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4.xml" ContentType="application/vnd.openxmlformats-officedocument.spreadsheetml.table+xml"/>
  <Override PartName="/xl/drawings/drawing4.xml" ContentType="application/vnd.openxmlformats-officedocument.drawing+xml"/>
  <Override PartName="/xl/pivotTables/pivotTable6.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24226"/>
  <mc:AlternateContent xmlns:mc="http://schemas.openxmlformats.org/markup-compatibility/2006">
    <mc:Choice Requires="x15">
      <x15ac:absPath xmlns:x15ac="http://schemas.microsoft.com/office/spreadsheetml/2010/11/ac" url="C:\Users\eliot\Downloads\"/>
    </mc:Choice>
  </mc:AlternateContent>
  <xr:revisionPtr revIDLastSave="0" documentId="13_ncr:1_{B5652663-E8C2-4D8C-893A-AE6F2679976C}" xr6:coauthVersionLast="47" xr6:coauthVersionMax="47" xr10:uidLastSave="{00000000-0000-0000-0000-000000000000}"/>
  <bookViews>
    <workbookView xWindow="-120" yWindow="-120" windowWidth="20730" windowHeight="11160" tabRatio="815" xr2:uid="{00000000-000D-0000-FFFF-FFFF00000000}"/>
  </bookViews>
  <sheets>
    <sheet name="Instrucciones" sheetId="1" r:id="rId1"/>
    <sheet name="1.BUSCARV" sheetId="17" r:id="rId2"/>
    <sheet name="R2" sheetId="22" r:id="rId3"/>
    <sheet name="cjas " sheetId="21" state="hidden" r:id="rId4"/>
    <sheet name="2.BASE (2)" sheetId="20" state="hidden" r:id="rId5"/>
    <sheet name="R3" sheetId="24" r:id="rId6"/>
    <sheet name="R4" sheetId="26" r:id="rId7"/>
    <sheet name="Sheet14" sheetId="32" state="hidden" r:id="rId8"/>
    <sheet name="Hoja2" sheetId="37" r:id="rId9"/>
    <sheet name="R5" sheetId="27" r:id="rId10"/>
    <sheet name="PART5" sheetId="28" r:id="rId11"/>
    <sheet name="2.BASE" sheetId="2" r:id="rId12"/>
    <sheet name="2.1 BASE Formato" sheetId="33" r:id="rId13"/>
    <sheet name="2.2 BASE Texto" sheetId="34" r:id="rId14"/>
    <sheet name="BASE3IF" sheetId="30" r:id="rId15"/>
    <sheet name="3.SUMAR.SI" sheetId="11" r:id="rId16"/>
    <sheet name="4.IF" sheetId="16" r:id="rId17"/>
    <sheet name="5.SUBTOTALES" sheetId="3" r:id="rId18"/>
    <sheet name="6.MACROS" sheetId="4" r:id="rId19"/>
    <sheet name="6.1 Funciones de TExto" sheetId="35" r:id="rId20"/>
    <sheet name="7.TABLA DINAMICA" sheetId="5" r:id="rId21"/>
    <sheet name="R10" sheetId="38" r:id="rId22"/>
    <sheet name="R11" sheetId="39" r:id="rId23"/>
    <sheet name="8. Texto en columnas" sheetId="18" r:id="rId24"/>
    <sheet name="9. Instrucciones EX. 2" sheetId="9" r:id="rId25"/>
  </sheets>
  <definedNames>
    <definedName name="_xlnm._FilterDatabase" localSheetId="1" hidden="1">'1.BUSCARV'!$B$4:$F$134</definedName>
    <definedName name="_xlnm._FilterDatabase" localSheetId="10" hidden="1">PART5!$B$4:$F$134</definedName>
    <definedName name="_xlnm.Print_Area" localSheetId="22">'R11'!$A$1:$I$22</definedName>
    <definedName name="BASE1" localSheetId="4">#REF!</definedName>
    <definedName name="BASE1" localSheetId="14">#REF!</definedName>
    <definedName name="BASE1" localSheetId="10">#REF!</definedName>
    <definedName name="BASE1" localSheetId="5">#REF!</definedName>
    <definedName name="BASE1" localSheetId="6">#REF!</definedName>
    <definedName name="BASE1">#REF!</definedName>
    <definedName name="BASE2" localSheetId="4">#REF!</definedName>
    <definedName name="BASE2" localSheetId="14">#REF!</definedName>
    <definedName name="BASE2" localSheetId="10">#REF!</definedName>
    <definedName name="BASE2" localSheetId="5">#REF!</definedName>
    <definedName name="BASE2" localSheetId="6">#REF!</definedName>
    <definedName name="BASE2">#REF!</definedName>
    <definedName name="Data">'3.SUMAR.SI'!$A$5:$O$33</definedName>
  </definedNames>
  <calcPr calcId="191029"/>
  <pivotCaches>
    <pivotCache cacheId="0" r:id="rId26"/>
    <pivotCache cacheId="1" r:id="rId27"/>
    <pivotCache cacheId="2" r:id="rId28"/>
    <pivotCache cacheId="3" r:id="rId2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3" i="11" l="1"/>
  <c r="E6" i="28"/>
  <c r="E7" i="28"/>
  <c r="E8" i="28"/>
  <c r="E9" i="28"/>
  <c r="E10"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E67" i="28"/>
  <c r="E68" i="28"/>
  <c r="E69" i="28"/>
  <c r="E70" i="28"/>
  <c r="E71" i="28"/>
  <c r="E72" i="28"/>
  <c r="E73" i="28"/>
  <c r="E74" i="28"/>
  <c r="E75" i="28"/>
  <c r="E76" i="28"/>
  <c r="E77" i="28"/>
  <c r="E78" i="28"/>
  <c r="E79" i="28"/>
  <c r="E80" i="28"/>
  <c r="E81" i="28"/>
  <c r="E82" i="28"/>
  <c r="E83" i="28"/>
  <c r="E84" i="28"/>
  <c r="E85" i="28"/>
  <c r="E86" i="28"/>
  <c r="E87" i="28"/>
  <c r="E88" i="28"/>
  <c r="E89" i="28"/>
  <c r="E90" i="28"/>
  <c r="E91" i="28"/>
  <c r="E92" i="28"/>
  <c r="E93" i="28"/>
  <c r="E94" i="28"/>
  <c r="E95" i="28"/>
  <c r="E96" i="28"/>
  <c r="E97" i="28"/>
  <c r="E98" i="28"/>
  <c r="E99" i="28"/>
  <c r="E100" i="28"/>
  <c r="E101" i="28"/>
  <c r="E102" i="28"/>
  <c r="E103" i="28"/>
  <c r="E104" i="28"/>
  <c r="E105" i="28"/>
  <c r="E106" i="28"/>
  <c r="E107" i="28"/>
  <c r="E108" i="28"/>
  <c r="E109" i="28"/>
  <c r="E110" i="28"/>
  <c r="E111" i="28"/>
  <c r="E112" i="28"/>
  <c r="E113" i="28"/>
  <c r="E114" i="28"/>
  <c r="E115" i="28"/>
  <c r="E116" i="28"/>
  <c r="E117" i="28"/>
  <c r="E118" i="28"/>
  <c r="E119" i="28"/>
  <c r="E120" i="28"/>
  <c r="E121" i="28"/>
  <c r="E122" i="28"/>
  <c r="E123" i="28"/>
  <c r="E124" i="28"/>
  <c r="E125" i="28"/>
  <c r="E126" i="28"/>
  <c r="E127" i="28"/>
  <c r="E128" i="28"/>
  <c r="E129" i="28"/>
  <c r="E130" i="28"/>
  <c r="E131" i="28"/>
  <c r="E132" i="28"/>
  <c r="E133" i="28"/>
  <c r="E134" i="28"/>
  <c r="E135" i="28"/>
  <c r="E5" i="28"/>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5" i="17"/>
  <c r="C7" i="16"/>
  <c r="C8" i="16"/>
  <c r="C9" i="16"/>
  <c r="C10" i="16"/>
  <c r="C11" i="16"/>
  <c r="C12" i="16"/>
  <c r="C13" i="16"/>
  <c r="C14" i="16"/>
  <c r="C15" i="16"/>
  <c r="C16" i="16"/>
  <c r="C6" i="16"/>
  <c r="O16" i="11"/>
  <c r="N10" i="35"/>
  <c r="N11" i="35"/>
  <c r="N12" i="35"/>
  <c r="N13" i="35"/>
  <c r="N14" i="35"/>
  <c r="N15" i="35"/>
  <c r="N16" i="35"/>
  <c r="N17" i="35"/>
  <c r="N18" i="35"/>
  <c r="N19" i="35"/>
  <c r="N20" i="35"/>
  <c r="N21" i="35"/>
  <c r="N22" i="35"/>
  <c r="N23" i="35"/>
  <c r="N24" i="35"/>
  <c r="N25" i="35"/>
  <c r="N26" i="35"/>
  <c r="N27" i="35"/>
  <c r="N28" i="35"/>
  <c r="N29" i="35"/>
  <c r="N30" i="35"/>
  <c r="N31" i="35"/>
  <c r="N32" i="35"/>
  <c r="N33" i="35"/>
  <c r="N34" i="35"/>
  <c r="N35" i="35"/>
  <c r="N36" i="35"/>
  <c r="N37" i="35"/>
  <c r="N38" i="35"/>
  <c r="N39" i="35"/>
  <c r="N40" i="35"/>
  <c r="N41" i="35"/>
  <c r="N42" i="35"/>
  <c r="N43" i="35"/>
  <c r="N44" i="35"/>
  <c r="N45" i="35"/>
  <c r="N46" i="35"/>
  <c r="N47" i="35"/>
  <c r="N48" i="35"/>
  <c r="N49" i="35"/>
  <c r="N50" i="35"/>
  <c r="N51" i="35"/>
  <c r="N52" i="35"/>
  <c r="N53" i="35"/>
  <c r="N54" i="35"/>
  <c r="N55" i="35"/>
  <c r="N56" i="35"/>
  <c r="N57" i="35"/>
  <c r="N58" i="35"/>
  <c r="N59" i="35"/>
  <c r="N60" i="35"/>
  <c r="N61" i="35"/>
  <c r="N62" i="35"/>
  <c r="N63" i="35"/>
  <c r="N64" i="35"/>
  <c r="N65" i="35"/>
  <c r="N66" i="35"/>
  <c r="N67" i="35"/>
  <c r="N68" i="35"/>
  <c r="N69" i="35"/>
  <c r="N70" i="35"/>
  <c r="N71" i="35"/>
  <c r="N72" i="35"/>
  <c r="N73" i="35"/>
  <c r="N74" i="35"/>
  <c r="N75" i="35"/>
  <c r="N76" i="35"/>
  <c r="N77" i="35"/>
  <c r="N78" i="35"/>
  <c r="N79" i="35"/>
  <c r="N80" i="35"/>
  <c r="N81" i="35"/>
  <c r="N82" i="35"/>
  <c r="N83" i="35"/>
  <c r="N84" i="35"/>
  <c r="N85" i="35"/>
  <c r="N86" i="35"/>
  <c r="N87" i="35"/>
  <c r="N88" i="35"/>
  <c r="N89" i="35"/>
  <c r="N90" i="35"/>
  <c r="N91" i="35"/>
  <c r="N92" i="35"/>
  <c r="N93" i="35"/>
  <c r="N94" i="35"/>
  <c r="N95" i="35"/>
  <c r="N96" i="35"/>
  <c r="N97" i="35"/>
  <c r="N98" i="35"/>
  <c r="N99" i="35"/>
  <c r="N100" i="35"/>
  <c r="N101" i="35"/>
  <c r="N102" i="35"/>
  <c r="N103" i="35"/>
  <c r="N104" i="35"/>
  <c r="N105" i="35"/>
  <c r="N106" i="35"/>
  <c r="N107" i="35"/>
  <c r="N108" i="35"/>
  <c r="N109" i="35"/>
  <c r="N110" i="35"/>
  <c r="N111" i="35"/>
  <c r="N112" i="35"/>
  <c r="N113" i="35"/>
  <c r="N114" i="35"/>
  <c r="N115" i="35"/>
  <c r="N116" i="35"/>
  <c r="N117" i="35"/>
  <c r="N118" i="35"/>
  <c r="N119" i="35"/>
  <c r="N120" i="35"/>
  <c r="N121" i="35"/>
  <c r="N122" i="35"/>
  <c r="N123" i="35"/>
  <c r="N124" i="35"/>
  <c r="N125" i="35"/>
  <c r="N126" i="35"/>
  <c r="N127" i="35"/>
  <c r="N128" i="35"/>
  <c r="N129" i="35"/>
  <c r="N130" i="35"/>
  <c r="N131" i="35"/>
  <c r="N132" i="35"/>
  <c r="N133" i="35"/>
  <c r="N134" i="35"/>
  <c r="N135" i="35"/>
  <c r="N136" i="35"/>
  <c r="N137" i="35"/>
  <c r="N138" i="35"/>
  <c r="N139" i="35"/>
  <c r="N140" i="35"/>
  <c r="N141" i="35"/>
  <c r="N142" i="35"/>
  <c r="N143" i="35"/>
  <c r="N144" i="35"/>
  <c r="N145" i="35"/>
  <c r="N146" i="35"/>
  <c r="N147" i="35"/>
  <c r="N148" i="35"/>
  <c r="N149" i="35"/>
  <c r="N150" i="35"/>
  <c r="N151" i="35"/>
  <c r="N152" i="35"/>
  <c r="N153" i="35"/>
  <c r="N154" i="35"/>
  <c r="N155" i="35"/>
  <c r="N156" i="35"/>
  <c r="N157" i="35"/>
  <c r="N158" i="35"/>
  <c r="N159" i="35"/>
  <c r="N160" i="35"/>
  <c r="N161" i="35"/>
  <c r="N162" i="35"/>
  <c r="N163" i="35"/>
  <c r="N164" i="35"/>
  <c r="N165" i="35"/>
  <c r="N166" i="35"/>
  <c r="N167" i="35"/>
  <c r="N168" i="35"/>
  <c r="N169" i="35"/>
  <c r="N170" i="35"/>
  <c r="N171" i="35"/>
  <c r="N172" i="35"/>
  <c r="N173" i="35"/>
  <c r="N174" i="35"/>
  <c r="N175" i="35"/>
  <c r="N176" i="35"/>
  <c r="N177" i="35"/>
  <c r="N178" i="35"/>
  <c r="N179" i="35"/>
  <c r="N180" i="35"/>
  <c r="N181" i="35"/>
  <c r="N182" i="35"/>
  <c r="N183" i="35"/>
  <c r="N184" i="35"/>
  <c r="N185" i="35"/>
  <c r="N186" i="35"/>
  <c r="N187" i="35"/>
  <c r="N188" i="35"/>
  <c r="N189" i="35"/>
  <c r="N190" i="35"/>
  <c r="N191" i="35"/>
  <c r="N192" i="35"/>
  <c r="N193" i="35"/>
  <c r="N194" i="35"/>
  <c r="N195" i="35"/>
  <c r="N196" i="35"/>
  <c r="N197" i="35"/>
  <c r="N198" i="35"/>
  <c r="N199" i="35"/>
  <c r="N200" i="35"/>
  <c r="N201" i="35"/>
  <c r="N202" i="35"/>
  <c r="N203" i="35"/>
  <c r="N204" i="35"/>
  <c r="N205" i="35"/>
  <c r="N206" i="35"/>
  <c r="N207" i="35"/>
  <c r="N208" i="35"/>
  <c r="N209" i="35"/>
  <c r="N210" i="35"/>
  <c r="N211" i="35"/>
  <c r="N212" i="35"/>
  <c r="N213" i="35"/>
  <c r="N214" i="35"/>
  <c r="N215" i="35"/>
  <c r="N216" i="35"/>
  <c r="N217" i="35"/>
  <c r="N218" i="35"/>
  <c r="N219" i="35"/>
  <c r="N220" i="35"/>
  <c r="N221" i="35"/>
  <c r="N222" i="35"/>
  <c r="N223" i="35"/>
  <c r="N224" i="35"/>
  <c r="N225" i="35"/>
  <c r="N226" i="35"/>
  <c r="N227" i="35"/>
  <c r="N228" i="35"/>
  <c r="N229" i="35"/>
  <c r="N230" i="35"/>
  <c r="N231" i="35"/>
  <c r="N232" i="35"/>
  <c r="N233" i="35"/>
  <c r="N234" i="35"/>
  <c r="N235" i="35"/>
  <c r="N236" i="35"/>
  <c r="N237" i="35"/>
  <c r="N238" i="35"/>
  <c r="N239" i="35"/>
  <c r="N240" i="35"/>
  <c r="N241" i="35"/>
  <c r="N242" i="35"/>
  <c r="N243" i="35"/>
  <c r="N244" i="35"/>
  <c r="N245" i="35"/>
  <c r="N246" i="35"/>
  <c r="N247" i="35"/>
  <c r="N248" i="35"/>
  <c r="N249" i="35"/>
  <c r="N250" i="35"/>
  <c r="N251" i="35"/>
  <c r="N252" i="35"/>
  <c r="N253" i="35"/>
  <c r="N254" i="35"/>
  <c r="N255" i="35"/>
  <c r="N256" i="35"/>
  <c r="N257" i="35"/>
  <c r="N258" i="35"/>
  <c r="N259" i="35"/>
  <c r="N260" i="35"/>
  <c r="N261" i="35"/>
  <c r="N262" i="35"/>
  <c r="N263" i="35"/>
  <c r="N264" i="35"/>
  <c r="N265" i="35"/>
  <c r="N266" i="35"/>
  <c r="N267" i="35"/>
  <c r="N268" i="35"/>
  <c r="N269" i="35"/>
  <c r="N270" i="35"/>
  <c r="N271" i="35"/>
  <c r="N272" i="35"/>
  <c r="N273" i="35"/>
  <c r="N274" i="35"/>
  <c r="N275" i="35"/>
  <c r="N276" i="35"/>
  <c r="N277" i="35"/>
  <c r="N278" i="35"/>
  <c r="N279" i="35"/>
  <c r="N280" i="35"/>
  <c r="N281" i="35"/>
  <c r="N282" i="35"/>
  <c r="N283" i="35"/>
  <c r="N284" i="35"/>
  <c r="N285" i="35"/>
  <c r="N286" i="35"/>
  <c r="N287" i="35"/>
  <c r="N288" i="35"/>
  <c r="N289" i="35"/>
  <c r="N290" i="35"/>
  <c r="N291" i="35"/>
  <c r="N292" i="35"/>
  <c r="N293" i="35"/>
  <c r="N294" i="35"/>
  <c r="N295" i="35"/>
  <c r="N296" i="35"/>
  <c r="N297" i="35"/>
  <c r="N298" i="35"/>
  <c r="N299" i="35"/>
  <c r="N300" i="35"/>
  <c r="N301" i="35"/>
  <c r="N302" i="35"/>
  <c r="N303" i="35"/>
  <c r="N304" i="35"/>
  <c r="N305" i="35"/>
  <c r="N306" i="35"/>
  <c r="N307" i="35"/>
  <c r="N308" i="35"/>
  <c r="N309" i="35"/>
  <c r="N310" i="35"/>
  <c r="N311" i="35"/>
  <c r="N312" i="35"/>
  <c r="N313" i="35"/>
  <c r="N314" i="35"/>
  <c r="N315" i="35"/>
  <c r="N316" i="35"/>
  <c r="N317" i="35"/>
  <c r="N318" i="35"/>
  <c r="N319" i="35"/>
  <c r="N320" i="35"/>
  <c r="N321" i="35"/>
  <c r="N322" i="35"/>
  <c r="N323" i="35"/>
  <c r="N324" i="35"/>
  <c r="N325" i="35"/>
  <c r="N326" i="35"/>
  <c r="N327" i="35"/>
  <c r="N328" i="35"/>
  <c r="N329" i="35"/>
  <c r="N330" i="35"/>
  <c r="N331" i="35"/>
  <c r="N332" i="35"/>
  <c r="N333" i="35"/>
  <c r="N334" i="35"/>
  <c r="N335" i="35"/>
  <c r="N336" i="35"/>
  <c r="N337" i="35"/>
  <c r="N338" i="35"/>
  <c r="N339" i="35"/>
  <c r="N340" i="35"/>
  <c r="N341" i="35"/>
  <c r="N342" i="35"/>
  <c r="N343" i="35"/>
  <c r="N344" i="35"/>
  <c r="N345" i="35"/>
  <c r="N346" i="35"/>
  <c r="N347" i="35"/>
  <c r="N348" i="35"/>
  <c r="N349" i="35"/>
  <c r="N350" i="35"/>
  <c r="N351" i="35"/>
  <c r="N352" i="35"/>
  <c r="N353" i="35"/>
  <c r="N354" i="35"/>
  <c r="N355" i="35"/>
  <c r="N356" i="35"/>
  <c r="N357" i="35"/>
  <c r="N358" i="35"/>
  <c r="N359" i="35"/>
  <c r="N360" i="35"/>
  <c r="N361" i="35"/>
  <c r="N362" i="35"/>
  <c r="N363" i="35"/>
  <c r="N364" i="35"/>
  <c r="N365" i="35"/>
  <c r="N366" i="35"/>
  <c r="N367" i="35"/>
  <c r="N368" i="35"/>
  <c r="N369" i="35"/>
  <c r="N370" i="35"/>
  <c r="N371" i="35"/>
  <c r="N372" i="35"/>
  <c r="N373" i="35"/>
  <c r="N374" i="35"/>
  <c r="N375" i="35"/>
  <c r="N376" i="35"/>
  <c r="N377" i="35"/>
  <c r="N378" i="35"/>
  <c r="N379" i="35"/>
  <c r="N380" i="35"/>
  <c r="N381" i="35"/>
  <c r="N382" i="35"/>
  <c r="N383" i="35"/>
  <c r="N384" i="35"/>
  <c r="N385" i="35"/>
  <c r="N386" i="35"/>
  <c r="N387" i="35"/>
  <c r="N388" i="35"/>
  <c r="N389" i="35"/>
  <c r="N390" i="35"/>
  <c r="N391" i="35"/>
  <c r="N392" i="35"/>
  <c r="N393" i="35"/>
  <c r="N394" i="35"/>
  <c r="N395" i="35"/>
  <c r="N396" i="35"/>
  <c r="N397" i="35"/>
  <c r="N398" i="35"/>
  <c r="N399" i="35"/>
  <c r="N400" i="35"/>
  <c r="N401" i="35"/>
  <c r="N402" i="35"/>
  <c r="N403" i="35"/>
  <c r="N404" i="35"/>
  <c r="N405" i="35"/>
  <c r="N406" i="35"/>
  <c r="N407" i="35"/>
  <c r="N408" i="35"/>
  <c r="N409" i="35"/>
  <c r="N410" i="35"/>
  <c r="N411" i="35"/>
  <c r="N412" i="35"/>
  <c r="N413" i="35"/>
  <c r="N414" i="35"/>
  <c r="N415" i="35"/>
  <c r="N416" i="35"/>
  <c r="N417" i="35"/>
  <c r="N418" i="35"/>
  <c r="N419" i="35"/>
  <c r="N420" i="35"/>
  <c r="N421" i="35"/>
  <c r="N422" i="35"/>
  <c r="N423" i="35"/>
  <c r="N424" i="35"/>
  <c r="N425" i="35"/>
  <c r="N426" i="35"/>
  <c r="N427" i="35"/>
  <c r="N428" i="35"/>
  <c r="N429" i="35"/>
  <c r="N430" i="35"/>
  <c r="N431" i="35"/>
  <c r="N432" i="35"/>
  <c r="N433" i="35"/>
  <c r="N434" i="35"/>
  <c r="N435" i="35"/>
  <c r="N436" i="35"/>
  <c r="N437" i="35"/>
  <c r="N438" i="35"/>
  <c r="N439" i="35"/>
  <c r="N440" i="35"/>
  <c r="N441" i="35"/>
  <c r="N442" i="35"/>
  <c r="N443" i="35"/>
  <c r="N444" i="35"/>
  <c r="N445" i="35"/>
  <c r="N446" i="35"/>
  <c r="N447" i="35"/>
  <c r="N448" i="35"/>
  <c r="N449" i="35"/>
  <c r="N450" i="35"/>
  <c r="N451" i="35"/>
  <c r="N452" i="35"/>
  <c r="N453" i="35"/>
  <c r="N454" i="35"/>
  <c r="N455" i="35"/>
  <c r="N456" i="35"/>
  <c r="N457" i="35"/>
  <c r="N458" i="35"/>
  <c r="N459" i="35"/>
  <c r="N460" i="35"/>
  <c r="N461" i="35"/>
  <c r="N462" i="35"/>
  <c r="N463" i="35"/>
  <c r="N464" i="35"/>
  <c r="N465" i="35"/>
  <c r="N466" i="35"/>
  <c r="N467" i="35"/>
  <c r="N468" i="35"/>
  <c r="N469" i="35"/>
  <c r="N470" i="35"/>
  <c r="N471" i="35"/>
  <c r="N472" i="35"/>
  <c r="N473" i="35"/>
  <c r="N474" i="35"/>
  <c r="N475" i="35"/>
  <c r="N476" i="35"/>
  <c r="N477" i="35"/>
  <c r="N478" i="35"/>
  <c r="N479" i="35"/>
  <c r="N480" i="35"/>
  <c r="N481" i="35"/>
  <c r="N482" i="35"/>
  <c r="N483" i="35"/>
  <c r="N484" i="35"/>
  <c r="N485" i="35"/>
  <c r="N486" i="35"/>
  <c r="N487" i="35"/>
  <c r="N488" i="35"/>
  <c r="N489" i="35"/>
  <c r="N490" i="35"/>
  <c r="N491" i="35"/>
  <c r="N492" i="35"/>
  <c r="N493" i="35"/>
  <c r="N494" i="35"/>
  <c r="N495" i="35"/>
  <c r="N496" i="35"/>
  <c r="N497" i="35"/>
  <c r="N498" i="35"/>
  <c r="N499" i="35"/>
  <c r="N500" i="35"/>
  <c r="N501" i="35"/>
  <c r="N502" i="35"/>
  <c r="N503" i="35"/>
  <c r="N504" i="35"/>
  <c r="N505" i="35"/>
  <c r="N506" i="35"/>
  <c r="N507" i="35"/>
  <c r="N508" i="35"/>
  <c r="N509" i="35"/>
  <c r="N510" i="35"/>
  <c r="N511" i="35"/>
  <c r="N512" i="35"/>
  <c r="N513" i="35"/>
  <c r="N514" i="35"/>
  <c r="N515" i="35"/>
  <c r="N516" i="35"/>
  <c r="N517" i="35"/>
  <c r="N518" i="35"/>
  <c r="N519" i="35"/>
  <c r="N520" i="35"/>
  <c r="N521" i="35"/>
  <c r="N522" i="35"/>
  <c r="N523" i="35"/>
  <c r="N524" i="35"/>
  <c r="N525" i="35"/>
  <c r="N526" i="35"/>
  <c r="N527" i="35"/>
  <c r="N528" i="35"/>
  <c r="N529" i="35"/>
  <c r="N530" i="35"/>
  <c r="N531" i="35"/>
  <c r="N532" i="35"/>
  <c r="N533" i="35"/>
  <c r="N534" i="35"/>
  <c r="N535" i="35"/>
  <c r="N536" i="35"/>
  <c r="N537" i="35"/>
  <c r="N538" i="35"/>
  <c r="N539" i="35"/>
  <c r="N540" i="35"/>
  <c r="N541" i="35"/>
  <c r="N542" i="35"/>
  <c r="N543" i="35"/>
  <c r="N544" i="35"/>
  <c r="N545" i="35"/>
  <c r="N546" i="35"/>
  <c r="N547" i="35"/>
  <c r="N548" i="35"/>
  <c r="N549" i="35"/>
  <c r="N550" i="35"/>
  <c r="N551" i="35"/>
  <c r="N552" i="35"/>
  <c r="N553" i="35"/>
  <c r="N554" i="35"/>
  <c r="N555" i="35"/>
  <c r="N556" i="35"/>
  <c r="N557" i="35"/>
  <c r="N558" i="35"/>
  <c r="N559" i="35"/>
  <c r="N560" i="35"/>
  <c r="N561" i="35"/>
  <c r="N562" i="35"/>
  <c r="N563" i="35"/>
  <c r="N564" i="35"/>
  <c r="N565" i="35"/>
  <c r="N566" i="35"/>
  <c r="N567" i="35"/>
  <c r="N568" i="35"/>
  <c r="N569" i="35"/>
  <c r="N570" i="35"/>
  <c r="N571" i="35"/>
  <c r="N572" i="35"/>
  <c r="N573" i="35"/>
  <c r="N574" i="35"/>
  <c r="N575" i="35"/>
  <c r="N576" i="35"/>
  <c r="N577" i="35"/>
  <c r="N578" i="35"/>
  <c r="N579" i="35"/>
  <c r="N580" i="35"/>
  <c r="N581" i="35"/>
  <c r="N582" i="35"/>
  <c r="N583" i="35"/>
  <c r="N584" i="35"/>
  <c r="N585" i="35"/>
  <c r="N586" i="35"/>
  <c r="N587" i="35"/>
  <c r="N588" i="35"/>
  <c r="N589" i="35"/>
  <c r="N590" i="35"/>
  <c r="N591" i="35"/>
  <c r="N592" i="35"/>
  <c r="N593" i="35"/>
  <c r="N594" i="35"/>
  <c r="N595" i="35"/>
  <c r="N596" i="35"/>
  <c r="N597" i="35"/>
  <c r="N598" i="35"/>
  <c r="N599" i="35"/>
  <c r="N600" i="35"/>
  <c r="N601" i="35"/>
  <c r="N602" i="35"/>
  <c r="N603" i="35"/>
  <c r="N604" i="35"/>
  <c r="N605" i="35"/>
  <c r="N606" i="35"/>
  <c r="N607" i="35"/>
  <c r="N608" i="35"/>
  <c r="N609" i="35"/>
  <c r="N610" i="35"/>
  <c r="N611" i="35"/>
  <c r="N612" i="35"/>
  <c r="N613" i="35"/>
  <c r="N614" i="35"/>
  <c r="N615" i="35"/>
  <c r="N616" i="35"/>
  <c r="N617" i="35"/>
  <c r="N618" i="35"/>
  <c r="N619" i="35"/>
  <c r="N620" i="35"/>
  <c r="N621" i="35"/>
  <c r="N622" i="35"/>
  <c r="N623" i="35"/>
  <c r="N624" i="35"/>
  <c r="N625" i="35"/>
  <c r="N626" i="35"/>
  <c r="N627" i="35"/>
  <c r="N628" i="35"/>
  <c r="N629" i="35"/>
  <c r="N630" i="35"/>
  <c r="N631" i="35"/>
  <c r="N632" i="35"/>
  <c r="N633" i="35"/>
  <c r="N634" i="35"/>
  <c r="N635" i="35"/>
  <c r="N636" i="35"/>
  <c r="N637" i="35"/>
  <c r="N638" i="35"/>
  <c r="N639" i="35"/>
  <c r="N640" i="35"/>
  <c r="N641" i="35"/>
  <c r="N642" i="35"/>
  <c r="N643" i="35"/>
  <c r="N644" i="35"/>
  <c r="N645" i="35"/>
  <c r="N646" i="35"/>
  <c r="N647" i="35"/>
  <c r="N648" i="35"/>
  <c r="N649" i="35"/>
  <c r="N650" i="35"/>
  <c r="N651" i="35"/>
  <c r="N652" i="35"/>
  <c r="N653" i="35"/>
  <c r="N654" i="35"/>
  <c r="N655" i="35"/>
  <c r="N656" i="35"/>
  <c r="N657" i="35"/>
  <c r="N658" i="35"/>
  <c r="N659" i="35"/>
  <c r="N660" i="35"/>
  <c r="N661" i="35"/>
  <c r="N662" i="35"/>
  <c r="N663" i="35"/>
  <c r="N664" i="35"/>
  <c r="N665" i="35"/>
  <c r="N666" i="35"/>
  <c r="N667" i="35"/>
  <c r="N668" i="35"/>
  <c r="N669" i="35"/>
  <c r="N670" i="35"/>
  <c r="N671" i="35"/>
  <c r="N672" i="35"/>
  <c r="N673" i="35"/>
  <c r="N674" i="35"/>
  <c r="N675" i="35"/>
  <c r="N676" i="35"/>
  <c r="N677" i="35"/>
  <c r="N678" i="35"/>
  <c r="N679" i="35"/>
  <c r="N680" i="35"/>
  <c r="N681" i="35"/>
  <c r="N682" i="35"/>
  <c r="N683" i="35"/>
  <c r="N684" i="35"/>
  <c r="N685" i="35"/>
  <c r="N686" i="35"/>
  <c r="N687" i="35"/>
  <c r="N688" i="35"/>
  <c r="N689" i="35"/>
  <c r="N690" i="35"/>
  <c r="N691" i="35"/>
  <c r="N692" i="35"/>
  <c r="N693" i="35"/>
  <c r="N694" i="35"/>
  <c r="N695" i="35"/>
  <c r="N696" i="35"/>
  <c r="N697" i="35"/>
  <c r="N698" i="35"/>
  <c r="N699" i="35"/>
  <c r="N700" i="35"/>
  <c r="N701" i="35"/>
  <c r="N702" i="35"/>
  <c r="N703" i="35"/>
  <c r="N704" i="35"/>
  <c r="N705" i="35"/>
  <c r="N706" i="35"/>
  <c r="N707" i="35"/>
  <c r="N708" i="35"/>
  <c r="N709" i="35"/>
  <c r="N710" i="35"/>
  <c r="N711" i="35"/>
  <c r="N712" i="35"/>
  <c r="N713" i="35"/>
  <c r="N714" i="35"/>
  <c r="N715" i="35"/>
  <c r="N716" i="35"/>
  <c r="N717" i="35"/>
  <c r="N718" i="35"/>
  <c r="N719" i="35"/>
  <c r="N720" i="35"/>
  <c r="N721" i="35"/>
  <c r="N722" i="35"/>
  <c r="N723" i="35"/>
  <c r="N724" i="35"/>
  <c r="N725" i="35"/>
  <c r="N726" i="35"/>
  <c r="N727" i="35"/>
  <c r="N728" i="35"/>
  <c r="N729" i="35"/>
  <c r="N730" i="35"/>
  <c r="N731" i="35"/>
  <c r="N732" i="35"/>
  <c r="N733" i="35"/>
  <c r="N734" i="35"/>
  <c r="N735" i="35"/>
  <c r="N736" i="35"/>
  <c r="N737" i="35"/>
  <c r="N738" i="35"/>
  <c r="N739" i="35"/>
  <c r="N740" i="35"/>
  <c r="N741" i="35"/>
  <c r="N742" i="35"/>
  <c r="N743" i="35"/>
  <c r="N744" i="35"/>
  <c r="N745" i="35"/>
  <c r="N746" i="35"/>
  <c r="N747" i="35"/>
  <c r="N748" i="35"/>
  <c r="N749" i="35"/>
  <c r="N750" i="35"/>
  <c r="N751" i="35"/>
  <c r="N752" i="35"/>
  <c r="N753" i="35"/>
  <c r="N754" i="35"/>
  <c r="N755" i="35"/>
  <c r="N756" i="35"/>
  <c r="N757" i="35"/>
  <c r="N758" i="35"/>
  <c r="N759" i="35"/>
  <c r="N760" i="35"/>
  <c r="N761" i="35"/>
  <c r="N762" i="35"/>
  <c r="N763" i="35"/>
  <c r="N764" i="35"/>
  <c r="N765" i="35"/>
  <c r="N766" i="35"/>
  <c r="N767" i="35"/>
  <c r="N768" i="35"/>
  <c r="N769" i="35"/>
  <c r="N770" i="35"/>
  <c r="N771" i="35"/>
  <c r="N772" i="35"/>
  <c r="N773" i="35"/>
  <c r="N774" i="35"/>
  <c r="N775" i="35"/>
  <c r="N776" i="35"/>
  <c r="N777" i="35"/>
  <c r="N778" i="35"/>
  <c r="N779" i="35"/>
  <c r="N780" i="35"/>
  <c r="N781" i="35"/>
  <c r="N782" i="35"/>
  <c r="N783" i="35"/>
  <c r="N784" i="35"/>
  <c r="N785" i="35"/>
  <c r="N786" i="35"/>
  <c r="N787" i="35"/>
  <c r="N788" i="35"/>
  <c r="N789" i="35"/>
  <c r="N790" i="35"/>
  <c r="N791" i="35"/>
  <c r="N792" i="35"/>
  <c r="N793" i="35"/>
  <c r="N794" i="35"/>
  <c r="N795" i="35"/>
  <c r="N796" i="35"/>
  <c r="N797" i="35"/>
  <c r="N798" i="35"/>
  <c r="N799" i="35"/>
  <c r="N800" i="35"/>
  <c r="N801" i="35"/>
  <c r="N802" i="35"/>
  <c r="N803" i="35"/>
  <c r="N804" i="35"/>
  <c r="N805" i="35"/>
  <c r="N806" i="35"/>
  <c r="N807" i="35"/>
  <c r="N808" i="35"/>
  <c r="N809" i="35"/>
  <c r="N810" i="35"/>
  <c r="N811" i="35"/>
  <c r="N812" i="35"/>
  <c r="N813" i="35"/>
  <c r="N814" i="35"/>
  <c r="N815" i="35"/>
  <c r="N816" i="35"/>
  <c r="N817" i="35"/>
  <c r="N818" i="35"/>
  <c r="N819" i="35"/>
  <c r="N820" i="35"/>
  <c r="N821" i="35"/>
  <c r="N822" i="35"/>
  <c r="N823" i="35"/>
  <c r="N824" i="35"/>
  <c r="N825" i="35"/>
  <c r="N826" i="35"/>
  <c r="N827" i="35"/>
  <c r="N828" i="35"/>
  <c r="N829" i="35"/>
  <c r="N830" i="35"/>
  <c r="N831" i="35"/>
  <c r="N832" i="35"/>
  <c r="N833" i="35"/>
  <c r="N834" i="35"/>
  <c r="N835" i="35"/>
  <c r="N836" i="35"/>
  <c r="N837" i="35"/>
  <c r="N838" i="35"/>
  <c r="N839" i="35"/>
  <c r="N840" i="35"/>
  <c r="N841" i="35"/>
  <c r="N842" i="35"/>
  <c r="N843" i="35"/>
  <c r="N844" i="35"/>
  <c r="N845" i="35"/>
  <c r="N846" i="35"/>
  <c r="N847" i="35"/>
  <c r="N848" i="35"/>
  <c r="N849" i="35"/>
  <c r="N850" i="35"/>
  <c r="N851" i="35"/>
  <c r="N852" i="35"/>
  <c r="N853" i="35"/>
  <c r="N854" i="35"/>
  <c r="N855" i="35"/>
  <c r="N856" i="35"/>
  <c r="N857" i="35"/>
  <c r="N858" i="35"/>
  <c r="N859" i="35"/>
  <c r="N860" i="35"/>
  <c r="N861" i="35"/>
  <c r="N862" i="35"/>
  <c r="N863" i="35"/>
  <c r="N864" i="35"/>
  <c r="N865" i="35"/>
  <c r="N866" i="35"/>
  <c r="N867" i="35"/>
  <c r="N868" i="35"/>
  <c r="N869" i="35"/>
  <c r="N870" i="35"/>
  <c r="N871" i="35"/>
  <c r="N872" i="35"/>
  <c r="N873" i="35"/>
  <c r="N874" i="35"/>
  <c r="N875" i="35"/>
  <c r="N876" i="35"/>
  <c r="N877" i="35"/>
  <c r="N878" i="35"/>
  <c r="N879" i="35"/>
  <c r="N880" i="35"/>
  <c r="N881" i="35"/>
  <c r="N882" i="35"/>
  <c r="N883" i="35"/>
  <c r="N884" i="35"/>
  <c r="N885" i="35"/>
  <c r="N886" i="35"/>
  <c r="N887" i="35"/>
  <c r="N888" i="35"/>
  <c r="N889" i="35"/>
  <c r="N890" i="35"/>
  <c r="N891" i="35"/>
  <c r="N892" i="35"/>
  <c r="N893" i="35"/>
  <c r="N894" i="35"/>
  <c r="N895" i="35"/>
  <c r="N896" i="35"/>
  <c r="N897" i="35"/>
  <c r="N898" i="35"/>
  <c r="N899" i="35"/>
  <c r="N900" i="35"/>
  <c r="N901" i="35"/>
  <c r="N902" i="35"/>
  <c r="N903" i="35"/>
  <c r="N904" i="35"/>
  <c r="N905" i="35"/>
  <c r="N906" i="35"/>
  <c r="N907" i="35"/>
  <c r="N908" i="35"/>
  <c r="N909" i="35"/>
  <c r="N910" i="35"/>
  <c r="N911" i="35"/>
  <c r="N912" i="35"/>
  <c r="N913" i="35"/>
  <c r="N914" i="35"/>
  <c r="N915" i="35"/>
  <c r="N916" i="35"/>
  <c r="N917" i="35"/>
  <c r="N918" i="35"/>
  <c r="N919" i="35"/>
  <c r="N920" i="35"/>
  <c r="N921" i="35"/>
  <c r="N922" i="35"/>
  <c r="N923" i="35"/>
  <c r="N924" i="35"/>
  <c r="N925" i="35"/>
  <c r="N926" i="35"/>
  <c r="N927" i="35"/>
  <c r="N928" i="35"/>
  <c r="N929" i="35"/>
  <c r="N930" i="35"/>
  <c r="N931" i="35"/>
  <c r="N932" i="35"/>
  <c r="N933" i="35"/>
  <c r="N934" i="35"/>
  <c r="N935" i="35"/>
  <c r="N936" i="35"/>
  <c r="N937" i="35"/>
  <c r="N938" i="35"/>
  <c r="N939" i="35"/>
  <c r="N940" i="35"/>
  <c r="N941" i="35"/>
  <c r="N942" i="35"/>
  <c r="N943" i="35"/>
  <c r="N944" i="35"/>
  <c r="N945" i="35"/>
  <c r="N946" i="35"/>
  <c r="N947" i="35"/>
  <c r="N948" i="35"/>
  <c r="N949" i="35"/>
  <c r="N950" i="35"/>
  <c r="N951" i="35"/>
  <c r="N952" i="35"/>
  <c r="N953" i="35"/>
  <c r="N954" i="35"/>
  <c r="N955" i="35"/>
  <c r="N956" i="35"/>
  <c r="N957" i="35"/>
  <c r="N958" i="35"/>
  <c r="N959" i="35"/>
  <c r="N960" i="35"/>
  <c r="N961" i="35"/>
  <c r="N962" i="35"/>
  <c r="N963" i="35"/>
  <c r="N964" i="35"/>
  <c r="N965" i="35"/>
  <c r="N966" i="35"/>
  <c r="N967" i="35"/>
  <c r="N968" i="35"/>
  <c r="N969" i="35"/>
  <c r="N970" i="35"/>
  <c r="N971" i="35"/>
  <c r="N972" i="35"/>
  <c r="N973" i="35"/>
  <c r="N974" i="35"/>
  <c r="N975" i="35"/>
  <c r="N976" i="35"/>
  <c r="N977" i="35"/>
  <c r="N978" i="35"/>
  <c r="N979" i="35"/>
  <c r="N980" i="35"/>
  <c r="N981" i="35"/>
  <c r="N982" i="35"/>
  <c r="N983" i="35"/>
  <c r="N984" i="35"/>
  <c r="N985" i="35"/>
  <c r="N986" i="35"/>
  <c r="N987" i="35"/>
  <c r="N988" i="35"/>
  <c r="N989" i="35"/>
  <c r="N990" i="35"/>
  <c r="N991" i="35"/>
  <c r="N992" i="35"/>
  <c r="N993" i="35"/>
  <c r="N994" i="35"/>
  <c r="N995" i="35"/>
  <c r="N996" i="35"/>
  <c r="N997" i="35"/>
  <c r="N998" i="35"/>
  <c r="N999" i="35"/>
  <c r="N1000" i="35"/>
  <c r="N1001" i="35"/>
  <c r="N1002" i="35"/>
  <c r="N1003" i="35"/>
  <c r="N1004" i="35"/>
  <c r="N1005" i="35"/>
  <c r="N1006" i="35"/>
  <c r="N1007" i="35"/>
  <c r="N1008" i="35"/>
  <c r="N1009" i="35"/>
  <c r="N1010" i="35"/>
  <c r="N1011" i="35"/>
  <c r="N1012" i="35"/>
  <c r="N1013" i="35"/>
  <c r="N1014" i="35"/>
  <c r="N1015" i="35"/>
  <c r="N1016" i="35"/>
  <c r="N1017" i="35"/>
  <c r="N1018" i="35"/>
  <c r="N1019" i="35"/>
  <c r="N1020" i="35"/>
  <c r="N1021" i="35"/>
  <c r="N1022" i="35"/>
  <c r="N1023" i="35"/>
  <c r="N1024" i="35"/>
  <c r="N1025" i="35"/>
  <c r="N1026" i="35"/>
  <c r="N1027" i="35"/>
  <c r="N1028" i="35"/>
  <c r="N1029" i="35"/>
  <c r="N1030" i="35"/>
  <c r="N1031" i="35"/>
  <c r="N1032" i="35"/>
  <c r="N1033" i="35"/>
  <c r="N1034" i="35"/>
  <c r="N1035" i="35"/>
  <c r="N1036" i="35"/>
  <c r="N1037" i="35"/>
  <c r="N1038" i="35"/>
  <c r="N1039" i="35"/>
  <c r="N1040" i="35"/>
  <c r="N1041" i="35"/>
  <c r="N1042" i="35"/>
  <c r="N1043" i="35"/>
  <c r="N1044" i="35"/>
  <c r="N1045" i="35"/>
  <c r="N1046" i="35"/>
  <c r="N1047" i="35"/>
  <c r="N1048" i="35"/>
  <c r="N1049" i="35"/>
  <c r="N1050" i="35"/>
  <c r="N1051" i="35"/>
  <c r="N1052" i="35"/>
  <c r="N1053" i="35"/>
  <c r="N1054" i="35"/>
  <c r="N1055" i="35"/>
  <c r="N1056" i="35"/>
  <c r="N1057" i="35"/>
  <c r="N1058" i="35"/>
  <c r="N1059" i="35"/>
  <c r="N1060" i="35"/>
  <c r="N1061" i="35"/>
  <c r="N1062" i="35"/>
  <c r="N1063" i="35"/>
  <c r="N1064" i="35"/>
  <c r="N1065" i="35"/>
  <c r="N1066" i="35"/>
  <c r="N1067" i="35"/>
  <c r="N1068" i="35"/>
  <c r="N1069" i="35"/>
  <c r="N1070" i="35"/>
  <c r="N1071" i="35"/>
  <c r="N1072" i="35"/>
  <c r="N1073" i="35"/>
  <c r="N1074" i="35"/>
  <c r="N1075" i="35"/>
  <c r="N1076" i="35"/>
  <c r="N1077" i="35"/>
  <c r="N1078" i="35"/>
  <c r="N1079" i="35"/>
  <c r="N1080" i="35"/>
  <c r="N1081" i="35"/>
  <c r="N1082" i="35"/>
  <c r="N1083" i="35"/>
  <c r="N1084" i="35"/>
  <c r="N1085" i="35"/>
  <c r="N1086" i="35"/>
  <c r="N1087" i="35"/>
  <c r="N1088" i="35"/>
  <c r="N1089" i="35"/>
  <c r="N1090" i="35"/>
  <c r="N1091" i="35"/>
  <c r="N1092" i="35"/>
  <c r="N1093" i="35"/>
  <c r="N1094" i="35"/>
  <c r="N1095" i="35"/>
  <c r="N1096" i="35"/>
  <c r="N1097" i="35"/>
  <c r="N1098" i="35"/>
  <c r="N1099" i="35"/>
  <c r="N1100" i="35"/>
  <c r="N1101" i="35"/>
  <c r="N1102" i="35"/>
  <c r="N1103" i="35"/>
  <c r="N1104" i="35"/>
  <c r="N1105" i="35"/>
  <c r="N1106" i="35"/>
  <c r="N1107" i="35"/>
  <c r="N1108" i="35"/>
  <c r="N1109" i="35"/>
  <c r="N1110" i="35"/>
  <c r="N1111" i="35"/>
  <c r="N1112" i="35"/>
  <c r="N1113" i="35"/>
  <c r="N1114" i="35"/>
  <c r="N1115" i="35"/>
  <c r="N1116" i="35"/>
  <c r="N1117" i="35"/>
  <c r="N1118" i="35"/>
  <c r="N1119" i="35"/>
  <c r="N1120" i="35"/>
  <c r="N1121" i="35"/>
  <c r="N1122" i="35"/>
  <c r="N1123" i="35"/>
  <c r="N1124" i="35"/>
  <c r="N1125" i="35"/>
  <c r="N1126" i="35"/>
  <c r="N1127" i="35"/>
  <c r="N1128" i="35"/>
  <c r="N1129" i="35"/>
  <c r="N1130" i="35"/>
  <c r="N1131" i="35"/>
  <c r="N1132" i="35"/>
  <c r="N1133" i="35"/>
  <c r="N1134" i="35"/>
  <c r="N1135" i="35"/>
  <c r="N1136" i="35"/>
  <c r="N1137" i="35"/>
  <c r="N1138" i="35"/>
  <c r="N1139" i="35"/>
  <c r="N1140" i="35"/>
  <c r="N1141" i="35"/>
  <c r="N1142" i="35"/>
  <c r="N1143" i="35"/>
  <c r="N1144" i="35"/>
  <c r="N1145" i="35"/>
  <c r="N1146" i="35"/>
  <c r="N1147" i="35"/>
  <c r="N1148" i="35"/>
  <c r="N1149" i="35"/>
  <c r="N1150" i="35"/>
  <c r="N1151" i="35"/>
  <c r="N1152" i="35"/>
  <c r="N1153" i="35"/>
  <c r="N1154" i="35"/>
  <c r="N1155" i="35"/>
  <c r="N1156" i="35"/>
  <c r="N1157" i="35"/>
  <c r="N1158" i="35"/>
  <c r="N1159" i="35"/>
  <c r="N1160" i="35"/>
  <c r="N1161" i="35"/>
  <c r="N1162" i="35"/>
  <c r="N1163" i="35"/>
  <c r="N1164" i="35"/>
  <c r="N1165" i="35"/>
  <c r="N1166" i="35"/>
  <c r="N1167" i="35"/>
  <c r="N1168" i="35"/>
  <c r="N1169" i="35"/>
  <c r="N1170" i="35"/>
  <c r="N1171" i="35"/>
  <c r="N1172" i="35"/>
  <c r="N1173" i="35"/>
  <c r="N1174" i="35"/>
  <c r="N1175" i="35"/>
  <c r="N1176" i="35"/>
  <c r="N1177" i="35"/>
  <c r="N1178" i="35"/>
  <c r="N1179" i="35"/>
  <c r="N1180" i="35"/>
  <c r="N1181" i="35"/>
  <c r="N1182" i="35"/>
  <c r="N1183" i="35"/>
  <c r="N1184" i="35"/>
  <c r="N1185" i="35"/>
  <c r="N1186" i="35"/>
  <c r="N1187" i="35"/>
  <c r="N1188" i="35"/>
  <c r="N1189" i="35"/>
  <c r="N1190" i="35"/>
  <c r="N1191" i="35"/>
  <c r="N1192" i="35"/>
  <c r="N1193" i="35"/>
  <c r="N1194" i="35"/>
  <c r="N1195" i="35"/>
  <c r="N1196" i="35"/>
  <c r="N1197" i="35"/>
  <c r="N1198" i="35"/>
  <c r="N1199" i="35"/>
  <c r="N1200" i="35"/>
  <c r="N1201" i="35"/>
  <c r="N1202" i="35"/>
  <c r="N1203" i="35"/>
  <c r="N1204" i="35"/>
  <c r="N1205" i="35"/>
  <c r="N1206" i="35"/>
  <c r="N1207" i="35"/>
  <c r="N1208" i="35"/>
  <c r="N1209" i="35"/>
  <c r="N1210" i="35"/>
  <c r="N1211" i="35"/>
  <c r="N1212" i="35"/>
  <c r="N1213" i="35"/>
  <c r="N1214" i="35"/>
  <c r="N1215" i="35"/>
  <c r="N1216" i="35"/>
  <c r="N1217" i="35"/>
  <c r="N1218" i="35"/>
  <c r="N1219" i="35"/>
  <c r="N1220" i="35"/>
  <c r="N1221" i="35"/>
  <c r="N1222" i="35"/>
  <c r="N1223" i="35"/>
  <c r="N1224" i="35"/>
  <c r="N1225" i="35"/>
  <c r="N1226" i="35"/>
  <c r="N1227" i="35"/>
  <c r="N1228" i="35"/>
  <c r="N1229" i="35"/>
  <c r="N1230" i="35"/>
  <c r="N1231" i="35"/>
  <c r="N1232" i="35"/>
  <c r="N1233" i="35"/>
  <c r="N1234" i="35"/>
  <c r="N1235" i="35"/>
  <c r="N1236" i="35"/>
  <c r="N1237" i="35"/>
  <c r="N1238" i="35"/>
  <c r="N1239" i="35"/>
  <c r="N1240" i="35"/>
  <c r="N1241" i="35"/>
  <c r="N1242" i="35"/>
  <c r="N1243" i="35"/>
  <c r="N1244" i="35"/>
  <c r="N1245" i="35"/>
  <c r="N1246" i="35"/>
  <c r="N1247" i="35"/>
  <c r="N1248" i="35"/>
  <c r="N1249" i="35"/>
  <c r="N1250" i="35"/>
  <c r="N1251" i="35"/>
  <c r="N1252" i="35"/>
  <c r="N1253" i="35"/>
  <c r="N1254" i="35"/>
  <c r="N1255" i="35"/>
  <c r="N1256" i="35"/>
  <c r="N1257" i="35"/>
  <c r="N1258" i="35"/>
  <c r="N1259" i="35"/>
  <c r="N1260" i="35"/>
  <c r="N1261" i="35"/>
  <c r="N1262" i="35"/>
  <c r="N1263" i="35"/>
  <c r="N1264" i="35"/>
  <c r="N1265" i="35"/>
  <c r="N1266" i="35"/>
  <c r="N1267" i="35"/>
  <c r="N1268" i="35"/>
  <c r="N1269" i="35"/>
  <c r="N1270" i="35"/>
  <c r="N1271" i="35"/>
  <c r="N1272" i="35"/>
  <c r="N1273" i="35"/>
  <c r="N1274" i="35"/>
  <c r="N1275" i="35"/>
  <c r="N1276" i="35"/>
  <c r="N1277" i="35"/>
  <c r="N1278" i="35"/>
  <c r="N1279" i="35"/>
  <c r="N1280" i="35"/>
  <c r="N1281" i="35"/>
  <c r="N1282" i="35"/>
  <c r="N1283" i="35"/>
  <c r="N1284" i="35"/>
  <c r="N1285" i="35"/>
  <c r="N1286" i="35"/>
  <c r="N1287" i="35"/>
  <c r="N1288" i="35"/>
  <c r="N1289" i="35"/>
  <c r="N1290" i="35"/>
  <c r="N1291" i="35"/>
  <c r="N1292" i="35"/>
  <c r="N1293" i="35"/>
  <c r="N1294" i="35"/>
  <c r="N1295" i="35"/>
  <c r="N1296" i="35"/>
  <c r="N1297" i="35"/>
  <c r="N1298" i="35"/>
  <c r="N1299" i="35"/>
  <c r="N1300" i="35"/>
  <c r="N1301" i="35"/>
  <c r="N1302" i="35"/>
  <c r="N1303" i="35"/>
  <c r="N1304" i="35"/>
  <c r="N1305" i="35"/>
  <c r="N1306" i="35"/>
  <c r="N1307" i="35"/>
  <c r="N1308" i="35"/>
  <c r="N1309" i="35"/>
  <c r="N1310" i="35"/>
  <c r="N1311" i="35"/>
  <c r="N1312" i="35"/>
  <c r="N1313" i="35"/>
  <c r="N1314" i="35"/>
  <c r="N1315" i="35"/>
  <c r="N1316" i="35"/>
  <c r="N1317" i="35"/>
  <c r="N1318" i="35"/>
  <c r="N1319" i="35"/>
  <c r="N1320" i="35"/>
  <c r="N1321" i="35"/>
  <c r="N1322" i="35"/>
  <c r="N1323" i="35"/>
  <c r="N1324" i="35"/>
  <c r="N1325" i="35"/>
  <c r="N1326" i="35"/>
  <c r="N1327" i="35"/>
  <c r="N1328" i="35"/>
  <c r="N1329" i="35"/>
  <c r="N1330" i="35"/>
  <c r="N1331" i="35"/>
  <c r="N1332" i="35"/>
  <c r="N1333" i="35"/>
  <c r="N1334" i="35"/>
  <c r="N1335" i="35"/>
  <c r="N1336" i="35"/>
  <c r="N1337" i="35"/>
  <c r="N1338" i="35"/>
  <c r="N1339" i="35"/>
  <c r="N1340" i="35"/>
  <c r="N1341" i="35"/>
  <c r="N1342" i="35"/>
  <c r="N1343" i="35"/>
  <c r="N1344" i="35"/>
  <c r="N1345" i="35"/>
  <c r="N1346" i="35"/>
  <c r="N1347" i="35"/>
  <c r="N1348" i="35"/>
  <c r="N1349" i="35"/>
  <c r="N1350" i="35"/>
  <c r="N1351" i="35"/>
  <c r="N1352" i="35"/>
  <c r="N1353" i="35"/>
  <c r="N1354" i="35"/>
  <c r="N1355" i="35"/>
  <c r="N1356" i="35"/>
  <c r="N1357" i="35"/>
  <c r="N1358" i="35"/>
  <c r="N1359" i="35"/>
  <c r="N1360" i="35"/>
  <c r="N1361" i="35"/>
  <c r="N1362" i="35"/>
  <c r="N1363" i="35"/>
  <c r="N1364" i="35"/>
  <c r="N1365" i="35"/>
  <c r="N1366" i="35"/>
  <c r="N1367" i="35"/>
  <c r="N1368" i="35"/>
  <c r="N1369" i="35"/>
  <c r="N1370" i="35"/>
  <c r="N1371" i="35"/>
  <c r="N1372" i="35"/>
  <c r="N1373" i="35"/>
  <c r="N1374" i="35"/>
  <c r="N1375" i="35"/>
  <c r="N1376" i="35"/>
  <c r="N1377" i="35"/>
  <c r="N1378" i="35"/>
  <c r="N1379" i="35"/>
  <c r="N1380" i="35"/>
  <c r="N1381" i="35"/>
  <c r="N1382" i="35"/>
  <c r="N1383" i="35"/>
  <c r="N1384" i="35"/>
  <c r="N1385" i="35"/>
  <c r="N1386" i="35"/>
  <c r="N1387" i="35"/>
  <c r="N1388" i="35"/>
  <c r="N1389" i="35"/>
  <c r="N1390" i="35"/>
  <c r="N1391" i="35"/>
  <c r="N1392" i="35"/>
  <c r="N1393" i="35"/>
  <c r="N1394" i="35"/>
  <c r="N1395" i="35"/>
  <c r="N1396" i="35"/>
  <c r="N1397" i="35"/>
  <c r="N1398" i="35"/>
  <c r="N1399" i="35"/>
  <c r="N1400" i="35"/>
  <c r="N1401" i="35"/>
  <c r="N1402" i="35"/>
  <c r="N1403" i="35"/>
  <c r="N1404" i="35"/>
  <c r="N1405" i="35"/>
  <c r="N1406" i="35"/>
  <c r="N1407" i="35"/>
  <c r="N1408" i="35"/>
  <c r="N1409" i="35"/>
  <c r="N1410" i="35"/>
  <c r="N1411" i="35"/>
  <c r="N1412" i="35"/>
  <c r="N1413" i="35"/>
  <c r="N1414" i="35"/>
  <c r="N1415" i="35"/>
  <c r="N1416" i="35"/>
  <c r="N1417" i="35"/>
  <c r="N1418" i="35"/>
  <c r="N1419" i="35"/>
  <c r="N1420" i="35"/>
  <c r="N1421" i="35"/>
  <c r="N1422" i="35"/>
  <c r="N1423" i="35"/>
  <c r="N1424" i="35"/>
  <c r="N1425" i="35"/>
  <c r="N1426" i="35"/>
  <c r="N1427" i="35"/>
  <c r="N1428" i="35"/>
  <c r="N1429" i="35"/>
  <c r="N1430" i="35"/>
  <c r="N1431" i="35"/>
  <c r="N1432" i="35"/>
  <c r="N1433" i="35"/>
  <c r="N1434" i="35"/>
  <c r="N1435" i="35"/>
  <c r="N1436" i="35"/>
  <c r="N1437" i="35"/>
  <c r="N1438" i="35"/>
  <c r="N1439" i="35"/>
  <c r="N1440" i="35"/>
  <c r="N1441" i="35"/>
  <c r="N1442" i="35"/>
  <c r="N1443" i="35"/>
  <c r="N1444" i="35"/>
  <c r="N1445" i="35"/>
  <c r="N1446" i="35"/>
  <c r="N1447" i="35"/>
  <c r="N1448" i="35"/>
  <c r="N1449" i="35"/>
  <c r="N1450" i="35"/>
  <c r="N1451" i="35"/>
  <c r="N1452" i="35"/>
  <c r="N1453" i="35"/>
  <c r="N1454" i="35"/>
  <c r="N1455" i="35"/>
  <c r="N1456" i="35"/>
  <c r="N1457" i="35"/>
  <c r="N1458" i="35"/>
  <c r="N1459" i="35"/>
  <c r="N1460" i="35"/>
  <c r="N1461" i="35"/>
  <c r="N1462" i="35"/>
  <c r="N1463" i="35"/>
  <c r="N1464" i="35"/>
  <c r="N1465" i="35"/>
  <c r="N1466" i="35"/>
  <c r="N1467" i="35"/>
  <c r="N1468" i="35"/>
  <c r="N1469" i="35"/>
  <c r="N1470" i="35"/>
  <c r="N1471" i="35"/>
  <c r="N1472" i="35"/>
  <c r="N1473" i="35"/>
  <c r="N1474" i="35"/>
  <c r="N1475" i="35"/>
  <c r="N1476" i="35"/>
  <c r="N1477" i="35"/>
  <c r="N1478" i="35"/>
  <c r="N1479" i="35"/>
  <c r="N1480" i="35"/>
  <c r="N1481" i="35"/>
  <c r="N1482" i="35"/>
  <c r="N1483" i="35"/>
  <c r="N1484" i="35"/>
  <c r="N1485" i="35"/>
  <c r="N1486" i="35"/>
  <c r="N1487" i="35"/>
  <c r="N1488" i="35"/>
  <c r="N1489" i="35"/>
  <c r="N1490" i="35"/>
  <c r="N1491" i="35"/>
  <c r="N1492" i="35"/>
  <c r="N1493" i="35"/>
  <c r="N1494" i="35"/>
  <c r="N1495" i="35"/>
  <c r="N1496" i="35"/>
  <c r="N1497" i="35"/>
  <c r="N1498" i="35"/>
  <c r="N1499" i="35"/>
  <c r="N1500" i="35"/>
  <c r="N1501" i="35"/>
  <c r="N1502" i="35"/>
  <c r="N1503" i="35"/>
  <c r="N1504" i="35"/>
  <c r="N1505" i="35"/>
  <c r="N1506" i="35"/>
  <c r="N1507" i="35"/>
  <c r="N1508" i="35"/>
  <c r="N1509" i="35"/>
  <c r="N1510" i="35"/>
  <c r="N1511" i="35"/>
  <c r="N1512" i="35"/>
  <c r="N1513" i="35"/>
  <c r="N1514" i="35"/>
  <c r="N1515" i="35"/>
  <c r="N1516" i="35"/>
  <c r="N1517" i="35"/>
  <c r="N1518" i="35"/>
  <c r="N1519" i="35"/>
  <c r="N1520" i="35"/>
  <c r="N1521" i="35"/>
  <c r="N1522" i="35"/>
  <c r="N1523" i="35"/>
  <c r="N1524" i="35"/>
  <c r="N1525" i="35"/>
  <c r="N1526" i="35"/>
  <c r="N1527" i="35"/>
  <c r="N1528" i="35"/>
  <c r="N1529" i="35"/>
  <c r="N1530" i="35"/>
  <c r="N1531" i="35"/>
  <c r="N1532" i="35"/>
  <c r="N1533" i="35"/>
  <c r="N1534" i="35"/>
  <c r="N1535" i="35"/>
  <c r="N1536" i="35"/>
  <c r="N1537" i="35"/>
  <c r="N1538" i="35"/>
  <c r="N1539" i="35"/>
  <c r="N1540" i="35"/>
  <c r="N1541" i="35"/>
  <c r="N1542" i="35"/>
  <c r="N1543" i="35"/>
  <c r="N1544" i="35"/>
  <c r="N1545" i="35"/>
  <c r="N1546" i="35"/>
  <c r="N1547" i="35"/>
  <c r="N1548" i="35"/>
  <c r="N1549" i="35"/>
  <c r="N1550" i="35"/>
  <c r="N1551" i="35"/>
  <c r="N1552" i="35"/>
  <c r="N1553" i="35"/>
  <c r="N1554" i="35"/>
  <c r="N1555" i="35"/>
  <c r="N1556" i="35"/>
  <c r="N1557" i="35"/>
  <c r="N1558" i="35"/>
  <c r="N1559" i="35"/>
  <c r="N1560" i="35"/>
  <c r="N1561" i="35"/>
  <c r="N1562" i="35"/>
  <c r="N1563" i="35"/>
  <c r="N1564" i="35"/>
  <c r="N1565" i="35"/>
  <c r="N1566" i="35"/>
  <c r="N1567" i="35"/>
  <c r="N1568" i="35"/>
  <c r="N1569" i="35"/>
  <c r="N1570" i="35"/>
  <c r="N1571" i="35"/>
  <c r="N1572" i="35"/>
  <c r="N1573" i="35"/>
  <c r="N1574" i="35"/>
  <c r="N1575" i="35"/>
  <c r="N1576" i="35"/>
  <c r="N1577" i="35"/>
  <c r="N1578" i="35"/>
  <c r="N1579" i="35"/>
  <c r="N1580" i="35"/>
  <c r="N1581" i="35"/>
  <c r="N1582" i="35"/>
  <c r="N1583" i="35"/>
  <c r="N1584" i="35"/>
  <c r="N1585" i="35"/>
  <c r="N1586" i="35"/>
  <c r="N1587" i="35"/>
  <c r="N1588" i="35"/>
  <c r="N1589" i="35"/>
  <c r="N1590" i="35"/>
  <c r="N1591" i="35"/>
  <c r="N1592" i="35"/>
  <c r="N1593" i="35"/>
  <c r="N1594" i="35"/>
  <c r="N1595" i="35"/>
  <c r="N1596" i="35"/>
  <c r="N1597" i="35"/>
  <c r="N1598" i="35"/>
  <c r="N1599" i="35"/>
  <c r="N1600" i="35"/>
  <c r="N1601" i="35"/>
  <c r="N1602" i="35"/>
  <c r="N1603" i="35"/>
  <c r="N1604" i="35"/>
  <c r="N1605" i="35"/>
  <c r="N1606" i="35"/>
  <c r="N1607" i="35"/>
  <c r="N1608" i="35"/>
  <c r="N1609" i="35"/>
  <c r="N1610" i="35"/>
  <c r="N1611" i="35"/>
  <c r="N1612" i="35"/>
  <c r="N1613" i="35"/>
  <c r="N1614" i="35"/>
  <c r="N1615" i="35"/>
  <c r="N1616" i="35"/>
  <c r="N1617" i="35"/>
  <c r="N1618" i="35"/>
  <c r="N1619" i="35"/>
  <c r="N1620" i="35"/>
  <c r="N1621" i="35"/>
  <c r="N1622" i="35"/>
  <c r="N1623" i="35"/>
  <c r="N1624" i="35"/>
  <c r="N1625" i="35"/>
  <c r="N1626" i="35"/>
  <c r="N1627" i="35"/>
  <c r="N1628" i="35"/>
  <c r="N1629" i="35"/>
  <c r="N1630" i="35"/>
  <c r="N1631" i="35"/>
  <c r="N1632" i="35"/>
  <c r="N1633" i="35"/>
  <c r="N1634" i="35"/>
  <c r="N1635" i="35"/>
  <c r="N1636" i="35"/>
  <c r="N1637" i="35"/>
  <c r="N1638" i="35"/>
  <c r="N1639" i="35"/>
  <c r="N1640" i="35"/>
  <c r="N1641" i="35"/>
  <c r="N1642" i="35"/>
  <c r="N1643" i="35"/>
  <c r="N1644" i="35"/>
  <c r="N1645" i="35"/>
  <c r="N1646" i="35"/>
  <c r="N1647" i="35"/>
  <c r="N1648" i="35"/>
  <c r="N1649" i="35"/>
  <c r="N1650" i="35"/>
  <c r="N1651" i="35"/>
  <c r="N1652" i="35"/>
  <c r="N1653" i="35"/>
  <c r="N1654" i="35"/>
  <c r="N1655" i="35"/>
  <c r="N1656" i="35"/>
  <c r="N1657" i="35"/>
  <c r="N1658" i="35"/>
  <c r="N1659" i="35"/>
  <c r="N1660" i="35"/>
  <c r="N1661" i="35"/>
  <c r="N1662" i="35"/>
  <c r="N1663" i="35"/>
  <c r="N1664" i="35"/>
  <c r="N1665" i="35"/>
  <c r="N1666" i="35"/>
  <c r="N1667" i="35"/>
  <c r="N1668" i="35"/>
  <c r="N1669" i="35"/>
  <c r="N1670" i="35"/>
  <c r="N1671" i="35"/>
  <c r="N1672" i="35"/>
  <c r="N1673" i="35"/>
  <c r="N1674" i="35"/>
  <c r="N1675" i="35"/>
  <c r="N1676" i="35"/>
  <c r="N1677" i="35"/>
  <c r="N1678" i="35"/>
  <c r="N1679" i="35"/>
  <c r="N1680" i="35"/>
  <c r="N1681" i="35"/>
  <c r="N1682" i="35"/>
  <c r="N1683" i="35"/>
  <c r="N1684" i="35"/>
  <c r="N1685" i="35"/>
  <c r="N1686" i="35"/>
  <c r="N1687" i="35"/>
  <c r="N1688" i="35"/>
  <c r="N1689" i="35"/>
  <c r="N1690" i="35"/>
  <c r="N1691" i="35"/>
  <c r="N1692" i="35"/>
  <c r="N1693" i="35"/>
  <c r="N1694" i="35"/>
  <c r="N1695" i="35"/>
  <c r="N1696" i="35"/>
  <c r="N1697" i="35"/>
  <c r="N1698" i="35"/>
  <c r="N1699" i="35"/>
  <c r="N1700" i="35"/>
  <c r="N1701" i="35"/>
  <c r="N1702" i="35"/>
  <c r="N1703" i="35"/>
  <c r="N1704" i="35"/>
  <c r="N1705" i="35"/>
  <c r="N1706" i="35"/>
  <c r="N1707" i="35"/>
  <c r="N1708" i="35"/>
  <c r="N1709" i="35"/>
  <c r="N1710" i="35"/>
  <c r="N1711" i="35"/>
  <c r="N1712" i="35"/>
  <c r="N1713" i="35"/>
  <c r="N1714" i="35"/>
  <c r="N1715" i="35"/>
  <c r="N1716" i="35"/>
  <c r="N1717" i="35"/>
  <c r="N1718" i="35"/>
  <c r="N1719" i="35"/>
  <c r="N1720" i="35"/>
  <c r="N1721" i="35"/>
  <c r="N1722" i="35"/>
  <c r="N1723" i="35"/>
  <c r="N1724" i="35"/>
  <c r="N1725" i="35"/>
  <c r="N1726" i="35"/>
  <c r="N1727" i="35"/>
  <c r="N1728" i="35"/>
  <c r="N1729" i="35"/>
  <c r="N1730" i="35"/>
  <c r="N1731" i="35"/>
  <c r="N1732" i="35"/>
  <c r="N1733" i="35"/>
  <c r="N1734" i="35"/>
  <c r="N1735" i="35"/>
  <c r="N1736" i="35"/>
  <c r="N1737" i="35"/>
  <c r="N1738" i="35"/>
  <c r="N1739" i="35"/>
  <c r="N1740" i="35"/>
  <c r="N1741" i="35"/>
  <c r="N1742" i="35"/>
  <c r="N1743" i="35"/>
  <c r="N1744" i="35"/>
  <c r="N1745" i="35"/>
  <c r="N1746" i="35"/>
  <c r="N1747" i="35"/>
  <c r="N1748" i="35"/>
  <c r="N1749" i="35"/>
  <c r="N1750" i="35"/>
  <c r="N1751" i="35"/>
  <c r="N1752" i="35"/>
  <c r="N1753" i="35"/>
  <c r="N1754" i="35"/>
  <c r="N1755" i="35"/>
  <c r="N1756" i="35"/>
  <c r="N1757" i="35"/>
  <c r="N1758" i="35"/>
  <c r="N1759" i="35"/>
  <c r="N1760" i="35"/>
  <c r="N1761" i="35"/>
  <c r="N1762" i="35"/>
  <c r="N1763" i="35"/>
  <c r="N1764" i="35"/>
  <c r="N1765" i="35"/>
  <c r="N1766" i="35"/>
  <c r="N1767" i="35"/>
  <c r="N1768" i="35"/>
  <c r="N1769" i="35"/>
  <c r="N1770" i="35"/>
  <c r="N1771" i="35"/>
  <c r="N1772" i="35"/>
  <c r="N1773" i="35"/>
  <c r="N1774" i="35"/>
  <c r="N1775" i="35"/>
  <c r="N1776" i="35"/>
  <c r="N1777" i="35"/>
  <c r="N1778" i="35"/>
  <c r="N1779" i="35"/>
  <c r="N1780" i="35"/>
  <c r="N1781" i="35"/>
  <c r="N1782" i="35"/>
  <c r="N1783" i="35"/>
  <c r="N1784" i="35"/>
  <c r="N1785" i="35"/>
  <c r="N1786" i="35"/>
  <c r="N1787" i="35"/>
  <c r="N1788" i="35"/>
  <c r="N1789" i="35"/>
  <c r="N1790" i="35"/>
  <c r="N1791" i="35"/>
  <c r="N1792" i="35"/>
  <c r="N1793" i="35"/>
  <c r="N1794" i="35"/>
  <c r="N1795" i="35"/>
  <c r="N1796" i="35"/>
  <c r="N1797" i="35"/>
  <c r="N1798" i="35"/>
  <c r="N1799" i="35"/>
  <c r="N1800" i="35"/>
  <c r="N1801" i="35"/>
  <c r="N1802" i="35"/>
  <c r="N1803" i="35"/>
  <c r="N1804" i="35"/>
  <c r="N1805" i="35"/>
  <c r="N1806" i="35"/>
  <c r="N1807" i="35"/>
  <c r="N1808" i="35"/>
  <c r="N1809" i="35"/>
  <c r="N1810" i="35"/>
  <c r="N1811" i="35"/>
  <c r="N1812" i="35"/>
  <c r="N1813" i="35"/>
  <c r="N1814" i="35"/>
  <c r="N1815" i="35"/>
  <c r="N1816" i="35"/>
  <c r="N1817" i="35"/>
  <c r="N1818" i="35"/>
  <c r="N1819" i="35"/>
  <c r="N1820" i="35"/>
  <c r="N1821" i="35"/>
  <c r="N1822" i="35"/>
  <c r="N1823" i="35"/>
  <c r="N1824" i="35"/>
  <c r="N1825" i="35"/>
  <c r="N1826" i="35"/>
  <c r="N1827" i="35"/>
  <c r="N1828" i="35"/>
  <c r="N1829" i="35"/>
  <c r="N1830" i="35"/>
  <c r="N1831" i="35"/>
  <c r="N1832" i="35"/>
  <c r="N1833" i="35"/>
  <c r="N1834" i="35"/>
  <c r="N1835" i="35"/>
  <c r="N1836" i="35"/>
  <c r="N1837" i="35"/>
  <c r="N1838" i="35"/>
  <c r="N1839" i="35"/>
  <c r="N1840" i="35"/>
  <c r="N1841" i="35"/>
  <c r="N1842" i="35"/>
  <c r="N1843" i="35"/>
  <c r="N1844" i="35"/>
  <c r="N1845" i="35"/>
  <c r="N1846" i="35"/>
  <c r="N1847" i="35"/>
  <c r="N1848" i="35"/>
  <c r="N1849" i="35"/>
  <c r="N1850" i="35"/>
  <c r="N1851" i="35"/>
  <c r="N1852" i="35"/>
  <c r="N1853" i="35"/>
  <c r="N1854" i="35"/>
  <c r="N1855" i="35"/>
  <c r="N1856" i="35"/>
  <c r="N1857" i="35"/>
  <c r="N1858" i="35"/>
  <c r="N1859" i="35"/>
  <c r="N1860" i="35"/>
  <c r="N1861" i="35"/>
  <c r="N1862" i="35"/>
  <c r="N1863" i="35"/>
  <c r="N1864" i="35"/>
  <c r="N1865" i="35"/>
  <c r="N1866" i="35"/>
  <c r="N1867" i="35"/>
  <c r="N1868" i="35"/>
  <c r="N1869" i="35"/>
  <c r="N1870" i="35"/>
  <c r="N1871" i="35"/>
  <c r="N1872" i="35"/>
  <c r="N1873" i="35"/>
  <c r="N1874" i="35"/>
  <c r="N1875" i="35"/>
  <c r="N1876" i="35"/>
  <c r="N1877" i="35"/>
  <c r="N1878" i="35"/>
  <c r="N1879" i="35"/>
  <c r="N1880" i="35"/>
  <c r="N1881" i="35"/>
  <c r="N1882" i="35"/>
  <c r="N1883" i="35"/>
  <c r="N1884" i="35"/>
  <c r="N1885" i="35"/>
  <c r="N1886" i="35"/>
  <c r="N1887" i="35"/>
  <c r="N1888" i="35"/>
  <c r="N1889" i="35"/>
  <c r="N1890" i="35"/>
  <c r="N1891" i="35"/>
  <c r="N1892" i="35"/>
  <c r="N1893" i="35"/>
  <c r="N1894" i="35"/>
  <c r="N1895" i="35"/>
  <c r="N1896" i="35"/>
  <c r="N1897" i="35"/>
  <c r="N1898" i="35"/>
  <c r="N1899" i="35"/>
  <c r="N1900" i="35"/>
  <c r="N1901" i="35"/>
  <c r="N1902" i="35"/>
  <c r="N1903" i="35"/>
  <c r="N1904" i="35"/>
  <c r="N1905" i="35"/>
  <c r="N1906" i="35"/>
  <c r="N1907" i="35"/>
  <c r="N1908" i="35"/>
  <c r="N1909" i="35"/>
  <c r="N1910" i="35"/>
  <c r="N1911" i="35"/>
  <c r="N1912" i="35"/>
  <c r="N1913" i="35"/>
  <c r="N1914" i="35"/>
  <c r="N1915" i="35"/>
  <c r="N1916" i="35"/>
  <c r="N1917" i="35"/>
  <c r="N1918" i="35"/>
  <c r="N1919" i="35"/>
  <c r="N1920" i="35"/>
  <c r="N1921" i="35"/>
  <c r="N1922" i="35"/>
  <c r="N1923" i="35"/>
  <c r="N1924" i="35"/>
  <c r="N1925" i="35"/>
  <c r="N1926" i="35"/>
  <c r="N1927" i="35"/>
  <c r="N1928" i="35"/>
  <c r="N1929" i="35"/>
  <c r="N1930" i="35"/>
  <c r="N1931" i="35"/>
  <c r="N1932" i="35"/>
  <c r="N1933" i="35"/>
  <c r="N1934" i="35"/>
  <c r="N1935" i="35"/>
  <c r="N1936" i="35"/>
  <c r="N1937" i="35"/>
  <c r="N1938" i="35"/>
  <c r="N1939" i="35"/>
  <c r="N1940" i="35"/>
  <c r="N1941" i="35"/>
  <c r="N1942" i="35"/>
  <c r="N1943" i="35"/>
  <c r="N1944" i="35"/>
  <c r="N1945" i="35"/>
  <c r="N1946" i="35"/>
  <c r="N1947" i="35"/>
  <c r="N1948" i="35"/>
  <c r="N1949" i="35"/>
  <c r="N1950" i="35"/>
  <c r="N1951" i="35"/>
  <c r="N1952" i="35"/>
  <c r="N1953" i="35"/>
  <c r="N1954" i="35"/>
  <c r="N1955" i="35"/>
  <c r="N1956" i="35"/>
  <c r="N1957" i="35"/>
  <c r="N1958" i="35"/>
  <c r="N1959" i="35"/>
  <c r="N1960" i="35"/>
  <c r="N1961" i="35"/>
  <c r="N1962" i="35"/>
  <c r="N1963" i="35"/>
  <c r="N1964" i="35"/>
  <c r="N1965" i="35"/>
  <c r="N1966" i="35"/>
  <c r="N1967" i="35"/>
  <c r="N1968" i="35"/>
  <c r="N1969" i="35"/>
  <c r="N1970" i="35"/>
  <c r="N1971" i="35"/>
  <c r="N1972" i="35"/>
  <c r="N1973" i="35"/>
  <c r="N1974" i="35"/>
  <c r="N1975" i="35"/>
  <c r="N1976" i="35"/>
  <c r="N1977" i="35"/>
  <c r="N1978" i="35"/>
  <c r="N1979" i="35"/>
  <c r="N1980" i="35"/>
  <c r="N1981" i="35"/>
  <c r="N1982" i="35"/>
  <c r="N1983" i="35"/>
  <c r="N1984" i="35"/>
  <c r="N1985" i="35"/>
  <c r="N1986" i="35"/>
  <c r="N1987" i="35"/>
  <c r="N1988" i="35"/>
  <c r="N1989" i="35"/>
  <c r="N1990" i="35"/>
  <c r="N1991" i="35"/>
  <c r="N1992" i="35"/>
  <c r="N1993" i="35"/>
  <c r="N1994" i="35"/>
  <c r="N1995" i="35"/>
  <c r="N1996" i="35"/>
  <c r="N1997" i="35"/>
  <c r="N1998" i="35"/>
  <c r="N1999" i="35"/>
  <c r="N2000" i="35"/>
  <c r="N2001" i="35"/>
  <c r="N2002" i="35"/>
  <c r="N2003" i="35"/>
  <c r="N2004" i="35"/>
  <c r="N2005" i="35"/>
  <c r="N2006" i="35"/>
  <c r="N2007" i="35"/>
  <c r="N2008" i="35"/>
  <c r="N2009" i="35"/>
  <c r="N2010" i="35"/>
  <c r="N2011" i="35"/>
  <c r="N2012" i="35"/>
  <c r="N2013" i="35"/>
  <c r="N2014" i="35"/>
  <c r="N2015" i="35"/>
  <c r="N2016" i="35"/>
  <c r="N2017" i="35"/>
  <c r="N2018" i="35"/>
  <c r="N2019" i="35"/>
  <c r="N2020" i="35"/>
  <c r="N2021" i="35"/>
  <c r="N2022" i="35"/>
  <c r="N2023" i="35"/>
  <c r="N2024" i="35"/>
  <c r="N2025" i="35"/>
  <c r="N2026" i="35"/>
  <c r="N2027" i="35"/>
  <c r="N2028" i="35"/>
  <c r="N2029" i="35"/>
  <c r="N2030" i="35"/>
  <c r="N2031" i="35"/>
  <c r="N2032" i="35"/>
  <c r="N2033" i="35"/>
  <c r="N2034" i="35"/>
  <c r="N2035" i="35"/>
  <c r="N2036" i="35"/>
  <c r="N2037" i="35"/>
  <c r="N2038" i="35"/>
  <c r="N2039" i="35"/>
  <c r="N2040" i="35"/>
  <c r="N2041" i="35"/>
  <c r="N2042" i="35"/>
  <c r="N2043" i="35"/>
  <c r="N2044" i="35"/>
  <c r="N2045" i="35"/>
  <c r="N2046" i="35"/>
  <c r="N2047" i="35"/>
  <c r="N2048" i="35"/>
  <c r="N2049" i="35"/>
  <c r="N2050" i="35"/>
  <c r="N2051" i="35"/>
  <c r="N2052" i="35"/>
  <c r="N2053" i="35"/>
  <c r="N2054" i="35"/>
  <c r="N2055" i="35"/>
  <c r="N2056" i="35"/>
  <c r="N2057" i="35"/>
  <c r="N2058" i="35"/>
  <c r="N2059" i="35"/>
  <c r="N2060" i="35"/>
  <c r="N2061" i="35"/>
  <c r="N2062" i="35"/>
  <c r="N2063" i="35"/>
  <c r="N2064" i="35"/>
  <c r="N2065" i="35"/>
  <c r="N2066" i="35"/>
  <c r="N2067" i="35"/>
  <c r="N2068" i="35"/>
  <c r="N2069" i="35"/>
  <c r="N2070" i="35"/>
  <c r="N2071" i="35"/>
  <c r="N2072" i="35"/>
  <c r="N2073" i="35"/>
  <c r="N2074" i="35"/>
  <c r="N2075" i="35"/>
  <c r="N2076" i="35"/>
  <c r="N2077" i="35"/>
  <c r="N2078" i="35"/>
  <c r="N2079" i="35"/>
  <c r="N2080" i="35"/>
  <c r="N2081" i="35"/>
  <c r="N2082" i="35"/>
  <c r="N2083" i="35"/>
  <c r="N2084" i="35"/>
  <c r="N2085" i="35"/>
  <c r="N2086" i="35"/>
  <c r="N2087" i="35"/>
  <c r="N2088" i="35"/>
  <c r="N2089" i="35"/>
  <c r="N2090" i="35"/>
  <c r="N2091" i="35"/>
  <c r="N2092" i="35"/>
  <c r="N2093" i="35"/>
  <c r="N2094" i="35"/>
  <c r="N2095" i="35"/>
  <c r="N2096" i="35"/>
  <c r="N2097" i="35"/>
  <c r="N2098" i="35"/>
  <c r="N2099" i="35"/>
  <c r="N2100" i="35"/>
  <c r="N2101" i="35"/>
  <c r="N2102" i="35"/>
  <c r="N2103" i="35"/>
  <c r="N2104" i="35"/>
  <c r="N2105" i="35"/>
  <c r="N2106" i="35"/>
  <c r="N2107" i="35"/>
  <c r="N2108" i="35"/>
  <c r="N2109" i="35"/>
  <c r="N2110" i="35"/>
  <c r="N2111" i="35"/>
  <c r="N2112" i="35"/>
  <c r="N2113" i="35"/>
  <c r="N2114" i="35"/>
  <c r="N2115" i="35"/>
  <c r="N2116" i="35"/>
  <c r="N2117" i="35"/>
  <c r="N2118" i="35"/>
  <c r="N2119" i="35"/>
  <c r="N2120" i="35"/>
  <c r="N2121" i="35"/>
  <c r="N2122" i="35"/>
  <c r="N2123" i="35"/>
  <c r="N2124" i="35"/>
  <c r="N2125" i="35"/>
  <c r="N2126" i="35"/>
  <c r="N2127" i="35"/>
  <c r="N2128" i="35"/>
  <c r="N2129" i="35"/>
  <c r="N2130" i="35"/>
  <c r="N2131" i="35"/>
  <c r="N2132" i="35"/>
  <c r="N2133" i="35"/>
  <c r="N2134" i="35"/>
  <c r="N2135" i="35"/>
  <c r="N2136" i="35"/>
  <c r="N2137" i="35"/>
  <c r="N2138" i="35"/>
  <c r="N2139" i="35"/>
  <c r="N2140" i="35"/>
  <c r="N2141" i="35"/>
  <c r="N2142" i="35"/>
  <c r="N2143" i="35"/>
  <c r="N2144" i="35"/>
  <c r="N2145" i="35"/>
  <c r="N2146" i="35"/>
  <c r="N2147" i="35"/>
  <c r="N2148" i="35"/>
  <c r="N2149" i="35"/>
  <c r="N2150" i="35"/>
  <c r="N2151" i="35"/>
  <c r="N2152" i="35"/>
  <c r="N2153" i="35"/>
  <c r="N2154" i="35"/>
  <c r="N2155" i="35"/>
  <c r="N2156" i="35"/>
  <c r="N2157" i="35"/>
  <c r="N2158" i="35"/>
  <c r="N2159" i="35"/>
  <c r="N2160" i="35"/>
  <c r="N2161" i="35"/>
  <c r="N2162" i="35"/>
  <c r="N2163" i="35"/>
  <c r="N2164" i="35"/>
  <c r="N2165" i="35"/>
  <c r="N2166" i="35"/>
  <c r="N2167" i="35"/>
  <c r="N2168" i="35"/>
  <c r="N2169" i="35"/>
  <c r="N2170" i="35"/>
  <c r="N2171" i="35"/>
  <c r="N2172" i="35"/>
  <c r="N2173" i="35"/>
  <c r="N2174" i="35"/>
  <c r="N2175" i="35"/>
  <c r="N2176" i="35"/>
  <c r="N2177" i="35"/>
  <c r="N2178" i="35"/>
  <c r="N2179" i="35"/>
  <c r="N2180" i="35"/>
  <c r="N2181" i="35"/>
  <c r="N2182" i="35"/>
  <c r="N2183" i="35"/>
  <c r="N2184" i="35"/>
  <c r="N2185" i="35"/>
  <c r="N2186" i="35"/>
  <c r="N2187" i="35"/>
  <c r="N2188" i="35"/>
  <c r="N2189" i="35"/>
  <c r="N2190" i="35"/>
  <c r="N2191" i="35"/>
  <c r="N2192" i="35"/>
  <c r="N2193" i="35"/>
  <c r="N2194" i="35"/>
  <c r="N2195" i="35"/>
  <c r="N2196" i="35"/>
  <c r="N2197" i="35"/>
  <c r="N2198" i="35"/>
  <c r="N2199" i="35"/>
  <c r="N2200" i="35"/>
  <c r="N2201" i="35"/>
  <c r="N2202" i="35"/>
  <c r="N2203" i="35"/>
  <c r="N2204" i="35"/>
  <c r="N2205" i="35"/>
  <c r="N2206" i="35"/>
  <c r="N2207" i="35"/>
  <c r="N2208" i="35"/>
  <c r="N2209" i="35"/>
  <c r="N2210" i="35"/>
  <c r="N2211" i="35"/>
  <c r="N2212" i="35"/>
  <c r="N2213" i="35"/>
  <c r="N2214" i="35"/>
  <c r="N2215" i="35"/>
  <c r="N2216" i="35"/>
  <c r="N2217" i="35"/>
  <c r="N2218" i="35"/>
  <c r="N2219" i="35"/>
  <c r="N2220" i="35"/>
  <c r="N2221" i="35"/>
  <c r="N2222" i="35"/>
  <c r="N2223" i="35"/>
  <c r="N2224" i="35"/>
  <c r="N2225" i="35"/>
  <c r="N2226" i="35"/>
  <c r="N2227" i="35"/>
  <c r="N2228" i="35"/>
  <c r="N2229" i="35"/>
  <c r="N2230" i="35"/>
  <c r="N2231" i="35"/>
  <c r="N2232" i="35"/>
  <c r="N2233" i="35"/>
  <c r="N2234" i="35"/>
  <c r="N2235" i="35"/>
  <c r="N2236" i="35"/>
  <c r="N2237" i="35"/>
  <c r="N2238" i="35"/>
  <c r="N2239" i="35"/>
  <c r="N2240" i="35"/>
  <c r="N2241" i="35"/>
  <c r="N2242" i="35"/>
  <c r="N2243" i="35"/>
  <c r="N2244" i="35"/>
  <c r="N2245" i="35"/>
  <c r="N2246" i="35"/>
  <c r="N2247" i="35"/>
  <c r="N2248" i="35"/>
  <c r="N2249" i="35"/>
  <c r="N2250" i="35"/>
  <c r="N2251" i="35"/>
  <c r="N2252" i="35"/>
  <c r="N2253" i="35"/>
  <c r="N2254" i="35"/>
  <c r="N2255" i="35"/>
  <c r="N2256" i="35"/>
  <c r="N2257" i="35"/>
  <c r="N2258" i="35"/>
  <c r="N2259" i="35"/>
  <c r="N2260" i="35"/>
  <c r="N2261" i="35"/>
  <c r="N2262" i="35"/>
  <c r="N2263" i="35"/>
  <c r="N2264" i="35"/>
  <c r="N2265" i="35"/>
  <c r="N2266" i="35"/>
  <c r="N2267" i="35"/>
  <c r="N2268" i="35"/>
  <c r="N2269" i="35"/>
  <c r="N2270" i="35"/>
  <c r="N2271" i="35"/>
  <c r="N2272" i="35"/>
  <c r="N2273" i="35"/>
  <c r="N2274" i="35"/>
  <c r="N2275" i="35"/>
  <c r="N2276" i="35"/>
  <c r="N2277" i="35"/>
  <c r="N2278" i="35"/>
  <c r="N2279" i="35"/>
  <c r="N2280" i="35"/>
  <c r="N2281" i="35"/>
  <c r="N2282" i="35"/>
  <c r="N2283" i="35"/>
  <c r="N2284" i="35"/>
  <c r="N2285" i="35"/>
  <c r="N2286" i="35"/>
  <c r="N2287" i="35"/>
  <c r="N2288" i="35"/>
  <c r="N2289" i="35"/>
  <c r="N2290" i="35"/>
  <c r="N2291" i="35"/>
  <c r="N2292" i="35"/>
  <c r="N2293" i="35"/>
  <c r="N2294" i="35"/>
  <c r="N2295" i="35"/>
  <c r="N2296" i="35"/>
  <c r="N2297" i="35"/>
  <c r="N2298" i="35"/>
  <c r="N2299" i="35"/>
  <c r="N2300" i="35"/>
  <c r="N2301" i="35"/>
  <c r="N2302" i="35"/>
  <c r="N2303" i="35"/>
  <c r="N2304" i="35"/>
  <c r="N2305" i="35"/>
  <c r="N2306" i="35"/>
  <c r="N2307" i="35"/>
  <c r="N2308" i="35"/>
  <c r="N2309" i="35"/>
  <c r="N2310" i="35"/>
  <c r="N2311" i="35"/>
  <c r="N2312" i="35"/>
  <c r="N2313" i="35"/>
  <c r="N2314" i="35"/>
  <c r="N2315" i="35"/>
  <c r="N2316" i="35"/>
  <c r="N2317" i="35"/>
  <c r="N2318" i="35"/>
  <c r="N2319" i="35"/>
  <c r="N2320" i="35"/>
  <c r="N2321" i="35"/>
  <c r="N2322" i="35"/>
  <c r="N2323" i="35"/>
  <c r="N2324" i="35"/>
  <c r="N2325" i="35"/>
  <c r="N2326" i="35"/>
  <c r="N2327" i="35"/>
  <c r="N2328" i="35"/>
  <c r="N2329" i="35"/>
  <c r="N2330" i="35"/>
  <c r="N2331" i="35"/>
  <c r="N2332" i="35"/>
  <c r="N2333" i="35"/>
  <c r="N2334" i="35"/>
  <c r="N2335" i="35"/>
  <c r="N2336" i="35"/>
  <c r="N2337" i="35"/>
  <c r="N2338" i="35"/>
  <c r="N2339" i="35"/>
  <c r="N2340" i="35"/>
  <c r="N2341" i="35"/>
  <c r="N2342" i="35"/>
  <c r="N2343" i="35"/>
  <c r="N2344" i="35"/>
  <c r="N2345" i="35"/>
  <c r="N2346" i="35"/>
  <c r="N2347" i="35"/>
  <c r="N2348" i="35"/>
  <c r="N2349" i="35"/>
  <c r="N2350" i="35"/>
  <c r="N2351" i="35"/>
  <c r="N2352" i="35"/>
  <c r="N2353" i="35"/>
  <c r="N2354" i="35"/>
  <c r="N2355" i="35"/>
  <c r="N2356" i="35"/>
  <c r="N2357" i="35"/>
  <c r="N2358" i="35"/>
  <c r="N2359" i="35"/>
  <c r="N2360" i="35"/>
  <c r="N2361" i="35"/>
  <c r="N2362" i="35"/>
  <c r="N2363" i="35"/>
  <c r="N2364" i="35"/>
  <c r="N2365" i="35"/>
  <c r="N2366" i="35"/>
  <c r="N2367" i="35"/>
  <c r="N2368" i="35"/>
  <c r="N2369" i="35"/>
  <c r="N2370" i="35"/>
  <c r="N2371" i="35"/>
  <c r="N2372" i="35"/>
  <c r="N2373" i="35"/>
  <c r="N2374" i="35"/>
  <c r="N2375" i="35"/>
  <c r="N2376" i="35"/>
  <c r="N2377" i="35"/>
  <c r="N2378" i="35"/>
  <c r="N2379" i="35"/>
  <c r="N2380" i="35"/>
  <c r="N2381" i="35"/>
  <c r="N2382" i="35"/>
  <c r="N2383" i="35"/>
  <c r="N2384" i="35"/>
  <c r="N2385" i="35"/>
  <c r="N2386" i="35"/>
  <c r="N2387" i="35"/>
  <c r="N2388" i="35"/>
  <c r="N2389" i="35"/>
  <c r="N2390" i="35"/>
  <c r="N2391" i="35"/>
  <c r="N2392" i="35"/>
  <c r="N2393" i="35"/>
  <c r="N2394" i="35"/>
  <c r="N2395" i="35"/>
  <c r="N2396" i="35"/>
  <c r="N2397" i="35"/>
  <c r="N2398" i="35"/>
  <c r="N2399" i="35"/>
  <c r="N2400" i="35"/>
  <c r="N2401" i="35"/>
  <c r="N2402" i="35"/>
  <c r="N2403" i="35"/>
  <c r="N2404" i="35"/>
  <c r="N2405" i="35"/>
  <c r="N2406" i="35"/>
  <c r="N2407" i="35"/>
  <c r="N2408" i="35"/>
  <c r="N2409" i="35"/>
  <c r="N2410" i="35"/>
  <c r="N2411" i="35"/>
  <c r="N2412" i="35"/>
  <c r="N2413" i="35"/>
  <c r="N2414" i="35"/>
  <c r="N2415" i="35"/>
  <c r="N2416" i="35"/>
  <c r="N2417" i="35"/>
  <c r="N2418" i="35"/>
  <c r="N2419" i="35"/>
  <c r="N2420" i="35"/>
  <c r="N2421" i="35"/>
  <c r="N2422" i="35"/>
  <c r="N2423" i="35"/>
  <c r="N2424" i="35"/>
  <c r="N2425" i="35"/>
  <c r="N2426" i="35"/>
  <c r="N2427" i="35"/>
  <c r="N2428" i="35"/>
  <c r="N2429" i="35"/>
  <c r="N2430" i="35"/>
  <c r="N2431" i="35"/>
  <c r="N2432" i="35"/>
  <c r="N2433" i="35"/>
  <c r="N2434" i="35"/>
  <c r="N2435" i="35"/>
  <c r="N2436" i="35"/>
  <c r="N2437" i="35"/>
  <c r="N2438" i="35"/>
  <c r="N2439" i="35"/>
  <c r="N2440" i="35"/>
  <c r="N2441" i="35"/>
  <c r="N9" i="35"/>
  <c r="M10" i="35"/>
  <c r="M11" i="35"/>
  <c r="M12" i="35"/>
  <c r="M13" i="35"/>
  <c r="M14" i="35"/>
  <c r="M15" i="35"/>
  <c r="M16" i="35"/>
  <c r="M17" i="35"/>
  <c r="M18" i="35"/>
  <c r="M19" i="35"/>
  <c r="M20" i="35"/>
  <c r="M21" i="35"/>
  <c r="M22" i="35"/>
  <c r="M23" i="35"/>
  <c r="M24" i="35"/>
  <c r="M25" i="35"/>
  <c r="M26" i="35"/>
  <c r="M27" i="35"/>
  <c r="M28" i="35"/>
  <c r="M29" i="35"/>
  <c r="M30" i="35"/>
  <c r="M31" i="35"/>
  <c r="M32" i="35"/>
  <c r="M33" i="35"/>
  <c r="M34" i="35"/>
  <c r="M35" i="35"/>
  <c r="M36" i="35"/>
  <c r="M37" i="35"/>
  <c r="M38" i="35"/>
  <c r="M39" i="35"/>
  <c r="M40" i="35"/>
  <c r="M41" i="35"/>
  <c r="M42" i="35"/>
  <c r="M43" i="35"/>
  <c r="M44" i="35"/>
  <c r="M45" i="35"/>
  <c r="M46" i="35"/>
  <c r="M47" i="35"/>
  <c r="M48" i="35"/>
  <c r="M49" i="35"/>
  <c r="M50" i="35"/>
  <c r="M51" i="35"/>
  <c r="M52" i="35"/>
  <c r="M53" i="35"/>
  <c r="M54" i="35"/>
  <c r="M55" i="35"/>
  <c r="M56" i="35"/>
  <c r="M57" i="35"/>
  <c r="M58" i="35"/>
  <c r="M59" i="35"/>
  <c r="M60" i="35"/>
  <c r="M61" i="35"/>
  <c r="M62" i="35"/>
  <c r="M63" i="35"/>
  <c r="M64" i="35"/>
  <c r="M65" i="35"/>
  <c r="M66" i="35"/>
  <c r="M67" i="35"/>
  <c r="M68" i="35"/>
  <c r="M69" i="35"/>
  <c r="M70" i="35"/>
  <c r="M71" i="35"/>
  <c r="M72" i="35"/>
  <c r="M73" i="35"/>
  <c r="M74" i="35"/>
  <c r="M75" i="35"/>
  <c r="M76" i="35"/>
  <c r="M77" i="35"/>
  <c r="M78" i="35"/>
  <c r="M79" i="35"/>
  <c r="M80" i="35"/>
  <c r="M81" i="35"/>
  <c r="M82" i="35"/>
  <c r="M83" i="35"/>
  <c r="M84" i="35"/>
  <c r="M85" i="35"/>
  <c r="M86" i="35"/>
  <c r="M87" i="35"/>
  <c r="M88" i="35"/>
  <c r="M89" i="35"/>
  <c r="M90" i="35"/>
  <c r="M91" i="35"/>
  <c r="M92" i="35"/>
  <c r="M93" i="35"/>
  <c r="M94" i="35"/>
  <c r="M95" i="35"/>
  <c r="M96" i="35"/>
  <c r="M97" i="35"/>
  <c r="M98" i="35"/>
  <c r="M99" i="35"/>
  <c r="M100" i="35"/>
  <c r="M101" i="35"/>
  <c r="M102" i="35"/>
  <c r="M103" i="35"/>
  <c r="M104" i="35"/>
  <c r="M105" i="35"/>
  <c r="M106" i="35"/>
  <c r="M107" i="35"/>
  <c r="M108" i="35"/>
  <c r="M109" i="35"/>
  <c r="M110" i="35"/>
  <c r="M111" i="35"/>
  <c r="M112" i="35"/>
  <c r="M113" i="35"/>
  <c r="M114" i="35"/>
  <c r="M115" i="35"/>
  <c r="M116" i="35"/>
  <c r="M117" i="35"/>
  <c r="M118" i="35"/>
  <c r="M119" i="35"/>
  <c r="M120" i="35"/>
  <c r="M121" i="35"/>
  <c r="M122" i="35"/>
  <c r="M123" i="35"/>
  <c r="M124" i="35"/>
  <c r="M125" i="35"/>
  <c r="M126" i="35"/>
  <c r="M127" i="35"/>
  <c r="M128" i="35"/>
  <c r="M129" i="35"/>
  <c r="M130" i="35"/>
  <c r="M131" i="35"/>
  <c r="M132" i="35"/>
  <c r="M133" i="35"/>
  <c r="M134" i="35"/>
  <c r="M135" i="35"/>
  <c r="M136" i="35"/>
  <c r="M137" i="35"/>
  <c r="M138" i="35"/>
  <c r="M139" i="35"/>
  <c r="M140" i="35"/>
  <c r="M141" i="35"/>
  <c r="M142" i="35"/>
  <c r="M143" i="35"/>
  <c r="M144" i="35"/>
  <c r="M145" i="35"/>
  <c r="M146" i="35"/>
  <c r="M147" i="35"/>
  <c r="M148" i="35"/>
  <c r="M149" i="35"/>
  <c r="M150" i="35"/>
  <c r="M151" i="35"/>
  <c r="M152" i="35"/>
  <c r="M153" i="35"/>
  <c r="M154" i="35"/>
  <c r="M155" i="35"/>
  <c r="M156" i="35"/>
  <c r="M157" i="35"/>
  <c r="M158" i="35"/>
  <c r="M159" i="35"/>
  <c r="M160" i="35"/>
  <c r="M161" i="35"/>
  <c r="M162" i="35"/>
  <c r="M163" i="35"/>
  <c r="M164" i="35"/>
  <c r="M165" i="35"/>
  <c r="M166" i="35"/>
  <c r="M167" i="35"/>
  <c r="M168" i="35"/>
  <c r="M169" i="35"/>
  <c r="M170" i="35"/>
  <c r="M171" i="35"/>
  <c r="M172" i="35"/>
  <c r="M173" i="35"/>
  <c r="M174" i="35"/>
  <c r="M175" i="35"/>
  <c r="M176" i="35"/>
  <c r="M177" i="35"/>
  <c r="M178" i="35"/>
  <c r="M179" i="35"/>
  <c r="M180" i="35"/>
  <c r="M181" i="35"/>
  <c r="M182" i="35"/>
  <c r="M183" i="35"/>
  <c r="M184" i="35"/>
  <c r="M185" i="35"/>
  <c r="M186" i="35"/>
  <c r="M187" i="35"/>
  <c r="M188" i="35"/>
  <c r="M189" i="35"/>
  <c r="M190" i="35"/>
  <c r="M191" i="35"/>
  <c r="M192" i="35"/>
  <c r="M193" i="35"/>
  <c r="M194" i="35"/>
  <c r="M195" i="35"/>
  <c r="M196" i="35"/>
  <c r="M197" i="35"/>
  <c r="M198" i="35"/>
  <c r="M199" i="35"/>
  <c r="M200" i="35"/>
  <c r="M201" i="35"/>
  <c r="M202" i="35"/>
  <c r="M203" i="35"/>
  <c r="M204" i="35"/>
  <c r="M205" i="35"/>
  <c r="M206" i="35"/>
  <c r="M207" i="35"/>
  <c r="M208" i="35"/>
  <c r="M209" i="35"/>
  <c r="M210" i="35"/>
  <c r="M211" i="35"/>
  <c r="M212" i="35"/>
  <c r="M213" i="35"/>
  <c r="M214" i="35"/>
  <c r="M215" i="35"/>
  <c r="M216" i="35"/>
  <c r="M217" i="35"/>
  <c r="M218" i="35"/>
  <c r="M219" i="35"/>
  <c r="M220" i="35"/>
  <c r="M221" i="35"/>
  <c r="M222" i="35"/>
  <c r="M223" i="35"/>
  <c r="M224" i="35"/>
  <c r="M225" i="35"/>
  <c r="M226" i="35"/>
  <c r="M227" i="35"/>
  <c r="M228" i="35"/>
  <c r="M229" i="35"/>
  <c r="M230" i="35"/>
  <c r="M231" i="35"/>
  <c r="M232" i="35"/>
  <c r="M233" i="35"/>
  <c r="M234" i="35"/>
  <c r="M235" i="35"/>
  <c r="M236" i="35"/>
  <c r="M237" i="35"/>
  <c r="M238" i="35"/>
  <c r="M239" i="35"/>
  <c r="M240" i="35"/>
  <c r="M241" i="35"/>
  <c r="M242" i="35"/>
  <c r="M243" i="35"/>
  <c r="M244" i="35"/>
  <c r="M245" i="35"/>
  <c r="M246" i="35"/>
  <c r="M247" i="35"/>
  <c r="M248" i="35"/>
  <c r="M249" i="35"/>
  <c r="M250" i="35"/>
  <c r="M251" i="35"/>
  <c r="M252" i="35"/>
  <c r="M253" i="35"/>
  <c r="M254" i="35"/>
  <c r="M255" i="35"/>
  <c r="M256" i="35"/>
  <c r="M257" i="35"/>
  <c r="M258" i="35"/>
  <c r="M259" i="35"/>
  <c r="M260" i="35"/>
  <c r="M261" i="35"/>
  <c r="M262" i="35"/>
  <c r="M263" i="35"/>
  <c r="M264" i="35"/>
  <c r="M265" i="35"/>
  <c r="M266" i="35"/>
  <c r="M267" i="35"/>
  <c r="M268" i="35"/>
  <c r="M269" i="35"/>
  <c r="M270" i="35"/>
  <c r="M271" i="35"/>
  <c r="M272" i="35"/>
  <c r="M273" i="35"/>
  <c r="M274" i="35"/>
  <c r="M275" i="35"/>
  <c r="M276" i="35"/>
  <c r="M277" i="35"/>
  <c r="M278" i="35"/>
  <c r="M279" i="35"/>
  <c r="M280" i="35"/>
  <c r="M281" i="35"/>
  <c r="M282" i="35"/>
  <c r="M283" i="35"/>
  <c r="M284" i="35"/>
  <c r="M285" i="35"/>
  <c r="M286" i="35"/>
  <c r="M287" i="35"/>
  <c r="M288" i="35"/>
  <c r="M289" i="35"/>
  <c r="M290" i="35"/>
  <c r="M291" i="35"/>
  <c r="M292" i="35"/>
  <c r="M293" i="35"/>
  <c r="M294" i="35"/>
  <c r="M295" i="35"/>
  <c r="M296" i="35"/>
  <c r="M297" i="35"/>
  <c r="M298" i="35"/>
  <c r="M299" i="35"/>
  <c r="M300" i="35"/>
  <c r="M301" i="35"/>
  <c r="M302" i="35"/>
  <c r="M303" i="35"/>
  <c r="M304" i="35"/>
  <c r="M305" i="35"/>
  <c r="M306" i="35"/>
  <c r="M307" i="35"/>
  <c r="M308" i="35"/>
  <c r="M309" i="35"/>
  <c r="M310" i="35"/>
  <c r="M311" i="35"/>
  <c r="M312" i="35"/>
  <c r="M313" i="35"/>
  <c r="M314" i="35"/>
  <c r="M315" i="35"/>
  <c r="M316" i="35"/>
  <c r="M317" i="35"/>
  <c r="M318" i="35"/>
  <c r="M319" i="35"/>
  <c r="M320" i="35"/>
  <c r="M321" i="35"/>
  <c r="M322" i="35"/>
  <c r="M323" i="35"/>
  <c r="M324" i="35"/>
  <c r="M325" i="35"/>
  <c r="M326" i="35"/>
  <c r="M327" i="35"/>
  <c r="M328" i="35"/>
  <c r="M329" i="35"/>
  <c r="M330" i="35"/>
  <c r="M331" i="35"/>
  <c r="M332" i="35"/>
  <c r="M333" i="35"/>
  <c r="M334" i="35"/>
  <c r="M335" i="35"/>
  <c r="M336" i="35"/>
  <c r="M337" i="35"/>
  <c r="M338" i="35"/>
  <c r="M339" i="35"/>
  <c r="M340" i="35"/>
  <c r="M341" i="35"/>
  <c r="M342" i="35"/>
  <c r="M343" i="35"/>
  <c r="M344" i="35"/>
  <c r="M345" i="35"/>
  <c r="M346" i="35"/>
  <c r="M347" i="35"/>
  <c r="M348" i="35"/>
  <c r="M349" i="35"/>
  <c r="M350" i="35"/>
  <c r="M351" i="35"/>
  <c r="M352" i="35"/>
  <c r="M353" i="35"/>
  <c r="M354" i="35"/>
  <c r="M355" i="35"/>
  <c r="M356" i="35"/>
  <c r="M357" i="35"/>
  <c r="M358" i="35"/>
  <c r="M359" i="35"/>
  <c r="M360" i="35"/>
  <c r="M361" i="35"/>
  <c r="M362" i="35"/>
  <c r="M363" i="35"/>
  <c r="M364" i="35"/>
  <c r="M365" i="35"/>
  <c r="M366" i="35"/>
  <c r="M367" i="35"/>
  <c r="M368" i="35"/>
  <c r="M369" i="35"/>
  <c r="M370" i="35"/>
  <c r="M371" i="35"/>
  <c r="M372" i="35"/>
  <c r="M373" i="35"/>
  <c r="M374" i="35"/>
  <c r="M375" i="35"/>
  <c r="M376" i="35"/>
  <c r="M377" i="35"/>
  <c r="M378" i="35"/>
  <c r="M379" i="35"/>
  <c r="M380" i="35"/>
  <c r="M381" i="35"/>
  <c r="M382" i="35"/>
  <c r="M383" i="35"/>
  <c r="M384" i="35"/>
  <c r="M385" i="35"/>
  <c r="M386" i="35"/>
  <c r="M387" i="35"/>
  <c r="M388" i="35"/>
  <c r="M389" i="35"/>
  <c r="M390" i="35"/>
  <c r="M391" i="35"/>
  <c r="M392" i="35"/>
  <c r="M393" i="35"/>
  <c r="M394" i="35"/>
  <c r="M395" i="35"/>
  <c r="M396" i="35"/>
  <c r="M397" i="35"/>
  <c r="M398" i="35"/>
  <c r="M399" i="35"/>
  <c r="M400" i="35"/>
  <c r="M401" i="35"/>
  <c r="M402" i="35"/>
  <c r="M403" i="35"/>
  <c r="M404" i="35"/>
  <c r="M405" i="35"/>
  <c r="M406" i="35"/>
  <c r="M407" i="35"/>
  <c r="M408" i="35"/>
  <c r="M409" i="35"/>
  <c r="M410" i="35"/>
  <c r="M411" i="35"/>
  <c r="M412" i="35"/>
  <c r="M413" i="35"/>
  <c r="M414" i="35"/>
  <c r="M415" i="35"/>
  <c r="M416" i="35"/>
  <c r="M417" i="35"/>
  <c r="M418" i="35"/>
  <c r="M419" i="35"/>
  <c r="M420" i="35"/>
  <c r="M421" i="35"/>
  <c r="M422" i="35"/>
  <c r="M423" i="35"/>
  <c r="M424" i="35"/>
  <c r="M425" i="35"/>
  <c r="M426" i="35"/>
  <c r="M427" i="35"/>
  <c r="M428" i="35"/>
  <c r="M429" i="35"/>
  <c r="M430" i="35"/>
  <c r="M431" i="35"/>
  <c r="M432" i="35"/>
  <c r="M433" i="35"/>
  <c r="M434" i="35"/>
  <c r="M435" i="35"/>
  <c r="M436" i="35"/>
  <c r="M437" i="35"/>
  <c r="M438" i="35"/>
  <c r="M439" i="35"/>
  <c r="M440" i="35"/>
  <c r="M441" i="35"/>
  <c r="M442" i="35"/>
  <c r="M443" i="35"/>
  <c r="M444" i="35"/>
  <c r="M445" i="35"/>
  <c r="M446" i="35"/>
  <c r="M447" i="35"/>
  <c r="M448" i="35"/>
  <c r="M449" i="35"/>
  <c r="M450" i="35"/>
  <c r="M451" i="35"/>
  <c r="M452" i="35"/>
  <c r="M453" i="35"/>
  <c r="M454" i="35"/>
  <c r="M455" i="35"/>
  <c r="M456" i="35"/>
  <c r="M457" i="35"/>
  <c r="M458" i="35"/>
  <c r="M459" i="35"/>
  <c r="M460" i="35"/>
  <c r="M461" i="35"/>
  <c r="M462" i="35"/>
  <c r="M463" i="35"/>
  <c r="M464" i="35"/>
  <c r="M465" i="35"/>
  <c r="M466" i="35"/>
  <c r="M467" i="35"/>
  <c r="M468" i="35"/>
  <c r="M469" i="35"/>
  <c r="M470" i="35"/>
  <c r="M471" i="35"/>
  <c r="M472" i="35"/>
  <c r="M473" i="35"/>
  <c r="M474" i="35"/>
  <c r="M475" i="35"/>
  <c r="M476" i="35"/>
  <c r="M477" i="35"/>
  <c r="M478" i="35"/>
  <c r="M479" i="35"/>
  <c r="M480" i="35"/>
  <c r="M481" i="35"/>
  <c r="M482" i="35"/>
  <c r="M483" i="35"/>
  <c r="M484" i="35"/>
  <c r="M485" i="35"/>
  <c r="M486" i="35"/>
  <c r="M487" i="35"/>
  <c r="M488" i="35"/>
  <c r="M489" i="35"/>
  <c r="M490" i="35"/>
  <c r="M491" i="35"/>
  <c r="M492" i="35"/>
  <c r="M493" i="35"/>
  <c r="M494" i="35"/>
  <c r="M495" i="35"/>
  <c r="M496" i="35"/>
  <c r="M497" i="35"/>
  <c r="M498" i="35"/>
  <c r="M499" i="35"/>
  <c r="M500" i="35"/>
  <c r="M501" i="35"/>
  <c r="M502" i="35"/>
  <c r="M503" i="35"/>
  <c r="M504" i="35"/>
  <c r="M505" i="35"/>
  <c r="M506" i="35"/>
  <c r="M507" i="35"/>
  <c r="M508" i="35"/>
  <c r="M509" i="35"/>
  <c r="M510" i="35"/>
  <c r="M511" i="35"/>
  <c r="M512" i="35"/>
  <c r="M513" i="35"/>
  <c r="M514" i="35"/>
  <c r="M515" i="35"/>
  <c r="M516" i="35"/>
  <c r="M517" i="35"/>
  <c r="M518" i="35"/>
  <c r="M519" i="35"/>
  <c r="M520" i="35"/>
  <c r="M521" i="35"/>
  <c r="M522" i="35"/>
  <c r="M523" i="35"/>
  <c r="M524" i="35"/>
  <c r="M525" i="35"/>
  <c r="M526" i="35"/>
  <c r="M527" i="35"/>
  <c r="M528" i="35"/>
  <c r="M529" i="35"/>
  <c r="M530" i="35"/>
  <c r="M531" i="35"/>
  <c r="M532" i="35"/>
  <c r="M533" i="35"/>
  <c r="M534" i="35"/>
  <c r="M535" i="35"/>
  <c r="M536" i="35"/>
  <c r="M537" i="35"/>
  <c r="M538" i="35"/>
  <c r="M539" i="35"/>
  <c r="M540" i="35"/>
  <c r="M541" i="35"/>
  <c r="M542" i="35"/>
  <c r="M543" i="35"/>
  <c r="M544" i="35"/>
  <c r="M545" i="35"/>
  <c r="M546" i="35"/>
  <c r="M547" i="35"/>
  <c r="M548" i="35"/>
  <c r="M549" i="35"/>
  <c r="M550" i="35"/>
  <c r="M551" i="35"/>
  <c r="M552" i="35"/>
  <c r="M553" i="35"/>
  <c r="M554" i="35"/>
  <c r="M555" i="35"/>
  <c r="M556" i="35"/>
  <c r="M557" i="35"/>
  <c r="M558" i="35"/>
  <c r="M559" i="35"/>
  <c r="M560" i="35"/>
  <c r="M561" i="35"/>
  <c r="M562" i="35"/>
  <c r="M563" i="35"/>
  <c r="M564" i="35"/>
  <c r="M565" i="35"/>
  <c r="M566" i="35"/>
  <c r="M567" i="35"/>
  <c r="M568" i="35"/>
  <c r="M569" i="35"/>
  <c r="M570" i="35"/>
  <c r="M571" i="35"/>
  <c r="M572" i="35"/>
  <c r="M573" i="35"/>
  <c r="M574" i="35"/>
  <c r="M575" i="35"/>
  <c r="M576" i="35"/>
  <c r="M577" i="35"/>
  <c r="M578" i="35"/>
  <c r="M579" i="35"/>
  <c r="M580" i="35"/>
  <c r="M581" i="35"/>
  <c r="M582" i="35"/>
  <c r="M583" i="35"/>
  <c r="M584" i="35"/>
  <c r="M585" i="35"/>
  <c r="M586" i="35"/>
  <c r="M587" i="35"/>
  <c r="M588" i="35"/>
  <c r="M589" i="35"/>
  <c r="M590" i="35"/>
  <c r="M591" i="35"/>
  <c r="M592" i="35"/>
  <c r="M593" i="35"/>
  <c r="M594" i="35"/>
  <c r="M595" i="35"/>
  <c r="M596" i="35"/>
  <c r="M597" i="35"/>
  <c r="M598" i="35"/>
  <c r="M599" i="35"/>
  <c r="M600" i="35"/>
  <c r="M601" i="35"/>
  <c r="M602" i="35"/>
  <c r="M603" i="35"/>
  <c r="M604" i="35"/>
  <c r="M605" i="35"/>
  <c r="M606" i="35"/>
  <c r="M607" i="35"/>
  <c r="M608" i="35"/>
  <c r="M609" i="35"/>
  <c r="M610" i="35"/>
  <c r="M611" i="35"/>
  <c r="M612" i="35"/>
  <c r="M613" i="35"/>
  <c r="M614" i="35"/>
  <c r="M615" i="35"/>
  <c r="M616" i="35"/>
  <c r="M617" i="35"/>
  <c r="M618" i="35"/>
  <c r="M619" i="35"/>
  <c r="M620" i="35"/>
  <c r="M621" i="35"/>
  <c r="M622" i="35"/>
  <c r="M623" i="35"/>
  <c r="M624" i="35"/>
  <c r="M625" i="35"/>
  <c r="M626" i="35"/>
  <c r="M627" i="35"/>
  <c r="M628" i="35"/>
  <c r="M629" i="35"/>
  <c r="M630" i="35"/>
  <c r="M631" i="35"/>
  <c r="M632" i="35"/>
  <c r="M633" i="35"/>
  <c r="M634" i="35"/>
  <c r="M635" i="35"/>
  <c r="M636" i="35"/>
  <c r="M637" i="35"/>
  <c r="M638" i="35"/>
  <c r="M639" i="35"/>
  <c r="M640" i="35"/>
  <c r="M641" i="35"/>
  <c r="M642" i="35"/>
  <c r="M643" i="35"/>
  <c r="M644" i="35"/>
  <c r="M645" i="35"/>
  <c r="M646" i="35"/>
  <c r="M647" i="35"/>
  <c r="M648" i="35"/>
  <c r="M649" i="35"/>
  <c r="M650" i="35"/>
  <c r="M651" i="35"/>
  <c r="M652" i="35"/>
  <c r="M653" i="35"/>
  <c r="M654" i="35"/>
  <c r="M655" i="35"/>
  <c r="M656" i="35"/>
  <c r="M657" i="35"/>
  <c r="M658" i="35"/>
  <c r="M659" i="35"/>
  <c r="M660" i="35"/>
  <c r="M661" i="35"/>
  <c r="M662" i="35"/>
  <c r="M663" i="35"/>
  <c r="M664" i="35"/>
  <c r="M665" i="35"/>
  <c r="M666" i="35"/>
  <c r="M667" i="35"/>
  <c r="M668" i="35"/>
  <c r="M669" i="35"/>
  <c r="M670" i="35"/>
  <c r="M671" i="35"/>
  <c r="M672" i="35"/>
  <c r="M673" i="35"/>
  <c r="M674" i="35"/>
  <c r="M675" i="35"/>
  <c r="M676" i="35"/>
  <c r="M677" i="35"/>
  <c r="M678" i="35"/>
  <c r="M679" i="35"/>
  <c r="M680" i="35"/>
  <c r="M681" i="35"/>
  <c r="M682" i="35"/>
  <c r="M683" i="35"/>
  <c r="M684" i="35"/>
  <c r="M685" i="35"/>
  <c r="M686" i="35"/>
  <c r="M687" i="35"/>
  <c r="M688" i="35"/>
  <c r="M689" i="35"/>
  <c r="M690" i="35"/>
  <c r="M691" i="35"/>
  <c r="M692" i="35"/>
  <c r="M693" i="35"/>
  <c r="M694" i="35"/>
  <c r="M695" i="35"/>
  <c r="M696" i="35"/>
  <c r="M697" i="35"/>
  <c r="M698" i="35"/>
  <c r="M699" i="35"/>
  <c r="M700" i="35"/>
  <c r="M701" i="35"/>
  <c r="M702" i="35"/>
  <c r="M703" i="35"/>
  <c r="M704" i="35"/>
  <c r="M705" i="35"/>
  <c r="M706" i="35"/>
  <c r="M707" i="35"/>
  <c r="M708" i="35"/>
  <c r="M709" i="35"/>
  <c r="M710" i="35"/>
  <c r="M711" i="35"/>
  <c r="M712" i="35"/>
  <c r="M713" i="35"/>
  <c r="M714" i="35"/>
  <c r="M715" i="35"/>
  <c r="M716" i="35"/>
  <c r="M717" i="35"/>
  <c r="M718" i="35"/>
  <c r="M719" i="35"/>
  <c r="M720" i="35"/>
  <c r="M721" i="35"/>
  <c r="M722" i="35"/>
  <c r="M723" i="35"/>
  <c r="M724" i="35"/>
  <c r="M725" i="35"/>
  <c r="M726" i="35"/>
  <c r="M727" i="35"/>
  <c r="M728" i="35"/>
  <c r="M729" i="35"/>
  <c r="M730" i="35"/>
  <c r="M731" i="35"/>
  <c r="M732" i="35"/>
  <c r="M733" i="35"/>
  <c r="M734" i="35"/>
  <c r="M735" i="35"/>
  <c r="M736" i="35"/>
  <c r="M737" i="35"/>
  <c r="M738" i="35"/>
  <c r="M739" i="35"/>
  <c r="M740" i="35"/>
  <c r="M741" i="35"/>
  <c r="M742" i="35"/>
  <c r="M743" i="35"/>
  <c r="M744" i="35"/>
  <c r="M745" i="35"/>
  <c r="M746" i="35"/>
  <c r="M747" i="35"/>
  <c r="M748" i="35"/>
  <c r="M749" i="35"/>
  <c r="M750" i="35"/>
  <c r="M751" i="35"/>
  <c r="M752" i="35"/>
  <c r="M753" i="35"/>
  <c r="M754" i="35"/>
  <c r="M755" i="35"/>
  <c r="M756" i="35"/>
  <c r="M757" i="35"/>
  <c r="M758" i="35"/>
  <c r="M759" i="35"/>
  <c r="M760" i="35"/>
  <c r="M761" i="35"/>
  <c r="M762" i="35"/>
  <c r="M763" i="35"/>
  <c r="M764" i="35"/>
  <c r="M765" i="35"/>
  <c r="M766" i="35"/>
  <c r="M767" i="35"/>
  <c r="M768" i="35"/>
  <c r="M769" i="35"/>
  <c r="M770" i="35"/>
  <c r="M771" i="35"/>
  <c r="M772" i="35"/>
  <c r="M773" i="35"/>
  <c r="M774" i="35"/>
  <c r="M775" i="35"/>
  <c r="M776" i="35"/>
  <c r="M777" i="35"/>
  <c r="M778" i="35"/>
  <c r="M779" i="35"/>
  <c r="M780" i="35"/>
  <c r="M781" i="35"/>
  <c r="M782" i="35"/>
  <c r="M783" i="35"/>
  <c r="M784" i="35"/>
  <c r="M785" i="35"/>
  <c r="M786" i="35"/>
  <c r="M787" i="35"/>
  <c r="M788" i="35"/>
  <c r="M789" i="35"/>
  <c r="M790" i="35"/>
  <c r="M791" i="35"/>
  <c r="M792" i="35"/>
  <c r="M793" i="35"/>
  <c r="M794" i="35"/>
  <c r="M795" i="35"/>
  <c r="M796" i="35"/>
  <c r="M797" i="35"/>
  <c r="M798" i="35"/>
  <c r="M799" i="35"/>
  <c r="M800" i="35"/>
  <c r="M801" i="35"/>
  <c r="M802" i="35"/>
  <c r="M803" i="35"/>
  <c r="M804" i="35"/>
  <c r="M805" i="35"/>
  <c r="M806" i="35"/>
  <c r="M807" i="35"/>
  <c r="M808" i="35"/>
  <c r="M809" i="35"/>
  <c r="M810" i="35"/>
  <c r="M811" i="35"/>
  <c r="M812" i="35"/>
  <c r="M813" i="35"/>
  <c r="M814" i="35"/>
  <c r="M815" i="35"/>
  <c r="M816" i="35"/>
  <c r="M817" i="35"/>
  <c r="M818" i="35"/>
  <c r="M819" i="35"/>
  <c r="M820" i="35"/>
  <c r="M821" i="35"/>
  <c r="M822" i="35"/>
  <c r="M823" i="35"/>
  <c r="M824" i="35"/>
  <c r="M825" i="35"/>
  <c r="M826" i="35"/>
  <c r="M827" i="35"/>
  <c r="M828" i="35"/>
  <c r="M829" i="35"/>
  <c r="M830" i="35"/>
  <c r="M831" i="35"/>
  <c r="M832" i="35"/>
  <c r="M833" i="35"/>
  <c r="M834" i="35"/>
  <c r="M835" i="35"/>
  <c r="M836" i="35"/>
  <c r="M837" i="35"/>
  <c r="M838" i="35"/>
  <c r="M839" i="35"/>
  <c r="M840" i="35"/>
  <c r="M841" i="35"/>
  <c r="M842" i="35"/>
  <c r="M843" i="35"/>
  <c r="M844" i="35"/>
  <c r="M845" i="35"/>
  <c r="M846" i="35"/>
  <c r="M847" i="35"/>
  <c r="M848" i="35"/>
  <c r="M849" i="35"/>
  <c r="M850" i="35"/>
  <c r="M851" i="35"/>
  <c r="M852" i="35"/>
  <c r="M853" i="35"/>
  <c r="M854" i="35"/>
  <c r="M855" i="35"/>
  <c r="M856" i="35"/>
  <c r="M857" i="35"/>
  <c r="M858" i="35"/>
  <c r="M859" i="35"/>
  <c r="M860" i="35"/>
  <c r="M861" i="35"/>
  <c r="M862" i="35"/>
  <c r="M863" i="35"/>
  <c r="M864" i="35"/>
  <c r="M865" i="35"/>
  <c r="M866" i="35"/>
  <c r="M867" i="35"/>
  <c r="M868" i="35"/>
  <c r="M869" i="35"/>
  <c r="M870" i="35"/>
  <c r="M871" i="35"/>
  <c r="M872" i="35"/>
  <c r="M873" i="35"/>
  <c r="M874" i="35"/>
  <c r="M875" i="35"/>
  <c r="M876" i="35"/>
  <c r="M877" i="35"/>
  <c r="M878" i="35"/>
  <c r="M879" i="35"/>
  <c r="M880" i="35"/>
  <c r="M881" i="35"/>
  <c r="M882" i="35"/>
  <c r="M883" i="35"/>
  <c r="M884" i="35"/>
  <c r="M885" i="35"/>
  <c r="M886" i="35"/>
  <c r="M887" i="35"/>
  <c r="M888" i="35"/>
  <c r="M889" i="35"/>
  <c r="M890" i="35"/>
  <c r="M891" i="35"/>
  <c r="M892" i="35"/>
  <c r="M893" i="35"/>
  <c r="M894" i="35"/>
  <c r="M895" i="35"/>
  <c r="M896" i="35"/>
  <c r="M897" i="35"/>
  <c r="M898" i="35"/>
  <c r="M899" i="35"/>
  <c r="M900" i="35"/>
  <c r="M901" i="35"/>
  <c r="M902" i="35"/>
  <c r="M903" i="35"/>
  <c r="M904" i="35"/>
  <c r="M905" i="35"/>
  <c r="M906" i="35"/>
  <c r="M907" i="35"/>
  <c r="M908" i="35"/>
  <c r="M909" i="35"/>
  <c r="M910" i="35"/>
  <c r="M911" i="35"/>
  <c r="M912" i="35"/>
  <c r="M913" i="35"/>
  <c r="M914" i="35"/>
  <c r="M915" i="35"/>
  <c r="M916" i="35"/>
  <c r="M917" i="35"/>
  <c r="M918" i="35"/>
  <c r="M919" i="35"/>
  <c r="M920" i="35"/>
  <c r="M921" i="35"/>
  <c r="M922" i="35"/>
  <c r="M923" i="35"/>
  <c r="M924" i="35"/>
  <c r="M925" i="35"/>
  <c r="M926" i="35"/>
  <c r="M927" i="35"/>
  <c r="M928" i="35"/>
  <c r="M929" i="35"/>
  <c r="M930" i="35"/>
  <c r="M931" i="35"/>
  <c r="M932" i="35"/>
  <c r="M933" i="35"/>
  <c r="M934" i="35"/>
  <c r="M935" i="35"/>
  <c r="M936" i="35"/>
  <c r="M937" i="35"/>
  <c r="M938" i="35"/>
  <c r="M939" i="35"/>
  <c r="M940" i="35"/>
  <c r="M941" i="35"/>
  <c r="M942" i="35"/>
  <c r="M943" i="35"/>
  <c r="M944" i="35"/>
  <c r="M945" i="35"/>
  <c r="M946" i="35"/>
  <c r="M947" i="35"/>
  <c r="M948" i="35"/>
  <c r="M949" i="35"/>
  <c r="M950" i="35"/>
  <c r="M951" i="35"/>
  <c r="M952" i="35"/>
  <c r="M953" i="35"/>
  <c r="M954" i="35"/>
  <c r="M955" i="35"/>
  <c r="M956" i="35"/>
  <c r="M957" i="35"/>
  <c r="M958" i="35"/>
  <c r="M959" i="35"/>
  <c r="M960" i="35"/>
  <c r="M961" i="35"/>
  <c r="M962" i="35"/>
  <c r="M963" i="35"/>
  <c r="M964" i="35"/>
  <c r="M965" i="35"/>
  <c r="M966" i="35"/>
  <c r="M967" i="35"/>
  <c r="M968" i="35"/>
  <c r="M969" i="35"/>
  <c r="M970" i="35"/>
  <c r="M971" i="35"/>
  <c r="M972" i="35"/>
  <c r="M973" i="35"/>
  <c r="M974" i="35"/>
  <c r="M975" i="35"/>
  <c r="M976" i="35"/>
  <c r="M977" i="35"/>
  <c r="M978" i="35"/>
  <c r="M979" i="35"/>
  <c r="M980" i="35"/>
  <c r="M981" i="35"/>
  <c r="M982" i="35"/>
  <c r="M983" i="35"/>
  <c r="M984" i="35"/>
  <c r="M985" i="35"/>
  <c r="M986" i="35"/>
  <c r="M987" i="35"/>
  <c r="M988" i="35"/>
  <c r="M989" i="35"/>
  <c r="M990" i="35"/>
  <c r="M991" i="35"/>
  <c r="M992" i="35"/>
  <c r="M993" i="35"/>
  <c r="M994" i="35"/>
  <c r="M995" i="35"/>
  <c r="M996" i="35"/>
  <c r="M997" i="35"/>
  <c r="M998" i="35"/>
  <c r="M999" i="35"/>
  <c r="M1000" i="35"/>
  <c r="M1001" i="35"/>
  <c r="M1002" i="35"/>
  <c r="M1003" i="35"/>
  <c r="M1004" i="35"/>
  <c r="M1005" i="35"/>
  <c r="M1006" i="35"/>
  <c r="M1007" i="35"/>
  <c r="M1008" i="35"/>
  <c r="M1009" i="35"/>
  <c r="M1010" i="35"/>
  <c r="M1011" i="35"/>
  <c r="M1012" i="35"/>
  <c r="M1013" i="35"/>
  <c r="M1014" i="35"/>
  <c r="M1015" i="35"/>
  <c r="M1016" i="35"/>
  <c r="M1017" i="35"/>
  <c r="M1018" i="35"/>
  <c r="M1019" i="35"/>
  <c r="M1020" i="35"/>
  <c r="M1021" i="35"/>
  <c r="M1022" i="35"/>
  <c r="M1023" i="35"/>
  <c r="M1024" i="35"/>
  <c r="M1025" i="35"/>
  <c r="M1026" i="35"/>
  <c r="M1027" i="35"/>
  <c r="M1028" i="35"/>
  <c r="M1029" i="35"/>
  <c r="M1030" i="35"/>
  <c r="M1031" i="35"/>
  <c r="M1032" i="35"/>
  <c r="M1033" i="35"/>
  <c r="M1034" i="35"/>
  <c r="M1035" i="35"/>
  <c r="M1036" i="35"/>
  <c r="M1037" i="35"/>
  <c r="M1038" i="35"/>
  <c r="M1039" i="35"/>
  <c r="M1040" i="35"/>
  <c r="M1041" i="35"/>
  <c r="M1042" i="35"/>
  <c r="M1043" i="35"/>
  <c r="M1044" i="35"/>
  <c r="M1045" i="35"/>
  <c r="M1046" i="35"/>
  <c r="M1047" i="35"/>
  <c r="M1048" i="35"/>
  <c r="M1049" i="35"/>
  <c r="M1050" i="35"/>
  <c r="M1051" i="35"/>
  <c r="M1052" i="35"/>
  <c r="M1053" i="35"/>
  <c r="M1054" i="35"/>
  <c r="M1055" i="35"/>
  <c r="M1056" i="35"/>
  <c r="M1057" i="35"/>
  <c r="M1058" i="35"/>
  <c r="M1059" i="35"/>
  <c r="M1060" i="35"/>
  <c r="M1061" i="35"/>
  <c r="M1062" i="35"/>
  <c r="M1063" i="35"/>
  <c r="M1064" i="35"/>
  <c r="M1065" i="35"/>
  <c r="M1066" i="35"/>
  <c r="M1067" i="35"/>
  <c r="M1068" i="35"/>
  <c r="M1069" i="35"/>
  <c r="M1070" i="35"/>
  <c r="M1071" i="35"/>
  <c r="M1072" i="35"/>
  <c r="M1073" i="35"/>
  <c r="M1074" i="35"/>
  <c r="M1075" i="35"/>
  <c r="M1076" i="35"/>
  <c r="M1077" i="35"/>
  <c r="M1078" i="35"/>
  <c r="M1079" i="35"/>
  <c r="M1080" i="35"/>
  <c r="M1081" i="35"/>
  <c r="M1082" i="35"/>
  <c r="M1083" i="35"/>
  <c r="M1084" i="35"/>
  <c r="M1085" i="35"/>
  <c r="M1086" i="35"/>
  <c r="M1087" i="35"/>
  <c r="M1088" i="35"/>
  <c r="M1089" i="35"/>
  <c r="M1090" i="35"/>
  <c r="M1091" i="35"/>
  <c r="M1092" i="35"/>
  <c r="M1093" i="35"/>
  <c r="M1094" i="35"/>
  <c r="M1095" i="35"/>
  <c r="M1096" i="35"/>
  <c r="M1097" i="35"/>
  <c r="M1098" i="35"/>
  <c r="M1099" i="35"/>
  <c r="M1100" i="35"/>
  <c r="M1101" i="35"/>
  <c r="M1102" i="35"/>
  <c r="M1103" i="35"/>
  <c r="M1104" i="35"/>
  <c r="M1105" i="35"/>
  <c r="M1106" i="35"/>
  <c r="M1107" i="35"/>
  <c r="M1108" i="35"/>
  <c r="M1109" i="35"/>
  <c r="M1110" i="35"/>
  <c r="M1111" i="35"/>
  <c r="M1112" i="35"/>
  <c r="M1113" i="35"/>
  <c r="M1114" i="35"/>
  <c r="M1115" i="35"/>
  <c r="M1116" i="35"/>
  <c r="M1117" i="35"/>
  <c r="M1118" i="35"/>
  <c r="M1119" i="35"/>
  <c r="M1120" i="35"/>
  <c r="M1121" i="35"/>
  <c r="M1122" i="35"/>
  <c r="M1123" i="35"/>
  <c r="M1124" i="35"/>
  <c r="M1125" i="35"/>
  <c r="M1126" i="35"/>
  <c r="M1127" i="35"/>
  <c r="M1128" i="35"/>
  <c r="M1129" i="35"/>
  <c r="M1130" i="35"/>
  <c r="M1131" i="35"/>
  <c r="M1132" i="35"/>
  <c r="M1133" i="35"/>
  <c r="M1134" i="35"/>
  <c r="M1135" i="35"/>
  <c r="M1136" i="35"/>
  <c r="M1137" i="35"/>
  <c r="M1138" i="35"/>
  <c r="M1139" i="35"/>
  <c r="M1140" i="35"/>
  <c r="M1141" i="35"/>
  <c r="M1142" i="35"/>
  <c r="M1143" i="35"/>
  <c r="M1144" i="35"/>
  <c r="M1145" i="35"/>
  <c r="M1146" i="35"/>
  <c r="M1147" i="35"/>
  <c r="M1148" i="35"/>
  <c r="M1149" i="35"/>
  <c r="M1150" i="35"/>
  <c r="M1151" i="35"/>
  <c r="M1152" i="35"/>
  <c r="M1153" i="35"/>
  <c r="M1154" i="35"/>
  <c r="M1155" i="35"/>
  <c r="M1156" i="35"/>
  <c r="M1157" i="35"/>
  <c r="M1158" i="35"/>
  <c r="M1159" i="35"/>
  <c r="M1160" i="35"/>
  <c r="M1161" i="35"/>
  <c r="M1162" i="35"/>
  <c r="M1163" i="35"/>
  <c r="M1164" i="35"/>
  <c r="M1165" i="35"/>
  <c r="M1166" i="35"/>
  <c r="M1167" i="35"/>
  <c r="M1168" i="35"/>
  <c r="M1169" i="35"/>
  <c r="M1170" i="35"/>
  <c r="M1171" i="35"/>
  <c r="M1172" i="35"/>
  <c r="M1173" i="35"/>
  <c r="M1174" i="35"/>
  <c r="M1175" i="35"/>
  <c r="M1176" i="35"/>
  <c r="M1177" i="35"/>
  <c r="M1178" i="35"/>
  <c r="M1179" i="35"/>
  <c r="M1180" i="35"/>
  <c r="M1181" i="35"/>
  <c r="M1182" i="35"/>
  <c r="M1183" i="35"/>
  <c r="M1184" i="35"/>
  <c r="M1185" i="35"/>
  <c r="M1186" i="35"/>
  <c r="M1187" i="35"/>
  <c r="M1188" i="35"/>
  <c r="M1189" i="35"/>
  <c r="M1190" i="35"/>
  <c r="M1191" i="35"/>
  <c r="M1192" i="35"/>
  <c r="M1193" i="35"/>
  <c r="M1194" i="35"/>
  <c r="M1195" i="35"/>
  <c r="M1196" i="35"/>
  <c r="M1197" i="35"/>
  <c r="M1198" i="35"/>
  <c r="M1199" i="35"/>
  <c r="M1200" i="35"/>
  <c r="M1201" i="35"/>
  <c r="M1202" i="35"/>
  <c r="M1203" i="35"/>
  <c r="M1204" i="35"/>
  <c r="M1205" i="35"/>
  <c r="M1206" i="35"/>
  <c r="M1207" i="35"/>
  <c r="M1208" i="35"/>
  <c r="M1209" i="35"/>
  <c r="M1210" i="35"/>
  <c r="M1211" i="35"/>
  <c r="M1212" i="35"/>
  <c r="M1213" i="35"/>
  <c r="M1214" i="35"/>
  <c r="M1215" i="35"/>
  <c r="M1216" i="35"/>
  <c r="M1217" i="35"/>
  <c r="M1218" i="35"/>
  <c r="M1219" i="35"/>
  <c r="M1220" i="35"/>
  <c r="M1221" i="35"/>
  <c r="M1222" i="35"/>
  <c r="M1223" i="35"/>
  <c r="M1224" i="35"/>
  <c r="M1225" i="35"/>
  <c r="M1226" i="35"/>
  <c r="M1227" i="35"/>
  <c r="M1228" i="35"/>
  <c r="M1229" i="35"/>
  <c r="M1230" i="35"/>
  <c r="M1231" i="35"/>
  <c r="M1232" i="35"/>
  <c r="M1233" i="35"/>
  <c r="M1234" i="35"/>
  <c r="M1235" i="35"/>
  <c r="M1236" i="35"/>
  <c r="M1237" i="35"/>
  <c r="M1238" i="35"/>
  <c r="M1239" i="35"/>
  <c r="M1240" i="35"/>
  <c r="M1241" i="35"/>
  <c r="M1242" i="35"/>
  <c r="M1243" i="35"/>
  <c r="M1244" i="35"/>
  <c r="M1245" i="35"/>
  <c r="M1246" i="35"/>
  <c r="M1247" i="35"/>
  <c r="M1248" i="35"/>
  <c r="M1249" i="35"/>
  <c r="M1250" i="35"/>
  <c r="M1251" i="35"/>
  <c r="M1252" i="35"/>
  <c r="M1253" i="35"/>
  <c r="M1254" i="35"/>
  <c r="M1255" i="35"/>
  <c r="M1256" i="35"/>
  <c r="M1257" i="35"/>
  <c r="M1258" i="35"/>
  <c r="M1259" i="35"/>
  <c r="M1260" i="35"/>
  <c r="M1261" i="35"/>
  <c r="M1262" i="35"/>
  <c r="M1263" i="35"/>
  <c r="M1264" i="35"/>
  <c r="M1265" i="35"/>
  <c r="M1266" i="35"/>
  <c r="M1267" i="35"/>
  <c r="M1268" i="35"/>
  <c r="M1269" i="35"/>
  <c r="M1270" i="35"/>
  <c r="M1271" i="35"/>
  <c r="M1272" i="35"/>
  <c r="M1273" i="35"/>
  <c r="M1274" i="35"/>
  <c r="M1275" i="35"/>
  <c r="M1276" i="35"/>
  <c r="M1277" i="35"/>
  <c r="M1278" i="35"/>
  <c r="M1279" i="35"/>
  <c r="M1280" i="35"/>
  <c r="M1281" i="35"/>
  <c r="M1282" i="35"/>
  <c r="M1283" i="35"/>
  <c r="M1284" i="35"/>
  <c r="M1285" i="35"/>
  <c r="M1286" i="35"/>
  <c r="M1287" i="35"/>
  <c r="M1288" i="35"/>
  <c r="M1289" i="35"/>
  <c r="M1290" i="35"/>
  <c r="M1291" i="35"/>
  <c r="M1292" i="35"/>
  <c r="M1293" i="35"/>
  <c r="M1294" i="35"/>
  <c r="M1295" i="35"/>
  <c r="M1296" i="35"/>
  <c r="M1297" i="35"/>
  <c r="M1298" i="35"/>
  <c r="M1299" i="35"/>
  <c r="M1300" i="35"/>
  <c r="M1301" i="35"/>
  <c r="M1302" i="35"/>
  <c r="M1303" i="35"/>
  <c r="M1304" i="35"/>
  <c r="M1305" i="35"/>
  <c r="M1306" i="35"/>
  <c r="M1307" i="35"/>
  <c r="M1308" i="35"/>
  <c r="M1309" i="35"/>
  <c r="M1310" i="35"/>
  <c r="M1311" i="35"/>
  <c r="M1312" i="35"/>
  <c r="M1313" i="35"/>
  <c r="M1314" i="35"/>
  <c r="M1315" i="35"/>
  <c r="M1316" i="35"/>
  <c r="M1317" i="35"/>
  <c r="M1318" i="35"/>
  <c r="M1319" i="35"/>
  <c r="M1320" i="35"/>
  <c r="M1321" i="35"/>
  <c r="M1322" i="35"/>
  <c r="M1323" i="35"/>
  <c r="M1324" i="35"/>
  <c r="M1325" i="35"/>
  <c r="M1326" i="35"/>
  <c r="M1327" i="35"/>
  <c r="M1328" i="35"/>
  <c r="M1329" i="35"/>
  <c r="M1330" i="35"/>
  <c r="M1331" i="35"/>
  <c r="M1332" i="35"/>
  <c r="M1333" i="35"/>
  <c r="M1334" i="35"/>
  <c r="M1335" i="35"/>
  <c r="M1336" i="35"/>
  <c r="M1337" i="35"/>
  <c r="M1338" i="35"/>
  <c r="M1339" i="35"/>
  <c r="M1340" i="35"/>
  <c r="M1341" i="35"/>
  <c r="M1342" i="35"/>
  <c r="M1343" i="35"/>
  <c r="M1344" i="35"/>
  <c r="M1345" i="35"/>
  <c r="M1346" i="35"/>
  <c r="M1347" i="35"/>
  <c r="M1348" i="35"/>
  <c r="M1349" i="35"/>
  <c r="M1350" i="35"/>
  <c r="M1351" i="35"/>
  <c r="M1352" i="35"/>
  <c r="M1353" i="35"/>
  <c r="M1354" i="35"/>
  <c r="M1355" i="35"/>
  <c r="M1356" i="35"/>
  <c r="M1357" i="35"/>
  <c r="M1358" i="35"/>
  <c r="M1359" i="35"/>
  <c r="M1360" i="35"/>
  <c r="M1361" i="35"/>
  <c r="M1362" i="35"/>
  <c r="M1363" i="35"/>
  <c r="M1364" i="35"/>
  <c r="M1365" i="35"/>
  <c r="M1366" i="35"/>
  <c r="M1367" i="35"/>
  <c r="M1368" i="35"/>
  <c r="M1369" i="35"/>
  <c r="M1370" i="35"/>
  <c r="M1371" i="35"/>
  <c r="M1372" i="35"/>
  <c r="M1373" i="35"/>
  <c r="M1374" i="35"/>
  <c r="M1375" i="35"/>
  <c r="M1376" i="35"/>
  <c r="M1377" i="35"/>
  <c r="M1378" i="35"/>
  <c r="M1379" i="35"/>
  <c r="M1380" i="35"/>
  <c r="M1381" i="35"/>
  <c r="M1382" i="35"/>
  <c r="M1383" i="35"/>
  <c r="M1384" i="35"/>
  <c r="M1385" i="35"/>
  <c r="M1386" i="35"/>
  <c r="M1387" i="35"/>
  <c r="M1388" i="35"/>
  <c r="M1389" i="35"/>
  <c r="M1390" i="35"/>
  <c r="M1391" i="35"/>
  <c r="M1392" i="35"/>
  <c r="M1393" i="35"/>
  <c r="M1394" i="35"/>
  <c r="M1395" i="35"/>
  <c r="M1396" i="35"/>
  <c r="M1397" i="35"/>
  <c r="M1398" i="35"/>
  <c r="M1399" i="35"/>
  <c r="M1400" i="35"/>
  <c r="M1401" i="35"/>
  <c r="M1402" i="35"/>
  <c r="M1403" i="35"/>
  <c r="M1404" i="35"/>
  <c r="M1405" i="35"/>
  <c r="M1406" i="35"/>
  <c r="M1407" i="35"/>
  <c r="M1408" i="35"/>
  <c r="M1409" i="35"/>
  <c r="M1410" i="35"/>
  <c r="M1411" i="35"/>
  <c r="M1412" i="35"/>
  <c r="M1413" i="35"/>
  <c r="M1414" i="35"/>
  <c r="M1415" i="35"/>
  <c r="M1416" i="35"/>
  <c r="M1417" i="35"/>
  <c r="M1418" i="35"/>
  <c r="M1419" i="35"/>
  <c r="M1420" i="35"/>
  <c r="M1421" i="35"/>
  <c r="M1422" i="35"/>
  <c r="M1423" i="35"/>
  <c r="M1424" i="35"/>
  <c r="M1425" i="35"/>
  <c r="M1426" i="35"/>
  <c r="M1427" i="35"/>
  <c r="M1428" i="35"/>
  <c r="M1429" i="35"/>
  <c r="M1430" i="35"/>
  <c r="M1431" i="35"/>
  <c r="M1432" i="35"/>
  <c r="M1433" i="35"/>
  <c r="M1434" i="35"/>
  <c r="M1435" i="35"/>
  <c r="M1436" i="35"/>
  <c r="M1437" i="35"/>
  <c r="M1438" i="35"/>
  <c r="M1439" i="35"/>
  <c r="M1440" i="35"/>
  <c r="M1441" i="35"/>
  <c r="M1442" i="35"/>
  <c r="M1443" i="35"/>
  <c r="M1444" i="35"/>
  <c r="M1445" i="35"/>
  <c r="M1446" i="35"/>
  <c r="M1447" i="35"/>
  <c r="M1448" i="35"/>
  <c r="M1449" i="35"/>
  <c r="M1450" i="35"/>
  <c r="M1451" i="35"/>
  <c r="M1452" i="35"/>
  <c r="M1453" i="35"/>
  <c r="M1454" i="35"/>
  <c r="M1455" i="35"/>
  <c r="M1456" i="35"/>
  <c r="M1457" i="35"/>
  <c r="M1458" i="35"/>
  <c r="M1459" i="35"/>
  <c r="M1460" i="35"/>
  <c r="M1461" i="35"/>
  <c r="M1462" i="35"/>
  <c r="M1463" i="35"/>
  <c r="M1464" i="35"/>
  <c r="M1465" i="35"/>
  <c r="M1466" i="35"/>
  <c r="M1467" i="35"/>
  <c r="M1468" i="35"/>
  <c r="M1469" i="35"/>
  <c r="M1470" i="35"/>
  <c r="M1471" i="35"/>
  <c r="M1472" i="35"/>
  <c r="M1473" i="35"/>
  <c r="M1474" i="35"/>
  <c r="M1475" i="35"/>
  <c r="M1476" i="35"/>
  <c r="M1477" i="35"/>
  <c r="M1478" i="35"/>
  <c r="M1479" i="35"/>
  <c r="M1480" i="35"/>
  <c r="M1481" i="35"/>
  <c r="M1482" i="35"/>
  <c r="M1483" i="35"/>
  <c r="M1484" i="35"/>
  <c r="M1485" i="35"/>
  <c r="M1486" i="35"/>
  <c r="M1487" i="35"/>
  <c r="M1488" i="35"/>
  <c r="M1489" i="35"/>
  <c r="M1490" i="35"/>
  <c r="M1491" i="35"/>
  <c r="M1492" i="35"/>
  <c r="M1493" i="35"/>
  <c r="M1494" i="35"/>
  <c r="M1495" i="35"/>
  <c r="M1496" i="35"/>
  <c r="M1497" i="35"/>
  <c r="M1498" i="35"/>
  <c r="M1499" i="35"/>
  <c r="M1500" i="35"/>
  <c r="M1501" i="35"/>
  <c r="M1502" i="35"/>
  <c r="M1503" i="35"/>
  <c r="M1504" i="35"/>
  <c r="M1505" i="35"/>
  <c r="M1506" i="35"/>
  <c r="M1507" i="35"/>
  <c r="M1508" i="35"/>
  <c r="M1509" i="35"/>
  <c r="M1510" i="35"/>
  <c r="M1511" i="35"/>
  <c r="M1512" i="35"/>
  <c r="M1513" i="35"/>
  <c r="M1514" i="35"/>
  <c r="M1515" i="35"/>
  <c r="M1516" i="35"/>
  <c r="M1517" i="35"/>
  <c r="M1518" i="35"/>
  <c r="M1519" i="35"/>
  <c r="M1520" i="35"/>
  <c r="M1521" i="35"/>
  <c r="M1522" i="35"/>
  <c r="M1523" i="35"/>
  <c r="M1524" i="35"/>
  <c r="M1525" i="35"/>
  <c r="M1526" i="35"/>
  <c r="M1527" i="35"/>
  <c r="M1528" i="35"/>
  <c r="M1529" i="35"/>
  <c r="M1530" i="35"/>
  <c r="M1531" i="35"/>
  <c r="M1532" i="35"/>
  <c r="M1533" i="35"/>
  <c r="M1534" i="35"/>
  <c r="M1535" i="35"/>
  <c r="M1536" i="35"/>
  <c r="M1537" i="35"/>
  <c r="M1538" i="35"/>
  <c r="M1539" i="35"/>
  <c r="M1540" i="35"/>
  <c r="M1541" i="35"/>
  <c r="M1542" i="35"/>
  <c r="M1543" i="35"/>
  <c r="M1544" i="35"/>
  <c r="M1545" i="35"/>
  <c r="M1546" i="35"/>
  <c r="M1547" i="35"/>
  <c r="M1548" i="35"/>
  <c r="M1549" i="35"/>
  <c r="M1550" i="35"/>
  <c r="M1551" i="35"/>
  <c r="M1552" i="35"/>
  <c r="M1553" i="35"/>
  <c r="M1554" i="35"/>
  <c r="M1555" i="35"/>
  <c r="M1556" i="35"/>
  <c r="M1557" i="35"/>
  <c r="M1558" i="35"/>
  <c r="M1559" i="35"/>
  <c r="M1560" i="35"/>
  <c r="M1561" i="35"/>
  <c r="M1562" i="35"/>
  <c r="M1563" i="35"/>
  <c r="M1564" i="35"/>
  <c r="M1565" i="35"/>
  <c r="M1566" i="35"/>
  <c r="M1567" i="35"/>
  <c r="M1568" i="35"/>
  <c r="M1569" i="35"/>
  <c r="M1570" i="35"/>
  <c r="M1571" i="35"/>
  <c r="M1572" i="35"/>
  <c r="M1573" i="35"/>
  <c r="M1574" i="35"/>
  <c r="M1575" i="35"/>
  <c r="M1576" i="35"/>
  <c r="M1577" i="35"/>
  <c r="M1578" i="35"/>
  <c r="M1579" i="35"/>
  <c r="M1580" i="35"/>
  <c r="M1581" i="35"/>
  <c r="M1582" i="35"/>
  <c r="M1583" i="35"/>
  <c r="M1584" i="35"/>
  <c r="M1585" i="35"/>
  <c r="M1586" i="35"/>
  <c r="M1587" i="35"/>
  <c r="M1588" i="35"/>
  <c r="M1589" i="35"/>
  <c r="M1590" i="35"/>
  <c r="M1591" i="35"/>
  <c r="M1592" i="35"/>
  <c r="M1593" i="35"/>
  <c r="M1594" i="35"/>
  <c r="M1595" i="35"/>
  <c r="M1596" i="35"/>
  <c r="M1597" i="35"/>
  <c r="M1598" i="35"/>
  <c r="M1599" i="35"/>
  <c r="M1600" i="35"/>
  <c r="M1601" i="35"/>
  <c r="M1602" i="35"/>
  <c r="M1603" i="35"/>
  <c r="M1604" i="35"/>
  <c r="M1605" i="35"/>
  <c r="M1606" i="35"/>
  <c r="M1607" i="35"/>
  <c r="M1608" i="35"/>
  <c r="M1609" i="35"/>
  <c r="M1610" i="35"/>
  <c r="M1611" i="35"/>
  <c r="M1612" i="35"/>
  <c r="M1613" i="35"/>
  <c r="M1614" i="35"/>
  <c r="M1615" i="35"/>
  <c r="M1616" i="35"/>
  <c r="M1617" i="35"/>
  <c r="M1618" i="35"/>
  <c r="M1619" i="35"/>
  <c r="M1620" i="35"/>
  <c r="M1621" i="35"/>
  <c r="M1622" i="35"/>
  <c r="M1623" i="35"/>
  <c r="M1624" i="35"/>
  <c r="M1625" i="35"/>
  <c r="M1626" i="35"/>
  <c r="M1627" i="35"/>
  <c r="M1628" i="35"/>
  <c r="M1629" i="35"/>
  <c r="M1630" i="35"/>
  <c r="M1631" i="35"/>
  <c r="M1632" i="35"/>
  <c r="M1633" i="35"/>
  <c r="M1634" i="35"/>
  <c r="M1635" i="35"/>
  <c r="M1636" i="35"/>
  <c r="M1637" i="35"/>
  <c r="M1638" i="35"/>
  <c r="M1639" i="35"/>
  <c r="M1640" i="35"/>
  <c r="M1641" i="35"/>
  <c r="M1642" i="35"/>
  <c r="M1643" i="35"/>
  <c r="M1644" i="35"/>
  <c r="M1645" i="35"/>
  <c r="M1646" i="35"/>
  <c r="M1647" i="35"/>
  <c r="M1648" i="35"/>
  <c r="M1649" i="35"/>
  <c r="M1650" i="35"/>
  <c r="M1651" i="35"/>
  <c r="M1652" i="35"/>
  <c r="M1653" i="35"/>
  <c r="M1654" i="35"/>
  <c r="M1655" i="35"/>
  <c r="M1656" i="35"/>
  <c r="M1657" i="35"/>
  <c r="M1658" i="35"/>
  <c r="M1659" i="35"/>
  <c r="M1660" i="35"/>
  <c r="M1661" i="35"/>
  <c r="M1662" i="35"/>
  <c r="M1663" i="35"/>
  <c r="M1664" i="35"/>
  <c r="M1665" i="35"/>
  <c r="M1666" i="35"/>
  <c r="M1667" i="35"/>
  <c r="M1668" i="35"/>
  <c r="M1669" i="35"/>
  <c r="M1670" i="35"/>
  <c r="M1671" i="35"/>
  <c r="M1672" i="35"/>
  <c r="M1673" i="35"/>
  <c r="M1674" i="35"/>
  <c r="M1675" i="35"/>
  <c r="M1676" i="35"/>
  <c r="M1677" i="35"/>
  <c r="M1678" i="35"/>
  <c r="M1679" i="35"/>
  <c r="M1680" i="35"/>
  <c r="M1681" i="35"/>
  <c r="M1682" i="35"/>
  <c r="M1683" i="35"/>
  <c r="M1684" i="35"/>
  <c r="M1685" i="35"/>
  <c r="M1686" i="35"/>
  <c r="M1687" i="35"/>
  <c r="M1688" i="35"/>
  <c r="M1689" i="35"/>
  <c r="M1690" i="35"/>
  <c r="M1691" i="35"/>
  <c r="M1692" i="35"/>
  <c r="M1693" i="35"/>
  <c r="M1694" i="35"/>
  <c r="M1695" i="35"/>
  <c r="M1696" i="35"/>
  <c r="M1697" i="35"/>
  <c r="M1698" i="35"/>
  <c r="M1699" i="35"/>
  <c r="M1700" i="35"/>
  <c r="M1701" i="35"/>
  <c r="M1702" i="35"/>
  <c r="M1703" i="35"/>
  <c r="M1704" i="35"/>
  <c r="M1705" i="35"/>
  <c r="M1706" i="35"/>
  <c r="M1707" i="35"/>
  <c r="M1708" i="35"/>
  <c r="M1709" i="35"/>
  <c r="M1710" i="35"/>
  <c r="M1711" i="35"/>
  <c r="M1712" i="35"/>
  <c r="M1713" i="35"/>
  <c r="M1714" i="35"/>
  <c r="M1715" i="35"/>
  <c r="M1716" i="35"/>
  <c r="M1717" i="35"/>
  <c r="M1718" i="35"/>
  <c r="M1719" i="35"/>
  <c r="M1720" i="35"/>
  <c r="M1721" i="35"/>
  <c r="M1722" i="35"/>
  <c r="M1723" i="35"/>
  <c r="M1724" i="35"/>
  <c r="M1725" i="35"/>
  <c r="M1726" i="35"/>
  <c r="M1727" i="35"/>
  <c r="M1728" i="35"/>
  <c r="M1729" i="35"/>
  <c r="M1730" i="35"/>
  <c r="M1731" i="35"/>
  <c r="M1732" i="35"/>
  <c r="M1733" i="35"/>
  <c r="M1734" i="35"/>
  <c r="M1735" i="35"/>
  <c r="M1736" i="35"/>
  <c r="M1737" i="35"/>
  <c r="M1738" i="35"/>
  <c r="M1739" i="35"/>
  <c r="M1740" i="35"/>
  <c r="M1741" i="35"/>
  <c r="M1742" i="35"/>
  <c r="M1743" i="35"/>
  <c r="M1744" i="35"/>
  <c r="M1745" i="35"/>
  <c r="M1746" i="35"/>
  <c r="M1747" i="35"/>
  <c r="M1748" i="35"/>
  <c r="M1749" i="35"/>
  <c r="M1750" i="35"/>
  <c r="M1751" i="35"/>
  <c r="M1752" i="35"/>
  <c r="M1753" i="35"/>
  <c r="M1754" i="35"/>
  <c r="M1755" i="35"/>
  <c r="M1756" i="35"/>
  <c r="M1757" i="35"/>
  <c r="M1758" i="35"/>
  <c r="M1759" i="35"/>
  <c r="M1760" i="35"/>
  <c r="M1761" i="35"/>
  <c r="M1762" i="35"/>
  <c r="M1763" i="35"/>
  <c r="M1764" i="35"/>
  <c r="M1765" i="35"/>
  <c r="M1766" i="35"/>
  <c r="M1767" i="35"/>
  <c r="M1768" i="35"/>
  <c r="M1769" i="35"/>
  <c r="M1770" i="35"/>
  <c r="M1771" i="35"/>
  <c r="M1772" i="35"/>
  <c r="M1773" i="35"/>
  <c r="M1774" i="35"/>
  <c r="M1775" i="35"/>
  <c r="M1776" i="35"/>
  <c r="M1777" i="35"/>
  <c r="M1778" i="35"/>
  <c r="M1779" i="35"/>
  <c r="M1780" i="35"/>
  <c r="M1781" i="35"/>
  <c r="M1782" i="35"/>
  <c r="M1783" i="35"/>
  <c r="M1784" i="35"/>
  <c r="M1785" i="35"/>
  <c r="M1786" i="35"/>
  <c r="M1787" i="35"/>
  <c r="M1788" i="35"/>
  <c r="M1789" i="35"/>
  <c r="M1790" i="35"/>
  <c r="M1791" i="35"/>
  <c r="M1792" i="35"/>
  <c r="M1793" i="35"/>
  <c r="M1794" i="35"/>
  <c r="M1795" i="35"/>
  <c r="M1796" i="35"/>
  <c r="M1797" i="35"/>
  <c r="M1798" i="35"/>
  <c r="M1799" i="35"/>
  <c r="M1800" i="35"/>
  <c r="M1801" i="35"/>
  <c r="M1802" i="35"/>
  <c r="M1803" i="35"/>
  <c r="M1804" i="35"/>
  <c r="M1805" i="35"/>
  <c r="M1806" i="35"/>
  <c r="M1807" i="35"/>
  <c r="M1808" i="35"/>
  <c r="M1809" i="35"/>
  <c r="M1810" i="35"/>
  <c r="M1811" i="35"/>
  <c r="M1812" i="35"/>
  <c r="M1813" i="35"/>
  <c r="M1814" i="35"/>
  <c r="M1815" i="35"/>
  <c r="M1816" i="35"/>
  <c r="M1817" i="35"/>
  <c r="M1818" i="35"/>
  <c r="M1819" i="35"/>
  <c r="M1820" i="35"/>
  <c r="M1821" i="35"/>
  <c r="M1822" i="35"/>
  <c r="M1823" i="35"/>
  <c r="M1824" i="35"/>
  <c r="M1825" i="35"/>
  <c r="M1826" i="35"/>
  <c r="M1827" i="35"/>
  <c r="M1828" i="35"/>
  <c r="M1829" i="35"/>
  <c r="M1830" i="35"/>
  <c r="M1831" i="35"/>
  <c r="M1832" i="35"/>
  <c r="M1833" i="35"/>
  <c r="M1834" i="35"/>
  <c r="M1835" i="35"/>
  <c r="M1836" i="35"/>
  <c r="M1837" i="35"/>
  <c r="M1838" i="35"/>
  <c r="M1839" i="35"/>
  <c r="M1840" i="35"/>
  <c r="M1841" i="35"/>
  <c r="M1842" i="35"/>
  <c r="M1843" i="35"/>
  <c r="M1844" i="35"/>
  <c r="M1845" i="35"/>
  <c r="M1846" i="35"/>
  <c r="M1847" i="35"/>
  <c r="M1848" i="35"/>
  <c r="M1849" i="35"/>
  <c r="M1850" i="35"/>
  <c r="M1851" i="35"/>
  <c r="M1852" i="35"/>
  <c r="M1853" i="35"/>
  <c r="M1854" i="35"/>
  <c r="M1855" i="35"/>
  <c r="M1856" i="35"/>
  <c r="M1857" i="35"/>
  <c r="M1858" i="35"/>
  <c r="M1859" i="35"/>
  <c r="M1860" i="35"/>
  <c r="M1861" i="35"/>
  <c r="M1862" i="35"/>
  <c r="M1863" i="35"/>
  <c r="M1864" i="35"/>
  <c r="M1865" i="35"/>
  <c r="M1866" i="35"/>
  <c r="M1867" i="35"/>
  <c r="M1868" i="35"/>
  <c r="M1869" i="35"/>
  <c r="M1870" i="35"/>
  <c r="M1871" i="35"/>
  <c r="M1872" i="35"/>
  <c r="M1873" i="35"/>
  <c r="M1874" i="35"/>
  <c r="M1875" i="35"/>
  <c r="M1876" i="35"/>
  <c r="M1877" i="35"/>
  <c r="M1878" i="35"/>
  <c r="M1879" i="35"/>
  <c r="M1880" i="35"/>
  <c r="M1881" i="35"/>
  <c r="M1882" i="35"/>
  <c r="M1883" i="35"/>
  <c r="M1884" i="35"/>
  <c r="M1885" i="35"/>
  <c r="M1886" i="35"/>
  <c r="M1887" i="35"/>
  <c r="M1888" i="35"/>
  <c r="M1889" i="35"/>
  <c r="M1890" i="35"/>
  <c r="M1891" i="35"/>
  <c r="M1892" i="35"/>
  <c r="M1893" i="35"/>
  <c r="M1894" i="35"/>
  <c r="M1895" i="35"/>
  <c r="M1896" i="35"/>
  <c r="M1897" i="35"/>
  <c r="M1898" i="35"/>
  <c r="M1899" i="35"/>
  <c r="M1900" i="35"/>
  <c r="M1901" i="35"/>
  <c r="M1902" i="35"/>
  <c r="M1903" i="35"/>
  <c r="M1904" i="35"/>
  <c r="M1905" i="35"/>
  <c r="M1906" i="35"/>
  <c r="M1907" i="35"/>
  <c r="M1908" i="35"/>
  <c r="M1909" i="35"/>
  <c r="M1910" i="35"/>
  <c r="M1911" i="35"/>
  <c r="M1912" i="35"/>
  <c r="M1913" i="35"/>
  <c r="M1914" i="35"/>
  <c r="M1915" i="35"/>
  <c r="M1916" i="35"/>
  <c r="M1917" i="35"/>
  <c r="M1918" i="35"/>
  <c r="M1919" i="35"/>
  <c r="M1920" i="35"/>
  <c r="M1921" i="35"/>
  <c r="M1922" i="35"/>
  <c r="M1923" i="35"/>
  <c r="M1924" i="35"/>
  <c r="M1925" i="35"/>
  <c r="M1926" i="35"/>
  <c r="M1927" i="35"/>
  <c r="M1928" i="35"/>
  <c r="M1929" i="35"/>
  <c r="M1930" i="35"/>
  <c r="M1931" i="35"/>
  <c r="M1932" i="35"/>
  <c r="M1933" i="35"/>
  <c r="M1934" i="35"/>
  <c r="M1935" i="35"/>
  <c r="M1936" i="35"/>
  <c r="M1937" i="35"/>
  <c r="M1938" i="35"/>
  <c r="M1939" i="35"/>
  <c r="M1940" i="35"/>
  <c r="M1941" i="35"/>
  <c r="M1942" i="35"/>
  <c r="M1943" i="35"/>
  <c r="M1944" i="35"/>
  <c r="M1945" i="35"/>
  <c r="M1946" i="35"/>
  <c r="M1947" i="35"/>
  <c r="M1948" i="35"/>
  <c r="M1949" i="35"/>
  <c r="M1950" i="35"/>
  <c r="M1951" i="35"/>
  <c r="M1952" i="35"/>
  <c r="M1953" i="35"/>
  <c r="M1954" i="35"/>
  <c r="M1955" i="35"/>
  <c r="M1956" i="35"/>
  <c r="M1957" i="35"/>
  <c r="M1958" i="35"/>
  <c r="M1959" i="35"/>
  <c r="M1960" i="35"/>
  <c r="M1961" i="35"/>
  <c r="M1962" i="35"/>
  <c r="M1963" i="35"/>
  <c r="M1964" i="35"/>
  <c r="M1965" i="35"/>
  <c r="M1966" i="35"/>
  <c r="M1967" i="35"/>
  <c r="M1968" i="35"/>
  <c r="M1969" i="35"/>
  <c r="M1970" i="35"/>
  <c r="M1971" i="35"/>
  <c r="M1972" i="35"/>
  <c r="M1973" i="35"/>
  <c r="M1974" i="35"/>
  <c r="M1975" i="35"/>
  <c r="M1976" i="35"/>
  <c r="M1977" i="35"/>
  <c r="M1978" i="35"/>
  <c r="M1979" i="35"/>
  <c r="M1980" i="35"/>
  <c r="M1981" i="35"/>
  <c r="M1982" i="35"/>
  <c r="M1983" i="35"/>
  <c r="M1984" i="35"/>
  <c r="M1985" i="35"/>
  <c r="M1986" i="35"/>
  <c r="M1987" i="35"/>
  <c r="M1988" i="35"/>
  <c r="M1989" i="35"/>
  <c r="M1990" i="35"/>
  <c r="M1991" i="35"/>
  <c r="M1992" i="35"/>
  <c r="M1993" i="35"/>
  <c r="M1994" i="35"/>
  <c r="M1995" i="35"/>
  <c r="M1996" i="35"/>
  <c r="M1997" i="35"/>
  <c r="M1998" i="35"/>
  <c r="M1999" i="35"/>
  <c r="M2000" i="35"/>
  <c r="M2001" i="35"/>
  <c r="M2002" i="35"/>
  <c r="M2003" i="35"/>
  <c r="M2004" i="35"/>
  <c r="M2005" i="35"/>
  <c r="M2006" i="35"/>
  <c r="M2007" i="35"/>
  <c r="M2008" i="35"/>
  <c r="M2009" i="35"/>
  <c r="M2010" i="35"/>
  <c r="M2011" i="35"/>
  <c r="M2012" i="35"/>
  <c r="M2013" i="35"/>
  <c r="M2014" i="35"/>
  <c r="M2015" i="35"/>
  <c r="M2016" i="35"/>
  <c r="M2017" i="35"/>
  <c r="M2018" i="35"/>
  <c r="M2019" i="35"/>
  <c r="M2020" i="35"/>
  <c r="M2021" i="35"/>
  <c r="M2022" i="35"/>
  <c r="M2023" i="35"/>
  <c r="M2024" i="35"/>
  <c r="M2025" i="35"/>
  <c r="M2026" i="35"/>
  <c r="M2027" i="35"/>
  <c r="M2028" i="35"/>
  <c r="M2029" i="35"/>
  <c r="M2030" i="35"/>
  <c r="M2031" i="35"/>
  <c r="M2032" i="35"/>
  <c r="M2033" i="35"/>
  <c r="M2034" i="35"/>
  <c r="M2035" i="35"/>
  <c r="M2036" i="35"/>
  <c r="M2037" i="35"/>
  <c r="M2038" i="35"/>
  <c r="M2039" i="35"/>
  <c r="M2040" i="35"/>
  <c r="M2041" i="35"/>
  <c r="M2042" i="35"/>
  <c r="M2043" i="35"/>
  <c r="M2044" i="35"/>
  <c r="M2045" i="35"/>
  <c r="M2046" i="35"/>
  <c r="M2047" i="35"/>
  <c r="M2048" i="35"/>
  <c r="M2049" i="35"/>
  <c r="M2050" i="35"/>
  <c r="M2051" i="35"/>
  <c r="M2052" i="35"/>
  <c r="M2053" i="35"/>
  <c r="M2054" i="35"/>
  <c r="M2055" i="35"/>
  <c r="M2056" i="35"/>
  <c r="M2057" i="35"/>
  <c r="M2058" i="35"/>
  <c r="M2059" i="35"/>
  <c r="M2060" i="35"/>
  <c r="M2061" i="35"/>
  <c r="M2062" i="35"/>
  <c r="M2063" i="35"/>
  <c r="M2064" i="35"/>
  <c r="M2065" i="35"/>
  <c r="M2066" i="35"/>
  <c r="M2067" i="35"/>
  <c r="M2068" i="35"/>
  <c r="M2069" i="35"/>
  <c r="M2070" i="35"/>
  <c r="M2071" i="35"/>
  <c r="M2072" i="35"/>
  <c r="M2073" i="35"/>
  <c r="M2074" i="35"/>
  <c r="M2075" i="35"/>
  <c r="M2076" i="35"/>
  <c r="M2077" i="35"/>
  <c r="M2078" i="35"/>
  <c r="M2079" i="35"/>
  <c r="M2080" i="35"/>
  <c r="M2081" i="35"/>
  <c r="M2082" i="35"/>
  <c r="M2083" i="35"/>
  <c r="M2084" i="35"/>
  <c r="M2085" i="35"/>
  <c r="M2086" i="35"/>
  <c r="M2087" i="35"/>
  <c r="M2088" i="35"/>
  <c r="M2089" i="35"/>
  <c r="M2090" i="35"/>
  <c r="M2091" i="35"/>
  <c r="M2092" i="35"/>
  <c r="M2093" i="35"/>
  <c r="M2094" i="35"/>
  <c r="M2095" i="35"/>
  <c r="M2096" i="35"/>
  <c r="M2097" i="35"/>
  <c r="M2098" i="35"/>
  <c r="M2099" i="35"/>
  <c r="M2100" i="35"/>
  <c r="M2101" i="35"/>
  <c r="M2102" i="35"/>
  <c r="M2103" i="35"/>
  <c r="M2104" i="35"/>
  <c r="M2105" i="35"/>
  <c r="M2106" i="35"/>
  <c r="M2107" i="35"/>
  <c r="M2108" i="35"/>
  <c r="M2109" i="35"/>
  <c r="M2110" i="35"/>
  <c r="M2111" i="35"/>
  <c r="M2112" i="35"/>
  <c r="M2113" i="35"/>
  <c r="M2114" i="35"/>
  <c r="M2115" i="35"/>
  <c r="M2116" i="35"/>
  <c r="M2117" i="35"/>
  <c r="M2118" i="35"/>
  <c r="M2119" i="35"/>
  <c r="M2120" i="35"/>
  <c r="M2121" i="35"/>
  <c r="M2122" i="35"/>
  <c r="M2123" i="35"/>
  <c r="M2124" i="35"/>
  <c r="M2125" i="35"/>
  <c r="M2126" i="35"/>
  <c r="M2127" i="35"/>
  <c r="M2128" i="35"/>
  <c r="M2129" i="35"/>
  <c r="M2130" i="35"/>
  <c r="M2131" i="35"/>
  <c r="M2132" i="35"/>
  <c r="M2133" i="35"/>
  <c r="M2134" i="35"/>
  <c r="M2135" i="35"/>
  <c r="M2136" i="35"/>
  <c r="M2137" i="35"/>
  <c r="M2138" i="35"/>
  <c r="M2139" i="35"/>
  <c r="M2140" i="35"/>
  <c r="M2141" i="35"/>
  <c r="M2142" i="35"/>
  <c r="M2143" i="35"/>
  <c r="M2144" i="35"/>
  <c r="M2145" i="35"/>
  <c r="M2146" i="35"/>
  <c r="M2147" i="35"/>
  <c r="M2148" i="35"/>
  <c r="M2149" i="35"/>
  <c r="M2150" i="35"/>
  <c r="M2151" i="35"/>
  <c r="M2152" i="35"/>
  <c r="M2153" i="35"/>
  <c r="M2154" i="35"/>
  <c r="M2155" i="35"/>
  <c r="M2156" i="35"/>
  <c r="M2157" i="35"/>
  <c r="M2158" i="35"/>
  <c r="M2159" i="35"/>
  <c r="M2160" i="35"/>
  <c r="M2161" i="35"/>
  <c r="M2162" i="35"/>
  <c r="M2163" i="35"/>
  <c r="M2164" i="35"/>
  <c r="M2165" i="35"/>
  <c r="M2166" i="35"/>
  <c r="M2167" i="35"/>
  <c r="M2168" i="35"/>
  <c r="M2169" i="35"/>
  <c r="M2170" i="35"/>
  <c r="M2171" i="35"/>
  <c r="M2172" i="35"/>
  <c r="M2173" i="35"/>
  <c r="M2174" i="35"/>
  <c r="M2175" i="35"/>
  <c r="M2176" i="35"/>
  <c r="M2177" i="35"/>
  <c r="M2178" i="35"/>
  <c r="M2179" i="35"/>
  <c r="M2180" i="35"/>
  <c r="M2181" i="35"/>
  <c r="M2182" i="35"/>
  <c r="M2183" i="35"/>
  <c r="M2184" i="35"/>
  <c r="M2185" i="35"/>
  <c r="M2186" i="35"/>
  <c r="M2187" i="35"/>
  <c r="M2188" i="35"/>
  <c r="M2189" i="35"/>
  <c r="M2190" i="35"/>
  <c r="M2191" i="35"/>
  <c r="M2192" i="35"/>
  <c r="M2193" i="35"/>
  <c r="M2194" i="35"/>
  <c r="M2195" i="35"/>
  <c r="M2196" i="35"/>
  <c r="M2197" i="35"/>
  <c r="M2198" i="35"/>
  <c r="M2199" i="35"/>
  <c r="M2200" i="35"/>
  <c r="M2201" i="35"/>
  <c r="M2202" i="35"/>
  <c r="M2203" i="35"/>
  <c r="M2204" i="35"/>
  <c r="M2205" i="35"/>
  <c r="M2206" i="35"/>
  <c r="M2207" i="35"/>
  <c r="M2208" i="35"/>
  <c r="M2209" i="35"/>
  <c r="M2210" i="35"/>
  <c r="M2211" i="35"/>
  <c r="M2212" i="35"/>
  <c r="M2213" i="35"/>
  <c r="M2214" i="35"/>
  <c r="M2215" i="35"/>
  <c r="M2216" i="35"/>
  <c r="M2217" i="35"/>
  <c r="M2218" i="35"/>
  <c r="M2219" i="35"/>
  <c r="M2220" i="35"/>
  <c r="M2221" i="35"/>
  <c r="M2222" i="35"/>
  <c r="M2223" i="35"/>
  <c r="M2224" i="35"/>
  <c r="M2225" i="35"/>
  <c r="M2226" i="35"/>
  <c r="M2227" i="35"/>
  <c r="M2228" i="35"/>
  <c r="M2229" i="35"/>
  <c r="M2230" i="35"/>
  <c r="M2231" i="35"/>
  <c r="M2232" i="35"/>
  <c r="M2233" i="35"/>
  <c r="M2234" i="35"/>
  <c r="M2235" i="35"/>
  <c r="M2236" i="35"/>
  <c r="M2237" i="35"/>
  <c r="M2238" i="35"/>
  <c r="M2239" i="35"/>
  <c r="M2240" i="35"/>
  <c r="M2241" i="35"/>
  <c r="M2242" i="35"/>
  <c r="M2243" i="35"/>
  <c r="M2244" i="35"/>
  <c r="M2245" i="35"/>
  <c r="M2246" i="35"/>
  <c r="M2247" i="35"/>
  <c r="M2248" i="35"/>
  <c r="M2249" i="35"/>
  <c r="M2250" i="35"/>
  <c r="M2251" i="35"/>
  <c r="M2252" i="35"/>
  <c r="M2253" i="35"/>
  <c r="M2254" i="35"/>
  <c r="M2255" i="35"/>
  <c r="M2256" i="35"/>
  <c r="M2257" i="35"/>
  <c r="M2258" i="35"/>
  <c r="M2259" i="35"/>
  <c r="M2260" i="35"/>
  <c r="M2261" i="35"/>
  <c r="M2262" i="35"/>
  <c r="M2263" i="35"/>
  <c r="M2264" i="35"/>
  <c r="M2265" i="35"/>
  <c r="M2266" i="35"/>
  <c r="M2267" i="35"/>
  <c r="M2268" i="35"/>
  <c r="M2269" i="35"/>
  <c r="M2270" i="35"/>
  <c r="M2271" i="35"/>
  <c r="M2272" i="35"/>
  <c r="M2273" i="35"/>
  <c r="M2274" i="35"/>
  <c r="M2275" i="35"/>
  <c r="M2276" i="35"/>
  <c r="M2277" i="35"/>
  <c r="M2278" i="35"/>
  <c r="M2279" i="35"/>
  <c r="M2280" i="35"/>
  <c r="M2281" i="35"/>
  <c r="M2282" i="35"/>
  <c r="M2283" i="35"/>
  <c r="M2284" i="35"/>
  <c r="M2285" i="35"/>
  <c r="M2286" i="35"/>
  <c r="M2287" i="35"/>
  <c r="M2288" i="35"/>
  <c r="M2289" i="35"/>
  <c r="M2290" i="35"/>
  <c r="M2291" i="35"/>
  <c r="M2292" i="35"/>
  <c r="M2293" i="35"/>
  <c r="M2294" i="35"/>
  <c r="M2295" i="35"/>
  <c r="M2296" i="35"/>
  <c r="M2297" i="35"/>
  <c r="M2298" i="35"/>
  <c r="M2299" i="35"/>
  <c r="M2300" i="35"/>
  <c r="M2301" i="35"/>
  <c r="M2302" i="35"/>
  <c r="M2303" i="35"/>
  <c r="M2304" i="35"/>
  <c r="M2305" i="35"/>
  <c r="M2306" i="35"/>
  <c r="M2307" i="35"/>
  <c r="M2308" i="35"/>
  <c r="M2309" i="35"/>
  <c r="M2310" i="35"/>
  <c r="M2311" i="35"/>
  <c r="M2312" i="35"/>
  <c r="M2313" i="35"/>
  <c r="M2314" i="35"/>
  <c r="M2315" i="35"/>
  <c r="M2316" i="35"/>
  <c r="M2317" i="35"/>
  <c r="M2318" i="35"/>
  <c r="M2319" i="35"/>
  <c r="M2320" i="35"/>
  <c r="M2321" i="35"/>
  <c r="M2322" i="35"/>
  <c r="M2323" i="35"/>
  <c r="M2324" i="35"/>
  <c r="M2325" i="35"/>
  <c r="M2326" i="35"/>
  <c r="M2327" i="35"/>
  <c r="M2328" i="35"/>
  <c r="M2329" i="35"/>
  <c r="M2330" i="35"/>
  <c r="M2331" i="35"/>
  <c r="M2332" i="35"/>
  <c r="M2333" i="35"/>
  <c r="M2334" i="35"/>
  <c r="M2335" i="35"/>
  <c r="M2336" i="35"/>
  <c r="M2337" i="35"/>
  <c r="M2338" i="35"/>
  <c r="M2339" i="35"/>
  <c r="M2340" i="35"/>
  <c r="M2341" i="35"/>
  <c r="M2342" i="35"/>
  <c r="M2343" i="35"/>
  <c r="M2344" i="35"/>
  <c r="M2345" i="35"/>
  <c r="M2346" i="35"/>
  <c r="M2347" i="35"/>
  <c r="M2348" i="35"/>
  <c r="M2349" i="35"/>
  <c r="M2350" i="35"/>
  <c r="M2351" i="35"/>
  <c r="M2352" i="35"/>
  <c r="M2353" i="35"/>
  <c r="M2354" i="35"/>
  <c r="M2355" i="35"/>
  <c r="M2356" i="35"/>
  <c r="M2357" i="35"/>
  <c r="M2358" i="35"/>
  <c r="M2359" i="35"/>
  <c r="M2360" i="35"/>
  <c r="M2361" i="35"/>
  <c r="M2362" i="35"/>
  <c r="M2363" i="35"/>
  <c r="M2364" i="35"/>
  <c r="M2365" i="35"/>
  <c r="M2366" i="35"/>
  <c r="M2367" i="35"/>
  <c r="M2368" i="35"/>
  <c r="M2369" i="35"/>
  <c r="M2370" i="35"/>
  <c r="M2371" i="35"/>
  <c r="M2372" i="35"/>
  <c r="M2373" i="35"/>
  <c r="M2374" i="35"/>
  <c r="M2375" i="35"/>
  <c r="M2376" i="35"/>
  <c r="M2377" i="35"/>
  <c r="M2378" i="35"/>
  <c r="M2379" i="35"/>
  <c r="M2380" i="35"/>
  <c r="M2381" i="35"/>
  <c r="M2382" i="35"/>
  <c r="M2383" i="35"/>
  <c r="M2384" i="35"/>
  <c r="M2385" i="35"/>
  <c r="M2386" i="35"/>
  <c r="M2387" i="35"/>
  <c r="M2388" i="35"/>
  <c r="M2389" i="35"/>
  <c r="M2390" i="35"/>
  <c r="M2391" i="35"/>
  <c r="M2392" i="35"/>
  <c r="M2393" i="35"/>
  <c r="M2394" i="35"/>
  <c r="M2395" i="35"/>
  <c r="M2396" i="35"/>
  <c r="M2397" i="35"/>
  <c r="M2398" i="35"/>
  <c r="M2399" i="35"/>
  <c r="M2400" i="35"/>
  <c r="M2401" i="35"/>
  <c r="M2402" i="35"/>
  <c r="M2403" i="35"/>
  <c r="M2404" i="35"/>
  <c r="M2405" i="35"/>
  <c r="M2406" i="35"/>
  <c r="M2407" i="35"/>
  <c r="M2408" i="35"/>
  <c r="M2409" i="35"/>
  <c r="M2410" i="35"/>
  <c r="M2411" i="35"/>
  <c r="M2412" i="35"/>
  <c r="M2413" i="35"/>
  <c r="M2414" i="35"/>
  <c r="M2415" i="35"/>
  <c r="M2416" i="35"/>
  <c r="M2417" i="35"/>
  <c r="M2418" i="35"/>
  <c r="M2419" i="35"/>
  <c r="M2420" i="35"/>
  <c r="M2421" i="35"/>
  <c r="M2422" i="35"/>
  <c r="M2423" i="35"/>
  <c r="M2424" i="35"/>
  <c r="M2425" i="35"/>
  <c r="M2426" i="35"/>
  <c r="M2427" i="35"/>
  <c r="M2428" i="35"/>
  <c r="M2429" i="35"/>
  <c r="M2430" i="35"/>
  <c r="M2431" i="35"/>
  <c r="M2432" i="35"/>
  <c r="M2433" i="35"/>
  <c r="M2434" i="35"/>
  <c r="M2435" i="35"/>
  <c r="M2436" i="35"/>
  <c r="M2437" i="35"/>
  <c r="M2438" i="35"/>
  <c r="M2439" i="35"/>
  <c r="M2440" i="35"/>
  <c r="M2441" i="35"/>
  <c r="M9" i="35"/>
  <c r="E2" i="35"/>
  <c r="E485" i="3"/>
  <c r="E270" i="3"/>
  <c r="E253" i="3"/>
  <c r="E250" i="3"/>
  <c r="E248" i="3"/>
  <c r="E221" i="3"/>
  <c r="E219" i="3"/>
  <c r="E216" i="3"/>
  <c r="E200" i="3"/>
  <c r="E193" i="3"/>
  <c r="E79" i="3"/>
  <c r="E77" i="3"/>
  <c r="E31" i="3"/>
  <c r="E29" i="3"/>
  <c r="E27" i="3"/>
  <c r="E25" i="3"/>
  <c r="E20" i="3"/>
  <c r="E18" i="3"/>
  <c r="E16" i="3"/>
  <c r="E14" i="3"/>
  <c r="E11" i="3"/>
  <c r="E4" i="3"/>
  <c r="E486" i="3" s="1"/>
  <c r="O23" i="11"/>
  <c r="O24" i="11"/>
  <c r="O25" i="11"/>
  <c r="O26" i="11"/>
  <c r="O27" i="11"/>
  <c r="O28" i="11"/>
  <c r="O29" i="11"/>
  <c r="O30" i="11"/>
  <c r="O31" i="11"/>
  <c r="O32" i="11"/>
  <c r="O22" i="11"/>
  <c r="N23" i="11"/>
  <c r="N24" i="11"/>
  <c r="N25" i="11"/>
  <c r="N26" i="11"/>
  <c r="N27" i="11"/>
  <c r="N28" i="11"/>
  <c r="N29" i="11"/>
  <c r="N30" i="11"/>
  <c r="N31" i="11"/>
  <c r="N32" i="11"/>
  <c r="N22" i="11"/>
  <c r="M23" i="11"/>
  <c r="M24" i="11"/>
  <c r="M25" i="11"/>
  <c r="M26" i="11"/>
  <c r="M27" i="11"/>
  <c r="M28" i="11"/>
  <c r="M29" i="11"/>
  <c r="M30" i="11"/>
  <c r="M31" i="11"/>
  <c r="M32" i="11"/>
  <c r="M22" i="11"/>
  <c r="L23" i="11"/>
  <c r="L24" i="11"/>
  <c r="L25" i="11"/>
  <c r="L26" i="11"/>
  <c r="L27" i="11"/>
  <c r="L28" i="11"/>
  <c r="L29" i="11"/>
  <c r="L30" i="11"/>
  <c r="L31" i="11"/>
  <c r="L32" i="11"/>
  <c r="L22" i="11"/>
  <c r="K23" i="11"/>
  <c r="K24" i="11"/>
  <c r="K25" i="11"/>
  <c r="K26" i="11"/>
  <c r="K27" i="11"/>
  <c r="K28" i="11"/>
  <c r="K29" i="11"/>
  <c r="K30" i="11"/>
  <c r="K31" i="11"/>
  <c r="K32" i="11"/>
  <c r="K22" i="11"/>
  <c r="J23" i="11"/>
  <c r="J24" i="11"/>
  <c r="J25" i="11"/>
  <c r="J26" i="11"/>
  <c r="J27" i="11"/>
  <c r="J28" i="11"/>
  <c r="J29" i="11"/>
  <c r="J30" i="11"/>
  <c r="J31" i="11"/>
  <c r="J32" i="11"/>
  <c r="J22" i="11"/>
  <c r="I23" i="11"/>
  <c r="I24" i="11"/>
  <c r="I25" i="11"/>
  <c r="I26" i="11"/>
  <c r="I27" i="11"/>
  <c r="I28" i="11"/>
  <c r="I29" i="11"/>
  <c r="I30" i="11"/>
  <c r="I31" i="11"/>
  <c r="I32" i="11"/>
  <c r="I22" i="11"/>
  <c r="H23" i="11"/>
  <c r="H24" i="11"/>
  <c r="H25" i="11"/>
  <c r="H26" i="11"/>
  <c r="H27" i="11"/>
  <c r="H28" i="11"/>
  <c r="H29" i="11"/>
  <c r="H30" i="11"/>
  <c r="H31" i="11"/>
  <c r="H32" i="11"/>
  <c r="H22" i="11"/>
  <c r="G23" i="11"/>
  <c r="G24" i="11"/>
  <c r="G25" i="11"/>
  <c r="G26" i="11"/>
  <c r="G27" i="11"/>
  <c r="G28" i="11"/>
  <c r="G29" i="11"/>
  <c r="G30" i="11"/>
  <c r="G31" i="11"/>
  <c r="G32" i="11"/>
  <c r="G22" i="11"/>
  <c r="F23" i="11"/>
  <c r="F24" i="11"/>
  <c r="F25" i="11"/>
  <c r="F26" i="11"/>
  <c r="F27" i="11"/>
  <c r="F28" i="11"/>
  <c r="F29" i="11"/>
  <c r="F30" i="11"/>
  <c r="F31" i="11"/>
  <c r="F32" i="11"/>
  <c r="F22" i="11"/>
  <c r="E22" i="11"/>
  <c r="D23" i="11"/>
  <c r="D24" i="11"/>
  <c r="D25" i="11"/>
  <c r="D26" i="11"/>
  <c r="D27" i="11"/>
  <c r="D28" i="11"/>
  <c r="D29" i="11"/>
  <c r="D30" i="11"/>
  <c r="D31" i="11"/>
  <c r="D32" i="11"/>
  <c r="D22" i="11"/>
  <c r="C23" i="11"/>
  <c r="C24" i="11"/>
  <c r="C25" i="11"/>
  <c r="C26" i="11"/>
  <c r="C27" i="11"/>
  <c r="C28" i="11"/>
  <c r="C29" i="11"/>
  <c r="C30" i="11"/>
  <c r="C31" i="11"/>
  <c r="C32" i="11"/>
  <c r="C22" i="11"/>
  <c r="O6" i="11"/>
  <c r="O7" i="11"/>
  <c r="O8" i="11"/>
  <c r="O9" i="11"/>
  <c r="O10" i="11"/>
  <c r="O11" i="11"/>
  <c r="O12" i="11"/>
  <c r="O13" i="11"/>
  <c r="O14" i="11"/>
  <c r="O15" i="11"/>
  <c r="O5" i="11"/>
  <c r="N6" i="11"/>
  <c r="N7" i="11"/>
  <c r="N8" i="11"/>
  <c r="N9" i="11"/>
  <c r="N10" i="11"/>
  <c r="N11" i="11"/>
  <c r="N12" i="11"/>
  <c r="N13" i="11"/>
  <c r="N14" i="11"/>
  <c r="N15" i="11"/>
  <c r="N5" i="11"/>
  <c r="M6" i="11"/>
  <c r="M7" i="11"/>
  <c r="M8" i="11"/>
  <c r="M9" i="11"/>
  <c r="M10" i="11"/>
  <c r="M11" i="11"/>
  <c r="M12" i="11"/>
  <c r="M13" i="11"/>
  <c r="M14" i="11"/>
  <c r="M15" i="11"/>
  <c r="M5" i="11"/>
  <c r="L6" i="11"/>
  <c r="L7" i="11"/>
  <c r="L8" i="11"/>
  <c r="L9" i="11"/>
  <c r="L10" i="11"/>
  <c r="L11" i="11"/>
  <c r="L12" i="11"/>
  <c r="L13" i="11"/>
  <c r="L14" i="11"/>
  <c r="L15" i="11"/>
  <c r="L5" i="11"/>
  <c r="K6" i="11"/>
  <c r="K7" i="11"/>
  <c r="K8" i="11"/>
  <c r="K9" i="11"/>
  <c r="K10" i="11"/>
  <c r="K11" i="11"/>
  <c r="K12" i="11"/>
  <c r="K13" i="11"/>
  <c r="K14" i="11"/>
  <c r="K15" i="11"/>
  <c r="K5" i="11"/>
  <c r="J6" i="11"/>
  <c r="J7" i="11"/>
  <c r="J8" i="11"/>
  <c r="J9" i="11"/>
  <c r="J10" i="11"/>
  <c r="J11" i="11"/>
  <c r="J12" i="11"/>
  <c r="J13" i="11"/>
  <c r="J14" i="11"/>
  <c r="J15" i="11"/>
  <c r="J5" i="11"/>
  <c r="I6" i="11"/>
  <c r="I7" i="11"/>
  <c r="I8" i="11"/>
  <c r="I9" i="11"/>
  <c r="I10" i="11"/>
  <c r="I11" i="11"/>
  <c r="I12" i="11"/>
  <c r="I13" i="11"/>
  <c r="I14" i="11"/>
  <c r="I15" i="11"/>
  <c r="I5" i="11"/>
  <c r="H6" i="11"/>
  <c r="H7" i="11"/>
  <c r="H8" i="11"/>
  <c r="H9" i="11"/>
  <c r="H10" i="11"/>
  <c r="H11" i="11"/>
  <c r="H12" i="11"/>
  <c r="H13" i="11"/>
  <c r="H14" i="11"/>
  <c r="H15" i="11"/>
  <c r="H5" i="11"/>
  <c r="G6" i="11"/>
  <c r="G7" i="11"/>
  <c r="G8" i="11"/>
  <c r="G9" i="11"/>
  <c r="G10" i="11"/>
  <c r="G11" i="11"/>
  <c r="G12" i="11"/>
  <c r="G13" i="11"/>
  <c r="G14" i="11"/>
  <c r="G15" i="11"/>
  <c r="G5" i="11"/>
  <c r="F6" i="11"/>
  <c r="F7" i="11"/>
  <c r="F8" i="11"/>
  <c r="F9" i="11"/>
  <c r="F10" i="11"/>
  <c r="F11" i="11"/>
  <c r="F12" i="11"/>
  <c r="F13" i="11"/>
  <c r="F14" i="11"/>
  <c r="F15" i="11"/>
  <c r="F5" i="11"/>
  <c r="E6" i="11"/>
  <c r="E7" i="11"/>
  <c r="E8" i="11"/>
  <c r="E9" i="11"/>
  <c r="E10" i="11"/>
  <c r="E11" i="11"/>
  <c r="E12" i="11"/>
  <c r="E13" i="11"/>
  <c r="E14" i="11"/>
  <c r="E15" i="11"/>
  <c r="E5" i="11"/>
  <c r="D6" i="11"/>
  <c r="D7" i="11"/>
  <c r="D8" i="11"/>
  <c r="D9" i="11"/>
  <c r="D10" i="11"/>
  <c r="D11" i="11"/>
  <c r="D12" i="11"/>
  <c r="D13" i="11"/>
  <c r="D14" i="11"/>
  <c r="D15" i="11"/>
  <c r="D5" i="11"/>
  <c r="C5" i="11"/>
  <c r="C6" i="11"/>
  <c r="C7" i="11"/>
  <c r="C8" i="11"/>
  <c r="C9" i="11"/>
  <c r="C10" i="11"/>
  <c r="C11" i="11"/>
  <c r="C12" i="11"/>
  <c r="C13" i="11"/>
  <c r="C14" i="11"/>
  <c r="C15" i="11"/>
  <c r="D134" i="30"/>
  <c r="F6" i="28"/>
  <c r="F7" i="28"/>
  <c r="F8" i="28"/>
  <c r="F9" i="28"/>
  <c r="F10" i="28"/>
  <c r="F11" i="28"/>
  <c r="F12" i="28"/>
  <c r="F13" i="28"/>
  <c r="F14" i="28"/>
  <c r="F15" i="28"/>
  <c r="F16" i="28"/>
  <c r="F17" i="28"/>
  <c r="F18" i="28"/>
  <c r="F19" i="28"/>
  <c r="F20" i="28"/>
  <c r="F21" i="28"/>
  <c r="F22" i="28"/>
  <c r="F23" i="28"/>
  <c r="F24" i="28"/>
  <c r="F25" i="28"/>
  <c r="F26" i="28"/>
  <c r="F27" i="28"/>
  <c r="F28" i="28"/>
  <c r="F29" i="28"/>
  <c r="F30" i="28"/>
  <c r="F31" i="28"/>
  <c r="F32" i="28"/>
  <c r="F33" i="28"/>
  <c r="F34" i="28"/>
  <c r="F35" i="28"/>
  <c r="F36" i="28"/>
  <c r="F37" i="28"/>
  <c r="F38" i="28"/>
  <c r="F39" i="28"/>
  <c r="F40" i="28"/>
  <c r="F41" i="28"/>
  <c r="F42" i="28"/>
  <c r="F43" i="28"/>
  <c r="F44" i="28"/>
  <c r="F45" i="28"/>
  <c r="F46" i="28"/>
  <c r="F47" i="28"/>
  <c r="F48" i="28"/>
  <c r="F49" i="28"/>
  <c r="F50" i="28"/>
  <c r="F51" i="28"/>
  <c r="F52" i="28"/>
  <c r="F53" i="28"/>
  <c r="F54" i="28"/>
  <c r="F55" i="28"/>
  <c r="F56" i="28"/>
  <c r="F57" i="28"/>
  <c r="F58" i="28"/>
  <c r="F59" i="28"/>
  <c r="F60" i="28"/>
  <c r="F61" i="28"/>
  <c r="F62" i="28"/>
  <c r="F63" i="28"/>
  <c r="F64" i="28"/>
  <c r="F65" i="28"/>
  <c r="F66" i="28"/>
  <c r="F67" i="28"/>
  <c r="F68" i="28"/>
  <c r="F69" i="28"/>
  <c r="F70" i="28"/>
  <c r="F71" i="28"/>
  <c r="F72" i="28"/>
  <c r="F73" i="28"/>
  <c r="F74" i="28"/>
  <c r="F75" i="28"/>
  <c r="F76" i="28"/>
  <c r="F77" i="28"/>
  <c r="F78" i="28"/>
  <c r="F79" i="28"/>
  <c r="F80" i="28"/>
  <c r="F81" i="28"/>
  <c r="F82" i="28"/>
  <c r="F83" i="28"/>
  <c r="F84" i="28"/>
  <c r="F85" i="28"/>
  <c r="F86" i="28"/>
  <c r="F87" i="28"/>
  <c r="F88" i="28"/>
  <c r="F89" i="28"/>
  <c r="F90" i="28"/>
  <c r="F91" i="28"/>
  <c r="F92" i="28"/>
  <c r="F93" i="28"/>
  <c r="F94" i="28"/>
  <c r="F95" i="28"/>
  <c r="F96" i="28"/>
  <c r="F97" i="28"/>
  <c r="F98" i="28"/>
  <c r="F99" i="28"/>
  <c r="F100" i="28"/>
  <c r="F101" i="28"/>
  <c r="F102" i="28"/>
  <c r="F103" i="28"/>
  <c r="F104" i="28"/>
  <c r="F105" i="28"/>
  <c r="F106" i="28"/>
  <c r="F107" i="28"/>
  <c r="F108" i="28"/>
  <c r="F109" i="28"/>
  <c r="F110" i="28"/>
  <c r="F111" i="28"/>
  <c r="F112" i="28"/>
  <c r="F113" i="28"/>
  <c r="F114" i="28"/>
  <c r="F115" i="28"/>
  <c r="F116" i="28"/>
  <c r="F117" i="28"/>
  <c r="F118" i="28"/>
  <c r="F119" i="28"/>
  <c r="F120" i="28"/>
  <c r="F121" i="28"/>
  <c r="F122" i="28"/>
  <c r="F123" i="28"/>
  <c r="F124" i="28"/>
  <c r="F125" i="28"/>
  <c r="F126" i="28"/>
  <c r="F127" i="28"/>
  <c r="F128" i="28"/>
  <c r="F129" i="28"/>
  <c r="F130" i="28"/>
  <c r="F131" i="28"/>
  <c r="F132" i="28"/>
  <c r="F133" i="28"/>
  <c r="F5" i="28"/>
  <c r="F134" i="28" s="1"/>
  <c r="D6" i="28"/>
  <c r="D7" i="28"/>
  <c r="D8" i="28"/>
  <c r="D9" i="28"/>
  <c r="D10" i="28"/>
  <c r="D11" i="28"/>
  <c r="D12" i="28"/>
  <c r="D13" i="28"/>
  <c r="D14" i="28"/>
  <c r="D15" i="28"/>
  <c r="D1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82" i="28"/>
  <c r="D83" i="28"/>
  <c r="D84" i="28"/>
  <c r="D85" i="28"/>
  <c r="D86" i="28"/>
  <c r="D87" i="28"/>
  <c r="D88" i="28"/>
  <c r="D89" i="28"/>
  <c r="D90" i="28"/>
  <c r="D91" i="28"/>
  <c r="D92" i="28"/>
  <c r="D93" i="28"/>
  <c r="D94" i="28"/>
  <c r="D95" i="28"/>
  <c r="D96" i="28"/>
  <c r="D97" i="28"/>
  <c r="D98" i="28"/>
  <c r="D99" i="28"/>
  <c r="D100" i="28"/>
  <c r="D101" i="28"/>
  <c r="D102" i="28"/>
  <c r="D103" i="28"/>
  <c r="D104" i="28"/>
  <c r="D105" i="28"/>
  <c r="D106" i="28"/>
  <c r="D107" i="28"/>
  <c r="D108" i="28"/>
  <c r="D109" i="28"/>
  <c r="D110" i="28"/>
  <c r="D111" i="28"/>
  <c r="D112" i="28"/>
  <c r="D113" i="28"/>
  <c r="D114" i="28"/>
  <c r="D115" i="28"/>
  <c r="D116" i="28"/>
  <c r="D117" i="28"/>
  <c r="D118" i="28"/>
  <c r="D119" i="28"/>
  <c r="D120" i="28"/>
  <c r="D121" i="28"/>
  <c r="D122" i="28"/>
  <c r="D123" i="28"/>
  <c r="D124" i="28"/>
  <c r="D125" i="28"/>
  <c r="D126" i="28"/>
  <c r="D127" i="28"/>
  <c r="D128" i="28"/>
  <c r="D129" i="28"/>
  <c r="D130" i="28"/>
  <c r="D131" i="28"/>
  <c r="D132" i="28"/>
  <c r="D133" i="28"/>
  <c r="D134" i="28"/>
  <c r="D135" i="28"/>
  <c r="D5" i="28"/>
  <c r="F134" i="17" l="1"/>
  <c r="C17" i="16"/>
  <c r="C16" i="11"/>
  <c r="Q128" i="26" l="1"/>
  <c r="S162" i="26"/>
  <c r="R162" i="26"/>
  <c r="Q162" i="26"/>
  <c r="S120" i="26"/>
  <c r="R120" i="26"/>
  <c r="Q120" i="26"/>
  <c r="R129" i="26"/>
  <c r="R161" i="26"/>
  <c r="Q119" i="26"/>
  <c r="S100" i="26"/>
  <c r="S46" i="26"/>
  <c r="S45" i="26"/>
  <c r="S6" i="2"/>
  <c r="T6" i="2" s="1"/>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R6" i="2"/>
  <c r="E23" i="11" l="1"/>
  <c r="E24" i="11"/>
  <c r="E25" i="11"/>
  <c r="E26" i="11"/>
  <c r="E27" i="11"/>
  <c r="E28" i="11"/>
  <c r="E29" i="11"/>
  <c r="E30" i="11"/>
  <c r="E31" i="11"/>
  <c r="E32" i="11"/>
  <c r="K16" i="11"/>
  <c r="J2442" i="35"/>
  <c r="I2442" i="35"/>
  <c r="A130" i="34"/>
  <c r="A129" i="34"/>
  <c r="A128" i="34"/>
  <c r="A127" i="34"/>
  <c r="A126" i="34"/>
  <c r="A125" i="34"/>
  <c r="A124" i="34"/>
  <c r="A123" i="34"/>
  <c r="A122" i="34"/>
  <c r="A121" i="34"/>
  <c r="A120" i="34"/>
  <c r="A119" i="34"/>
  <c r="A118" i="34"/>
  <c r="A117" i="34"/>
  <c r="A116" i="34"/>
  <c r="A115" i="34"/>
  <c r="A114" i="34"/>
  <c r="A113" i="34"/>
  <c r="A112" i="34"/>
  <c r="A111" i="34"/>
  <c r="A110" i="34"/>
  <c r="A109" i="34"/>
  <c r="A108" i="34"/>
  <c r="A107" i="34"/>
  <c r="A106" i="34"/>
  <c r="A105" i="34"/>
  <c r="A104" i="34"/>
  <c r="A103" i="34"/>
  <c r="A102" i="34"/>
  <c r="A101" i="34"/>
  <c r="A100" i="34"/>
  <c r="A99" i="34"/>
  <c r="A98" i="34"/>
  <c r="A97" i="34"/>
  <c r="A96" i="34"/>
  <c r="A95" i="34"/>
  <c r="A94" i="34"/>
  <c r="A93" i="34"/>
  <c r="A92" i="34"/>
  <c r="A91" i="34"/>
  <c r="A90" i="34"/>
  <c r="A89" i="34"/>
  <c r="A88" i="34"/>
  <c r="A87" i="34"/>
  <c r="A86" i="34"/>
  <c r="A85" i="34"/>
  <c r="A84" i="34"/>
  <c r="A83" i="34"/>
  <c r="A82" i="34"/>
  <c r="A81" i="34"/>
  <c r="A80" i="34"/>
  <c r="A79" i="34"/>
  <c r="A78" i="34"/>
  <c r="A77" i="34"/>
  <c r="A76" i="34"/>
  <c r="A75" i="34"/>
  <c r="A74" i="34"/>
  <c r="A73" i="34"/>
  <c r="A72" i="34"/>
  <c r="A71" i="34"/>
  <c r="A70" i="34"/>
  <c r="A69" i="34"/>
  <c r="A68" i="34"/>
  <c r="A67" i="34"/>
  <c r="A66" i="34"/>
  <c r="A65" i="34"/>
  <c r="A64" i="34"/>
  <c r="A63" i="34"/>
  <c r="A62" i="34"/>
  <c r="A61" i="34"/>
  <c r="A60" i="34"/>
  <c r="A59" i="34"/>
  <c r="A58" i="34"/>
  <c r="A57" i="34"/>
  <c r="A56" i="34"/>
  <c r="A55" i="34"/>
  <c r="A54" i="34"/>
  <c r="A53" i="34"/>
  <c r="A52" i="34"/>
  <c r="A51" i="34"/>
  <c r="A50" i="34"/>
  <c r="A49" i="34"/>
  <c r="A48" i="34"/>
  <c r="A47" i="34"/>
  <c r="A46" i="34"/>
  <c r="A45" i="34"/>
  <c r="A44" i="34"/>
  <c r="A43" i="34"/>
  <c r="A42" i="34"/>
  <c r="A41" i="34"/>
  <c r="A40" i="34"/>
  <c r="A39" i="34"/>
  <c r="A38" i="34"/>
  <c r="A37" i="34"/>
  <c r="A36" i="34"/>
  <c r="A35" i="34"/>
  <c r="A34" i="34"/>
  <c r="A33" i="34"/>
  <c r="A32" i="34"/>
  <c r="A31" i="34"/>
  <c r="A30" i="34"/>
  <c r="A29" i="34"/>
  <c r="A28" i="34"/>
  <c r="A27" i="34"/>
  <c r="A26" i="34"/>
  <c r="A25" i="34"/>
  <c r="A24" i="34"/>
  <c r="A23" i="34"/>
  <c r="A22" i="34"/>
  <c r="A21" i="34"/>
  <c r="A20" i="34"/>
  <c r="A19" i="34"/>
  <c r="A18" i="34"/>
  <c r="A17" i="34"/>
  <c r="A16" i="34"/>
  <c r="A15" i="34"/>
  <c r="A14" i="34"/>
  <c r="A13" i="34"/>
  <c r="A12" i="34"/>
  <c r="A11" i="34"/>
  <c r="A10" i="34"/>
  <c r="A9" i="34"/>
  <c r="A8" i="34"/>
  <c r="A7" i="34"/>
  <c r="A6" i="34"/>
  <c r="A5" i="34"/>
  <c r="A4" i="34"/>
  <c r="A3" i="34"/>
  <c r="A2" i="34"/>
  <c r="A1" i="34"/>
  <c r="P142" i="33"/>
  <c r="O142" i="33"/>
  <c r="N142" i="33"/>
  <c r="M142" i="33"/>
  <c r="L142" i="33"/>
  <c r="K142" i="33"/>
  <c r="J142" i="33"/>
  <c r="I142" i="33"/>
  <c r="H142" i="33"/>
  <c r="G142" i="33"/>
  <c r="F142" i="33"/>
  <c r="E142" i="33"/>
  <c r="D142" i="33"/>
  <c r="S141" i="33"/>
  <c r="R141" i="33"/>
  <c r="Q141" i="33"/>
  <c r="S140" i="33"/>
  <c r="R140" i="33"/>
  <c r="Q140" i="33"/>
  <c r="S139" i="33"/>
  <c r="R139" i="33"/>
  <c r="Q139" i="33"/>
  <c r="S138" i="33"/>
  <c r="R138" i="33"/>
  <c r="Q138" i="33"/>
  <c r="S137" i="33"/>
  <c r="R137" i="33"/>
  <c r="Q137" i="33"/>
  <c r="S136" i="33"/>
  <c r="R136" i="33"/>
  <c r="Q136" i="33"/>
  <c r="S135" i="33"/>
  <c r="R135" i="33"/>
  <c r="Q135" i="33"/>
  <c r="S134" i="33"/>
  <c r="R134" i="33"/>
  <c r="Q134" i="33"/>
  <c r="S133" i="33"/>
  <c r="R133" i="33"/>
  <c r="Q133" i="33"/>
  <c r="S132" i="33"/>
  <c r="R132" i="33"/>
  <c r="Q132" i="33"/>
  <c r="S131" i="33"/>
  <c r="R131" i="33"/>
  <c r="Q131" i="33"/>
  <c r="S130" i="33"/>
  <c r="R130" i="33"/>
  <c r="Q130" i="33"/>
  <c r="S129" i="33"/>
  <c r="R129" i="33"/>
  <c r="Q129" i="33"/>
  <c r="S128" i="33"/>
  <c r="R128" i="33"/>
  <c r="Q128" i="33"/>
  <c r="S127" i="33"/>
  <c r="R127" i="33"/>
  <c r="Q127" i="33"/>
  <c r="S126" i="33"/>
  <c r="R126" i="33"/>
  <c r="Q126" i="33"/>
  <c r="S125" i="33"/>
  <c r="R125" i="33"/>
  <c r="Q125" i="33"/>
  <c r="S124" i="33"/>
  <c r="R124" i="33"/>
  <c r="Q124" i="33"/>
  <c r="S123" i="33"/>
  <c r="R123" i="33"/>
  <c r="Q123" i="33"/>
  <c r="S122" i="33"/>
  <c r="R122" i="33"/>
  <c r="Q122" i="33"/>
  <c r="S121" i="33"/>
  <c r="R121" i="33"/>
  <c r="Q121" i="33"/>
  <c r="S120" i="33"/>
  <c r="R120" i="33"/>
  <c r="Q120" i="33"/>
  <c r="S119" i="33"/>
  <c r="R119" i="33"/>
  <c r="Q119" i="33"/>
  <c r="S118" i="33"/>
  <c r="R118" i="33"/>
  <c r="Q118" i="33"/>
  <c r="S117" i="33"/>
  <c r="R117" i="33"/>
  <c r="Q117" i="33"/>
  <c r="S116" i="33"/>
  <c r="R116" i="33"/>
  <c r="Q116" i="33"/>
  <c r="S115" i="33"/>
  <c r="R115" i="33"/>
  <c r="Q115" i="33"/>
  <c r="S114" i="33"/>
  <c r="R114" i="33"/>
  <c r="Q114" i="33"/>
  <c r="S113" i="33"/>
  <c r="R113" i="33"/>
  <c r="Q113" i="33"/>
  <c r="S112" i="33"/>
  <c r="R112" i="33"/>
  <c r="Q112" i="33"/>
  <c r="S111" i="33"/>
  <c r="R111" i="33"/>
  <c r="Q111" i="33"/>
  <c r="S110" i="33"/>
  <c r="R110" i="33"/>
  <c r="Q110" i="33"/>
  <c r="S109" i="33"/>
  <c r="R109" i="33"/>
  <c r="Q109" i="33"/>
  <c r="S108" i="33"/>
  <c r="R108" i="33"/>
  <c r="Q108" i="33"/>
  <c r="S107" i="33"/>
  <c r="R107" i="33"/>
  <c r="Q107" i="33"/>
  <c r="S106" i="33"/>
  <c r="R106" i="33"/>
  <c r="Q106" i="33"/>
  <c r="S105" i="33"/>
  <c r="R105" i="33"/>
  <c r="Q105" i="33"/>
  <c r="S104" i="33"/>
  <c r="R104" i="33"/>
  <c r="Q104" i="33"/>
  <c r="S103" i="33"/>
  <c r="R103" i="33"/>
  <c r="Q103" i="33"/>
  <c r="S102" i="33"/>
  <c r="R102" i="33"/>
  <c r="Q102" i="33"/>
  <c r="S101" i="33"/>
  <c r="R101" i="33"/>
  <c r="Q101" i="33"/>
  <c r="S100" i="33"/>
  <c r="R100" i="33"/>
  <c r="Q100" i="33"/>
  <c r="S99" i="33"/>
  <c r="R99" i="33"/>
  <c r="Q99" i="33"/>
  <c r="S98" i="33"/>
  <c r="R98" i="33"/>
  <c r="Q98" i="33"/>
  <c r="S97" i="33"/>
  <c r="R97" i="33"/>
  <c r="Q97" i="33"/>
  <c r="S96" i="33"/>
  <c r="R96" i="33"/>
  <c r="Q96" i="33"/>
  <c r="S95" i="33"/>
  <c r="R95" i="33"/>
  <c r="Q95" i="33"/>
  <c r="S94" i="33"/>
  <c r="R94" i="33"/>
  <c r="Q94" i="33"/>
  <c r="S93" i="33"/>
  <c r="R93" i="33"/>
  <c r="Q93" i="33"/>
  <c r="S92" i="33"/>
  <c r="R92" i="33"/>
  <c r="Q92" i="33"/>
  <c r="S91" i="33"/>
  <c r="R91" i="33"/>
  <c r="Q91" i="33"/>
  <c r="S90" i="33"/>
  <c r="R90" i="33"/>
  <c r="Q90" i="33"/>
  <c r="S89" i="33"/>
  <c r="R89" i="33"/>
  <c r="Q89" i="33"/>
  <c r="S88" i="33"/>
  <c r="R88" i="33"/>
  <c r="Q88" i="33"/>
  <c r="S87" i="33"/>
  <c r="R87" i="33"/>
  <c r="Q87" i="33"/>
  <c r="S86" i="33"/>
  <c r="R86" i="33"/>
  <c r="Q86" i="33"/>
  <c r="S85" i="33"/>
  <c r="R85" i="33"/>
  <c r="Q85" i="33"/>
  <c r="S84" i="33"/>
  <c r="R84" i="33"/>
  <c r="Q84" i="33"/>
  <c r="S83" i="33"/>
  <c r="R83" i="33"/>
  <c r="Q83" i="33"/>
  <c r="S82" i="33"/>
  <c r="R82" i="33"/>
  <c r="Q82" i="33"/>
  <c r="S81" i="33"/>
  <c r="R81" i="33"/>
  <c r="Q81" i="33"/>
  <c r="S80" i="33"/>
  <c r="R80" i="33"/>
  <c r="Q80" i="33"/>
  <c r="S79" i="33"/>
  <c r="R79" i="33"/>
  <c r="Q79" i="33"/>
  <c r="S78" i="33"/>
  <c r="R78" i="33"/>
  <c r="Q78" i="33"/>
  <c r="S77" i="33"/>
  <c r="R77" i="33"/>
  <c r="Q77" i="33"/>
  <c r="S76" i="33"/>
  <c r="R76" i="33"/>
  <c r="Q76" i="33"/>
  <c r="S75" i="33"/>
  <c r="R75" i="33"/>
  <c r="Q75" i="33"/>
  <c r="S74" i="33"/>
  <c r="R74" i="33"/>
  <c r="Q74" i="33"/>
  <c r="S73" i="33"/>
  <c r="R73" i="33"/>
  <c r="Q73" i="33"/>
  <c r="S72" i="33"/>
  <c r="R72" i="33"/>
  <c r="Q72" i="33"/>
  <c r="S71" i="33"/>
  <c r="R71" i="33"/>
  <c r="Q71" i="33"/>
  <c r="S70" i="33"/>
  <c r="R70" i="33"/>
  <c r="Q70" i="33"/>
  <c r="S69" i="33"/>
  <c r="R69" i="33"/>
  <c r="Q69" i="33"/>
  <c r="S68" i="33"/>
  <c r="R68" i="33"/>
  <c r="Q68" i="33"/>
  <c r="S67" i="33"/>
  <c r="R67" i="33"/>
  <c r="Q67" i="33"/>
  <c r="S66" i="33"/>
  <c r="R66" i="33"/>
  <c r="Q66" i="33"/>
  <c r="S65" i="33"/>
  <c r="R65" i="33"/>
  <c r="Q65" i="33"/>
  <c r="S64" i="33"/>
  <c r="R64" i="33"/>
  <c r="Q64" i="33"/>
  <c r="S63" i="33"/>
  <c r="R63" i="33"/>
  <c r="Q63" i="33"/>
  <c r="S62" i="33"/>
  <c r="R62" i="33"/>
  <c r="Q62" i="33"/>
  <c r="S61" i="33"/>
  <c r="R61" i="33"/>
  <c r="Q61" i="33"/>
  <c r="S60" i="33"/>
  <c r="R60" i="33"/>
  <c r="Q60" i="33"/>
  <c r="S59" i="33"/>
  <c r="R59" i="33"/>
  <c r="Q59" i="33"/>
  <c r="S58" i="33"/>
  <c r="R58" i="33"/>
  <c r="Q58" i="33"/>
  <c r="S57" i="33"/>
  <c r="R57" i="33"/>
  <c r="Q57" i="33"/>
  <c r="S56" i="33"/>
  <c r="R56" i="33"/>
  <c r="Q56" i="33"/>
  <c r="S55" i="33"/>
  <c r="R55" i="33"/>
  <c r="Q55" i="33"/>
  <c r="S54" i="33"/>
  <c r="R54" i="33"/>
  <c r="Q54" i="33"/>
  <c r="S53" i="33"/>
  <c r="R53" i="33"/>
  <c r="Q53" i="33"/>
  <c r="S52" i="33"/>
  <c r="R52" i="33"/>
  <c r="Q52" i="33"/>
  <c r="S51" i="33"/>
  <c r="R51" i="33"/>
  <c r="Q51" i="33"/>
  <c r="S50" i="33"/>
  <c r="R50" i="33"/>
  <c r="Q50" i="33"/>
  <c r="S49" i="33"/>
  <c r="R49" i="33"/>
  <c r="Q49" i="33"/>
  <c r="S48" i="33"/>
  <c r="R48" i="33"/>
  <c r="Q48" i="33"/>
  <c r="S47" i="33"/>
  <c r="R47" i="33"/>
  <c r="Q47" i="33"/>
  <c r="S46" i="33"/>
  <c r="R46" i="33"/>
  <c r="Q46" i="33"/>
  <c r="S45" i="33"/>
  <c r="R45" i="33"/>
  <c r="Q45" i="33"/>
  <c r="S44" i="33"/>
  <c r="R44" i="33"/>
  <c r="Q44" i="33"/>
  <c r="S43" i="33"/>
  <c r="R43" i="33"/>
  <c r="Q43" i="33"/>
  <c r="S42" i="33"/>
  <c r="R42" i="33"/>
  <c r="Q42" i="33"/>
  <c r="S41" i="33"/>
  <c r="R41" i="33"/>
  <c r="Q41" i="33"/>
  <c r="S40" i="33"/>
  <c r="R40" i="33"/>
  <c r="Q40" i="33"/>
  <c r="S39" i="33"/>
  <c r="R39" i="33"/>
  <c r="Q39" i="33"/>
  <c r="S38" i="33"/>
  <c r="R38" i="33"/>
  <c r="Q38" i="33"/>
  <c r="S37" i="33"/>
  <c r="R37" i="33"/>
  <c r="Q37" i="33"/>
  <c r="S36" i="33"/>
  <c r="R36" i="33"/>
  <c r="Q36" i="33"/>
  <c r="S35" i="33"/>
  <c r="R35" i="33"/>
  <c r="Q35" i="33"/>
  <c r="S34" i="33"/>
  <c r="R34" i="33"/>
  <c r="Q34" i="33"/>
  <c r="S33" i="33"/>
  <c r="R33" i="33"/>
  <c r="Q33" i="33"/>
  <c r="S32" i="33"/>
  <c r="R32" i="33"/>
  <c r="Q32" i="33"/>
  <c r="S31" i="33"/>
  <c r="R31" i="33"/>
  <c r="Q31" i="33"/>
  <c r="S30" i="33"/>
  <c r="R30" i="33"/>
  <c r="Q30" i="33"/>
  <c r="S29" i="33"/>
  <c r="R29" i="33"/>
  <c r="Q29" i="33"/>
  <c r="S28" i="33"/>
  <c r="R28" i="33"/>
  <c r="Q28" i="33"/>
  <c r="S27" i="33"/>
  <c r="R27" i="33"/>
  <c r="Q27" i="33"/>
  <c r="S26" i="33"/>
  <c r="R26" i="33"/>
  <c r="Q26" i="33"/>
  <c r="S25" i="33"/>
  <c r="R25" i="33"/>
  <c r="Q25" i="33"/>
  <c r="S24" i="33"/>
  <c r="R24" i="33"/>
  <c r="Q24" i="33"/>
  <c r="S23" i="33"/>
  <c r="R23" i="33"/>
  <c r="Q23" i="33"/>
  <c r="S22" i="33"/>
  <c r="R22" i="33"/>
  <c r="Q22" i="33"/>
  <c r="S21" i="33"/>
  <c r="R21" i="33"/>
  <c r="Q21" i="33"/>
  <c r="S20" i="33"/>
  <c r="R20" i="33"/>
  <c r="Q20" i="33"/>
  <c r="S19" i="33"/>
  <c r="R19" i="33"/>
  <c r="Q19" i="33"/>
  <c r="S18" i="33"/>
  <c r="R18" i="33"/>
  <c r="Q18" i="33"/>
  <c r="S17" i="33"/>
  <c r="R17" i="33"/>
  <c r="Q17" i="33"/>
  <c r="S16" i="33"/>
  <c r="R16" i="33"/>
  <c r="Q16" i="33"/>
  <c r="S15" i="33"/>
  <c r="R15" i="33"/>
  <c r="Q15" i="33"/>
  <c r="S14" i="33"/>
  <c r="R14" i="33"/>
  <c r="Q14" i="33"/>
  <c r="S13" i="33"/>
  <c r="R13" i="33"/>
  <c r="Q13" i="33"/>
  <c r="Q142" i="33" s="1"/>
  <c r="K33" i="11" l="1"/>
  <c r="N16" i="11"/>
  <c r="E16" i="11"/>
  <c r="D16" i="11"/>
  <c r="I33" i="11"/>
  <c r="G16" i="11"/>
  <c r="G33" i="11"/>
  <c r="L16" i="11"/>
  <c r="H16" i="11"/>
  <c r="F16" i="11"/>
  <c r="J16" i="11"/>
  <c r="M16" i="11"/>
  <c r="I16" i="11"/>
  <c r="F33" i="11"/>
  <c r="D33" i="11"/>
  <c r="J33" i="11"/>
  <c r="M33" i="11"/>
  <c r="E33" i="11"/>
  <c r="L33" i="11"/>
  <c r="H33" i="11"/>
  <c r="N33" i="11"/>
  <c r="C33" i="11"/>
  <c r="S142" i="33"/>
  <c r="R142" i="33"/>
  <c r="P261" i="30"/>
  <c r="O261" i="30"/>
  <c r="N261" i="30"/>
  <c r="M261" i="30"/>
  <c r="L261" i="30"/>
  <c r="K261" i="30"/>
  <c r="J261" i="30"/>
  <c r="I261" i="30"/>
  <c r="H261" i="30"/>
  <c r="G261" i="30"/>
  <c r="F261" i="30"/>
  <c r="E261" i="30"/>
  <c r="D261" i="30"/>
  <c r="S260" i="30"/>
  <c r="R260" i="30"/>
  <c r="Q260" i="30"/>
  <c r="S259" i="30"/>
  <c r="R259" i="30"/>
  <c r="Q259" i="30"/>
  <c r="S258" i="30"/>
  <c r="R258" i="30"/>
  <c r="Q258" i="30"/>
  <c r="S257" i="30"/>
  <c r="R257" i="30"/>
  <c r="Q257" i="30"/>
  <c r="S256" i="30"/>
  <c r="R256" i="30"/>
  <c r="Q256" i="30"/>
  <c r="S255" i="30"/>
  <c r="R255" i="30"/>
  <c r="Q255" i="30"/>
  <c r="S254" i="30"/>
  <c r="R254" i="30"/>
  <c r="Q254" i="30"/>
  <c r="S253" i="30"/>
  <c r="R253" i="30"/>
  <c r="Q253" i="30"/>
  <c r="S252" i="30"/>
  <c r="R252" i="30"/>
  <c r="Q252" i="30"/>
  <c r="S251" i="30"/>
  <c r="R251" i="30"/>
  <c r="Q251" i="30"/>
  <c r="S250" i="30"/>
  <c r="R250" i="30"/>
  <c r="Q250" i="30"/>
  <c r="S249" i="30"/>
  <c r="R249" i="30"/>
  <c r="Q249" i="30"/>
  <c r="S248" i="30"/>
  <c r="R248" i="30"/>
  <c r="Q248" i="30"/>
  <c r="S247" i="30"/>
  <c r="R247" i="30"/>
  <c r="Q247" i="30"/>
  <c r="S246" i="30"/>
  <c r="R246" i="30"/>
  <c r="Q246" i="30"/>
  <c r="S245" i="30"/>
  <c r="R245" i="30"/>
  <c r="Q245" i="30"/>
  <c r="S244" i="30"/>
  <c r="R244" i="30"/>
  <c r="Q244" i="30"/>
  <c r="S243" i="30"/>
  <c r="R243" i="30"/>
  <c r="Q243" i="30"/>
  <c r="S242" i="30"/>
  <c r="R242" i="30"/>
  <c r="Q242" i="30"/>
  <c r="S241" i="30"/>
  <c r="R241" i="30"/>
  <c r="Q241" i="30"/>
  <c r="S240" i="30"/>
  <c r="R240" i="30"/>
  <c r="Q240" i="30"/>
  <c r="S239" i="30"/>
  <c r="R239" i="30"/>
  <c r="Q239" i="30"/>
  <c r="S238" i="30"/>
  <c r="R238" i="30"/>
  <c r="Q238" i="30"/>
  <c r="S237" i="30"/>
  <c r="R237" i="30"/>
  <c r="Q237" i="30"/>
  <c r="S236" i="30"/>
  <c r="R236" i="30"/>
  <c r="Q236" i="30"/>
  <c r="S235" i="30"/>
  <c r="R235" i="30"/>
  <c r="Q235" i="30"/>
  <c r="S234" i="30"/>
  <c r="R234" i="30"/>
  <c r="Q234" i="30"/>
  <c r="S233" i="30"/>
  <c r="R233" i="30"/>
  <c r="Q233" i="30"/>
  <c r="S232" i="30"/>
  <c r="R232" i="30"/>
  <c r="Q232" i="30"/>
  <c r="S231" i="30"/>
  <c r="R231" i="30"/>
  <c r="Q231" i="30"/>
  <c r="S230" i="30"/>
  <c r="R230" i="30"/>
  <c r="Q230" i="30"/>
  <c r="S229" i="30"/>
  <c r="R229" i="30"/>
  <c r="Q229" i="30"/>
  <c r="S228" i="30"/>
  <c r="R228" i="30"/>
  <c r="Q228" i="30"/>
  <c r="S227" i="30"/>
  <c r="R227" i="30"/>
  <c r="Q227" i="30"/>
  <c r="S226" i="30"/>
  <c r="R226" i="30"/>
  <c r="Q226" i="30"/>
  <c r="S225" i="30"/>
  <c r="R225" i="30"/>
  <c r="Q225" i="30"/>
  <c r="S224" i="30"/>
  <c r="R224" i="30"/>
  <c r="Q224" i="30"/>
  <c r="S223" i="30"/>
  <c r="R223" i="30"/>
  <c r="Q223" i="30"/>
  <c r="S222" i="30"/>
  <c r="R222" i="30"/>
  <c r="Q222" i="30"/>
  <c r="S221" i="30"/>
  <c r="R221" i="30"/>
  <c r="Q221" i="30"/>
  <c r="S220" i="30"/>
  <c r="R220" i="30"/>
  <c r="Q220" i="30"/>
  <c r="S219" i="30"/>
  <c r="R219" i="30"/>
  <c r="Q219" i="30"/>
  <c r="S218" i="30"/>
  <c r="R218" i="30"/>
  <c r="Q218" i="30"/>
  <c r="S217" i="30"/>
  <c r="R217" i="30"/>
  <c r="Q217" i="30"/>
  <c r="S216" i="30"/>
  <c r="R216" i="30"/>
  <c r="Q216" i="30"/>
  <c r="S215" i="30"/>
  <c r="R215" i="30"/>
  <c r="Q215" i="30"/>
  <c r="S214" i="30"/>
  <c r="R214" i="30"/>
  <c r="Q214" i="30"/>
  <c r="S213" i="30"/>
  <c r="R213" i="30"/>
  <c r="Q213" i="30"/>
  <c r="S212" i="30"/>
  <c r="R212" i="30"/>
  <c r="Q212" i="30"/>
  <c r="S211" i="30"/>
  <c r="R211" i="30"/>
  <c r="Q211" i="30"/>
  <c r="S210" i="30"/>
  <c r="R210" i="30"/>
  <c r="Q210" i="30"/>
  <c r="S209" i="30"/>
  <c r="R209" i="30"/>
  <c r="Q209" i="30"/>
  <c r="S208" i="30"/>
  <c r="R208" i="30"/>
  <c r="Q208" i="30"/>
  <c r="S207" i="30"/>
  <c r="R207" i="30"/>
  <c r="Q207" i="30"/>
  <c r="S206" i="30"/>
  <c r="R206" i="30"/>
  <c r="Q206" i="30"/>
  <c r="S205" i="30"/>
  <c r="R205" i="30"/>
  <c r="Q205" i="30"/>
  <c r="S204" i="30"/>
  <c r="R204" i="30"/>
  <c r="Q204" i="30"/>
  <c r="S203" i="30"/>
  <c r="R203" i="30"/>
  <c r="Q203" i="30"/>
  <c r="S202" i="30"/>
  <c r="R202" i="30"/>
  <c r="Q202" i="30"/>
  <c r="S201" i="30"/>
  <c r="R201" i="30"/>
  <c r="Q201" i="30"/>
  <c r="S200" i="30"/>
  <c r="R200" i="30"/>
  <c r="Q200" i="30"/>
  <c r="S199" i="30"/>
  <c r="R199" i="30"/>
  <c r="Q199" i="30"/>
  <c r="S198" i="30"/>
  <c r="R198" i="30"/>
  <c r="Q198" i="30"/>
  <c r="S197" i="30"/>
  <c r="R197" i="30"/>
  <c r="Q197" i="30"/>
  <c r="S196" i="30"/>
  <c r="R196" i="30"/>
  <c r="Q196" i="30"/>
  <c r="S195" i="30"/>
  <c r="R195" i="30"/>
  <c r="Q195" i="30"/>
  <c r="S194" i="30"/>
  <c r="R194" i="30"/>
  <c r="Q194" i="30"/>
  <c r="S193" i="30"/>
  <c r="R193" i="30"/>
  <c r="Q193" i="30"/>
  <c r="S192" i="30"/>
  <c r="R192" i="30"/>
  <c r="Q192" i="30"/>
  <c r="S191" i="30"/>
  <c r="R191" i="30"/>
  <c r="Q191" i="30"/>
  <c r="S190" i="30"/>
  <c r="R190" i="30"/>
  <c r="Q190" i="30"/>
  <c r="S189" i="30"/>
  <c r="R189" i="30"/>
  <c r="Q189" i="30"/>
  <c r="S188" i="30"/>
  <c r="R188" i="30"/>
  <c r="Q188" i="30"/>
  <c r="S187" i="30"/>
  <c r="R187" i="30"/>
  <c r="Q187" i="30"/>
  <c r="S186" i="30"/>
  <c r="R186" i="30"/>
  <c r="Q186" i="30"/>
  <c r="S185" i="30"/>
  <c r="R185" i="30"/>
  <c r="Q185" i="30"/>
  <c r="S184" i="30"/>
  <c r="R184" i="30"/>
  <c r="Q184" i="30"/>
  <c r="S183" i="30"/>
  <c r="R183" i="30"/>
  <c r="Q183" i="30"/>
  <c r="S182" i="30"/>
  <c r="R182" i="30"/>
  <c r="Q182" i="30"/>
  <c r="S181" i="30"/>
  <c r="R181" i="30"/>
  <c r="Q181" i="30"/>
  <c r="S180" i="30"/>
  <c r="R180" i="30"/>
  <c r="Q180" i="30"/>
  <c r="S179" i="30"/>
  <c r="R179" i="30"/>
  <c r="Q179" i="30"/>
  <c r="S178" i="30"/>
  <c r="R178" i="30"/>
  <c r="Q178" i="30"/>
  <c r="S177" i="30"/>
  <c r="R177" i="30"/>
  <c r="Q177" i="30"/>
  <c r="S176" i="30"/>
  <c r="R176" i="30"/>
  <c r="Q176" i="30"/>
  <c r="S175" i="30"/>
  <c r="R175" i="30"/>
  <c r="Q175" i="30"/>
  <c r="S174" i="30"/>
  <c r="R174" i="30"/>
  <c r="Q174" i="30"/>
  <c r="S173" i="30"/>
  <c r="R173" i="30"/>
  <c r="Q173" i="30"/>
  <c r="S172" i="30"/>
  <c r="R172" i="30"/>
  <c r="Q172" i="30"/>
  <c r="S171" i="30"/>
  <c r="R171" i="30"/>
  <c r="Q171" i="30"/>
  <c r="S170" i="30"/>
  <c r="R170" i="30"/>
  <c r="Q170" i="30"/>
  <c r="S169" i="30"/>
  <c r="R169" i="30"/>
  <c r="Q169" i="30"/>
  <c r="S168" i="30"/>
  <c r="R168" i="30"/>
  <c r="Q168" i="30"/>
  <c r="S167" i="30"/>
  <c r="R167" i="30"/>
  <c r="Q167" i="30"/>
  <c r="S166" i="30"/>
  <c r="R166" i="30"/>
  <c r="Q166" i="30"/>
  <c r="S165" i="30"/>
  <c r="R165" i="30"/>
  <c r="Q165" i="30"/>
  <c r="S164" i="30"/>
  <c r="R164" i="30"/>
  <c r="Q164" i="30"/>
  <c r="S163" i="30"/>
  <c r="R163" i="30"/>
  <c r="Q163" i="30"/>
  <c r="S162" i="30"/>
  <c r="R162" i="30"/>
  <c r="Q162" i="30"/>
  <c r="S161" i="30"/>
  <c r="R161" i="30"/>
  <c r="Q161" i="30"/>
  <c r="S160" i="30"/>
  <c r="R160" i="30"/>
  <c r="Q160" i="30"/>
  <c r="S159" i="30"/>
  <c r="R159" i="30"/>
  <c r="Q159" i="30"/>
  <c r="S158" i="30"/>
  <c r="R158" i="30"/>
  <c r="Q158" i="30"/>
  <c r="S157" i="30"/>
  <c r="R157" i="30"/>
  <c r="Q157" i="30"/>
  <c r="S156" i="30"/>
  <c r="R156" i="30"/>
  <c r="Q156" i="30"/>
  <c r="S155" i="30"/>
  <c r="R155" i="30"/>
  <c r="Q155" i="30"/>
  <c r="S154" i="30"/>
  <c r="R154" i="30"/>
  <c r="Q154" i="30"/>
  <c r="S153" i="30"/>
  <c r="R153" i="30"/>
  <c r="Q153" i="30"/>
  <c r="S152" i="30"/>
  <c r="R152" i="30"/>
  <c r="Q152" i="30"/>
  <c r="S151" i="30"/>
  <c r="R151" i="30"/>
  <c r="Q151" i="30"/>
  <c r="S150" i="30"/>
  <c r="R150" i="30"/>
  <c r="Q150" i="30"/>
  <c r="S149" i="30"/>
  <c r="R149" i="30"/>
  <c r="Q149" i="30"/>
  <c r="S148" i="30"/>
  <c r="R148" i="30"/>
  <c r="Q148" i="30"/>
  <c r="S147" i="30"/>
  <c r="R147" i="30"/>
  <c r="Q147" i="30"/>
  <c r="S146" i="30"/>
  <c r="R146" i="30"/>
  <c r="Q146" i="30"/>
  <c r="S145" i="30"/>
  <c r="R145" i="30"/>
  <c r="Q145" i="30"/>
  <c r="S144" i="30"/>
  <c r="R144" i="30"/>
  <c r="Q144" i="30"/>
  <c r="S143" i="30"/>
  <c r="R143" i="30"/>
  <c r="Q143" i="30"/>
  <c r="S142" i="30"/>
  <c r="R142" i="30"/>
  <c r="Q142" i="30"/>
  <c r="S141" i="30"/>
  <c r="R141" i="30"/>
  <c r="Q141" i="30"/>
  <c r="S140" i="30"/>
  <c r="R140" i="30"/>
  <c r="Q140" i="30"/>
  <c r="S139" i="30"/>
  <c r="R139" i="30"/>
  <c r="Q139" i="30"/>
  <c r="P134" i="30"/>
  <c r="O134" i="30"/>
  <c r="N134" i="30"/>
  <c r="M134" i="30"/>
  <c r="L134" i="30"/>
  <c r="K134" i="30"/>
  <c r="J134" i="30"/>
  <c r="I134" i="30"/>
  <c r="H134" i="30"/>
  <c r="G134" i="30"/>
  <c r="F134" i="30"/>
  <c r="E134" i="30"/>
  <c r="S57" i="30"/>
  <c r="R57" i="30"/>
  <c r="Q57" i="30"/>
  <c r="S56" i="30"/>
  <c r="R56" i="30"/>
  <c r="Q56" i="30"/>
  <c r="S55" i="30"/>
  <c r="R55" i="30"/>
  <c r="Q55" i="30"/>
  <c r="S54" i="30"/>
  <c r="R54" i="30"/>
  <c r="Q54" i="30"/>
  <c r="S53" i="30"/>
  <c r="R53" i="30"/>
  <c r="Q53" i="30"/>
  <c r="S52" i="30"/>
  <c r="R52" i="30"/>
  <c r="Q52" i="30"/>
  <c r="S51" i="30"/>
  <c r="R51" i="30"/>
  <c r="Q51" i="30"/>
  <c r="S95" i="30"/>
  <c r="R95" i="30"/>
  <c r="Q95" i="30"/>
  <c r="S94" i="30"/>
  <c r="R94" i="30"/>
  <c r="Q94" i="30"/>
  <c r="S93" i="30"/>
  <c r="R93" i="30"/>
  <c r="Q93" i="30"/>
  <c r="S92" i="30"/>
  <c r="R92" i="30"/>
  <c r="Q92" i="30"/>
  <c r="S91" i="30"/>
  <c r="R91" i="30"/>
  <c r="Q91" i="30"/>
  <c r="S90" i="30"/>
  <c r="R90" i="30"/>
  <c r="Q90" i="30"/>
  <c r="S50" i="30"/>
  <c r="R50" i="30"/>
  <c r="Q50" i="30"/>
  <c r="S49" i="30"/>
  <c r="R49" i="30"/>
  <c r="Q49" i="30"/>
  <c r="S48" i="30"/>
  <c r="R48" i="30"/>
  <c r="Q48" i="30"/>
  <c r="S47" i="30"/>
  <c r="R47" i="30"/>
  <c r="Q47" i="30"/>
  <c r="S46" i="30"/>
  <c r="R46" i="30"/>
  <c r="Q46" i="30"/>
  <c r="S45" i="30"/>
  <c r="R45" i="30"/>
  <c r="Q45" i="30"/>
  <c r="S44" i="30"/>
  <c r="R44" i="30"/>
  <c r="Q44" i="30"/>
  <c r="S43" i="30"/>
  <c r="R43" i="30"/>
  <c r="Q43" i="30"/>
  <c r="S42" i="30"/>
  <c r="R42" i="30"/>
  <c r="Q42" i="30"/>
  <c r="S41" i="30"/>
  <c r="R41" i="30"/>
  <c r="Q41" i="30"/>
  <c r="S40" i="30"/>
  <c r="R40" i="30"/>
  <c r="Q40" i="30"/>
  <c r="S76" i="30"/>
  <c r="R76" i="30"/>
  <c r="Q76" i="30"/>
  <c r="S75" i="30"/>
  <c r="R75" i="30"/>
  <c r="Q75" i="30"/>
  <c r="S74" i="30"/>
  <c r="R74" i="30"/>
  <c r="Q74" i="30"/>
  <c r="S123" i="30"/>
  <c r="R123" i="30"/>
  <c r="Q123" i="30"/>
  <c r="S122" i="30"/>
  <c r="R122" i="30"/>
  <c r="Q122" i="30"/>
  <c r="S121" i="30"/>
  <c r="R121" i="30"/>
  <c r="Q121" i="30"/>
  <c r="S120" i="30"/>
  <c r="R120" i="30"/>
  <c r="Q120" i="30"/>
  <c r="S119" i="30"/>
  <c r="R119" i="30"/>
  <c r="Q119" i="30"/>
  <c r="S118" i="30"/>
  <c r="R118" i="30"/>
  <c r="Q118" i="30"/>
  <c r="S117" i="30"/>
  <c r="R117" i="30"/>
  <c r="Q117" i="30"/>
  <c r="S116" i="30"/>
  <c r="R116" i="30"/>
  <c r="Q116" i="30"/>
  <c r="S115" i="30"/>
  <c r="R115" i="30"/>
  <c r="Q115" i="30"/>
  <c r="S114" i="30"/>
  <c r="R114" i="30"/>
  <c r="Q114" i="30"/>
  <c r="S113" i="30"/>
  <c r="R113" i="30"/>
  <c r="Q113" i="30"/>
  <c r="S112" i="30"/>
  <c r="R112" i="30"/>
  <c r="Q112" i="30"/>
  <c r="S111" i="30"/>
  <c r="R111" i="30"/>
  <c r="Q111" i="30"/>
  <c r="S110" i="30"/>
  <c r="R110" i="30"/>
  <c r="Q110" i="30"/>
  <c r="S109" i="30"/>
  <c r="R109" i="30"/>
  <c r="Q109" i="30"/>
  <c r="S108" i="30"/>
  <c r="R108" i="30"/>
  <c r="Q108" i="30"/>
  <c r="S107" i="30"/>
  <c r="R107" i="30"/>
  <c r="Q107" i="30"/>
  <c r="S106" i="30"/>
  <c r="R106" i="30"/>
  <c r="Q106" i="30"/>
  <c r="S105" i="30"/>
  <c r="R105" i="30"/>
  <c r="Q105" i="30"/>
  <c r="S104" i="30"/>
  <c r="R104" i="30"/>
  <c r="Q104" i="30"/>
  <c r="S103" i="30"/>
  <c r="R103" i="30"/>
  <c r="Q103" i="30"/>
  <c r="S102" i="30"/>
  <c r="R102" i="30"/>
  <c r="Q102" i="30"/>
  <c r="S101" i="30"/>
  <c r="R101" i="30"/>
  <c r="Q101" i="30"/>
  <c r="S100" i="30"/>
  <c r="R100" i="30"/>
  <c r="Q100" i="30"/>
  <c r="S99" i="30"/>
  <c r="R99" i="30"/>
  <c r="Q99" i="30"/>
  <c r="S98" i="30"/>
  <c r="R98" i="30"/>
  <c r="Q98" i="30"/>
  <c r="S97" i="30"/>
  <c r="R97" i="30"/>
  <c r="Q97" i="30"/>
  <c r="S96" i="30"/>
  <c r="R96" i="30"/>
  <c r="Q96" i="30"/>
  <c r="S39" i="30"/>
  <c r="R39" i="30"/>
  <c r="Q39" i="30"/>
  <c r="S38" i="30"/>
  <c r="R38" i="30"/>
  <c r="Q38" i="30"/>
  <c r="S37" i="30"/>
  <c r="R37" i="30"/>
  <c r="Q37" i="30"/>
  <c r="S36" i="30"/>
  <c r="R36" i="30"/>
  <c r="Q36" i="30"/>
  <c r="S89" i="30"/>
  <c r="R89" i="30"/>
  <c r="Q89" i="30"/>
  <c r="S88" i="30"/>
  <c r="R88" i="30"/>
  <c r="Q88" i="30"/>
  <c r="S87" i="30"/>
  <c r="R87" i="30"/>
  <c r="Q87" i="30"/>
  <c r="S86" i="30"/>
  <c r="R86" i="30"/>
  <c r="Q86" i="30"/>
  <c r="S85" i="30"/>
  <c r="R85" i="30"/>
  <c r="Q85" i="30"/>
  <c r="S84" i="30"/>
  <c r="R84" i="30"/>
  <c r="Q84" i="30"/>
  <c r="S83" i="30"/>
  <c r="R83" i="30"/>
  <c r="Q83" i="30"/>
  <c r="S82" i="30"/>
  <c r="R82" i="30"/>
  <c r="Q82" i="30"/>
  <c r="S73" i="30"/>
  <c r="R73" i="30"/>
  <c r="Q73" i="30"/>
  <c r="S72" i="30"/>
  <c r="R72" i="30"/>
  <c r="Q72" i="30"/>
  <c r="S71" i="30"/>
  <c r="R71" i="30"/>
  <c r="Q71" i="30"/>
  <c r="S70" i="30"/>
  <c r="R70" i="30"/>
  <c r="Q70" i="30"/>
  <c r="S69" i="30"/>
  <c r="R69" i="30"/>
  <c r="Q69" i="30"/>
  <c r="S68" i="30"/>
  <c r="R68" i="30"/>
  <c r="Q68" i="30"/>
  <c r="S67" i="30"/>
  <c r="R67" i="30"/>
  <c r="Q67" i="30"/>
  <c r="S66" i="30"/>
  <c r="R66" i="30"/>
  <c r="Q66" i="30"/>
  <c r="S65" i="30"/>
  <c r="R65" i="30"/>
  <c r="Q65" i="30"/>
  <c r="S64" i="30"/>
  <c r="R64" i="30"/>
  <c r="Q64" i="30"/>
  <c r="S63" i="30"/>
  <c r="R63" i="30"/>
  <c r="Q63" i="30"/>
  <c r="S62" i="30"/>
  <c r="R62" i="30"/>
  <c r="Q62" i="30"/>
  <c r="S61" i="30"/>
  <c r="R61" i="30"/>
  <c r="Q61" i="30"/>
  <c r="S60" i="30"/>
  <c r="R60" i="30"/>
  <c r="Q60" i="30"/>
  <c r="S59" i="30"/>
  <c r="R59" i="30"/>
  <c r="Q59" i="30"/>
  <c r="S58" i="30"/>
  <c r="R58" i="30"/>
  <c r="Q58" i="30"/>
  <c r="S125" i="30"/>
  <c r="R125" i="30"/>
  <c r="Q125" i="30"/>
  <c r="S124" i="30"/>
  <c r="R124" i="30"/>
  <c r="Q124" i="30"/>
  <c r="S81" i="30"/>
  <c r="R81" i="30"/>
  <c r="Q81" i="30"/>
  <c r="S35" i="30"/>
  <c r="R35" i="30"/>
  <c r="Q35" i="30"/>
  <c r="S34" i="30"/>
  <c r="R34" i="30"/>
  <c r="Q34" i="30"/>
  <c r="S33" i="30"/>
  <c r="R33" i="30"/>
  <c r="Q33" i="30"/>
  <c r="S32" i="30"/>
  <c r="R32" i="30"/>
  <c r="Q32" i="30"/>
  <c r="S31" i="30"/>
  <c r="R31" i="30"/>
  <c r="Q31" i="30"/>
  <c r="S30" i="30"/>
  <c r="R30" i="30"/>
  <c r="Q30" i="30"/>
  <c r="S29" i="30"/>
  <c r="R29" i="30"/>
  <c r="Q29" i="30"/>
  <c r="S28" i="30"/>
  <c r="R28" i="30"/>
  <c r="Q28" i="30"/>
  <c r="S27" i="30"/>
  <c r="R27" i="30"/>
  <c r="Q27" i="30"/>
  <c r="S26" i="30"/>
  <c r="R26" i="30"/>
  <c r="Q26" i="30"/>
  <c r="S25" i="30"/>
  <c r="R25" i="30"/>
  <c r="Q25" i="30"/>
  <c r="S24" i="30"/>
  <c r="R24" i="30"/>
  <c r="Q24" i="30"/>
  <c r="S23" i="30"/>
  <c r="R23" i="30"/>
  <c r="Q23" i="30"/>
  <c r="S22" i="30"/>
  <c r="R22" i="30"/>
  <c r="Q22" i="30"/>
  <c r="S21" i="30"/>
  <c r="R21" i="30"/>
  <c r="Q21" i="30"/>
  <c r="S20" i="30"/>
  <c r="R20" i="30"/>
  <c r="Q20" i="30"/>
  <c r="S19" i="30"/>
  <c r="R19" i="30"/>
  <c r="Q19" i="30"/>
  <c r="S18" i="30"/>
  <c r="R18" i="30"/>
  <c r="Q18" i="30"/>
  <c r="S17" i="30"/>
  <c r="R17" i="30"/>
  <c r="Q17" i="30"/>
  <c r="S16" i="30"/>
  <c r="R16" i="30"/>
  <c r="Q16" i="30"/>
  <c r="S15" i="30"/>
  <c r="R15" i="30"/>
  <c r="Q15" i="30"/>
  <c r="S14" i="30"/>
  <c r="R14" i="30"/>
  <c r="Q14" i="30"/>
  <c r="S13" i="30"/>
  <c r="R13" i="30"/>
  <c r="Q13" i="30"/>
  <c r="S12" i="30"/>
  <c r="R12" i="30"/>
  <c r="Q12" i="30"/>
  <c r="S11" i="30"/>
  <c r="R11" i="30"/>
  <c r="Q11" i="30"/>
  <c r="S10" i="30"/>
  <c r="R10" i="30"/>
  <c r="Q10" i="30"/>
  <c r="S9" i="30"/>
  <c r="R9" i="30"/>
  <c r="Q9" i="30"/>
  <c r="S8" i="30"/>
  <c r="R8" i="30"/>
  <c r="Q8" i="30"/>
  <c r="S80" i="30"/>
  <c r="R80" i="30"/>
  <c r="Q80" i="30"/>
  <c r="S79" i="30"/>
  <c r="R79" i="30"/>
  <c r="Q79" i="30"/>
  <c r="S78" i="30"/>
  <c r="R78" i="30"/>
  <c r="Q78" i="30"/>
  <c r="S77" i="30"/>
  <c r="R77" i="30"/>
  <c r="Q77" i="30"/>
  <c r="S7" i="30"/>
  <c r="R7" i="30"/>
  <c r="Q7" i="30"/>
  <c r="S133" i="30"/>
  <c r="R133" i="30"/>
  <c r="Q133" i="30"/>
  <c r="S132" i="30"/>
  <c r="R132" i="30"/>
  <c r="Q132" i="30"/>
  <c r="S131" i="30"/>
  <c r="R131" i="30"/>
  <c r="Q131" i="30"/>
  <c r="S130" i="30"/>
  <c r="R130" i="30"/>
  <c r="Q130" i="30"/>
  <c r="S129" i="30"/>
  <c r="R129" i="30"/>
  <c r="Q129" i="30"/>
  <c r="S128" i="30"/>
  <c r="R128" i="30"/>
  <c r="Q128" i="30"/>
  <c r="S127" i="30"/>
  <c r="R127" i="30"/>
  <c r="Q127" i="30"/>
  <c r="S126" i="30"/>
  <c r="R126" i="30"/>
  <c r="Q126" i="30"/>
  <c r="S6" i="30"/>
  <c r="R6" i="30"/>
  <c r="Q6" i="30"/>
  <c r="S5" i="30"/>
  <c r="R5" i="30"/>
  <c r="Q5" i="30"/>
  <c r="E262" i="2"/>
  <c r="F262" i="2"/>
  <c r="G262" i="2"/>
  <c r="H262" i="2"/>
  <c r="I262" i="2"/>
  <c r="J262" i="2"/>
  <c r="K262" i="2"/>
  <c r="L262" i="2"/>
  <c r="M262" i="2"/>
  <c r="N262" i="2"/>
  <c r="O262" i="2"/>
  <c r="P262" i="2"/>
  <c r="D262" i="2"/>
  <c r="E135" i="2"/>
  <c r="F135" i="2"/>
  <c r="G135" i="2"/>
  <c r="H135" i="2"/>
  <c r="I135" i="2"/>
  <c r="J135" i="2"/>
  <c r="K135" i="2"/>
  <c r="L135" i="2"/>
  <c r="M135" i="2"/>
  <c r="N135" i="2"/>
  <c r="O135" i="2"/>
  <c r="P135" i="2"/>
  <c r="D135" i="2"/>
  <c r="P182" i="26"/>
  <c r="P169" i="26"/>
  <c r="P129" i="26"/>
  <c r="P100" i="26"/>
  <c r="P90" i="26"/>
  <c r="P67" i="26"/>
  <c r="P56" i="26"/>
  <c r="R61" i="26"/>
  <c r="Q61" i="26"/>
  <c r="R63" i="26"/>
  <c r="Q63" i="26"/>
  <c r="R64" i="26"/>
  <c r="Q64" i="26"/>
  <c r="R65" i="26"/>
  <c r="Q65" i="26"/>
  <c r="R60" i="26"/>
  <c r="Q60" i="26"/>
  <c r="R66" i="26"/>
  <c r="Q66" i="26"/>
  <c r="R62" i="26"/>
  <c r="Q62" i="26"/>
  <c r="R126" i="26"/>
  <c r="Q126" i="26"/>
  <c r="R125" i="26"/>
  <c r="Q125" i="26"/>
  <c r="R128" i="26"/>
  <c r="R124" i="26"/>
  <c r="Q124" i="26"/>
  <c r="R127" i="26"/>
  <c r="Q127" i="26"/>
  <c r="R123" i="26"/>
  <c r="Q123" i="26"/>
  <c r="R52" i="26"/>
  <c r="Q52" i="26"/>
  <c r="R53" i="26"/>
  <c r="Q53" i="26"/>
  <c r="R45" i="26"/>
  <c r="Q45" i="26"/>
  <c r="R46" i="26"/>
  <c r="Q46" i="26"/>
  <c r="R49" i="26"/>
  <c r="Q49" i="26"/>
  <c r="R48" i="26"/>
  <c r="Q48" i="26"/>
  <c r="R47" i="26"/>
  <c r="Q47" i="26"/>
  <c r="R51" i="26"/>
  <c r="Q51" i="26"/>
  <c r="R50" i="26"/>
  <c r="Q50" i="26"/>
  <c r="R55" i="26"/>
  <c r="Q55" i="26"/>
  <c r="R54" i="26"/>
  <c r="Q54" i="26"/>
  <c r="R83" i="26"/>
  <c r="Q83" i="26"/>
  <c r="R88" i="26"/>
  <c r="Q88" i="26"/>
  <c r="R80" i="26"/>
  <c r="Q80" i="26"/>
  <c r="R160" i="26"/>
  <c r="Q160" i="26"/>
  <c r="R159" i="26"/>
  <c r="Q159" i="26"/>
  <c r="R134" i="26"/>
  <c r="Q134" i="26"/>
  <c r="Q161" i="26"/>
  <c r="R156" i="26"/>
  <c r="Q156" i="26"/>
  <c r="R144" i="26"/>
  <c r="Q144" i="26"/>
  <c r="R139" i="26"/>
  <c r="Q139" i="26"/>
  <c r="R150" i="26"/>
  <c r="Q150" i="26"/>
  <c r="R143" i="26"/>
  <c r="Q143" i="26"/>
  <c r="R138" i="26"/>
  <c r="Q138" i="26"/>
  <c r="R146" i="26"/>
  <c r="Q146" i="26"/>
  <c r="R145" i="26"/>
  <c r="Q145" i="26"/>
  <c r="R154" i="26"/>
  <c r="Q154" i="26"/>
  <c r="R141" i="26"/>
  <c r="Q141" i="26"/>
  <c r="R135" i="26"/>
  <c r="Q135" i="26"/>
  <c r="R151" i="26"/>
  <c r="Q151" i="26"/>
  <c r="R137" i="26"/>
  <c r="Q137" i="26"/>
  <c r="R148" i="26"/>
  <c r="Q148" i="26"/>
  <c r="R155" i="26"/>
  <c r="Q155" i="26"/>
  <c r="R140" i="26"/>
  <c r="Q140" i="26"/>
  <c r="R147" i="26"/>
  <c r="Q147" i="26"/>
  <c r="R136" i="26"/>
  <c r="Q136" i="26"/>
  <c r="R142" i="26"/>
  <c r="Q142" i="26"/>
  <c r="R149" i="26"/>
  <c r="Q149" i="26"/>
  <c r="R157" i="26"/>
  <c r="S157" i="26" s="1"/>
  <c r="Q157" i="26"/>
  <c r="R152" i="26"/>
  <c r="Q152" i="26"/>
  <c r="R153" i="26"/>
  <c r="Q153" i="26"/>
  <c r="R158" i="26"/>
  <c r="Q158" i="26"/>
  <c r="R119" i="26"/>
  <c r="S119" i="26" s="1"/>
  <c r="R115" i="26"/>
  <c r="Q115" i="26"/>
  <c r="R112" i="26"/>
  <c r="Q112" i="26"/>
  <c r="R113" i="26"/>
  <c r="Q113" i="26"/>
  <c r="R118" i="26"/>
  <c r="S118" i="26" s="1"/>
  <c r="Q118" i="26"/>
  <c r="R117" i="26"/>
  <c r="Q117" i="26"/>
  <c r="R114" i="26"/>
  <c r="Q114" i="26"/>
  <c r="R116" i="26"/>
  <c r="Q116" i="26"/>
  <c r="R87" i="26"/>
  <c r="S87" i="26" s="1"/>
  <c r="Q87" i="26"/>
  <c r="R86" i="26"/>
  <c r="Q86" i="26"/>
  <c r="R74" i="26"/>
  <c r="Q74" i="26"/>
  <c r="R82" i="26"/>
  <c r="Q82" i="26"/>
  <c r="R72" i="26"/>
  <c r="S72" i="26" s="1"/>
  <c r="Q72" i="26"/>
  <c r="R77" i="26"/>
  <c r="Q77" i="26"/>
  <c r="R84" i="26"/>
  <c r="Q84" i="26"/>
  <c r="R78" i="26"/>
  <c r="Q78" i="26"/>
  <c r="R75" i="26"/>
  <c r="S75" i="26" s="1"/>
  <c r="Q75" i="26"/>
  <c r="R71" i="26"/>
  <c r="Q71" i="26"/>
  <c r="R76" i="26"/>
  <c r="Q76" i="26"/>
  <c r="R81" i="26"/>
  <c r="Q81" i="26"/>
  <c r="R85" i="26"/>
  <c r="S85" i="26" s="1"/>
  <c r="Q85" i="26"/>
  <c r="R79" i="26"/>
  <c r="Q79" i="26"/>
  <c r="R73" i="26"/>
  <c r="Q73" i="26"/>
  <c r="R89" i="26"/>
  <c r="Q89" i="26"/>
  <c r="R168" i="26"/>
  <c r="S168" i="26" s="1"/>
  <c r="Q168" i="26"/>
  <c r="R167" i="26"/>
  <c r="Q167" i="26"/>
  <c r="R105" i="26"/>
  <c r="Q105" i="26"/>
  <c r="R98" i="26"/>
  <c r="Q98" i="26"/>
  <c r="R99" i="26"/>
  <c r="Q99" i="26"/>
  <c r="R97" i="26"/>
  <c r="Q97" i="26"/>
  <c r="R96" i="26"/>
  <c r="Q96" i="26"/>
  <c r="R180" i="26"/>
  <c r="S180" i="26" s="1"/>
  <c r="Q180" i="26"/>
  <c r="R181" i="26"/>
  <c r="Q181" i="26"/>
  <c r="R177" i="26"/>
  <c r="S177" i="26" s="1"/>
  <c r="Q177" i="26"/>
  <c r="R179" i="26"/>
  <c r="Q179" i="26"/>
  <c r="R175" i="26"/>
  <c r="S175" i="26" s="1"/>
  <c r="Q175" i="26"/>
  <c r="R174" i="26"/>
  <c r="Q174" i="26"/>
  <c r="R178" i="26"/>
  <c r="S178" i="26" s="1"/>
  <c r="Q178" i="26"/>
  <c r="R176" i="26"/>
  <c r="Q176" i="26"/>
  <c r="AJ130" i="21"/>
  <c r="AI130" i="21"/>
  <c r="AH130" i="21"/>
  <c r="AJ129" i="21"/>
  <c r="AI129" i="21"/>
  <c r="AH129" i="21"/>
  <c r="AJ128" i="21"/>
  <c r="AI128" i="21"/>
  <c r="AH128" i="21"/>
  <c r="AJ127" i="21"/>
  <c r="AI127" i="21"/>
  <c r="AH127" i="21"/>
  <c r="AJ126" i="21"/>
  <c r="AI126" i="21"/>
  <c r="AH126" i="21"/>
  <c r="AJ125" i="21"/>
  <c r="AI125" i="21"/>
  <c r="AH125" i="21"/>
  <c r="AJ124" i="21"/>
  <c r="AI124" i="21"/>
  <c r="AH124" i="21"/>
  <c r="AJ123" i="21"/>
  <c r="AI123" i="21"/>
  <c r="AH123" i="21"/>
  <c r="AJ122" i="21"/>
  <c r="AI122" i="21"/>
  <c r="AH122" i="21"/>
  <c r="AJ121" i="21"/>
  <c r="AI121" i="21"/>
  <c r="AH121" i="21"/>
  <c r="AJ120" i="21"/>
  <c r="AI120" i="21"/>
  <c r="AH120" i="21"/>
  <c r="AJ119" i="21"/>
  <c r="AI119" i="21"/>
  <c r="AH119" i="21"/>
  <c r="AJ118" i="21"/>
  <c r="AI118" i="21"/>
  <c r="AH118" i="21"/>
  <c r="AJ117" i="21"/>
  <c r="AI117" i="21"/>
  <c r="AH117" i="21"/>
  <c r="AJ116" i="21"/>
  <c r="AI116" i="21"/>
  <c r="AH116" i="21"/>
  <c r="AJ115" i="21"/>
  <c r="AI115" i="21"/>
  <c r="AH115" i="21"/>
  <c r="AJ114" i="21"/>
  <c r="AI114" i="21"/>
  <c r="AH114" i="21"/>
  <c r="AJ113" i="21"/>
  <c r="AI113" i="21"/>
  <c r="AH113" i="21"/>
  <c r="AJ112" i="21"/>
  <c r="AI112" i="21"/>
  <c r="AH112" i="21"/>
  <c r="AJ111" i="21"/>
  <c r="AI111" i="21"/>
  <c r="AH111" i="21"/>
  <c r="AJ110" i="21"/>
  <c r="AI110" i="21"/>
  <c r="AH110" i="21"/>
  <c r="AJ109" i="21"/>
  <c r="AI109" i="21"/>
  <c r="AH109" i="21"/>
  <c r="AJ108" i="21"/>
  <c r="AI108" i="21"/>
  <c r="AH108" i="21"/>
  <c r="AJ107" i="21"/>
  <c r="AI107" i="21"/>
  <c r="AH107" i="21"/>
  <c r="AJ106" i="21"/>
  <c r="AI106" i="21"/>
  <c r="AH106" i="21"/>
  <c r="AJ105" i="21"/>
  <c r="AI105" i="21"/>
  <c r="AH105" i="21"/>
  <c r="AJ104" i="21"/>
  <c r="AI104" i="21"/>
  <c r="AH104" i="21"/>
  <c r="AJ103" i="21"/>
  <c r="AI103" i="21"/>
  <c r="AH103" i="21"/>
  <c r="AJ102" i="21"/>
  <c r="AI102" i="21"/>
  <c r="AH102" i="21"/>
  <c r="AJ101" i="21"/>
  <c r="AI101" i="21"/>
  <c r="AH101" i="21"/>
  <c r="AJ100" i="21"/>
  <c r="AI100" i="21"/>
  <c r="AH100" i="21"/>
  <c r="AJ99" i="21"/>
  <c r="AI99" i="21"/>
  <c r="AH99" i="21"/>
  <c r="AJ98" i="21"/>
  <c r="AI98" i="21"/>
  <c r="AH98" i="21"/>
  <c r="AJ97" i="21"/>
  <c r="AI97" i="21"/>
  <c r="AH97" i="21"/>
  <c r="AJ96" i="21"/>
  <c r="AI96" i="21"/>
  <c r="AH96" i="21"/>
  <c r="AJ95" i="21"/>
  <c r="AI95" i="21"/>
  <c r="AH95" i="21"/>
  <c r="AJ94" i="21"/>
  <c r="AI94" i="21"/>
  <c r="AH94" i="21"/>
  <c r="AJ93" i="21"/>
  <c r="AI93" i="21"/>
  <c r="AH93" i="21"/>
  <c r="AJ92" i="21"/>
  <c r="AI92" i="21"/>
  <c r="AH92" i="21"/>
  <c r="AJ91" i="21"/>
  <c r="AI91" i="21"/>
  <c r="AH91" i="21"/>
  <c r="AJ90" i="21"/>
  <c r="AI90" i="21"/>
  <c r="AH90" i="21"/>
  <c r="AJ89" i="21"/>
  <c r="AI89" i="21"/>
  <c r="AH89" i="21"/>
  <c r="AJ88" i="21"/>
  <c r="AI88" i="21"/>
  <c r="AH88" i="21"/>
  <c r="AJ87" i="21"/>
  <c r="AI87" i="21"/>
  <c r="AH87" i="21"/>
  <c r="AJ86" i="21"/>
  <c r="AI86" i="21"/>
  <c r="AH86" i="21"/>
  <c r="AJ85" i="21"/>
  <c r="AI85" i="21"/>
  <c r="AH85" i="21"/>
  <c r="AJ84" i="21"/>
  <c r="AI84" i="21"/>
  <c r="AH84" i="21"/>
  <c r="AJ83" i="21"/>
  <c r="AI83" i="21"/>
  <c r="AH83" i="21"/>
  <c r="AJ82" i="21"/>
  <c r="AI82" i="21"/>
  <c r="AH82" i="21"/>
  <c r="AJ81" i="21"/>
  <c r="AI81" i="21"/>
  <c r="AH81" i="21"/>
  <c r="AJ80" i="21"/>
  <c r="AI80" i="21"/>
  <c r="AH80" i="21"/>
  <c r="AJ79" i="21"/>
  <c r="AI79" i="21"/>
  <c r="AH79" i="21"/>
  <c r="AJ78" i="21"/>
  <c r="AI78" i="21"/>
  <c r="AH78" i="21"/>
  <c r="AJ77" i="21"/>
  <c r="AI77" i="21"/>
  <c r="AH77" i="21"/>
  <c r="AJ76" i="21"/>
  <c r="AI76" i="21"/>
  <c r="AH76" i="21"/>
  <c r="AJ75" i="21"/>
  <c r="AI75" i="21"/>
  <c r="AH75" i="21"/>
  <c r="AJ74" i="21"/>
  <c r="AI74" i="21"/>
  <c r="AH74" i="21"/>
  <c r="AJ73" i="21"/>
  <c r="AI73" i="21"/>
  <c r="AH73" i="21"/>
  <c r="AJ72" i="21"/>
  <c r="AI72" i="21"/>
  <c r="AH72" i="21"/>
  <c r="AJ71" i="21"/>
  <c r="AI71" i="21"/>
  <c r="AH71" i="21"/>
  <c r="AJ70" i="21"/>
  <c r="AI70" i="21"/>
  <c r="AH70" i="21"/>
  <c r="AJ69" i="21"/>
  <c r="AI69" i="21"/>
  <c r="AH69" i="21"/>
  <c r="AJ68" i="21"/>
  <c r="AI68" i="21"/>
  <c r="AH68" i="21"/>
  <c r="AJ67" i="21"/>
  <c r="AI67" i="21"/>
  <c r="AH67" i="21"/>
  <c r="AJ66" i="21"/>
  <c r="AI66" i="21"/>
  <c r="AH66" i="21"/>
  <c r="AJ65" i="21"/>
  <c r="AI65" i="21"/>
  <c r="AH65" i="21"/>
  <c r="AJ64" i="21"/>
  <c r="AI64" i="21"/>
  <c r="AH64" i="21"/>
  <c r="AJ63" i="21"/>
  <c r="AI63" i="21"/>
  <c r="AH63" i="21"/>
  <c r="AJ62" i="21"/>
  <c r="AI62" i="21"/>
  <c r="AH62" i="21"/>
  <c r="AJ61" i="21"/>
  <c r="AI61" i="21"/>
  <c r="AH61" i="21"/>
  <c r="AJ60" i="21"/>
  <c r="AI60" i="21"/>
  <c r="AH60" i="21"/>
  <c r="AJ59" i="21"/>
  <c r="AI59" i="21"/>
  <c r="AH59" i="21"/>
  <c r="AJ58" i="21"/>
  <c r="AI58" i="21"/>
  <c r="AH58" i="21"/>
  <c r="AJ57" i="21"/>
  <c r="AI57" i="21"/>
  <c r="AH57" i="21"/>
  <c r="AJ56" i="21"/>
  <c r="AI56" i="21"/>
  <c r="AH56" i="21"/>
  <c r="AJ55" i="21"/>
  <c r="AI55" i="21"/>
  <c r="AH55" i="21"/>
  <c r="AJ54" i="21"/>
  <c r="AI54" i="21"/>
  <c r="AH54" i="21"/>
  <c r="AJ53" i="21"/>
  <c r="AI53" i="21"/>
  <c r="AH53" i="21"/>
  <c r="AJ52" i="21"/>
  <c r="AI52" i="21"/>
  <c r="AH52" i="21"/>
  <c r="AJ51" i="21"/>
  <c r="AI51" i="21"/>
  <c r="AH51" i="21"/>
  <c r="AJ50" i="21"/>
  <c r="AI50" i="21"/>
  <c r="AH50" i="21"/>
  <c r="AJ49" i="21"/>
  <c r="AI49" i="21"/>
  <c r="AH49" i="21"/>
  <c r="AJ48" i="21"/>
  <c r="AI48" i="21"/>
  <c r="AH48" i="21"/>
  <c r="AJ47" i="21"/>
  <c r="AI47" i="21"/>
  <c r="AH47" i="21"/>
  <c r="AJ46" i="21"/>
  <c r="AI46" i="21"/>
  <c r="AH46" i="21"/>
  <c r="AJ45" i="21"/>
  <c r="AI45" i="21"/>
  <c r="AH45" i="21"/>
  <c r="AJ44" i="21"/>
  <c r="AI44" i="21"/>
  <c r="AH44" i="21"/>
  <c r="AJ43" i="21"/>
  <c r="AI43" i="21"/>
  <c r="AH43" i="21"/>
  <c r="AJ42" i="21"/>
  <c r="AI42" i="21"/>
  <c r="AH42" i="21"/>
  <c r="AJ41" i="21"/>
  <c r="AI41" i="21"/>
  <c r="AH41" i="21"/>
  <c r="AJ40" i="21"/>
  <c r="AI40" i="21"/>
  <c r="AH40" i="21"/>
  <c r="AJ39" i="21"/>
  <c r="AI39" i="21"/>
  <c r="AH39" i="21"/>
  <c r="AJ38" i="21"/>
  <c r="AI38" i="21"/>
  <c r="AH38" i="21"/>
  <c r="AJ37" i="21"/>
  <c r="AI37" i="21"/>
  <c r="AH37" i="21"/>
  <c r="AJ36" i="21"/>
  <c r="AI36" i="21"/>
  <c r="AH36" i="21"/>
  <c r="AJ35" i="21"/>
  <c r="AI35" i="21"/>
  <c r="AH35" i="21"/>
  <c r="AJ34" i="21"/>
  <c r="AI34" i="21"/>
  <c r="AH34" i="21"/>
  <c r="AJ33" i="21"/>
  <c r="AI33" i="21"/>
  <c r="AH33" i="21"/>
  <c r="AJ32" i="21"/>
  <c r="AI32" i="21"/>
  <c r="AH32" i="21"/>
  <c r="AJ31" i="21"/>
  <c r="AI31" i="21"/>
  <c r="AH31" i="21"/>
  <c r="AJ30" i="21"/>
  <c r="AI30" i="21"/>
  <c r="AH30" i="21"/>
  <c r="AJ29" i="21"/>
  <c r="AI29" i="21"/>
  <c r="AH29" i="21"/>
  <c r="AJ28" i="21"/>
  <c r="AI28" i="21"/>
  <c r="AH28" i="21"/>
  <c r="AJ27" i="21"/>
  <c r="AI27" i="21"/>
  <c r="AH27" i="21"/>
  <c r="AJ26" i="21"/>
  <c r="AI26" i="21"/>
  <c r="AH26" i="21"/>
  <c r="AJ25" i="21"/>
  <c r="AI25" i="21"/>
  <c r="AH25" i="21"/>
  <c r="AJ24" i="21"/>
  <c r="AI24" i="21"/>
  <c r="AH24" i="21"/>
  <c r="AJ23" i="21"/>
  <c r="AI23" i="21"/>
  <c r="AH23" i="21"/>
  <c r="AJ22" i="21"/>
  <c r="AI22" i="21"/>
  <c r="AH22" i="21"/>
  <c r="AJ21" i="21"/>
  <c r="AI21" i="21"/>
  <c r="AH21" i="21"/>
  <c r="AJ20" i="21"/>
  <c r="AI20" i="21"/>
  <c r="AH20" i="21"/>
  <c r="AJ19" i="21"/>
  <c r="AI19" i="21"/>
  <c r="AH19" i="21"/>
  <c r="AJ18" i="21"/>
  <c r="AI18" i="21"/>
  <c r="AH18" i="21"/>
  <c r="AJ17" i="21"/>
  <c r="AI17" i="21"/>
  <c r="AH17" i="21"/>
  <c r="AJ16" i="21"/>
  <c r="AI16" i="21"/>
  <c r="AH16" i="21"/>
  <c r="AJ15" i="21"/>
  <c r="AI15" i="21"/>
  <c r="AH15" i="21"/>
  <c r="AJ14" i="21"/>
  <c r="AI14" i="21"/>
  <c r="AH14" i="21"/>
  <c r="AJ13" i="21"/>
  <c r="AI13" i="21"/>
  <c r="AH13" i="21"/>
  <c r="AJ12" i="21"/>
  <c r="AI12" i="21"/>
  <c r="AH12" i="21"/>
  <c r="AJ11" i="21"/>
  <c r="AI11" i="21"/>
  <c r="AH11" i="21"/>
  <c r="AJ10" i="21"/>
  <c r="AI10" i="21"/>
  <c r="AH10" i="21"/>
  <c r="AJ9" i="21"/>
  <c r="AI9" i="21"/>
  <c r="AH9" i="21"/>
  <c r="AJ8" i="21"/>
  <c r="AI8" i="21"/>
  <c r="AH8" i="21"/>
  <c r="AJ7" i="21"/>
  <c r="AI7" i="21"/>
  <c r="AH7" i="21"/>
  <c r="AJ6" i="21"/>
  <c r="AI6" i="21"/>
  <c r="AH6" i="21"/>
  <c r="AJ5" i="21"/>
  <c r="AI5" i="21"/>
  <c r="AH5" i="21"/>
  <c r="AJ4" i="21"/>
  <c r="AI4" i="21"/>
  <c r="AH4" i="21"/>
  <c r="AJ3" i="21"/>
  <c r="AI3" i="21"/>
  <c r="AH3" i="21"/>
  <c r="AJ2" i="21"/>
  <c r="AI2" i="21"/>
  <c r="AH2" i="21"/>
  <c r="Q141" i="2"/>
  <c r="R141" i="2"/>
  <c r="S141" i="2"/>
  <c r="Q142" i="2"/>
  <c r="R142" i="2"/>
  <c r="S142" i="2"/>
  <c r="Q143" i="2"/>
  <c r="R143" i="2"/>
  <c r="S143" i="2"/>
  <c r="Q144" i="2"/>
  <c r="R144" i="2"/>
  <c r="S144" i="2"/>
  <c r="Q145" i="2"/>
  <c r="R145" i="2"/>
  <c r="S145" i="2"/>
  <c r="Q146" i="2"/>
  <c r="R146" i="2"/>
  <c r="S146" i="2"/>
  <c r="Q147" i="2"/>
  <c r="R147" i="2"/>
  <c r="S147" i="2"/>
  <c r="Q148" i="2"/>
  <c r="R148" i="2"/>
  <c r="S148" i="2"/>
  <c r="Q149" i="2"/>
  <c r="R149" i="2"/>
  <c r="S149" i="2"/>
  <c r="Q150" i="2"/>
  <c r="R150" i="2"/>
  <c r="S150" i="2"/>
  <c r="Q151" i="2"/>
  <c r="R151" i="2"/>
  <c r="S151" i="2"/>
  <c r="Q152" i="2"/>
  <c r="R152" i="2"/>
  <c r="S152" i="2"/>
  <c r="Q153" i="2"/>
  <c r="R153" i="2"/>
  <c r="S153" i="2"/>
  <c r="Q154" i="2"/>
  <c r="R154" i="2"/>
  <c r="S154" i="2"/>
  <c r="Q155" i="2"/>
  <c r="R155" i="2"/>
  <c r="S155" i="2"/>
  <c r="Q156" i="2"/>
  <c r="R156" i="2"/>
  <c r="S156" i="2"/>
  <c r="Q157" i="2"/>
  <c r="R157" i="2"/>
  <c r="S157" i="2"/>
  <c r="Q158" i="2"/>
  <c r="R158" i="2"/>
  <c r="S158" i="2"/>
  <c r="Q159" i="2"/>
  <c r="R159" i="2"/>
  <c r="S159" i="2"/>
  <c r="Q160" i="2"/>
  <c r="R160" i="2"/>
  <c r="S160" i="2"/>
  <c r="Q161" i="2"/>
  <c r="R161" i="2"/>
  <c r="S161" i="2"/>
  <c r="Q162" i="2"/>
  <c r="R162" i="2"/>
  <c r="S162" i="2"/>
  <c r="Q163" i="2"/>
  <c r="R163" i="2"/>
  <c r="S163" i="2"/>
  <c r="Q164" i="2"/>
  <c r="R164" i="2"/>
  <c r="S164" i="2"/>
  <c r="Q165" i="2"/>
  <c r="R165" i="2"/>
  <c r="S165" i="2"/>
  <c r="Q166" i="2"/>
  <c r="R166" i="2"/>
  <c r="S166" i="2"/>
  <c r="Q167" i="2"/>
  <c r="R167" i="2"/>
  <c r="S167" i="2"/>
  <c r="Q168" i="2"/>
  <c r="R168" i="2"/>
  <c r="S168" i="2"/>
  <c r="Q169" i="2"/>
  <c r="R169" i="2"/>
  <c r="S169" i="2"/>
  <c r="Q170" i="2"/>
  <c r="R170" i="2"/>
  <c r="S170" i="2"/>
  <c r="Q171" i="2"/>
  <c r="R171" i="2"/>
  <c r="S171" i="2"/>
  <c r="Q172" i="2"/>
  <c r="R172" i="2"/>
  <c r="S172" i="2"/>
  <c r="Q173" i="2"/>
  <c r="R173" i="2"/>
  <c r="S173" i="2"/>
  <c r="Q174" i="2"/>
  <c r="R174" i="2"/>
  <c r="S174" i="2"/>
  <c r="Q175" i="2"/>
  <c r="R175" i="2"/>
  <c r="S175" i="2"/>
  <c r="Q176" i="2"/>
  <c r="R176" i="2"/>
  <c r="S176" i="2"/>
  <c r="Q177" i="2"/>
  <c r="R177" i="2"/>
  <c r="S177" i="2"/>
  <c r="Q178" i="2"/>
  <c r="R178" i="2"/>
  <c r="S178" i="2"/>
  <c r="Q179" i="2"/>
  <c r="R179" i="2"/>
  <c r="S179" i="2"/>
  <c r="Q180" i="2"/>
  <c r="R180" i="2"/>
  <c r="S180" i="2"/>
  <c r="Q181" i="2"/>
  <c r="R181" i="2"/>
  <c r="S181" i="2"/>
  <c r="Q182" i="2"/>
  <c r="R182" i="2"/>
  <c r="S182" i="2"/>
  <c r="Q183" i="2"/>
  <c r="R183" i="2"/>
  <c r="S183" i="2"/>
  <c r="Q184" i="2"/>
  <c r="R184" i="2"/>
  <c r="S184" i="2"/>
  <c r="Q185" i="2"/>
  <c r="R185" i="2"/>
  <c r="S185" i="2"/>
  <c r="Q186" i="2"/>
  <c r="R186" i="2"/>
  <c r="S186" i="2"/>
  <c r="Q187" i="2"/>
  <c r="R187" i="2"/>
  <c r="S187" i="2"/>
  <c r="Q188" i="2"/>
  <c r="R188" i="2"/>
  <c r="S188" i="2"/>
  <c r="Q189" i="2"/>
  <c r="R189" i="2"/>
  <c r="S189" i="2"/>
  <c r="Q190" i="2"/>
  <c r="R190" i="2"/>
  <c r="S190" i="2"/>
  <c r="Q191" i="2"/>
  <c r="R191" i="2"/>
  <c r="S191" i="2"/>
  <c r="Q192" i="2"/>
  <c r="R192" i="2"/>
  <c r="S192" i="2"/>
  <c r="Q193" i="2"/>
  <c r="R193" i="2"/>
  <c r="S193" i="2"/>
  <c r="Q194" i="2"/>
  <c r="R194" i="2"/>
  <c r="S194" i="2"/>
  <c r="Q195" i="2"/>
  <c r="R195" i="2"/>
  <c r="S195" i="2"/>
  <c r="Q196" i="2"/>
  <c r="R196" i="2"/>
  <c r="S196" i="2"/>
  <c r="Q197" i="2"/>
  <c r="R197" i="2"/>
  <c r="S197" i="2"/>
  <c r="Q198" i="2"/>
  <c r="R198" i="2"/>
  <c r="S198" i="2"/>
  <c r="Q199" i="2"/>
  <c r="R199" i="2"/>
  <c r="S199" i="2"/>
  <c r="Q200" i="2"/>
  <c r="R200" i="2"/>
  <c r="S200" i="2"/>
  <c r="Q201" i="2"/>
  <c r="R201" i="2"/>
  <c r="S201" i="2"/>
  <c r="Q202" i="2"/>
  <c r="R202" i="2"/>
  <c r="S202" i="2"/>
  <c r="Q203" i="2"/>
  <c r="R203" i="2"/>
  <c r="S203" i="2"/>
  <c r="Q204" i="2"/>
  <c r="R204" i="2"/>
  <c r="S204" i="2"/>
  <c r="Q205" i="2"/>
  <c r="R205" i="2"/>
  <c r="S205" i="2"/>
  <c r="Q206" i="2"/>
  <c r="R206" i="2"/>
  <c r="S206" i="2"/>
  <c r="Q207" i="2"/>
  <c r="R207" i="2"/>
  <c r="S207" i="2"/>
  <c r="Q208" i="2"/>
  <c r="R208" i="2"/>
  <c r="S208" i="2"/>
  <c r="Q209" i="2"/>
  <c r="R209" i="2"/>
  <c r="S209" i="2"/>
  <c r="Q210" i="2"/>
  <c r="R210" i="2"/>
  <c r="S210" i="2"/>
  <c r="Q211" i="2"/>
  <c r="R211" i="2"/>
  <c r="S211" i="2"/>
  <c r="Q212" i="2"/>
  <c r="R212" i="2"/>
  <c r="S212" i="2"/>
  <c r="Q213" i="2"/>
  <c r="R213" i="2"/>
  <c r="S213" i="2"/>
  <c r="Q214" i="2"/>
  <c r="R214" i="2"/>
  <c r="S214" i="2"/>
  <c r="Q215" i="2"/>
  <c r="R215" i="2"/>
  <c r="S215" i="2"/>
  <c r="Q216" i="2"/>
  <c r="R216" i="2"/>
  <c r="S216" i="2"/>
  <c r="Q217" i="2"/>
  <c r="R217" i="2"/>
  <c r="S217" i="2"/>
  <c r="Q218" i="2"/>
  <c r="R218" i="2"/>
  <c r="S218" i="2"/>
  <c r="Q219" i="2"/>
  <c r="R219" i="2"/>
  <c r="S219" i="2"/>
  <c r="Q220" i="2"/>
  <c r="R220" i="2"/>
  <c r="S220" i="2"/>
  <c r="Q221" i="2"/>
  <c r="R221" i="2"/>
  <c r="S221" i="2"/>
  <c r="Q222" i="2"/>
  <c r="R222" i="2"/>
  <c r="S222" i="2"/>
  <c r="Q223" i="2"/>
  <c r="R223" i="2"/>
  <c r="S223" i="2"/>
  <c r="Q224" i="2"/>
  <c r="R224" i="2"/>
  <c r="S224" i="2"/>
  <c r="Q225" i="2"/>
  <c r="R225" i="2"/>
  <c r="S225" i="2"/>
  <c r="Q226" i="2"/>
  <c r="R226" i="2"/>
  <c r="S226" i="2"/>
  <c r="Q227" i="2"/>
  <c r="R227" i="2"/>
  <c r="S227" i="2"/>
  <c r="Q228" i="2"/>
  <c r="R228" i="2"/>
  <c r="S228" i="2"/>
  <c r="Q229" i="2"/>
  <c r="R229" i="2"/>
  <c r="S229" i="2"/>
  <c r="Q230" i="2"/>
  <c r="R230" i="2"/>
  <c r="S230" i="2"/>
  <c r="Q231" i="2"/>
  <c r="R231" i="2"/>
  <c r="S231" i="2"/>
  <c r="Q232" i="2"/>
  <c r="R232" i="2"/>
  <c r="S232" i="2"/>
  <c r="Q233" i="2"/>
  <c r="R233" i="2"/>
  <c r="S233" i="2"/>
  <c r="Q234" i="2"/>
  <c r="R234" i="2"/>
  <c r="S234" i="2"/>
  <c r="Q235" i="2"/>
  <c r="R235" i="2"/>
  <c r="S235" i="2"/>
  <c r="Q236" i="2"/>
  <c r="R236" i="2"/>
  <c r="S236" i="2"/>
  <c r="Q237" i="2"/>
  <c r="R237" i="2"/>
  <c r="S237" i="2"/>
  <c r="Q238" i="2"/>
  <c r="R238" i="2"/>
  <c r="S238" i="2"/>
  <c r="Q239" i="2"/>
  <c r="R239" i="2"/>
  <c r="S239" i="2"/>
  <c r="Q240" i="2"/>
  <c r="R240" i="2"/>
  <c r="S240" i="2"/>
  <c r="Q241" i="2"/>
  <c r="R241" i="2"/>
  <c r="S241" i="2"/>
  <c r="Q242" i="2"/>
  <c r="R242" i="2"/>
  <c r="S242" i="2"/>
  <c r="Q243" i="2"/>
  <c r="R243" i="2"/>
  <c r="S243" i="2"/>
  <c r="Q244" i="2"/>
  <c r="R244" i="2"/>
  <c r="S244" i="2"/>
  <c r="Q245" i="2"/>
  <c r="R245" i="2"/>
  <c r="S245" i="2"/>
  <c r="Q246" i="2"/>
  <c r="R246" i="2"/>
  <c r="S246" i="2"/>
  <c r="Q247" i="2"/>
  <c r="R247" i="2"/>
  <c r="S247" i="2"/>
  <c r="Q248" i="2"/>
  <c r="R248" i="2"/>
  <c r="S248" i="2"/>
  <c r="Q249" i="2"/>
  <c r="R249" i="2"/>
  <c r="S249" i="2"/>
  <c r="Q250" i="2"/>
  <c r="R250" i="2"/>
  <c r="S250" i="2"/>
  <c r="Q251" i="2"/>
  <c r="R251" i="2"/>
  <c r="S251" i="2"/>
  <c r="Q252" i="2"/>
  <c r="R252" i="2"/>
  <c r="S252" i="2"/>
  <c r="Q253" i="2"/>
  <c r="R253" i="2"/>
  <c r="S253" i="2"/>
  <c r="Q254" i="2"/>
  <c r="R254" i="2"/>
  <c r="S254" i="2"/>
  <c r="Q255" i="2"/>
  <c r="R255" i="2"/>
  <c r="S255" i="2"/>
  <c r="Q256" i="2"/>
  <c r="R256" i="2"/>
  <c r="S256" i="2"/>
  <c r="Q257" i="2"/>
  <c r="R257" i="2"/>
  <c r="S257" i="2"/>
  <c r="Q258" i="2"/>
  <c r="R258" i="2"/>
  <c r="S258" i="2"/>
  <c r="Q259" i="2"/>
  <c r="R259" i="2"/>
  <c r="S259" i="2"/>
  <c r="Q260" i="2"/>
  <c r="R260" i="2"/>
  <c r="S260" i="2"/>
  <c r="Q261" i="2"/>
  <c r="R261" i="2"/>
  <c r="S261" i="2"/>
  <c r="S140" i="2"/>
  <c r="R140" i="2"/>
  <c r="Q140" i="2"/>
  <c r="S61" i="20"/>
  <c r="R61" i="20"/>
  <c r="Q61" i="20"/>
  <c r="S62" i="20"/>
  <c r="R62" i="20"/>
  <c r="Q62" i="20"/>
  <c r="S60" i="20"/>
  <c r="R60" i="20"/>
  <c r="Q60" i="20"/>
  <c r="S56" i="20"/>
  <c r="R56" i="20"/>
  <c r="Q56" i="20"/>
  <c r="S57" i="20"/>
  <c r="R57" i="20"/>
  <c r="Q57" i="20"/>
  <c r="S58" i="20"/>
  <c r="R58" i="20"/>
  <c r="Q58" i="20"/>
  <c r="S59" i="20"/>
  <c r="R59" i="20"/>
  <c r="Q59" i="20"/>
  <c r="S53" i="20"/>
  <c r="R53" i="20"/>
  <c r="Q53" i="20"/>
  <c r="S51" i="20"/>
  <c r="R51" i="20"/>
  <c r="Q51" i="20"/>
  <c r="S55" i="20"/>
  <c r="R55" i="20"/>
  <c r="Q55" i="20"/>
  <c r="S54" i="20"/>
  <c r="R54" i="20"/>
  <c r="Q54" i="20"/>
  <c r="S52" i="20"/>
  <c r="R52" i="20"/>
  <c r="Q52" i="20"/>
  <c r="S50" i="20"/>
  <c r="R50" i="20"/>
  <c r="Q50" i="20"/>
  <c r="S70" i="20"/>
  <c r="R70" i="20"/>
  <c r="Q70" i="20"/>
  <c r="S10" i="20"/>
  <c r="R10" i="20"/>
  <c r="Q10" i="20"/>
  <c r="S86" i="20"/>
  <c r="R86" i="20"/>
  <c r="Q86" i="20"/>
  <c r="S87" i="20"/>
  <c r="R87" i="20"/>
  <c r="Q87" i="20"/>
  <c r="S85" i="20"/>
  <c r="R85" i="20"/>
  <c r="Q85" i="20"/>
  <c r="S88" i="20"/>
  <c r="R88" i="20"/>
  <c r="Q88" i="20"/>
  <c r="S89" i="20"/>
  <c r="R89" i="20"/>
  <c r="Q89" i="20"/>
  <c r="S90" i="20"/>
  <c r="R90" i="20"/>
  <c r="Q90" i="20"/>
  <c r="S91" i="20"/>
  <c r="R91" i="20"/>
  <c r="Q91" i="20"/>
  <c r="S9" i="20"/>
  <c r="R9" i="20"/>
  <c r="Q9" i="20"/>
  <c r="S8" i="20"/>
  <c r="R8" i="20"/>
  <c r="Q8" i="20"/>
  <c r="S31" i="20"/>
  <c r="R31" i="20"/>
  <c r="Q31" i="20"/>
  <c r="S32" i="20"/>
  <c r="R32" i="20"/>
  <c r="Q32" i="20"/>
  <c r="S30" i="20"/>
  <c r="R30" i="20"/>
  <c r="Q30" i="20"/>
  <c r="S129" i="20"/>
  <c r="R129" i="20"/>
  <c r="Q129" i="20"/>
  <c r="S17" i="20"/>
  <c r="R17" i="20"/>
  <c r="Q17" i="20"/>
  <c r="S16" i="20"/>
  <c r="R16" i="20"/>
  <c r="Q16" i="20"/>
  <c r="S15" i="20"/>
  <c r="R15" i="20"/>
  <c r="Q15" i="20"/>
  <c r="S128" i="20"/>
  <c r="R128" i="20"/>
  <c r="Q128" i="20"/>
  <c r="S92" i="20"/>
  <c r="R92" i="20"/>
  <c r="Q92" i="20"/>
  <c r="S73" i="20"/>
  <c r="R73" i="20"/>
  <c r="Q73" i="20"/>
  <c r="S13" i="20"/>
  <c r="R13" i="20"/>
  <c r="Q13" i="20"/>
  <c r="S11" i="20"/>
  <c r="R11" i="20"/>
  <c r="Q11" i="20"/>
  <c r="S12" i="20"/>
  <c r="R12" i="20"/>
  <c r="Q12" i="20"/>
  <c r="S72" i="20"/>
  <c r="R72" i="20"/>
  <c r="Q72" i="20"/>
  <c r="S78" i="20"/>
  <c r="R78" i="20"/>
  <c r="Q78" i="20"/>
  <c r="S126" i="20"/>
  <c r="R126" i="20"/>
  <c r="Q126" i="20"/>
  <c r="S111" i="20"/>
  <c r="R111" i="20"/>
  <c r="Q111" i="20"/>
  <c r="S121" i="20"/>
  <c r="R121" i="20"/>
  <c r="Q121" i="20"/>
  <c r="S14" i="20"/>
  <c r="R14" i="20"/>
  <c r="Q14" i="20"/>
  <c r="S117" i="20"/>
  <c r="R117" i="20"/>
  <c r="Q117" i="20"/>
  <c r="S116" i="20"/>
  <c r="R116" i="20"/>
  <c r="Q116" i="20"/>
  <c r="S80" i="20"/>
  <c r="R80" i="20"/>
  <c r="Q80" i="20"/>
  <c r="S79" i="20"/>
  <c r="R79" i="20"/>
  <c r="Q79" i="20"/>
  <c r="S127" i="20"/>
  <c r="R127" i="20"/>
  <c r="Q127" i="20"/>
  <c r="S122" i="20"/>
  <c r="R122" i="20"/>
  <c r="Q122" i="20"/>
  <c r="S76" i="20"/>
  <c r="R76" i="20"/>
  <c r="Q76" i="20"/>
  <c r="S71" i="20"/>
  <c r="R71" i="20"/>
  <c r="Q71" i="20"/>
  <c r="S125" i="20"/>
  <c r="R125" i="20"/>
  <c r="Q125" i="20"/>
  <c r="S120" i="20"/>
  <c r="R120" i="20"/>
  <c r="Q120" i="20"/>
  <c r="S94" i="20"/>
  <c r="R94" i="20"/>
  <c r="Q94" i="20"/>
  <c r="S112" i="20"/>
  <c r="R112" i="20"/>
  <c r="Q112" i="20"/>
  <c r="S27" i="20"/>
  <c r="R27" i="20"/>
  <c r="Q27" i="20"/>
  <c r="S3" i="20"/>
  <c r="R3" i="20"/>
  <c r="Q3" i="20"/>
  <c r="S28" i="20"/>
  <c r="R28" i="20"/>
  <c r="Q28" i="20"/>
  <c r="S29" i="20"/>
  <c r="R29" i="20"/>
  <c r="Q29" i="20"/>
  <c r="S69" i="20"/>
  <c r="R69" i="20"/>
  <c r="Q69" i="20"/>
  <c r="S68" i="20"/>
  <c r="R68" i="20"/>
  <c r="Q68" i="20"/>
  <c r="S67" i="20"/>
  <c r="R67" i="20"/>
  <c r="Q67" i="20"/>
  <c r="S109" i="20"/>
  <c r="R109" i="20"/>
  <c r="Q109" i="20"/>
  <c r="S84" i="20"/>
  <c r="R84" i="20"/>
  <c r="Q84" i="20"/>
  <c r="S83" i="20"/>
  <c r="R83" i="20"/>
  <c r="Q83" i="20"/>
  <c r="S82" i="20"/>
  <c r="R82" i="20"/>
  <c r="Q82" i="20"/>
  <c r="S110" i="20"/>
  <c r="R110" i="20"/>
  <c r="Q110" i="20"/>
  <c r="S33" i="20"/>
  <c r="R33" i="20"/>
  <c r="Q33" i="20"/>
  <c r="S34" i="20"/>
  <c r="R34" i="20"/>
  <c r="Q34" i="20"/>
  <c r="S114" i="20"/>
  <c r="R114" i="20"/>
  <c r="Q114" i="20"/>
  <c r="S101" i="20"/>
  <c r="R101" i="20"/>
  <c r="Q101" i="20"/>
  <c r="S113" i="20"/>
  <c r="R113" i="20"/>
  <c r="Q113" i="20"/>
  <c r="S99" i="20"/>
  <c r="R99" i="20"/>
  <c r="Q99" i="20"/>
  <c r="S100" i="20"/>
  <c r="R100" i="20"/>
  <c r="Q100" i="20"/>
  <c r="S35" i="20"/>
  <c r="R35" i="20"/>
  <c r="Q35" i="20"/>
  <c r="S36" i="20"/>
  <c r="R36" i="20"/>
  <c r="Q36" i="20"/>
  <c r="S103" i="20"/>
  <c r="R103" i="20"/>
  <c r="Q103" i="20"/>
  <c r="S102" i="20"/>
  <c r="R102" i="20"/>
  <c r="Q102" i="20"/>
  <c r="S37" i="20"/>
  <c r="R37" i="20"/>
  <c r="Q37" i="20"/>
  <c r="S106" i="20"/>
  <c r="R106" i="20"/>
  <c r="Q106" i="20"/>
  <c r="S105" i="20"/>
  <c r="R105" i="20"/>
  <c r="Q105" i="20"/>
  <c r="S104" i="20"/>
  <c r="R104" i="20"/>
  <c r="Q104" i="20"/>
  <c r="S38" i="20"/>
  <c r="R38" i="20"/>
  <c r="Q38" i="20"/>
  <c r="S93" i="20"/>
  <c r="R93" i="20"/>
  <c r="Q93" i="20"/>
  <c r="S7" i="20"/>
  <c r="R7" i="20"/>
  <c r="Q7" i="20"/>
  <c r="S5" i="20"/>
  <c r="R5" i="20"/>
  <c r="Q5" i="20"/>
  <c r="S19" i="20"/>
  <c r="R19" i="20"/>
  <c r="Q19" i="20"/>
  <c r="S20" i="20"/>
  <c r="R20" i="20"/>
  <c r="Q20" i="20"/>
  <c r="S18" i="20"/>
  <c r="R18" i="20"/>
  <c r="Q18" i="20"/>
  <c r="S21" i="20"/>
  <c r="R21" i="20"/>
  <c r="Q21" i="20"/>
  <c r="S42" i="20"/>
  <c r="R42" i="20"/>
  <c r="Q42" i="20"/>
  <c r="S41" i="20"/>
  <c r="R41" i="20"/>
  <c r="Q41" i="20"/>
  <c r="S115" i="20"/>
  <c r="R115" i="20"/>
  <c r="Q115" i="20"/>
  <c r="S39" i="20"/>
  <c r="R39" i="20"/>
  <c r="Q39" i="20"/>
  <c r="S40" i="20"/>
  <c r="R40" i="20"/>
  <c r="Q40" i="20"/>
  <c r="S2" i="20"/>
  <c r="R2" i="20"/>
  <c r="Q2" i="20"/>
  <c r="S43" i="20"/>
  <c r="R43" i="20"/>
  <c r="Q43" i="20"/>
  <c r="S4" i="20"/>
  <c r="R4" i="20"/>
  <c r="Q4" i="20"/>
  <c r="S81" i="20"/>
  <c r="R81" i="20"/>
  <c r="Q81" i="20"/>
  <c r="S77" i="20"/>
  <c r="R77" i="20"/>
  <c r="Q77" i="20"/>
  <c r="S63" i="20"/>
  <c r="R63" i="20"/>
  <c r="Q63" i="20"/>
  <c r="S74" i="20"/>
  <c r="R74" i="20"/>
  <c r="Q74" i="20"/>
  <c r="S75" i="20"/>
  <c r="R75" i="20"/>
  <c r="Q75" i="20"/>
  <c r="S65" i="20"/>
  <c r="R65" i="20"/>
  <c r="Q65" i="20"/>
  <c r="S66" i="20"/>
  <c r="R66" i="20"/>
  <c r="Q66" i="20"/>
  <c r="S64" i="20"/>
  <c r="R64" i="20"/>
  <c r="Q64" i="20"/>
  <c r="S24" i="20"/>
  <c r="R24" i="20"/>
  <c r="Q24" i="20"/>
  <c r="S23" i="20"/>
  <c r="R23" i="20"/>
  <c r="Q23" i="20"/>
  <c r="S107" i="20"/>
  <c r="R107" i="20"/>
  <c r="Q107" i="20"/>
  <c r="S130" i="20"/>
  <c r="R130" i="20"/>
  <c r="Q130" i="20"/>
  <c r="S95" i="20"/>
  <c r="R95" i="20"/>
  <c r="Q95" i="20"/>
  <c r="S97" i="20"/>
  <c r="R97" i="20"/>
  <c r="Q97" i="20"/>
  <c r="S96" i="20"/>
  <c r="R96" i="20"/>
  <c r="Q96" i="20"/>
  <c r="S98" i="20"/>
  <c r="R98" i="20"/>
  <c r="Q98" i="20"/>
  <c r="S6" i="20"/>
  <c r="R6" i="20"/>
  <c r="Q6" i="20"/>
  <c r="S49" i="20"/>
  <c r="R49" i="20"/>
  <c r="Q49" i="20"/>
  <c r="S48" i="20"/>
  <c r="R48" i="20"/>
  <c r="Q48" i="20"/>
  <c r="S47" i="20"/>
  <c r="R47" i="20"/>
  <c r="Q47" i="20"/>
  <c r="S22" i="20"/>
  <c r="R22" i="20"/>
  <c r="Q22" i="20"/>
  <c r="S108" i="20"/>
  <c r="R108" i="20"/>
  <c r="Q108" i="20"/>
  <c r="S44" i="20"/>
  <c r="R44" i="20"/>
  <c r="Q44" i="20"/>
  <c r="S45" i="20"/>
  <c r="R45" i="20"/>
  <c r="Q45" i="20"/>
  <c r="S46" i="20"/>
  <c r="R46" i="20"/>
  <c r="Q46" i="20"/>
  <c r="S118" i="20"/>
  <c r="R118" i="20"/>
  <c r="Q118" i="20"/>
  <c r="S123" i="20"/>
  <c r="R123" i="20"/>
  <c r="Q123" i="20"/>
  <c r="S119" i="20"/>
  <c r="R119" i="20"/>
  <c r="Q119" i="20"/>
  <c r="S124" i="20"/>
  <c r="R124" i="20"/>
  <c r="Q124" i="20"/>
  <c r="S26" i="20"/>
  <c r="R26" i="20"/>
  <c r="Q26" i="20"/>
  <c r="S25" i="20"/>
  <c r="R25" i="20"/>
  <c r="Q25" i="20"/>
  <c r="R7" i="2"/>
  <c r="T7" i="2" s="1"/>
  <c r="I25" i="28"/>
  <c r="R8" i="2"/>
  <c r="T8" i="2" s="1"/>
  <c r="R9" i="2"/>
  <c r="T9" i="2" s="1"/>
  <c r="I130" i="28"/>
  <c r="R10" i="2"/>
  <c r="T10" i="2" s="1"/>
  <c r="R11" i="2"/>
  <c r="T11" i="2" s="1"/>
  <c r="I127" i="28"/>
  <c r="R12" i="2"/>
  <c r="T12" i="2" s="1"/>
  <c r="R13" i="2"/>
  <c r="T13" i="2" s="1"/>
  <c r="I129" i="28"/>
  <c r="R14" i="2"/>
  <c r="T14" i="2" s="1"/>
  <c r="R15" i="2"/>
  <c r="T15" i="2" s="1"/>
  <c r="R16" i="2"/>
  <c r="T16" i="2" s="1"/>
  <c r="R17" i="2"/>
  <c r="T17" i="2" s="1"/>
  <c r="R18" i="2"/>
  <c r="T18" i="2" s="1"/>
  <c r="R19" i="2"/>
  <c r="T19" i="2" s="1"/>
  <c r="R20" i="2"/>
  <c r="T20" i="2" s="1"/>
  <c r="R21" i="2"/>
  <c r="T21" i="2" s="1"/>
  <c r="I8" i="28"/>
  <c r="R22" i="2"/>
  <c r="T22" i="2" s="1"/>
  <c r="R23" i="2"/>
  <c r="T23" i="2" s="1"/>
  <c r="R24" i="2"/>
  <c r="T24" i="2" s="1"/>
  <c r="R25" i="2"/>
  <c r="T25" i="2" s="1"/>
  <c r="I24" i="28"/>
  <c r="R26" i="2"/>
  <c r="T26" i="2" s="1"/>
  <c r="R27" i="2"/>
  <c r="T27" i="2" s="1"/>
  <c r="R28" i="2"/>
  <c r="T28" i="2" s="1"/>
  <c r="R29" i="2"/>
  <c r="T29" i="2" s="1"/>
  <c r="I20" i="28"/>
  <c r="R30" i="2"/>
  <c r="T30" i="2" s="1"/>
  <c r="R31" i="2"/>
  <c r="T31" i="2" s="1"/>
  <c r="R32" i="2"/>
  <c r="T32" i="2" s="1"/>
  <c r="R33" i="2"/>
  <c r="T33" i="2" s="1"/>
  <c r="I39" i="28"/>
  <c r="R34" i="2"/>
  <c r="T34" i="2" s="1"/>
  <c r="R35" i="2"/>
  <c r="T35" i="2" s="1"/>
  <c r="R36" i="2"/>
  <c r="T36" i="2" s="1"/>
  <c r="R37" i="2"/>
  <c r="T37" i="2" s="1"/>
  <c r="R38" i="2"/>
  <c r="T38" i="2" s="1"/>
  <c r="R39" i="2"/>
  <c r="T39" i="2" s="1"/>
  <c r="R40" i="2"/>
  <c r="T40" i="2" s="1"/>
  <c r="R41" i="2"/>
  <c r="T41" i="2" s="1"/>
  <c r="R42" i="2"/>
  <c r="T42" i="2" s="1"/>
  <c r="R43" i="2"/>
  <c r="T43" i="2" s="1"/>
  <c r="R44" i="2"/>
  <c r="T44" i="2" s="1"/>
  <c r="R45" i="2"/>
  <c r="T45" i="2" s="1"/>
  <c r="R46" i="2"/>
  <c r="T46" i="2" s="1"/>
  <c r="R47" i="2"/>
  <c r="T47" i="2" s="1"/>
  <c r="R48" i="2"/>
  <c r="T48" i="2" s="1"/>
  <c r="R49" i="2"/>
  <c r="R50" i="2"/>
  <c r="T50" i="2" s="1"/>
  <c r="R51" i="2"/>
  <c r="I125" i="28"/>
  <c r="R52" i="2"/>
  <c r="T52" i="2" s="1"/>
  <c r="R53" i="2"/>
  <c r="I60" i="28"/>
  <c r="R54" i="2"/>
  <c r="T54" i="2" s="1"/>
  <c r="R55" i="2"/>
  <c r="I72" i="28"/>
  <c r="R56" i="2"/>
  <c r="T56" i="2" s="1"/>
  <c r="R57" i="2"/>
  <c r="T57" i="2" s="1"/>
  <c r="I63" i="28"/>
  <c r="R58" i="2"/>
  <c r="T58" i="2" s="1"/>
  <c r="R59" i="2"/>
  <c r="T59" i="2" s="1"/>
  <c r="R60" i="2"/>
  <c r="T60" i="2" s="1"/>
  <c r="R61" i="2"/>
  <c r="T61" i="2" s="1"/>
  <c r="I71" i="28"/>
  <c r="R62" i="2"/>
  <c r="T62" i="2" s="1"/>
  <c r="R63" i="2"/>
  <c r="T63" i="2" s="1"/>
  <c r="I59" i="28"/>
  <c r="R64" i="2"/>
  <c r="T64" i="2" s="1"/>
  <c r="R65" i="2"/>
  <c r="I61" i="28"/>
  <c r="R66" i="2"/>
  <c r="T66" i="2" s="1"/>
  <c r="R67" i="2"/>
  <c r="T67" i="2" s="1"/>
  <c r="R68" i="2"/>
  <c r="R69" i="2"/>
  <c r="T69" i="2" s="1"/>
  <c r="I84" i="28"/>
  <c r="R70" i="2"/>
  <c r="T70" i="2" s="1"/>
  <c r="R71" i="2"/>
  <c r="T71" i="2" s="1"/>
  <c r="R72" i="2"/>
  <c r="R73" i="2"/>
  <c r="T73" i="2" s="1"/>
  <c r="I82" i="28"/>
  <c r="R74" i="2"/>
  <c r="T74" i="2" s="1"/>
  <c r="R75" i="2"/>
  <c r="T75" i="2" s="1"/>
  <c r="I86" i="28"/>
  <c r="R76" i="2"/>
  <c r="T76" i="2" s="1"/>
  <c r="R77" i="2"/>
  <c r="T77" i="2" s="1"/>
  <c r="I27" i="28"/>
  <c r="R78" i="2"/>
  <c r="T78" i="2" s="1"/>
  <c r="R79" i="2"/>
  <c r="T79" i="2" s="1"/>
  <c r="R80" i="2"/>
  <c r="R81" i="2"/>
  <c r="T81" i="2" s="1"/>
  <c r="I115" i="28"/>
  <c r="R82" i="2"/>
  <c r="T82" i="2" s="1"/>
  <c r="R83" i="2"/>
  <c r="T83" i="2" s="1"/>
  <c r="I119" i="28"/>
  <c r="R84" i="2"/>
  <c r="T84" i="2" s="1"/>
  <c r="R85" i="2"/>
  <c r="T85" i="2" s="1"/>
  <c r="I104" i="28"/>
  <c r="R86" i="2"/>
  <c r="T86" i="2" s="1"/>
  <c r="R87" i="2"/>
  <c r="T87" i="2" s="1"/>
  <c r="R88" i="2"/>
  <c r="T88" i="2" s="1"/>
  <c r="R89" i="2"/>
  <c r="T89" i="2" s="1"/>
  <c r="I117" i="28"/>
  <c r="R90" i="2"/>
  <c r="T90" i="2" s="1"/>
  <c r="R91" i="2"/>
  <c r="T91" i="2" s="1"/>
  <c r="I99" i="28"/>
  <c r="R92" i="2"/>
  <c r="R93" i="2"/>
  <c r="T93" i="2" s="1"/>
  <c r="I97" i="28"/>
  <c r="R94" i="2"/>
  <c r="T94" i="2" s="1"/>
  <c r="R95" i="2"/>
  <c r="T95" i="2" s="1"/>
  <c r="I116" i="28"/>
  <c r="R96" i="2"/>
  <c r="T96" i="2" s="1"/>
  <c r="R97" i="2"/>
  <c r="T97" i="2" s="1"/>
  <c r="I108" i="28"/>
  <c r="R98" i="2"/>
  <c r="T98" i="2" s="1"/>
  <c r="R99" i="2"/>
  <c r="T99" i="2" s="1"/>
  <c r="R100" i="2"/>
  <c r="R101" i="2"/>
  <c r="T101" i="2" s="1"/>
  <c r="I101" i="28"/>
  <c r="R102" i="2"/>
  <c r="T102" i="2" s="1"/>
  <c r="R103" i="2"/>
  <c r="T103" i="2" s="1"/>
  <c r="R104" i="2"/>
  <c r="T104" i="2" s="1"/>
  <c r="R105" i="2"/>
  <c r="T105" i="2" s="1"/>
  <c r="I96" i="28"/>
  <c r="R106" i="2"/>
  <c r="R107" i="2"/>
  <c r="T107" i="2" s="1"/>
  <c r="I122" i="28"/>
  <c r="R108" i="2"/>
  <c r="T108" i="2" s="1"/>
  <c r="I67" i="28"/>
  <c r="R109" i="2"/>
  <c r="T109" i="2" s="1"/>
  <c r="I75" i="28"/>
  <c r="R110" i="2"/>
  <c r="T110" i="2" s="1"/>
  <c r="R111" i="2"/>
  <c r="R112" i="2"/>
  <c r="S112" i="2"/>
  <c r="T112" i="2" s="1"/>
  <c r="R113" i="2"/>
  <c r="S113" i="2"/>
  <c r="R114" i="2"/>
  <c r="S114" i="2"/>
  <c r="R115" i="2"/>
  <c r="S115" i="2"/>
  <c r="R116" i="2"/>
  <c r="H43" i="28" s="1"/>
  <c r="S116" i="2"/>
  <c r="R117" i="2"/>
  <c r="H44" i="28" s="1"/>
  <c r="S117" i="2"/>
  <c r="R118" i="2"/>
  <c r="S118" i="2"/>
  <c r="T118" i="2" s="1"/>
  <c r="R119" i="2"/>
  <c r="H40" i="28" s="1"/>
  <c r="S119" i="2"/>
  <c r="R120" i="2"/>
  <c r="S120" i="2"/>
  <c r="R121" i="2"/>
  <c r="H47" i="28" s="1"/>
  <c r="S121" i="2"/>
  <c r="R122" i="2"/>
  <c r="H90" i="28" s="1"/>
  <c r="S122" i="2"/>
  <c r="R123" i="2"/>
  <c r="S123" i="2"/>
  <c r="R124" i="2"/>
  <c r="S124" i="2"/>
  <c r="R125" i="2"/>
  <c r="S125" i="2"/>
  <c r="R126" i="2"/>
  <c r="S126" i="2"/>
  <c r="T126" i="2" s="1"/>
  <c r="R127" i="2"/>
  <c r="S127" i="2"/>
  <c r="R128" i="2"/>
  <c r="S128" i="2"/>
  <c r="R129" i="2"/>
  <c r="H57" i="28" s="1"/>
  <c r="S129" i="2"/>
  <c r="R130" i="2"/>
  <c r="S130" i="2"/>
  <c r="T130" i="2" s="1"/>
  <c r="R131" i="2"/>
  <c r="S131" i="2"/>
  <c r="R132" i="2"/>
  <c r="S132" i="2"/>
  <c r="R133" i="2"/>
  <c r="H54" i="28" s="1"/>
  <c r="S133" i="2"/>
  <c r="R134" i="2"/>
  <c r="H52" i="28" s="1"/>
  <c r="S134"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6" i="2"/>
  <c r="H60" i="28" l="1"/>
  <c r="T53" i="2"/>
  <c r="I29" i="28"/>
  <c r="T134" i="2"/>
  <c r="I90" i="28"/>
  <c r="T122" i="2"/>
  <c r="I46" i="28"/>
  <c r="T114" i="2"/>
  <c r="H51" i="28"/>
  <c r="H113" i="28"/>
  <c r="T92" i="2"/>
  <c r="I54" i="28"/>
  <c r="T133" i="2"/>
  <c r="I57" i="28"/>
  <c r="T129" i="2"/>
  <c r="I95" i="28"/>
  <c r="T125" i="2"/>
  <c r="I47" i="28"/>
  <c r="T121" i="2"/>
  <c r="I44" i="28"/>
  <c r="T117" i="2"/>
  <c r="I45" i="28"/>
  <c r="T113" i="2"/>
  <c r="H120" i="28"/>
  <c r="T80" i="2"/>
  <c r="H87" i="28"/>
  <c r="T68" i="2"/>
  <c r="H125" i="28"/>
  <c r="T51" i="2"/>
  <c r="I55" i="28"/>
  <c r="T132" i="2"/>
  <c r="T128" i="2"/>
  <c r="I91" i="28"/>
  <c r="T124" i="2"/>
  <c r="T120" i="2"/>
  <c r="I43" i="28"/>
  <c r="T116" i="2"/>
  <c r="H72" i="28"/>
  <c r="T55" i="2"/>
  <c r="H80" i="28"/>
  <c r="T49" i="2"/>
  <c r="H91" i="28"/>
  <c r="H83" i="28"/>
  <c r="T72" i="2"/>
  <c r="H55" i="28"/>
  <c r="H50" i="28"/>
  <c r="I80" i="28"/>
  <c r="T131" i="2"/>
  <c r="I93" i="28"/>
  <c r="T127" i="2"/>
  <c r="T123" i="2"/>
  <c r="I40" i="28"/>
  <c r="T119" i="2"/>
  <c r="I42" i="28"/>
  <c r="T115" i="2"/>
  <c r="H16" i="28"/>
  <c r="T111" i="2"/>
  <c r="H121" i="28"/>
  <c r="T106" i="2"/>
  <c r="H112" i="28"/>
  <c r="T100" i="2"/>
  <c r="H61" i="28"/>
  <c r="T65" i="2"/>
  <c r="H93" i="28"/>
  <c r="J93" i="28" s="1"/>
  <c r="H59" i="28"/>
  <c r="H63" i="28"/>
  <c r="I30" i="28"/>
  <c r="H30" i="28"/>
  <c r="J30" i="28" s="1"/>
  <c r="H98" i="28"/>
  <c r="H95" i="28"/>
  <c r="H67" i="28"/>
  <c r="J67" i="28" s="1"/>
  <c r="H107" i="28"/>
  <c r="I18" i="28"/>
  <c r="H37" i="28"/>
  <c r="H46" i="28"/>
  <c r="I48" i="28"/>
  <c r="H71" i="28"/>
  <c r="I50" i="28"/>
  <c r="J50" i="28" s="1"/>
  <c r="I49" i="28"/>
  <c r="I118" i="28"/>
  <c r="I74" i="28"/>
  <c r="I15" i="28"/>
  <c r="I5" i="28"/>
  <c r="I23" i="28"/>
  <c r="I11" i="28"/>
  <c r="I14" i="28"/>
  <c r="I10" i="28"/>
  <c r="I79" i="28"/>
  <c r="I132" i="28"/>
  <c r="I77" i="28"/>
  <c r="H48" i="28"/>
  <c r="H5" i="17"/>
  <c r="H123" i="28"/>
  <c r="I94" i="28"/>
  <c r="I105" i="28"/>
  <c r="I109" i="28"/>
  <c r="I62" i="28"/>
  <c r="I69" i="17"/>
  <c r="H62" i="28"/>
  <c r="H15" i="28"/>
  <c r="H5" i="28"/>
  <c r="H29" i="28"/>
  <c r="J29" i="28" s="1"/>
  <c r="H35" i="28"/>
  <c r="H111" i="28"/>
  <c r="I56" i="28"/>
  <c r="I36" i="28"/>
  <c r="I89" i="28"/>
  <c r="H56" i="28"/>
  <c r="H94" i="28"/>
  <c r="I52" i="28"/>
  <c r="J52" i="28" s="1"/>
  <c r="I51" i="28"/>
  <c r="I92" i="28"/>
  <c r="I41" i="28"/>
  <c r="I70" i="28"/>
  <c r="J70" i="28" s="1"/>
  <c r="I35" i="28"/>
  <c r="J35" i="28" s="1"/>
  <c r="I53" i="28"/>
  <c r="H53" i="28"/>
  <c r="H102" i="28"/>
  <c r="H92" i="28"/>
  <c r="H41" i="28"/>
  <c r="H70" i="28"/>
  <c r="H106" i="28"/>
  <c r="H100" i="28"/>
  <c r="H103" i="28"/>
  <c r="H110" i="28"/>
  <c r="H114" i="28"/>
  <c r="H26" i="28"/>
  <c r="H85" i="28"/>
  <c r="H88" i="28"/>
  <c r="H112" i="17"/>
  <c r="S73" i="26"/>
  <c r="S84" i="26"/>
  <c r="S114" i="26"/>
  <c r="S105" i="26"/>
  <c r="S74" i="26"/>
  <c r="S112" i="26"/>
  <c r="S76" i="26"/>
  <c r="S153" i="26"/>
  <c r="Q135" i="2"/>
  <c r="H69" i="28"/>
  <c r="H88" i="17"/>
  <c r="H64" i="28"/>
  <c r="H57" i="17"/>
  <c r="H60" i="17"/>
  <c r="H65" i="28"/>
  <c r="H19" i="17"/>
  <c r="H58" i="28"/>
  <c r="H68" i="28"/>
  <c r="H71" i="17"/>
  <c r="H66" i="28"/>
  <c r="H64" i="17"/>
  <c r="H76" i="28"/>
  <c r="H129" i="17"/>
  <c r="H29" i="17"/>
  <c r="H124" i="28"/>
  <c r="H22" i="28"/>
  <c r="H82" i="17"/>
  <c r="H81" i="17"/>
  <c r="H21" i="28"/>
  <c r="H6" i="28"/>
  <c r="H36" i="17"/>
  <c r="H34" i="28"/>
  <c r="H108" i="17"/>
  <c r="H17" i="28"/>
  <c r="H72" i="17"/>
  <c r="H102" i="17"/>
  <c r="H32" i="28"/>
  <c r="H19" i="28"/>
  <c r="H75" i="17"/>
  <c r="H38" i="28"/>
  <c r="H117" i="17"/>
  <c r="H106" i="17"/>
  <c r="H33" i="28"/>
  <c r="H31" i="28"/>
  <c r="H100" i="17"/>
  <c r="H13" i="28"/>
  <c r="H63" i="17"/>
  <c r="H28" i="28"/>
  <c r="H96" i="17"/>
  <c r="H9" i="28"/>
  <c r="H45" i="17"/>
  <c r="H7" i="28"/>
  <c r="H43" i="17"/>
  <c r="H81" i="28"/>
  <c r="H90" i="17"/>
  <c r="H78" i="28"/>
  <c r="H56" i="17"/>
  <c r="H12" i="28"/>
  <c r="H53" i="17"/>
  <c r="H123" i="17"/>
  <c r="H133" i="28"/>
  <c r="H131" i="28"/>
  <c r="H113" i="17"/>
  <c r="H126" i="28"/>
  <c r="H7" i="17"/>
  <c r="H32" i="17"/>
  <c r="H128" i="28"/>
  <c r="H114" i="17"/>
  <c r="H124" i="17"/>
  <c r="H125" i="17"/>
  <c r="H95" i="17"/>
  <c r="H133" i="17"/>
  <c r="H109" i="17"/>
  <c r="H94" i="17"/>
  <c r="H28" i="17"/>
  <c r="H73" i="17"/>
  <c r="I91" i="17"/>
  <c r="H130" i="17"/>
  <c r="I128" i="17"/>
  <c r="H84" i="17"/>
  <c r="H21" i="17"/>
  <c r="H10" i="17"/>
  <c r="H14" i="17"/>
  <c r="H30" i="17"/>
  <c r="H8" i="17"/>
  <c r="H48" i="17"/>
  <c r="H89" i="17"/>
  <c r="H70" i="17"/>
  <c r="H131" i="17"/>
  <c r="I33" i="17"/>
  <c r="I104" i="17"/>
  <c r="I54" i="17"/>
  <c r="I27" i="17"/>
  <c r="I61" i="17"/>
  <c r="I98" i="17"/>
  <c r="I110" i="17"/>
  <c r="I74" i="17"/>
  <c r="I80" i="17"/>
  <c r="I44" i="17"/>
  <c r="I50" i="17"/>
  <c r="R262" i="2"/>
  <c r="J72" i="28"/>
  <c r="I93" i="17"/>
  <c r="I120" i="17"/>
  <c r="I79" i="17"/>
  <c r="I99" i="17"/>
  <c r="I42" i="17"/>
  <c r="I37" i="17"/>
  <c r="I23" i="17"/>
  <c r="I118" i="17"/>
  <c r="I31" i="17"/>
  <c r="I68" i="17"/>
  <c r="H91" i="17"/>
  <c r="I121" i="17"/>
  <c r="I66" i="17"/>
  <c r="I5" i="17"/>
  <c r="J5" i="17" s="1"/>
  <c r="I11" i="17"/>
  <c r="I25" i="17"/>
  <c r="I6" i="17"/>
  <c r="I59" i="17"/>
  <c r="I15" i="17"/>
  <c r="I52" i="17"/>
  <c r="I92" i="17"/>
  <c r="I16" i="17"/>
  <c r="I41" i="17"/>
  <c r="H33" i="17"/>
  <c r="H104" i="17"/>
  <c r="H54" i="17"/>
  <c r="H27" i="17"/>
  <c r="H61" i="17"/>
  <c r="H98" i="17"/>
  <c r="H110" i="17"/>
  <c r="I85" i="17"/>
  <c r="I65" i="17"/>
  <c r="I107" i="17"/>
  <c r="I13" i="17"/>
  <c r="I16" i="28"/>
  <c r="S135" i="2"/>
  <c r="H42" i="28"/>
  <c r="J42" i="28" s="1"/>
  <c r="H51" i="17"/>
  <c r="H45" i="28"/>
  <c r="J45" i="28" s="1"/>
  <c r="H78" i="17"/>
  <c r="H49" i="28"/>
  <c r="J49" i="28" s="1"/>
  <c r="H121" i="17"/>
  <c r="H75" i="28"/>
  <c r="J75" i="28" s="1"/>
  <c r="H128" i="17"/>
  <c r="H122" i="28"/>
  <c r="J122" i="28" s="1"/>
  <c r="H111" i="17"/>
  <c r="H96" i="28"/>
  <c r="J96" i="28" s="1"/>
  <c r="H118" i="28"/>
  <c r="J118" i="28" s="1"/>
  <c r="H62" i="17"/>
  <c r="H11" i="17"/>
  <c r="H101" i="28"/>
  <c r="J101" i="28" s="1"/>
  <c r="H105" i="28"/>
  <c r="J105" i="28" s="1"/>
  <c r="H18" i="17"/>
  <c r="H25" i="17"/>
  <c r="H108" i="28"/>
  <c r="J108" i="28" s="1"/>
  <c r="H116" i="28"/>
  <c r="J116" i="28" s="1"/>
  <c r="H55" i="17"/>
  <c r="H97" i="28"/>
  <c r="J97" i="28" s="1"/>
  <c r="H6" i="17"/>
  <c r="H9" i="17"/>
  <c r="H99" i="28"/>
  <c r="J99" i="28" s="1"/>
  <c r="H117" i="28"/>
  <c r="J117" i="28" s="1"/>
  <c r="H59" i="17"/>
  <c r="H109" i="28"/>
  <c r="J109" i="28" s="1"/>
  <c r="H26" i="17"/>
  <c r="H15" i="17"/>
  <c r="H104" i="28"/>
  <c r="J104" i="28" s="1"/>
  <c r="H77" i="17"/>
  <c r="H119" i="28"/>
  <c r="J119" i="28" s="1"/>
  <c r="H115" i="28"/>
  <c r="J115" i="28" s="1"/>
  <c r="H52" i="17"/>
  <c r="H36" i="28"/>
  <c r="J36" i="28" s="1"/>
  <c r="H115" i="17"/>
  <c r="H92" i="17"/>
  <c r="H27" i="28"/>
  <c r="J27" i="28" s="1"/>
  <c r="H86" i="28"/>
  <c r="J86" i="28" s="1"/>
  <c r="H76" i="17"/>
  <c r="H82" i="28"/>
  <c r="J82" i="28" s="1"/>
  <c r="H16" i="17"/>
  <c r="H132" i="17"/>
  <c r="H89" i="28"/>
  <c r="H84" i="28"/>
  <c r="J84" i="28" s="1"/>
  <c r="H41" i="17"/>
  <c r="H127" i="17"/>
  <c r="H74" i="28"/>
  <c r="H18" i="28"/>
  <c r="J18" i="28" s="1"/>
  <c r="H74" i="17"/>
  <c r="H23" i="28"/>
  <c r="H85" i="17"/>
  <c r="H119" i="17"/>
  <c r="H39" i="28"/>
  <c r="J39" i="28" s="1"/>
  <c r="H11" i="28"/>
  <c r="H49" i="17"/>
  <c r="H20" i="28"/>
  <c r="J20" i="28" s="1"/>
  <c r="H80" i="17"/>
  <c r="H14" i="28"/>
  <c r="H65" i="17"/>
  <c r="H24" i="28"/>
  <c r="J24" i="28" s="1"/>
  <c r="H86" i="17"/>
  <c r="H10" i="28"/>
  <c r="J10" i="28" s="1"/>
  <c r="H46" i="17"/>
  <c r="H8" i="28"/>
  <c r="J8" i="28" s="1"/>
  <c r="H44" i="17"/>
  <c r="H79" i="28"/>
  <c r="J79" i="28" s="1"/>
  <c r="H107" i="17"/>
  <c r="H34" i="17"/>
  <c r="H77" i="28"/>
  <c r="J77" i="28" s="1"/>
  <c r="H132" i="28"/>
  <c r="H122" i="17"/>
  <c r="H129" i="28"/>
  <c r="J129" i="28" s="1"/>
  <c r="H50" i="17"/>
  <c r="J50" i="17" s="1"/>
  <c r="H127" i="28"/>
  <c r="J127" i="28" s="1"/>
  <c r="H13" i="17"/>
  <c r="H130" i="28"/>
  <c r="J130" i="28" s="1"/>
  <c r="H58" i="17"/>
  <c r="H25" i="28"/>
  <c r="J25" i="28" s="1"/>
  <c r="H87" i="17"/>
  <c r="H93" i="17"/>
  <c r="H120" i="17"/>
  <c r="H79" i="17"/>
  <c r="H99" i="17"/>
  <c r="H42" i="17"/>
  <c r="H37" i="17"/>
  <c r="H23" i="17"/>
  <c r="H118" i="17"/>
  <c r="H31" i="17"/>
  <c r="H68" i="17"/>
  <c r="I78" i="17"/>
  <c r="I103" i="17"/>
  <c r="H66" i="17"/>
  <c r="H126" i="17"/>
  <c r="H39" i="17"/>
  <c r="H22" i="17"/>
  <c r="H47" i="17"/>
  <c r="H12" i="17"/>
  <c r="H35" i="17"/>
  <c r="H83" i="17"/>
  <c r="H116" i="17"/>
  <c r="H17" i="17"/>
  <c r="H101" i="17"/>
  <c r="I20" i="17"/>
  <c r="I38" i="17"/>
  <c r="I105" i="17"/>
  <c r="I40" i="17"/>
  <c r="I67" i="17"/>
  <c r="I24" i="17"/>
  <c r="I97" i="17"/>
  <c r="I119" i="17"/>
  <c r="I86" i="17"/>
  <c r="I34" i="17"/>
  <c r="I58" i="17"/>
  <c r="S262" i="2"/>
  <c r="J55" i="28"/>
  <c r="J48" i="28"/>
  <c r="I121" i="28"/>
  <c r="J121" i="28" s="1"/>
  <c r="I84" i="17"/>
  <c r="I126" i="17"/>
  <c r="I123" i="28"/>
  <c r="I106" i="28"/>
  <c r="I21" i="17"/>
  <c r="I112" i="28"/>
  <c r="J112" i="28" s="1"/>
  <c r="I39" i="17"/>
  <c r="I10" i="17"/>
  <c r="I100" i="28"/>
  <c r="I22" i="17"/>
  <c r="J22" i="17" s="1"/>
  <c r="I107" i="28"/>
  <c r="I14" i="17"/>
  <c r="I103" i="28"/>
  <c r="I113" i="28"/>
  <c r="J113" i="28" s="1"/>
  <c r="I47" i="17"/>
  <c r="I110" i="28"/>
  <c r="J110" i="28" s="1"/>
  <c r="I30" i="17"/>
  <c r="I12" i="17"/>
  <c r="I102" i="28"/>
  <c r="I8" i="17"/>
  <c r="J8" i="17" s="1"/>
  <c r="I98" i="28"/>
  <c r="I111" i="28"/>
  <c r="I35" i="17"/>
  <c r="I114" i="28"/>
  <c r="I48" i="17"/>
  <c r="I120" i="28"/>
  <c r="I83" i="17"/>
  <c r="I26" i="28"/>
  <c r="J26" i="28" s="1"/>
  <c r="I89" i="17"/>
  <c r="I37" i="28"/>
  <c r="J37" i="28" s="1"/>
  <c r="I116" i="17"/>
  <c r="J116" i="17" s="1"/>
  <c r="I85" i="28"/>
  <c r="I70" i="17"/>
  <c r="I17" i="17"/>
  <c r="I83" i="28"/>
  <c r="J83" i="28" s="1"/>
  <c r="I131" i="17"/>
  <c r="I88" i="28"/>
  <c r="J88" i="28" s="1"/>
  <c r="I87" i="28"/>
  <c r="J87" i="28" s="1"/>
  <c r="I101" i="17"/>
  <c r="I73" i="28"/>
  <c r="I112" i="17"/>
  <c r="I69" i="28"/>
  <c r="I88" i="17"/>
  <c r="I64" i="28"/>
  <c r="J64" i="28" s="1"/>
  <c r="I57" i="17"/>
  <c r="I65" i="28"/>
  <c r="I60" i="17"/>
  <c r="I58" i="28"/>
  <c r="J58" i="28" s="1"/>
  <c r="I19" i="17"/>
  <c r="I68" i="28"/>
  <c r="I71" i="17"/>
  <c r="I66" i="28"/>
  <c r="J66" i="28" s="1"/>
  <c r="I64" i="17"/>
  <c r="I76" i="28"/>
  <c r="I129" i="17"/>
  <c r="I124" i="28"/>
  <c r="J124" i="28" s="1"/>
  <c r="I29" i="17"/>
  <c r="I22" i="28"/>
  <c r="I82" i="17"/>
  <c r="I21" i="28"/>
  <c r="J21" i="28" s="1"/>
  <c r="I81" i="17"/>
  <c r="I6" i="28"/>
  <c r="I36" i="17"/>
  <c r="I34" i="28"/>
  <c r="J34" i="28" s="1"/>
  <c r="I108" i="17"/>
  <c r="I17" i="28"/>
  <c r="I72" i="17"/>
  <c r="I32" i="28"/>
  <c r="J32" i="28" s="1"/>
  <c r="I102" i="17"/>
  <c r="I19" i="28"/>
  <c r="I75" i="17"/>
  <c r="I38" i="28"/>
  <c r="J38" i="28" s="1"/>
  <c r="I117" i="17"/>
  <c r="I33" i="28"/>
  <c r="I106" i="17"/>
  <c r="I31" i="28"/>
  <c r="J31" i="28" s="1"/>
  <c r="I100" i="17"/>
  <c r="I13" i="28"/>
  <c r="I63" i="17"/>
  <c r="I28" i="28"/>
  <c r="J28" i="28" s="1"/>
  <c r="I96" i="17"/>
  <c r="I9" i="28"/>
  <c r="I45" i="17"/>
  <c r="I7" i="28"/>
  <c r="I43" i="17"/>
  <c r="I81" i="28"/>
  <c r="I90" i="17"/>
  <c r="I78" i="28"/>
  <c r="J78" i="28" s="1"/>
  <c r="I56" i="17"/>
  <c r="I12" i="28"/>
  <c r="I53" i="17"/>
  <c r="I133" i="28"/>
  <c r="J133" i="28" s="1"/>
  <c r="I123" i="17"/>
  <c r="I131" i="28"/>
  <c r="I113" i="17"/>
  <c r="I7" i="17"/>
  <c r="I126" i="28"/>
  <c r="I128" i="28"/>
  <c r="I32" i="17"/>
  <c r="H69" i="17"/>
  <c r="I114" i="17"/>
  <c r="J114" i="17" s="1"/>
  <c r="I124" i="17"/>
  <c r="I125" i="17"/>
  <c r="I95" i="17"/>
  <c r="I133" i="17"/>
  <c r="I109" i="17"/>
  <c r="I94" i="17"/>
  <c r="I28" i="17"/>
  <c r="I73" i="17"/>
  <c r="I51" i="17"/>
  <c r="I130" i="17"/>
  <c r="H103" i="17"/>
  <c r="J103" i="17" s="1"/>
  <c r="I111" i="17"/>
  <c r="I62" i="17"/>
  <c r="I18" i="17"/>
  <c r="J18" i="17" s="1"/>
  <c r="I55" i="17"/>
  <c r="I9" i="17"/>
  <c r="I26" i="17"/>
  <c r="J26" i="17" s="1"/>
  <c r="I77" i="17"/>
  <c r="I115" i="17"/>
  <c r="J115" i="17" s="1"/>
  <c r="I76" i="17"/>
  <c r="I132" i="17"/>
  <c r="I127" i="17"/>
  <c r="H20" i="17"/>
  <c r="J20" i="17" s="1"/>
  <c r="H38" i="17"/>
  <c r="H105" i="17"/>
  <c r="H40" i="17"/>
  <c r="H67" i="17"/>
  <c r="H24" i="17"/>
  <c r="H97" i="17"/>
  <c r="I49" i="17"/>
  <c r="I46" i="17"/>
  <c r="J46" i="17" s="1"/>
  <c r="I122" i="17"/>
  <c r="I87" i="17"/>
  <c r="Q262" i="2"/>
  <c r="S97" i="26"/>
  <c r="S98" i="26"/>
  <c r="S79" i="26"/>
  <c r="S81" i="26"/>
  <c r="S71" i="26"/>
  <c r="S78" i="26"/>
  <c r="S77" i="26"/>
  <c r="S82" i="26"/>
  <c r="S86" i="26"/>
  <c r="S117" i="26"/>
  <c r="S113" i="26"/>
  <c r="S115" i="26"/>
  <c r="S158" i="26"/>
  <c r="S152" i="26"/>
  <c r="S149" i="26"/>
  <c r="S136" i="26"/>
  <c r="S140" i="26"/>
  <c r="S148" i="26"/>
  <c r="S151" i="26"/>
  <c r="S141" i="26"/>
  <c r="S145" i="26"/>
  <c r="S138" i="26"/>
  <c r="S150" i="26"/>
  <c r="S144" i="26"/>
  <c r="S161" i="26"/>
  <c r="S159" i="26"/>
  <c r="S80" i="26"/>
  <c r="S83" i="26"/>
  <c r="S55" i="26"/>
  <c r="S51" i="26"/>
  <c r="S48" i="26"/>
  <c r="S53" i="26"/>
  <c r="S124" i="26"/>
  <c r="S125" i="26"/>
  <c r="S60" i="26"/>
  <c r="S64" i="26"/>
  <c r="S61" i="26"/>
  <c r="E134" i="17"/>
  <c r="S142" i="26"/>
  <c r="S147" i="26"/>
  <c r="S155" i="26"/>
  <c r="S137" i="26"/>
  <c r="S135" i="26"/>
  <c r="S154" i="26"/>
  <c r="S146" i="26"/>
  <c r="S143" i="26"/>
  <c r="S139" i="26"/>
  <c r="S156" i="26"/>
  <c r="S134" i="26"/>
  <c r="S160" i="26"/>
  <c r="S88" i="26"/>
  <c r="S127" i="26"/>
  <c r="S128" i="26"/>
  <c r="S126" i="26"/>
  <c r="R261" i="30"/>
  <c r="R134" i="30"/>
  <c r="Q134" i="30"/>
  <c r="Q261" i="30"/>
  <c r="S134" i="30"/>
  <c r="S261" i="30"/>
  <c r="J89" i="28"/>
  <c r="J41" i="28"/>
  <c r="J111" i="28"/>
  <c r="J44" i="28"/>
  <c r="R135" i="2"/>
  <c r="J47" i="28"/>
  <c r="J91" i="28"/>
  <c r="H73" i="28"/>
  <c r="J92" i="28"/>
  <c r="J80" i="28"/>
  <c r="J43" i="28"/>
  <c r="J51" i="28"/>
  <c r="J54" i="28"/>
  <c r="J57" i="28"/>
  <c r="J61" i="28"/>
  <c r="J46" i="28"/>
  <c r="J95" i="28"/>
  <c r="J71" i="28"/>
  <c r="J125" i="28"/>
  <c r="J63" i="28"/>
  <c r="J59" i="28"/>
  <c r="J90" i="28"/>
  <c r="J60" i="28"/>
  <c r="J40" i="28"/>
  <c r="S174" i="26"/>
  <c r="S179" i="26"/>
  <c r="S181" i="26"/>
  <c r="S96" i="26"/>
  <c r="S99" i="26"/>
  <c r="S66" i="26"/>
  <c r="S65" i="26"/>
  <c r="S63" i="26"/>
  <c r="S54" i="26"/>
  <c r="S50" i="26"/>
  <c r="S47" i="26"/>
  <c r="S49" i="26"/>
  <c r="S52" i="26"/>
  <c r="Q182" i="26"/>
  <c r="Q169" i="26"/>
  <c r="Q90" i="26"/>
  <c r="Q129" i="26"/>
  <c r="Q67" i="26"/>
  <c r="R182" i="26"/>
  <c r="R169" i="26"/>
  <c r="R90" i="26"/>
  <c r="R67" i="26"/>
  <c r="S62" i="26"/>
  <c r="S89" i="26"/>
  <c r="S176" i="26"/>
  <c r="S116" i="26"/>
  <c r="S167" i="26"/>
  <c r="S123" i="26"/>
  <c r="R100" i="26"/>
  <c r="R56" i="26"/>
  <c r="Q100" i="26"/>
  <c r="Q56" i="26"/>
  <c r="J2437" i="4"/>
  <c r="I2437" i="4"/>
  <c r="J107" i="28" l="1"/>
  <c r="J120" i="28"/>
  <c r="J85" i="28"/>
  <c r="J10" i="17"/>
  <c r="J6" i="17"/>
  <c r="J16" i="28"/>
  <c r="J15" i="17"/>
  <c r="J62" i="28"/>
  <c r="J13" i="17"/>
  <c r="J98" i="28"/>
  <c r="J74" i="28"/>
  <c r="J49" i="17"/>
  <c r="J15" i="28"/>
  <c r="J53" i="28"/>
  <c r="J133" i="17"/>
  <c r="J126" i="28"/>
  <c r="J29" i="17"/>
  <c r="J19" i="17"/>
  <c r="J112" i="17"/>
  <c r="J70" i="17"/>
  <c r="J100" i="28"/>
  <c r="J84" i="17"/>
  <c r="J132" i="28"/>
  <c r="J24" i="17"/>
  <c r="J56" i="17"/>
  <c r="J96" i="17"/>
  <c r="J117" i="17"/>
  <c r="J108" i="17"/>
  <c r="J119" i="17"/>
  <c r="J39" i="17"/>
  <c r="J11" i="28"/>
  <c r="J104" i="17"/>
  <c r="J94" i="28"/>
  <c r="J69" i="17"/>
  <c r="J106" i="28"/>
  <c r="J16" i="17"/>
  <c r="J67" i="17"/>
  <c r="J107" i="17"/>
  <c r="J5" i="28"/>
  <c r="J103" i="28"/>
  <c r="J21" i="17"/>
  <c r="J40" i="17"/>
  <c r="J79" i="17"/>
  <c r="J14" i="28"/>
  <c r="J23" i="28"/>
  <c r="J98" i="17"/>
  <c r="J95" i="17"/>
  <c r="J90" i="17"/>
  <c r="J75" i="17"/>
  <c r="J129" i="17"/>
  <c r="J65" i="28"/>
  <c r="J114" i="28"/>
  <c r="J55" i="17"/>
  <c r="J131" i="17"/>
  <c r="J14" i="17"/>
  <c r="J58" i="17"/>
  <c r="J12" i="17"/>
  <c r="J68" i="17"/>
  <c r="J120" i="17"/>
  <c r="J44" i="17"/>
  <c r="J80" i="17"/>
  <c r="J74" i="17"/>
  <c r="J59" i="17"/>
  <c r="J85" i="17"/>
  <c r="J41" i="17"/>
  <c r="J11" i="17"/>
  <c r="J23" i="17"/>
  <c r="J48" i="17"/>
  <c r="J130" i="17"/>
  <c r="J125" i="17"/>
  <c r="J131" i="28"/>
  <c r="J81" i="28"/>
  <c r="J19" i="28"/>
  <c r="J6" i="28"/>
  <c r="J60" i="17"/>
  <c r="J56" i="28"/>
  <c r="J28" i="17"/>
  <c r="J127" i="17"/>
  <c r="J94" i="17"/>
  <c r="J32" i="17"/>
  <c r="J53" i="17"/>
  <c r="J45" i="17"/>
  <c r="J106" i="17"/>
  <c r="J72" i="17"/>
  <c r="J82" i="17"/>
  <c r="J71" i="17"/>
  <c r="J88" i="17"/>
  <c r="J83" i="17"/>
  <c r="J102" i="28"/>
  <c r="J123" i="28"/>
  <c r="J34" i="17"/>
  <c r="J47" i="17"/>
  <c r="J31" i="17"/>
  <c r="J93" i="17"/>
  <c r="J110" i="17"/>
  <c r="J27" i="17"/>
  <c r="J91" i="17"/>
  <c r="J62" i="17"/>
  <c r="J109" i="17"/>
  <c r="J128" i="28"/>
  <c r="J12" i="28"/>
  <c r="J9" i="28"/>
  <c r="J33" i="28"/>
  <c r="J17" i="28"/>
  <c r="J22" i="28"/>
  <c r="J68" i="28"/>
  <c r="J69" i="28"/>
  <c r="J17" i="17"/>
  <c r="J126" i="17"/>
  <c r="J92" i="17"/>
  <c r="J66" i="17"/>
  <c r="J42" i="17"/>
  <c r="J54" i="17"/>
  <c r="J132" i="17"/>
  <c r="J30" i="17"/>
  <c r="J101" i="17"/>
  <c r="J77" i="17"/>
  <c r="J89" i="17"/>
  <c r="J57" i="17"/>
  <c r="J121" i="17"/>
  <c r="J73" i="17"/>
  <c r="J123" i="17"/>
  <c r="J100" i="17"/>
  <c r="J102" i="17"/>
  <c r="J81" i="17"/>
  <c r="J35" i="17"/>
  <c r="J111" i="17"/>
  <c r="J37" i="17"/>
  <c r="J87" i="17"/>
  <c r="J51" i="17"/>
  <c r="J124" i="17"/>
  <c r="J76" i="17"/>
  <c r="J122" i="17"/>
  <c r="J38" i="17"/>
  <c r="J9" i="17"/>
  <c r="J43" i="17"/>
  <c r="J64" i="17"/>
  <c r="J13" i="28"/>
  <c r="J128" i="17"/>
  <c r="J113" i="17"/>
  <c r="J63" i="17"/>
  <c r="J36" i="17"/>
  <c r="I134" i="17"/>
  <c r="K129" i="17" s="1"/>
  <c r="I134" i="28"/>
  <c r="K96" i="28" s="1"/>
  <c r="J97" i="17"/>
  <c r="J105" i="17"/>
  <c r="J86" i="17"/>
  <c r="H134" i="17"/>
  <c r="J78" i="17"/>
  <c r="J65" i="17"/>
  <c r="J61" i="17"/>
  <c r="J33" i="17"/>
  <c r="J52" i="17"/>
  <c r="J25" i="17"/>
  <c r="J118" i="17"/>
  <c r="J99" i="17"/>
  <c r="J73" i="28"/>
  <c r="J7" i="28"/>
  <c r="J76" i="28"/>
  <c r="J7" i="17"/>
  <c r="H134" i="28"/>
  <c r="S56" i="26"/>
  <c r="S90" i="26"/>
  <c r="S67" i="26"/>
  <c r="S169" i="26"/>
  <c r="S129" i="26"/>
  <c r="S182" i="26"/>
  <c r="K129" i="28" l="1"/>
  <c r="K70" i="17"/>
  <c r="K30" i="28"/>
  <c r="K92" i="28"/>
  <c r="K82" i="17"/>
  <c r="K24" i="17"/>
  <c r="K44" i="28"/>
  <c r="K33" i="17"/>
  <c r="K107" i="28"/>
  <c r="K97" i="17"/>
  <c r="K47" i="28"/>
  <c r="K98" i="17"/>
  <c r="K40" i="17"/>
  <c r="K122" i="28"/>
  <c r="K87" i="17"/>
  <c r="K72" i="17"/>
  <c r="K60" i="17"/>
  <c r="K94" i="17"/>
  <c r="K6" i="28"/>
  <c r="K8" i="17"/>
  <c r="K89" i="28"/>
  <c r="K74" i="28"/>
  <c r="K39" i="28"/>
  <c r="K41" i="28"/>
  <c r="K70" i="28"/>
  <c r="K42" i="17"/>
  <c r="K53" i="17"/>
  <c r="K61" i="17"/>
  <c r="K13" i="17"/>
  <c r="K45" i="17"/>
  <c r="K59" i="17"/>
  <c r="K119" i="17"/>
  <c r="K95" i="17"/>
  <c r="K122" i="17"/>
  <c r="K54" i="17"/>
  <c r="K17" i="17"/>
  <c r="K96" i="17"/>
  <c r="K34" i="17"/>
  <c r="K102" i="17"/>
  <c r="K85" i="17"/>
  <c r="K89" i="17"/>
  <c r="K112" i="17"/>
  <c r="K86" i="17"/>
  <c r="K100" i="17"/>
  <c r="K32" i="17"/>
  <c r="K7" i="17"/>
  <c r="K125" i="17"/>
  <c r="K37" i="17"/>
  <c r="K26" i="17"/>
  <c r="K43" i="17"/>
  <c r="K133" i="17"/>
  <c r="K91" i="17"/>
  <c r="K120" i="17"/>
  <c r="K81" i="17"/>
  <c r="K99" i="17"/>
  <c r="K117" i="17"/>
  <c r="K118" i="17"/>
  <c r="K111" i="17"/>
  <c r="K27" i="17"/>
  <c r="K19" i="17"/>
  <c r="K36" i="17"/>
  <c r="K80" i="17"/>
  <c r="K114" i="17"/>
  <c r="K14" i="17"/>
  <c r="K108" i="17"/>
  <c r="K63" i="17"/>
  <c r="K50" i="17"/>
  <c r="K5" i="17"/>
  <c r="L5" i="17" s="1"/>
  <c r="K10" i="17"/>
  <c r="K57" i="17"/>
  <c r="K9" i="17"/>
  <c r="K121" i="17"/>
  <c r="K113" i="17"/>
  <c r="K46" i="17"/>
  <c r="K16" i="17"/>
  <c r="K74" i="17"/>
  <c r="J134" i="17"/>
  <c r="K69" i="17"/>
  <c r="K23" i="17"/>
  <c r="K62" i="17"/>
  <c r="K78" i="17"/>
  <c r="K66" i="17"/>
  <c r="K93" i="17"/>
  <c r="K76" i="17"/>
  <c r="K128" i="17"/>
  <c r="K29" i="17"/>
  <c r="K130" i="17"/>
  <c r="K123" i="17"/>
  <c r="K126" i="17"/>
  <c r="K109" i="17"/>
  <c r="K39" i="17"/>
  <c r="K20" i="17"/>
  <c r="K68" i="17"/>
  <c r="K15" i="17"/>
  <c r="K107" i="17"/>
  <c r="K131" i="17"/>
  <c r="K58" i="17"/>
  <c r="K79" i="17"/>
  <c r="K44" i="17"/>
  <c r="K124" i="17"/>
  <c r="K64" i="17"/>
  <c r="K41" i="17"/>
  <c r="K84" i="17"/>
  <c r="K115" i="17"/>
  <c r="K25" i="17"/>
  <c r="K47" i="17"/>
  <c r="K31" i="17"/>
  <c r="K18" i="17"/>
  <c r="K92" i="17"/>
  <c r="K56" i="17"/>
  <c r="K12" i="17"/>
  <c r="K77" i="17"/>
  <c r="K35" i="17"/>
  <c r="K127" i="17"/>
  <c r="K83" i="17"/>
  <c r="K51" i="17"/>
  <c r="K106" i="17"/>
  <c r="K30" i="17"/>
  <c r="K38" i="17"/>
  <c r="K52" i="17"/>
  <c r="K116" i="17"/>
  <c r="K21" i="17"/>
  <c r="K105" i="17"/>
  <c r="K104" i="17"/>
  <c r="K55" i="17"/>
  <c r="K101" i="17"/>
  <c r="K67" i="17"/>
  <c r="K88" i="17"/>
  <c r="K49" i="17"/>
  <c r="K75" i="17"/>
  <c r="K73" i="17"/>
  <c r="K22" i="17"/>
  <c r="K132" i="17"/>
  <c r="K6" i="17"/>
  <c r="K48" i="17"/>
  <c r="K110" i="17"/>
  <c r="K103" i="17"/>
  <c r="K11" i="17"/>
  <c r="K90" i="17"/>
  <c r="K28" i="17"/>
  <c r="K71" i="17"/>
  <c r="K65" i="17"/>
  <c r="K88" i="28"/>
  <c r="K82" i="28"/>
  <c r="K84" i="28"/>
  <c r="K106" i="28"/>
  <c r="K63" i="28"/>
  <c r="K98" i="28"/>
  <c r="K12" i="28"/>
  <c r="K59" i="28"/>
  <c r="K8" i="28"/>
  <c r="K115" i="28"/>
  <c r="K49" i="28"/>
  <c r="K76" i="28"/>
  <c r="K72" i="28"/>
  <c r="K131" i="28"/>
  <c r="K14" i="28"/>
  <c r="K86" i="28"/>
  <c r="K31" i="28"/>
  <c r="K101" i="28"/>
  <c r="K50" i="28"/>
  <c r="K75" i="28"/>
  <c r="K53" i="28"/>
  <c r="K124" i="28"/>
  <c r="J134" i="28"/>
  <c r="K67" i="28"/>
  <c r="K40" i="28"/>
  <c r="K77" i="28"/>
  <c r="K130" i="28"/>
  <c r="K65" i="28"/>
  <c r="K64" i="28"/>
  <c r="K26" i="28"/>
  <c r="K10" i="28"/>
  <c r="K25" i="28"/>
  <c r="K133" i="28"/>
  <c r="K125" i="28"/>
  <c r="K79" i="28"/>
  <c r="K36" i="28"/>
  <c r="K43" i="28"/>
  <c r="K45" i="28"/>
  <c r="K5" i="28"/>
  <c r="K62" i="28"/>
  <c r="K42" i="28"/>
  <c r="K73" i="28"/>
  <c r="K100" i="28"/>
  <c r="K109" i="28"/>
  <c r="K80" i="28"/>
  <c r="K66" i="28"/>
  <c r="K117" i="28"/>
  <c r="K52" i="28"/>
  <c r="K113" i="28"/>
  <c r="K69" i="28"/>
  <c r="K56" i="28"/>
  <c r="K121" i="28"/>
  <c r="K34" i="28"/>
  <c r="K37" i="28"/>
  <c r="K16" i="28"/>
  <c r="K20" i="28"/>
  <c r="K99" i="28"/>
  <c r="K105" i="28"/>
  <c r="K91" i="28"/>
  <c r="K7" i="28"/>
  <c r="K55" i="28"/>
  <c r="K112" i="28"/>
  <c r="K78" i="28"/>
  <c r="K118" i="28"/>
  <c r="K54" i="28"/>
  <c r="K111" i="28"/>
  <c r="K108" i="28"/>
  <c r="K128" i="28"/>
  <c r="K61" i="28"/>
  <c r="K27" i="28"/>
  <c r="K46" i="28"/>
  <c r="K13" i="28"/>
  <c r="K29" i="28"/>
  <c r="K114" i="28"/>
  <c r="K38" i="28"/>
  <c r="K57" i="28"/>
  <c r="K23" i="28"/>
  <c r="K94" i="28"/>
  <c r="K103" i="28"/>
  <c r="K85" i="28"/>
  <c r="K21" i="28"/>
  <c r="K97" i="28"/>
  <c r="K71" i="28"/>
  <c r="K18" i="28"/>
  <c r="K126" i="28"/>
  <c r="K58" i="28"/>
  <c r="K116" i="28"/>
  <c r="K9" i="28"/>
  <c r="K24" i="28"/>
  <c r="K132" i="28"/>
  <c r="K33" i="28"/>
  <c r="K119" i="28"/>
  <c r="K110" i="28"/>
  <c r="K90" i="28"/>
  <c r="K102" i="28"/>
  <c r="K28" i="28"/>
  <c r="K93" i="28"/>
  <c r="K81" i="28"/>
  <c r="K95" i="28"/>
  <c r="K11" i="28"/>
  <c r="K48" i="28"/>
  <c r="K123" i="28"/>
  <c r="K32" i="28"/>
  <c r="K35" i="28"/>
  <c r="K104" i="28"/>
  <c r="K17" i="28"/>
  <c r="K22" i="28"/>
  <c r="K127" i="28"/>
  <c r="K83" i="28"/>
  <c r="K15" i="28"/>
  <c r="K68" i="28"/>
  <c r="K19" i="28"/>
  <c r="K51" i="28"/>
  <c r="K120" i="28"/>
  <c r="K87" i="28"/>
  <c r="K60" i="28"/>
  <c r="L6" i="17" l="1"/>
  <c r="L7" i="17" s="1"/>
  <c r="L8" i="17" s="1"/>
  <c r="L9" i="17" s="1"/>
  <c r="L10" i="17" s="1"/>
  <c r="L11" i="17" s="1"/>
  <c r="L12" i="17" s="1"/>
  <c r="L13" i="17" s="1"/>
  <c r="L14" i="17" s="1"/>
  <c r="L15" i="17" s="1"/>
  <c r="L16" i="17" s="1"/>
  <c r="L17" i="17" s="1"/>
  <c r="L18" i="17" s="1"/>
  <c r="L19" i="17" s="1"/>
  <c r="L20" i="17" s="1"/>
  <c r="L21" i="17" s="1"/>
  <c r="L22" i="17" s="1"/>
  <c r="L23" i="17" s="1"/>
  <c r="L24" i="17" s="1"/>
  <c r="L25" i="17" s="1"/>
  <c r="L26" i="17" s="1"/>
  <c r="L27" i="17" s="1"/>
  <c r="L28" i="17" s="1"/>
  <c r="L29" i="17" s="1"/>
  <c r="L30" i="17" s="1"/>
  <c r="L31" i="17" s="1"/>
  <c r="L32" i="17" s="1"/>
  <c r="L33" i="17" s="1"/>
  <c r="L34" i="17" s="1"/>
  <c r="L35" i="17" s="1"/>
  <c r="L36" i="17" s="1"/>
  <c r="L37" i="17" s="1"/>
  <c r="L38" i="17" s="1"/>
  <c r="L39" i="17" s="1"/>
  <c r="L40" i="17" s="1"/>
  <c r="L41" i="17" s="1"/>
  <c r="L42" i="17" s="1"/>
  <c r="L43" i="17" s="1"/>
  <c r="L44" i="17" s="1"/>
  <c r="L45" i="17" s="1"/>
  <c r="L46" i="17" s="1"/>
  <c r="L47" i="17" s="1"/>
  <c r="L48" i="17" s="1"/>
  <c r="L49" i="17" s="1"/>
  <c r="L50" i="17" s="1"/>
  <c r="L51" i="17" s="1"/>
  <c r="L52" i="17" s="1"/>
  <c r="L53" i="17" s="1"/>
  <c r="L54" i="17" s="1"/>
  <c r="L55" i="17" s="1"/>
  <c r="L56" i="17" s="1"/>
  <c r="L57" i="17" s="1"/>
  <c r="L58" i="17" s="1"/>
  <c r="L59" i="17" s="1"/>
  <c r="L60" i="17" s="1"/>
  <c r="L61" i="17" s="1"/>
  <c r="L62" i="17" s="1"/>
  <c r="L63" i="17" s="1"/>
  <c r="L64" i="17" s="1"/>
  <c r="L65" i="17" s="1"/>
  <c r="L66" i="17" s="1"/>
  <c r="L67" i="17" s="1"/>
  <c r="L68" i="17" s="1"/>
  <c r="L69" i="17" s="1"/>
  <c r="L70" i="17" s="1"/>
  <c r="L71" i="17" s="1"/>
  <c r="L72" i="17" s="1"/>
  <c r="L73" i="17" s="1"/>
  <c r="L74" i="17" s="1"/>
  <c r="L75" i="17" s="1"/>
  <c r="L76" i="17" s="1"/>
  <c r="L77" i="17" s="1"/>
  <c r="L78" i="17" s="1"/>
  <c r="L79" i="17" s="1"/>
  <c r="L80" i="17" s="1"/>
  <c r="L81" i="17" s="1"/>
  <c r="L82" i="17" s="1"/>
  <c r="L83" i="17" s="1"/>
  <c r="L84" i="17" s="1"/>
  <c r="L85" i="17" s="1"/>
  <c r="L86" i="17" s="1"/>
  <c r="L87" i="17" s="1"/>
  <c r="L88" i="17" s="1"/>
  <c r="L89" i="17" s="1"/>
  <c r="L90" i="17" s="1"/>
  <c r="L91" i="17" s="1"/>
  <c r="L92" i="17" s="1"/>
  <c r="L93" i="17" s="1"/>
  <c r="L94" i="17" s="1"/>
  <c r="L95" i="17" s="1"/>
  <c r="L96" i="17" s="1"/>
  <c r="L97" i="17" s="1"/>
  <c r="L98" i="17" s="1"/>
  <c r="L99" i="17" s="1"/>
  <c r="L100" i="17" s="1"/>
  <c r="L101" i="17" s="1"/>
  <c r="L102" i="17" s="1"/>
  <c r="L103" i="17" s="1"/>
  <c r="L104" i="17" s="1"/>
  <c r="L105" i="17" s="1"/>
  <c r="L106" i="17" s="1"/>
  <c r="L107" i="17" s="1"/>
  <c r="L108" i="17" s="1"/>
  <c r="L109" i="17" s="1"/>
  <c r="L110" i="17" s="1"/>
  <c r="L111" i="17" s="1"/>
  <c r="L112" i="17" s="1"/>
  <c r="L113" i="17" s="1"/>
  <c r="L114" i="17" s="1"/>
  <c r="L115" i="17" s="1"/>
  <c r="L116" i="17" s="1"/>
  <c r="L117" i="17" s="1"/>
  <c r="L118" i="17" s="1"/>
  <c r="L119" i="17" s="1"/>
  <c r="L120" i="17" s="1"/>
  <c r="L121" i="17" s="1"/>
  <c r="L122" i="17" s="1"/>
  <c r="L123" i="17" s="1"/>
  <c r="L124" i="17" s="1"/>
  <c r="L125" i="17" s="1"/>
  <c r="L126" i="17" s="1"/>
  <c r="L127" i="17" s="1"/>
  <c r="L128" i="17" s="1"/>
  <c r="L129" i="17" s="1"/>
  <c r="L130" i="17" s="1"/>
  <c r="L131" i="17" s="1"/>
  <c r="L132" i="17" s="1"/>
  <c r="L133" i="17" s="1"/>
  <c r="K134" i="17"/>
  <c r="K134" i="28"/>
  <c r="L134" i="17" l="1"/>
</calcChain>
</file>

<file path=xl/sharedStrings.xml><?xml version="1.0" encoding="utf-8"?>
<sst xmlns="http://schemas.openxmlformats.org/spreadsheetml/2006/main" count="20509" uniqueCount="701">
  <si>
    <t>VENTAS</t>
  </si>
  <si>
    <t>Sku</t>
  </si>
  <si>
    <t>Descripción</t>
  </si>
  <si>
    <t>Categoría</t>
  </si>
  <si>
    <t>Total</t>
  </si>
  <si>
    <t>003301</t>
  </si>
  <si>
    <t xml:space="preserve">CLIP ONS RF TWIN BRISA CAMPEST      </t>
  </si>
  <si>
    <t>AIR CARE</t>
  </si>
  <si>
    <t>003302</t>
  </si>
  <si>
    <t xml:space="preserve">CLIP ONS RF TWIN BRISA TROPIC      </t>
  </si>
  <si>
    <t>534030</t>
  </si>
  <si>
    <t xml:space="preserve">COLORFIEL CERA LIQ. CAFE 12      </t>
  </si>
  <si>
    <t>SHOE WAXES</t>
  </si>
  <si>
    <t>524030</t>
  </si>
  <si>
    <t xml:space="preserve">COLORFIEL CERA LIQ. CAFE 36      </t>
  </si>
  <si>
    <t>534010</t>
  </si>
  <si>
    <t xml:space="preserve">COLORFIEL CERA LIQ. NEGRA 12      </t>
  </si>
  <si>
    <t>524010</t>
  </si>
  <si>
    <t xml:space="preserve">COLORFIEL CERA LIQ. NEGRA 36      </t>
  </si>
  <si>
    <t>004220</t>
  </si>
  <si>
    <t xml:space="preserve">COLORFIEL CERA PASTA CAFE      </t>
  </si>
  <si>
    <t>004200</t>
  </si>
  <si>
    <t xml:space="preserve">COLORFIEL CERA PASTA NEGRA      </t>
  </si>
  <si>
    <t>004017</t>
  </si>
  <si>
    <t xml:space="preserve">COLORFIEL CLUB DOCENAS      </t>
  </si>
  <si>
    <t>504100</t>
  </si>
  <si>
    <t xml:space="preserve">COLORFIEL CREMOSA NEGRA      </t>
  </si>
  <si>
    <t>003031</t>
  </si>
  <si>
    <t>DEO-SMILE</t>
  </si>
  <si>
    <t>007003</t>
  </si>
  <si>
    <t xml:space="preserve">DRANO      </t>
  </si>
  <si>
    <t>DRAIN CLEANERS</t>
  </si>
  <si>
    <t>007007</t>
  </si>
  <si>
    <t xml:space="preserve">DRANO PLUS      </t>
  </si>
  <si>
    <t>007008</t>
  </si>
  <si>
    <t xml:space="preserve">DRANO REGULAR 500ML      </t>
  </si>
  <si>
    <t>001065</t>
  </si>
  <si>
    <t xml:space="preserve">FOMBRA      </t>
  </si>
  <si>
    <t>FLOOR &amp; CARPET CARE</t>
  </si>
  <si>
    <t>503255</t>
  </si>
  <si>
    <t xml:space="preserve">GLADE ABS. CAMPOS DE LAVANDA      </t>
  </si>
  <si>
    <t>503251</t>
  </si>
  <si>
    <t xml:space="preserve">GLADE ABS. FLORAL FRESCO      </t>
  </si>
  <si>
    <t>503253</t>
  </si>
  <si>
    <t xml:space="preserve">GLADE ABS. FRESCURA MATINAL      </t>
  </si>
  <si>
    <t>503250</t>
  </si>
  <si>
    <t xml:space="preserve">GLADE ABSORB.FLOR DE DURAZNO      </t>
  </si>
  <si>
    <t>583252</t>
  </si>
  <si>
    <t xml:space="preserve">GLADE ABSORBEOLORES CLUB 150G      </t>
  </si>
  <si>
    <t>503800</t>
  </si>
  <si>
    <t xml:space="preserve">GLADE ABSORBEOLORES ELECT.AP      </t>
  </si>
  <si>
    <t>003256</t>
  </si>
  <si>
    <t xml:space="preserve">GLADE ABSORBEOLORES FLORAL ESP      </t>
  </si>
  <si>
    <t>003257</t>
  </si>
  <si>
    <t xml:space="preserve">GLADE ABSORBEOLORES LAV.ESP.PE      </t>
  </si>
  <si>
    <t>100562</t>
  </si>
  <si>
    <t xml:space="preserve">GLADE AERO POTP.HUERTO PRIMAVE      </t>
  </si>
  <si>
    <t>100623</t>
  </si>
  <si>
    <t xml:space="preserve">GLADE AERO POTP.JARDIN BOTANI-      </t>
  </si>
  <si>
    <t>100621</t>
  </si>
  <si>
    <t xml:space="preserve">GLADE AERO POTP.JARDIN CAMPES-      </t>
  </si>
  <si>
    <t>103821</t>
  </si>
  <si>
    <t xml:space="preserve">GLADE AERO SENS C.LAVANDA 20%      </t>
  </si>
  <si>
    <t>103820</t>
  </si>
  <si>
    <t xml:space="preserve">GLADE AERO SENS FLORES Y FRUT      </t>
  </si>
  <si>
    <t>100560</t>
  </si>
  <si>
    <t xml:space="preserve">GLADE AERO SENS T.FLORIDA 20%      </t>
  </si>
  <si>
    <t>113822</t>
  </si>
  <si>
    <t xml:space="preserve">GLADE AERO.POTP.BOUQ.FLORAL      </t>
  </si>
  <si>
    <t>500837</t>
  </si>
  <si>
    <t xml:space="preserve">GLADE CLIP ONS AP CASCADA      </t>
  </si>
  <si>
    <t>000838</t>
  </si>
  <si>
    <t xml:space="preserve">GLADE CLIP ONS AP. BRISA      </t>
  </si>
  <si>
    <t>003901</t>
  </si>
  <si>
    <t xml:space="preserve">GLADE CLIP ONS AP. BRISA TROPI      </t>
  </si>
  <si>
    <t>000565</t>
  </si>
  <si>
    <t xml:space="preserve">GLADE NEUTRALIZER AEROSOL      </t>
  </si>
  <si>
    <t>003803</t>
  </si>
  <si>
    <t xml:space="preserve">GLADE PLUG INS AP BRISA NOC.      </t>
  </si>
  <si>
    <t>003802</t>
  </si>
  <si>
    <t xml:space="preserve">GLADE PLUG INS AP JARDIN      </t>
  </si>
  <si>
    <t>513805</t>
  </si>
  <si>
    <t xml:space="preserve">GLADE PLUG INS RP ABSORBEOLORE      </t>
  </si>
  <si>
    <t>003840</t>
  </si>
  <si>
    <t xml:space="preserve">GLADE SPIN-FRESH APARATO 36      </t>
  </si>
  <si>
    <t>003850</t>
  </si>
  <si>
    <t xml:space="preserve">GLADE SPIN-FRESH REPUESTO      </t>
  </si>
  <si>
    <t>003014</t>
  </si>
  <si>
    <t xml:space="preserve">GLADE VELA AROMAT.ESPECIAS ORI      </t>
  </si>
  <si>
    <t>003011</t>
  </si>
  <si>
    <t xml:space="preserve">GLADE VELA AROMATICA DURAZNO      </t>
  </si>
  <si>
    <t>003013</t>
  </si>
  <si>
    <t xml:space="preserve">GLADE VELA AROMATICA JARDIN C.      </t>
  </si>
  <si>
    <t>003012</t>
  </si>
  <si>
    <t xml:space="preserve">GLADE VELAS FRUTOS DEL BOSQUE      </t>
  </si>
  <si>
    <t>001013</t>
  </si>
  <si>
    <t xml:space="preserve">GLOMOSA      </t>
  </si>
  <si>
    <t>001839</t>
  </si>
  <si>
    <t xml:space="preserve">OFF CREMA      </t>
  </si>
  <si>
    <t>REPELLENTS</t>
  </si>
  <si>
    <t>502720</t>
  </si>
  <si>
    <t xml:space="preserve">OFF! AEROSOL      </t>
  </si>
  <si>
    <t>003700</t>
  </si>
  <si>
    <t xml:space="preserve">PATO ANTI HONGOS CLUB      </t>
  </si>
  <si>
    <t>BATH CARE</t>
  </si>
  <si>
    <t>503570</t>
  </si>
  <si>
    <t xml:space="preserve">PATO ANTIHONGOS ATOMIZADOR      </t>
  </si>
  <si>
    <t>503572</t>
  </si>
  <si>
    <t xml:space="preserve">PATO ANTIHONGOS REFILL      </t>
  </si>
  <si>
    <t>503573</t>
  </si>
  <si>
    <t xml:space="preserve">PATO BANOS Y COCINAS ATOM.      </t>
  </si>
  <si>
    <t>003595</t>
  </si>
  <si>
    <t xml:space="preserve">PATO CANASTILLA CLORO      </t>
  </si>
  <si>
    <t>503567</t>
  </si>
  <si>
    <t>PATO CLARO CON AROMA</t>
  </si>
  <si>
    <t>503568</t>
  </si>
  <si>
    <t>PATO CON AROMA AZUL</t>
  </si>
  <si>
    <t>003576</t>
  </si>
  <si>
    <t xml:space="preserve">PATO LARGA DURACION AZUL 110G.      </t>
  </si>
  <si>
    <t>003575</t>
  </si>
  <si>
    <t xml:space="preserve">PATO LARGA DURACION CLORO      </t>
  </si>
  <si>
    <t>503546</t>
  </si>
  <si>
    <t xml:space="preserve">PATO LIQ.VERDE NUEVO      </t>
  </si>
  <si>
    <t>503545</t>
  </si>
  <si>
    <t xml:space="preserve">PATO LIQUIDO AZUL NUEVO      </t>
  </si>
  <si>
    <t>513560</t>
  </si>
  <si>
    <t>PATO PASTILLA AZUL</t>
  </si>
  <si>
    <t>503565</t>
  </si>
  <si>
    <t xml:space="preserve">PATO PASTILLA CLORO 35 G      </t>
  </si>
  <si>
    <t>513561</t>
  </si>
  <si>
    <t>PATO PASTILLA VERDE</t>
  </si>
  <si>
    <t>003559</t>
  </si>
  <si>
    <t xml:space="preserve">PATO PURIFIC CLORADO      </t>
  </si>
  <si>
    <t>003548</t>
  </si>
  <si>
    <t xml:space="preserve">PATO PURIFIC LIQ. AZUL CLUB      </t>
  </si>
  <si>
    <t>511517</t>
  </si>
  <si>
    <t>PLEDGE ACEITE</t>
  </si>
  <si>
    <t>FURNITURE CARE &amp; DUST REMOVAL</t>
  </si>
  <si>
    <t>501515</t>
  </si>
  <si>
    <t xml:space="preserve">PLEDGE BLEM MADERAS (CAFE)      </t>
  </si>
  <si>
    <t>501517</t>
  </si>
  <si>
    <t xml:space="preserve">PLEDGE BLEM ORIGINAL (AMARILLO      </t>
  </si>
  <si>
    <t>501519</t>
  </si>
  <si>
    <t xml:space="preserve">PLEDGE BLEM POTPOURRI      </t>
  </si>
  <si>
    <t>511515</t>
  </si>
  <si>
    <t>PLEDGE CREMA</t>
  </si>
  <si>
    <t>101515</t>
  </si>
  <si>
    <t xml:space="preserve">PLEDGE MADERAS BONUS      </t>
  </si>
  <si>
    <t>101517</t>
  </si>
  <si>
    <t xml:space="preserve">PLEDGE ORIGINAL BONUS      </t>
  </si>
  <si>
    <t>101519</t>
  </si>
  <si>
    <t xml:space="preserve">PLEDGE POTPOURRI BONUS      </t>
  </si>
  <si>
    <t>003323</t>
  </si>
  <si>
    <t xml:space="preserve">PLUG INS RF TWIN BRISA NOCTURN      </t>
  </si>
  <si>
    <t>003322</t>
  </si>
  <si>
    <t xml:space="preserve">PLUG INS RF TWIN JARDIN CAMP      </t>
  </si>
  <si>
    <t>000697</t>
  </si>
  <si>
    <t xml:space="preserve">PLUG INS RF TWIN PACK C.SPICE      </t>
  </si>
  <si>
    <t>003321</t>
  </si>
  <si>
    <t xml:space="preserve">PLUG INS RFTWIN BRISA TROPICAL      </t>
  </si>
  <si>
    <t>512820</t>
  </si>
  <si>
    <t xml:space="preserve">RAID 45 NOCHES AP. DUAL HEATER      </t>
  </si>
  <si>
    <t>INSECTICIDES</t>
  </si>
  <si>
    <t>502830</t>
  </si>
  <si>
    <t xml:space="preserve">RAID 45 NOCHES REP NUEVO ARTE      </t>
  </si>
  <si>
    <t>532515</t>
  </si>
  <si>
    <t xml:space="preserve">RAID ACC TOT C/TAPA ACT 12 S      </t>
  </si>
  <si>
    <t>542515</t>
  </si>
  <si>
    <t xml:space="preserve">RAID ACC TOTAL C/TAPA ACT 24 S      </t>
  </si>
  <si>
    <t>102515</t>
  </si>
  <si>
    <t xml:space="preserve">RAID ACCION TOTAL BONUS PACK      </t>
  </si>
  <si>
    <t>112595</t>
  </si>
  <si>
    <t xml:space="preserve">RAID CASA Y JARDIN BONUS PACK      </t>
  </si>
  <si>
    <t>532595</t>
  </si>
  <si>
    <t xml:space="preserve">RAID CYJ C/TAPA ACT 12 S      </t>
  </si>
  <si>
    <t>542595</t>
  </si>
  <si>
    <t xml:space="preserve">RAID CYJ C/TAPA ACT 24 S      </t>
  </si>
  <si>
    <t>402570</t>
  </si>
  <si>
    <t xml:space="preserve">RAID CYJARDIN 190 G      </t>
  </si>
  <si>
    <t>402600</t>
  </si>
  <si>
    <t xml:space="preserve">RAID CYJARDIN CLUB      </t>
  </si>
  <si>
    <t>522807</t>
  </si>
  <si>
    <t xml:space="preserve">RAID ELEC AP PAST C/AROMA ARG      </t>
  </si>
  <si>
    <t>522813</t>
  </si>
  <si>
    <t xml:space="preserve">RAID ELEC. REP. P/AROMA ARG      </t>
  </si>
  <si>
    <t>002650</t>
  </si>
  <si>
    <t xml:space="preserve">RAID FULMINETAS      </t>
  </si>
  <si>
    <t>532555</t>
  </si>
  <si>
    <t xml:space="preserve">RAID MATABICHOS 12 S      </t>
  </si>
  <si>
    <t>512530</t>
  </si>
  <si>
    <t xml:space="preserve">RAID MATABICHOS 170G      </t>
  </si>
  <si>
    <t>542555</t>
  </si>
  <si>
    <t xml:space="preserve">RAID MATABICHOS 24 S      </t>
  </si>
  <si>
    <t>122555</t>
  </si>
  <si>
    <t xml:space="preserve">RAID MATABICHOS BONUS      </t>
  </si>
  <si>
    <t>102635</t>
  </si>
  <si>
    <t xml:space="preserve">RAID MATACUCARACHAS BONUS PACK      </t>
  </si>
  <si>
    <t>002642</t>
  </si>
  <si>
    <t xml:space="preserve">RAID MAX 170 GRS      </t>
  </si>
  <si>
    <t>002640</t>
  </si>
  <si>
    <t xml:space="preserve">RAID MAX 310G      </t>
  </si>
  <si>
    <t>002643</t>
  </si>
  <si>
    <t xml:space="preserve">RAID MAX 310G CLUB  </t>
  </si>
  <si>
    <t>102640</t>
  </si>
  <si>
    <t xml:space="preserve">RAID MAX BONUS PACK      </t>
  </si>
  <si>
    <t>502680</t>
  </si>
  <si>
    <t xml:space="preserve">RAID MAX SIST EXT ALAMO 8 S      </t>
  </si>
  <si>
    <t>542635</t>
  </si>
  <si>
    <t xml:space="preserve">RAID MC C/TAPA ACT 24 S      </t>
  </si>
  <si>
    <t>002684</t>
  </si>
  <si>
    <t xml:space="preserve">RAID SIST EXTERMINADOR HORMIGA      </t>
  </si>
  <si>
    <t>002690</t>
  </si>
  <si>
    <t xml:space="preserve">RAIDOLITOS 12 S      </t>
  </si>
  <si>
    <t>002706</t>
  </si>
  <si>
    <t xml:space="preserve">RAIDOLITOS CARBON 12 S      </t>
  </si>
  <si>
    <t>582695</t>
  </si>
  <si>
    <t xml:space="preserve">RAIDOLITOS CLUB 150G      </t>
  </si>
  <si>
    <t>003500</t>
  </si>
  <si>
    <t>SEPHORA AZUL</t>
  </si>
  <si>
    <t>003502</t>
  </si>
  <si>
    <t>SEPHORA REFILL</t>
  </si>
  <si>
    <t>003501</t>
  </si>
  <si>
    <t>SEPHORA VERDE</t>
  </si>
  <si>
    <t>002059</t>
  </si>
  <si>
    <t xml:space="preserve">TEMPO GIFT PACK      </t>
  </si>
  <si>
    <t>AUTOMOTIVE</t>
  </si>
  <si>
    <t>002190</t>
  </si>
  <si>
    <t xml:space="preserve">TEMPO LIMPIA LLANTAS      </t>
  </si>
  <si>
    <t>502090</t>
  </si>
  <si>
    <t xml:space="preserve">TEMPO LIQ AUTOS NVOS      </t>
  </si>
  <si>
    <t>502080</t>
  </si>
  <si>
    <t xml:space="preserve">TEMPO LIQ RESTAURADOR      </t>
  </si>
  <si>
    <t>502070</t>
  </si>
  <si>
    <t xml:space="preserve">TEMPO LIQ TODO TIPO      </t>
  </si>
  <si>
    <t>502065</t>
  </si>
  <si>
    <t xml:space="preserve">TEMPO PASTA AUTOS NVOS      </t>
  </si>
  <si>
    <t>502035</t>
  </si>
  <si>
    <t xml:space="preserve">TEMPO PASTA RESTAURADOR      </t>
  </si>
  <si>
    <t>502055</t>
  </si>
  <si>
    <t xml:space="preserve">TEMPO PASTA TODO TIPO 200 G      </t>
  </si>
  <si>
    <t>502045</t>
  </si>
  <si>
    <t xml:space="preserve">TEMPO PASTA TODO TIPO 340 G      </t>
  </si>
  <si>
    <t>002210</t>
  </si>
  <si>
    <t xml:space="preserve">TEMPO PROTECTANT 120ML      </t>
  </si>
  <si>
    <t>102220</t>
  </si>
  <si>
    <t xml:space="preserve">TEMPO PROTECTANT BONUS PACK      </t>
  </si>
  <si>
    <t>007105</t>
  </si>
  <si>
    <t xml:space="preserve">WINDEX ATOM.      </t>
  </si>
  <si>
    <t>HOUSEHOLD CLEANERS</t>
  </si>
  <si>
    <t>007109</t>
  </si>
  <si>
    <t xml:space="preserve">WINDEX DESENGRASANTE RP      </t>
  </si>
  <si>
    <t>007115</t>
  </si>
  <si>
    <t xml:space="preserve">WINDEX EXPRESS      </t>
  </si>
  <si>
    <t>007117</t>
  </si>
  <si>
    <t xml:space="preserve">WINDEX EXPRESS CLUB      </t>
  </si>
  <si>
    <t>007106</t>
  </si>
  <si>
    <t xml:space="preserve">WINDEX RP.      </t>
  </si>
  <si>
    <t>007110</t>
  </si>
  <si>
    <t xml:space="preserve">WINDEX VINAGRE ATOM      </t>
  </si>
  <si>
    <t>009004</t>
  </si>
  <si>
    <t xml:space="preserve">ZIPLOC CONGELAR ALIL. GRANDE      </t>
  </si>
  <si>
    <t>BAGS &amp; WRAPS</t>
  </si>
  <si>
    <t>009003</t>
  </si>
  <si>
    <t xml:space="preserve">ZIPLOC CONGELAR ALIL. MEDIANA      </t>
  </si>
  <si>
    <t>009002</t>
  </si>
  <si>
    <t xml:space="preserve">ZIPLOC GUARDAR ALI. GRANDE      </t>
  </si>
  <si>
    <t>009001</t>
  </si>
  <si>
    <t xml:space="preserve">ZIPLOC GUARDAR ALI. MEDIANA      </t>
  </si>
  <si>
    <t>009006</t>
  </si>
  <si>
    <t xml:space="preserve">ZIPLOC PLSTICO AUTOADHERIBLE      </t>
  </si>
  <si>
    <t>009009</t>
  </si>
  <si>
    <t>ZIPLOC REDONDO</t>
  </si>
  <si>
    <t>009008</t>
  </si>
  <si>
    <t>ZIPLOC SQUARE CONTAINER</t>
  </si>
  <si>
    <t>003303</t>
  </si>
  <si>
    <t xml:space="preserve">CLIP ONS RF TWIN CASCADA FRESC      </t>
  </si>
  <si>
    <t>007108</t>
  </si>
  <si>
    <t xml:space="preserve">WINDEX DESENGRASANTE ATOM.      </t>
  </si>
  <si>
    <t>009005</t>
  </si>
  <si>
    <t xml:space="preserve">ZIPLOC SANDWICH      </t>
  </si>
  <si>
    <t>009007</t>
  </si>
  <si>
    <t>ZIPLOC SHORT CONTAINER</t>
  </si>
  <si>
    <t>112160</t>
  </si>
  <si>
    <t xml:space="preserve">TEMPO SHINE TRIGER PROM      </t>
  </si>
  <si>
    <t>502085</t>
  </si>
  <si>
    <t xml:space="preserve">TEMPO SHAMPOO      </t>
  </si>
  <si>
    <t>512610</t>
  </si>
  <si>
    <t xml:space="preserve">RAID MATACUCAS 170 G H 3      </t>
  </si>
  <si>
    <t>522640</t>
  </si>
  <si>
    <t xml:space="preserve">RAID MAX 12 S      </t>
  </si>
  <si>
    <t>532635</t>
  </si>
  <si>
    <t xml:space="preserve">RAID MC C/TAPA ACT 12 S      </t>
  </si>
  <si>
    <t>534020</t>
  </si>
  <si>
    <t xml:space="preserve">COLORFIEL CERA LIQ. BLANCA 12      </t>
  </si>
  <si>
    <t>587105</t>
  </si>
  <si>
    <t xml:space="preserve">WINDEX AZUL CLUB      </t>
  </si>
  <si>
    <t>Cliente</t>
  </si>
  <si>
    <t>DEALS MKT INSEC</t>
  </si>
  <si>
    <t>DEALS MKT REPEL</t>
  </si>
  <si>
    <t>DEALS MKT SHOE</t>
  </si>
  <si>
    <t>DEALS MKT AUTOM</t>
  </si>
  <si>
    <t>DEALS MKT AIR C</t>
  </si>
  <si>
    <t>DEALS MKT BATH</t>
  </si>
  <si>
    <t>DEALS MKT FLOOR</t>
  </si>
  <si>
    <t>DEALS MKT FURNI</t>
  </si>
  <si>
    <t>DEALS MKT HOUSE</t>
  </si>
  <si>
    <t>DEALS MKT DRAIN</t>
  </si>
  <si>
    <t>DEALS MKT BAG A</t>
  </si>
  <si>
    <t>DEALS VTAS INSE</t>
  </si>
  <si>
    <t>DEALS VTAS SHOE</t>
  </si>
  <si>
    <t>DEALS VTAS AUTO</t>
  </si>
  <si>
    <t>DEALS VTAS AIR</t>
  </si>
  <si>
    <t>DEALS VTAS BATH</t>
  </si>
  <si>
    <t>DEALS VTAS FLOO</t>
  </si>
  <si>
    <t>DEALS VTAS FURN</t>
  </si>
  <si>
    <t>DEALS VTAS HOUS</t>
  </si>
  <si>
    <t>DEALS VTAS DRAI</t>
  </si>
  <si>
    <t>DEALS VTAS BAG</t>
  </si>
  <si>
    <t>COLORFIEL DESCT</t>
  </si>
  <si>
    <t xml:space="preserve"> </t>
  </si>
  <si>
    <t>CIA</t>
  </si>
  <si>
    <t>Promo PV</t>
  </si>
  <si>
    <t>Nombre del Cliente</t>
  </si>
  <si>
    <t>Factura</t>
  </si>
  <si>
    <t>Tot Fact</t>
  </si>
  <si>
    <t>Línea Factura</t>
  </si>
  <si>
    <t>Promoción</t>
  </si>
  <si>
    <t>Porcentaje</t>
  </si>
  <si>
    <t>Cajas</t>
  </si>
  <si>
    <t>W06</t>
  </si>
  <si>
    <t>QUALCAN S.A. DE C.V.</t>
  </si>
  <si>
    <t>503560</t>
  </si>
  <si>
    <t>503561</t>
  </si>
  <si>
    <t>003568</t>
  </si>
  <si>
    <t>RAMIREZ ORGANISTA HECTOR</t>
  </si>
  <si>
    <t>DISTRIBUCIONES RABRA S.A.DE CV</t>
  </si>
  <si>
    <t>ABASTECEDORA INDUSTRIAL DE</t>
  </si>
  <si>
    <t>VIVERES Y LICORES S.A. DE C.V.</t>
  </si>
  <si>
    <t>MAYOREO DE VIVERES S.A. DE C.V</t>
  </si>
  <si>
    <t>003567</t>
  </si>
  <si>
    <t>ABARROTERA LA ESTRELLA DEL SUR</t>
  </si>
  <si>
    <t>RODRIGUEZ SALAZAR RAMON</t>
  </si>
  <si>
    <t>COMERCIALIZADORA DE MARCAS</t>
  </si>
  <si>
    <t>LOS ANICETOS S.A. DE C.V.</t>
  </si>
  <si>
    <t>ABASTECEDORA RUTREN S.A.DE C.V</t>
  </si>
  <si>
    <t>PROMOTORA DON MIGUEL S.A. DE</t>
  </si>
  <si>
    <t>CASA AUTREY S.A. DE C.V.</t>
  </si>
  <si>
    <t>CASA ARGOYTIA S.A. DE C.V.</t>
  </si>
  <si>
    <t>FARMACIA PARIS S.A. DE C.V.</t>
  </si>
  <si>
    <t>GARCIA BERNAL GERARDO</t>
  </si>
  <si>
    <t>COMERCIALIZADORA Z MEXICO S.A.</t>
  </si>
  <si>
    <t>COMERCIALIZADORA Z CUERNAVACA</t>
  </si>
  <si>
    <t>SUPER Z S.A. DE C.V.</t>
  </si>
  <si>
    <t>MAYOREO DE ABARROTES EL ELEFAN</t>
  </si>
  <si>
    <t>EL BAZAR UNIVERSAL S.A.</t>
  </si>
  <si>
    <t>SUPER TECO S.A. DE C.V.</t>
  </si>
  <si>
    <t>SURTIDORA ABARROTERA DE</t>
  </si>
  <si>
    <t>ABARROTERA LAGUNITAS S.A. DE</t>
  </si>
  <si>
    <t>SUPER ABARROTES DE JALISCO</t>
  </si>
  <si>
    <t>SERVICIO PACIFICO DE TEQUILA</t>
  </si>
  <si>
    <t>SERVICIO COMERCIAL GARIS S.A.</t>
  </si>
  <si>
    <t>MENDEZ RAMIREZ FORTINO</t>
  </si>
  <si>
    <t>HERNANDEZ CARRILLO ISMAEL J</t>
  </si>
  <si>
    <t>ABARROTERA DE PATZCUARO S.A.</t>
  </si>
  <si>
    <t>LEON HUANTE JOSEFINA</t>
  </si>
  <si>
    <t>CASA CHAPA S.A. DE C.V.</t>
  </si>
  <si>
    <t>UNION DE COMPRAS DETALLISTAS</t>
  </si>
  <si>
    <t>COMERCIAL TREVI&amp;O S.A.DE C.V.</t>
  </si>
  <si>
    <t>HEMSA S.A.DE C.V.</t>
  </si>
  <si>
    <t>SURT.REGIOMONTANA D/COMER.SACV</t>
  </si>
  <si>
    <t>SG PROVEEDORES S.A. DE C.V.</t>
  </si>
  <si>
    <t>JAPSA COMERCIAL S.A. DE C.V.</t>
  </si>
  <si>
    <t>VIVERES DE OAXACA S.A. DE C.V.</t>
  </si>
  <si>
    <t>ABASTECEDORA COMERCIAL DEL</t>
  </si>
  <si>
    <t>ABARROTES ORIENTE DE PUEBLA</t>
  </si>
  <si>
    <t>ABARROTES CADENA S.A. DE C.V.</t>
  </si>
  <si>
    <t>PROVEEDORA DE ABARROTES</t>
  </si>
  <si>
    <t>SUPER GONZALEZ DE IZUCAR S.A.</t>
  </si>
  <si>
    <t>SUPER SERVICIO DE OCAMPO S.A.</t>
  </si>
  <si>
    <t>ABARROTES ORIENTE DEL SUR DE</t>
  </si>
  <si>
    <t>PEREZ RODRIGUEZ ELIA</t>
  </si>
  <si>
    <t>ABARROTES FELIPE VAZQUEZ S.A.</t>
  </si>
  <si>
    <t>RUMAX S.A. DE C.V.</t>
  </si>
  <si>
    <t>ASTRAL DE SONORA S.A. DE C.V.</t>
  </si>
  <si>
    <t>VILLARREAL GATICA ROBERTO</t>
  </si>
  <si>
    <t>ABARROTES GARCIA GOMEZ S.A. DE</t>
  </si>
  <si>
    <t>DILOP DISTRIBUCIONES S.A. DE</t>
  </si>
  <si>
    <t>ABARROTES S.A. DE C.V.</t>
  </si>
  <si>
    <t>DISTRIBUIDORA DE PERFUMERIA</t>
  </si>
  <si>
    <t>PROMOTORA DE ABARROTES S.A. DE</t>
  </si>
  <si>
    <t>ABARROTES CORDOBESES S.A. DE</t>
  </si>
  <si>
    <t>COMERCIAL AYSSA S.A.DE C.V.</t>
  </si>
  <si>
    <t>SUPERTIENDAS EL ALBA S.A. DE</t>
  </si>
  <si>
    <t>ALMACENES IBARRA S.A. DE C.V.</t>
  </si>
  <si>
    <t>ALMACENES POZA RICA S.A.DE C.V</t>
  </si>
  <si>
    <t>SUPERPACK S.A. DE C.V.</t>
  </si>
  <si>
    <t>SUPER PACK S.A. DE C.V.</t>
  </si>
  <si>
    <t>ORGANIZACION SAHUAYO SA DE C.V</t>
  </si>
  <si>
    <t>ORGANIZACION SAHUAYO SA DE CV</t>
  </si>
  <si>
    <t>DISTRIBUIDORA ABARROTERA SAN</t>
  </si>
  <si>
    <t>PERFUMERIA MODERNA S.A. DE</t>
  </si>
  <si>
    <t>LIZ ABARROTERA S.A. DE C.V.</t>
  </si>
  <si>
    <t>DISTRIBUIDORA BRISE&amp;O S.A. DE</t>
  </si>
  <si>
    <t>DESARROLLO COMERCIAL</t>
  </si>
  <si>
    <t>ABARROTERA DEL DUERO S.A. DE</t>
  </si>
  <si>
    <t>ABASTECEDORA DE ABARROTES Z</t>
  </si>
  <si>
    <t>COMERCIALIZADORA COOPSA S.A.</t>
  </si>
  <si>
    <t>TIENDAS GARCES S.A. DE C.V.</t>
  </si>
  <si>
    <t>FERRETERIA SAN PABLO TACUBAYA</t>
  </si>
  <si>
    <t>GRANDES SUPERFICIES DE MEXICO</t>
  </si>
  <si>
    <t>003538</t>
  </si>
  <si>
    <t>CARREFOUR PLAZA LOMAS</t>
  </si>
  <si>
    <t>CARREFOUR HERMOSILLO</t>
  </si>
  <si>
    <t>CARREFOUR DE MEXICO S.A. DE</t>
  </si>
  <si>
    <t>COMERCIAL MEXICANA S.A.DE C.V.</t>
  </si>
  <si>
    <t>COMEXA SUC INSURGENTES</t>
  </si>
  <si>
    <t>COMEXA SUC ASTURIAS</t>
  </si>
  <si>
    <t>COMEXA SUC AGUASCALIENTES  I</t>
  </si>
  <si>
    <t>COMEXA SUC. EL DORADO</t>
  </si>
  <si>
    <t>COMEXA SUC LEON INSURGENTES</t>
  </si>
  <si>
    <t>COMEXA SUC.HERRADURA II</t>
  </si>
  <si>
    <t>COMEXA SUC ACAPULCO I</t>
  </si>
  <si>
    <t>COMERCIAL MEXICANA SA DE CV</t>
  </si>
  <si>
    <t>COMEXA SUC.SATELITE</t>
  </si>
  <si>
    <t>COMEXA SUC CUERNAVACA I</t>
  </si>
  <si>
    <t>COMEXA SUC ARAGON</t>
  </si>
  <si>
    <t>COMERCIAL MEXICANA S.A. DE CV</t>
  </si>
  <si>
    <t>COMEXA SUC CULIACAN</t>
  </si>
  <si>
    <t>COMEXA SUC LOS REYES</t>
  </si>
  <si>
    <t>COMEXA SUC LA VIGA</t>
  </si>
  <si>
    <t>COMEXA SUC TEPIC</t>
  </si>
  <si>
    <t>COMEXA SUC MAZATLAN</t>
  </si>
  <si>
    <t>COMEXA SUC CUERNAVACA II</t>
  </si>
  <si>
    <t>COMEXA SUC CANCUN</t>
  </si>
  <si>
    <t>COMEXA SUC VALLARTA II</t>
  </si>
  <si>
    <t>COMEXA SUC VALLARTA III</t>
  </si>
  <si>
    <t>COMEXA SUC C.C. VALLARTA</t>
  </si>
  <si>
    <t>COMEXA SUC COLIMA</t>
  </si>
  <si>
    <t>COMEXA SUC PACHUCA</t>
  </si>
  <si>
    <t>COMEXA SUC CANCUN II</t>
  </si>
  <si>
    <t>COMERCIAL MEXICANA LAS FUENTES</t>
  </si>
  <si>
    <t>COMEXA SUC MANZANILLO</t>
  </si>
  <si>
    <t>COMEXA SUC MERIDA</t>
  </si>
  <si>
    <t>COMEXA SUC. CUAUTLA II</t>
  </si>
  <si>
    <t>COMEXA PABELLON BOSQUES</t>
  </si>
  <si>
    <t>COMEXA CANCUN 3</t>
  </si>
  <si>
    <t>COMEXA SUC.TIJUANA RIO</t>
  </si>
  <si>
    <t>COMEXA SUC MEXICALI</t>
  </si>
  <si>
    <t>COMEXA  SUC TIJUANA OTAY</t>
  </si>
  <si>
    <t>COMEXA SUC ROSARITO</t>
  </si>
  <si>
    <t>COMEXA SUC PLAYAS TIJ.</t>
  </si>
  <si>
    <t>COMEXA SUC PLAZA CARRUSEL</t>
  </si>
  <si>
    <t>COMEXA SUC MIXCOAC</t>
  </si>
  <si>
    <t>MEGA COMERCIAL SAN JERONIMO</t>
  </si>
  <si>
    <t>MEGA COMEXA PZA OLIVAR D.L.P.</t>
  </si>
  <si>
    <t>COMERCIAL MEXICANA MEGA MERCAD</t>
  </si>
  <si>
    <t>MEGA CUERNAVACA SUC. 163</t>
  </si>
  <si>
    <t>BODEGA COMEXA SUC TLALPAN</t>
  </si>
  <si>
    <t>BODEGA COMEXA CURIEL</t>
  </si>
  <si>
    <t>BODEGA COMEXA SUC CUAUTEPEC</t>
  </si>
  <si>
    <t>BODEGA COMEXA SUC.STA.MA.RIVER</t>
  </si>
  <si>
    <t>BODEGA COMEXA SUC.ZARAGOZA</t>
  </si>
  <si>
    <t>BODEGA COMEXA SUC XOCHIMILCO</t>
  </si>
  <si>
    <t>BODEGA COMEXA SUC AZCAPOTZALCO</t>
  </si>
  <si>
    <t>BODEGA COMEXA SUC ACOZAC</t>
  </si>
  <si>
    <t>BOD. COMERCIAL MEXICANA COAPA</t>
  </si>
  <si>
    <t>SUPER MERCADOS S.A. DE C.V.</t>
  </si>
  <si>
    <t>TIENDAS CHEDRAUI S.A. DE C.V.</t>
  </si>
  <si>
    <t>TDA CHEDRAUI SUC COATZACOALCOS</t>
  </si>
  <si>
    <t>TDA CHEDRAUI SUC TABASCO I</t>
  </si>
  <si>
    <t>TDA CHEDRAUI SUC MERIDA</t>
  </si>
  <si>
    <t>TDA CHEDRAUI SUC. OAXACA</t>
  </si>
  <si>
    <t>CENTROS COMERCIALES SORIANA</t>
  </si>
  <si>
    <t>Ventas</t>
  </si>
  <si>
    <t>Crecimiento</t>
  </si>
  <si>
    <t>Vlookup's</t>
  </si>
  <si>
    <t>Categoría Fcst</t>
  </si>
  <si>
    <t>Categoria Fcst</t>
  </si>
  <si>
    <t>Volumen</t>
  </si>
  <si>
    <r>
      <t xml:space="preserve">En la hoja uno </t>
    </r>
    <r>
      <rPr>
        <b/>
        <sz val="12"/>
        <color rgb="FF0070C0"/>
        <rFont val="Arial"/>
        <family val="2"/>
      </rPr>
      <t>(1.BASE)</t>
    </r>
    <r>
      <rPr>
        <sz val="12"/>
        <color rgb="FF0070C0"/>
        <rFont val="Arial"/>
        <family val="2"/>
      </rPr>
      <t xml:space="preserve"> haz un ranking de unidades y ventas Totales, siendo el de mayor valor el numero 1 con una tabla pivote</t>
    </r>
  </si>
  <si>
    <t>1.-</t>
  </si>
  <si>
    <t>2.-</t>
  </si>
  <si>
    <t>3.-</t>
  </si>
  <si>
    <t>4.-</t>
  </si>
  <si>
    <t>5.-</t>
  </si>
  <si>
    <t>6.-</t>
  </si>
  <si>
    <t>Crecimiento 99/00</t>
  </si>
  <si>
    <t>7.-</t>
  </si>
  <si>
    <t>8.-</t>
  </si>
  <si>
    <t>9.-</t>
  </si>
  <si>
    <t>10.-</t>
  </si>
  <si>
    <t>11.-</t>
  </si>
  <si>
    <t>12.-</t>
  </si>
  <si>
    <t>13.-</t>
  </si>
  <si>
    <t xml:space="preserve">Evaluación de Excel </t>
  </si>
  <si>
    <t>Pts</t>
  </si>
  <si>
    <t>Nombre</t>
  </si>
  <si>
    <r>
      <t>Adiciona una nueva hoja [</t>
    </r>
    <r>
      <rPr>
        <b/>
        <sz val="10"/>
        <color theme="1"/>
        <rFont val="Calibri"/>
        <family val="2"/>
      </rPr>
      <t>R5]</t>
    </r>
    <r>
      <rPr>
        <sz val="10"/>
        <color theme="1"/>
        <rFont val="Calibri"/>
        <family val="2"/>
      </rPr>
      <t xml:space="preserve"> y en base a la información de la hoja [</t>
    </r>
    <r>
      <rPr>
        <b/>
        <sz val="10"/>
        <color theme="1"/>
        <rFont val="Calibri"/>
        <family val="2"/>
      </rPr>
      <t>2.BASE]</t>
    </r>
    <r>
      <rPr>
        <sz val="10"/>
        <color theme="1"/>
        <rFont val="Calibri"/>
        <family val="2"/>
      </rPr>
      <t xml:space="preserve">, haz una </t>
    </r>
    <r>
      <rPr>
        <sz val="10"/>
        <color rgb="FFFF0000"/>
        <rFont val="Calibri"/>
        <family val="2"/>
      </rPr>
      <t>Gráfica de Barras</t>
    </r>
    <r>
      <rPr>
        <sz val="10"/>
        <color theme="1"/>
        <rFont val="Calibri"/>
        <family val="2"/>
      </rPr>
      <t xml:space="preserve"> con el total por unidades y ventas por mes.</t>
    </r>
  </si>
  <si>
    <r>
      <t>En la hoja [</t>
    </r>
    <r>
      <rPr>
        <b/>
        <sz val="10"/>
        <color theme="1"/>
        <rFont val="Calibri"/>
        <family val="2"/>
      </rPr>
      <t>5.SUBTOTALES]</t>
    </r>
    <r>
      <rPr>
        <sz val="10"/>
        <color theme="1"/>
        <rFont val="Calibri"/>
        <family val="2"/>
      </rPr>
      <t xml:space="preserve"> haz una suma por tipo de descripción usando la funcion </t>
    </r>
    <r>
      <rPr>
        <sz val="10"/>
        <color rgb="FFFF0000"/>
        <rFont val="Calibri"/>
        <family val="2"/>
      </rPr>
      <t>"Subtotales"</t>
    </r>
    <r>
      <rPr>
        <sz val="10"/>
        <color theme="1"/>
        <rFont val="Calibri"/>
        <family val="2"/>
      </rPr>
      <t xml:space="preserve"> y a la tabla dar formato para impresión.</t>
    </r>
  </si>
  <si>
    <r>
      <t xml:space="preserve">En la hoja </t>
    </r>
    <r>
      <rPr>
        <b/>
        <sz val="10"/>
        <color theme="1"/>
        <rFont val="Calibri"/>
        <family val="2"/>
      </rPr>
      <t>[6.MACROS]</t>
    </r>
    <r>
      <rPr>
        <sz val="10"/>
        <color theme="1"/>
        <rFont val="Calibri"/>
        <family val="2"/>
      </rPr>
      <t xml:space="preserve"> realiza una </t>
    </r>
    <r>
      <rPr>
        <sz val="10"/>
        <color rgb="FFFF0000"/>
        <rFont val="Calibri"/>
        <family val="2"/>
      </rPr>
      <t>Macro</t>
    </r>
    <r>
      <rPr>
        <sz val="10"/>
        <color theme="1"/>
        <rFont val="Calibri"/>
        <family val="2"/>
      </rPr>
      <t xml:space="preserve"> que ordene a los clientes de manera ascendente en base a su nombre y asigna un botón (imagen) para ejecutar el proceso.
Realiza otra Macro que los ordene de manera descendente y asigna otro botón (imagen) para poder ejecutar el proceso.</t>
    </r>
  </si>
  <si>
    <r>
      <t>Adiciona una nueva hoja llamada [</t>
    </r>
    <r>
      <rPr>
        <b/>
        <sz val="10"/>
        <color theme="1"/>
        <rFont val="Calibri"/>
        <family val="2"/>
      </rPr>
      <t>R11]</t>
    </r>
    <r>
      <rPr>
        <sz val="10"/>
        <color theme="1"/>
        <rFont val="Calibri"/>
        <family val="2"/>
      </rPr>
      <t xml:space="preserve"> y adiciona una </t>
    </r>
    <r>
      <rPr>
        <sz val="10"/>
        <color rgb="FFFF0000"/>
        <rFont val="Calibri"/>
        <family val="2"/>
      </rPr>
      <t>Gráfica de Pastel</t>
    </r>
    <r>
      <rPr>
        <b/>
        <sz val="10"/>
        <color rgb="FFFF0000"/>
        <rFont val="Calibri"/>
        <family val="2"/>
      </rPr>
      <t xml:space="preserve"> </t>
    </r>
    <r>
      <rPr>
        <sz val="10"/>
        <color theme="1"/>
        <rFont val="Calibri"/>
        <family val="2"/>
      </rPr>
      <t xml:space="preserve">con la información obtenida en el punto 10; mostrando el </t>
    </r>
    <r>
      <rPr>
        <sz val="10"/>
        <color rgb="FFFF0000"/>
        <rFont val="Calibri"/>
        <family val="2"/>
      </rPr>
      <t>porcentaje de participación</t>
    </r>
    <r>
      <rPr>
        <sz val="10"/>
        <color theme="1"/>
        <rFont val="Calibri"/>
        <family val="2"/>
      </rPr>
      <t xml:space="preserve"> por categoria, formatea para impresión.</t>
    </r>
  </si>
  <si>
    <t>Presentación de Resultados</t>
  </si>
  <si>
    <t>6.- Crecimientos de Categorías por Mes.</t>
  </si>
  <si>
    <t>4.- Crecimientos de Categorías con formato condicional.</t>
  </si>
  <si>
    <t>7.- Crecimientos de Categorías Totales - Lista</t>
  </si>
  <si>
    <t>8.- Subtotales por descripción de producto</t>
  </si>
  <si>
    <t>10.- Participación por Categoría en tabla pivote, gráfica de pastel.</t>
  </si>
  <si>
    <t>2.- Ranking de skus en Cajas y Pesos - Top Ten.</t>
  </si>
  <si>
    <t>5.- Gráfica de Barras de Totales en Cajas y Pesos.</t>
  </si>
  <si>
    <t>9.- Macros para ordenar clientes</t>
  </si>
  <si>
    <r>
      <t>En la hoja [</t>
    </r>
    <r>
      <rPr>
        <b/>
        <sz val="10"/>
        <color theme="1"/>
        <rFont val="Calibri"/>
        <family val="2"/>
      </rPr>
      <t>9.Instrucciones EX.2]</t>
    </r>
    <r>
      <rPr>
        <sz val="10"/>
        <color theme="1"/>
        <rFont val="Calibri"/>
        <family val="2"/>
      </rPr>
      <t xml:space="preserve"> hay otro ejercicio, por favor de </t>
    </r>
    <r>
      <rPr>
        <sz val="10"/>
        <color rgb="FFFF0000"/>
        <rFont val="Calibri"/>
        <family val="2"/>
      </rPr>
      <t>leer y hacer.</t>
    </r>
  </si>
  <si>
    <t>Con los resultados, crea una presentación en Power Point con una breve análisis de la información comercial.</t>
  </si>
  <si>
    <t>Jul-Dic 99</t>
  </si>
  <si>
    <t>Ene-Jun 2000</t>
  </si>
  <si>
    <t>%</t>
  </si>
  <si>
    <t>Participación</t>
  </si>
  <si>
    <t>Acumulado</t>
  </si>
  <si>
    <t>Total $</t>
  </si>
  <si>
    <t>Total Cajas</t>
  </si>
  <si>
    <t xml:space="preserve">VENTAS POR CAJAS </t>
  </si>
  <si>
    <t xml:space="preserve"> VENTAS EN PESOS </t>
  </si>
  <si>
    <t>GRÁFICOS VENTAS JUL99 DIC00</t>
  </si>
  <si>
    <t>POR CATEGORÍA</t>
  </si>
  <si>
    <r>
      <t xml:space="preserve">Haz un BUSCARV en la hoja llamada con el mismo nombre donde te traiga la </t>
    </r>
    <r>
      <rPr>
        <b/>
        <sz val="12"/>
        <color rgb="FF0070C0"/>
        <rFont val="Arial"/>
        <family val="2"/>
      </rPr>
      <t>categoria</t>
    </r>
    <r>
      <rPr>
        <sz val="12"/>
        <color rgb="FF0070C0"/>
        <rFont val="Arial"/>
        <family val="2"/>
      </rPr>
      <t xml:space="preserve"> de cada </t>
    </r>
    <r>
      <rPr>
        <b/>
        <sz val="12"/>
        <color rgb="FF0070C0"/>
        <rFont val="Arial"/>
        <family val="2"/>
      </rPr>
      <t>Sku</t>
    </r>
    <r>
      <rPr>
        <sz val="12"/>
        <color rgb="FF0070C0"/>
        <rFont val="Arial"/>
        <family val="2"/>
      </rPr>
      <t xml:space="preserve"> y el </t>
    </r>
    <r>
      <rPr>
        <b/>
        <sz val="12"/>
        <color rgb="FF0070C0"/>
        <rFont val="Arial"/>
        <family val="2"/>
      </rPr>
      <t>valor total</t>
    </r>
    <r>
      <rPr>
        <sz val="12"/>
        <color rgb="FF0070C0"/>
        <rFont val="Arial"/>
        <family val="2"/>
      </rPr>
      <t xml:space="preserve"> de la suma de todos los meses. Toma la informacion de la hoja </t>
    </r>
    <r>
      <rPr>
        <b/>
        <sz val="12"/>
        <color rgb="FF0070C0"/>
        <rFont val="Arial"/>
        <family val="2"/>
      </rPr>
      <t>(2.Base)</t>
    </r>
  </si>
  <si>
    <r>
      <t>En la hoja</t>
    </r>
    <r>
      <rPr>
        <b/>
        <sz val="10"/>
        <color theme="1"/>
        <rFont val="Calibri"/>
        <family val="2"/>
      </rPr>
      <t xml:space="preserve"> [1.BUSCARV] </t>
    </r>
    <r>
      <rPr>
        <sz val="10"/>
        <color theme="1"/>
        <rFont val="Calibri"/>
        <family val="2"/>
      </rPr>
      <t>obten el nombre de la C</t>
    </r>
    <r>
      <rPr>
        <b/>
        <sz val="10"/>
        <color theme="1"/>
        <rFont val="Calibri"/>
        <family val="2"/>
      </rPr>
      <t>ategoria</t>
    </r>
    <r>
      <rPr>
        <sz val="10"/>
        <color theme="1"/>
        <rFont val="Calibri"/>
        <family val="2"/>
      </rPr>
      <t xml:space="preserve"> para cada </t>
    </r>
    <r>
      <rPr>
        <b/>
        <sz val="10"/>
        <color theme="1"/>
        <rFont val="Calibri"/>
        <family val="2"/>
      </rPr>
      <t>Sku</t>
    </r>
    <r>
      <rPr>
        <sz val="10"/>
        <color theme="1"/>
        <rFont val="Calibri"/>
        <family val="2"/>
      </rPr>
      <t xml:space="preserve"> y el </t>
    </r>
    <r>
      <rPr>
        <b/>
        <sz val="10"/>
        <color theme="1"/>
        <rFont val="Calibri"/>
        <family val="2"/>
      </rPr>
      <t xml:space="preserve">Total (celdas amarillas) </t>
    </r>
    <r>
      <rPr>
        <sz val="10"/>
        <color theme="1"/>
        <rFont val="Calibri"/>
        <family val="2"/>
      </rPr>
      <t xml:space="preserve">utilizando la fórmula </t>
    </r>
    <r>
      <rPr>
        <sz val="10"/>
        <color rgb="FFFF0000"/>
        <rFont val="Calibri"/>
        <family val="2"/>
      </rPr>
      <t>buscarv</t>
    </r>
    <r>
      <rPr>
        <b/>
        <sz val="10"/>
        <color theme="1"/>
        <rFont val="Calibri"/>
        <family val="2"/>
      </rPr>
      <t xml:space="preserve">, </t>
    </r>
    <r>
      <rPr>
        <sz val="10"/>
        <color theme="1"/>
        <rFont val="Calibri"/>
        <family val="2"/>
      </rPr>
      <t>tomando</t>
    </r>
    <r>
      <rPr>
        <b/>
        <sz val="10"/>
        <color theme="1"/>
        <rFont val="Calibri"/>
        <family val="2"/>
      </rPr>
      <t xml:space="preserve"> </t>
    </r>
    <r>
      <rPr>
        <sz val="10"/>
        <color theme="1"/>
        <rFont val="Calibri"/>
        <family val="2"/>
      </rPr>
      <t xml:space="preserve">la informacion de la hoja </t>
    </r>
    <r>
      <rPr>
        <b/>
        <sz val="10"/>
        <color theme="1"/>
        <rFont val="Calibri"/>
        <family val="2"/>
      </rPr>
      <t>(2.Base).</t>
    </r>
  </si>
  <si>
    <r>
      <t xml:space="preserve">Adiciona una nueva hoja </t>
    </r>
    <r>
      <rPr>
        <b/>
        <sz val="10"/>
        <color theme="1"/>
        <rFont val="Calibri"/>
        <family val="2"/>
      </rPr>
      <t xml:space="preserve">[R2] </t>
    </r>
    <r>
      <rPr>
        <sz val="10"/>
        <color theme="1"/>
        <rFont val="Calibri"/>
        <family val="2"/>
      </rPr>
      <t>y en base a la información de la hoja [</t>
    </r>
    <r>
      <rPr>
        <b/>
        <sz val="10"/>
        <color theme="1"/>
        <rFont val="Calibri"/>
        <family val="2"/>
      </rPr>
      <t>2.BASE]</t>
    </r>
    <r>
      <rPr>
        <sz val="10"/>
        <color theme="1"/>
        <rFont val="Calibri"/>
        <family val="2"/>
      </rPr>
      <t xml:space="preserve">, realiza un </t>
    </r>
    <r>
      <rPr>
        <sz val="10"/>
        <color rgb="FFFF0000"/>
        <rFont val="Calibri"/>
        <family val="2"/>
      </rPr>
      <t xml:space="preserve">ranking descendente de Skus </t>
    </r>
    <r>
      <rPr>
        <sz val="10"/>
        <color theme="1"/>
        <rFont val="Calibri"/>
        <family val="2"/>
      </rPr>
      <t xml:space="preserve">en base a unidades </t>
    </r>
    <r>
      <rPr>
        <b/>
        <sz val="10"/>
        <color theme="1"/>
        <rFont val="Calibri"/>
        <family val="2"/>
      </rPr>
      <t>(Cajas)</t>
    </r>
    <r>
      <rPr>
        <sz val="10"/>
        <color theme="1"/>
        <rFont val="Calibri"/>
        <family val="2"/>
      </rPr>
      <t xml:space="preserve"> utilizando una </t>
    </r>
    <r>
      <rPr>
        <sz val="10"/>
        <color rgb="FFFF0000"/>
        <rFont val="Calibri"/>
        <family val="2"/>
      </rPr>
      <t>Tabla Dinamica</t>
    </r>
    <r>
      <rPr>
        <sz val="10"/>
        <color theme="1"/>
        <rFont val="Calibri"/>
        <family val="2"/>
      </rPr>
      <t xml:space="preserve">. </t>
    </r>
    <r>
      <rPr>
        <b/>
        <sz val="10"/>
        <color theme="1"/>
        <rFont val="Calibri"/>
        <family val="2"/>
      </rPr>
      <t xml:space="preserve"> </t>
    </r>
    <r>
      <rPr>
        <sz val="10"/>
        <color theme="1"/>
        <rFont val="Calibri"/>
        <family val="2"/>
      </rPr>
      <t xml:space="preserve">Haz lo mismo pero ahora en base a ventas </t>
    </r>
    <r>
      <rPr>
        <b/>
        <sz val="10"/>
        <color theme="1"/>
        <rFont val="Calibri"/>
        <family val="2"/>
      </rPr>
      <t>(pesos)</t>
    </r>
    <r>
      <rPr>
        <sz val="10"/>
        <color theme="1"/>
        <rFont val="Calibri"/>
        <family val="2"/>
      </rPr>
      <t>.</t>
    </r>
  </si>
  <si>
    <r>
      <t>Adiciona una nueva hoja [</t>
    </r>
    <r>
      <rPr>
        <b/>
        <sz val="10"/>
        <color theme="1"/>
        <rFont val="Calibri"/>
        <family val="2"/>
      </rPr>
      <t>R3]</t>
    </r>
    <r>
      <rPr>
        <sz val="10"/>
        <color theme="1"/>
        <rFont val="Calibri"/>
        <family val="2"/>
      </rPr>
      <t xml:space="preserve"> y en base a la información de la hoja [</t>
    </r>
    <r>
      <rPr>
        <b/>
        <sz val="10"/>
        <color theme="1"/>
        <rFont val="Calibri"/>
        <family val="2"/>
      </rPr>
      <t>2.BASE]</t>
    </r>
    <r>
      <rPr>
        <sz val="10"/>
        <color theme="1"/>
        <rFont val="Calibri"/>
        <family val="2"/>
      </rPr>
      <t>, muestra el</t>
    </r>
    <r>
      <rPr>
        <sz val="10"/>
        <color rgb="FFFF0000"/>
        <rFont val="Calibri"/>
        <family val="2"/>
      </rPr>
      <t xml:space="preserve"> Top 10</t>
    </r>
    <r>
      <rPr>
        <b/>
        <sz val="10"/>
        <color rgb="FFFF0000"/>
        <rFont val="Calibri"/>
        <family val="2"/>
      </rPr>
      <t xml:space="preserve"> </t>
    </r>
    <r>
      <rPr>
        <sz val="10"/>
        <color rgb="FFFF0000"/>
        <rFont val="Calibri"/>
        <family val="2"/>
      </rPr>
      <t>de</t>
    </r>
    <r>
      <rPr>
        <b/>
        <sz val="10"/>
        <color rgb="FFFF0000"/>
        <rFont val="Calibri"/>
        <family val="2"/>
      </rPr>
      <t xml:space="preserve"> </t>
    </r>
    <r>
      <rPr>
        <sz val="10"/>
        <color rgb="FFFF0000"/>
        <rFont val="Calibri"/>
        <family val="2"/>
      </rPr>
      <t>skus</t>
    </r>
    <r>
      <rPr>
        <b/>
        <sz val="10"/>
        <color theme="1"/>
        <rFont val="Calibri"/>
        <family val="2"/>
      </rPr>
      <t xml:space="preserve"> </t>
    </r>
    <r>
      <rPr>
        <sz val="10"/>
        <color theme="1"/>
        <rFont val="Calibri"/>
        <family val="2"/>
      </rPr>
      <t xml:space="preserve">en base a unidades </t>
    </r>
    <r>
      <rPr>
        <b/>
        <sz val="10"/>
        <color theme="1"/>
        <rFont val="Calibri"/>
        <family val="2"/>
      </rPr>
      <t>(cajas)</t>
    </r>
    <r>
      <rPr>
        <sz val="10"/>
        <color theme="1"/>
        <rFont val="Calibri"/>
        <family val="2"/>
      </rPr>
      <t xml:space="preserve"> utilizando una </t>
    </r>
    <r>
      <rPr>
        <sz val="10"/>
        <color rgb="FFFF0000"/>
        <rFont val="Calibri"/>
        <family val="2"/>
      </rPr>
      <t>Tabla Dinamica</t>
    </r>
    <r>
      <rPr>
        <sz val="10"/>
        <color theme="1"/>
        <rFont val="Calibri"/>
        <family val="2"/>
      </rPr>
      <t xml:space="preserve">. Haz lo mismo con valor </t>
    </r>
    <r>
      <rPr>
        <b/>
        <sz val="10"/>
        <color theme="1"/>
        <rFont val="Calibri"/>
        <family val="2"/>
      </rPr>
      <t>(pesos)</t>
    </r>
    <r>
      <rPr>
        <sz val="10"/>
        <color theme="1"/>
        <rFont val="Calibri"/>
        <family val="2"/>
      </rPr>
      <t xml:space="preserve">  y comenta tus </t>
    </r>
    <r>
      <rPr>
        <b/>
        <sz val="10"/>
        <color theme="1"/>
        <rFont val="Calibri"/>
        <family val="2"/>
      </rPr>
      <t>conclusiones</t>
    </r>
    <r>
      <rPr>
        <sz val="10"/>
        <color theme="1"/>
        <rFont val="Calibri"/>
        <family val="2"/>
      </rPr>
      <t xml:space="preserve"> de los resultados.</t>
    </r>
  </si>
  <si>
    <r>
      <t xml:space="preserve">Haz un </t>
    </r>
    <r>
      <rPr>
        <b/>
        <sz val="12"/>
        <color rgb="FF0070C0"/>
        <rFont val="Arial"/>
        <family val="2"/>
      </rPr>
      <t>BUSCARV</t>
    </r>
    <r>
      <rPr>
        <sz val="12"/>
        <color rgb="FF0070C0"/>
        <rFont val="Arial"/>
        <family val="2"/>
      </rPr>
      <t xml:space="preserve"> en la hoja llamada con el mismo nombre donde te traiga la </t>
    </r>
    <r>
      <rPr>
        <b/>
        <sz val="12"/>
        <color rgb="FF0070C0"/>
        <rFont val="Arial"/>
        <family val="2"/>
      </rPr>
      <t>categoria</t>
    </r>
    <r>
      <rPr>
        <sz val="12"/>
        <color rgb="FF0070C0"/>
        <rFont val="Arial"/>
        <family val="2"/>
      </rPr>
      <t xml:space="preserve"> de cada </t>
    </r>
    <r>
      <rPr>
        <b/>
        <sz val="12"/>
        <color rgb="FF0070C0"/>
        <rFont val="Arial"/>
        <family val="2"/>
      </rPr>
      <t>Sku</t>
    </r>
    <r>
      <rPr>
        <sz val="12"/>
        <color rgb="FF0070C0"/>
        <rFont val="Arial"/>
        <family val="2"/>
      </rPr>
      <t xml:space="preserve"> y el </t>
    </r>
    <r>
      <rPr>
        <b/>
        <sz val="12"/>
        <color rgb="FF0070C0"/>
        <rFont val="Arial"/>
        <family val="2"/>
      </rPr>
      <t>valor total</t>
    </r>
    <r>
      <rPr>
        <sz val="12"/>
        <color rgb="FF0070C0"/>
        <rFont val="Arial"/>
        <family val="2"/>
      </rPr>
      <t xml:space="preserve"> de la suma de todos los meses. Toma la informacion de la hoja </t>
    </r>
    <r>
      <rPr>
        <b/>
        <sz val="12"/>
        <color rgb="FF0070C0"/>
        <rFont val="Arial"/>
        <family val="2"/>
      </rPr>
      <t>(1.Base)</t>
    </r>
  </si>
  <si>
    <t>1.- BUSCARV de categorías</t>
  </si>
  <si>
    <r>
      <t>En la hoja [</t>
    </r>
    <r>
      <rPr>
        <b/>
        <sz val="10"/>
        <color theme="1"/>
        <rFont val="Calibri"/>
        <family val="2"/>
      </rPr>
      <t>3.SUMAR.SI]</t>
    </r>
    <r>
      <rPr>
        <sz val="10"/>
        <color theme="1"/>
        <rFont val="Calibri"/>
        <family val="2"/>
      </rPr>
      <t xml:space="preserve"> obtén el </t>
    </r>
    <r>
      <rPr>
        <b/>
        <sz val="10"/>
        <color theme="1"/>
        <rFont val="Calibri"/>
        <family val="2"/>
      </rPr>
      <t>Total por Categoría</t>
    </r>
    <r>
      <rPr>
        <sz val="10"/>
        <color theme="1"/>
        <rFont val="Calibri"/>
        <family val="2"/>
      </rPr>
      <t xml:space="preserve"> por mes (celdas amarillas) utilizando la fórmula </t>
    </r>
    <r>
      <rPr>
        <sz val="10"/>
        <color rgb="FFFF0000"/>
        <rFont val="Calibri"/>
        <family val="2"/>
      </rPr>
      <t>SUMAR.SI</t>
    </r>
    <r>
      <rPr>
        <sz val="10"/>
        <color theme="1"/>
        <rFont val="Calibri"/>
        <family val="2"/>
      </rPr>
      <t xml:space="preserve"> con la información de la hoja [</t>
    </r>
    <r>
      <rPr>
        <b/>
        <sz val="10"/>
        <color theme="1"/>
        <rFont val="Calibri"/>
        <family val="2"/>
      </rPr>
      <t xml:space="preserve">2.BASE], </t>
    </r>
    <r>
      <rPr>
        <sz val="10"/>
        <color theme="1"/>
        <rFont val="Calibri"/>
        <family val="2"/>
      </rPr>
      <t xml:space="preserve">calcula </t>
    </r>
    <r>
      <rPr>
        <sz val="10"/>
        <color rgb="FFFF0000"/>
        <rFont val="Calibri"/>
        <family val="2"/>
      </rPr>
      <t>crecimientos</t>
    </r>
    <r>
      <rPr>
        <sz val="10"/>
        <color theme="1"/>
        <rFont val="Calibri"/>
        <family val="2"/>
      </rPr>
      <t xml:space="preserve"> en el año (celdas azules).</t>
    </r>
  </si>
  <si>
    <r>
      <t>Utilizando la hoja [4.IF] haz una "</t>
    </r>
    <r>
      <rPr>
        <sz val="10"/>
        <color rgb="FFFF0000"/>
        <rFont val="Calibri"/>
        <family val="2"/>
      </rPr>
      <t>VALIDACION DE DATOS</t>
    </r>
    <r>
      <rPr>
        <b/>
        <sz val="10"/>
        <color theme="1"/>
        <rFont val="Calibri"/>
        <family val="2"/>
      </rPr>
      <t>"</t>
    </r>
    <r>
      <rPr>
        <sz val="10"/>
        <color theme="1"/>
        <rFont val="Calibri"/>
        <family val="2"/>
      </rPr>
      <t xml:space="preserve"> que muestre las opciones de "Ventas" y "Volumen" (celda roja) y cuando se haga la selección muestre los valores de crecimientos de la hoja </t>
    </r>
    <r>
      <rPr>
        <b/>
        <sz val="10"/>
        <color theme="1"/>
        <rFont val="Calibri"/>
        <family val="2"/>
      </rPr>
      <t>[3.SUMAR.SI]</t>
    </r>
    <r>
      <rPr>
        <sz val="10"/>
        <color theme="1"/>
        <rFont val="Calibri"/>
        <family val="2"/>
      </rPr>
      <t xml:space="preserve"> (celdas azules).</t>
    </r>
  </si>
  <si>
    <r>
      <t xml:space="preserve">Adiciona una nueva hoja llamada </t>
    </r>
    <r>
      <rPr>
        <b/>
        <sz val="10"/>
        <color theme="1"/>
        <rFont val="Calibri"/>
        <family val="2"/>
      </rPr>
      <t>R10</t>
    </r>
    <r>
      <rPr>
        <sz val="10"/>
        <color theme="1"/>
        <rFont val="Calibri"/>
        <family val="2"/>
      </rPr>
      <t xml:space="preserve"> y crea una tabla dinamica con la información de la hoja </t>
    </r>
    <r>
      <rPr>
        <b/>
        <sz val="10"/>
        <color theme="1"/>
        <rFont val="Calibri"/>
        <family val="2"/>
      </rPr>
      <t xml:space="preserve">(7.TABLA DINAMICA) </t>
    </r>
    <r>
      <rPr>
        <sz val="10"/>
        <color theme="1"/>
        <rFont val="Calibri"/>
        <family val="2"/>
      </rPr>
      <t xml:space="preserve">que muestre el </t>
    </r>
    <r>
      <rPr>
        <sz val="10"/>
        <color rgb="FFFF0000"/>
        <rFont val="Calibri"/>
        <family val="2"/>
      </rPr>
      <t>porcentaje de participación</t>
    </r>
    <r>
      <rPr>
        <sz val="10"/>
        <color theme="1"/>
        <rFont val="Calibri"/>
        <family val="2"/>
      </rPr>
      <t xml:space="preserve"> total año por categoría.</t>
    </r>
  </si>
  <si>
    <r>
      <t>En la hoja [</t>
    </r>
    <r>
      <rPr>
        <b/>
        <sz val="10"/>
        <color theme="1"/>
        <rFont val="Calibri"/>
        <family val="2"/>
      </rPr>
      <t>8.Texto en columnas]</t>
    </r>
    <r>
      <rPr>
        <sz val="10"/>
        <color theme="1"/>
        <rFont val="Calibri"/>
        <family val="2"/>
      </rPr>
      <t>, aplica la conversión de</t>
    </r>
    <r>
      <rPr>
        <sz val="10"/>
        <color rgb="FFFF0000"/>
        <rFont val="Calibri"/>
        <family val="2"/>
      </rPr>
      <t xml:space="preserve"> "Texto en Columnas"</t>
    </r>
    <r>
      <rPr>
        <sz val="10"/>
        <color theme="1"/>
        <rFont val="Calibri"/>
        <family val="2"/>
      </rPr>
      <t xml:space="preserve">, para separar la informacion contenida. </t>
    </r>
  </si>
  <si>
    <t>Enero 2019</t>
  </si>
  <si>
    <r>
      <t>Adiciona una nueva hoja [</t>
    </r>
    <r>
      <rPr>
        <b/>
        <sz val="10"/>
        <color theme="1"/>
        <rFont val="Calibri"/>
        <family val="2"/>
      </rPr>
      <t>R4]</t>
    </r>
    <r>
      <rPr>
        <sz val="10"/>
        <color theme="1"/>
        <rFont val="Calibri"/>
        <family val="2"/>
      </rPr>
      <t xml:space="preserve"> y en base a la información de la hoja [</t>
    </r>
    <r>
      <rPr>
        <b/>
        <sz val="10"/>
        <color theme="1"/>
        <rFont val="Calibri"/>
        <family val="2"/>
      </rPr>
      <t>2.BASE]</t>
    </r>
    <r>
      <rPr>
        <sz val="10"/>
        <color theme="1"/>
        <rFont val="Calibri"/>
        <family val="2"/>
      </rPr>
      <t xml:space="preserve">, haz un resumen </t>
    </r>
    <r>
      <rPr>
        <b/>
        <sz val="10"/>
        <color theme="1"/>
        <rFont val="Calibri"/>
        <family val="2"/>
      </rPr>
      <t>Total por Categoria</t>
    </r>
    <r>
      <rPr>
        <sz val="10"/>
        <color theme="1"/>
        <rFont val="Calibri"/>
        <family val="2"/>
      </rPr>
      <t xml:space="preserve">, que  muestre el crecimiento en el año aplicando un </t>
    </r>
    <r>
      <rPr>
        <b/>
        <sz val="10"/>
        <color theme="1"/>
        <rFont val="Calibri"/>
        <family val="2"/>
      </rPr>
      <t>"</t>
    </r>
    <r>
      <rPr>
        <sz val="10"/>
        <color rgb="FFFF0000"/>
        <rFont val="Calibri"/>
        <family val="2"/>
      </rPr>
      <t>Formato condicional</t>
    </r>
    <r>
      <rPr>
        <b/>
        <sz val="10"/>
        <color theme="1"/>
        <rFont val="Calibri"/>
        <family val="2"/>
      </rPr>
      <t>"</t>
    </r>
    <r>
      <rPr>
        <sz val="10"/>
        <color theme="1"/>
        <rFont val="Calibri"/>
        <family val="2"/>
      </rPr>
      <t xml:space="preserve"> para que muestre los valores </t>
    </r>
    <r>
      <rPr>
        <b/>
        <sz val="10"/>
        <color theme="1"/>
        <rFont val="Calibri"/>
        <family val="2"/>
      </rPr>
      <t>negativos en rojo</t>
    </r>
    <r>
      <rPr>
        <sz val="10"/>
        <color theme="1"/>
        <rFont val="Calibri"/>
        <family val="2"/>
      </rPr>
      <t xml:space="preserve"> y los valores</t>
    </r>
    <r>
      <rPr>
        <b/>
        <sz val="10"/>
        <color theme="1"/>
        <rFont val="Calibri"/>
        <family val="2"/>
      </rPr>
      <t xml:space="preserve"> positivos en verde</t>
    </r>
    <r>
      <rPr>
        <sz val="10"/>
        <color theme="1"/>
        <rFont val="Calibri"/>
        <family val="2"/>
      </rPr>
      <t>.</t>
    </r>
  </si>
  <si>
    <r>
      <t xml:space="preserve">En la hoja uno </t>
    </r>
    <r>
      <rPr>
        <b/>
        <sz val="12"/>
        <color rgb="FF0070C0"/>
        <rFont val="Arial"/>
        <family val="2"/>
      </rPr>
      <t>(1.BASE)</t>
    </r>
    <r>
      <rPr>
        <sz val="12"/>
        <color rgb="FF0070C0"/>
        <rFont val="Arial"/>
        <family val="2"/>
      </rPr>
      <t xml:space="preserve"> haz un ranking de unidades y ventas Totales, siendo el de mayor valor el numero 1 con una tabla dinamica</t>
    </r>
  </si>
  <si>
    <t>VENTAS pesos</t>
  </si>
  <si>
    <t>Ponle bordes a la tabla de datos de abajo</t>
  </si>
  <si>
    <t>Resalta los encabezados de columna en negrita y letras color blanco con fondo negro</t>
  </si>
  <si>
    <t>Inmoviliza los paneles de las celdas a partir del encabezado de columnas de la tabla</t>
  </si>
  <si>
    <t>Quita las líneas de división de esta hoja de cálculo</t>
  </si>
  <si>
    <t>Ordena la tabla por Categoria FCTS  y Descripcion</t>
  </si>
  <si>
    <t>Da formato de pesos a las ventas</t>
  </si>
  <si>
    <t>6.1-</t>
  </si>
  <si>
    <r>
      <t>En la hoja [2</t>
    </r>
    <r>
      <rPr>
        <b/>
        <sz val="10"/>
        <color theme="1"/>
        <rFont val="Calibri"/>
        <family val="2"/>
      </rPr>
      <t>.1 BASE FORMATO]</t>
    </r>
    <r>
      <rPr>
        <sz val="10"/>
        <color theme="1"/>
        <rFont val="Calibri"/>
        <family val="2"/>
      </rPr>
      <t xml:space="preserve"> Genera un Hipervinculo en esta celda que te lleve a esa hoja, entra y sigue las intrucciones que se indican al inicio de la hoja</t>
    </r>
  </si>
  <si>
    <t>6.2-</t>
  </si>
  <si>
    <r>
      <t>En la hoja [2</t>
    </r>
    <r>
      <rPr>
        <b/>
        <sz val="10"/>
        <color theme="1"/>
        <rFont val="Calibri"/>
        <family val="2"/>
      </rPr>
      <t xml:space="preserve">.2 BASE TExto] </t>
    </r>
    <r>
      <rPr>
        <sz val="10"/>
        <color theme="1"/>
        <rFont val="Calibri"/>
        <family val="2"/>
      </rPr>
      <t>En la columna "A1:A130" tenemos un listado de nombres de productos, pero si seleccionas cualquier valor de la lista notaras que en realidad son fórmulas. Lo que debes de hacer es copiar toda la columna de "A1:A130" a "B1:B130" pero debes de hacer un pegado especial de fórmulas a valores.</t>
    </r>
  </si>
  <si>
    <t>Escribe aquí las fórmulas</t>
  </si>
  <si>
    <t>NOMBRE EN MINUSCULAS</t>
  </si>
  <si>
    <t>CLIENTE Y NOMBRE</t>
  </si>
  <si>
    <r>
      <t xml:space="preserve">En la hoja </t>
    </r>
    <r>
      <rPr>
        <b/>
        <sz val="10"/>
        <color theme="1"/>
        <rFont val="Calibri"/>
        <family val="2"/>
      </rPr>
      <t>[6.1 fUNCIONES DE TEXTO]</t>
    </r>
    <r>
      <rPr>
        <sz val="10"/>
        <color theme="1"/>
        <rFont val="Calibri"/>
        <family val="2"/>
      </rPr>
      <t xml:space="preserve"> Sigue las intrucciones indicadas en la hoja</t>
    </r>
  </si>
  <si>
    <t>Etiquetas de fila</t>
  </si>
  <si>
    <t>Total general</t>
  </si>
  <si>
    <t>Suma de Total</t>
  </si>
  <si>
    <t>VOLUMEN</t>
  </si>
  <si>
    <t>2.1 BASE Formato'!A1</t>
  </si>
  <si>
    <t>0</t>
  </si>
  <si>
    <t>jul-99</t>
  </si>
  <si>
    <t>ago-99</t>
  </si>
  <si>
    <t>sep-99</t>
  </si>
  <si>
    <t>oct-99</t>
  </si>
  <si>
    <t>nov-99</t>
  </si>
  <si>
    <t>dic-99</t>
  </si>
  <si>
    <t>ene-00</t>
  </si>
  <si>
    <t>feb-00</t>
  </si>
  <si>
    <t>mar-00</t>
  </si>
  <si>
    <t>abr-00</t>
  </si>
  <si>
    <t>may-00</t>
  </si>
  <si>
    <t>jun-00</t>
  </si>
  <si>
    <t>99-99</t>
  </si>
  <si>
    <t>00-00</t>
  </si>
  <si>
    <t>Total2</t>
  </si>
  <si>
    <t>Columna1</t>
  </si>
  <si>
    <t>Columna2</t>
  </si>
  <si>
    <t>Columna3</t>
  </si>
  <si>
    <t>Total DEALS VTAS SHOE</t>
  </si>
  <si>
    <t>Total DEALS VTAS INSE</t>
  </si>
  <si>
    <t>Total DEALS VTAS HOUS</t>
  </si>
  <si>
    <t>Total DEALS VTAS FURN</t>
  </si>
  <si>
    <t>Total DEALS VTAS FLOO</t>
  </si>
  <si>
    <t>Total DEALS VTAS DRAI</t>
  </si>
  <si>
    <t>Total DEALS VTAS BATH</t>
  </si>
  <si>
    <t>Total DEALS VTAS BAG</t>
  </si>
  <si>
    <t>Total DEALS VTAS AUTO</t>
  </si>
  <si>
    <t>Total DEALS VTAS AIR</t>
  </si>
  <si>
    <t>Total DEALS MKT SHOE</t>
  </si>
  <si>
    <t>Total DEALS MKT REPEL</t>
  </si>
  <si>
    <t>Total DEALS MKT INSEC</t>
  </si>
  <si>
    <t>Total DEALS MKT HOUSE</t>
  </si>
  <si>
    <t>Total DEALS MKT FURNI</t>
  </si>
  <si>
    <t>Total DEALS MKT FLOOR</t>
  </si>
  <si>
    <t>Total DEALS MKT DRAIN</t>
  </si>
  <si>
    <t>Total DEALS MKT BATH</t>
  </si>
  <si>
    <t>Total DEALS MKT BAG A</t>
  </si>
  <si>
    <t>Total DEALS MKT AUTOM</t>
  </si>
  <si>
    <t>Total DEALS MKT AIR C</t>
  </si>
  <si>
    <t>Total COLORFIEL DESCT</t>
  </si>
  <si>
    <t>CÓDIGO</t>
  </si>
  <si>
    <t>DESCRIPCIÓN</t>
  </si>
  <si>
    <t>EMPAQUE</t>
  </si>
  <si>
    <t>UNIDAD</t>
  </si>
  <si>
    <t>COSTO</t>
  </si>
  <si>
    <t>METRO/FORANEO</t>
  </si>
  <si>
    <t>FRONTERIZO</t>
  </si>
  <si>
    <t>IVA</t>
  </si>
  <si>
    <t>IEPS</t>
  </si>
  <si>
    <t>DE</t>
  </si>
  <si>
    <t>PIEZAS</t>
  </si>
  <si>
    <t>POR</t>
  </si>
  <si>
    <t>PRECIO</t>
  </si>
  <si>
    <t>INSEC. RAID CASA Y JARDIN 250 ML</t>
  </si>
  <si>
    <t>Caja</t>
  </si>
  <si>
    <t>INSEC BAYGON ULTRA 400 ML</t>
  </si>
  <si>
    <t>INSEC. RAID MAX 250 ML</t>
  </si>
  <si>
    <t>INSEC. RAID MAX 400ML</t>
  </si>
  <si>
    <t>INSECTICIDA RAID MAX 400ML+ TRAMP</t>
  </si>
  <si>
    <t>INSECTICIDA  AE RAID MAX 400ML+LAMI</t>
  </si>
  <si>
    <t>INSEC. BAYGON AZUL 400ML</t>
  </si>
  <si>
    <t>INSEC. RAID ACCION TOTAL 400 ML.</t>
  </si>
  <si>
    <t>INSEC. RAID MATABICHOS 400 ML</t>
  </si>
  <si>
    <t>INSEC. RAID CASA Y JARDIN 400 ML</t>
  </si>
  <si>
    <t>INSEC. RAID RAIDOL VERDE 6 PZAS</t>
  </si>
  <si>
    <t>INSEC. RAID RAIDOL LAVAN 6 PZAS</t>
  </si>
  <si>
    <t>INSEC. BAYGON PLAQUITAS REP 24</t>
  </si>
  <si>
    <t>INSEC. BAYGON CASAYJARDIN 250 ML</t>
  </si>
  <si>
    <t>INSEC. LAMINITAS MOSQ AP</t>
  </si>
  <si>
    <t>INSEC. LAMINITAS MOSQ REP 24 PZAS</t>
  </si>
  <si>
    <t>INSEC. BAYGON CASA Y JARDIN 400 ML</t>
  </si>
  <si>
    <t>INSEC. BAYGON VERDE LIQUID 480 ML</t>
  </si>
  <si>
    <t>INSEC. RAID MATACUCARACHAS 400 ML.</t>
  </si>
  <si>
    <t>REPEL. OFF CREMA 100 ML</t>
  </si>
  <si>
    <t>REPEL. OFF CREMA 200 ML.</t>
  </si>
  <si>
    <t>INSEC. BAYGON VERDE  400 ML</t>
  </si>
  <si>
    <t>INSEC. BAYGON POD MORTAL 400 ML</t>
  </si>
  <si>
    <t>INSEC. BAYGON PLAQUITAS APA 10 PZA</t>
  </si>
  <si>
    <t>INSEC.RAID MAX TRAMPAS 8 PZA</t>
  </si>
  <si>
    <t>AROM GLADE HAWAIIAN BREE 400 ML.</t>
  </si>
  <si>
    <t>AROM GLADE JAR CAMPESTRE 400 ML</t>
  </si>
  <si>
    <t>AROM GLADE MANZANA CANELA 400 ML</t>
  </si>
  <si>
    <t>AROM GLADE MANZ-CAN 2X1 400ML.</t>
  </si>
  <si>
    <t>AROM GLADE PISO TWIN MANZ CAN RP</t>
  </si>
  <si>
    <t>AROMAT GLD AE BOTBISMS LE2 287ML</t>
  </si>
  <si>
    <t>AROMAT GLD AE SOKSPRG LE1 287ML</t>
  </si>
  <si>
    <t>AROMAT GLD PISO SPKSPRG 2PZ 21ML</t>
  </si>
  <si>
    <t>AROM GLADE FLORAL FRESC  150 GRS</t>
  </si>
  <si>
    <t>AROM GLADE CAMP LAVANDA 150 GRS</t>
  </si>
  <si>
    <t>AROM GLADE CARICIA BEBE 150 GRS</t>
  </si>
  <si>
    <t>AROM GLADE LAVANDA 400 ML</t>
  </si>
  <si>
    <t>AROM GLADE TOQ LAVAN. RP 3X2 9GR</t>
  </si>
  <si>
    <t>AROM GLADE GLASS NECT FLOR RP 8GR</t>
  </si>
  <si>
    <t>AROM GLADE TOQ FRESC MAT RP 3X2 9GR</t>
  </si>
  <si>
    <t>AROM GLADE GLASS MANZ CAN RP 16 GR</t>
  </si>
  <si>
    <t>AROM GLASS FRESC MATINAL RP 16 GR</t>
  </si>
  <si>
    <t>AROM GLADE PISO HARMONY 2RP 21ML</t>
  </si>
  <si>
    <t>AROMATIZANTE GLADE PISO MC AP+2R 21</t>
  </si>
  <si>
    <t>AROM OUST FLORAL 285GRS</t>
  </si>
  <si>
    <t>AROM OUST AER FRESC CAMP 285 GRS</t>
  </si>
  <si>
    <t>AROM GLADE PISO HAW TWIN  PACK 21 M</t>
  </si>
  <si>
    <t>LIMPIA WINDEX GL LIQ TR 650ML+350ML</t>
  </si>
  <si>
    <t>LIMP MR MUS AP 650ML+PLEDGE MI 250M</t>
  </si>
  <si>
    <t>LIM PATO ANTIHONGOS RP 473 ML</t>
  </si>
  <si>
    <t>LIMP PATO BANOS Y COCINAS 473 ML</t>
  </si>
  <si>
    <t>LIMP WINDEX DESENGRASANTE AP 650ML</t>
  </si>
  <si>
    <t>LIMP WINDEX CRYSTAL RAIN 650 ML</t>
  </si>
  <si>
    <t>LIMP P/VENT MR MUSC WINDEX ECO 500M</t>
  </si>
  <si>
    <t>LIMP VIDRIOS WIND A AP 650ML+ECO 50</t>
  </si>
  <si>
    <t>LIMP VIDRIOS WINDEX VINAGRE 650 ML</t>
  </si>
  <si>
    <t>LIMP MR MUSC ANTIGRASA AP 650 ML</t>
  </si>
  <si>
    <t>LIMP MR MUSC ANTIGRASA RP 650 ML</t>
  </si>
  <si>
    <t>LIMP MRS MUSCULO DESTRUCTOR 650 ML</t>
  </si>
  <si>
    <t>LIMP HOR MR MUSC ANTIGR ECO 500ML</t>
  </si>
  <si>
    <t>LIMP MR MUSC ANTGA 650ML+ECO 500ML</t>
  </si>
  <si>
    <t>LIMP VIDRIOS WINDEX AZUL AP 650 ML</t>
  </si>
  <si>
    <t>LIMP VIDRIOS WINDEX AZUL RP 1L</t>
  </si>
  <si>
    <t>LIMP WINDEX DESENGRASANTE RP 650 ML</t>
  </si>
  <si>
    <t>LIMP MUEBLES PLEDGE NARANJA 396 GR</t>
  </si>
  <si>
    <t>LIM PLEDGE MULTISUPERFICIES AP 650</t>
  </si>
  <si>
    <t>LIMP MUEBLES PLEDGE MADERA 260 ML</t>
  </si>
  <si>
    <t>LIMP MUEBLES PLEDGE MADERA 333 GR</t>
  </si>
  <si>
    <t>LIMP MUEBLES PLEDGE ORIGINAL 333 GR</t>
  </si>
  <si>
    <t>LIMP MUEBLES PLEDGE POTPOURRI 333GR</t>
  </si>
  <si>
    <t>LIMP MUEBLES PLEDGE SACUIDIDOR 396</t>
  </si>
  <si>
    <t>LIMP MUEBLES PLEDGE ACEITE 500 ML</t>
  </si>
  <si>
    <t>DESINFECT PATO FRESCO 400 ML.</t>
  </si>
  <si>
    <t>DESTAPACANOS DRANO 946ML</t>
  </si>
  <si>
    <t>DESTAPACANOS DRANO PLUS 946 ML</t>
  </si>
  <si>
    <t>PAST PATO AZUL AROMA TWIN 104GR</t>
  </si>
  <si>
    <t>PAST MR MUSCULO TWIN 40 GR</t>
  </si>
  <si>
    <t>PAST PATO DISC ACT BRISA MARINA 36</t>
  </si>
  <si>
    <t>PAST PATO DISC ACT LIMA FRESCA 36 M</t>
  </si>
  <si>
    <t>PAST PATO AZUL 48GR</t>
  </si>
  <si>
    <t>PAST PATO VERDE 48GR</t>
  </si>
  <si>
    <t>PAST PATO C/AROM S/COLOR 48GR</t>
  </si>
  <si>
    <t>PAST PATO CLORO LARGA DUR 110GR</t>
  </si>
  <si>
    <t>PAST PATO AZUL TWIN PACK 96GR</t>
  </si>
  <si>
    <t>LIMP LIQ PATO ADVANCED AZUL 500 ML</t>
  </si>
  <si>
    <t>LIMP LIQ PATO ANTIHONGOS AP 473 ML</t>
  </si>
  <si>
    <t>CERA LIQ. COLORFIEL NEGRA 60ML</t>
  </si>
  <si>
    <t>ventas</t>
  </si>
  <si>
    <t>volumen</t>
  </si>
  <si>
    <t>Cuenta de Descripción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</si>
</sst>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00_);_(&quot;$&quot;* \(#,##0.00\);_(&quot;$&quot;* &quot;-&quot;??_);_(@_)"/>
    <numFmt numFmtId="165" formatCode="_(* #,##0.00_);_(* \(#,##0.00\);_(* &quot;-&quot;??_);_(@_)"/>
    <numFmt numFmtId="166" formatCode="_(* #,##0_);_(* \(#,##0\);_(* &quot;-&quot;??_);_(@_)"/>
    <numFmt numFmtId="167" formatCode="000000"/>
    <numFmt numFmtId="168" formatCode="&quot;$&quot;#,##0"/>
    <numFmt numFmtId="169" formatCode="_-[$$-80A]* #,##0.00_-;\-[$$-80A]* #,##0.00_-;_-[$$-80A]* &quot;-&quot;??_-;_-@_-"/>
  </numFmts>
  <fonts count="33" x14ac:knownFonts="1">
    <font>
      <sz val="10"/>
      <name val="Arial"/>
    </font>
    <font>
      <sz val="10"/>
      <name val="Arial"/>
      <family val="2"/>
    </font>
    <font>
      <b/>
      <sz val="10"/>
      <name val="Arial"/>
      <family val="2"/>
    </font>
    <font>
      <sz val="10"/>
      <name val="Arial"/>
      <family val="2"/>
    </font>
    <font>
      <b/>
      <sz val="18"/>
      <name val="Arial"/>
      <family val="2"/>
    </font>
    <font>
      <b/>
      <sz val="16"/>
      <name val="Arial"/>
      <family val="2"/>
    </font>
    <font>
      <sz val="16"/>
      <name val="Arial"/>
      <family val="2"/>
    </font>
    <font>
      <b/>
      <sz val="14"/>
      <name val="Arial"/>
      <family val="2"/>
    </font>
    <font>
      <sz val="8"/>
      <name val="Arial"/>
      <family val="2"/>
    </font>
    <font>
      <b/>
      <sz val="10"/>
      <color theme="0"/>
      <name val="Arial"/>
      <family val="2"/>
    </font>
    <font>
      <b/>
      <sz val="11"/>
      <color theme="0"/>
      <name val="Arial"/>
      <family val="2"/>
    </font>
    <font>
      <b/>
      <sz val="16"/>
      <color theme="0"/>
      <name val="Arial"/>
      <family val="2"/>
    </font>
    <font>
      <sz val="12"/>
      <color rgb="FF0070C0"/>
      <name val="Arial"/>
      <family val="2"/>
    </font>
    <font>
      <b/>
      <sz val="12"/>
      <color rgb="FF0070C0"/>
      <name val="Arial"/>
      <family val="2"/>
    </font>
    <font>
      <b/>
      <sz val="11"/>
      <name val="Arial"/>
      <family val="2"/>
    </font>
    <font>
      <sz val="9"/>
      <name val="Arial"/>
      <family val="2"/>
    </font>
    <font>
      <b/>
      <sz val="9"/>
      <name val="Arial"/>
      <family val="2"/>
    </font>
    <font>
      <sz val="10"/>
      <name val="Arial Narrow"/>
      <family val="2"/>
    </font>
    <font>
      <sz val="10"/>
      <color theme="1"/>
      <name val="Calibri"/>
      <family val="2"/>
    </font>
    <font>
      <b/>
      <sz val="10"/>
      <color theme="1"/>
      <name val="Calibri"/>
      <family val="2"/>
    </font>
    <font>
      <b/>
      <u/>
      <sz val="14"/>
      <name val="Arial"/>
      <family val="2"/>
    </font>
    <font>
      <sz val="10"/>
      <color theme="3"/>
      <name val="Arial"/>
      <family val="2"/>
    </font>
    <font>
      <b/>
      <sz val="9"/>
      <color theme="3"/>
      <name val="Arial"/>
      <family val="2"/>
    </font>
    <font>
      <sz val="9"/>
      <color theme="3"/>
      <name val="Arial"/>
      <family val="2"/>
    </font>
    <font>
      <b/>
      <sz val="10"/>
      <color rgb="FFFF0000"/>
      <name val="Calibri"/>
      <family val="2"/>
    </font>
    <font>
      <sz val="10"/>
      <color rgb="FFFF0000"/>
      <name val="Calibri"/>
      <family val="2"/>
    </font>
    <font>
      <b/>
      <sz val="11"/>
      <color theme="3"/>
      <name val="Arial"/>
      <family val="2"/>
    </font>
    <font>
      <sz val="11"/>
      <color theme="3"/>
      <name val="Arial"/>
      <family val="2"/>
    </font>
    <font>
      <sz val="12"/>
      <color theme="1"/>
      <name val="Arial"/>
      <family val="2"/>
    </font>
    <font>
      <sz val="10"/>
      <name val="Arial"/>
      <family val="2"/>
    </font>
    <font>
      <u/>
      <sz val="10"/>
      <color theme="10"/>
      <name val="Arial"/>
      <family val="2"/>
    </font>
    <font>
      <sz val="10"/>
      <color rgb="FF000000"/>
      <name val="Arial"/>
      <family val="2"/>
    </font>
    <font>
      <u/>
      <sz val="10"/>
      <name val="Arial"/>
      <family val="2"/>
    </font>
  </fonts>
  <fills count="10">
    <fill>
      <patternFill patternType="none"/>
    </fill>
    <fill>
      <patternFill patternType="gray125"/>
    </fill>
    <fill>
      <patternFill patternType="solid">
        <fgColor indexed="9"/>
        <bgColor indexed="64"/>
      </patternFill>
    </fill>
    <fill>
      <patternFill patternType="solid">
        <fgColor theme="1"/>
        <bgColor indexed="64"/>
      </patternFill>
    </fill>
    <fill>
      <patternFill patternType="solid">
        <fgColor rgb="FFFF0000"/>
        <bgColor indexed="64"/>
      </patternFill>
    </fill>
    <fill>
      <patternFill patternType="solid">
        <fgColor theme="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92D050"/>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theme="0" tint="-0.34998626667073579"/>
      </left>
      <right style="thick">
        <color theme="0" tint="-0.34998626667073579"/>
      </right>
      <top style="thin">
        <color theme="0" tint="-0.34998626667073579"/>
      </top>
      <bottom style="thick">
        <color theme="0" tint="-0.34998626667073579"/>
      </bottom>
      <diagonal/>
    </border>
    <border>
      <left style="thin">
        <color indexed="64"/>
      </left>
      <right style="thick">
        <color theme="1"/>
      </right>
      <top style="thin">
        <color theme="1"/>
      </top>
      <bottom style="thick">
        <color theme="1"/>
      </bottom>
      <diagonal/>
    </border>
    <border>
      <left style="thin">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s>
  <cellStyleXfs count="5">
    <xf numFmtId="0" fontId="0" fillId="0" borderId="0"/>
    <xf numFmtId="165" fontId="1" fillId="0" borderId="0" applyFont="0" applyFill="0" applyBorder="0" applyAlignment="0" applyProtection="0"/>
    <xf numFmtId="164" fontId="1"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cellStyleXfs>
  <cellXfs count="169">
    <xf numFmtId="0" fontId="0" fillId="0" borderId="0" xfId="0"/>
    <xf numFmtId="0" fontId="2" fillId="0" borderId="0" xfId="0" applyFont="1" applyAlignment="1">
      <alignment horizontal="centerContinuous"/>
    </xf>
    <xf numFmtId="0" fontId="2" fillId="0" borderId="0" xfId="0" applyFont="1"/>
    <xf numFmtId="17" fontId="2" fillId="0" borderId="1" xfId="0" applyNumberFormat="1" applyFont="1" applyBorder="1" applyAlignment="1">
      <alignment horizontal="center"/>
    </xf>
    <xf numFmtId="17" fontId="2" fillId="0" borderId="0" xfId="0" applyNumberFormat="1" applyFont="1" applyAlignment="1">
      <alignment horizontal="center"/>
    </xf>
    <xf numFmtId="0" fontId="3" fillId="2" borderId="0" xfId="0" applyFont="1" applyFill="1"/>
    <xf numFmtId="166" fontId="3" fillId="2" borderId="0" xfId="1" applyNumberFormat="1" applyFont="1" applyFill="1"/>
    <xf numFmtId="0" fontId="3" fillId="0" borderId="0" xfId="0" applyFont="1"/>
    <xf numFmtId="166" fontId="3" fillId="0" borderId="0" xfId="1" applyNumberFormat="1" applyFont="1"/>
    <xf numFmtId="0" fontId="2" fillId="0" borderId="0" xfId="0" applyFont="1" applyAlignment="1">
      <alignment horizontal="center"/>
    </xf>
    <xf numFmtId="0" fontId="4" fillId="0" borderId="0" xfId="0" applyFont="1" applyAlignment="1">
      <alignment horizontal="centerContinuous"/>
    </xf>
    <xf numFmtId="0" fontId="4" fillId="0" borderId="0" xfId="0" applyFont="1"/>
    <xf numFmtId="0" fontId="5" fillId="0" borderId="0" xfId="0" applyFont="1" applyAlignment="1">
      <alignment horizontal="centerContinuous"/>
    </xf>
    <xf numFmtId="0" fontId="6" fillId="0" borderId="0" xfId="0" applyFont="1"/>
    <xf numFmtId="164" fontId="0" fillId="0" borderId="0" xfId="0" applyNumberFormat="1"/>
    <xf numFmtId="0" fontId="0" fillId="0" borderId="1" xfId="0" applyBorder="1"/>
    <xf numFmtId="0" fontId="7" fillId="0" borderId="0" xfId="0" applyFont="1" applyAlignment="1">
      <alignment horizontal="centerContinuous"/>
    </xf>
    <xf numFmtId="0" fontId="0" fillId="0" borderId="0" xfId="0" applyAlignment="1">
      <alignment horizontal="center"/>
    </xf>
    <xf numFmtId="0" fontId="0" fillId="0" borderId="1" xfId="0" applyBorder="1" applyAlignment="1">
      <alignment horizontal="center"/>
    </xf>
    <xf numFmtId="164" fontId="0" fillId="0" borderId="1" xfId="2" applyFont="1" applyBorder="1" applyAlignment="1">
      <alignment horizontal="right"/>
    </xf>
    <xf numFmtId="0" fontId="0" fillId="0" borderId="0" xfId="0" applyBorder="1"/>
    <xf numFmtId="0" fontId="0" fillId="0" borderId="1" xfId="0" applyFill="1" applyBorder="1"/>
    <xf numFmtId="0" fontId="4" fillId="0" borderId="0" xfId="0" applyFont="1" applyAlignment="1">
      <alignment horizontal="center"/>
    </xf>
    <xf numFmtId="166" fontId="3" fillId="0" borderId="0" xfId="1" applyNumberFormat="1" applyFont="1" applyAlignment="1">
      <alignment horizontal="center"/>
    </xf>
    <xf numFmtId="0" fontId="5" fillId="0" borderId="0" xfId="0" applyFont="1" applyAlignment="1">
      <alignment horizontal="center"/>
    </xf>
    <xf numFmtId="0" fontId="3" fillId="0" borderId="0" xfId="0" applyFont="1" applyAlignment="1">
      <alignment horizontal="center"/>
    </xf>
    <xf numFmtId="0" fontId="3" fillId="0" borderId="1" xfId="0" applyFont="1" applyBorder="1"/>
    <xf numFmtId="0" fontId="2" fillId="0" borderId="1" xfId="0" applyFont="1" applyBorder="1"/>
    <xf numFmtId="0" fontId="0" fillId="0" borderId="0" xfId="0" applyFill="1"/>
    <xf numFmtId="0" fontId="2" fillId="0" borderId="1" xfId="0" applyFont="1" applyBorder="1" applyAlignment="1">
      <alignment horizontal="center"/>
    </xf>
    <xf numFmtId="164" fontId="0" fillId="0" borderId="1" xfId="0" applyNumberFormat="1" applyBorder="1"/>
    <xf numFmtId="0" fontId="11" fillId="4" borderId="0" xfId="0" applyFont="1" applyFill="1" applyAlignment="1">
      <alignment horizontal="center"/>
    </xf>
    <xf numFmtId="168" fontId="3" fillId="0" borderId="1" xfId="1" applyNumberFormat="1" applyFont="1" applyBorder="1" applyAlignment="1">
      <alignment horizontal="center"/>
    </xf>
    <xf numFmtId="0" fontId="3" fillId="2" borderId="1" xfId="0" applyFont="1" applyFill="1" applyBorder="1"/>
    <xf numFmtId="168" fontId="3" fillId="2" borderId="1" xfId="1" applyNumberFormat="1" applyFont="1" applyFill="1" applyBorder="1" applyAlignment="1">
      <alignment horizontal="center"/>
    </xf>
    <xf numFmtId="167" fontId="3" fillId="2" borderId="1" xfId="0" applyNumberFormat="1" applyFont="1" applyFill="1" applyBorder="1"/>
    <xf numFmtId="166" fontId="3" fillId="2" borderId="1" xfId="1" applyNumberFormat="1" applyFont="1" applyFill="1" applyBorder="1" applyAlignment="1">
      <alignment horizontal="center"/>
    </xf>
    <xf numFmtId="167" fontId="3" fillId="0" borderId="1" xfId="0" applyNumberFormat="1" applyFont="1" applyBorder="1"/>
    <xf numFmtId="166" fontId="3" fillId="0" borderId="1" xfId="1" applyNumberFormat="1" applyFont="1" applyBorder="1" applyAlignment="1">
      <alignment horizontal="center"/>
    </xf>
    <xf numFmtId="166" fontId="3" fillId="0" borderId="1" xfId="0" applyNumberFormat="1" applyFont="1" applyBorder="1" applyAlignment="1">
      <alignment horizontal="center"/>
    </xf>
    <xf numFmtId="0" fontId="3" fillId="0" borderId="1" xfId="0" applyFont="1" applyFill="1" applyBorder="1"/>
    <xf numFmtId="0" fontId="3" fillId="0" borderId="1" xfId="0" applyFont="1" applyFill="1" applyBorder="1" applyAlignment="1">
      <alignment horizontal="center"/>
    </xf>
    <xf numFmtId="0" fontId="10" fillId="4" borderId="1" xfId="0" applyFont="1" applyFill="1" applyBorder="1" applyAlignment="1">
      <alignment horizontal="center"/>
    </xf>
    <xf numFmtId="0" fontId="12" fillId="0" borderId="0" xfId="0" applyFont="1"/>
    <xf numFmtId="0" fontId="11" fillId="4" borderId="0" xfId="0" applyFont="1" applyFill="1" applyAlignment="1">
      <alignment horizontal="center" vertical="center"/>
    </xf>
    <xf numFmtId="0" fontId="7" fillId="0" borderId="0" xfId="0" applyFont="1" applyAlignment="1">
      <alignment horizontal="left"/>
    </xf>
    <xf numFmtId="0" fontId="14" fillId="0" borderId="0" xfId="0" applyFont="1" applyAlignment="1">
      <alignment horizontal="left"/>
    </xf>
    <xf numFmtId="0" fontId="3" fillId="0" borderId="0" xfId="0" applyFont="1" applyAlignment="1">
      <alignment vertical="center"/>
    </xf>
    <xf numFmtId="0" fontId="0" fillId="0" borderId="0" xfId="0" applyAlignment="1">
      <alignment vertical="top" wrapText="1"/>
    </xf>
    <xf numFmtId="0" fontId="0" fillId="0" borderId="0" xfId="0" applyAlignment="1">
      <alignment horizontal="center" vertical="top"/>
    </xf>
    <xf numFmtId="0" fontId="0" fillId="0" borderId="0" xfId="0" applyNumberFormat="1"/>
    <xf numFmtId="0" fontId="0" fillId="6" borderId="1" xfId="0" applyFill="1" applyBorder="1"/>
    <xf numFmtId="0" fontId="0" fillId="5" borderId="1" xfId="0" applyFill="1" applyBorder="1"/>
    <xf numFmtId="0" fontId="3" fillId="6" borderId="1" xfId="0" applyFont="1" applyFill="1" applyBorder="1"/>
    <xf numFmtId="0" fontId="15" fillId="0" borderId="0" xfId="0" applyFont="1" applyAlignment="1">
      <alignment horizontal="center" vertical="top"/>
    </xf>
    <xf numFmtId="0" fontId="16" fillId="0" borderId="0" xfId="0" applyFont="1" applyAlignment="1">
      <alignment horizontal="center" vertical="top"/>
    </xf>
    <xf numFmtId="0" fontId="15" fillId="0" borderId="7" xfId="0" applyFont="1" applyBorder="1" applyAlignment="1">
      <alignment horizontal="center" vertical="top"/>
    </xf>
    <xf numFmtId="0" fontId="15" fillId="0" borderId="0" xfId="0" applyFont="1"/>
    <xf numFmtId="0" fontId="17" fillId="0" borderId="0" xfId="0" applyFont="1"/>
    <xf numFmtId="0" fontId="18" fillId="8" borderId="6" xfId="0" applyFont="1" applyFill="1" applyBorder="1" applyAlignment="1">
      <alignment vertical="top" wrapText="1"/>
    </xf>
    <xf numFmtId="0" fontId="18" fillId="0" borderId="0" xfId="0" applyFont="1" applyAlignment="1">
      <alignment vertical="top" wrapText="1"/>
    </xf>
    <xf numFmtId="0" fontId="20" fillId="0" borderId="0" xfId="0" applyFont="1" applyAlignment="1">
      <alignment horizontal="left"/>
    </xf>
    <xf numFmtId="0" fontId="21" fillId="0" borderId="0" xfId="0" applyFont="1"/>
    <xf numFmtId="0" fontId="22" fillId="0" borderId="0" xfId="0" applyFont="1" applyAlignment="1">
      <alignment horizontal="center" vertical="top"/>
    </xf>
    <xf numFmtId="0" fontId="23" fillId="0" borderId="0" xfId="0" applyFont="1" applyAlignment="1">
      <alignment horizontal="center" vertical="top"/>
    </xf>
    <xf numFmtId="0" fontId="26" fillId="0" borderId="0" xfId="0" applyFont="1"/>
    <xf numFmtId="0" fontId="27" fillId="0" borderId="0" xfId="0" applyFont="1" applyAlignment="1">
      <alignment horizontal="left" indent="1"/>
    </xf>
    <xf numFmtId="0" fontId="28" fillId="0" borderId="0" xfId="0" applyFont="1" applyAlignment="1">
      <alignment horizontal="left" vertical="top"/>
    </xf>
    <xf numFmtId="0" fontId="14" fillId="0" borderId="0" xfId="0" applyFont="1" applyAlignment="1">
      <alignment horizontal="left" indent="1"/>
    </xf>
    <xf numFmtId="168" fontId="3" fillId="0" borderId="0" xfId="0" applyNumberFormat="1" applyFont="1"/>
    <xf numFmtId="168" fontId="1" fillId="0" borderId="0" xfId="0" applyNumberFormat="1" applyFont="1"/>
    <xf numFmtId="169" fontId="0" fillId="0" borderId="0" xfId="0" applyNumberFormat="1" applyAlignment="1">
      <alignment horizontal="center"/>
    </xf>
    <xf numFmtId="169" fontId="0" fillId="0" borderId="0" xfId="0" applyNumberFormat="1"/>
    <xf numFmtId="169" fontId="0" fillId="0" borderId="1" xfId="0" applyNumberFormat="1" applyFill="1" applyBorder="1"/>
    <xf numFmtId="10" fontId="0" fillId="0" borderId="1" xfId="3" applyNumberFormat="1" applyFont="1" applyFill="1" applyBorder="1"/>
    <xf numFmtId="169" fontId="0" fillId="9" borderId="1" xfId="0" applyNumberFormat="1" applyFill="1" applyBorder="1"/>
    <xf numFmtId="10" fontId="0" fillId="9" borderId="1" xfId="3" applyNumberFormat="1" applyFont="1" applyFill="1" applyBorder="1"/>
    <xf numFmtId="0" fontId="1" fillId="0" borderId="0" xfId="0" applyFont="1"/>
    <xf numFmtId="0" fontId="0" fillId="0" borderId="1" xfId="0" applyFont="1" applyFill="1" applyBorder="1" applyAlignment="1">
      <alignment horizontal="center"/>
    </xf>
    <xf numFmtId="10" fontId="0" fillId="0" borderId="1" xfId="0" applyNumberFormat="1" applyFill="1" applyBorder="1"/>
    <xf numFmtId="10" fontId="0" fillId="9" borderId="1" xfId="0" applyNumberFormat="1" applyFill="1" applyBorder="1"/>
    <xf numFmtId="0" fontId="1" fillId="0" borderId="1" xfId="0" applyFont="1" applyFill="1" applyBorder="1" applyAlignment="1">
      <alignment horizontal="center"/>
    </xf>
    <xf numFmtId="0" fontId="1" fillId="2" borderId="1" xfId="0" applyFont="1" applyFill="1" applyBorder="1"/>
    <xf numFmtId="0" fontId="2" fillId="0" borderId="0" xfId="0" applyFont="1" applyAlignment="1"/>
    <xf numFmtId="166" fontId="0" fillId="0" borderId="0" xfId="0" applyNumberFormat="1"/>
    <xf numFmtId="168" fontId="3" fillId="0" borderId="1" xfId="0" applyNumberFormat="1" applyFont="1" applyBorder="1"/>
    <xf numFmtId="168" fontId="1" fillId="0" borderId="1" xfId="0" applyNumberFormat="1" applyFont="1" applyBorder="1"/>
    <xf numFmtId="0" fontId="3" fillId="2" borderId="15" xfId="0" applyFont="1" applyFill="1" applyBorder="1"/>
    <xf numFmtId="168" fontId="3" fillId="2" borderId="15" xfId="1" applyNumberFormat="1" applyFont="1" applyFill="1" applyBorder="1" applyAlignment="1">
      <alignment horizontal="center"/>
    </xf>
    <xf numFmtId="0" fontId="3" fillId="2" borderId="16" xfId="0" applyFont="1" applyFill="1" applyBorder="1"/>
    <xf numFmtId="168" fontId="3" fillId="2" borderId="16" xfId="1" applyNumberFormat="1" applyFont="1" applyFill="1" applyBorder="1" applyAlignment="1">
      <alignment horizontal="center"/>
    </xf>
    <xf numFmtId="0" fontId="3" fillId="2" borderId="0" xfId="0" applyFont="1" applyFill="1" applyBorder="1"/>
    <xf numFmtId="168" fontId="3" fillId="2" borderId="0" xfId="1" applyNumberFormat="1" applyFont="1" applyFill="1" applyBorder="1" applyAlignment="1">
      <alignment horizontal="center"/>
    </xf>
    <xf numFmtId="168" fontId="3" fillId="0" borderId="0" xfId="0" applyNumberFormat="1" applyFont="1" applyBorder="1"/>
    <xf numFmtId="168" fontId="1" fillId="0" borderId="0" xfId="0" applyNumberFormat="1" applyFont="1" applyBorder="1"/>
    <xf numFmtId="0" fontId="3" fillId="0" borderId="0" xfId="0" applyFont="1" applyBorder="1"/>
    <xf numFmtId="0" fontId="3" fillId="0" borderId="15" xfId="0" applyFont="1" applyBorder="1"/>
    <xf numFmtId="168" fontId="3" fillId="0" borderId="15" xfId="1" applyNumberFormat="1" applyFont="1" applyBorder="1" applyAlignment="1">
      <alignment horizontal="center"/>
    </xf>
    <xf numFmtId="0" fontId="3" fillId="0" borderId="16" xfId="0" applyFont="1" applyBorder="1"/>
    <xf numFmtId="168" fontId="3" fillId="0" borderId="16" xfId="1" applyNumberFormat="1" applyFont="1" applyBorder="1" applyAlignment="1">
      <alignment horizontal="center"/>
    </xf>
    <xf numFmtId="168" fontId="3" fillId="0" borderId="0" xfId="1" applyNumberFormat="1" applyFont="1" applyBorder="1" applyAlignment="1">
      <alignment horizontal="center"/>
    </xf>
    <xf numFmtId="0" fontId="3" fillId="2" borderId="8" xfId="0" applyFont="1" applyFill="1" applyBorder="1"/>
    <xf numFmtId="168" fontId="3" fillId="2" borderId="8" xfId="1" applyNumberFormat="1" applyFont="1" applyFill="1" applyBorder="1" applyAlignment="1">
      <alignment horizontal="center"/>
    </xf>
    <xf numFmtId="17" fontId="2" fillId="0" borderId="3" xfId="0" applyNumberFormat="1" applyFont="1" applyBorder="1" applyAlignment="1">
      <alignment horizontal="center"/>
    </xf>
    <xf numFmtId="168" fontId="3" fillId="0" borderId="3" xfId="1" applyNumberFormat="1" applyFont="1" applyBorder="1" applyAlignment="1">
      <alignment horizontal="center"/>
    </xf>
    <xf numFmtId="168" fontId="3" fillId="2" borderId="3" xfId="1" applyNumberFormat="1" applyFont="1" applyFill="1" applyBorder="1" applyAlignment="1">
      <alignment horizontal="center"/>
    </xf>
    <xf numFmtId="168" fontId="3" fillId="2" borderId="17" xfId="1" applyNumberFormat="1" applyFont="1" applyFill="1" applyBorder="1" applyAlignment="1">
      <alignment horizontal="center"/>
    </xf>
    <xf numFmtId="10" fontId="3" fillId="0" borderId="1" xfId="3" applyNumberFormat="1" applyFont="1" applyBorder="1"/>
    <xf numFmtId="168" fontId="3" fillId="2" borderId="18" xfId="1" applyNumberFormat="1" applyFont="1" applyFill="1" applyBorder="1" applyAlignment="1">
      <alignment horizontal="center"/>
    </xf>
    <xf numFmtId="168" fontId="3" fillId="0" borderId="17" xfId="1" applyNumberFormat="1" applyFont="1" applyBorder="1" applyAlignment="1">
      <alignment horizontal="center"/>
    </xf>
    <xf numFmtId="168" fontId="3" fillId="0" borderId="18" xfId="1" applyNumberFormat="1" applyFont="1" applyBorder="1" applyAlignment="1">
      <alignment horizontal="center"/>
    </xf>
    <xf numFmtId="168" fontId="1" fillId="0" borderId="15" xfId="0" applyNumberFormat="1" applyFont="1" applyBorder="1"/>
    <xf numFmtId="168" fontId="3" fillId="0" borderId="15" xfId="0" applyNumberFormat="1" applyFont="1" applyBorder="1"/>
    <xf numFmtId="166" fontId="3" fillId="0" borderId="0" xfId="0" applyNumberFormat="1" applyFont="1" applyAlignment="1">
      <alignment horizontal="center"/>
    </xf>
    <xf numFmtId="0" fontId="1" fillId="0" borderId="1" xfId="0" applyFont="1" applyFill="1" applyBorder="1"/>
    <xf numFmtId="0" fontId="1" fillId="0" borderId="1" xfId="0" applyFont="1" applyBorder="1"/>
    <xf numFmtId="169" fontId="0" fillId="6" borderId="1" xfId="0" applyNumberFormat="1" applyFill="1" applyBorder="1"/>
    <xf numFmtId="169" fontId="1" fillId="6" borderId="1" xfId="0" applyNumberFormat="1" applyFont="1" applyFill="1" applyBorder="1"/>
    <xf numFmtId="0" fontId="14" fillId="0" borderId="0" xfId="0" quotePrefix="1" applyFont="1" applyAlignment="1">
      <alignment horizontal="right"/>
    </xf>
    <xf numFmtId="17" fontId="2" fillId="0" borderId="0" xfId="0" applyNumberFormat="1" applyFont="1" applyBorder="1" applyAlignment="1">
      <alignment horizontal="center"/>
    </xf>
    <xf numFmtId="0" fontId="1" fillId="2" borderId="0" xfId="0" applyFont="1" applyFill="1" applyBorder="1"/>
    <xf numFmtId="166" fontId="3" fillId="0" borderId="0" xfId="1" applyNumberFormat="1" applyFont="1" applyBorder="1" applyAlignment="1">
      <alignment horizontal="center"/>
    </xf>
    <xf numFmtId="17" fontId="0" fillId="0" borderId="0" xfId="0" applyNumberFormat="1"/>
    <xf numFmtId="0" fontId="0" fillId="0" borderId="0" xfId="0" pivotButton="1"/>
    <xf numFmtId="0" fontId="0" fillId="0" borderId="0" xfId="0" applyAlignment="1">
      <alignment horizontal="left"/>
    </xf>
    <xf numFmtId="9" fontId="0" fillId="7" borderId="1" xfId="3" applyFont="1" applyFill="1" applyBorder="1"/>
    <xf numFmtId="0" fontId="30" fillId="0" borderId="0" xfId="4" quotePrefix="1" applyAlignment="1">
      <alignment horizontal="center"/>
    </xf>
    <xf numFmtId="0" fontId="0" fillId="0" borderId="17" xfId="0" applyBorder="1"/>
    <xf numFmtId="0" fontId="0" fillId="0" borderId="20" xfId="0" applyBorder="1"/>
    <xf numFmtId="0" fontId="0" fillId="0" borderId="2" xfId="0" applyBorder="1"/>
    <xf numFmtId="0" fontId="0" fillId="0" borderId="3" xfId="0" applyBorder="1"/>
    <xf numFmtId="0" fontId="2" fillId="0" borderId="19" xfId="0" applyFont="1" applyBorder="1" applyAlignment="1">
      <alignment horizontal="center"/>
    </xf>
    <xf numFmtId="0" fontId="2" fillId="0" borderId="16" xfId="0" applyFont="1" applyBorder="1" applyAlignment="1">
      <alignment horizontal="center"/>
    </xf>
    <xf numFmtId="0" fontId="2" fillId="0" borderId="18" xfId="0" applyFont="1" applyBorder="1" applyAlignment="1">
      <alignment horizontal="center"/>
    </xf>
    <xf numFmtId="0" fontId="0" fillId="0" borderId="15" xfId="0" applyBorder="1"/>
    <xf numFmtId="164" fontId="0" fillId="0" borderId="15" xfId="0" applyNumberFormat="1" applyBorder="1"/>
    <xf numFmtId="168" fontId="1" fillId="2" borderId="0" xfId="1" applyNumberFormat="1" applyFont="1" applyFill="1" applyBorder="1" applyAlignment="1">
      <alignment horizontal="center"/>
    </xf>
    <xf numFmtId="10" fontId="1" fillId="2" borderId="0" xfId="3" applyNumberFormat="1" applyFont="1" applyFill="1" applyAlignment="1">
      <alignment horizontal="center"/>
    </xf>
    <xf numFmtId="10" fontId="0" fillId="0" borderId="0" xfId="0" applyNumberFormat="1"/>
    <xf numFmtId="10" fontId="0" fillId="0" borderId="0" xfId="3" applyNumberFormat="1" applyFont="1"/>
    <xf numFmtId="0" fontId="1" fillId="0" borderId="0" xfId="0" applyFont="1" applyAlignment="1">
      <alignment horizontal="left"/>
    </xf>
    <xf numFmtId="17" fontId="2" fillId="0" borderId="2" xfId="0" applyNumberFormat="1" applyFont="1" applyBorder="1" applyAlignment="1">
      <alignment horizontal="center"/>
    </xf>
    <xf numFmtId="0" fontId="3" fillId="0" borderId="2" xfId="0" applyFont="1" applyBorder="1"/>
    <xf numFmtId="0" fontId="3" fillId="2" borderId="2" xfId="0" applyFont="1" applyFill="1" applyBorder="1"/>
    <xf numFmtId="167" fontId="3" fillId="2" borderId="2" xfId="0" applyNumberFormat="1" applyFont="1" applyFill="1" applyBorder="1"/>
    <xf numFmtId="167" fontId="3" fillId="0" borderId="2" xfId="0" applyNumberFormat="1" applyFont="1" applyBorder="1"/>
    <xf numFmtId="10" fontId="0" fillId="7" borderId="1" xfId="3" applyNumberFormat="1" applyFont="1" applyFill="1" applyBorder="1"/>
    <xf numFmtId="17" fontId="9" fillId="3" borderId="1" xfId="0" applyNumberFormat="1" applyFont="1" applyFill="1" applyBorder="1" applyAlignment="1">
      <alignment horizontal="center"/>
    </xf>
    <xf numFmtId="164" fontId="0" fillId="0" borderId="1" xfId="2" applyFont="1" applyBorder="1" applyAlignment="1">
      <alignment horizontal="center"/>
    </xf>
    <xf numFmtId="164" fontId="0" fillId="0" borderId="1" xfId="2" applyFont="1" applyBorder="1"/>
    <xf numFmtId="164" fontId="3" fillId="0" borderId="0" xfId="2" applyFont="1" applyBorder="1" applyAlignment="1">
      <alignment horizontal="center"/>
    </xf>
    <xf numFmtId="9" fontId="0" fillId="6" borderId="1" xfId="3" applyFont="1" applyFill="1" applyBorder="1"/>
    <xf numFmtId="10" fontId="0" fillId="0" borderId="1" xfId="0" applyNumberFormat="1" applyBorder="1"/>
    <xf numFmtId="9" fontId="0" fillId="0" borderId="1" xfId="0" applyNumberFormat="1" applyBorder="1"/>
    <xf numFmtId="0" fontId="9" fillId="3" borderId="5" xfId="0" applyFont="1" applyFill="1" applyBorder="1" applyAlignment="1">
      <alignment horizontal="center"/>
    </xf>
    <xf numFmtId="0" fontId="5" fillId="0" borderId="9"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5" fillId="0" borderId="13" xfId="0" applyFont="1" applyBorder="1" applyAlignment="1">
      <alignment horizontal="center"/>
    </xf>
    <xf numFmtId="0" fontId="5" fillId="0" borderId="14" xfId="0" applyFont="1" applyBorder="1" applyAlignment="1">
      <alignment horizontal="center"/>
    </xf>
    <xf numFmtId="0" fontId="4" fillId="0" borderId="0" xfId="0" applyFont="1" applyAlignment="1"/>
    <xf numFmtId="0" fontId="11" fillId="4" borderId="3" xfId="0" applyFont="1" applyFill="1" applyBorder="1" applyAlignment="1">
      <alignment horizontal="center"/>
    </xf>
    <xf numFmtId="0" fontId="11" fillId="4" borderId="4" xfId="0" applyFont="1" applyFill="1" applyBorder="1" applyAlignment="1">
      <alignment horizontal="center"/>
    </xf>
    <xf numFmtId="0" fontId="11" fillId="4" borderId="2" xfId="0" applyFont="1" applyFill="1" applyBorder="1" applyAlignment="1">
      <alignment horizontal="center"/>
    </xf>
    <xf numFmtId="0" fontId="28" fillId="0" borderId="0" xfId="0" applyFont="1" applyAlignment="1">
      <alignment horizontal="left" vertical="top"/>
    </xf>
    <xf numFmtId="164" fontId="3" fillId="6" borderId="1" xfId="2" applyFont="1" applyFill="1" applyBorder="1"/>
    <xf numFmtId="164" fontId="0" fillId="0" borderId="0" xfId="2" applyFont="1" applyAlignment="1">
      <alignment horizontal="center"/>
    </xf>
    <xf numFmtId="0" fontId="32" fillId="0" borderId="0" xfId="0" applyFont="1"/>
  </cellXfs>
  <cellStyles count="5">
    <cellStyle name="Hipervínculo" xfId="4" builtinId="8"/>
    <cellStyle name="Millares" xfId="1" builtinId="3"/>
    <cellStyle name="Moneda" xfId="2" builtinId="4"/>
    <cellStyle name="Normal" xfId="0" builtinId="0"/>
    <cellStyle name="Porcentaje" xfId="3" builtinId="5"/>
  </cellStyles>
  <dxfs count="121">
    <dxf>
      <font>
        <color rgb="FFFF0000"/>
      </font>
    </dxf>
    <dxf>
      <fill>
        <patternFill>
          <bgColor rgb="FF00B050"/>
        </patternFill>
      </fill>
    </dxf>
    <dxf>
      <fill>
        <patternFill>
          <bgColor rgb="FFFF0000"/>
        </patternFill>
      </fill>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FF0000"/>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_(&quot;$&quot;* #,##0.00_);_(&quot;$&quot;* \(#,##0.00\);_(&quot;$&quot;* &quot;-&quot;??_);_(@_)"/>
      <border diagonalUp="0" diagonalDown="0">
        <left style="thin">
          <color indexed="64"/>
        </left>
        <right style="thin">
          <color indexed="64"/>
        </right>
        <top style="thin">
          <color indexed="64"/>
        </top>
        <bottom style="thin">
          <color indexed="64"/>
        </bottom>
        <vertical/>
        <horizontal/>
      </border>
    </dxf>
    <dxf>
      <numFmt numFmtId="164" formatCode="_(&quot;$&quot;* #,##0.00_);_(&quot;$&quot;* \(#,##0.00\);_(&quot;$&quot;*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family val="2"/>
        <scheme val="none"/>
      </font>
      <numFmt numFmtId="168" formatCode="&quot;$&quot;#,##0"/>
    </dxf>
    <dxf>
      <font>
        <b val="0"/>
        <i val="0"/>
        <strike val="0"/>
        <condense val="0"/>
        <extend val="0"/>
        <outline val="0"/>
        <shadow val="0"/>
        <u val="none"/>
        <vertAlign val="baseline"/>
        <sz val="10"/>
        <color auto="1"/>
        <name val="Arial"/>
        <family val="2"/>
        <scheme val="none"/>
      </font>
      <numFmt numFmtId="168" formatCode="&quot;$&quot;#,##0"/>
    </dxf>
    <dxf>
      <font>
        <b val="0"/>
        <i val="0"/>
        <strike val="0"/>
        <condense val="0"/>
        <extend val="0"/>
        <outline val="0"/>
        <shadow val="0"/>
        <u val="none"/>
        <vertAlign val="baseline"/>
        <sz val="10"/>
        <color auto="1"/>
        <name val="Arial"/>
        <family val="2"/>
        <scheme val="none"/>
      </font>
      <numFmt numFmtId="168" formatCode="&quot;$&quot;#,##0"/>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6" formatCode="_(* #,##0_);_(* \(#,##0\);_(* &quot;-&quot;??_);_(@_)"/>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border diagonalUp="0" diagonalDown="0">
        <left/>
        <right style="thin">
          <color indexed="64"/>
        </right>
        <top style="thin">
          <color indexed="64"/>
        </top>
        <bottom style="thin">
          <color indexed="64"/>
        </bottom>
        <vertical/>
        <horizontal/>
      </border>
    </dxf>
    <dxf>
      <border outline="0">
        <left style="thin">
          <color indexed="64"/>
        </left>
      </border>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68" formatCode="&quot;$&quot;#,##0"/>
    </dxf>
    <dxf>
      <font>
        <b val="0"/>
        <i val="0"/>
        <strike val="0"/>
        <condense val="0"/>
        <extend val="0"/>
        <outline val="0"/>
        <shadow val="0"/>
        <u val="none"/>
        <vertAlign val="baseline"/>
        <sz val="10"/>
        <color auto="1"/>
        <name val="Arial"/>
        <family val="2"/>
        <scheme val="none"/>
      </font>
      <numFmt numFmtId="168" formatCode="&quot;$&quot;#,##0"/>
    </dxf>
    <dxf>
      <font>
        <b val="0"/>
        <i val="0"/>
        <strike val="0"/>
        <condense val="0"/>
        <extend val="0"/>
        <outline val="0"/>
        <shadow val="0"/>
        <u val="none"/>
        <vertAlign val="baseline"/>
        <sz val="10"/>
        <color auto="1"/>
        <name val="Arial"/>
        <family val="2"/>
        <scheme val="none"/>
      </font>
      <numFmt numFmtId="168" formatCode="&quot;$&quot;#,##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fill>
        <patternFill patternType="solid">
          <fgColor indexed="64"/>
          <bgColor indexed="9"/>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fill>
        <patternFill patternType="solid">
          <fgColor indexed="64"/>
          <bgColor indexed="9"/>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fill>
        <patternFill patternType="solid">
          <fgColor indexed="64"/>
          <bgColor indexed="9"/>
        </patternFill>
      </fill>
      <border diagonalUp="0" diagonalDown="0">
        <left/>
        <right style="thin">
          <color indexed="64"/>
        </right>
        <top style="thin">
          <color indexed="64"/>
        </top>
        <bottom style="thin">
          <color indexed="64"/>
        </bottom>
        <vertical/>
        <horizontal/>
      </border>
    </dxf>
    <dxf>
      <border outline="0">
        <left style="thin">
          <color indexed="64"/>
        </left>
      </border>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numFmt numFmtId="22" formatCode="mmm\-yy"/>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8" formatCode="&quot;$&quot;#,##0"/>
      <fill>
        <patternFill patternType="solid">
          <fgColor indexed="64"/>
          <bgColor indexed="9"/>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indexed="9"/>
        </patternFill>
      </fill>
    </dxf>
    <dxf>
      <font>
        <b val="0"/>
        <i val="0"/>
        <strike val="0"/>
        <condense val="0"/>
        <extend val="0"/>
        <outline val="0"/>
        <shadow val="0"/>
        <u val="none"/>
        <vertAlign val="baseline"/>
        <sz val="10"/>
        <color auto="1"/>
        <name val="Arial"/>
        <family val="2"/>
        <scheme val="none"/>
      </font>
      <fill>
        <patternFill patternType="solid">
          <fgColor indexed="64"/>
          <bgColor indexed="9"/>
        </patternFill>
      </fill>
    </dxf>
    <dxf>
      <font>
        <b val="0"/>
        <i val="0"/>
        <strike val="0"/>
        <condense val="0"/>
        <extend val="0"/>
        <outline val="0"/>
        <shadow val="0"/>
        <u val="none"/>
        <vertAlign val="baseline"/>
        <sz val="10"/>
        <color auto="1"/>
        <name val="Arial"/>
        <family val="2"/>
        <scheme val="none"/>
      </font>
      <fill>
        <patternFill patternType="solid">
          <fgColor indexed="64"/>
          <bgColor indexed="9"/>
        </patternFill>
      </fill>
    </dxf>
    <dxf>
      <font>
        <b val="0"/>
        <i val="0"/>
        <strike val="0"/>
        <condense val="0"/>
        <extend val="0"/>
        <outline val="0"/>
        <shadow val="0"/>
        <u val="none"/>
        <vertAlign val="baseline"/>
        <sz val="10"/>
        <color auto="1"/>
        <name val="Arial"/>
        <family val="2"/>
        <scheme val="none"/>
      </font>
      <fill>
        <patternFill patternType="solid">
          <fgColor indexed="64"/>
          <bgColor indexed="9"/>
        </patternFill>
      </fill>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22" formatCode="mmm\-yy"/>
      <alignment horizontal="center" vertical="bottom" textRotation="0" wrapText="0" indent="0" justifyLastLine="0" shrinkToFit="0" readingOrder="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theme" Target="theme/theme1.xml"/><Relationship Id="rId8" Type="http://schemas.openxmlformats.org/officeDocument/2006/relationships/worksheet" Target="worksheets/sheet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v>VENTAS </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Sheet14!$D$7:$O$7</c:f>
              <c:numCache>
                <c:formatCode>mmm\-yy</c:formatCode>
                <c:ptCount val="12"/>
                <c:pt idx="0">
                  <c:v>36342</c:v>
                </c:pt>
                <c:pt idx="1">
                  <c:v>36373</c:v>
                </c:pt>
                <c:pt idx="2">
                  <c:v>36404</c:v>
                </c:pt>
                <c:pt idx="3">
                  <c:v>36434</c:v>
                </c:pt>
                <c:pt idx="4">
                  <c:v>36465</c:v>
                </c:pt>
                <c:pt idx="5">
                  <c:v>36495</c:v>
                </c:pt>
                <c:pt idx="6">
                  <c:v>36526</c:v>
                </c:pt>
                <c:pt idx="7">
                  <c:v>36557</c:v>
                </c:pt>
                <c:pt idx="8">
                  <c:v>36586</c:v>
                </c:pt>
                <c:pt idx="9">
                  <c:v>36617</c:v>
                </c:pt>
                <c:pt idx="10">
                  <c:v>36647</c:v>
                </c:pt>
                <c:pt idx="11">
                  <c:v>36678</c:v>
                </c:pt>
              </c:numCache>
            </c:numRef>
          </c:cat>
          <c:val>
            <c:numRef>
              <c:f>Sheet14!$D$8:$O$8</c:f>
              <c:numCache>
                <c:formatCode>_-[$$-80A]* #,##0.00_-;\-[$$-80A]* #,##0.00_-;_-[$$-80A]* "-"??_-;_-@_-</c:formatCode>
                <c:ptCount val="12"/>
                <c:pt idx="0">
                  <c:v>108603957.65000004</c:v>
                </c:pt>
                <c:pt idx="1">
                  <c:v>108079538.19999997</c:v>
                </c:pt>
                <c:pt idx="2">
                  <c:v>104516638.59999996</c:v>
                </c:pt>
                <c:pt idx="3">
                  <c:v>104369034.20000006</c:v>
                </c:pt>
                <c:pt idx="4">
                  <c:v>79234538.039999977</c:v>
                </c:pt>
                <c:pt idx="5">
                  <c:v>67809988.12999998</c:v>
                </c:pt>
                <c:pt idx="6">
                  <c:v>76294314.100000009</c:v>
                </c:pt>
                <c:pt idx="7">
                  <c:v>94667650.159999952</c:v>
                </c:pt>
                <c:pt idx="8">
                  <c:v>99317572.019999981</c:v>
                </c:pt>
                <c:pt idx="9">
                  <c:v>144125479.65000001</c:v>
                </c:pt>
                <c:pt idx="10">
                  <c:v>147340619.55000007</c:v>
                </c:pt>
                <c:pt idx="11">
                  <c:v>151130453.54000002</c:v>
                </c:pt>
              </c:numCache>
            </c:numRef>
          </c:val>
          <c:extLst>
            <c:ext xmlns:c16="http://schemas.microsoft.com/office/drawing/2014/chart" uri="{C3380CC4-5D6E-409C-BE32-E72D297353CC}">
              <c16:uniqueId val="{00000000-2937-4329-BD76-4115A39F4618}"/>
            </c:ext>
          </c:extLst>
        </c:ser>
        <c:dLbls>
          <c:showLegendKey val="0"/>
          <c:showVal val="0"/>
          <c:showCatName val="0"/>
          <c:showSerName val="0"/>
          <c:showPercent val="0"/>
          <c:showBubbleSize val="0"/>
        </c:dLbls>
        <c:gapWidth val="150"/>
        <c:shape val="box"/>
        <c:axId val="199705728"/>
        <c:axId val="199707264"/>
        <c:axId val="0"/>
      </c:bar3DChart>
      <c:dateAx>
        <c:axId val="199705728"/>
        <c:scaling>
          <c:orientation val="minMax"/>
        </c:scaling>
        <c:delete val="0"/>
        <c:axPos val="b"/>
        <c:numFmt formatCode="mmm\-yy" sourceLinked="1"/>
        <c:majorTickMark val="out"/>
        <c:minorTickMark val="none"/>
        <c:tickLblPos val="nextTo"/>
        <c:crossAx val="199707264"/>
        <c:crosses val="autoZero"/>
        <c:auto val="1"/>
        <c:lblOffset val="100"/>
        <c:baseTimeUnit val="months"/>
      </c:dateAx>
      <c:valAx>
        <c:axId val="199707264"/>
        <c:scaling>
          <c:orientation val="minMax"/>
        </c:scaling>
        <c:delete val="0"/>
        <c:axPos val="l"/>
        <c:majorGridlines/>
        <c:numFmt formatCode="_-[$$-80A]* #,##0.00_-;\-[$$-80A]* #,##0.00_-;_-[$$-80A]* &quot;-&quot;??_-;_-@_-" sourceLinked="1"/>
        <c:majorTickMark val="out"/>
        <c:minorTickMark val="none"/>
        <c:tickLblPos val="nextTo"/>
        <c:crossAx val="199705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[ReyesMartinezElias.xlsx]Hoja2!TablaDinámica58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Suma de Total por Categoría Fcst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Hoja2!$B$3</c:f>
              <c:strCache>
                <c:ptCount val="1"/>
                <c:pt idx="0">
                  <c:v>Total</c:v>
                </c:pt>
              </c:strCache>
            </c:strRef>
          </c:tx>
          <c:spPr>
            <a:solidFill>
              <a:schemeClr val="accent1"/>
            </a:solidFill>
            <a:ln>
              <a:noFill/>
            </a:ln>
            <a:effectLst/>
          </c:spPr>
          <c:invertIfNegative val="0"/>
          <c:cat>
            <c:strRef>
              <c:f>Hoja2!$A$4:$A$14</c:f>
              <c:strCache>
                <c:ptCount val="11"/>
                <c:pt idx="0">
                  <c:v>AIR CARE</c:v>
                </c:pt>
                <c:pt idx="1">
                  <c:v>AUTOMOTIVE</c:v>
                </c:pt>
                <c:pt idx="2">
                  <c:v>BAGS &amp; WRAPS</c:v>
                </c:pt>
                <c:pt idx="3">
                  <c:v>BATH CARE</c:v>
                </c:pt>
                <c:pt idx="4">
                  <c:v>DRAIN CLEANERS</c:v>
                </c:pt>
                <c:pt idx="5">
                  <c:v>FLOOR &amp; CARPET CARE</c:v>
                </c:pt>
                <c:pt idx="6">
                  <c:v>FURNITURE CARE &amp; DUST REMOVAL</c:v>
                </c:pt>
                <c:pt idx="7">
                  <c:v>HOUSEHOLD CLEANERS</c:v>
                </c:pt>
                <c:pt idx="8">
                  <c:v>INSECTICIDES</c:v>
                </c:pt>
                <c:pt idx="9">
                  <c:v>REPELLENTS</c:v>
                </c:pt>
                <c:pt idx="10">
                  <c:v>SHOE WAXES</c:v>
                </c:pt>
              </c:strCache>
            </c:strRef>
          </c:cat>
          <c:val>
            <c:numRef>
              <c:f>Hoja2!$B$4:$B$14</c:f>
              <c:numCache>
                <c:formatCode>General</c:formatCode>
                <c:ptCount val="11"/>
                <c:pt idx="0">
                  <c:v>165631056.46000001</c:v>
                </c:pt>
                <c:pt idx="1">
                  <c:v>54496602.720000006</c:v>
                </c:pt>
                <c:pt idx="2">
                  <c:v>20951750.32</c:v>
                </c:pt>
                <c:pt idx="3">
                  <c:v>113736699.53</c:v>
                </c:pt>
                <c:pt idx="4">
                  <c:v>17593954.25</c:v>
                </c:pt>
                <c:pt idx="5">
                  <c:v>9450733.3300000001</c:v>
                </c:pt>
                <c:pt idx="6">
                  <c:v>62685366.299999997</c:v>
                </c:pt>
                <c:pt idx="7">
                  <c:v>35531932.659999996</c:v>
                </c:pt>
                <c:pt idx="8">
                  <c:v>657588673.13000011</c:v>
                </c:pt>
                <c:pt idx="9">
                  <c:v>18178603.949999999</c:v>
                </c:pt>
                <c:pt idx="10">
                  <c:v>129644411.11</c:v>
                </c:pt>
              </c:numCache>
            </c:numRef>
          </c:val>
          <c:extLst>
            <c:ext xmlns:c16="http://schemas.microsoft.com/office/drawing/2014/chart" uri="{C3380CC4-5D6E-409C-BE32-E72D297353CC}">
              <c16:uniqueId val="{00000000-2FF7-4A3E-90C8-9835B38C1DE2}"/>
            </c:ext>
          </c:extLst>
        </c:ser>
        <c:dLbls>
          <c:showLegendKey val="0"/>
          <c:showVal val="0"/>
          <c:showCatName val="0"/>
          <c:showSerName val="0"/>
          <c:showPercent val="0"/>
          <c:showBubbleSize val="0"/>
        </c:dLbls>
        <c:gapWidth val="182"/>
        <c:axId val="271731823"/>
        <c:axId val="271732239"/>
      </c:barChart>
      <c:catAx>
        <c:axId val="271731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71732239"/>
        <c:crosses val="autoZero"/>
        <c:auto val="1"/>
        <c:lblAlgn val="ctr"/>
        <c:lblOffset val="100"/>
        <c:noMultiLvlLbl val="0"/>
      </c:catAx>
      <c:valAx>
        <c:axId val="271732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71731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 de Participación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14-45F7-B955-28FA329D02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14-45F7-B955-28FA329D02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14-45F7-B955-28FA329D02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114-45F7-B955-28FA329D021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114-45F7-B955-28FA329D021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114-45F7-B955-28FA329D021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114-45F7-B955-28FA329D021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114-45F7-B955-28FA329D021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114-45F7-B955-28FA329D021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114-45F7-B955-28FA329D021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114-45F7-B955-28FA329D02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'R11'!$A$2:$A$12</c:f>
              <c:strCache>
                <c:ptCount val="11"/>
                <c:pt idx="0">
                  <c:v>AIR CARE</c:v>
                </c:pt>
                <c:pt idx="1">
                  <c:v>AUTOMOTIVE</c:v>
                </c:pt>
                <c:pt idx="2">
                  <c:v>BAGS &amp; WRAPS</c:v>
                </c:pt>
                <c:pt idx="3">
                  <c:v>BATH CARE</c:v>
                </c:pt>
                <c:pt idx="4">
                  <c:v>DRAIN CLEANERS</c:v>
                </c:pt>
                <c:pt idx="5">
                  <c:v>FLOOR &amp; CARPET CARE</c:v>
                </c:pt>
                <c:pt idx="6">
                  <c:v>FURNITURE CARE &amp; DUST REMOVAL</c:v>
                </c:pt>
                <c:pt idx="7">
                  <c:v>HOUSEHOLD CLEANERS</c:v>
                </c:pt>
                <c:pt idx="8">
                  <c:v>INSECTICIDES</c:v>
                </c:pt>
                <c:pt idx="9">
                  <c:v>REPELLENTS</c:v>
                </c:pt>
                <c:pt idx="10">
                  <c:v>SHOE WAXES</c:v>
                </c:pt>
              </c:strCache>
            </c:strRef>
          </c:cat>
          <c:val>
            <c:numRef>
              <c:f>'R11'!$B$2:$B$12</c:f>
              <c:numCache>
                <c:formatCode>0.00%</c:formatCode>
                <c:ptCount val="11"/>
                <c:pt idx="0">
                  <c:v>0.1288466532775831</c:v>
                </c:pt>
                <c:pt idx="1">
                  <c:v>4.2393649026598944E-2</c:v>
                </c:pt>
                <c:pt idx="2">
                  <c:v>1.6298651754910933E-2</c:v>
                </c:pt>
                <c:pt idx="3">
                  <c:v>8.8477326671025924E-2</c:v>
                </c:pt>
                <c:pt idx="4">
                  <c:v>1.3686576488020366E-2</c:v>
                </c:pt>
                <c:pt idx="5">
                  <c:v>7.3518540943647397E-3</c:v>
                </c:pt>
                <c:pt idx="6">
                  <c:v>4.8763799675364289E-2</c:v>
                </c:pt>
                <c:pt idx="7">
                  <c:v>2.7640774052727735E-2</c:v>
                </c:pt>
                <c:pt idx="8">
                  <c:v>0.51154717947783512</c:v>
                </c:pt>
                <c:pt idx="9">
                  <c:v>1.4141383447504654E-2</c:v>
                </c:pt>
                <c:pt idx="10">
                  <c:v>0.10085215203406434</c:v>
                </c:pt>
              </c:numCache>
            </c:numRef>
          </c:val>
          <c:extLst>
            <c:ext xmlns:c16="http://schemas.microsoft.com/office/drawing/2014/chart" uri="{C3380CC4-5D6E-409C-BE32-E72D297353CC}">
              <c16:uniqueId val="{00000000-592B-4D9C-B191-E7BDEA8276D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171450</xdr:colOff>
      <xdr:row>11</xdr:row>
      <xdr:rowOff>42861</xdr:rowOff>
    </xdr:from>
    <xdr:to>
      <xdr:col>18</xdr:col>
      <xdr:colOff>123825</xdr:colOff>
      <xdr:row>36</xdr:row>
      <xdr:rowOff>104775</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733425</xdr:colOff>
      <xdr:row>4</xdr:row>
      <xdr:rowOff>85725</xdr:rowOff>
    </xdr:from>
    <xdr:to>
      <xdr:col>8</xdr:col>
      <xdr:colOff>733425</xdr:colOff>
      <xdr:row>21</xdr:row>
      <xdr:rowOff>76200</xdr:rowOff>
    </xdr:to>
    <xdr:graphicFrame macro="">
      <xdr:nvGraphicFramePr>
        <xdr:cNvPr id="2" name="Gráfico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12</xdr:col>
          <xdr:colOff>447675</xdr:colOff>
          <xdr:row>1</xdr:row>
          <xdr:rowOff>123825</xdr:rowOff>
        </xdr:from>
        <xdr:to>
          <xdr:col>15</xdr:col>
          <xdr:colOff>200025</xdr:colOff>
          <xdr:row>4</xdr:row>
          <xdr:rowOff>123825</xdr:rowOff>
        </xdr:to>
        <xdr:sp macro="" textlink="">
          <xdr:nvSpPr>
            <xdr:cNvPr id="6145" name="Button 1" hidden="1">
              <a:extLst>
                <a:ext uri="{63B3BB69-23CF-44E3-9099-C40C66FF867C}">
                  <a14:compatExt spid="_x0000_s6145"/>
                </a:ext>
                <a:ext uri="{FF2B5EF4-FFF2-40B4-BE49-F238E27FC236}">
                  <a16:creationId xmlns:a16="http://schemas.microsoft.com/office/drawing/2014/main" id="{00000000-0008-0000-1200-0000011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MX" sz="1000" b="0" i="0" u="none" strike="noStrike" baseline="0">
                  <a:solidFill>
                    <a:srgbClr val="000000"/>
                  </a:solidFill>
                  <a:latin typeface="Arial"/>
                  <a:cs typeface="Arial"/>
                </a:rPr>
                <a:t>Clientes Asc</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12</xdr:col>
          <xdr:colOff>485775</xdr:colOff>
          <xdr:row>6</xdr:row>
          <xdr:rowOff>76200</xdr:rowOff>
        </xdr:from>
        <xdr:to>
          <xdr:col>15</xdr:col>
          <xdr:colOff>200025</xdr:colOff>
          <xdr:row>10</xdr:row>
          <xdr:rowOff>9525</xdr:rowOff>
        </xdr:to>
        <xdr:sp macro="" textlink="">
          <xdr:nvSpPr>
            <xdr:cNvPr id="6146" name="Button 2" hidden="1">
              <a:extLst>
                <a:ext uri="{63B3BB69-23CF-44E3-9099-C40C66FF867C}">
                  <a14:compatExt spid="_x0000_s6146"/>
                </a:ext>
                <a:ext uri="{FF2B5EF4-FFF2-40B4-BE49-F238E27FC236}">
                  <a16:creationId xmlns:a16="http://schemas.microsoft.com/office/drawing/2014/main" id="{00000000-0008-0000-1200-0000021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MX" sz="1000" b="0" i="0" u="none" strike="noStrike" baseline="0">
                  <a:solidFill>
                    <a:srgbClr val="000000"/>
                  </a:solidFill>
                  <a:latin typeface="Arial"/>
                  <a:cs typeface="Arial"/>
                </a:rPr>
                <a:t>Clientes Desc</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38100</xdr:colOff>
      <xdr:row>0</xdr:row>
      <xdr:rowOff>9525</xdr:rowOff>
    </xdr:from>
    <xdr:to>
      <xdr:col>2</xdr:col>
      <xdr:colOff>643467</xdr:colOff>
      <xdr:row>5</xdr:row>
      <xdr:rowOff>110066</xdr:rowOff>
    </xdr:to>
    <xdr:sp macro="" textlink="">
      <xdr:nvSpPr>
        <xdr:cNvPr id="2" name="Text Box 1">
          <a:extLst>
            <a:ext uri="{FF2B5EF4-FFF2-40B4-BE49-F238E27FC236}">
              <a16:creationId xmlns:a16="http://schemas.microsoft.com/office/drawing/2014/main" id="{00000000-0008-0000-1300-000002000000}"/>
            </a:ext>
          </a:extLst>
        </xdr:cNvPr>
        <xdr:cNvSpPr txBox="1">
          <a:spLocks noChangeArrowheads="1"/>
        </xdr:cNvSpPr>
      </xdr:nvSpPr>
      <xdr:spPr bwMode="auto">
        <a:xfrm>
          <a:off x="38100" y="9525"/>
          <a:ext cx="1562100" cy="947208"/>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s-MX" sz="1000" b="0" i="0" strike="noStrike">
              <a:solidFill>
                <a:srgbClr val="000000"/>
              </a:solidFill>
              <a:latin typeface="Arial"/>
              <a:cs typeface="Arial"/>
            </a:rPr>
            <a:t>Por medio de una fórmula muestra cuentas veces aparece CENTROS COMERCIALES SORIANA en la columna de Nombre</a:t>
          </a:r>
          <a:r>
            <a:rPr lang="es-MX" sz="1000" b="0" i="0" strike="noStrike" baseline="0">
              <a:solidFill>
                <a:srgbClr val="000000"/>
              </a:solidFill>
              <a:latin typeface="Arial"/>
              <a:cs typeface="Arial"/>
            </a:rPr>
            <a:t> de cliente</a:t>
          </a:r>
          <a:endParaRPr lang="es-MX" sz="1000" b="0" i="0" strike="noStrike">
            <a:solidFill>
              <a:srgbClr val="000000"/>
            </a:solidFill>
            <a:latin typeface="Arial"/>
            <a:cs typeface="Arial"/>
          </a:endParaRPr>
        </a:p>
      </xdr:txBody>
    </xdr:sp>
    <xdr:clientData/>
  </xdr:twoCellAnchor>
  <xdr:twoCellAnchor>
    <xdr:from>
      <xdr:col>3</xdr:col>
      <xdr:colOff>117686</xdr:colOff>
      <xdr:row>1</xdr:row>
      <xdr:rowOff>137160</xdr:rowOff>
    </xdr:from>
    <xdr:to>
      <xdr:col>4</xdr:col>
      <xdr:colOff>126153</xdr:colOff>
      <xdr:row>1</xdr:row>
      <xdr:rowOff>137160</xdr:rowOff>
    </xdr:to>
    <xdr:sp macro="" textlink="">
      <xdr:nvSpPr>
        <xdr:cNvPr id="3" name="Line 2">
          <a:extLst>
            <a:ext uri="{FF2B5EF4-FFF2-40B4-BE49-F238E27FC236}">
              <a16:creationId xmlns:a16="http://schemas.microsoft.com/office/drawing/2014/main" id="{00000000-0008-0000-1300-000003000000}"/>
            </a:ext>
          </a:extLst>
        </xdr:cNvPr>
        <xdr:cNvSpPr>
          <a:spLocks noChangeShapeType="1"/>
        </xdr:cNvSpPr>
      </xdr:nvSpPr>
      <xdr:spPr bwMode="auto">
        <a:xfrm>
          <a:off x="1768686" y="306493"/>
          <a:ext cx="5334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406399</xdr:colOff>
      <xdr:row>0</xdr:row>
      <xdr:rowOff>9525</xdr:rowOff>
    </xdr:from>
    <xdr:to>
      <xdr:col>12</xdr:col>
      <xdr:colOff>2472267</xdr:colOff>
      <xdr:row>4</xdr:row>
      <xdr:rowOff>47625</xdr:rowOff>
    </xdr:to>
    <xdr:sp macro="" textlink="">
      <xdr:nvSpPr>
        <xdr:cNvPr id="4" name="Text Box 3">
          <a:extLst>
            <a:ext uri="{FF2B5EF4-FFF2-40B4-BE49-F238E27FC236}">
              <a16:creationId xmlns:a16="http://schemas.microsoft.com/office/drawing/2014/main" id="{00000000-0008-0000-1300-000004000000}"/>
            </a:ext>
          </a:extLst>
        </xdr:cNvPr>
        <xdr:cNvSpPr txBox="1">
          <a:spLocks noChangeArrowheads="1"/>
        </xdr:cNvSpPr>
      </xdr:nvSpPr>
      <xdr:spPr bwMode="auto">
        <a:xfrm>
          <a:off x="9728199" y="9525"/>
          <a:ext cx="2489201" cy="715433"/>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s-MX" sz="1000" b="0" i="0" strike="noStrike">
              <a:solidFill>
                <a:srgbClr val="000000"/>
              </a:solidFill>
              <a:latin typeface="Arial"/>
              <a:cs typeface="Arial"/>
            </a:rPr>
            <a:t>Por medio de una fórmula convierte en MAYUSCULAS todos los datos de la columna "Nombre".</a:t>
          </a:r>
        </a:p>
      </xdr:txBody>
    </xdr:sp>
    <xdr:clientData/>
  </xdr:twoCellAnchor>
  <xdr:twoCellAnchor>
    <xdr:from>
      <xdr:col>12</xdr:col>
      <xdr:colOff>1084579</xdr:colOff>
      <xdr:row>4</xdr:row>
      <xdr:rowOff>115147</xdr:rowOff>
    </xdr:from>
    <xdr:to>
      <xdr:col>12</xdr:col>
      <xdr:colOff>1084579</xdr:colOff>
      <xdr:row>6</xdr:row>
      <xdr:rowOff>75354</xdr:rowOff>
    </xdr:to>
    <xdr:sp macro="" textlink="">
      <xdr:nvSpPr>
        <xdr:cNvPr id="5" name="Line 4">
          <a:extLst>
            <a:ext uri="{FF2B5EF4-FFF2-40B4-BE49-F238E27FC236}">
              <a16:creationId xmlns:a16="http://schemas.microsoft.com/office/drawing/2014/main" id="{00000000-0008-0000-1300-000005000000}"/>
            </a:ext>
          </a:extLst>
        </xdr:cNvPr>
        <xdr:cNvSpPr>
          <a:spLocks noChangeShapeType="1"/>
        </xdr:cNvSpPr>
      </xdr:nvSpPr>
      <xdr:spPr bwMode="auto">
        <a:xfrm>
          <a:off x="10829712" y="792480"/>
          <a:ext cx="0" cy="29887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74083</xdr:colOff>
      <xdr:row>0</xdr:row>
      <xdr:rowOff>34925</xdr:rowOff>
    </xdr:from>
    <xdr:to>
      <xdr:col>13</xdr:col>
      <xdr:colOff>1727200</xdr:colOff>
      <xdr:row>4</xdr:row>
      <xdr:rowOff>73025</xdr:rowOff>
    </xdr:to>
    <xdr:sp macro="" textlink="">
      <xdr:nvSpPr>
        <xdr:cNvPr id="6" name="Text Box 5">
          <a:extLst>
            <a:ext uri="{FF2B5EF4-FFF2-40B4-BE49-F238E27FC236}">
              <a16:creationId xmlns:a16="http://schemas.microsoft.com/office/drawing/2014/main" id="{00000000-0008-0000-1300-000006000000}"/>
            </a:ext>
          </a:extLst>
        </xdr:cNvPr>
        <xdr:cNvSpPr txBox="1">
          <a:spLocks noChangeArrowheads="1"/>
        </xdr:cNvSpPr>
      </xdr:nvSpPr>
      <xdr:spPr bwMode="auto">
        <a:xfrm>
          <a:off x="12333816" y="34925"/>
          <a:ext cx="1653117" cy="715433"/>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s-MX" sz="1000" b="0" i="0" strike="noStrike">
              <a:solidFill>
                <a:srgbClr val="000000"/>
              </a:solidFill>
              <a:latin typeface="Arial"/>
              <a:cs typeface="Arial"/>
            </a:rPr>
            <a:t>Por medio de una fórmula concatena o junta en una sola celda los campos de Cliente y Nombre del cliente</a:t>
          </a:r>
        </a:p>
      </xdr:txBody>
    </xdr:sp>
    <xdr:clientData/>
  </xdr:twoCellAnchor>
  <xdr:twoCellAnchor>
    <xdr:from>
      <xdr:col>13</xdr:col>
      <xdr:colOff>879688</xdr:colOff>
      <xdr:row>4</xdr:row>
      <xdr:rowOff>154093</xdr:rowOff>
    </xdr:from>
    <xdr:to>
      <xdr:col>13</xdr:col>
      <xdr:colOff>879688</xdr:colOff>
      <xdr:row>6</xdr:row>
      <xdr:rowOff>115993</xdr:rowOff>
    </xdr:to>
    <xdr:sp macro="" textlink="">
      <xdr:nvSpPr>
        <xdr:cNvPr id="7" name="Line 6">
          <a:extLst>
            <a:ext uri="{FF2B5EF4-FFF2-40B4-BE49-F238E27FC236}">
              <a16:creationId xmlns:a16="http://schemas.microsoft.com/office/drawing/2014/main" id="{00000000-0008-0000-1300-000007000000}"/>
            </a:ext>
          </a:extLst>
        </xdr:cNvPr>
        <xdr:cNvSpPr>
          <a:spLocks noChangeShapeType="1"/>
        </xdr:cNvSpPr>
      </xdr:nvSpPr>
      <xdr:spPr bwMode="auto">
        <a:xfrm>
          <a:off x="13139421" y="831426"/>
          <a:ext cx="0" cy="300567"/>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219075</xdr:colOff>
      <xdr:row>1</xdr:row>
      <xdr:rowOff>28575</xdr:rowOff>
    </xdr:from>
    <xdr:to>
      <xdr:col>8</xdr:col>
      <xdr:colOff>219075</xdr:colOff>
      <xdr:row>18</xdr:row>
      <xdr:rowOff>19050</xdr:rowOff>
    </xdr:to>
    <xdr:graphicFrame macro="">
      <xdr:nvGraphicFramePr>
        <xdr:cNvPr id="2" name="Gráfico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ot reyes" refreshedDate="44705.471622916666" createdVersion="7" refreshedVersion="7" minRefreshableVersion="3" recordCount="129" xr:uid="{9BB2CE9F-AE46-4FC8-AFD9-E630BD9D054E}">
  <cacheSource type="worksheet">
    <worksheetSource ref="A5:P134" sheet="2.BASE"/>
  </cacheSource>
  <cacheFields count="16">
    <cacheField name="Sku" numFmtId="0">
      <sharedItems count="129">
        <s v="003301"/>
        <s v="003302"/>
        <s v="534030"/>
        <s v="524030"/>
        <s v="534010"/>
        <s v="524010"/>
        <s v="004220"/>
        <s v="004200"/>
        <s v="004017"/>
        <s v="504100"/>
        <s v="003031"/>
        <s v="007003"/>
        <s v="007007"/>
        <s v="007008"/>
        <s v="001065"/>
        <s v="503255"/>
        <s v="503251"/>
        <s v="503253"/>
        <s v="503250"/>
        <s v="583252"/>
        <s v="503800"/>
        <s v="003256"/>
        <s v="003257"/>
        <s v="100562"/>
        <s v="100623"/>
        <s v="100621"/>
        <s v="103821"/>
        <s v="103820"/>
        <s v="100560"/>
        <s v="113822"/>
        <s v="500837"/>
        <s v="000838"/>
        <s v="003901"/>
        <s v="000565"/>
        <s v="003803"/>
        <s v="003802"/>
        <s v="513805"/>
        <s v="003840"/>
        <s v="003850"/>
        <s v="003014"/>
        <s v="003011"/>
        <s v="003013"/>
        <s v="003012"/>
        <s v="001013"/>
        <s v="001839"/>
        <s v="502720"/>
        <s v="003700"/>
        <s v="503570"/>
        <s v="503572"/>
        <s v="503573"/>
        <s v="003595"/>
        <s v="503567"/>
        <s v="503568"/>
        <s v="003576"/>
        <s v="003575"/>
        <s v="503546"/>
        <s v="503545"/>
        <s v="513560"/>
        <s v="503565"/>
        <s v="513561"/>
        <s v="003559"/>
        <s v="003548"/>
        <s v="511517"/>
        <s v="501515"/>
        <s v="501517"/>
        <s v="501519"/>
        <s v="511515"/>
        <s v="101515"/>
        <s v="101517"/>
        <s v="101519"/>
        <s v="003323"/>
        <s v="003322"/>
        <s v="000697"/>
        <s v="003321"/>
        <s v="512820"/>
        <s v="502830"/>
        <s v="532515"/>
        <s v="542515"/>
        <s v="102515"/>
        <s v="112595"/>
        <s v="532595"/>
        <s v="542595"/>
        <s v="402570"/>
        <s v="402600"/>
        <s v="522807"/>
        <s v="522813"/>
        <s v="002650"/>
        <s v="532555"/>
        <s v="512530"/>
        <s v="542555"/>
        <s v="122555"/>
        <s v="102635"/>
        <s v="002642"/>
        <s v="002640"/>
        <s v="002643"/>
        <s v="102640"/>
        <s v="502680"/>
        <s v="542635"/>
        <s v="002684"/>
        <s v="002690"/>
        <s v="002706"/>
        <s v="582695"/>
        <s v="003500"/>
        <s v="003502"/>
        <s v="003501"/>
        <s v="002059"/>
        <s v="002190"/>
        <s v="502090"/>
        <s v="502080"/>
        <s v="502070"/>
        <s v="502065"/>
        <s v="502035"/>
        <s v="502055"/>
        <s v="502045"/>
        <s v="002210"/>
        <s v="102220"/>
        <s v="007105"/>
        <s v="007109"/>
        <s v="007115"/>
        <s v="007117"/>
        <s v="007106"/>
        <s v="007110"/>
        <s v="009004"/>
        <s v="009003"/>
        <s v="009002"/>
        <s v="009001"/>
        <s v="009006"/>
        <s v="009009"/>
        <s v="009008"/>
      </sharedItems>
    </cacheField>
    <cacheField name="Descripción" numFmtId="0">
      <sharedItems count="129">
        <s v="CLIP ONS RF TWIN BRISA CAMPEST      "/>
        <s v="CLIP ONS RF TWIN BRISA TROPIC      "/>
        <s v="COLORFIEL CERA LIQ. CAFE 12      "/>
        <s v="COLORFIEL CERA LIQ. CAFE 36      "/>
        <s v="COLORFIEL CERA LIQ. NEGRA 12      "/>
        <s v="COLORFIEL CERA LIQ. NEGRA 36      "/>
        <s v="COLORFIEL CERA PASTA CAFE      "/>
        <s v="COLORFIEL CERA PASTA NEGRA      "/>
        <s v="COLORFIEL CLUB DOCENAS      "/>
        <s v="COLORFIEL CREMOSA NEGRA      "/>
        <s v="DEO-SMILE"/>
        <s v="DRANO      "/>
        <s v="DRANO PLUS      "/>
        <s v="DRANO REGULAR 500ML      "/>
        <s v="FOMBRA      "/>
        <s v="GLADE ABS. CAMPOS DE LAVANDA      "/>
        <s v="GLADE ABS. FLORAL FRESCO      "/>
        <s v="GLADE ABS. FRESCURA MATINAL      "/>
        <s v="GLADE ABSORB.FLOR DE DURAZNO      "/>
        <s v="GLADE ABSORBEOLORES CLUB 150G      "/>
        <s v="GLADE ABSORBEOLORES ELECT.AP      "/>
        <s v="GLADE ABSORBEOLORES FLORAL ESP      "/>
        <s v="GLADE ABSORBEOLORES LAV.ESP.PE      "/>
        <s v="GLADE AERO POTP.HUERTO PRIMAVE      "/>
        <s v="GLADE AERO POTP.JARDIN BOTANI-      "/>
        <s v="GLADE AERO POTP.JARDIN CAMPES-      "/>
        <s v="GLADE AERO SENS C.LAVANDA 20%      "/>
        <s v="GLADE AERO SENS FLORES Y FRUT      "/>
        <s v="GLADE AERO SENS T.FLORIDA 20%      "/>
        <s v="GLADE AERO.POTP.BOUQ.FLORAL      "/>
        <s v="GLADE CLIP ONS AP CASCADA      "/>
        <s v="GLADE CLIP ONS AP. BRISA      "/>
        <s v="GLADE CLIP ONS AP. BRISA TROPI      "/>
        <s v="GLADE NEUTRALIZER AEROSOL      "/>
        <s v="GLADE PLUG INS AP BRISA NOC.      "/>
        <s v="GLADE PLUG INS AP JARDIN      "/>
        <s v="GLADE PLUG INS RP ABSORBEOLORE      "/>
        <s v="GLADE SPIN-FRESH APARATO 36      "/>
        <s v="GLADE SPIN-FRESH REPUESTO      "/>
        <s v="GLADE VELA AROMAT.ESPECIAS ORI      "/>
        <s v="GLADE VELA AROMATICA DURAZNO      "/>
        <s v="GLADE VELA AROMATICA JARDIN C.      "/>
        <s v="GLADE VELAS FRUTOS DEL BOSQUE      "/>
        <s v="GLOMOSA      "/>
        <s v="OFF CREMA      "/>
        <s v="OFF! AEROSOL      "/>
        <s v="PATO ANTI HONGOS CLUB      "/>
        <s v="PATO ANTIHONGOS ATOMIZADOR      "/>
        <s v="PATO ANTIHONGOS REFILL      "/>
        <s v="PATO BANOS Y COCINAS ATOM.      "/>
        <s v="PATO CANASTILLA CLORO      "/>
        <s v="PATO CLARO CON AROMA"/>
        <s v="PATO CON AROMA AZUL"/>
        <s v="PATO LARGA DURACION AZUL 110G.      "/>
        <s v="PATO LARGA DURACION CLORO      "/>
        <s v="PATO LIQ.VERDE NUEVO      "/>
        <s v="PATO LIQUIDO AZUL NUEVO      "/>
        <s v="PATO PASTILLA AZUL"/>
        <s v="PATO PASTILLA CLORO 35 G      "/>
        <s v="PATO PASTILLA VERDE"/>
        <s v="PATO PURIFIC CLORADO      "/>
        <s v="PATO PURIFIC LIQ. AZUL CLUB      "/>
        <s v="PLEDGE ACEITE"/>
        <s v="PLEDGE BLEM MADERAS (CAFE)      "/>
        <s v="PLEDGE BLEM ORIGINAL (AMARILLO      "/>
        <s v="PLEDGE BLEM POTPOURRI      "/>
        <s v="PLEDGE CREMA"/>
        <s v="PLEDGE MADERAS BONUS      "/>
        <s v="PLEDGE ORIGINAL BONUS      "/>
        <s v="PLEDGE POTPOURRI BONUS      "/>
        <s v="PLUG INS RF TWIN BRISA NOCTURN      "/>
        <s v="PLUG INS RF TWIN JARDIN CAMP      "/>
        <s v="PLUG INS RF TWIN PACK C.SPICE      "/>
        <s v="PLUG INS RFTWIN BRISA TROPICAL      "/>
        <s v="RAID 45 NOCHES AP. DUAL HEATER      "/>
        <s v="RAID 45 NOCHES REP NUEVO ARTE      "/>
        <s v="RAID ACC TOT C/TAPA ACT 12 S      "/>
        <s v="RAID ACC TOTAL C/TAPA ACT 24 S      "/>
        <s v="RAID ACCION TOTAL BONUS PACK      "/>
        <s v="RAID CASA Y JARDIN BONUS PACK      "/>
        <s v="RAID CYJ C/TAPA ACT 12 S      "/>
        <s v="RAID CYJ C/TAPA ACT 24 S      "/>
        <s v="RAID CYJARDIN 190 G      "/>
        <s v="RAID CYJARDIN CLUB      "/>
        <s v="RAID ELEC AP PAST C/AROMA ARG      "/>
        <s v="RAID ELEC. REP. P/AROMA ARG      "/>
        <s v="RAID FULMINETAS      "/>
        <s v="RAID MATABICHOS 12 S      "/>
        <s v="RAID MATABICHOS 170G      "/>
        <s v="RAID MATABICHOS 24 S      "/>
        <s v="RAID MATABICHOS BONUS      "/>
        <s v="RAID MATACUCARACHAS BONUS PACK      "/>
        <s v="RAID MAX 170 GRS      "/>
        <s v="RAID MAX 310G      "/>
        <s v="RAID MAX 310G CLUB  "/>
        <s v="RAID MAX BONUS PACK      "/>
        <s v="RAID MAX SIST EXT ALAMO 8 S      "/>
        <s v="RAID MC C/TAPA ACT 24 S      "/>
        <s v="RAID SIST EXTERMINADOR HORMIGA      "/>
        <s v="RAIDOLITOS 12 S      "/>
        <s v="RAIDOLITOS CARBON 12 S      "/>
        <s v="RAIDOLITOS CLUB 150G      "/>
        <s v="SEPHORA AZUL"/>
        <s v="SEPHORA REFILL"/>
        <s v="SEPHORA VERDE"/>
        <s v="TEMPO GIFT PACK      "/>
        <s v="TEMPO LIMPIA LLANTAS      "/>
        <s v="TEMPO LIQ AUTOS NVOS      "/>
        <s v="TEMPO LIQ RESTAURADOR      "/>
        <s v="TEMPO LIQ TODO TIPO      "/>
        <s v="TEMPO PASTA AUTOS NVOS      "/>
        <s v="TEMPO PASTA RESTAURADOR      "/>
        <s v="TEMPO PASTA TODO TIPO 200 G      "/>
        <s v="TEMPO PASTA TODO TIPO 340 G      "/>
        <s v="TEMPO PROTECTANT 120ML      "/>
        <s v="TEMPO PROTECTANT BONUS PACK      "/>
        <s v="WINDEX ATOM.      "/>
        <s v="WINDEX DESENGRASANTE RP      "/>
        <s v="WINDEX EXPRESS      "/>
        <s v="WINDEX EXPRESS CLUB      "/>
        <s v="WINDEX RP.      "/>
        <s v="WINDEX VINAGRE ATOM      "/>
        <s v="ZIPLOC CONGELAR ALIL. GRANDE      "/>
        <s v="ZIPLOC CONGELAR ALIL. MEDIANA      "/>
        <s v="ZIPLOC GUARDAR ALI. GRANDE      "/>
        <s v="ZIPLOC GUARDAR ALI. MEDIANA      "/>
        <s v="ZIPLOC PLSTICO AUTOADHERIBLE      "/>
        <s v="ZIPLOC REDONDO"/>
        <s v="ZIPLOC SQUARE CONTAINER"/>
      </sharedItems>
    </cacheField>
    <cacheField name="Categoría Fcst" numFmtId="0">
      <sharedItems count="11">
        <s v="AIR CARE"/>
        <s v="SHOE WAXES"/>
        <s v="DRAIN CLEANERS"/>
        <s v="FLOOR &amp; CARPET CARE"/>
        <s v="REPELLENTS"/>
        <s v="BATH CARE"/>
        <s v="FURNITURE CARE &amp; DUST REMOVAL"/>
        <s v="INSECTICIDES"/>
        <s v="AUTOMOTIVE"/>
        <s v="HOUSEHOLD CLEANERS"/>
        <s v="BAGS &amp; WRAPS"/>
      </sharedItems>
    </cacheField>
    <cacheField name="jul-99" numFmtId="168">
      <sharedItems containsSemiMixedTypes="0" containsString="0" containsNumber="1" minValue="0" maxValue="13892208.5"/>
    </cacheField>
    <cacheField name="ago-99" numFmtId="168">
      <sharedItems containsSemiMixedTypes="0" containsString="0" containsNumber="1" minValue="0" maxValue="15881225.800000001"/>
    </cacheField>
    <cacheField name="sep-99" numFmtId="168">
      <sharedItems containsSemiMixedTypes="0" containsString="0" containsNumber="1" minValue="0" maxValue="15187130.300000001"/>
    </cacheField>
    <cacheField name="oct-99" numFmtId="168">
      <sharedItems containsSemiMixedTypes="0" containsString="0" containsNumber="1" minValue="0" maxValue="14093171.699999999"/>
    </cacheField>
    <cacheField name="nov-99" numFmtId="168">
      <sharedItems containsSemiMixedTypes="0" containsString="0" containsNumber="1" minValue="0" maxValue="8824588.0299999993"/>
    </cacheField>
    <cacheField name="dic-99" numFmtId="168">
      <sharedItems containsSemiMixedTypes="0" containsString="0" containsNumber="1" minValue="0" maxValue="5817692.6200000001"/>
    </cacheField>
    <cacheField name="ene-00" numFmtId="168">
      <sharedItems containsSemiMixedTypes="0" containsString="0" containsNumber="1" minValue="0" maxValue="7902851.7999999998"/>
    </cacheField>
    <cacheField name="feb-00" numFmtId="168">
      <sharedItems containsSemiMixedTypes="0" containsString="0" containsNumber="1" minValue="0" maxValue="10772310.800000001"/>
    </cacheField>
    <cacheField name="mar-00" numFmtId="168">
      <sharedItems containsSemiMixedTypes="0" containsString="0" containsNumber="1" minValue="0" maxValue="11151162.300000001"/>
    </cacheField>
    <cacheField name="abr-00" numFmtId="168">
      <sharedItems containsSemiMixedTypes="0" containsString="0" containsNumber="1" minValue="0" maxValue="17856084.100000001"/>
    </cacheField>
    <cacheField name="may-00" numFmtId="168">
      <sharedItems containsSemiMixedTypes="0" containsString="0" containsNumber="1" minValue="0" maxValue="18733904.5"/>
    </cacheField>
    <cacheField name="jun-00" numFmtId="168">
      <sharedItems containsSemiMixedTypes="0" containsString="0" containsNumber="1" minValue="0" maxValue="17471066.300000001"/>
    </cacheField>
    <cacheField name="Total" numFmtId="168">
      <sharedItems containsSemiMixedTypes="0" containsString="0" containsNumber="1" minValue="726780.68" maxValue="15158903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ot reyes" refreshedDate="44705.477190046295" createdVersion="7" refreshedVersion="7" minRefreshableVersion="3" recordCount="122" xr:uid="{C24BF49D-8ECE-4952-A200-7614AF593A11}">
  <cacheSource type="worksheet">
    <worksheetSource ref="A139:P261" sheet="2.BASE"/>
  </cacheSource>
  <cacheFields count="16">
    <cacheField name="Sku" numFmtId="0">
      <sharedItems count="122">
        <s v="000565"/>
        <s v="000838"/>
        <s v="001013"/>
        <s v="001065"/>
        <s v="001839"/>
        <s v="002059"/>
        <s v="002210"/>
        <s v="002650"/>
        <s v="002684"/>
        <s v="002690"/>
        <s v="003011"/>
        <s v="003012"/>
        <s v="003013"/>
        <s v="003257"/>
        <s v="003301"/>
        <s v="003302"/>
        <s v="003303"/>
        <s v="003321"/>
        <s v="003322"/>
        <s v="003323"/>
        <s v="003500"/>
        <s v="003501"/>
        <s v="003502"/>
        <s v="003548"/>
        <s v="003559"/>
        <s v="003575"/>
        <s v="003576"/>
        <s v="003595"/>
        <s v="003700"/>
        <s v="003802"/>
        <s v="003803"/>
        <s v="003840"/>
        <s v="004017"/>
        <s v="004200"/>
        <s v="004220"/>
        <s v="007003"/>
        <s v="007007"/>
        <s v="007008"/>
        <s v="007105"/>
        <s v="007106"/>
        <s v="007108"/>
        <s v="007109"/>
        <s v="007110"/>
        <s v="007115"/>
        <s v="007117"/>
        <s v="009001"/>
        <s v="009002"/>
        <s v="009003"/>
        <s v="009004"/>
        <s v="009005"/>
        <s v="009006"/>
        <s v="009007"/>
        <s v="009008"/>
        <s v="009009"/>
        <s v="100562"/>
        <s v="100621"/>
        <s v="100623"/>
        <s v="101515"/>
        <s v="101517"/>
        <s v="101519"/>
        <s v="102220"/>
        <s v="102515"/>
        <s v="102635"/>
        <s v="102640"/>
        <s v="103820"/>
        <s v="103821"/>
        <s v="112160"/>
        <s v="112595"/>
        <s v="113822"/>
        <s v="122555"/>
        <s v="402570"/>
        <s v="402600"/>
        <s v="500837"/>
        <s v="501517"/>
        <s v="501519"/>
        <s v="502035"/>
        <s v="502045"/>
        <s v="502055"/>
        <s v="502065"/>
        <s v="502070"/>
        <s v="502080"/>
        <s v="502085"/>
        <s v="502090"/>
        <s v="502680"/>
        <s v="502830"/>
        <s v="503250"/>
        <s v="503251"/>
        <s v="503253"/>
        <s v="503255"/>
        <s v="503545"/>
        <s v="503546"/>
        <s v="503565"/>
        <s v="503567"/>
        <s v="503568"/>
        <s v="503570"/>
        <s v="503572"/>
        <s v="503573"/>
        <s v="503800"/>
        <s v="504100"/>
        <s v="511515"/>
        <s v="511517"/>
        <s v="512530"/>
        <s v="512610"/>
        <s v="512820"/>
        <s v="513560"/>
        <s v="513561"/>
        <s v="513805"/>
        <s v="522640"/>
        <s v="524030"/>
        <s v="532515"/>
        <s v="532555"/>
        <s v="532595"/>
        <s v="532635"/>
        <s v="534010"/>
        <s v="534020"/>
        <s v="534030"/>
        <s v="542515"/>
        <s v="542555"/>
        <s v="542595"/>
        <s v="542635"/>
        <s v="582695"/>
        <s v="587105"/>
      </sharedItems>
    </cacheField>
    <cacheField name="Descripción" numFmtId="0">
      <sharedItems/>
    </cacheField>
    <cacheField name="Categoría" numFmtId="0">
      <sharedItems count="11">
        <s v="AIR CARE"/>
        <s v="FLOOR &amp; CARPET CARE"/>
        <s v="REPELLENTS"/>
        <s v="AUTOMOTIVE"/>
        <s v="INSECTICIDES"/>
        <s v="BATH CARE"/>
        <s v="SHOE WAXES"/>
        <s v="DRAIN CLEANERS"/>
        <s v="HOUSEHOLD CLEANERS"/>
        <s v="BAGS &amp; WRAPS"/>
        <s v="FURNITURE CARE &amp; DUST REMOVAL"/>
      </sharedItems>
    </cacheField>
    <cacheField name="jul-99" numFmtId="166">
      <sharedItems containsSemiMixedTypes="0" containsString="0" containsNumber="1" minValue="0" maxValue="143760"/>
    </cacheField>
    <cacheField name="ago-99" numFmtId="166">
      <sharedItems containsSemiMixedTypes="0" containsString="0" containsNumber="1" minValue="0" maxValue="138962.5"/>
    </cacheField>
    <cacheField name="sep-99" numFmtId="166">
      <sharedItems containsSemiMixedTypes="0" containsString="0" containsNumber="1" minValue="0" maxValue="124247.5"/>
    </cacheField>
    <cacheField name="oct-99" numFmtId="166">
      <sharedItems containsSemiMixedTypes="0" containsString="0" containsNumber="1" minValue="0" maxValue="132275"/>
    </cacheField>
    <cacheField name="nov-99" numFmtId="166">
      <sharedItems containsSemiMixedTypes="0" containsString="0" containsNumber="1" minValue="0" maxValue="121960"/>
    </cacheField>
    <cacheField name="dic-99" numFmtId="166">
      <sharedItems containsSemiMixedTypes="0" containsString="0" containsNumber="1" minValue="0" maxValue="88427.5"/>
    </cacheField>
    <cacheField name="ene-00" numFmtId="166">
      <sharedItems containsSemiMixedTypes="0" containsString="0" containsNumber="1" minValue="0" maxValue="154452.5"/>
    </cacheField>
    <cacheField name="feb-00" numFmtId="166">
      <sharedItems containsSemiMixedTypes="0" containsString="0" containsNumber="1" minValue="0" maxValue="120985"/>
    </cacheField>
    <cacheField name="mar-00" numFmtId="166">
      <sharedItems containsSemiMixedTypes="0" containsString="0" containsNumber="1" minValue="0" maxValue="120790"/>
    </cacheField>
    <cacheField name="abr-00" numFmtId="166">
      <sharedItems containsSemiMixedTypes="0" containsString="0" containsNumber="1" minValue="0" maxValue="136812.5"/>
    </cacheField>
    <cacheField name="may-00" numFmtId="166">
      <sharedItems containsSemiMixedTypes="0" containsString="0" containsNumber="1" minValue="0" maxValue="104270"/>
    </cacheField>
    <cacheField name="jun-00" numFmtId="166">
      <sharedItems containsSemiMixedTypes="0" containsString="0" containsNumber="1" minValue="0" maxValue="152787.5"/>
    </cacheField>
    <cacheField name="Total" numFmtId="166">
      <sharedItems containsSemiMixedTypes="0" containsString="0" containsNumber="1" minValue="3174.58" maxValue="153973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ot reyes" refreshedDate="44705.484818750003" createdVersion="7" refreshedVersion="7" minRefreshableVersion="3" recordCount="129" xr:uid="{D9795B06-75C8-4023-865A-21B137E74EDF}">
  <cacheSource type="worksheet">
    <worksheetSource ref="A5:P134" sheet="R5"/>
  </cacheSource>
  <cacheFields count="16">
    <cacheField name="Sku" numFmtId="0">
      <sharedItems/>
    </cacheField>
    <cacheField name="Descripción" numFmtId="0">
      <sharedItems/>
    </cacheField>
    <cacheField name="Categoría Fcst" numFmtId="0">
      <sharedItems count="11">
        <s v="AIR CARE"/>
        <s v="SHOE WAXES"/>
        <s v="DRAIN CLEANERS"/>
        <s v="FLOOR &amp; CARPET CARE"/>
        <s v="REPELLENTS"/>
        <s v="BATH CARE"/>
        <s v="FURNITURE CARE &amp; DUST REMOVAL"/>
        <s v="INSECTICIDES"/>
        <s v="AUTOMOTIVE"/>
        <s v="HOUSEHOLD CLEANERS"/>
        <s v="BAGS &amp; WRAPS"/>
      </sharedItems>
    </cacheField>
    <cacheField name="jul-99" numFmtId="168">
      <sharedItems containsSemiMixedTypes="0" containsString="0" containsNumber="1" minValue="0" maxValue="13892208.5"/>
    </cacheField>
    <cacheField name="ago-99" numFmtId="168">
      <sharedItems containsSemiMixedTypes="0" containsString="0" containsNumber="1" minValue="0" maxValue="15881225.800000001"/>
    </cacheField>
    <cacheField name="sep-99" numFmtId="168">
      <sharedItems containsSemiMixedTypes="0" containsString="0" containsNumber="1" minValue="0" maxValue="15187130.300000001"/>
    </cacheField>
    <cacheField name="oct-99" numFmtId="168">
      <sharedItems containsSemiMixedTypes="0" containsString="0" containsNumber="1" minValue="0" maxValue="14093171.699999999"/>
    </cacheField>
    <cacheField name="nov-99" numFmtId="168">
      <sharedItems containsSemiMixedTypes="0" containsString="0" containsNumber="1" minValue="0" maxValue="8824588.0299999993"/>
    </cacheField>
    <cacheField name="dic-99" numFmtId="168">
      <sharedItems containsSemiMixedTypes="0" containsString="0" containsNumber="1" minValue="0" maxValue="5817692.6200000001"/>
    </cacheField>
    <cacheField name="ene-00" numFmtId="168">
      <sharedItems containsSemiMixedTypes="0" containsString="0" containsNumber="1" minValue="0" maxValue="7902851.7999999998"/>
    </cacheField>
    <cacheField name="feb-00" numFmtId="168">
      <sharedItems containsSemiMixedTypes="0" containsString="0" containsNumber="1" minValue="0" maxValue="10772310.800000001"/>
    </cacheField>
    <cacheField name="mar-00" numFmtId="168">
      <sharedItems containsSemiMixedTypes="0" containsString="0" containsNumber="1" minValue="0" maxValue="11151162.300000001"/>
    </cacheField>
    <cacheField name="abr-00" numFmtId="168">
      <sharedItems containsSemiMixedTypes="0" containsString="0" containsNumber="1" minValue="0" maxValue="17856084.100000001"/>
    </cacheField>
    <cacheField name="may-00" numFmtId="168">
      <sharedItems containsSemiMixedTypes="0" containsString="0" containsNumber="1" minValue="0" maxValue="18733904.5"/>
    </cacheField>
    <cacheField name="jun-00" numFmtId="168">
      <sharedItems containsSemiMixedTypes="0" containsString="0" containsNumber="1" minValue="0" maxValue="17471066.300000001"/>
    </cacheField>
    <cacheField name="Total" numFmtId="168">
      <sharedItems containsSemiMixedTypes="0" containsString="0" containsNumber="1" minValue="726780.68" maxValue="15158903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ot reyes" refreshedDate="44705.618590046295" createdVersion="7" refreshedVersion="7" minRefreshableVersion="3" recordCount="129" xr:uid="{35528635-DF03-485B-9B2A-603C4089F3A8}">
  <cacheSource type="worksheet">
    <worksheetSource ref="A4:P133" sheet="7.TABLA DINAMICA"/>
  </cacheSource>
  <cacheFields count="16">
    <cacheField name="Sku" numFmtId="0">
      <sharedItems/>
    </cacheField>
    <cacheField name="Descripción" numFmtId="0">
      <sharedItems/>
    </cacheField>
    <cacheField name="Categoría" numFmtId="0">
      <sharedItems count="11">
        <s v="AIR CARE"/>
        <s v="SHOE WAXES"/>
        <s v="DRAIN CLEANERS"/>
        <s v="FLOOR &amp; CARPET CARE"/>
        <s v="REPELLENTS"/>
        <s v="BATH CARE"/>
        <s v="FURNITURE CARE &amp; DUST REMOVAL"/>
        <s v="INSECTICIDES"/>
        <s v="AUTOMOTIVE"/>
        <s v="HOUSEHOLD CLEANERS"/>
        <s v="BAGS &amp; WRAPS"/>
      </sharedItems>
    </cacheField>
    <cacheField name="jul-99" numFmtId="166">
      <sharedItems containsSemiMixedTypes="0" containsString="0" containsNumber="1" minValue="0" maxValue="13892208.5"/>
    </cacheField>
    <cacheField name="ago-99" numFmtId="166">
      <sharedItems containsSemiMixedTypes="0" containsString="0" containsNumber="1" minValue="0" maxValue="15881225.800000001"/>
    </cacheField>
    <cacheField name="sep-99" numFmtId="166">
      <sharedItems containsSemiMixedTypes="0" containsString="0" containsNumber="1" minValue="0" maxValue="15187130.300000001"/>
    </cacheField>
    <cacheField name="oct-99" numFmtId="166">
      <sharedItems containsSemiMixedTypes="0" containsString="0" containsNumber="1" minValue="0" maxValue="14093171.699999999"/>
    </cacheField>
    <cacheField name="nov-99" numFmtId="166">
      <sharedItems containsSemiMixedTypes="0" containsString="0" containsNumber="1" minValue="0" maxValue="8824588.0299999993"/>
    </cacheField>
    <cacheField name="dic-99" numFmtId="166">
      <sharedItems containsSemiMixedTypes="0" containsString="0" containsNumber="1" minValue="0" maxValue="5817692.6200000001"/>
    </cacheField>
    <cacheField name="ene-00" numFmtId="166">
      <sharedItems containsSemiMixedTypes="0" containsString="0" containsNumber="1" minValue="0" maxValue="7902851.7999999998"/>
    </cacheField>
    <cacheField name="feb-00" numFmtId="166">
      <sharedItems containsSemiMixedTypes="0" containsString="0" containsNumber="1" minValue="0" maxValue="10772310.800000001"/>
    </cacheField>
    <cacheField name="mar-00" numFmtId="166">
      <sharedItems containsSemiMixedTypes="0" containsString="0" containsNumber="1" minValue="0" maxValue="11151162.300000001"/>
    </cacheField>
    <cacheField name="abr-00" numFmtId="166">
      <sharedItems containsSemiMixedTypes="0" containsString="0" containsNumber="1" minValue="0" maxValue="17856084.100000001"/>
    </cacheField>
    <cacheField name="may-00" numFmtId="166">
      <sharedItems containsSemiMixedTypes="0" containsString="0" containsNumber="1" minValue="0" maxValue="18733904.5"/>
    </cacheField>
    <cacheField name="jun-00" numFmtId="166">
      <sharedItems containsSemiMixedTypes="0" containsString="0" containsNumber="1" minValue="0" maxValue="17471066.300000001"/>
    </cacheField>
    <cacheField name="Total" numFmtId="166">
      <sharedItems containsSemiMixedTypes="0" containsString="0" containsNumber="1" minValue="726780.68" maxValue="15158903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x v="0"/>
    <x v="0"/>
    <x v="0"/>
    <n v="408350.05"/>
    <n v="311641.82"/>
    <n v="331357.94"/>
    <n v="394958.31"/>
    <n v="583851.41"/>
    <n v="372062.18"/>
    <n v="413402.42"/>
    <n v="442301.95"/>
    <n v="319903.93"/>
    <n v="372062.18"/>
    <n v="618249.11"/>
    <n v="449256.38"/>
    <n v="5017397.68"/>
  </r>
  <r>
    <x v="1"/>
    <x v="1"/>
    <x v="0"/>
    <n v="325729.01"/>
    <n v="248677.45"/>
    <n v="264577.55"/>
    <n v="315457.84999999998"/>
    <n v="466190.73"/>
    <n v="297013.74"/>
    <n v="330085.93"/>
    <n v="352589.76"/>
    <n v="255923.14"/>
    <n v="297649.74"/>
    <n v="493764.76"/>
    <n v="358848.75"/>
    <n v="4006508.41"/>
  </r>
  <r>
    <x v="2"/>
    <x v="2"/>
    <x v="1"/>
    <n v="452823.52"/>
    <n v="830309"/>
    <n v="684559.12"/>
    <n v="415591.52"/>
    <n v="654330.52"/>
    <n v="483000.12"/>
    <n v="911418.8"/>
    <n v="758005.36"/>
    <n v="706101.56"/>
    <n v="976630.76"/>
    <n v="664264.4"/>
    <n v="1001639.1"/>
    <n v="8538673.7799999993"/>
  </r>
  <r>
    <x v="3"/>
    <x v="3"/>
    <x v="1"/>
    <n v="1187740"/>
    <n v="477950.48"/>
    <n v="449547.96"/>
    <n v="981069.68"/>
    <n v="316646.08"/>
    <n v="420491.6"/>
    <n v="519923.08"/>
    <n v="299037.63"/>
    <n v="380819.72"/>
    <n v="337567.18"/>
    <n v="350990.52"/>
    <n v="306494.93"/>
    <n v="6028278.8600000003"/>
  </r>
  <r>
    <x v="4"/>
    <x v="4"/>
    <x v="1"/>
    <n v="6743801.4000000004"/>
    <n v="6518772.9199999999"/>
    <n v="5828490.3200000003"/>
    <n v="6191981"/>
    <n v="5709121.4000000004"/>
    <n v="4139440.52"/>
    <n v="7230164.5199999996"/>
    <n v="6343014.7000000002"/>
    <n v="6332791.7999999998"/>
    <n v="7172847.46"/>
    <n v="5466679.4000000004"/>
    <n v="8010385.96"/>
    <n v="75687491.400000006"/>
  </r>
  <r>
    <x v="5"/>
    <x v="5"/>
    <x v="1"/>
    <n v="3726184"/>
    <n v="3117035.24"/>
    <n v="2258913.48"/>
    <n v="1887798.16"/>
    <n v="1278201.32"/>
    <n v="2010460.64"/>
    <n v="3188069.68"/>
    <n v="1829277.39"/>
    <n v="893633.95"/>
    <n v="2356011.38"/>
    <n v="1550621.98"/>
    <n v="1146436.52"/>
    <n v="25242643.699999999"/>
  </r>
  <r>
    <x v="6"/>
    <x v="6"/>
    <x v="1"/>
    <n v="216651.4"/>
    <n v="218161.5"/>
    <n v="179583.5"/>
    <n v="226556.5"/>
    <n v="187674.5"/>
    <n v="200378.5"/>
    <n v="297777.5"/>
    <n v="286291.09999999998"/>
    <n v="277640.92"/>
    <n v="268784.45"/>
    <n v="279082.95"/>
    <n v="300091.53000000003"/>
    <n v="2938674.35"/>
  </r>
  <r>
    <x v="7"/>
    <x v="7"/>
    <x v="1"/>
    <n v="566364.80000000005"/>
    <n v="474708.5"/>
    <n v="472394.5"/>
    <n v="586507.5"/>
    <n v="483334.5"/>
    <n v="460235.5"/>
    <n v="646178.5"/>
    <n v="627369.34"/>
    <n v="601830.38"/>
    <n v="601006.22"/>
    <n v="646112.73"/>
    <n v="665472.99"/>
    <n v="6831515.46"/>
  </r>
  <r>
    <x v="8"/>
    <x v="8"/>
    <x v="1"/>
    <n v="184731.92"/>
    <n v="164156.20000000001"/>
    <n v="164156.20000000001"/>
    <n v="199100.74"/>
    <n v="163810.20000000001"/>
    <n v="163810.20000000001"/>
    <n v="199100.74"/>
    <n v="175259.8"/>
    <n v="175259.8"/>
    <n v="213017.06"/>
    <n v="175259.8"/>
    <n v="185538.1"/>
    <n v="2163200.7599999998"/>
  </r>
  <r>
    <x v="9"/>
    <x v="9"/>
    <x v="1"/>
    <n v="78193.2"/>
    <n v="20806.599999999999"/>
    <n v="252124.79999999999"/>
    <n v="256784.7"/>
    <n v="215869.9"/>
    <n v="916.1"/>
    <n v="245792.5"/>
    <n v="216927.72"/>
    <n v="216927.72"/>
    <n v="262992.65000000002"/>
    <n v="216927.72"/>
    <n v="229669.19"/>
    <n v="2213932.7999999998"/>
  </r>
  <r>
    <x v="10"/>
    <x v="10"/>
    <x v="0"/>
    <n v="627575.81000000006"/>
    <n v="428778.5"/>
    <n v="536994.03"/>
    <n v="582099.30000000005"/>
    <n v="875933.23"/>
    <n v="521773.32"/>
    <n v="574303.32999999996"/>
    <n v="388684.93"/>
    <n v="478895.47"/>
    <n v="389056.17"/>
    <n v="697368.33"/>
    <n v="395367.19"/>
    <n v="6496829.6100000003"/>
  </r>
  <r>
    <x v="11"/>
    <x v="11"/>
    <x v="2"/>
    <n v="696424.43"/>
    <n v="616235.62"/>
    <n v="609320.76"/>
    <n v="745177.32"/>
    <n v="616235.62"/>
    <n v="609320.76"/>
    <n v="745177.32"/>
    <n v="673827.48"/>
    <n v="666266.38"/>
    <n v="814819.77"/>
    <n v="673827.48"/>
    <n v="666266.38"/>
    <n v="8132899.3200000003"/>
  </r>
  <r>
    <x v="12"/>
    <x v="12"/>
    <x v="2"/>
    <n v="520255.43"/>
    <n v="487212.59"/>
    <n v="478324.26"/>
    <n v="556673.31000000006"/>
    <n v="487212.59"/>
    <n v="478324.26"/>
    <n v="556673.31000000006"/>
    <n v="532746.48"/>
    <n v="523027.46"/>
    <n v="608698.85"/>
    <n v="532746.48"/>
    <n v="523027.46"/>
    <n v="6284922.4800000004"/>
  </r>
  <r>
    <x v="13"/>
    <x v="13"/>
    <x v="2"/>
    <n v="280649.77"/>
    <n v="238693.53"/>
    <n v="230993.74"/>
    <n v="300291.87"/>
    <n v="238693.53"/>
    <n v="230993.74"/>
    <n v="300291.87"/>
    <n v="261001.59"/>
    <n v="252582.19"/>
    <n v="328356.84000000003"/>
    <n v="261001.59"/>
    <n v="252582.19"/>
    <n v="3176132.45"/>
  </r>
  <r>
    <x v="14"/>
    <x v="14"/>
    <x v="3"/>
    <n v="334347.71999999997"/>
    <n v="294819.45"/>
    <n v="288582.88"/>
    <n v="357752.06"/>
    <n v="294819.45"/>
    <n v="288582.88"/>
    <n v="357752.06"/>
    <n v="322372.65999999997"/>
    <n v="315553.24"/>
    <n v="391186.83"/>
    <n v="322372.65999999997"/>
    <n v="315553.24"/>
    <n v="3883695.13"/>
  </r>
  <r>
    <x v="15"/>
    <x v="15"/>
    <x v="0"/>
    <n v="582201.5"/>
    <n v="583556.30000000005"/>
    <n v="672289.7"/>
    <n v="807758.13"/>
    <n v="612292.03"/>
    <n v="709235.64"/>
    <n v="553557.47"/>
    <n v="460250.64"/>
    <n v="505849.24"/>
    <n v="626898.77"/>
    <n v="552431.99"/>
    <n v="585892.82999999996"/>
    <n v="7252214.2400000002"/>
  </r>
  <r>
    <x v="16"/>
    <x v="16"/>
    <x v="0"/>
    <n v="582201.5"/>
    <n v="583556.30000000005"/>
    <n v="672289.7"/>
    <n v="807758.13"/>
    <n v="612292.03"/>
    <n v="709235.64"/>
    <n v="553557.47"/>
    <n v="460250.64"/>
    <n v="505849.24"/>
    <n v="626898.77"/>
    <n v="552431.99"/>
    <n v="586548.93000000005"/>
    <n v="7252870.3399999999"/>
  </r>
  <r>
    <x v="17"/>
    <x v="17"/>
    <x v="0"/>
    <n v="582201.5"/>
    <n v="583556.30000000005"/>
    <n v="672289.7"/>
    <n v="807758.13"/>
    <n v="612292.03"/>
    <n v="709235.64"/>
    <n v="553557.47"/>
    <n v="460250.64"/>
    <n v="505849.24"/>
    <n v="626898.77"/>
    <n v="552431.99"/>
    <n v="584908.68999999994"/>
    <n v="7251230.0999999996"/>
  </r>
  <r>
    <x v="18"/>
    <x v="18"/>
    <x v="0"/>
    <n v="582201.5"/>
    <n v="583556.30000000005"/>
    <n v="672289.7"/>
    <n v="807758.13"/>
    <n v="612292.03"/>
    <n v="709235.64"/>
    <n v="553557.47"/>
    <n v="460250.64"/>
    <n v="505849.24"/>
    <n v="626898.77"/>
    <n v="552431.99"/>
    <n v="585236.74"/>
    <n v="7251558.1500000004"/>
  </r>
  <r>
    <x v="19"/>
    <x v="19"/>
    <x v="0"/>
    <n v="323226.28999999998"/>
    <n v="324223"/>
    <n v="373523.45"/>
    <n v="448344.14"/>
    <n v="339883.14"/>
    <n v="393823.64"/>
    <n v="307402.84000000003"/>
    <n v="255472.65"/>
    <n v="280778.90999999997"/>
    <n v="348262.25"/>
    <n v="306687.69"/>
    <n v="325968.64000000001"/>
    <n v="4027596.64"/>
  </r>
  <r>
    <x v="20"/>
    <x v="20"/>
    <x v="0"/>
    <n v="182706.9"/>
    <n v="138252.48000000001"/>
    <n v="233841.1"/>
    <n v="409356.94"/>
    <n v="486583.91"/>
    <n v="386134.85"/>
    <n v="371553.53"/>
    <n v="282859.2"/>
    <n v="253923.71"/>
    <n v="265734.12"/>
    <n v="255695.27"/>
    <n v="216130.42"/>
    <n v="3482772.43"/>
  </r>
  <r>
    <x v="21"/>
    <x v="21"/>
    <x v="0"/>
    <n v="160820.62"/>
    <n v="396272.55"/>
    <n v="541359.81999999995"/>
    <n v="668015.80000000005"/>
    <n v="493627.52"/>
    <n v="553883.64"/>
    <n v="526236.71"/>
    <n v="380731.91"/>
    <n v="395705.89"/>
    <n v="397669.69"/>
    <n v="309789.59999999998"/>
    <n v="431545.26"/>
    <n v="5255659.01"/>
  </r>
  <r>
    <x v="22"/>
    <x v="22"/>
    <x v="0"/>
    <n v="168850.18"/>
    <n v="415885.32"/>
    <n v="567825.25"/>
    <n v="700861.29"/>
    <n v="517966.27"/>
    <n v="581294.26"/>
    <n v="551993.25"/>
    <n v="399388.02"/>
    <n v="415098.43"/>
    <n v="417307.7"/>
    <n v="325254.53000000003"/>
    <n v="452901.6"/>
    <n v="5514626.0999999996"/>
  </r>
  <r>
    <x v="23"/>
    <x v="23"/>
    <x v="0"/>
    <n v="300680.95"/>
    <n v="248331.56"/>
    <n v="317667.12"/>
    <n v="418624.34"/>
    <n v="409050.81"/>
    <n v="369306.16"/>
    <n v="380330.22"/>
    <n v="384787.57"/>
    <n v="353700.03"/>
    <n v="324198.59000000003"/>
    <n v="374636.54"/>
    <n v="379077.61"/>
    <n v="4260391.5"/>
  </r>
  <r>
    <x v="24"/>
    <x v="24"/>
    <x v="0"/>
    <n v="235339.1"/>
    <n v="194371.66"/>
    <n v="248621.66"/>
    <n v="327530.76"/>
    <n v="320278.08"/>
    <n v="288946.53000000003"/>
    <n v="297649.74"/>
    <n v="301041.55"/>
    <n v="276932.84999999998"/>
    <n v="253775.81"/>
    <n v="293111.06"/>
    <n v="296600.48"/>
    <n v="3334199.28"/>
  </r>
  <r>
    <x v="25"/>
    <x v="25"/>
    <x v="0"/>
    <n v="483692.35"/>
    <n v="399767.39"/>
    <n v="511168.46"/>
    <n v="673628.36"/>
    <n v="658252.68999999994"/>
    <n v="593848.94999999995"/>
    <n v="612125.68999999994"/>
    <n v="618895.75"/>
    <n v="569092.25"/>
    <n v="521509.29"/>
    <n v="602717.54"/>
    <n v="609696.38"/>
    <n v="6854395.0999999996"/>
  </r>
  <r>
    <x v="26"/>
    <x v="26"/>
    <x v="0"/>
    <n v="274565.07"/>
    <n v="184426.64"/>
    <n v="272994.64"/>
    <n v="270024.37"/>
    <n v="264623.88"/>
    <n v="290276.2"/>
    <n v="401256.21"/>
    <n v="215244.63"/>
    <n v="212587.29"/>
    <n v="212587.29"/>
    <n v="294669.61"/>
    <n v="291717.01"/>
    <n v="3184972.84"/>
  </r>
  <r>
    <x v="27"/>
    <x v="27"/>
    <x v="0"/>
    <n v="216775.18"/>
    <n v="145543.14000000001"/>
    <n v="215479.45"/>
    <n v="213049.23"/>
    <n v="208998.86"/>
    <n v="228980.67"/>
    <n v="316738.59000000003"/>
    <n v="170069.83"/>
    <n v="168003.01"/>
    <n v="168003.01"/>
    <n v="232664.98"/>
    <n v="230302.9"/>
    <n v="2514608.85"/>
  </r>
  <r>
    <x v="28"/>
    <x v="28"/>
    <x v="0"/>
    <n v="231159.56"/>
    <n v="155264.01"/>
    <n v="229790.74"/>
    <n v="227360.52"/>
    <n v="222770.11"/>
    <n v="244372.05"/>
    <n v="337800.49"/>
    <n v="181289.72"/>
    <n v="178927.64"/>
    <n v="178927.64"/>
    <n v="248313.77"/>
    <n v="245656.43"/>
    <n v="2681632.6800000002"/>
  </r>
  <r>
    <x v="29"/>
    <x v="29"/>
    <x v="0"/>
    <n v="287666.81"/>
    <n v="237597.6"/>
    <n v="304032.09000000003"/>
    <n v="400347.6"/>
    <n v="391354.29"/>
    <n v="353060.17"/>
    <n v="363794.13"/>
    <n v="367974.92"/>
    <n v="338473.48"/>
    <n v="310240.93"/>
    <n v="358458.33"/>
    <n v="362582.19"/>
    <n v="4075582.54"/>
  </r>
  <r>
    <x v="30"/>
    <x v="30"/>
    <x v="0"/>
    <n v="366523.34"/>
    <n v="264689.13"/>
    <n v="326816.65000000002"/>
    <n v="422596.58"/>
    <n v="547498.78"/>
    <n v="326169.49"/>
    <n v="420655.09"/>
    <n v="311363.40000000002"/>
    <n v="383543.09"/>
    <n v="311363.40000000002"/>
    <n v="558331.18000000005"/>
    <n v="316316.90000000002"/>
    <n v="4555867.03"/>
  </r>
  <r>
    <x v="31"/>
    <x v="31"/>
    <x v="0"/>
    <n v="374386.06"/>
    <n v="270513.58"/>
    <n v="333935.43"/>
    <n v="431656.84"/>
    <n v="559147.68999999994"/>
    <n v="333288.27"/>
    <n v="429068.19"/>
    <n v="317732.19"/>
    <n v="391327.18"/>
    <n v="317732.19"/>
    <n v="570361.13"/>
    <n v="322685.7"/>
    <n v="4651834.45"/>
  </r>
  <r>
    <x v="32"/>
    <x v="32"/>
    <x v="0"/>
    <n v="262493.62"/>
    <n v="189618.37"/>
    <n v="234272.53"/>
    <n v="302871.67"/>
    <n v="392179.98"/>
    <n v="233625.37"/>
    <n v="301577.34000000003"/>
    <n v="222907.89"/>
    <n v="274565.90000000002"/>
    <n v="222907.89"/>
    <n v="399818.91"/>
    <n v="227153.75"/>
    <n v="3263993.22"/>
  </r>
  <r>
    <x v="33"/>
    <x v="33"/>
    <x v="0"/>
    <n v="282976.28999999998"/>
    <n v="252522.16"/>
    <n v="245516.12"/>
    <n v="280546.33"/>
    <n v="296386.08"/>
    <n v="380458.6"/>
    <n v="390206.14"/>
    <n v="277787.89"/>
    <n v="271792.46999999997"/>
    <n v="252473.89"/>
    <n v="227159.88"/>
    <n v="269460.92"/>
    <n v="3427286.77"/>
  </r>
  <r>
    <x v="34"/>
    <x v="34"/>
    <x v="0"/>
    <n v="250843.45"/>
    <n v="190097.16"/>
    <n v="321329"/>
    <n v="561650.68999999994"/>
    <n v="668040.29"/>
    <n v="529787.81000000006"/>
    <n v="509806.01"/>
    <n v="388562.33"/>
    <n v="348406.95"/>
    <n v="364941.52"/>
    <n v="351359.55"/>
    <n v="295850.65000000002"/>
    <n v="4780675.41"/>
  </r>
  <r>
    <x v="35"/>
    <x v="35"/>
    <x v="0"/>
    <n v="161004.15"/>
    <n v="121510.97"/>
    <n v="206298.62"/>
    <n v="360212.51"/>
    <n v="428258.65"/>
    <n v="339690.66"/>
    <n v="326729.49"/>
    <n v="249199.55"/>
    <n v="223807.18"/>
    <n v="233846.02"/>
    <n v="225578.74"/>
    <n v="189557"/>
    <n v="3065693.54"/>
  </r>
  <r>
    <x v="36"/>
    <x v="36"/>
    <x v="0"/>
    <n v="225779.76"/>
    <n v="171330.26"/>
    <n v="198504.5"/>
    <n v="316480.46000000002"/>
    <n v="341334.94"/>
    <n v="278370.25"/>
    <n v="193533.6"/>
    <n v="297863.46000000002"/>
    <n v="289529.08"/>
    <n v="271410.87"/>
    <n v="277208.7"/>
    <n v="259815.21"/>
    <n v="3121161.09"/>
  </r>
  <r>
    <x v="37"/>
    <x v="37"/>
    <x v="0"/>
    <n v="825514.37"/>
    <n v="864538.27"/>
    <n v="989948.16"/>
    <n v="1189419.01"/>
    <n v="912431.02"/>
    <n v="1044259.53"/>
    <n v="837382.58"/>
    <n v="757456.73"/>
    <n v="805506.38"/>
    <n v="998244.83"/>
    <n v="879470.43"/>
    <n v="932918.91"/>
    <n v="11037090.199999999"/>
  </r>
  <r>
    <x v="38"/>
    <x v="38"/>
    <x v="0"/>
    <n v="594183.27"/>
    <n v="622446.92000000004"/>
    <n v="712550.02"/>
    <n v="855979.44"/>
    <n v="656925.15"/>
    <n v="751625.34"/>
    <n v="602679.4"/>
    <n v="527304.03"/>
    <n v="579582.03"/>
    <n v="718319.79"/>
    <n v="632865.37"/>
    <n v="671571.19"/>
    <n v="7926031.9500000002"/>
  </r>
  <r>
    <x v="39"/>
    <x v="39"/>
    <x v="0"/>
    <n v="161469.24"/>
    <n v="147055.26"/>
    <n v="213658.77"/>
    <n v="541840.4"/>
    <n v="346865.78"/>
    <n v="317190.95"/>
    <n v="356317.76"/>
    <n v="312223.37"/>
    <n v="248769.19"/>
    <n v="326164.06"/>
    <n v="232905.65"/>
    <n v="194688.94"/>
    <n v="3399149.37"/>
  </r>
  <r>
    <x v="40"/>
    <x v="40"/>
    <x v="0"/>
    <n v="201939.26"/>
    <n v="183983.94"/>
    <n v="267073.46000000002"/>
    <n v="677245.55"/>
    <n v="433692.13"/>
    <n v="396323.83"/>
    <n v="445342.25"/>
    <n v="390339.3"/>
    <n v="311021.58"/>
    <n v="407644.98"/>
    <n v="291312.33"/>
    <n v="243240.99"/>
    <n v="4249159.5999999996"/>
  </r>
  <r>
    <x v="41"/>
    <x v="41"/>
    <x v="0"/>
    <n v="242203.86"/>
    <n v="220692.8"/>
    <n v="320488.15999999997"/>
    <n v="812870.51"/>
    <n v="520298.67"/>
    <n v="475676.52"/>
    <n v="534586.55000000005"/>
    <n v="468455.23"/>
    <n v="373273.97"/>
    <n v="489125.9"/>
    <n v="349478.66"/>
    <n v="292033.40000000002"/>
    <n v="5099184.2300000004"/>
  </r>
  <r>
    <x v="42"/>
    <x v="42"/>
    <x v="0"/>
    <n v="201939.26"/>
    <n v="183983.94"/>
    <n v="267073.46000000002"/>
    <n v="677245.55"/>
    <n v="433692.13"/>
    <n v="396323.83"/>
    <n v="445342.25"/>
    <n v="390339.3"/>
    <n v="311021.58"/>
    <n v="407644.98"/>
    <n v="291312.33"/>
    <n v="243240.99"/>
    <n v="4249159.5999999996"/>
  </r>
  <r>
    <x v="43"/>
    <x v="43"/>
    <x v="3"/>
    <n v="474638.49"/>
    <n v="428622.12"/>
    <n v="412413.72"/>
    <n v="507863.18"/>
    <n v="428622.12"/>
    <n v="412413.72"/>
    <n v="507863.18"/>
    <n v="468680.26"/>
    <n v="450957.06"/>
    <n v="555327.03"/>
    <n v="468680.26"/>
    <n v="450957.06"/>
    <n v="5567038.2000000002"/>
  </r>
  <r>
    <x v="44"/>
    <x v="44"/>
    <x v="4"/>
    <n v="887705.56"/>
    <n v="963295.89"/>
    <n v="1068253.68"/>
    <n v="1071988.83"/>
    <n v="623023.47"/>
    <n v="434398.26"/>
    <n v="559525.88"/>
    <n v="514479.22"/>
    <n v="673218.85"/>
    <n v="1061113.3799999999"/>
    <n v="1415631.89"/>
    <n v="1454706.26"/>
    <n v="10727341.199999999"/>
  </r>
  <r>
    <x v="45"/>
    <x v="45"/>
    <x v="4"/>
    <n v="616463.6"/>
    <n v="668859.84"/>
    <n v="742149.8"/>
    <n v="744640.24"/>
    <n v="432624.24"/>
    <n v="301698.48"/>
    <n v="388863.73"/>
    <n v="357457.23"/>
    <n v="467563.36"/>
    <n v="737013.23"/>
    <n v="983588.93"/>
    <n v="1010340.07"/>
    <n v="7451262.75"/>
  </r>
  <r>
    <x v="46"/>
    <x v="46"/>
    <x v="5"/>
    <n v="142275.17000000001"/>
    <n v="140699.63"/>
    <n v="140699.63"/>
    <n v="149388.92000000001"/>
    <n v="140699.63"/>
    <n v="132010.35"/>
    <n v="149388.92000000001"/>
    <n v="151953.85"/>
    <n v="151953.85"/>
    <n v="161338.18"/>
    <n v="151953.85"/>
    <n v="151953.85"/>
    <n v="1764315.83"/>
  </r>
  <r>
    <x v="47"/>
    <x v="47"/>
    <x v="5"/>
    <n v="944342.54"/>
    <n v="797647.42"/>
    <n v="797647.42"/>
    <n v="1056332.8799999999"/>
    <n v="840422.18"/>
    <n v="754465.29"/>
    <n v="1013150.74"/>
    <n v="872901.16"/>
    <n v="861461.93"/>
    <n v="1094206.25"/>
    <n v="861461.93"/>
    <n v="861461.93"/>
    <n v="10755501.699999999"/>
  </r>
  <r>
    <x v="48"/>
    <x v="48"/>
    <x v="5"/>
    <n v="465916.79"/>
    <n v="421921.97"/>
    <n v="413311.32"/>
    <n v="523017.41"/>
    <n v="455726.76"/>
    <n v="405019.58"/>
    <n v="506115.02"/>
    <n v="437417.18"/>
    <n v="428117.76000000001"/>
    <n v="546599.27"/>
    <n v="428117.76000000001"/>
    <n v="428117.76000000001"/>
    <n v="5459398.5800000001"/>
  </r>
  <r>
    <x v="49"/>
    <x v="49"/>
    <x v="5"/>
    <n v="287492.94"/>
    <n v="247686.23"/>
    <n v="237094.38"/>
    <n v="290868.37"/>
    <n v="269277.3"/>
    <n v="215503.31"/>
    <n v="280276.52"/>
    <n v="267501.96999999997"/>
    <n v="267501.96999999997"/>
    <n v="302699.59999999998"/>
    <n v="267501.96999999997"/>
    <n v="267501.96999999997"/>
    <n v="3200906.53"/>
  </r>
  <r>
    <x v="50"/>
    <x v="50"/>
    <x v="5"/>
    <n v="423813.19"/>
    <n v="369464.05"/>
    <n v="362020.93"/>
    <n v="445003.85"/>
    <n v="369464.05"/>
    <n v="331773.33"/>
    <n v="445003.85"/>
    <n v="390990.53"/>
    <n v="390990.53"/>
    <n v="480613.9"/>
    <n v="399029.26"/>
    <n v="390990.53"/>
    <n v="4799158"/>
  </r>
  <r>
    <x v="51"/>
    <x v="51"/>
    <x v="5"/>
    <n v="572296.03"/>
    <n v="479297.93"/>
    <n v="479297.93"/>
    <n v="629525.64"/>
    <n v="515066.43"/>
    <n v="450683.13"/>
    <n v="615218.23"/>
    <n v="502190.33"/>
    <n v="494464.33"/>
    <n v="664436.43999999994"/>
    <n v="517642.34"/>
    <n v="517642.34"/>
    <n v="6437761.0999999996"/>
  </r>
  <r>
    <x v="52"/>
    <x v="52"/>
    <x v="5"/>
    <n v="1348983.5"/>
    <n v="1151745.76"/>
    <n v="1151745.76"/>
    <n v="1516584.48"/>
    <n v="1208975.3700000001"/>
    <n v="1173206.8700000001"/>
    <n v="1430740.08"/>
    <n v="1236160.82"/>
    <n v="1220708.81"/>
    <n v="1576105.04"/>
    <n v="1251612.83"/>
    <n v="1251612.83"/>
    <n v="15518182.199999999"/>
  </r>
  <r>
    <x v="53"/>
    <x v="53"/>
    <x v="5"/>
    <n v="614344.5"/>
    <n v="566507.54"/>
    <n v="559053.49"/>
    <n v="716735.25"/>
    <n v="630727.02"/>
    <n v="559053.49"/>
    <n v="709854.59"/>
    <n v="634740.74"/>
    <n v="603777.77"/>
    <n v="766642.96"/>
    <n v="634740.74"/>
    <n v="634740.74"/>
    <n v="7630918.8300000001"/>
  </r>
  <r>
    <x v="54"/>
    <x v="54"/>
    <x v="5"/>
    <n v="498574.69"/>
    <n v="430041.15"/>
    <n v="430041.15"/>
    <n v="544718.79"/>
    <n v="444375.85"/>
    <n v="401371.74"/>
    <n v="530384.07999999996"/>
    <n v="448962.96"/>
    <n v="448962.96"/>
    <n v="572814.81000000006"/>
    <n v="448962.96"/>
    <n v="457013.33"/>
    <n v="5656224.4699999997"/>
  </r>
  <r>
    <x v="55"/>
    <x v="55"/>
    <x v="5"/>
    <n v="276162.48"/>
    <n v="238420.27"/>
    <n v="238420.27"/>
    <n v="335077.14"/>
    <n v="257751.65"/>
    <n v="231976.48"/>
    <n v="309301.98"/>
    <n v="257494.86"/>
    <n v="250535.54"/>
    <n v="334047.38"/>
    <n v="250535.54"/>
    <n v="250535.54"/>
    <n v="3230259.13"/>
  </r>
  <r>
    <x v="56"/>
    <x v="56"/>
    <x v="5"/>
    <n v="503229.41"/>
    <n v="438177.8"/>
    <n v="438177.8"/>
    <n v="631491.54"/>
    <n v="515503.3"/>
    <n v="489728.13"/>
    <n v="573497.42000000004"/>
    <n v="501071.08"/>
    <n v="501071.08"/>
    <n v="612420.19999999995"/>
    <n v="535867.68000000005"/>
    <n v="535867.68000000005"/>
    <n v="6276103.1200000001"/>
  </r>
  <r>
    <x v="57"/>
    <x v="57"/>
    <x v="5"/>
    <n v="1301032.1299999999"/>
    <n v="1146121.1000000001"/>
    <n v="1134544.1200000001"/>
    <n v="1389237.7"/>
    <n v="1296621.8500000001"/>
    <n v="1215582.98"/>
    <n v="1389237.7"/>
    <n v="1225309.3500000001"/>
    <n v="1212806.19"/>
    <n v="1512881.95"/>
    <n v="1225309.3500000001"/>
    <n v="1225309.3500000001"/>
    <n v="15273993.800000001"/>
  </r>
  <r>
    <x v="58"/>
    <x v="58"/>
    <x v="5"/>
    <n v="345385.13"/>
    <n v="306380.43"/>
    <n v="306380.43"/>
    <n v="375159.71"/>
    <n v="312633.09000000003"/>
    <n v="275117.12"/>
    <n v="362654.38"/>
    <n v="324134.65999999997"/>
    <n v="317381.84999999998"/>
    <n v="391662.71"/>
    <n v="330887.46000000002"/>
    <n v="330887.46000000002"/>
    <n v="3978664.43"/>
  </r>
  <r>
    <x v="59"/>
    <x v="59"/>
    <x v="5"/>
    <n v="716670.24"/>
    <n v="631176.99"/>
    <n v="625156.96"/>
    <n v="787234.69"/>
    <n v="694618.85"/>
    <n v="648310.92000000004"/>
    <n v="793254.72"/>
    <n v="675170.46"/>
    <n v="675170.46"/>
    <n v="850214.65"/>
    <n v="681672.1"/>
    <n v="681672.1"/>
    <n v="8460323.1400000006"/>
  </r>
  <r>
    <x v="60"/>
    <x v="60"/>
    <x v="5"/>
    <n v="263888.59000000003"/>
    <n v="225532.69"/>
    <n v="225532.69"/>
    <n v="283526.81"/>
    <n v="231976.48"/>
    <n v="193313.74"/>
    <n v="257751.65"/>
    <n v="243576.22"/>
    <n v="229657.58"/>
    <n v="299250.78000000003"/>
    <n v="243576.22"/>
    <n v="243576.22"/>
    <n v="2941159.67"/>
  </r>
  <r>
    <x v="61"/>
    <x v="61"/>
    <x v="5"/>
    <n v="169481.07"/>
    <n v="148298.64000000001"/>
    <n v="148298.64000000001"/>
    <n v="177958.37"/>
    <n v="148298.64000000001"/>
    <n v="136434.75"/>
    <n v="177958.37"/>
    <n v="160157.54999999999"/>
    <n v="160157.54999999999"/>
    <n v="192189.06"/>
    <n v="160157.54999999999"/>
    <n v="160157.54999999999"/>
    <n v="1939547.74"/>
  </r>
  <r>
    <x v="62"/>
    <x v="62"/>
    <x v="6"/>
    <n v="0"/>
    <n v="0"/>
    <n v="462016.14"/>
    <n v="363028.36"/>
    <n v="313644.21000000002"/>
    <n v="264040.58"/>
    <n v="330105.59000000003"/>
    <n v="296963.34000000003"/>
    <n v="296963.34000000003"/>
    <n v="346566.97"/>
    <n v="313644.21000000002"/>
    <n v="313644.21000000002"/>
    <n v="3300616.95"/>
  </r>
  <r>
    <x v="63"/>
    <x v="63"/>
    <x v="6"/>
    <n v="2586274.5699999998"/>
    <n v="0"/>
    <n v="0"/>
    <n v="0"/>
    <n v="2442927.5299999998"/>
    <n v="2414005.7400000002"/>
    <n v="0"/>
    <n v="0"/>
    <n v="0"/>
    <n v="0"/>
    <n v="0"/>
    <n v="0"/>
    <n v="7443207.8399999999"/>
  </r>
  <r>
    <x v="64"/>
    <x v="64"/>
    <x v="6"/>
    <n v="561313.03"/>
    <n v="0"/>
    <n v="0"/>
    <n v="0"/>
    <n v="557708.59"/>
    <n v="453108.11"/>
    <n v="0"/>
    <n v="0"/>
    <n v="0"/>
    <n v="0"/>
    <n v="0"/>
    <n v="0"/>
    <n v="1572129.73"/>
  </r>
  <r>
    <x v="65"/>
    <x v="65"/>
    <x v="6"/>
    <n v="547347.78"/>
    <n v="0"/>
    <n v="0"/>
    <n v="0"/>
    <n v="536499.28"/>
    <n v="407797.3"/>
    <n v="0"/>
    <n v="0"/>
    <n v="0"/>
    <n v="0"/>
    <n v="0"/>
    <n v="0"/>
    <n v="1491644.36"/>
  </r>
  <r>
    <x v="66"/>
    <x v="66"/>
    <x v="6"/>
    <n v="0"/>
    <n v="0"/>
    <n v="1692696.44"/>
    <n v="1665102.08"/>
    <n v="1610639.51"/>
    <n v="1337600.53"/>
    <n v="1897475.68"/>
    <n v="1679474.48"/>
    <n v="1679474.48"/>
    <n v="2030287.67"/>
    <n v="1679474.48"/>
    <n v="1679474.48"/>
    <n v="16951699.800000001"/>
  </r>
  <r>
    <x v="67"/>
    <x v="67"/>
    <x v="6"/>
    <n v="0"/>
    <n v="2299764.65"/>
    <n v="2289159.9900000002"/>
    <n v="2133464.34"/>
    <n v="0"/>
    <n v="0"/>
    <n v="2397616.7200000002"/>
    <n v="2591647.9300000002"/>
    <n v="2567929.37"/>
    <n v="2710240.73"/>
    <n v="2679143.06"/>
    <n v="2753988.3"/>
    <n v="22422955.100000001"/>
  </r>
  <r>
    <x v="68"/>
    <x v="68"/>
    <x v="6"/>
    <n v="0"/>
    <n v="523966.5"/>
    <n v="533125.06999999995"/>
    <n v="543247.69999999995"/>
    <n v="0"/>
    <n v="0"/>
    <n v="557708.59"/>
    <n v="556068.44999999995"/>
    <n v="574516.22"/>
    <n v="583476.56000000006"/>
    <n v="533931.13"/>
    <n v="555014.29"/>
    <n v="4961054.51"/>
  </r>
  <r>
    <x v="69"/>
    <x v="69"/>
    <x v="6"/>
    <n v="0"/>
    <n v="439129.24"/>
    <n v="484922.08"/>
    <n v="544693.79"/>
    <n v="0"/>
    <n v="0"/>
    <n v="412617.59"/>
    <n v="511793.81"/>
    <n v="494400.2"/>
    <n v="581368.25"/>
    <n v="526024.93999999994"/>
    <n v="547108.11"/>
    <n v="4542058.01"/>
  </r>
  <r>
    <x v="70"/>
    <x v="70"/>
    <x v="0"/>
    <n v="194808.6"/>
    <n v="147801.34"/>
    <n v="171330.26"/>
    <n v="273067.96000000002"/>
    <n v="294608.51"/>
    <n v="240260.03"/>
    <n v="167022.15"/>
    <n v="257278.66"/>
    <n v="250031.37"/>
    <n v="234449.71"/>
    <n v="239522.81"/>
    <n v="223941.14"/>
    <n v="2694122.54"/>
  </r>
  <r>
    <x v="71"/>
    <x v="71"/>
    <x v="0"/>
    <n v="269139.38"/>
    <n v="204138.18"/>
    <n v="236614.71"/>
    <n v="377125.4"/>
    <n v="406619.39"/>
    <n v="331724.53999999998"/>
    <n v="230649.63"/>
    <n v="355117.02"/>
    <n v="344970.82"/>
    <n v="323591.33"/>
    <n v="330476.25"/>
    <n v="309459.12"/>
    <n v="3719625.77"/>
  </r>
  <r>
    <x v="72"/>
    <x v="72"/>
    <x v="0"/>
    <n v="286483.23"/>
    <n v="217393.91"/>
    <n v="252190.19"/>
    <n v="401648.5"/>
    <n v="433130.85"/>
    <n v="353265.1"/>
    <n v="245562.32"/>
    <n v="378308.34"/>
    <n v="367437.41"/>
    <n v="344608.46"/>
    <n v="352218.11"/>
    <n v="329389.15999999997"/>
    <n v="3961635.58"/>
  </r>
  <r>
    <x v="73"/>
    <x v="73"/>
    <x v="0"/>
    <n v="196357.15"/>
    <n v="149126.92000000001"/>
    <n v="172655.83"/>
    <n v="275056.31"/>
    <n v="296596.87"/>
    <n v="241917"/>
    <n v="168347.72"/>
    <n v="259090.48"/>
    <n v="251843.20000000001"/>
    <n v="236261.53"/>
    <n v="240972.27"/>
    <n v="226115.33"/>
    <n v="2714340.61"/>
  </r>
  <r>
    <x v="74"/>
    <x v="74"/>
    <x v="7"/>
    <n v="543588.59"/>
    <n v="476403.48"/>
    <n v="473584.53"/>
    <n v="474524.18"/>
    <n v="251356.87"/>
    <n v="259813.73"/>
    <n v="113280.8"/>
    <n v="81392.45"/>
    <n v="118239.03"/>
    <n v="534000.46"/>
    <n v="347017.81"/>
    <n v="526851.12"/>
    <n v="4200053.05"/>
  </r>
  <r>
    <x v="75"/>
    <x v="75"/>
    <x v="7"/>
    <n v="648869.78"/>
    <n v="751798.75"/>
    <n v="715634.51"/>
    <n v="851945.85"/>
    <n v="451357.43"/>
    <n v="312959.7"/>
    <n v="231698.07"/>
    <n v="170141.53"/>
    <n v="328886.02"/>
    <n v="704174.27"/>
    <n v="760345.4"/>
    <n v="751390.58"/>
    <n v="6679201.8899999997"/>
  </r>
  <r>
    <x v="76"/>
    <x v="76"/>
    <x v="7"/>
    <n v="258713.35"/>
    <n v="341597.44"/>
    <n v="214875.81"/>
    <n v="234997.96"/>
    <n v="152832.51999999999"/>
    <n v="143490.09"/>
    <n v="37626.78"/>
    <n v="1199455.3700000001"/>
    <n v="795410.89"/>
    <n v="1150396.77"/>
    <n v="1150396.77"/>
    <n v="1254853.01"/>
    <n v="6934646.7599999998"/>
  </r>
  <r>
    <x v="77"/>
    <x v="77"/>
    <x v="7"/>
    <n v="0"/>
    <n v="0"/>
    <n v="1370012.38"/>
    <n v="1219791.73"/>
    <n v="722561.35"/>
    <n v="439145.05"/>
    <n v="389753.73"/>
    <n v="365832.47"/>
    <n v="0"/>
    <n v="0"/>
    <n v="0"/>
    <n v="0"/>
    <n v="4507096.71"/>
  </r>
  <r>
    <x v="78"/>
    <x v="78"/>
    <x v="7"/>
    <n v="1910806.74"/>
    <n v="1485181.55"/>
    <n v="0"/>
    <n v="0"/>
    <n v="0"/>
    <n v="0"/>
    <n v="0"/>
    <n v="0"/>
    <n v="910260.31"/>
    <n v="1006471.37"/>
    <n v="1631555.19"/>
    <n v="1163174.4099999999"/>
    <n v="8107449.5700000003"/>
  </r>
  <r>
    <x v="79"/>
    <x v="79"/>
    <x v="7"/>
    <n v="3881596.66"/>
    <n v="3614784.99"/>
    <n v="0"/>
    <n v="0"/>
    <n v="0"/>
    <n v="0"/>
    <n v="0"/>
    <n v="0"/>
    <n v="2059771.13"/>
    <n v="3775356.93"/>
    <n v="4482717.1100000003"/>
    <n v="5432193.8700000001"/>
    <n v="23246420.699999999"/>
  </r>
  <r>
    <x v="80"/>
    <x v="80"/>
    <x v="7"/>
    <n v="3008558.1"/>
    <n v="5801871.0099999998"/>
    <n v="3424938.23"/>
    <n v="1603948.6"/>
    <n v="578262.98"/>
    <n v="281435"/>
    <n v="674269.99"/>
    <n v="6091745.0800000001"/>
    <n v="6159339.7000000002"/>
    <n v="9124980.3900000006"/>
    <n v="10721976.800000001"/>
    <n v="9922303.0700000003"/>
    <n v="57393629"/>
  </r>
  <r>
    <x v="81"/>
    <x v="81"/>
    <x v="7"/>
    <n v="0"/>
    <n v="0"/>
    <n v="3411084.54"/>
    <n v="2769710.34"/>
    <n v="1276078.1100000001"/>
    <n v="1695793.38"/>
    <n v="862408.51"/>
    <n v="865804.11"/>
    <n v="0"/>
    <n v="0"/>
    <n v="0"/>
    <n v="0"/>
    <n v="10880879"/>
  </r>
  <r>
    <x v="82"/>
    <x v="82"/>
    <x v="7"/>
    <n v="1835928.24"/>
    <n v="2223339.89"/>
    <n v="1537100.41"/>
    <n v="1424564.74"/>
    <n v="1005977.66"/>
    <n v="651262.18000000005"/>
    <n v="518437.77"/>
    <n v="2364397.33"/>
    <n v="2425583.21"/>
    <n v="4529503.49"/>
    <n v="4821884.6100000003"/>
    <n v="5699027.9400000004"/>
    <n v="29037007.5"/>
  </r>
  <r>
    <x v="83"/>
    <x v="83"/>
    <x v="7"/>
    <n v="385566.35"/>
    <n v="397942.55"/>
    <n v="449827.41"/>
    <n v="453635.47"/>
    <n v="334157.5"/>
    <n v="0"/>
    <n v="136201.67000000001"/>
    <n v="157450.01"/>
    <n v="646866.30000000005"/>
    <n v="821382.57"/>
    <n v="1042693.42"/>
    <n v="1105453.22"/>
    <n v="5931176.4699999997"/>
  </r>
  <r>
    <x v="84"/>
    <x v="84"/>
    <x v="7"/>
    <n v="1085390.6000000001"/>
    <n v="1157023.6000000001"/>
    <n v="1052240.06"/>
    <n v="1086549.71"/>
    <n v="606910"/>
    <n v="497026.37"/>
    <n v="532511.28"/>
    <n v="457781.11"/>
    <n v="401881.35"/>
    <n v="665641.42000000004"/>
    <n v="926416.55"/>
    <n v="1093301.78"/>
    <n v="9562673.8300000001"/>
  </r>
  <r>
    <x v="85"/>
    <x v="85"/>
    <x v="7"/>
    <n v="5642872.0300000003"/>
    <n v="5163000.49"/>
    <n v="4730698.82"/>
    <n v="4680207.99"/>
    <n v="3013175.99"/>
    <n v="2681438.71"/>
    <n v="2835900.88"/>
    <n v="2027045.01"/>
    <n v="2276151.7400000002"/>
    <n v="4365229.21"/>
    <n v="8081315.5800000001"/>
    <n v="7441453.1799999997"/>
    <n v="52938489.600000001"/>
  </r>
  <r>
    <x v="86"/>
    <x v="86"/>
    <x v="7"/>
    <n v="804943.68"/>
    <n v="748931.79"/>
    <n v="687997.35"/>
    <n v="753253.38"/>
    <n v="506058.35"/>
    <n v="358692.08"/>
    <n v="361020.99"/>
    <n v="271855.23"/>
    <n v="329335.88"/>
    <n v="760911.95"/>
    <n v="684585.18"/>
    <n v="750546.59"/>
    <n v="7018132.4500000002"/>
  </r>
  <r>
    <x v="87"/>
    <x v="87"/>
    <x v="7"/>
    <n v="5876269.3899999997"/>
    <n v="8070337.8899999997"/>
    <n v="5227793.1900000004"/>
    <n v="1826272.08"/>
    <n v="787227.33"/>
    <n v="1063405.6399999999"/>
    <n v="520294.24"/>
    <n v="10772310.800000001"/>
    <n v="11151162.300000001"/>
    <n v="17841498.800000001"/>
    <n v="18733904.5"/>
    <n v="17471066.300000001"/>
    <n v="99341542.5"/>
  </r>
  <r>
    <x v="88"/>
    <x v="88"/>
    <x v="7"/>
    <n v="1384533.71"/>
    <n v="2100752.42"/>
    <n v="1338966.78"/>
    <n v="872392.55"/>
    <n v="531224.75"/>
    <n v="302611.17"/>
    <n v="366653.5"/>
    <n v="2110847.6"/>
    <n v="1804812.29"/>
    <n v="4304395.5"/>
    <n v="4026664.03"/>
    <n v="4720550.45"/>
    <n v="23864404.800000001"/>
  </r>
  <r>
    <x v="89"/>
    <x v="89"/>
    <x v="7"/>
    <n v="0"/>
    <n v="0"/>
    <n v="2230080.2400000002"/>
    <n v="1612584.74"/>
    <n v="1062876.05"/>
    <n v="590486.69999999995"/>
    <n v="475258.59"/>
    <n v="400505.85"/>
    <n v="0"/>
    <n v="0"/>
    <n v="0"/>
    <n v="0"/>
    <n v="6371792.1699999999"/>
  </r>
  <r>
    <x v="90"/>
    <x v="90"/>
    <x v="7"/>
    <n v="2341822.5699999998"/>
    <n v="2597611.87"/>
    <n v="0"/>
    <n v="0"/>
    <n v="0"/>
    <n v="0"/>
    <n v="0"/>
    <n v="0"/>
    <n v="1347046.69"/>
    <n v="1579171.7"/>
    <n v="2350115.39"/>
    <n v="2909380.31"/>
    <n v="13125148.5"/>
  </r>
  <r>
    <x v="91"/>
    <x v="91"/>
    <x v="7"/>
    <n v="1770304.07"/>
    <n v="1784547.21"/>
    <n v="0"/>
    <n v="0"/>
    <n v="0"/>
    <n v="0"/>
    <n v="0"/>
    <n v="0"/>
    <n v="925109.21"/>
    <n v="1173359.42"/>
    <n v="2736924.27"/>
    <n v="2505818.41"/>
    <n v="10896062.6"/>
  </r>
  <r>
    <x v="92"/>
    <x v="92"/>
    <x v="7"/>
    <n v="4126143.11"/>
    <n v="2822117.57"/>
    <n v="3178590.78"/>
    <n v="2311826.86"/>
    <n v="1625353.5"/>
    <n v="1175311.78"/>
    <n v="944797.26"/>
    <n v="3023332.87"/>
    <n v="2660408.3199999998"/>
    <n v="6083529.3200000003"/>
    <n v="5320816.63"/>
    <n v="6385187.6399999997"/>
    <n v="39657415.600000001"/>
  </r>
  <r>
    <x v="93"/>
    <x v="93"/>
    <x v="7"/>
    <n v="0"/>
    <n v="0"/>
    <n v="5410818.21"/>
    <n v="4035851.02"/>
    <n v="2392403.04"/>
    <n v="1446074.73"/>
    <n v="1279202.18"/>
    <n v="1316554.3600000001"/>
    <n v="0"/>
    <n v="0"/>
    <n v="0"/>
    <n v="0"/>
    <n v="15880903.5"/>
  </r>
  <r>
    <x v="94"/>
    <x v="94"/>
    <x v="7"/>
    <n v="612916.76"/>
    <n v="526872.68000000005"/>
    <n v="591111.06999999995"/>
    <n v="560465.23"/>
    <n v="423148.3"/>
    <n v="564001.29"/>
    <n v="155659.04999999999"/>
    <n v="266178.33"/>
    <n v="887261.1"/>
    <n v="837520.7"/>
    <n v="1054630.81"/>
    <n v="1116470.22"/>
    <n v="7596235.54"/>
  </r>
  <r>
    <x v="95"/>
    <x v="95"/>
    <x v="7"/>
    <n v="6211608.6699999999"/>
    <n v="4929679.37"/>
    <n v="0"/>
    <n v="0"/>
    <n v="0"/>
    <n v="0"/>
    <n v="0"/>
    <n v="0"/>
    <n v="2630834.87"/>
    <n v="5317757.84"/>
    <n v="6224262.7300000004"/>
    <n v="7668152.2300000004"/>
    <n v="32982295.699999999"/>
  </r>
  <r>
    <x v="96"/>
    <x v="96"/>
    <x v="7"/>
    <n v="1146911.01"/>
    <n v="857237.16"/>
    <n v="1335520.77"/>
    <n v="1392494.99"/>
    <n v="890597.07"/>
    <n v="948320.95"/>
    <n v="678759.12"/>
    <n v="630141.49"/>
    <n v="809131.1"/>
    <n v="1874078.39"/>
    <n v="2235326.8199999998"/>
    <n v="2424124.08"/>
    <n v="15222643"/>
  </r>
  <r>
    <x v="97"/>
    <x v="97"/>
    <x v="7"/>
    <n v="0"/>
    <n v="0"/>
    <n v="1618377.2"/>
    <n v="1493749.69"/>
    <n v="944795.2"/>
    <n v="543613.31999999995"/>
    <n v="510617.09"/>
    <n v="412150.21"/>
    <n v="0"/>
    <n v="0"/>
    <n v="0"/>
    <n v="0"/>
    <n v="5523302.71"/>
  </r>
  <r>
    <x v="98"/>
    <x v="98"/>
    <x v="7"/>
    <n v="148764.81"/>
    <n v="111161.63"/>
    <n v="173299.16"/>
    <n v="180561.99"/>
    <n v="115600.02"/>
    <n v="123064.6"/>
    <n v="88001.9"/>
    <n v="81820.27"/>
    <n v="104914.7"/>
    <n v="243041.38"/>
    <n v="289890.08"/>
    <n v="314304.19"/>
    <n v="1974424.73"/>
  </r>
  <r>
    <x v="99"/>
    <x v="99"/>
    <x v="7"/>
    <n v="13892208.5"/>
    <n v="15881225.800000001"/>
    <n v="15187130.300000001"/>
    <n v="14093171.699999999"/>
    <n v="8824588.0299999993"/>
    <n v="5817692.6200000001"/>
    <n v="7902851.7999999998"/>
    <n v="10144344.6"/>
    <n v="9576321.4100000001"/>
    <n v="17856084.100000001"/>
    <n v="16165940.300000001"/>
    <n v="16247479.1"/>
    <n v="151589038"/>
  </r>
  <r>
    <x v="100"/>
    <x v="100"/>
    <x v="7"/>
    <n v="422348.77"/>
    <n v="362250.62"/>
    <n v="386552.98"/>
    <n v="481269.89"/>
    <n v="299521.44"/>
    <n v="125458.36"/>
    <n v="64628.69"/>
    <n v="40539.089999999997"/>
    <n v="599027.30000000005"/>
    <n v="1042239.56"/>
    <n v="233722.56"/>
    <n v="76095.72"/>
    <n v="4133654.98"/>
  </r>
  <r>
    <x v="101"/>
    <x v="101"/>
    <x v="7"/>
    <n v="275045.98"/>
    <n v="314352.62"/>
    <n v="300717.45"/>
    <n v="278901.18"/>
    <n v="174778.08"/>
    <n v="115279.16"/>
    <n v="145592.24"/>
    <n v="199804.86"/>
    <n v="188660.37"/>
    <n v="351847.6"/>
    <n v="318414.12"/>
    <n v="329558.61"/>
    <n v="2992952.27"/>
  </r>
  <r>
    <x v="102"/>
    <x v="102"/>
    <x v="5"/>
    <n v="0"/>
    <n v="0"/>
    <n v="0"/>
    <n v="706292.04"/>
    <n v="651961.89"/>
    <n v="507081.47"/>
    <n v="579521.68000000005"/>
    <n v="561411.62"/>
    <n v="543301.56999999995"/>
    <n v="579521.68000000005"/>
    <n v="561411.62"/>
    <n v="561411.62"/>
    <n v="5251915.1900000004"/>
  </r>
  <r>
    <x v="103"/>
    <x v="103"/>
    <x v="5"/>
    <n v="0"/>
    <n v="0"/>
    <n v="0"/>
    <n v="146350.51"/>
    <n v="146350.51"/>
    <n v="146350.51"/>
    <n v="263430.92"/>
    <n v="234160.82"/>
    <n v="234160.82"/>
    <n v="263430.92"/>
    <n v="234160.82"/>
    <n v="234160.82"/>
    <n v="1902556.65"/>
  </r>
  <r>
    <x v="104"/>
    <x v="104"/>
    <x v="5"/>
    <n v="0"/>
    <n v="0"/>
    <n v="0"/>
    <n v="452751.31"/>
    <n v="416531.21"/>
    <n v="307870.89"/>
    <n v="380311.1"/>
    <n v="325980.94"/>
    <n v="325980.94"/>
    <n v="398421.15"/>
    <n v="325980.94"/>
    <n v="325980.94"/>
    <n v="3259809.42"/>
  </r>
  <r>
    <x v="105"/>
    <x v="105"/>
    <x v="8"/>
    <n v="0"/>
    <n v="0"/>
    <n v="1154484.82"/>
    <n v="1233999.01"/>
    <n v="0"/>
    <n v="0"/>
    <n v="0"/>
    <n v="0"/>
    <n v="0"/>
    <n v="0"/>
    <n v="0"/>
    <n v="0"/>
    <n v="2388483.83"/>
  </r>
  <r>
    <x v="106"/>
    <x v="106"/>
    <x v="8"/>
    <n v="147859.85999999999"/>
    <n v="140764.84"/>
    <n v="113694.68"/>
    <n v="126928.98"/>
    <n v="134147.69"/>
    <n v="113694.68"/>
    <n v="113694.68"/>
    <n v="170867.13"/>
    <n v="152026.26999999999"/>
    <n v="122790.45"/>
    <n v="137083.51999999999"/>
    <n v="137083.51999999999"/>
    <n v="1610636.3"/>
  </r>
  <r>
    <x v="107"/>
    <x v="107"/>
    <x v="8"/>
    <n v="337697.68"/>
    <n v="361336.52"/>
    <n v="265131.62"/>
    <n v="329520.73"/>
    <n v="296947.40999999997"/>
    <n v="329520.73"/>
    <n v="296947.40999999997"/>
    <n v="424604.68"/>
    <n v="458965.75"/>
    <n v="528506.02"/>
    <n v="458965.75"/>
    <n v="368972.47"/>
    <n v="4457116.7699999996"/>
  </r>
  <r>
    <x v="108"/>
    <x v="108"/>
    <x v="8"/>
    <n v="337697.68"/>
    <n v="233315.82"/>
    <n v="393152.32"/>
    <n v="265131.62"/>
    <n v="329520.73"/>
    <n v="265131.62"/>
    <n v="265131.62"/>
    <n v="390243.61"/>
    <n v="424604.68"/>
    <n v="320703.34000000003"/>
    <n v="355882.54"/>
    <n v="300250.32"/>
    <n v="3880765.9"/>
  </r>
  <r>
    <x v="109"/>
    <x v="109"/>
    <x v="8"/>
    <n v="397166.46"/>
    <n v="456783.9"/>
    <n v="393152.32"/>
    <n v="584804.6"/>
    <n v="552988.81000000006"/>
    <n v="552988.81000000006"/>
    <n v="521173.01"/>
    <n v="528506.02"/>
    <n v="631589.24"/>
    <n v="873752.98"/>
    <n v="631589.24"/>
    <n v="576775.14"/>
    <n v="6701270.5300000003"/>
  </r>
  <r>
    <x v="110"/>
    <x v="110"/>
    <x v="8"/>
    <n v="396458.5"/>
    <n v="381032.01"/>
    <n v="337853.43"/>
    <n v="381032.01"/>
    <n v="424210.59"/>
    <n v="381032.01"/>
    <n v="359063.96"/>
    <n v="481873.13"/>
    <n v="481873.13"/>
    <n v="434422.13"/>
    <n v="528506.02"/>
    <n v="499871.79"/>
    <n v="5087228.71"/>
  </r>
  <r>
    <x v="111"/>
    <x v="111"/>
    <x v="8"/>
    <n v="375927.61"/>
    <n v="359063.96"/>
    <n v="402242.54"/>
    <n v="402242.54"/>
    <n v="402242.54"/>
    <n v="359063.96"/>
    <n v="359063.96"/>
    <n v="341156.36"/>
    <n v="434422.13"/>
    <n v="387789.25"/>
    <n v="434422.13"/>
    <n v="406606.02"/>
    <n v="4664243"/>
  </r>
  <r>
    <x v="112"/>
    <x v="112"/>
    <x v="8"/>
    <n v="595213.51"/>
    <n v="695769.98"/>
    <n v="577379.80000000005"/>
    <n v="636878.46"/>
    <n v="577379.80000000005"/>
    <n v="695769.98"/>
    <n v="607129.13"/>
    <n v="973710.6"/>
    <n v="910107.96"/>
    <n v="719300.02"/>
    <n v="910107.96"/>
    <n v="808474.86"/>
    <n v="8707222.0600000005"/>
  </r>
  <r>
    <x v="113"/>
    <x v="113"/>
    <x v="8"/>
    <n v="882120.15"/>
    <n v="856753.89"/>
    <n v="727218.16"/>
    <n v="770396.73"/>
    <n v="921900.52"/>
    <n v="900689.99"/>
    <n v="792364.78"/>
    <n v="1136369.75"/>
    <n v="1042285.86"/>
    <n v="902387.21"/>
    <n v="1042285.86"/>
    <n v="766579.16"/>
    <n v="10741352.1"/>
  </r>
  <r>
    <x v="114"/>
    <x v="114"/>
    <x v="8"/>
    <n v="204423.91"/>
    <n v="210110.07999999999"/>
    <n v="167264.6"/>
    <n v="175885.16"/>
    <n v="291683.74"/>
    <n v="175885.16"/>
    <n v="210110.07999999999"/>
    <n v="277926.98"/>
    <n v="259444.84"/>
    <n v="194548.89"/>
    <n v="236237.94"/>
    <n v="194548.89"/>
    <n v="2598070.27"/>
  </r>
  <r>
    <x v="115"/>
    <x v="115"/>
    <x v="8"/>
    <n v="312346.93"/>
    <n v="309984.02"/>
    <n v="285750.18"/>
    <n v="297779.93"/>
    <n v="285750.18"/>
    <n v="249486.58"/>
    <n v="297779.93"/>
    <n v="360945.32"/>
    <n v="334773.49"/>
    <n v="295421.59999999998"/>
    <n v="308601.65999999997"/>
    <n v="321593.43"/>
    <n v="3660213.25"/>
  </r>
  <r>
    <x v="116"/>
    <x v="116"/>
    <x v="9"/>
    <n v="1147555.01"/>
    <n v="969378.1"/>
    <n v="980148.97"/>
    <n v="1227878.93"/>
    <n v="969378.1"/>
    <n v="980148.97"/>
    <n v="1227878.93"/>
    <n v="1059974.55"/>
    <n v="1071752.04"/>
    <n v="1342634.43"/>
    <n v="1059974.55"/>
    <n v="1071752.04"/>
    <n v="13108454.6"/>
  </r>
  <r>
    <x v="117"/>
    <x v="117"/>
    <x v="9"/>
    <n v="270080.15000000002"/>
    <n v="228542.83"/>
    <n v="232050.57"/>
    <n v="288983.90999999997"/>
    <n v="228542.83"/>
    <n v="232050.57"/>
    <n v="288983.90999999997"/>
    <n v="249902.11"/>
    <n v="253737.68"/>
    <n v="315991.93"/>
    <n v="249902.11"/>
    <n v="253737.68"/>
    <n v="3092506.28"/>
  </r>
  <r>
    <x v="118"/>
    <x v="118"/>
    <x v="9"/>
    <n v="623418.75"/>
    <n v="605713.84"/>
    <n v="605713.84"/>
    <n v="667058.06999999995"/>
    <n v="605713.84"/>
    <n v="605713.84"/>
    <n v="667058.06999999995"/>
    <n v="662322.61"/>
    <n v="662322.61"/>
    <n v="729399.94"/>
    <n v="662322.61"/>
    <n v="662322.61"/>
    <n v="7759080.6299999999"/>
  </r>
  <r>
    <x v="119"/>
    <x v="119"/>
    <x v="9"/>
    <n v="65863.17"/>
    <n v="49375.93"/>
    <n v="56408.480000000003"/>
    <n v="70473.59"/>
    <n v="49375.93"/>
    <n v="56408.480000000003"/>
    <n v="70473.59"/>
    <n v="53990.5"/>
    <n v="61680.3"/>
    <n v="77059.91"/>
    <n v="53990.5"/>
    <n v="61680.3"/>
    <n v="726780.68"/>
  </r>
  <r>
    <x v="120"/>
    <x v="120"/>
    <x v="9"/>
    <n v="610981.19999999995"/>
    <n v="555945.22"/>
    <n v="555945.22"/>
    <n v="653745.56000000006"/>
    <n v="555945.22"/>
    <n v="555945.22"/>
    <n v="653745.56000000006"/>
    <n v="607903.06999999995"/>
    <n v="607903.06999999995"/>
    <n v="714843.68"/>
    <n v="607903.06999999995"/>
    <n v="607903.06999999995"/>
    <n v="7288709.1600000001"/>
  </r>
  <r>
    <x v="121"/>
    <x v="121"/>
    <x v="9"/>
    <n v="301988.15999999997"/>
    <n v="269271.69"/>
    <n v="269271.69"/>
    <n v="323126.03000000003"/>
    <n v="269271.69"/>
    <n v="269271.69"/>
    <n v="323126.03000000003"/>
    <n v="294437.37"/>
    <n v="294437.37"/>
    <n v="353324.85"/>
    <n v="294437.37"/>
    <n v="294437.37"/>
    <n v="3556401.31"/>
  </r>
  <r>
    <x v="122"/>
    <x v="122"/>
    <x v="10"/>
    <n v="341074.3"/>
    <n v="288767.86"/>
    <n v="258555.61"/>
    <n v="273661.73"/>
    <n v="258555.61"/>
    <n v="258555.61"/>
    <n v="273661.73"/>
    <n v="282719.3"/>
    <n v="282719.3"/>
    <n v="299237.19"/>
    <n v="282719.3"/>
    <n v="282719.3"/>
    <n v="3382946.84"/>
  </r>
  <r>
    <x v="123"/>
    <x v="123"/>
    <x v="10"/>
    <n v="207319.21"/>
    <n v="173167.98"/>
    <n v="152079.60999999999"/>
    <n v="179453.94"/>
    <n v="160596.07"/>
    <n v="160596.07"/>
    <n v="179453.94"/>
    <n v="175604.92"/>
    <n v="175604.92"/>
    <n v="196225.19"/>
    <n v="175604.92"/>
    <n v="175604.92"/>
    <n v="2111311.69"/>
  </r>
  <r>
    <x v="124"/>
    <x v="124"/>
    <x v="10"/>
    <n v="417880.85"/>
    <n v="359609.49"/>
    <n v="340201.4"/>
    <n v="388721.63"/>
    <n v="330497.36"/>
    <n v="330497.36"/>
    <n v="388721.63"/>
    <n v="361384.96000000002"/>
    <n v="361384.96000000002"/>
    <n v="425050.75"/>
    <n v="361384.96000000002"/>
    <n v="361384.96000000002"/>
    <n v="4426720.3099999996"/>
  </r>
  <r>
    <x v="125"/>
    <x v="125"/>
    <x v="10"/>
    <n v="208313.08"/>
    <n v="175558.32"/>
    <n v="162103.71"/>
    <n v="175558.32"/>
    <n v="162103.71"/>
    <n v="162103.71"/>
    <n v="175558.32"/>
    <n v="177253.76000000001"/>
    <n v="177253.76000000001"/>
    <n v="191965.82"/>
    <n v="177253.76000000001"/>
    <n v="177253.76000000001"/>
    <n v="2122280.0299999998"/>
  </r>
  <r>
    <x v="126"/>
    <x v="126"/>
    <x v="10"/>
    <n v="231530.13"/>
    <n v="185801.60000000001"/>
    <n v="185801.60000000001"/>
    <n v="198188.37"/>
    <n v="185801.60000000001"/>
    <n v="185801.60000000001"/>
    <n v="198188.37"/>
    <n v="203166.36"/>
    <n v="203166.36"/>
    <n v="216710.78"/>
    <n v="203166.36"/>
    <n v="203166.36"/>
    <n v="2400489.4900000002"/>
  </r>
  <r>
    <x v="127"/>
    <x v="127"/>
    <x v="10"/>
    <n v="361049.97"/>
    <n v="266036.82"/>
    <n v="199603.63"/>
    <n v="209028.93"/>
    <n v="199603.63"/>
    <n v="209028.93"/>
    <n v="237608.89"/>
    <n v="228031.56"/>
    <n v="209028.93"/>
    <n v="237608.89"/>
    <n v="228031.56"/>
    <n v="209028.93"/>
    <n v="2793690.67"/>
  </r>
  <r>
    <x v="128"/>
    <x v="128"/>
    <x v="10"/>
    <n v="424492.72"/>
    <n v="341110.22"/>
    <n v="276678.28999999998"/>
    <n v="341110.22"/>
    <n v="276678.28999999998"/>
    <n v="276678.28999999998"/>
    <n v="341110.22"/>
    <n v="276678.28999999998"/>
    <n v="276678.28999999998"/>
    <n v="341110.22"/>
    <n v="276678.28999999998"/>
    <n v="265307.95"/>
    <n v="3714311.2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
  <r>
    <x v="0"/>
    <s v="GLADE NEUTRALIZER AEROSOL      "/>
    <x v="0"/>
    <n v="993.66"/>
    <n v="829.1"/>
    <n v="805.83"/>
    <n v="921.25"/>
    <n v="972.81"/>
    <n v="1249.18"/>
    <n v="1280.72"/>
    <n v="833.59"/>
    <n v="816.26"/>
    <n v="758.13"/>
    <n v="682.17"/>
    <n v="809.12"/>
    <n v="10951.82"/>
  </r>
  <r>
    <x v="1"/>
    <s v="GLADE CLIP ONS AP. BRISA      "/>
    <x v="0"/>
    <n v="618.84"/>
    <n v="418.14"/>
    <n v="515.52"/>
    <n v="667.22"/>
    <n v="863.79"/>
    <n v="514.55999999999995"/>
    <n v="663.46"/>
    <n v="448.9"/>
    <n v="553.09"/>
    <n v="449.31"/>
    <n v="805.54"/>
    <n v="456.32"/>
    <n v="6974.69"/>
  </r>
  <r>
    <x v="2"/>
    <s v="GLOMOSA      "/>
    <x v="1"/>
    <n v="845.67"/>
    <n v="713.53"/>
    <n v="687.1"/>
    <n v="845.67"/>
    <n v="713.53"/>
    <n v="687.1"/>
    <n v="845.67"/>
    <n v="713.53"/>
    <n v="687.1"/>
    <n v="845.67"/>
    <n v="713.53"/>
    <n v="687.1"/>
    <n v="8985.2000000000007"/>
  </r>
  <r>
    <x v="3"/>
    <s v="FOMBRA      "/>
    <x v="1"/>
    <n v="630.53"/>
    <n v="519.91"/>
    <n v="508.85"/>
    <n v="630.53"/>
    <n v="519.91"/>
    <n v="508.85"/>
    <n v="630.53"/>
    <n v="519.91"/>
    <n v="508.85"/>
    <n v="630.53"/>
    <n v="519.91"/>
    <n v="508.85"/>
    <n v="6637.16"/>
  </r>
  <r>
    <x v="4"/>
    <s v="OFF CREMA      "/>
    <x v="2"/>
    <n v="2543"/>
    <n v="2579"/>
    <n v="2860"/>
    <n v="2870"/>
    <n v="1668"/>
    <n v="1163"/>
    <n v="1498"/>
    <n v="1264"/>
    <n v="1654"/>
    <n v="2607"/>
    <n v="3478"/>
    <n v="3574"/>
    <n v="27758"/>
  </r>
  <r>
    <x v="5"/>
    <s v="TEMPO GIFT PACK      "/>
    <x v="3"/>
    <n v="0"/>
    <n v="0"/>
    <n v="2265.1799999999998"/>
    <n v="2421.4"/>
    <n v="0"/>
    <n v="0"/>
    <n v="0"/>
    <n v="0"/>
    <n v="0"/>
    <n v="0"/>
    <n v="0"/>
    <n v="0"/>
    <n v="4686.58"/>
  </r>
  <r>
    <x v="6"/>
    <s v="TEMPO PROTECTANT 120ML      "/>
    <x v="3"/>
    <n v="1700"/>
    <n v="1633.33"/>
    <n v="1300"/>
    <n v="1366.67"/>
    <n v="2266.67"/>
    <n v="1366.67"/>
    <n v="1633.33"/>
    <n v="2000"/>
    <n v="1866.67"/>
    <n v="1400"/>
    <n v="1700"/>
    <n v="1400"/>
    <n v="19633.34"/>
  </r>
  <r>
    <x v="7"/>
    <s v="RAID FULMINETAS      "/>
    <x v="4"/>
    <n v="1993.33"/>
    <n v="1733.33"/>
    <n v="1591.67"/>
    <n v="1743.33"/>
    <n v="1170.83"/>
    <n v="830"/>
    <n v="835"/>
    <n v="576.66999999999996"/>
    <n v="699.17"/>
    <n v="1615"/>
    <n v="1452.5"/>
    <n v="1592.5"/>
    <n v="15833.33"/>
  </r>
  <r>
    <x v="8"/>
    <s v="RAID SIST EXTERMINADOR HORMIGA      "/>
    <x v="4"/>
    <n v="789.1"/>
    <n v="551.13"/>
    <n v="858.65"/>
    <n v="895.11"/>
    <n v="572.55999999999995"/>
    <n v="609.77"/>
    <n v="436.09"/>
    <n v="371.8"/>
    <n v="477.44"/>
    <n v="1105.26"/>
    <n v="1318.05"/>
    <n v="1429.32"/>
    <n v="9414.2800000000007"/>
  </r>
  <r>
    <x v="9"/>
    <s v="RAIDOLITOS 12 S      "/>
    <x v="4"/>
    <n v="86432.29"/>
    <n v="93215.1"/>
    <n v="89140.63"/>
    <n v="82719.789999999994"/>
    <n v="51795.83"/>
    <n v="34147.4"/>
    <n v="43129.69"/>
    <n v="55362.5"/>
    <n v="52262.5"/>
    <n v="97450"/>
    <n v="88225.52"/>
    <n v="88670.83"/>
    <n v="862552.08"/>
  </r>
  <r>
    <x v="10"/>
    <s v="GLADE VELA AROMATICA DURAZNO      "/>
    <x v="0"/>
    <n v="982.56"/>
    <n v="836.58"/>
    <n v="1215.23"/>
    <n v="3081.3"/>
    <n v="1972.77"/>
    <n v="1803.4"/>
    <n v="2026.48"/>
    <n v="1623.76"/>
    <n v="1294.04"/>
    <n v="1696.13"/>
    <n v="1211.6099999999999"/>
    <n v="1012.14"/>
    <n v="18756"/>
  </r>
  <r>
    <x v="11"/>
    <s v="GLADE VELAS FRUTOS DEL BOSQUE      "/>
    <x v="0"/>
    <n v="982.56"/>
    <n v="836.58"/>
    <n v="1215.23"/>
    <n v="3081.3"/>
    <n v="1972.77"/>
    <n v="1803.4"/>
    <n v="2026.48"/>
    <n v="1623.76"/>
    <n v="1294.04"/>
    <n v="1696.13"/>
    <n v="1211.6099999999999"/>
    <n v="1012.14"/>
    <n v="18756"/>
  </r>
  <r>
    <x v="12"/>
    <s v="GLADE VELA AROMATICA JARDIN C.      "/>
    <x v="0"/>
    <n v="1179.07"/>
    <n v="1003.9"/>
    <n v="1458.28"/>
    <n v="3697.56"/>
    <n v="2367.33"/>
    <n v="2164.08"/>
    <n v="2431.7800000000002"/>
    <n v="1948.52"/>
    <n v="1552.85"/>
    <n v="2035.35"/>
    <n v="1453.93"/>
    <n v="1214.57"/>
    <n v="22507.22"/>
  </r>
  <r>
    <x v="13"/>
    <s v="GLADE ABSORBEOLORES LAV.ESP.PE      "/>
    <x v="0"/>
    <n v="735.95"/>
    <n v="1759.66"/>
    <n v="2403.37"/>
    <n v="2965.86"/>
    <n v="2191.81"/>
    <n v="2459.52"/>
    <n v="2336.16"/>
    <n v="1626.99"/>
    <n v="1691.46"/>
    <n v="1699.66"/>
    <n v="1324.56"/>
    <n v="1845.16"/>
    <n v="23040.16"/>
  </r>
  <r>
    <x v="14"/>
    <s v="CLIP ONS RF TWIN BRISA CAMPEST      "/>
    <x v="0"/>
    <n v="686.5"/>
    <n v="490.3"/>
    <n v="521.1"/>
    <n v="621.30999999999995"/>
    <n v="918.33"/>
    <n v="584.92999999999995"/>
    <n v="649.88"/>
    <n v="635.61"/>
    <n v="460.49"/>
    <n v="535.49"/>
    <n v="888.98"/>
    <n v="646.47"/>
    <n v="7639.39"/>
  </r>
  <r>
    <x v="15"/>
    <s v="CLIP ONS RF TWIN BRISA TROPIC      "/>
    <x v="0"/>
    <n v="548.08000000000004"/>
    <n v="391.44"/>
    <n v="416.02"/>
    <n v="496.03"/>
    <n v="733.16"/>
    <n v="466.98"/>
    <n v="518.84"/>
    <n v="507.44"/>
    <n v="367.64"/>
    <n v="427.51"/>
    <n v="709.73"/>
    <n v="516"/>
    <n v="6098.87"/>
  </r>
  <r>
    <x v="16"/>
    <s v="CLIP ONS RF TWIN CASCADA FRESC      "/>
    <x v="0"/>
    <n v="777.45"/>
    <n v="555.26"/>
    <n v="590.13"/>
    <n v="703.61"/>
    <n v="1039.99"/>
    <n v="662.42"/>
    <n v="735.97"/>
    <n v="719.81"/>
    <n v="521.49"/>
    <n v="606.42999999999995"/>
    <n v="1006.75"/>
    <n v="731.66"/>
    <n v="8650.9699999999993"/>
  </r>
  <r>
    <x v="17"/>
    <s v="PLUG INS RFTWIN BRISA TROPICAL      "/>
    <x v="0"/>
    <n v="633.74"/>
    <n v="449.65"/>
    <n v="520.9"/>
    <n v="830.31"/>
    <n v="895.27"/>
    <n v="730.4"/>
    <n v="507.67"/>
    <n v="715.18"/>
    <n v="694.64"/>
    <n v="651.61"/>
    <n v="665.48"/>
    <n v="623.79"/>
    <n v="7918.64"/>
  </r>
  <r>
    <x v="18"/>
    <s v="PLUG INS RF TWIN JARDIN CAMP      "/>
    <x v="0"/>
    <n v="868.83"/>
    <n v="616.46"/>
    <n v="714.14"/>
    <n v="1138.32"/>
    <n v="1227.3900000000001"/>
    <n v="1001.35"/>
    <n v="696"/>
    <n v="980.48"/>
    <n v="952.33"/>
    <n v="893.33"/>
    <n v="912.35"/>
    <n v="854"/>
    <n v="10854.98"/>
  </r>
  <r>
    <x v="19"/>
    <s v="PLUG INS RF TWIN BRISA NOCTURN      "/>
    <x v="0"/>
    <n v="629.19000000000005"/>
    <n v="446.43"/>
    <n v="517.16999999999996"/>
    <n v="824.35"/>
    <n v="888.85"/>
    <n v="725.16"/>
    <n v="504.03"/>
    <n v="710.05"/>
    <n v="689.66"/>
    <n v="646.92999999999995"/>
    <n v="660.71"/>
    <n v="617.54"/>
    <n v="7860.07"/>
  </r>
  <r>
    <x v="20"/>
    <s v="SEPHORA AZUL"/>
    <x v="5"/>
    <n v="0"/>
    <n v="0"/>
    <n v="0"/>
    <n v="3900"/>
    <n v="3600"/>
    <n v="2800"/>
    <n v="3200"/>
    <n v="3100"/>
    <n v="3000"/>
    <n v="3200"/>
    <n v="3100"/>
    <n v="3100"/>
    <n v="29000"/>
  </r>
  <r>
    <x v="21"/>
    <s v="SEPHORA VERDE"/>
    <x v="5"/>
    <n v="0"/>
    <n v="0"/>
    <n v="0"/>
    <n v="2500"/>
    <n v="2300"/>
    <n v="1700"/>
    <n v="2100"/>
    <n v="1800"/>
    <n v="1800"/>
    <n v="2200"/>
    <n v="1800"/>
    <n v="1800"/>
    <n v="18000"/>
  </r>
  <r>
    <x v="22"/>
    <s v="SEPHORA REFILL"/>
    <x v="5"/>
    <n v="0"/>
    <n v="0"/>
    <n v="0"/>
    <n v="1000"/>
    <n v="1000"/>
    <n v="1000"/>
    <n v="1800"/>
    <n v="1600"/>
    <n v="1600"/>
    <n v="1800"/>
    <n v="1600"/>
    <n v="1600"/>
    <n v="13000"/>
  </r>
  <r>
    <x v="23"/>
    <s v="PATO PURIFIC LIQ. AZUL CLUB      "/>
    <x v="5"/>
    <n v="750"/>
    <n v="625"/>
    <n v="625"/>
    <n v="750"/>
    <n v="625"/>
    <n v="575"/>
    <n v="750"/>
    <n v="625"/>
    <n v="625"/>
    <n v="750"/>
    <n v="625"/>
    <n v="625"/>
    <n v="7950"/>
  </r>
  <r>
    <x v="24"/>
    <s v="PATO PURIFIC CLORADO      "/>
    <x v="5"/>
    <n v="1075"/>
    <n v="875"/>
    <n v="875"/>
    <n v="1100"/>
    <n v="900"/>
    <n v="750"/>
    <n v="1000"/>
    <n v="875"/>
    <n v="825"/>
    <n v="1075"/>
    <n v="875"/>
    <n v="875"/>
    <n v="11100"/>
  </r>
  <r>
    <x v="25"/>
    <s v="PATO LARGA DURACION CLORO      "/>
    <x v="5"/>
    <n v="912.5"/>
    <n v="750"/>
    <n v="750"/>
    <n v="950"/>
    <n v="775"/>
    <n v="700"/>
    <n v="925"/>
    <n v="725"/>
    <n v="725"/>
    <n v="925"/>
    <n v="725"/>
    <n v="737.5"/>
    <n v="9600"/>
  </r>
  <r>
    <x v="26"/>
    <s v="PATO LARGA DURACION AZUL 110G.      "/>
    <x v="5"/>
    <n v="1125"/>
    <n v="987.5"/>
    <n v="975"/>
    <n v="1250"/>
    <n v="1100"/>
    <n v="975"/>
    <n v="1237.5"/>
    <n v="1025"/>
    <n v="975"/>
    <n v="1237.5"/>
    <n v="1025"/>
    <n v="1025"/>
    <n v="12937.5"/>
  </r>
  <r>
    <x v="27"/>
    <s v="PATO CANASTILLA CLORO      "/>
    <x v="5"/>
    <n v="2809.52"/>
    <n v="2333.33"/>
    <n v="2285.71"/>
    <n v="2809.52"/>
    <n v="2333.33"/>
    <n v="2095.2399999999998"/>
    <n v="2809.52"/>
    <n v="2285.71"/>
    <n v="2285.71"/>
    <n v="2809.52"/>
    <n v="2333.33"/>
    <n v="2285.71"/>
    <n v="29476.15"/>
  </r>
  <r>
    <x v="28"/>
    <s v="PATO ANTI HONGOS CLUB      "/>
    <x v="5"/>
    <n v="447.37"/>
    <n v="421.05"/>
    <n v="421.05"/>
    <n v="447.37"/>
    <n v="421.05"/>
    <n v="394.74"/>
    <n v="447.37"/>
    <n v="421.05"/>
    <n v="421.05"/>
    <n v="447.37"/>
    <n v="421.05"/>
    <n v="421.05"/>
    <n v="5131.57"/>
  </r>
  <r>
    <x v="29"/>
    <s v="GLADE PLUG INS AP JARDIN      "/>
    <x v="0"/>
    <n v="318.76"/>
    <n v="225.47"/>
    <n v="381.56"/>
    <n v="666.93"/>
    <n v="792.97"/>
    <n v="629.08000000000004"/>
    <n v="605.25"/>
    <n v="421.62"/>
    <n v="378.54"/>
    <n v="396.11"/>
    <n v="381.58"/>
    <n v="321.24"/>
    <n v="5519.11"/>
  </r>
  <r>
    <x v="30"/>
    <s v="GLADE PLUG INS AP BRISA NOC.      "/>
    <x v="0"/>
    <n v="497.11"/>
    <n v="351.63"/>
    <n v="595.04"/>
    <n v="1040.08"/>
    <n v="1236.6300000000001"/>
    <n v="981.05"/>
    <n v="943.88"/>
    <n v="657.52"/>
    <n v="590.33000000000004"/>
    <n v="617.73"/>
    <n v="595.08000000000004"/>
    <n v="500.55"/>
    <n v="8606.6299999999992"/>
  </r>
  <r>
    <x v="31"/>
    <s v="GLADE SPIN-FRESH APARATO 36      "/>
    <x v="0"/>
    <n v="1788.58"/>
    <n v="1751.42"/>
    <n v="2005.05"/>
    <n v="2408.6999999999998"/>
    <n v="1847.74"/>
    <n v="2115.17"/>
    <n v="1695.84"/>
    <n v="1403.31"/>
    <n v="1491.8"/>
    <n v="1848.65"/>
    <n v="1629.03"/>
    <n v="1727.7"/>
    <n v="21712.99"/>
  </r>
  <r>
    <x v="32"/>
    <s v="COLORFIEL CLUB DOCENAS      "/>
    <x v="6"/>
    <n v="3937.5"/>
    <n v="3240"/>
    <n v="3240"/>
    <n v="3937.5"/>
    <n v="3240"/>
    <n v="3240"/>
    <n v="3937.5"/>
    <n v="3240"/>
    <n v="3240"/>
    <n v="3937.5"/>
    <n v="3240"/>
    <n v="3430"/>
    <n v="41860"/>
  </r>
  <r>
    <x v="33"/>
    <s v="COLORFIEL CERA PASTA NEGRA      "/>
    <x v="6"/>
    <n v="3171.26"/>
    <n v="2460.92"/>
    <n v="2449.4299999999998"/>
    <n v="3047.13"/>
    <n v="2511.4899999999998"/>
    <n v="2390.8000000000002"/>
    <n v="3357.47"/>
    <n v="3045.98"/>
    <n v="2921.84"/>
    <n v="2918.39"/>
    <n v="3136.78"/>
    <n v="3231.03"/>
    <n v="34642.519999999997"/>
  </r>
  <r>
    <x v="34"/>
    <s v="COLORFIEL CERA PASTA CAFE      "/>
    <x v="6"/>
    <n v="1212.6400000000001"/>
    <n v="1131.03"/>
    <n v="931.03"/>
    <n v="1177.01"/>
    <n v="974.71"/>
    <n v="1041.3800000000001"/>
    <n v="1547.13"/>
    <n v="1389.66"/>
    <n v="1348.28"/>
    <n v="1304.5999999999999"/>
    <n v="1355.17"/>
    <n v="1457.47"/>
    <n v="14870.11"/>
  </r>
  <r>
    <x v="35"/>
    <s v="DRANO      "/>
    <x v="7"/>
    <n v="1832.28"/>
    <n v="1515.15"/>
    <n v="1497.53"/>
    <n v="1832.28"/>
    <n v="1515.15"/>
    <n v="1497.53"/>
    <n v="1832.28"/>
    <n v="1515.15"/>
    <n v="1497.53"/>
    <n v="1832.28"/>
    <n v="1515.15"/>
    <n v="1497.53"/>
    <n v="19379.84"/>
  </r>
  <r>
    <x v="36"/>
    <s v="DRANO PLUS      "/>
    <x v="7"/>
    <n v="1691.33"/>
    <n v="1479.92"/>
    <n v="1453.49"/>
    <n v="1691.33"/>
    <n v="1479.92"/>
    <n v="1453.49"/>
    <n v="1691.33"/>
    <n v="1479.92"/>
    <n v="1453.49"/>
    <n v="1691.33"/>
    <n v="1479.92"/>
    <n v="1453.49"/>
    <n v="18498.96"/>
  </r>
  <r>
    <x v="37"/>
    <s v="DRANO REGULAR 500ML      "/>
    <x v="7"/>
    <n v="975"/>
    <n v="775"/>
    <n v="750"/>
    <n v="975"/>
    <n v="775"/>
    <n v="750"/>
    <n v="975"/>
    <n v="775"/>
    <n v="750"/>
    <n v="975"/>
    <n v="775"/>
    <n v="750"/>
    <n v="10000"/>
  </r>
  <r>
    <x v="38"/>
    <s v="WINDEX ATOM.      "/>
    <x v="8"/>
    <n v="2850"/>
    <n v="2250"/>
    <n v="2275"/>
    <n v="2850"/>
    <n v="2250"/>
    <n v="2275"/>
    <n v="2850"/>
    <n v="2250"/>
    <n v="2275"/>
    <n v="2850"/>
    <n v="2250"/>
    <n v="2275"/>
    <n v="29500"/>
  </r>
  <r>
    <x v="39"/>
    <s v="WINDEX RP.      "/>
    <x v="8"/>
    <n v="1250"/>
    <n v="1062.5"/>
    <n v="1062.5"/>
    <n v="1250"/>
    <n v="1062.5"/>
    <n v="1062.5"/>
    <n v="1250"/>
    <n v="1062.5"/>
    <n v="1062.5"/>
    <n v="1250"/>
    <n v="1062.5"/>
    <n v="1062.5"/>
    <n v="13500"/>
  </r>
  <r>
    <x v="40"/>
    <s v="WINDEX DESENGRASANTE ATOM.      "/>
    <x v="8"/>
    <n v="1322.75"/>
    <n v="1058.2"/>
    <n v="1058.2"/>
    <n v="1322.75"/>
    <n v="1058.2"/>
    <n v="1058.2"/>
    <n v="1322.75"/>
    <n v="1058.2"/>
    <n v="1058.2"/>
    <n v="1322.75"/>
    <n v="1058.2"/>
    <n v="1058.2"/>
    <n v="13756.6"/>
  </r>
  <r>
    <x v="41"/>
    <s v="WINDEX DESENGRASANTE RP      "/>
    <x v="8"/>
    <n v="1071.43"/>
    <n v="846.56"/>
    <n v="859.79"/>
    <n v="1071.43"/>
    <n v="846.56"/>
    <n v="859.79"/>
    <n v="1071.43"/>
    <n v="846.56"/>
    <n v="859.79"/>
    <n v="1071.43"/>
    <n v="846.56"/>
    <n v="859.79"/>
    <n v="11111.12"/>
  </r>
  <r>
    <x v="42"/>
    <s v="WINDEX VINAGRE ATOM      "/>
    <x v="8"/>
    <n v="750"/>
    <n v="625"/>
    <n v="625"/>
    <n v="750"/>
    <n v="625"/>
    <n v="625"/>
    <n v="750"/>
    <n v="625"/>
    <n v="625"/>
    <n v="750"/>
    <n v="625"/>
    <n v="625"/>
    <n v="8000"/>
  </r>
  <r>
    <x v="43"/>
    <s v="WINDEX EXPRESS      "/>
    <x v="8"/>
    <n v="8285.7099999999991"/>
    <n v="7523.81"/>
    <n v="7523.81"/>
    <n v="8285.7099999999991"/>
    <n v="7523.81"/>
    <n v="7523.81"/>
    <n v="8285.7099999999991"/>
    <n v="7523.81"/>
    <n v="7523.81"/>
    <n v="8285.7099999999991"/>
    <n v="7523.81"/>
    <n v="7523.81"/>
    <n v="93333.32"/>
  </r>
  <r>
    <x v="44"/>
    <s v="WINDEX EXPRESS CLUB      "/>
    <x v="8"/>
    <n v="952.38"/>
    <n v="666.67"/>
    <n v="761.9"/>
    <n v="952.38"/>
    <n v="666.67"/>
    <n v="761.9"/>
    <n v="952.38"/>
    <n v="666.67"/>
    <n v="761.9"/>
    <n v="952.38"/>
    <n v="666.67"/>
    <n v="761.9"/>
    <n v="9523.7999999999993"/>
  </r>
  <r>
    <x v="45"/>
    <s v="ZIPLOC GUARDAR ALI. MEDIANA      "/>
    <x v="9"/>
    <n v="1375"/>
    <n v="1083.33"/>
    <n v="1000"/>
    <n v="1083.33"/>
    <n v="1000"/>
    <n v="1000"/>
    <n v="1083.33"/>
    <n v="1000"/>
    <n v="1000"/>
    <n v="1083.33"/>
    <n v="1000"/>
    <n v="1000"/>
    <n v="12708.32"/>
  </r>
  <r>
    <x v="46"/>
    <s v="ZIPLOC GUARDAR ALI. GRANDE      "/>
    <x v="9"/>
    <n v="2395.83"/>
    <n v="1927.08"/>
    <n v="1822.92"/>
    <n v="2083.33"/>
    <n v="1770.83"/>
    <n v="1770.83"/>
    <n v="2083.33"/>
    <n v="1770.83"/>
    <n v="1770.83"/>
    <n v="2083.33"/>
    <n v="1770.83"/>
    <n v="1770.83"/>
    <n v="23020.799999999999"/>
  </r>
  <r>
    <x v="47"/>
    <s v="ZIPLOC CONGELAR ALIL. MEDIANA      "/>
    <x v="9"/>
    <n v="1093.75"/>
    <n v="854.17"/>
    <n v="750"/>
    <n v="885.42"/>
    <n v="791.67"/>
    <n v="791.67"/>
    <n v="885.42"/>
    <n v="791.67"/>
    <n v="791.67"/>
    <n v="885.42"/>
    <n v="791.67"/>
    <n v="791.67"/>
    <n v="10104.200000000001"/>
  </r>
  <r>
    <x v="48"/>
    <s v="ZIPLOC CONGELAR ALIL. GRANDE      "/>
    <x v="9"/>
    <n v="1666.67"/>
    <n v="1319.44"/>
    <n v="1180.56"/>
    <n v="1250"/>
    <n v="1180.56"/>
    <n v="1180.56"/>
    <n v="1250"/>
    <n v="1180.56"/>
    <n v="1180.56"/>
    <n v="1250"/>
    <n v="1180.56"/>
    <n v="1180.56"/>
    <n v="15000.03"/>
  </r>
  <r>
    <x v="49"/>
    <s v="ZIPLOC SANDWICH      "/>
    <x v="9"/>
    <n v="1458.33"/>
    <n v="1114.58"/>
    <n v="1114.58"/>
    <n v="1291.67"/>
    <n v="1083.33"/>
    <n v="1083.33"/>
    <n v="1291.67"/>
    <n v="1083.33"/>
    <n v="1083.33"/>
    <n v="1291.67"/>
    <n v="1083.33"/>
    <n v="1083.33"/>
    <n v="14062.48"/>
  </r>
  <r>
    <x v="50"/>
    <s v="ZIPLOC PLSTICO AUTOADHERIBLE      "/>
    <x v="9"/>
    <n v="1020.41"/>
    <n v="765.31"/>
    <n v="765.31"/>
    <n v="816.33"/>
    <n v="765.31"/>
    <n v="765.31"/>
    <n v="816.33"/>
    <n v="765.31"/>
    <n v="765.31"/>
    <n v="816.33"/>
    <n v="765.31"/>
    <n v="765.31"/>
    <n v="9591.8799999999992"/>
  </r>
  <r>
    <x v="51"/>
    <s v="ZIPLOC SHORT CONTAINER"/>
    <x v="9"/>
    <n v="2375"/>
    <n v="1750"/>
    <n v="1312.5"/>
    <n v="1375"/>
    <n v="1312.5"/>
    <n v="1375"/>
    <n v="1562.5"/>
    <n v="1500"/>
    <n v="1375"/>
    <n v="1562.5"/>
    <n v="1500"/>
    <n v="1375"/>
    <n v="18375"/>
  </r>
  <r>
    <x v="52"/>
    <s v="ZIPLOC SQUARE CONTAINER"/>
    <x v="9"/>
    <n v="2240"/>
    <n v="1800"/>
    <n v="1460"/>
    <n v="1800"/>
    <n v="1460"/>
    <n v="1460"/>
    <n v="1800"/>
    <n v="1460"/>
    <n v="1460"/>
    <n v="1800"/>
    <n v="1460"/>
    <n v="1400"/>
    <n v="19600"/>
  </r>
  <r>
    <x v="53"/>
    <s v="ZIPLOC REDONDO"/>
    <x v="9"/>
    <n v="2375"/>
    <n v="1750"/>
    <n v="1312.5"/>
    <n v="1375"/>
    <n v="1312.5"/>
    <n v="1375"/>
    <n v="1562.5"/>
    <n v="1500"/>
    <n v="1375"/>
    <n v="1562.5"/>
    <n v="1500"/>
    <n v="1375"/>
    <n v="18375"/>
  </r>
  <r>
    <x v="54"/>
    <s v="GLADE AERO POTP.HUERTO PRIMAVE      "/>
    <x v="0"/>
    <n v="1109.1099999999999"/>
    <n v="856.35"/>
    <n v="1095.19"/>
    <n v="1443.13"/>
    <n v="1410.47"/>
    <n v="1272.54"/>
    <n v="1311.31"/>
    <n v="1212.6099999999999"/>
    <n v="1115.0899999999999"/>
    <n v="1022.02"/>
    <n v="1181.17"/>
    <n v="1194.54"/>
    <n v="14223.53"/>
  </r>
  <r>
    <x v="55"/>
    <s v="GLADE AERO POTP.JARDIN CAMPES-      "/>
    <x v="0"/>
    <n v="1784.23"/>
    <n v="1377.6"/>
    <n v="1761.83"/>
    <n v="2321.56"/>
    <n v="2269.0100000000002"/>
    <n v="2047.12"/>
    <n v="2109.5100000000002"/>
    <n v="1950.72"/>
    <n v="1793.84"/>
    <n v="1644.12"/>
    <n v="1900.14"/>
    <n v="1921.66"/>
    <n v="22881.34"/>
  </r>
  <r>
    <x v="56"/>
    <s v="GLADE AERO POTP.JARDIN BOTANI-      "/>
    <x v="0"/>
    <n v="868"/>
    <n v="670.18"/>
    <n v="857.11"/>
    <n v="1129.4100000000001"/>
    <n v="1103.8399999999999"/>
    <n v="995.9"/>
    <n v="1026.25"/>
    <n v="949"/>
    <n v="872.68"/>
    <n v="799.84"/>
    <n v="924.39"/>
    <n v="934.86"/>
    <n v="11131.46"/>
  </r>
  <r>
    <x v="57"/>
    <s v="PLEDGE MADERAS BONUS      "/>
    <x v="10"/>
    <n v="0"/>
    <n v="4771.32"/>
    <n v="4749.3900000000003"/>
    <n v="4425.71"/>
    <n v="0"/>
    <n v="0"/>
    <n v="4974.21"/>
    <n v="4916.7700000000004"/>
    <n v="4872.0200000000004"/>
    <n v="5142.0200000000004"/>
    <n v="5083.33"/>
    <n v="5224.66"/>
    <n v="44159.43"/>
  </r>
  <r>
    <x v="58"/>
    <s v="PLEDGE ORIGINAL BONUS      "/>
    <x v="10"/>
    <n v="0"/>
    <n v="1086.5"/>
    <n v="1106.3499999999999"/>
    <n v="1126.98"/>
    <n v="0"/>
    <n v="0"/>
    <n v="1156.6400000000001"/>
    <n v="1055.18"/>
    <n v="1089.7"/>
    <n v="1107.04"/>
    <n v="1012.68"/>
    <n v="1052.78"/>
    <n v="9793.85"/>
  </r>
  <r>
    <x v="59"/>
    <s v="PLEDGE POTPOURRI BONUS      "/>
    <x v="10"/>
    <n v="0"/>
    <n v="911.11"/>
    <n v="1006.35"/>
    <n v="1129.54"/>
    <n v="0"/>
    <n v="0"/>
    <n v="855.56"/>
    <n v="970.63"/>
    <n v="938.49"/>
    <n v="1103.17"/>
    <n v="998.02"/>
    <n v="1037.7"/>
    <n v="8950.57"/>
  </r>
  <r>
    <x v="60"/>
    <s v="TEMPO PROTECTANT BONUS PACK      "/>
    <x v="3"/>
    <n v="1916.67"/>
    <n v="1777.78"/>
    <n v="1638.89"/>
    <n v="1708.33"/>
    <n v="1638.89"/>
    <n v="1430.56"/>
    <n v="1708.33"/>
    <n v="1916.67"/>
    <n v="1777.78"/>
    <n v="1569.44"/>
    <n v="1638.89"/>
    <n v="1708.33"/>
    <n v="20430.560000000001"/>
  </r>
  <r>
    <x v="61"/>
    <s v="RAID ACCION TOTAL BONUS PACK      "/>
    <x v="4"/>
    <n v="3816.49"/>
    <n v="2966.32"/>
    <n v="0"/>
    <n v="0"/>
    <n v="0"/>
    <n v="0"/>
    <n v="0"/>
    <n v="0"/>
    <n v="1580.07"/>
    <n v="1747.08"/>
    <n v="2831.62"/>
    <n v="2018.56"/>
    <n v="14960.14"/>
  </r>
  <r>
    <x v="62"/>
    <s v="RAID MATACUCARACHAS BONUS PACK      "/>
    <x v="4"/>
    <n v="2982.82"/>
    <n v="3006.53"/>
    <n v="0"/>
    <n v="0"/>
    <n v="0"/>
    <n v="0"/>
    <n v="0"/>
    <n v="0"/>
    <n v="1349.48"/>
    <n v="1710.65"/>
    <n v="3991.41"/>
    <n v="3653.95"/>
    <n v="16694.84"/>
  </r>
  <r>
    <x v="63"/>
    <s v="RAID MAX BONUS PACK      "/>
    <x v="4"/>
    <n v="9347.2800000000007"/>
    <n v="7417.57"/>
    <n v="0"/>
    <n v="0"/>
    <n v="0"/>
    <n v="0"/>
    <n v="0"/>
    <n v="0"/>
    <n v="3470.93"/>
    <n v="7015.65"/>
    <n v="8212.14"/>
    <n v="10116.61"/>
    <n v="45580.18"/>
  </r>
  <r>
    <x v="64"/>
    <s v="GLADE AERO SENS FLORES Y FRUT      "/>
    <x v="0"/>
    <n v="859.17"/>
    <n v="538.99"/>
    <n v="798.08"/>
    <n v="789.47"/>
    <n v="773.72"/>
    <n v="848.35"/>
    <n v="1173.27"/>
    <n v="575.54"/>
    <n v="568.57000000000005"/>
    <n v="568.51"/>
    <n v="787.97"/>
    <n v="779.94"/>
    <n v="9061.58"/>
  </r>
  <r>
    <x v="65"/>
    <s v="GLADE AERO SENS C.LAVANDA 20%      "/>
    <x v="0"/>
    <n v="1088.28"/>
    <n v="682.72"/>
    <n v="1010.9"/>
    <n v="999.99"/>
    <n v="980.04"/>
    <n v="1074.58"/>
    <n v="1486.14"/>
    <n v="729.02"/>
    <n v="720.19"/>
    <n v="720.11"/>
    <n v="998.09"/>
    <n v="987.92"/>
    <n v="11477.98"/>
  </r>
  <r>
    <x v="66"/>
    <s v="TEMPO SHINE TRIGER PROM      "/>
    <x v="3"/>
    <n v="396"/>
    <n v="392"/>
    <n v="292"/>
    <n v="312"/>
    <n v="368"/>
    <n v="312"/>
    <n v="292"/>
    <n v="400"/>
    <n v="396"/>
    <n v="316"/>
    <n v="376"/>
    <n v="312"/>
    <n v="4164"/>
  </r>
  <r>
    <x v="67"/>
    <s v="RAID CASA Y JARDIN BONUS PACK      "/>
    <x v="4"/>
    <n v="7565.46"/>
    <n v="7045.39"/>
    <n v="0"/>
    <n v="0"/>
    <n v="0"/>
    <n v="0"/>
    <n v="0"/>
    <n v="0"/>
    <n v="3470.72"/>
    <n v="6361.51"/>
    <n v="7554.28"/>
    <n v="9153.9500000000007"/>
    <n v="41151.31"/>
  </r>
  <r>
    <x v="68"/>
    <s v="GLADE AERO.POTP.BOUQ.FLORAL      "/>
    <x v="0"/>
    <n v="1060.8900000000001"/>
    <n v="819.11"/>
    <n v="1047.57"/>
    <n v="1380.39"/>
    <n v="1349.14"/>
    <n v="1217.21"/>
    <n v="1254.3"/>
    <n v="1159.8900000000001"/>
    <n v="1066.6099999999999"/>
    <n v="977.58"/>
    <n v="1129.81"/>
    <n v="1142.6099999999999"/>
    <n v="13605.11"/>
  </r>
  <r>
    <x v="69"/>
    <s v="RAID MATABICHOS BONUS      "/>
    <x v="4"/>
    <n v="4421.68"/>
    <n v="4904.8500000000004"/>
    <n v="0"/>
    <n v="0"/>
    <n v="0"/>
    <n v="0"/>
    <n v="0"/>
    <n v="0"/>
    <n v="2240.13"/>
    <n v="2625.57"/>
    <n v="3907.77"/>
    <n v="4838.1899999999996"/>
    <n v="22938.19"/>
  </r>
  <r>
    <x v="70"/>
    <s v="RAID CYJARDIN 190 G      "/>
    <x v="4"/>
    <n v="4828.92"/>
    <n v="5847.59"/>
    <n v="4043.37"/>
    <n v="3746.99"/>
    <n v="2645.78"/>
    <n v="1712.65"/>
    <n v="1362.65"/>
    <n v="5410.24"/>
    <n v="5550"/>
    <n v="10364.459999999999"/>
    <n v="11033.13"/>
    <n v="13039.76"/>
    <n v="69585.539999999994"/>
  </r>
  <r>
    <x v="71"/>
    <s v="RAID CYJARDIN CLUB      "/>
    <x v="4"/>
    <n v="810.18"/>
    <n v="836.14"/>
    <n v="944.91"/>
    <n v="952.56"/>
    <n v="701.68"/>
    <n v="0"/>
    <n v="286"/>
    <n v="286"/>
    <n v="1175.0899999999999"/>
    <n v="1491.93"/>
    <n v="1893.68"/>
    <n v="2008.07"/>
    <n v="11386.24"/>
  </r>
  <r>
    <x v="72"/>
    <s v="GLADE CLIP ONS AP CASCADA      "/>
    <x v="0"/>
    <n v="605.9"/>
    <n v="409.39"/>
    <n v="504.74"/>
    <n v="653.27"/>
    <n v="845.73"/>
    <n v="503.8"/>
    <n v="649.59"/>
    <n v="439.51"/>
    <n v="541.53"/>
    <n v="439.91"/>
    <n v="788.7"/>
    <n v="447"/>
    <n v="6829.07"/>
  </r>
  <r>
    <x v="73"/>
    <s v="PLEDGE BLEM ORIGINAL (AMARILLO      "/>
    <x v="10"/>
    <n v="1245.96"/>
    <n v="0"/>
    <n v="0"/>
    <n v="0"/>
    <n v="1156.5999999999999"/>
    <n v="939.53"/>
    <n v="0"/>
    <n v="0"/>
    <n v="0"/>
    <n v="0"/>
    <n v="0"/>
    <n v="0"/>
    <n v="3342.09"/>
  </r>
  <r>
    <x v="74"/>
    <s v="PLEDGE BLEM POTPOURRI      "/>
    <x v="10"/>
    <n v="1215.32"/>
    <n v="0"/>
    <n v="0"/>
    <n v="0"/>
    <n v="1113.3"/>
    <n v="845.96"/>
    <n v="0"/>
    <n v="0"/>
    <n v="0"/>
    <n v="0"/>
    <n v="0"/>
    <n v="0"/>
    <n v="3174.58"/>
  </r>
  <r>
    <x v="75"/>
    <s v="TEMPO PASTA RESTAURADOR      "/>
    <x v="3"/>
    <n v="531.42999999999995"/>
    <n v="474.29"/>
    <n v="531.42999999999995"/>
    <n v="531.42999999999995"/>
    <n v="531.42999999999995"/>
    <n v="474.29"/>
    <n v="474.29"/>
    <n v="417.14"/>
    <n v="531.42999999999995"/>
    <n v="474.29"/>
    <n v="531.42999999999995"/>
    <n v="497.14"/>
    <n v="6000.02"/>
  </r>
  <r>
    <x v="76"/>
    <s v="TEMPO PASTA TODO TIPO 340 G      "/>
    <x v="3"/>
    <n v="1245.71"/>
    <n v="1131.43"/>
    <n v="960"/>
    <n v="1017.14"/>
    <n v="1217.1400000000001"/>
    <n v="1188.57"/>
    <n v="1045.71"/>
    <n v="1388.57"/>
    <n v="1274.29"/>
    <n v="1102.8599999999999"/>
    <n v="1274.29"/>
    <n v="937.14"/>
    <n v="13782.85"/>
  </r>
  <r>
    <x v="77"/>
    <s v="TEMPO PASTA TODO TIPO 200 G      "/>
    <x v="3"/>
    <n v="1048.54"/>
    <n v="1145.6300000000001"/>
    <n v="951.46"/>
    <n v="1048.54"/>
    <n v="951.46"/>
    <n v="1145.6300000000001"/>
    <n v="1000"/>
    <n v="1485.44"/>
    <n v="1388.35"/>
    <n v="1097.0899999999999"/>
    <n v="1388.35"/>
    <n v="1233.01"/>
    <n v="13883.5"/>
  </r>
  <r>
    <x v="78"/>
    <s v="TEMPO PASTA AUTOS NVOS      "/>
    <x v="3"/>
    <n v="560"/>
    <n v="502.86"/>
    <n v="445.71"/>
    <n v="502.86"/>
    <n v="560"/>
    <n v="502.86"/>
    <n v="474.29"/>
    <n v="588.57000000000005"/>
    <n v="588.57000000000005"/>
    <n v="531.42999999999995"/>
    <n v="645.71"/>
    <n v="611.42999999999995"/>
    <n v="6514.29"/>
  </r>
  <r>
    <x v="79"/>
    <s v="TEMPO LIQ TODO TIPO      "/>
    <x v="3"/>
    <n v="561.17999999999995"/>
    <n v="603.38"/>
    <n v="518.99"/>
    <n v="772.15"/>
    <n v="729.96"/>
    <n v="729.96"/>
    <n v="687.76"/>
    <n v="645.57000000000005"/>
    <n v="772.15"/>
    <n v="1067.51"/>
    <n v="772.15"/>
    <n v="704.64"/>
    <n v="8565.4"/>
  </r>
  <r>
    <x v="80"/>
    <s v="TEMPO LIQ RESTAURADOR      "/>
    <x v="3"/>
    <n v="476.79"/>
    <n v="308.02"/>
    <n v="518.99"/>
    <n v="350.21"/>
    <n v="434.6"/>
    <n v="350.21"/>
    <n v="350.21"/>
    <n v="476.79"/>
    <n v="518.99"/>
    <n v="392.41"/>
    <n v="434.6"/>
    <n v="367.09"/>
    <n v="4978.91"/>
  </r>
  <r>
    <x v="81"/>
    <s v="TEMPO SHAMPOO      "/>
    <x v="3"/>
    <n v="476.79"/>
    <n v="476.79"/>
    <n v="518.99"/>
    <n v="434.6"/>
    <n v="476.79"/>
    <n v="434.6"/>
    <n v="476.79"/>
    <n v="434.6"/>
    <n v="518.99"/>
    <n v="476.79"/>
    <n v="561.17999999999995"/>
    <n v="493.67"/>
    <n v="5780.58"/>
  </r>
  <r>
    <x v="82"/>
    <s v="TEMPO LIQ AUTOS NVOS      "/>
    <x v="3"/>
    <n v="476.79"/>
    <n v="476.79"/>
    <n v="350.21"/>
    <n v="434.6"/>
    <n v="392.41"/>
    <n v="434.6"/>
    <n v="392.41"/>
    <n v="518.99"/>
    <n v="561.17999999999995"/>
    <n v="645.57000000000005"/>
    <n v="561.17999999999995"/>
    <n v="451.48"/>
    <n v="5696.21"/>
  </r>
  <r>
    <x v="83"/>
    <s v="RAID MAX SIST EXT ALAMO 8 S      "/>
    <x v="4"/>
    <n v="3273.68"/>
    <n v="2287.2199999999998"/>
    <n v="3563.16"/>
    <n v="3715.04"/>
    <n v="2375.94"/>
    <n v="2530.08"/>
    <n v="1809.77"/>
    <n v="1542.11"/>
    <n v="1980.45"/>
    <n v="4586.47"/>
    <n v="5469.92"/>
    <n v="5932.33"/>
    <n v="39066.17"/>
  </r>
  <r>
    <x v="84"/>
    <s v="RAID 45 NOCHES REP NUEVO ARTE      "/>
    <x v="4"/>
    <n v="932.78"/>
    <n v="1080.93"/>
    <n v="1028.52"/>
    <n v="1224.6300000000001"/>
    <n v="649.07000000000005"/>
    <n v="449.81"/>
    <n v="333.15"/>
    <n v="209.07"/>
    <n v="403.89"/>
    <n v="865"/>
    <n v="933.7"/>
    <n v="923.33"/>
    <n v="9033.8799999999992"/>
  </r>
  <r>
    <x v="85"/>
    <s v="GLADE ABSORB.FLOR DE DURAZNO      "/>
    <x v="0"/>
    <n v="1899.2"/>
    <n v="1847.72"/>
    <n v="2129.0500000000002"/>
    <n v="2557.67"/>
    <n v="1939.44"/>
    <n v="2245.9899999999998"/>
    <n v="1752.77"/>
    <n v="1402.53"/>
    <n v="1541.88"/>
    <n v="1910.71"/>
    <n v="1683.71"/>
    <n v="1784.37"/>
    <n v="22695.040000000001"/>
  </r>
  <r>
    <x v="86"/>
    <s v="GLADE ABS. FLORAL FRESCO      "/>
    <x v="0"/>
    <n v="1899.2"/>
    <n v="1847.72"/>
    <n v="2129.0500000000002"/>
    <n v="2557.67"/>
    <n v="1939.44"/>
    <n v="2245.9899999999998"/>
    <n v="1752.77"/>
    <n v="1402.53"/>
    <n v="1541.88"/>
    <n v="1910.71"/>
    <n v="1683.71"/>
    <n v="1787.7"/>
    <n v="22698.37"/>
  </r>
  <r>
    <x v="87"/>
    <s v="GLADE ABS. FRESCURA MATINAL      "/>
    <x v="0"/>
    <n v="1899.2"/>
    <n v="1847.72"/>
    <n v="2129.0500000000002"/>
    <n v="2557.67"/>
    <n v="1939.44"/>
    <n v="2245.9899999999998"/>
    <n v="1752.77"/>
    <n v="1402.53"/>
    <n v="1541.88"/>
    <n v="1910.71"/>
    <n v="1683.71"/>
    <n v="1783.03"/>
    <n v="22693.7"/>
  </r>
  <r>
    <x v="88"/>
    <s v="GLADE ABS. CAMPOS DE LAVANDA      "/>
    <x v="0"/>
    <n v="1899.2"/>
    <n v="1847.72"/>
    <n v="2129.0500000000002"/>
    <n v="2557.67"/>
    <n v="1939.44"/>
    <n v="2245.9899999999998"/>
    <n v="1752.77"/>
    <n v="1402.53"/>
    <n v="1541.88"/>
    <n v="1910.71"/>
    <n v="1683.71"/>
    <n v="1785.7"/>
    <n v="22696.37"/>
  </r>
  <r>
    <x v="89"/>
    <s v="PATO LIQUIDO AZUL NUEVO      "/>
    <x v="5"/>
    <n v="2050"/>
    <n v="1700"/>
    <n v="1700"/>
    <n v="2450"/>
    <n v="2000"/>
    <n v="1900"/>
    <n v="2225"/>
    <n v="1800"/>
    <n v="1800"/>
    <n v="2200"/>
    <n v="1925"/>
    <n v="1925"/>
    <n v="23675"/>
  </r>
  <r>
    <x v="90"/>
    <s v="PATO LIQ.VERDE NUEVO      "/>
    <x v="5"/>
    <n v="1125"/>
    <n v="925"/>
    <n v="925"/>
    <n v="1300"/>
    <n v="1000"/>
    <n v="900"/>
    <n v="1200"/>
    <n v="925"/>
    <n v="900"/>
    <n v="1200"/>
    <n v="900"/>
    <n v="900"/>
    <n v="12200"/>
  </r>
  <r>
    <x v="91"/>
    <s v="PATO PASTILLA CLORO 35 G      "/>
    <x v="5"/>
    <n v="1450"/>
    <n v="1225"/>
    <n v="1225"/>
    <n v="1500"/>
    <n v="1250"/>
    <n v="1100"/>
    <n v="1450"/>
    <n v="1200"/>
    <n v="1175"/>
    <n v="1450"/>
    <n v="1225"/>
    <n v="1225"/>
    <n v="15475"/>
  </r>
  <r>
    <x v="92"/>
    <s v="PATO CLARO CON AROMA"/>
    <x v="5"/>
    <n v="2100"/>
    <n v="1675"/>
    <n v="1675"/>
    <n v="2200"/>
    <n v="1800"/>
    <n v="1575"/>
    <n v="2150"/>
    <n v="1625"/>
    <n v="1600"/>
    <n v="2150"/>
    <n v="1675"/>
    <n v="1675"/>
    <n v="21900"/>
  </r>
  <r>
    <x v="93"/>
    <s v="PATO CON AROMA AZUL"/>
    <x v="5"/>
    <n v="4950"/>
    <n v="4025"/>
    <n v="4025"/>
    <n v="5300"/>
    <n v="4225"/>
    <n v="4100"/>
    <n v="5000"/>
    <n v="4000"/>
    <n v="3950"/>
    <n v="5100"/>
    <n v="4050"/>
    <n v="4050"/>
    <n v="52775"/>
  </r>
  <r>
    <x v="94"/>
    <s v="PATO ANTIHONGOS ATOMIZADOR      "/>
    <x v="5"/>
    <n v="2433.86"/>
    <n v="1957.67"/>
    <n v="1957.67"/>
    <n v="2592.59"/>
    <n v="2063.4899999999998"/>
    <n v="1851.85"/>
    <n v="2486.77"/>
    <n v="1984.13"/>
    <n v="1957.67"/>
    <n v="2486.77"/>
    <n v="1957.67"/>
    <n v="1957.67"/>
    <n v="25687.81"/>
  </r>
  <r>
    <x v="95"/>
    <s v="PATO ANTIHONGOS REFILL      "/>
    <x v="5"/>
    <n v="1534.39"/>
    <n v="1322.75"/>
    <n v="1296.3"/>
    <n v="1640.21"/>
    <n v="1428.57"/>
    <n v="1269.8399999999999"/>
    <n v="1587.3"/>
    <n v="1269.8399999999999"/>
    <n v="1243.3900000000001"/>
    <n v="1587.3"/>
    <n v="1243.3900000000001"/>
    <n v="1243.3900000000001"/>
    <n v="16666.669999999998"/>
  </r>
  <r>
    <x v="96"/>
    <s v="PATO BANOS Y COCINAS ATOM.      "/>
    <x v="5"/>
    <n v="740.74"/>
    <n v="608.47"/>
    <n v="582.01"/>
    <n v="714.29"/>
    <n v="661.38"/>
    <n v="529.1"/>
    <n v="687.83"/>
    <n v="608.47"/>
    <n v="608.47"/>
    <n v="687.83"/>
    <n v="608.47"/>
    <n v="608.47"/>
    <n v="7645.53"/>
  </r>
  <r>
    <x v="97"/>
    <s v="GLADE ABSORBEOLORES ELECT.AP      "/>
    <x v="0"/>
    <n v="362.11"/>
    <n v="256.14"/>
    <n v="433.45"/>
    <n v="757.63"/>
    <n v="900.81"/>
    <n v="714.63"/>
    <n v="687.55"/>
    <n v="478.96"/>
    <n v="430.02"/>
    <n v="449.98"/>
    <n v="433.48"/>
    <n v="365.76"/>
    <n v="6270.52"/>
  </r>
  <r>
    <x v="98"/>
    <s v="COLORFIEL CREMOSA NEGRA      "/>
    <x v="6"/>
    <n v="276.29000000000002"/>
    <n v="68.040000000000006"/>
    <n v="823.71"/>
    <n v="841.24"/>
    <n v="707.22"/>
    <n v="3.09"/>
    <n v="805.15"/>
    <n v="663.92"/>
    <n v="663.92"/>
    <n v="805.15"/>
    <n v="663.92"/>
    <n v="703.09"/>
    <n v="7024.74"/>
  </r>
  <r>
    <x v="99"/>
    <s v="PLEDGE CREMA"/>
    <x v="10"/>
    <n v="0"/>
    <n v="0"/>
    <n v="4661.6499999999996"/>
    <n v="4586.47"/>
    <n v="4436.09"/>
    <n v="3684.21"/>
    <n v="5225.5600000000004"/>
    <n v="4323.3100000000004"/>
    <n v="4323.3100000000004"/>
    <n v="5225.5600000000004"/>
    <n v="4323.3100000000004"/>
    <n v="4323.3100000000004"/>
    <n v="45112.78"/>
  </r>
  <r>
    <x v="100"/>
    <s v="PLEDGE ACEITE"/>
    <x v="10"/>
    <n v="0"/>
    <n v="0"/>
    <n v="2105.2600000000002"/>
    <n v="1654.14"/>
    <n v="1428.57"/>
    <n v="1203.01"/>
    <n v="1503.76"/>
    <n v="1353.38"/>
    <n v="1353.38"/>
    <n v="1578.95"/>
    <n v="1428.57"/>
    <n v="1428.57"/>
    <n v="15037.59"/>
  </r>
  <r>
    <x v="101"/>
    <s v="RAID MATABICHOS 170G      "/>
    <x v="4"/>
    <n v="3555.23"/>
    <n v="5393.6"/>
    <n v="3437.79"/>
    <n v="2239.5300000000002"/>
    <n v="1363.95"/>
    <n v="776.74"/>
    <n v="940.7"/>
    <n v="4772.67"/>
    <n v="4081.4"/>
    <n v="9732.56"/>
    <n v="9104.65"/>
    <n v="10674.42"/>
    <n v="56073.24"/>
  </r>
  <r>
    <x v="102"/>
    <s v="RAID MATACUCAS 170 G H 3      "/>
    <x v="4"/>
    <n v="1164.2"/>
    <n v="1096.9100000000001"/>
    <n v="1255.56"/>
    <n v="1032.0999999999999"/>
    <n v="799.38"/>
    <n v="482.72"/>
    <n v="301.23"/>
    <n v="909.26"/>
    <n v="875.31"/>
    <n v="2009.26"/>
    <n v="1749.38"/>
    <n v="2074.0700000000002"/>
    <n v="13749.38"/>
  </r>
  <r>
    <x v="103"/>
    <s v="RAID 45 NOCHES AP. DUAL HEATER      "/>
    <x v="4"/>
    <n v="1157.19"/>
    <n v="1014.21"/>
    <n v="1008.07"/>
    <n v="1009.65"/>
    <n v="535.44000000000005"/>
    <n v="552.98"/>
    <n v="240.88"/>
    <n v="148.07"/>
    <n v="214.74"/>
    <n v="970.88"/>
    <n v="630.53"/>
    <n v="958.42"/>
    <n v="8441.06"/>
  </r>
  <r>
    <x v="104"/>
    <s v="PATO PASTILLA AZUL"/>
    <x v="5"/>
    <n v="2950"/>
    <n v="2475"/>
    <n v="2450"/>
    <n v="3000"/>
    <n v="2800"/>
    <n v="2625"/>
    <n v="3000"/>
    <n v="2450"/>
    <n v="2425"/>
    <n v="3025"/>
    <n v="2450"/>
    <n v="2450"/>
    <n v="32100"/>
  </r>
  <r>
    <x v="105"/>
    <s v="PATO PASTILLA VERDE"/>
    <x v="5"/>
    <n v="1625"/>
    <n v="1362.5"/>
    <n v="1350"/>
    <n v="1700"/>
    <n v="1500"/>
    <n v="1400"/>
    <n v="1712.5"/>
    <n v="1350"/>
    <n v="1350"/>
    <n v="1700"/>
    <n v="1362.5"/>
    <n v="1362.5"/>
    <n v="17775"/>
  </r>
  <r>
    <x v="106"/>
    <s v="GLADE PLUG INS RP ABSORBEOLORE      "/>
    <x v="0"/>
    <n v="728.76"/>
    <n v="517.07000000000005"/>
    <n v="599"/>
    <n v="954.8"/>
    <n v="1029.51"/>
    <n v="839.92"/>
    <n v="583.79"/>
    <n v="822.41"/>
    <n v="798.79"/>
    <n v="749.31"/>
    <n v="765.26"/>
    <n v="717.4"/>
    <n v="9106.02"/>
  </r>
  <r>
    <x v="107"/>
    <s v="RAID MAX 12 S      "/>
    <x v="4"/>
    <n v="3686.39"/>
    <n v="4014.97"/>
    <n v="4686.3900000000003"/>
    <n v="2903.4"/>
    <n v="1723.81"/>
    <n v="1940.14"/>
    <n v="1035.3699999999999"/>
    <n v="10529.93"/>
    <n v="11155.1"/>
    <n v="17848.3"/>
    <n v="19336.05"/>
    <n v="20079.59"/>
    <n v="98939.44"/>
  </r>
  <r>
    <x v="108"/>
    <s v="COLORFIEL CERA LIQ. CAFE 36      "/>
    <x v="6"/>
    <n v="5510"/>
    <n v="2053.33"/>
    <n v="1930.83"/>
    <n v="4223.33"/>
    <n v="1362.5"/>
    <n v="1810"/>
    <n v="2237.5"/>
    <n v="1202.5"/>
    <n v="1531.67"/>
    <n v="1358.33"/>
    <n v="1411.67"/>
    <n v="1233.33"/>
    <n v="25864.99"/>
  </r>
  <r>
    <x v="109"/>
    <s v="RAID ACC TOT C/TAPA ACT 12 S      "/>
    <x v="4"/>
    <n v="1080.1500000000001"/>
    <n v="1426.47"/>
    <n v="897.06"/>
    <n v="980.88"/>
    <n v="637.5"/>
    <n v="598.53"/>
    <n v="157.35"/>
    <n v="4352.21"/>
    <n v="2886.03"/>
    <n v="4173.53"/>
    <n v="4173.53"/>
    <n v="4552.9399999999996"/>
    <n v="25916.18"/>
  </r>
  <r>
    <x v="110"/>
    <s v="RAID MATABICHOS 12 S      "/>
    <x v="4"/>
    <n v="22192.31"/>
    <n v="30477.62"/>
    <n v="19743.36"/>
    <n v="6897.2"/>
    <n v="2972.73"/>
    <n v="4016.08"/>
    <n v="1963.64"/>
    <n v="35826.57"/>
    <n v="37086.71"/>
    <n v="59338.46"/>
    <n v="62305.59"/>
    <n v="58105.59"/>
    <n v="340925.86"/>
  </r>
  <r>
    <x v="111"/>
    <s v="RAID CYJ C/TAPA ACT 12 S      "/>
    <x v="4"/>
    <n v="11726.57"/>
    <n v="22615.38"/>
    <n v="13350.35"/>
    <n v="6252.45"/>
    <n v="2253.85"/>
    <n v="1096.5"/>
    <n v="2627.27"/>
    <n v="20727.97"/>
    <n v="20958.04"/>
    <n v="31048.95"/>
    <n v="36482.519999999997"/>
    <n v="33762.239999999998"/>
    <n v="202902.09"/>
  </r>
  <r>
    <x v="112"/>
    <s v="RAID MC C/TAPA ACT 12 S      "/>
    <x v="4"/>
    <n v="545.19000000000005"/>
    <n v="936.3"/>
    <n v="1092.5899999999999"/>
    <n v="551.11"/>
    <n v="36.299999999999997"/>
    <n v="545.92999999999995"/>
    <n v="223.7"/>
    <n v="1608.89"/>
    <n v="1335.56"/>
    <n v="2937.78"/>
    <n v="2670.37"/>
    <n v="2899.26"/>
    <n v="15382.98"/>
  </r>
  <r>
    <x v="113"/>
    <s v="COLORFIEL CERA LIQ. NEGRA 12      "/>
    <x v="6"/>
    <n v="143760"/>
    <n v="138962.5"/>
    <n v="124247.5"/>
    <n v="132275"/>
    <n v="121960"/>
    <n v="88427.5"/>
    <n v="154452.5"/>
    <n v="120985"/>
    <n v="120790"/>
    <n v="136812.5"/>
    <n v="104270"/>
    <n v="152787.5"/>
    <n v="1539730"/>
  </r>
  <r>
    <x v="114"/>
    <s v="COLORFIEL CERA LIQ. BLANCA 12      "/>
    <x v="6"/>
    <n v="25015"/>
    <n v="26425"/>
    <n v="23037.5"/>
    <n v="15315"/>
    <n v="22590"/>
    <n v="15205"/>
    <n v="29632.5"/>
    <n v="21737.5"/>
    <n v="21085"/>
    <n v="26535"/>
    <n v="20145"/>
    <n v="28337.5"/>
    <n v="275060"/>
  </r>
  <r>
    <x v="115"/>
    <s v="COLORFIEL CERA LIQ. CAFE 12      "/>
    <x v="6"/>
    <n v="9652.5"/>
    <n v="17700"/>
    <n v="14592.5"/>
    <n v="8877.5"/>
    <n v="13977.5"/>
    <n v="10317.5"/>
    <n v="19470"/>
    <n v="14457.5"/>
    <n v="13467.5"/>
    <n v="18627.5"/>
    <n v="12670"/>
    <n v="19105"/>
    <n v="172915"/>
  </r>
  <r>
    <x v="116"/>
    <s v="RAID ACC TOTAL C/TAPA ACT 24 S      "/>
    <x v="4"/>
    <n v="0"/>
    <n v="0"/>
    <n v="2735.66"/>
    <n v="2435.66"/>
    <n v="1442.65"/>
    <n v="876.84"/>
    <n v="778.31"/>
    <n v="635.29"/>
    <n v="0"/>
    <n v="0"/>
    <n v="0"/>
    <n v="0"/>
    <n v="8904.41"/>
  </r>
  <r>
    <x v="117"/>
    <s v="RAID MATABICHOS 24 S      "/>
    <x v="4"/>
    <n v="0"/>
    <n v="0"/>
    <n v="4211.1899999999996"/>
    <n v="3045.45"/>
    <n v="2006.64"/>
    <n v="1114.69"/>
    <n v="896.5"/>
    <n v="666.43"/>
    <n v="0"/>
    <n v="0"/>
    <n v="0"/>
    <n v="0"/>
    <n v="11940.9"/>
  </r>
  <r>
    <x v="118"/>
    <s v="RAID CYJ C/TAPA ACT 24 S      "/>
    <x v="4"/>
    <n v="0"/>
    <n v="0"/>
    <n v="6648.42"/>
    <n v="5398.25"/>
    <n v="2486.67"/>
    <n v="3305.26"/>
    <n v="1680.35"/>
    <n v="1458.6"/>
    <n v="0"/>
    <n v="0"/>
    <n v="0"/>
    <n v="0"/>
    <n v="20977.55"/>
  </r>
  <r>
    <x v="119"/>
    <s v="RAID MC C/TAPA ACT 24 S      "/>
    <x v="4"/>
    <n v="0"/>
    <n v="0"/>
    <n v="2727.41"/>
    <n v="2517.41"/>
    <n v="1591.85"/>
    <n v="915.56"/>
    <n v="860"/>
    <n v="601.48"/>
    <n v="0"/>
    <n v="0"/>
    <n v="0"/>
    <n v="0"/>
    <n v="9213.7099999999991"/>
  </r>
  <r>
    <x v="120"/>
    <s v="RAIDOLITOS CLUB 150G      "/>
    <x v="4"/>
    <n v="1176.04"/>
    <n v="1268.4000000000001"/>
    <n v="1212.8499999999999"/>
    <n v="1125.3499999999999"/>
    <n v="704.86"/>
    <n v="464.58"/>
    <n v="586.80999999999995"/>
    <n v="753.13"/>
    <n v="711.11"/>
    <n v="1325.69"/>
    <n v="1200.3499999999999"/>
    <n v="1241.67"/>
    <n v="11770.84"/>
  </r>
  <r>
    <x v="121"/>
    <s v="WINDEX AZUL CLUB      "/>
    <x v="8"/>
    <n v="800"/>
    <n v="600"/>
    <n v="600"/>
    <n v="800"/>
    <n v="600"/>
    <n v="600"/>
    <n v="800"/>
    <n v="600"/>
    <n v="600"/>
    <n v="800"/>
    <n v="600"/>
    <n v="600"/>
    <n v="8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003301"/>
    <s v="CLIP ONS RF TWIN BRISA CAMPEST      "/>
    <x v="0"/>
    <n v="408350.05"/>
    <n v="311641.82"/>
    <n v="331357.94"/>
    <n v="394958.31"/>
    <n v="583851.41"/>
    <n v="372062.18"/>
    <n v="413402.42"/>
    <n v="442301.95"/>
    <n v="319903.93"/>
    <n v="372062.18"/>
    <n v="618249.11"/>
    <n v="449256.38"/>
    <n v="5017397.68"/>
  </r>
  <r>
    <s v="003302"/>
    <s v="CLIP ONS RF TWIN BRISA TROPIC      "/>
    <x v="0"/>
    <n v="325729.01"/>
    <n v="248677.45"/>
    <n v="264577.55"/>
    <n v="315457.84999999998"/>
    <n v="466190.73"/>
    <n v="297013.74"/>
    <n v="330085.93"/>
    <n v="352589.76"/>
    <n v="255923.14"/>
    <n v="297649.74"/>
    <n v="493764.76"/>
    <n v="358848.75"/>
    <n v="4006508.41"/>
  </r>
  <r>
    <s v="534030"/>
    <s v="COLORFIEL CERA LIQ. CAFE 12      "/>
    <x v="1"/>
    <n v="452823.52"/>
    <n v="830309"/>
    <n v="684559.12"/>
    <n v="415591.52"/>
    <n v="654330.52"/>
    <n v="483000.12"/>
    <n v="911418.8"/>
    <n v="758005.36"/>
    <n v="706101.56"/>
    <n v="976630.76"/>
    <n v="664264.4"/>
    <n v="1001639.1"/>
    <n v="8538673.7799999993"/>
  </r>
  <r>
    <s v="524030"/>
    <s v="COLORFIEL CERA LIQ. CAFE 36      "/>
    <x v="1"/>
    <n v="1187740"/>
    <n v="477950.48"/>
    <n v="449547.96"/>
    <n v="981069.68"/>
    <n v="316646.08"/>
    <n v="420491.6"/>
    <n v="519923.08"/>
    <n v="299037.63"/>
    <n v="380819.72"/>
    <n v="337567.18"/>
    <n v="350990.52"/>
    <n v="306494.93"/>
    <n v="6028278.8600000003"/>
  </r>
  <r>
    <s v="534010"/>
    <s v="COLORFIEL CERA LIQ. NEGRA 12      "/>
    <x v="1"/>
    <n v="6743801.4000000004"/>
    <n v="6518772.9199999999"/>
    <n v="5828490.3200000003"/>
    <n v="6191981"/>
    <n v="5709121.4000000004"/>
    <n v="4139440.52"/>
    <n v="7230164.5199999996"/>
    <n v="6343014.7000000002"/>
    <n v="6332791.7999999998"/>
    <n v="7172847.46"/>
    <n v="5466679.4000000004"/>
    <n v="8010385.96"/>
    <n v="75687491.400000006"/>
  </r>
  <r>
    <s v="524010"/>
    <s v="COLORFIEL CERA LIQ. NEGRA 36      "/>
    <x v="1"/>
    <n v="3726184"/>
    <n v="3117035.24"/>
    <n v="2258913.48"/>
    <n v="1887798.16"/>
    <n v="1278201.32"/>
    <n v="2010460.64"/>
    <n v="3188069.68"/>
    <n v="1829277.39"/>
    <n v="893633.95"/>
    <n v="2356011.38"/>
    <n v="1550621.98"/>
    <n v="1146436.52"/>
    <n v="25242643.699999999"/>
  </r>
  <r>
    <s v="004220"/>
    <s v="COLORFIEL CERA PASTA CAFE      "/>
    <x v="1"/>
    <n v="216651.4"/>
    <n v="218161.5"/>
    <n v="179583.5"/>
    <n v="226556.5"/>
    <n v="187674.5"/>
    <n v="200378.5"/>
    <n v="297777.5"/>
    <n v="286291.09999999998"/>
    <n v="277640.92"/>
    <n v="268784.45"/>
    <n v="279082.95"/>
    <n v="300091.53000000003"/>
    <n v="2938674.35"/>
  </r>
  <r>
    <s v="004200"/>
    <s v="COLORFIEL CERA PASTA NEGRA      "/>
    <x v="1"/>
    <n v="566364.80000000005"/>
    <n v="474708.5"/>
    <n v="472394.5"/>
    <n v="586507.5"/>
    <n v="483334.5"/>
    <n v="460235.5"/>
    <n v="646178.5"/>
    <n v="627369.34"/>
    <n v="601830.38"/>
    <n v="601006.22"/>
    <n v="646112.73"/>
    <n v="665472.99"/>
    <n v="6831515.46"/>
  </r>
  <r>
    <s v="004017"/>
    <s v="COLORFIEL CLUB DOCENAS      "/>
    <x v="1"/>
    <n v="184731.92"/>
    <n v="164156.20000000001"/>
    <n v="164156.20000000001"/>
    <n v="199100.74"/>
    <n v="163810.20000000001"/>
    <n v="163810.20000000001"/>
    <n v="199100.74"/>
    <n v="175259.8"/>
    <n v="175259.8"/>
    <n v="213017.06"/>
    <n v="175259.8"/>
    <n v="185538.1"/>
    <n v="2163200.7599999998"/>
  </r>
  <r>
    <s v="504100"/>
    <s v="COLORFIEL CREMOSA NEGRA      "/>
    <x v="1"/>
    <n v="78193.2"/>
    <n v="20806.599999999999"/>
    <n v="252124.79999999999"/>
    <n v="256784.7"/>
    <n v="215869.9"/>
    <n v="916.1"/>
    <n v="245792.5"/>
    <n v="216927.72"/>
    <n v="216927.72"/>
    <n v="262992.65000000002"/>
    <n v="216927.72"/>
    <n v="229669.19"/>
    <n v="2213932.7999999998"/>
  </r>
  <r>
    <s v="003031"/>
    <s v="DEO-SMILE"/>
    <x v="0"/>
    <n v="627575.81000000006"/>
    <n v="428778.5"/>
    <n v="536994.03"/>
    <n v="582099.30000000005"/>
    <n v="875933.23"/>
    <n v="521773.32"/>
    <n v="574303.32999999996"/>
    <n v="388684.93"/>
    <n v="478895.47"/>
    <n v="389056.17"/>
    <n v="697368.33"/>
    <n v="395367.19"/>
    <n v="6496829.6100000003"/>
  </r>
  <r>
    <s v="007003"/>
    <s v="DRANO      "/>
    <x v="2"/>
    <n v="696424.43"/>
    <n v="616235.62"/>
    <n v="609320.76"/>
    <n v="745177.32"/>
    <n v="616235.62"/>
    <n v="609320.76"/>
    <n v="745177.32"/>
    <n v="673827.48"/>
    <n v="666266.38"/>
    <n v="814819.77"/>
    <n v="673827.48"/>
    <n v="666266.38"/>
    <n v="8132899.3200000003"/>
  </r>
  <r>
    <s v="007007"/>
    <s v="DRANO PLUS      "/>
    <x v="2"/>
    <n v="520255.43"/>
    <n v="487212.59"/>
    <n v="478324.26"/>
    <n v="556673.31000000006"/>
    <n v="487212.59"/>
    <n v="478324.26"/>
    <n v="556673.31000000006"/>
    <n v="532746.48"/>
    <n v="523027.46"/>
    <n v="608698.85"/>
    <n v="532746.48"/>
    <n v="523027.46"/>
    <n v="6284922.4800000004"/>
  </r>
  <r>
    <s v="007008"/>
    <s v="DRANO REGULAR 500ML      "/>
    <x v="2"/>
    <n v="280649.77"/>
    <n v="238693.53"/>
    <n v="230993.74"/>
    <n v="300291.87"/>
    <n v="238693.53"/>
    <n v="230993.74"/>
    <n v="300291.87"/>
    <n v="261001.59"/>
    <n v="252582.19"/>
    <n v="328356.84000000003"/>
    <n v="261001.59"/>
    <n v="252582.19"/>
    <n v="3176132.45"/>
  </r>
  <r>
    <s v="001065"/>
    <s v="FOMBRA      "/>
    <x v="3"/>
    <n v="334347.71999999997"/>
    <n v="294819.45"/>
    <n v="288582.88"/>
    <n v="357752.06"/>
    <n v="294819.45"/>
    <n v="288582.88"/>
    <n v="357752.06"/>
    <n v="322372.65999999997"/>
    <n v="315553.24"/>
    <n v="391186.83"/>
    <n v="322372.65999999997"/>
    <n v="315553.24"/>
    <n v="3883695.13"/>
  </r>
  <r>
    <s v="503255"/>
    <s v="GLADE ABS. CAMPOS DE LAVANDA      "/>
    <x v="0"/>
    <n v="582201.5"/>
    <n v="583556.30000000005"/>
    <n v="672289.7"/>
    <n v="807758.13"/>
    <n v="612292.03"/>
    <n v="709235.64"/>
    <n v="553557.47"/>
    <n v="460250.64"/>
    <n v="505849.24"/>
    <n v="626898.77"/>
    <n v="552431.99"/>
    <n v="585892.82999999996"/>
    <n v="7252214.2400000002"/>
  </r>
  <r>
    <s v="503251"/>
    <s v="GLADE ABS. FLORAL FRESCO      "/>
    <x v="0"/>
    <n v="582201.5"/>
    <n v="583556.30000000005"/>
    <n v="672289.7"/>
    <n v="807758.13"/>
    <n v="612292.03"/>
    <n v="709235.64"/>
    <n v="553557.47"/>
    <n v="460250.64"/>
    <n v="505849.24"/>
    <n v="626898.77"/>
    <n v="552431.99"/>
    <n v="586548.93000000005"/>
    <n v="7252870.3399999999"/>
  </r>
  <r>
    <s v="503253"/>
    <s v="GLADE ABS. FRESCURA MATINAL      "/>
    <x v="0"/>
    <n v="582201.5"/>
    <n v="583556.30000000005"/>
    <n v="672289.7"/>
    <n v="807758.13"/>
    <n v="612292.03"/>
    <n v="709235.64"/>
    <n v="553557.47"/>
    <n v="460250.64"/>
    <n v="505849.24"/>
    <n v="626898.77"/>
    <n v="552431.99"/>
    <n v="584908.68999999994"/>
    <n v="7251230.0999999996"/>
  </r>
  <r>
    <s v="503250"/>
    <s v="GLADE ABSORB.FLOR DE DURAZNO      "/>
    <x v="0"/>
    <n v="582201.5"/>
    <n v="583556.30000000005"/>
    <n v="672289.7"/>
    <n v="807758.13"/>
    <n v="612292.03"/>
    <n v="709235.64"/>
    <n v="553557.47"/>
    <n v="460250.64"/>
    <n v="505849.24"/>
    <n v="626898.77"/>
    <n v="552431.99"/>
    <n v="585236.74"/>
    <n v="7251558.1500000004"/>
  </r>
  <r>
    <s v="583252"/>
    <s v="GLADE ABSORBEOLORES CLUB 150G      "/>
    <x v="0"/>
    <n v="323226.28999999998"/>
    <n v="324223"/>
    <n v="373523.45"/>
    <n v="448344.14"/>
    <n v="339883.14"/>
    <n v="393823.64"/>
    <n v="307402.84000000003"/>
    <n v="255472.65"/>
    <n v="280778.90999999997"/>
    <n v="348262.25"/>
    <n v="306687.69"/>
    <n v="325968.64000000001"/>
    <n v="4027596.64"/>
  </r>
  <r>
    <s v="503800"/>
    <s v="GLADE ABSORBEOLORES ELECT.AP      "/>
    <x v="0"/>
    <n v="182706.9"/>
    <n v="138252.48000000001"/>
    <n v="233841.1"/>
    <n v="409356.94"/>
    <n v="486583.91"/>
    <n v="386134.85"/>
    <n v="371553.53"/>
    <n v="282859.2"/>
    <n v="253923.71"/>
    <n v="265734.12"/>
    <n v="255695.27"/>
    <n v="216130.42"/>
    <n v="3482772.43"/>
  </r>
  <r>
    <s v="003256"/>
    <s v="GLADE ABSORBEOLORES FLORAL ESP      "/>
    <x v="0"/>
    <n v="160820.62"/>
    <n v="396272.55"/>
    <n v="541359.81999999995"/>
    <n v="668015.80000000005"/>
    <n v="493627.52"/>
    <n v="553883.64"/>
    <n v="526236.71"/>
    <n v="380731.91"/>
    <n v="395705.89"/>
    <n v="397669.69"/>
    <n v="309789.59999999998"/>
    <n v="431545.26"/>
    <n v="5255659.01"/>
  </r>
  <r>
    <s v="003257"/>
    <s v="GLADE ABSORBEOLORES LAV.ESP.PE      "/>
    <x v="0"/>
    <n v="168850.18"/>
    <n v="415885.32"/>
    <n v="567825.25"/>
    <n v="700861.29"/>
    <n v="517966.27"/>
    <n v="581294.26"/>
    <n v="551993.25"/>
    <n v="399388.02"/>
    <n v="415098.43"/>
    <n v="417307.7"/>
    <n v="325254.53000000003"/>
    <n v="452901.6"/>
    <n v="5514626.0999999996"/>
  </r>
  <r>
    <s v="100562"/>
    <s v="GLADE AERO POTP.HUERTO PRIMAVE      "/>
    <x v="0"/>
    <n v="300680.95"/>
    <n v="248331.56"/>
    <n v="317667.12"/>
    <n v="418624.34"/>
    <n v="409050.81"/>
    <n v="369306.16"/>
    <n v="380330.22"/>
    <n v="384787.57"/>
    <n v="353700.03"/>
    <n v="324198.59000000003"/>
    <n v="374636.54"/>
    <n v="379077.61"/>
    <n v="4260391.5"/>
  </r>
  <r>
    <s v="100623"/>
    <s v="GLADE AERO POTP.JARDIN BOTANI-      "/>
    <x v="0"/>
    <n v="235339.1"/>
    <n v="194371.66"/>
    <n v="248621.66"/>
    <n v="327530.76"/>
    <n v="320278.08"/>
    <n v="288946.53000000003"/>
    <n v="297649.74"/>
    <n v="301041.55"/>
    <n v="276932.84999999998"/>
    <n v="253775.81"/>
    <n v="293111.06"/>
    <n v="296600.48"/>
    <n v="3334199.28"/>
  </r>
  <r>
    <s v="100621"/>
    <s v="GLADE AERO POTP.JARDIN CAMPES-      "/>
    <x v="0"/>
    <n v="483692.35"/>
    <n v="399767.39"/>
    <n v="511168.46"/>
    <n v="673628.36"/>
    <n v="658252.68999999994"/>
    <n v="593848.94999999995"/>
    <n v="612125.68999999994"/>
    <n v="618895.75"/>
    <n v="569092.25"/>
    <n v="521509.29"/>
    <n v="602717.54"/>
    <n v="609696.38"/>
    <n v="6854395.0999999996"/>
  </r>
  <r>
    <s v="103821"/>
    <s v="GLADE AERO SENS C.LAVANDA 20%      "/>
    <x v="0"/>
    <n v="274565.07"/>
    <n v="184426.64"/>
    <n v="272994.64"/>
    <n v="270024.37"/>
    <n v="264623.88"/>
    <n v="290276.2"/>
    <n v="401256.21"/>
    <n v="215244.63"/>
    <n v="212587.29"/>
    <n v="212587.29"/>
    <n v="294669.61"/>
    <n v="291717.01"/>
    <n v="3184972.84"/>
  </r>
  <r>
    <s v="103820"/>
    <s v="GLADE AERO SENS FLORES Y FRUT      "/>
    <x v="0"/>
    <n v="216775.18"/>
    <n v="145543.14000000001"/>
    <n v="215479.45"/>
    <n v="213049.23"/>
    <n v="208998.86"/>
    <n v="228980.67"/>
    <n v="316738.59000000003"/>
    <n v="170069.83"/>
    <n v="168003.01"/>
    <n v="168003.01"/>
    <n v="232664.98"/>
    <n v="230302.9"/>
    <n v="2514608.85"/>
  </r>
  <r>
    <s v="100560"/>
    <s v="GLADE AERO SENS T.FLORIDA 20%      "/>
    <x v="0"/>
    <n v="231159.56"/>
    <n v="155264.01"/>
    <n v="229790.74"/>
    <n v="227360.52"/>
    <n v="222770.11"/>
    <n v="244372.05"/>
    <n v="337800.49"/>
    <n v="181289.72"/>
    <n v="178927.64"/>
    <n v="178927.64"/>
    <n v="248313.77"/>
    <n v="245656.43"/>
    <n v="2681632.6800000002"/>
  </r>
  <r>
    <s v="113822"/>
    <s v="GLADE AERO.POTP.BOUQ.FLORAL      "/>
    <x v="0"/>
    <n v="287666.81"/>
    <n v="237597.6"/>
    <n v="304032.09000000003"/>
    <n v="400347.6"/>
    <n v="391354.29"/>
    <n v="353060.17"/>
    <n v="363794.13"/>
    <n v="367974.92"/>
    <n v="338473.48"/>
    <n v="310240.93"/>
    <n v="358458.33"/>
    <n v="362582.19"/>
    <n v="4075582.54"/>
  </r>
  <r>
    <s v="500837"/>
    <s v="GLADE CLIP ONS AP CASCADA      "/>
    <x v="0"/>
    <n v="366523.34"/>
    <n v="264689.13"/>
    <n v="326816.65000000002"/>
    <n v="422596.58"/>
    <n v="547498.78"/>
    <n v="326169.49"/>
    <n v="420655.09"/>
    <n v="311363.40000000002"/>
    <n v="383543.09"/>
    <n v="311363.40000000002"/>
    <n v="558331.18000000005"/>
    <n v="316316.90000000002"/>
    <n v="4555867.03"/>
  </r>
  <r>
    <s v="000838"/>
    <s v="GLADE CLIP ONS AP. BRISA      "/>
    <x v="0"/>
    <n v="374386.06"/>
    <n v="270513.58"/>
    <n v="333935.43"/>
    <n v="431656.84"/>
    <n v="559147.68999999994"/>
    <n v="333288.27"/>
    <n v="429068.19"/>
    <n v="317732.19"/>
    <n v="391327.18"/>
    <n v="317732.19"/>
    <n v="570361.13"/>
    <n v="322685.7"/>
    <n v="4651834.45"/>
  </r>
  <r>
    <s v="003901"/>
    <s v="GLADE CLIP ONS AP. BRISA TROPI      "/>
    <x v="0"/>
    <n v="262493.62"/>
    <n v="189618.37"/>
    <n v="234272.53"/>
    <n v="302871.67"/>
    <n v="392179.98"/>
    <n v="233625.37"/>
    <n v="301577.34000000003"/>
    <n v="222907.89"/>
    <n v="274565.90000000002"/>
    <n v="222907.89"/>
    <n v="399818.91"/>
    <n v="227153.75"/>
    <n v="3263993.22"/>
  </r>
  <r>
    <s v="000565"/>
    <s v="GLADE NEUTRALIZER AEROSOL      "/>
    <x v="0"/>
    <n v="282976.28999999998"/>
    <n v="252522.16"/>
    <n v="245516.12"/>
    <n v="280546.33"/>
    <n v="296386.08"/>
    <n v="380458.6"/>
    <n v="390206.14"/>
    <n v="277787.89"/>
    <n v="271792.46999999997"/>
    <n v="252473.89"/>
    <n v="227159.88"/>
    <n v="269460.92"/>
    <n v="3427286.77"/>
  </r>
  <r>
    <s v="003803"/>
    <s v="GLADE PLUG INS AP BRISA NOC.      "/>
    <x v="0"/>
    <n v="250843.45"/>
    <n v="190097.16"/>
    <n v="321329"/>
    <n v="561650.68999999994"/>
    <n v="668040.29"/>
    <n v="529787.81000000006"/>
    <n v="509806.01"/>
    <n v="388562.33"/>
    <n v="348406.95"/>
    <n v="364941.52"/>
    <n v="351359.55"/>
    <n v="295850.65000000002"/>
    <n v="4780675.41"/>
  </r>
  <r>
    <s v="003802"/>
    <s v="GLADE PLUG INS AP JARDIN      "/>
    <x v="0"/>
    <n v="161004.15"/>
    <n v="121510.97"/>
    <n v="206298.62"/>
    <n v="360212.51"/>
    <n v="428258.65"/>
    <n v="339690.66"/>
    <n v="326729.49"/>
    <n v="249199.55"/>
    <n v="223807.18"/>
    <n v="233846.02"/>
    <n v="225578.74"/>
    <n v="189557"/>
    <n v="3065693.54"/>
  </r>
  <r>
    <s v="513805"/>
    <s v="GLADE PLUG INS RP ABSORBEOLORE      "/>
    <x v="0"/>
    <n v="225779.76"/>
    <n v="171330.26"/>
    <n v="198504.5"/>
    <n v="316480.46000000002"/>
    <n v="341334.94"/>
    <n v="278370.25"/>
    <n v="193533.6"/>
    <n v="297863.46000000002"/>
    <n v="289529.08"/>
    <n v="271410.87"/>
    <n v="277208.7"/>
    <n v="259815.21"/>
    <n v="3121161.09"/>
  </r>
  <r>
    <s v="003840"/>
    <s v="GLADE SPIN-FRESH APARATO 36      "/>
    <x v="0"/>
    <n v="825514.37"/>
    <n v="864538.27"/>
    <n v="989948.16"/>
    <n v="1189419.01"/>
    <n v="912431.02"/>
    <n v="1044259.53"/>
    <n v="837382.58"/>
    <n v="757456.73"/>
    <n v="805506.38"/>
    <n v="998244.83"/>
    <n v="879470.43"/>
    <n v="932918.91"/>
    <n v="11037090.199999999"/>
  </r>
  <r>
    <s v="003850"/>
    <s v="GLADE SPIN-FRESH REPUESTO      "/>
    <x v="0"/>
    <n v="594183.27"/>
    <n v="622446.92000000004"/>
    <n v="712550.02"/>
    <n v="855979.44"/>
    <n v="656925.15"/>
    <n v="751625.34"/>
    <n v="602679.4"/>
    <n v="527304.03"/>
    <n v="579582.03"/>
    <n v="718319.79"/>
    <n v="632865.37"/>
    <n v="671571.19"/>
    <n v="7926031.9500000002"/>
  </r>
  <r>
    <s v="003014"/>
    <s v="GLADE VELA AROMAT.ESPECIAS ORI      "/>
    <x v="0"/>
    <n v="161469.24"/>
    <n v="147055.26"/>
    <n v="213658.77"/>
    <n v="541840.4"/>
    <n v="346865.78"/>
    <n v="317190.95"/>
    <n v="356317.76"/>
    <n v="312223.37"/>
    <n v="248769.19"/>
    <n v="326164.06"/>
    <n v="232905.65"/>
    <n v="194688.94"/>
    <n v="3399149.37"/>
  </r>
  <r>
    <s v="003011"/>
    <s v="GLADE VELA AROMATICA DURAZNO      "/>
    <x v="0"/>
    <n v="201939.26"/>
    <n v="183983.94"/>
    <n v="267073.46000000002"/>
    <n v="677245.55"/>
    <n v="433692.13"/>
    <n v="396323.83"/>
    <n v="445342.25"/>
    <n v="390339.3"/>
    <n v="311021.58"/>
    <n v="407644.98"/>
    <n v="291312.33"/>
    <n v="243240.99"/>
    <n v="4249159.5999999996"/>
  </r>
  <r>
    <s v="003013"/>
    <s v="GLADE VELA AROMATICA JARDIN C.      "/>
    <x v="0"/>
    <n v="242203.86"/>
    <n v="220692.8"/>
    <n v="320488.15999999997"/>
    <n v="812870.51"/>
    <n v="520298.67"/>
    <n v="475676.52"/>
    <n v="534586.55000000005"/>
    <n v="468455.23"/>
    <n v="373273.97"/>
    <n v="489125.9"/>
    <n v="349478.66"/>
    <n v="292033.40000000002"/>
    <n v="5099184.2300000004"/>
  </r>
  <r>
    <s v="003012"/>
    <s v="GLADE VELAS FRUTOS DEL BOSQUE      "/>
    <x v="0"/>
    <n v="201939.26"/>
    <n v="183983.94"/>
    <n v="267073.46000000002"/>
    <n v="677245.55"/>
    <n v="433692.13"/>
    <n v="396323.83"/>
    <n v="445342.25"/>
    <n v="390339.3"/>
    <n v="311021.58"/>
    <n v="407644.98"/>
    <n v="291312.33"/>
    <n v="243240.99"/>
    <n v="4249159.5999999996"/>
  </r>
  <r>
    <s v="001013"/>
    <s v="GLOMOSA      "/>
    <x v="3"/>
    <n v="474638.49"/>
    <n v="428622.12"/>
    <n v="412413.72"/>
    <n v="507863.18"/>
    <n v="428622.12"/>
    <n v="412413.72"/>
    <n v="507863.18"/>
    <n v="468680.26"/>
    <n v="450957.06"/>
    <n v="555327.03"/>
    <n v="468680.26"/>
    <n v="450957.06"/>
    <n v="5567038.2000000002"/>
  </r>
  <r>
    <s v="001839"/>
    <s v="OFF CREMA      "/>
    <x v="4"/>
    <n v="887705.56"/>
    <n v="963295.89"/>
    <n v="1068253.68"/>
    <n v="1071988.83"/>
    <n v="623023.47"/>
    <n v="434398.26"/>
    <n v="559525.88"/>
    <n v="514479.22"/>
    <n v="673218.85"/>
    <n v="1061113.3799999999"/>
    <n v="1415631.89"/>
    <n v="1454706.26"/>
    <n v="10727341.199999999"/>
  </r>
  <r>
    <s v="502720"/>
    <s v="OFF! AEROSOL      "/>
    <x v="4"/>
    <n v="616463.6"/>
    <n v="668859.84"/>
    <n v="742149.8"/>
    <n v="744640.24"/>
    <n v="432624.24"/>
    <n v="301698.48"/>
    <n v="388863.73"/>
    <n v="357457.23"/>
    <n v="467563.36"/>
    <n v="737013.23"/>
    <n v="983588.93"/>
    <n v="1010340.07"/>
    <n v="7451262.75"/>
  </r>
  <r>
    <s v="003700"/>
    <s v="PATO ANTI HONGOS CLUB      "/>
    <x v="5"/>
    <n v="142275.17000000001"/>
    <n v="140699.63"/>
    <n v="140699.63"/>
    <n v="149388.92000000001"/>
    <n v="140699.63"/>
    <n v="132010.35"/>
    <n v="149388.92000000001"/>
    <n v="151953.85"/>
    <n v="151953.85"/>
    <n v="161338.18"/>
    <n v="151953.85"/>
    <n v="151953.85"/>
    <n v="1764315.83"/>
  </r>
  <r>
    <s v="503570"/>
    <s v="PATO ANTIHONGOS ATOMIZADOR      "/>
    <x v="5"/>
    <n v="944342.54"/>
    <n v="797647.42"/>
    <n v="797647.42"/>
    <n v="1056332.8799999999"/>
    <n v="840422.18"/>
    <n v="754465.29"/>
    <n v="1013150.74"/>
    <n v="872901.16"/>
    <n v="861461.93"/>
    <n v="1094206.25"/>
    <n v="861461.93"/>
    <n v="861461.93"/>
    <n v="10755501.699999999"/>
  </r>
  <r>
    <s v="503572"/>
    <s v="PATO ANTIHONGOS REFILL      "/>
    <x v="5"/>
    <n v="465916.79"/>
    <n v="421921.97"/>
    <n v="413311.32"/>
    <n v="523017.41"/>
    <n v="455726.76"/>
    <n v="405019.58"/>
    <n v="506115.02"/>
    <n v="437417.18"/>
    <n v="428117.76000000001"/>
    <n v="546599.27"/>
    <n v="428117.76000000001"/>
    <n v="428117.76000000001"/>
    <n v="5459398.5800000001"/>
  </r>
  <r>
    <s v="503573"/>
    <s v="PATO BANOS Y COCINAS ATOM.      "/>
    <x v="5"/>
    <n v="287492.94"/>
    <n v="247686.23"/>
    <n v="237094.38"/>
    <n v="290868.37"/>
    <n v="269277.3"/>
    <n v="215503.31"/>
    <n v="280276.52"/>
    <n v="267501.96999999997"/>
    <n v="267501.96999999997"/>
    <n v="302699.59999999998"/>
    <n v="267501.96999999997"/>
    <n v="267501.96999999997"/>
    <n v="3200906.53"/>
  </r>
  <r>
    <s v="003595"/>
    <s v="PATO CANASTILLA CLORO      "/>
    <x v="5"/>
    <n v="423813.19"/>
    <n v="369464.05"/>
    <n v="362020.93"/>
    <n v="445003.85"/>
    <n v="369464.05"/>
    <n v="331773.33"/>
    <n v="445003.85"/>
    <n v="390990.53"/>
    <n v="390990.53"/>
    <n v="480613.9"/>
    <n v="399029.26"/>
    <n v="390990.53"/>
    <n v="4799158"/>
  </r>
  <r>
    <s v="503567"/>
    <s v="PATO CLARO CON AROMA"/>
    <x v="5"/>
    <n v="572296.03"/>
    <n v="479297.93"/>
    <n v="479297.93"/>
    <n v="629525.64"/>
    <n v="515066.43"/>
    <n v="450683.13"/>
    <n v="615218.23"/>
    <n v="502190.33"/>
    <n v="494464.33"/>
    <n v="664436.43999999994"/>
    <n v="517642.34"/>
    <n v="517642.34"/>
    <n v="6437761.0999999996"/>
  </r>
  <r>
    <s v="503568"/>
    <s v="PATO CON AROMA AZUL"/>
    <x v="5"/>
    <n v="1348983.5"/>
    <n v="1151745.76"/>
    <n v="1151745.76"/>
    <n v="1516584.48"/>
    <n v="1208975.3700000001"/>
    <n v="1173206.8700000001"/>
    <n v="1430740.08"/>
    <n v="1236160.82"/>
    <n v="1220708.81"/>
    <n v="1576105.04"/>
    <n v="1251612.83"/>
    <n v="1251612.83"/>
    <n v="15518182.199999999"/>
  </r>
  <r>
    <s v="003576"/>
    <s v="PATO LARGA DURACION AZUL 110G.      "/>
    <x v="5"/>
    <n v="614344.5"/>
    <n v="566507.54"/>
    <n v="559053.49"/>
    <n v="716735.25"/>
    <n v="630727.02"/>
    <n v="559053.49"/>
    <n v="709854.59"/>
    <n v="634740.74"/>
    <n v="603777.77"/>
    <n v="766642.96"/>
    <n v="634740.74"/>
    <n v="634740.74"/>
    <n v="7630918.8300000001"/>
  </r>
  <r>
    <s v="003575"/>
    <s v="PATO LARGA DURACION CLORO      "/>
    <x v="5"/>
    <n v="498574.69"/>
    <n v="430041.15"/>
    <n v="430041.15"/>
    <n v="544718.79"/>
    <n v="444375.85"/>
    <n v="401371.74"/>
    <n v="530384.07999999996"/>
    <n v="448962.96"/>
    <n v="448962.96"/>
    <n v="572814.81000000006"/>
    <n v="448962.96"/>
    <n v="457013.33"/>
    <n v="5656224.4699999997"/>
  </r>
  <r>
    <s v="503546"/>
    <s v="PATO LIQ.VERDE NUEVO      "/>
    <x v="5"/>
    <n v="276162.48"/>
    <n v="238420.27"/>
    <n v="238420.27"/>
    <n v="335077.14"/>
    <n v="257751.65"/>
    <n v="231976.48"/>
    <n v="309301.98"/>
    <n v="257494.86"/>
    <n v="250535.54"/>
    <n v="334047.38"/>
    <n v="250535.54"/>
    <n v="250535.54"/>
    <n v="3230259.13"/>
  </r>
  <r>
    <s v="503545"/>
    <s v="PATO LIQUIDO AZUL NUEVO      "/>
    <x v="5"/>
    <n v="503229.41"/>
    <n v="438177.8"/>
    <n v="438177.8"/>
    <n v="631491.54"/>
    <n v="515503.3"/>
    <n v="489728.13"/>
    <n v="573497.42000000004"/>
    <n v="501071.08"/>
    <n v="501071.08"/>
    <n v="612420.19999999995"/>
    <n v="535867.68000000005"/>
    <n v="535867.68000000005"/>
    <n v="6276103.1200000001"/>
  </r>
  <r>
    <s v="513560"/>
    <s v="PATO PASTILLA AZUL"/>
    <x v="5"/>
    <n v="1301032.1299999999"/>
    <n v="1146121.1000000001"/>
    <n v="1134544.1200000001"/>
    <n v="1389237.7"/>
    <n v="1296621.8500000001"/>
    <n v="1215582.98"/>
    <n v="1389237.7"/>
    <n v="1225309.3500000001"/>
    <n v="1212806.19"/>
    <n v="1512881.95"/>
    <n v="1225309.3500000001"/>
    <n v="1225309.3500000001"/>
    <n v="15273993.800000001"/>
  </r>
  <r>
    <s v="503565"/>
    <s v="PATO PASTILLA CLORO 35 G      "/>
    <x v="5"/>
    <n v="345385.13"/>
    <n v="306380.43"/>
    <n v="306380.43"/>
    <n v="375159.71"/>
    <n v="312633.09000000003"/>
    <n v="275117.12"/>
    <n v="362654.38"/>
    <n v="324134.65999999997"/>
    <n v="317381.84999999998"/>
    <n v="391662.71"/>
    <n v="330887.46000000002"/>
    <n v="330887.46000000002"/>
    <n v="3978664.43"/>
  </r>
  <r>
    <s v="513561"/>
    <s v="PATO PASTILLA VERDE"/>
    <x v="5"/>
    <n v="716670.24"/>
    <n v="631176.99"/>
    <n v="625156.96"/>
    <n v="787234.69"/>
    <n v="694618.85"/>
    <n v="648310.92000000004"/>
    <n v="793254.72"/>
    <n v="675170.46"/>
    <n v="675170.46"/>
    <n v="850214.65"/>
    <n v="681672.1"/>
    <n v="681672.1"/>
    <n v="8460323.1400000006"/>
  </r>
  <r>
    <s v="003559"/>
    <s v="PATO PURIFIC CLORADO      "/>
    <x v="5"/>
    <n v="263888.59000000003"/>
    <n v="225532.69"/>
    <n v="225532.69"/>
    <n v="283526.81"/>
    <n v="231976.48"/>
    <n v="193313.74"/>
    <n v="257751.65"/>
    <n v="243576.22"/>
    <n v="229657.58"/>
    <n v="299250.78000000003"/>
    <n v="243576.22"/>
    <n v="243576.22"/>
    <n v="2941159.67"/>
  </r>
  <r>
    <s v="003548"/>
    <s v="PATO PURIFIC LIQ. AZUL CLUB      "/>
    <x v="5"/>
    <n v="169481.07"/>
    <n v="148298.64000000001"/>
    <n v="148298.64000000001"/>
    <n v="177958.37"/>
    <n v="148298.64000000001"/>
    <n v="136434.75"/>
    <n v="177958.37"/>
    <n v="160157.54999999999"/>
    <n v="160157.54999999999"/>
    <n v="192189.06"/>
    <n v="160157.54999999999"/>
    <n v="160157.54999999999"/>
    <n v="1939547.74"/>
  </r>
  <r>
    <s v="511517"/>
    <s v="PLEDGE ACEITE"/>
    <x v="6"/>
    <n v="0"/>
    <n v="0"/>
    <n v="462016.14"/>
    <n v="363028.36"/>
    <n v="313644.21000000002"/>
    <n v="264040.58"/>
    <n v="330105.59000000003"/>
    <n v="296963.34000000003"/>
    <n v="296963.34000000003"/>
    <n v="346566.97"/>
    <n v="313644.21000000002"/>
    <n v="313644.21000000002"/>
    <n v="3300616.95"/>
  </r>
  <r>
    <s v="501515"/>
    <s v="PLEDGE BLEM MADERAS (CAFE)      "/>
    <x v="6"/>
    <n v="2586274.5699999998"/>
    <n v="0"/>
    <n v="0"/>
    <n v="0"/>
    <n v="2442927.5299999998"/>
    <n v="2414005.7400000002"/>
    <n v="0"/>
    <n v="0"/>
    <n v="0"/>
    <n v="0"/>
    <n v="0"/>
    <n v="0"/>
    <n v="7443207.8399999999"/>
  </r>
  <r>
    <s v="501517"/>
    <s v="PLEDGE BLEM ORIGINAL (AMARILLO      "/>
    <x v="6"/>
    <n v="561313.03"/>
    <n v="0"/>
    <n v="0"/>
    <n v="0"/>
    <n v="557708.59"/>
    <n v="453108.11"/>
    <n v="0"/>
    <n v="0"/>
    <n v="0"/>
    <n v="0"/>
    <n v="0"/>
    <n v="0"/>
    <n v="1572129.73"/>
  </r>
  <r>
    <s v="501519"/>
    <s v="PLEDGE BLEM POTPOURRI      "/>
    <x v="6"/>
    <n v="547347.78"/>
    <n v="0"/>
    <n v="0"/>
    <n v="0"/>
    <n v="536499.28"/>
    <n v="407797.3"/>
    <n v="0"/>
    <n v="0"/>
    <n v="0"/>
    <n v="0"/>
    <n v="0"/>
    <n v="0"/>
    <n v="1491644.36"/>
  </r>
  <r>
    <s v="511515"/>
    <s v="PLEDGE CREMA"/>
    <x v="6"/>
    <n v="0"/>
    <n v="0"/>
    <n v="1692696.44"/>
    <n v="1665102.08"/>
    <n v="1610639.51"/>
    <n v="1337600.53"/>
    <n v="1897475.68"/>
    <n v="1679474.48"/>
    <n v="1679474.48"/>
    <n v="2030287.67"/>
    <n v="1679474.48"/>
    <n v="1679474.48"/>
    <n v="16951699.800000001"/>
  </r>
  <r>
    <s v="101515"/>
    <s v="PLEDGE MADERAS BONUS      "/>
    <x v="6"/>
    <n v="0"/>
    <n v="2299764.65"/>
    <n v="2289159.9900000002"/>
    <n v="2133464.34"/>
    <n v="0"/>
    <n v="0"/>
    <n v="2397616.7200000002"/>
    <n v="2591647.9300000002"/>
    <n v="2567929.37"/>
    <n v="2710240.73"/>
    <n v="2679143.06"/>
    <n v="2753988.3"/>
    <n v="22422955.100000001"/>
  </r>
  <r>
    <s v="101517"/>
    <s v="PLEDGE ORIGINAL BONUS      "/>
    <x v="6"/>
    <n v="0"/>
    <n v="523966.5"/>
    <n v="533125.06999999995"/>
    <n v="543247.69999999995"/>
    <n v="0"/>
    <n v="0"/>
    <n v="557708.59"/>
    <n v="556068.44999999995"/>
    <n v="574516.22"/>
    <n v="583476.56000000006"/>
    <n v="533931.13"/>
    <n v="555014.29"/>
    <n v="4961054.51"/>
  </r>
  <r>
    <s v="101519"/>
    <s v="PLEDGE POTPOURRI BONUS      "/>
    <x v="6"/>
    <n v="0"/>
    <n v="439129.24"/>
    <n v="484922.08"/>
    <n v="544693.79"/>
    <n v="0"/>
    <n v="0"/>
    <n v="412617.59"/>
    <n v="511793.81"/>
    <n v="494400.2"/>
    <n v="581368.25"/>
    <n v="526024.93999999994"/>
    <n v="547108.11"/>
    <n v="4542058.01"/>
  </r>
  <r>
    <s v="003323"/>
    <s v="PLUG INS RF TWIN BRISA NOCTURN      "/>
    <x v="0"/>
    <n v="194808.6"/>
    <n v="147801.34"/>
    <n v="171330.26"/>
    <n v="273067.96000000002"/>
    <n v="294608.51"/>
    <n v="240260.03"/>
    <n v="167022.15"/>
    <n v="257278.66"/>
    <n v="250031.37"/>
    <n v="234449.71"/>
    <n v="239522.81"/>
    <n v="223941.14"/>
    <n v="2694122.54"/>
  </r>
  <r>
    <s v="003322"/>
    <s v="PLUG INS RF TWIN JARDIN CAMP      "/>
    <x v="0"/>
    <n v="269139.38"/>
    <n v="204138.18"/>
    <n v="236614.71"/>
    <n v="377125.4"/>
    <n v="406619.39"/>
    <n v="331724.53999999998"/>
    <n v="230649.63"/>
    <n v="355117.02"/>
    <n v="344970.82"/>
    <n v="323591.33"/>
    <n v="330476.25"/>
    <n v="309459.12"/>
    <n v="3719625.77"/>
  </r>
  <r>
    <s v="000697"/>
    <s v="PLUG INS RF TWIN PACK C.SPICE      "/>
    <x v="0"/>
    <n v="286483.23"/>
    <n v="217393.91"/>
    <n v="252190.19"/>
    <n v="401648.5"/>
    <n v="433130.85"/>
    <n v="353265.1"/>
    <n v="245562.32"/>
    <n v="378308.34"/>
    <n v="367437.41"/>
    <n v="344608.46"/>
    <n v="352218.11"/>
    <n v="329389.15999999997"/>
    <n v="3961635.58"/>
  </r>
  <r>
    <s v="003321"/>
    <s v="PLUG INS RFTWIN BRISA TROPICAL      "/>
    <x v="0"/>
    <n v="196357.15"/>
    <n v="149126.92000000001"/>
    <n v="172655.83"/>
    <n v="275056.31"/>
    <n v="296596.87"/>
    <n v="241917"/>
    <n v="168347.72"/>
    <n v="259090.48"/>
    <n v="251843.20000000001"/>
    <n v="236261.53"/>
    <n v="240972.27"/>
    <n v="226115.33"/>
    <n v="2714340.61"/>
  </r>
  <r>
    <s v="512820"/>
    <s v="RAID 45 NOCHES AP. DUAL HEATER      "/>
    <x v="7"/>
    <n v="543588.59"/>
    <n v="476403.48"/>
    <n v="473584.53"/>
    <n v="474524.18"/>
    <n v="251356.87"/>
    <n v="259813.73"/>
    <n v="113280.8"/>
    <n v="81392.45"/>
    <n v="118239.03"/>
    <n v="534000.46"/>
    <n v="347017.81"/>
    <n v="526851.12"/>
    <n v="4200053.05"/>
  </r>
  <r>
    <s v="502830"/>
    <s v="RAID 45 NOCHES REP NUEVO ARTE      "/>
    <x v="7"/>
    <n v="648869.78"/>
    <n v="751798.75"/>
    <n v="715634.51"/>
    <n v="851945.85"/>
    <n v="451357.43"/>
    <n v="312959.7"/>
    <n v="231698.07"/>
    <n v="170141.53"/>
    <n v="328886.02"/>
    <n v="704174.27"/>
    <n v="760345.4"/>
    <n v="751390.58"/>
    <n v="6679201.8899999997"/>
  </r>
  <r>
    <s v="532515"/>
    <s v="RAID ACC TOT C/TAPA ACT 12 S      "/>
    <x v="7"/>
    <n v="258713.35"/>
    <n v="341597.44"/>
    <n v="214875.81"/>
    <n v="234997.96"/>
    <n v="152832.51999999999"/>
    <n v="143490.09"/>
    <n v="37626.78"/>
    <n v="1199455.3700000001"/>
    <n v="795410.89"/>
    <n v="1150396.77"/>
    <n v="1150396.77"/>
    <n v="1254853.01"/>
    <n v="6934646.7599999998"/>
  </r>
  <r>
    <s v="542515"/>
    <s v="RAID ACC TOTAL C/TAPA ACT 24 S      "/>
    <x v="7"/>
    <n v="0"/>
    <n v="0"/>
    <n v="1370012.38"/>
    <n v="1219791.73"/>
    <n v="722561.35"/>
    <n v="439145.05"/>
    <n v="389753.73"/>
    <n v="365832.47"/>
    <n v="0"/>
    <n v="0"/>
    <n v="0"/>
    <n v="0"/>
    <n v="4507096.71"/>
  </r>
  <r>
    <s v="102515"/>
    <s v="RAID ACCION TOTAL BONUS PACK      "/>
    <x v="7"/>
    <n v="1910806.74"/>
    <n v="1485181.55"/>
    <n v="0"/>
    <n v="0"/>
    <n v="0"/>
    <n v="0"/>
    <n v="0"/>
    <n v="0"/>
    <n v="910260.31"/>
    <n v="1006471.37"/>
    <n v="1631555.19"/>
    <n v="1163174.4099999999"/>
    <n v="8107449.5700000003"/>
  </r>
  <r>
    <s v="112595"/>
    <s v="RAID CASA Y JARDIN BONUS PACK      "/>
    <x v="7"/>
    <n v="3881596.66"/>
    <n v="3614784.99"/>
    <n v="0"/>
    <n v="0"/>
    <n v="0"/>
    <n v="0"/>
    <n v="0"/>
    <n v="0"/>
    <n v="2059771.13"/>
    <n v="3775356.93"/>
    <n v="4482717.1100000003"/>
    <n v="5432193.8700000001"/>
    <n v="23246420.699999999"/>
  </r>
  <r>
    <s v="532595"/>
    <s v="RAID CYJ C/TAPA ACT 12 S      "/>
    <x v="7"/>
    <n v="3008558.1"/>
    <n v="5801871.0099999998"/>
    <n v="3424938.23"/>
    <n v="1603948.6"/>
    <n v="578262.98"/>
    <n v="281435"/>
    <n v="674269.99"/>
    <n v="6091745.0800000001"/>
    <n v="6159339.7000000002"/>
    <n v="9124980.3900000006"/>
    <n v="10721976.800000001"/>
    <n v="9922303.0700000003"/>
    <n v="57393629"/>
  </r>
  <r>
    <s v="542595"/>
    <s v="RAID CYJ C/TAPA ACT 24 S      "/>
    <x v="7"/>
    <n v="0"/>
    <n v="0"/>
    <n v="3411084.54"/>
    <n v="2769710.34"/>
    <n v="1276078.1100000001"/>
    <n v="1695793.38"/>
    <n v="862408.51"/>
    <n v="865804.11"/>
    <n v="0"/>
    <n v="0"/>
    <n v="0"/>
    <n v="0"/>
    <n v="10880879"/>
  </r>
  <r>
    <s v="402570"/>
    <s v="RAID CYJARDIN 190 G      "/>
    <x v="7"/>
    <n v="1835928.24"/>
    <n v="2223339.89"/>
    <n v="1537100.41"/>
    <n v="1424564.74"/>
    <n v="1005977.66"/>
    <n v="651262.18000000005"/>
    <n v="518437.77"/>
    <n v="2364397.33"/>
    <n v="2425583.21"/>
    <n v="4529503.49"/>
    <n v="4821884.6100000003"/>
    <n v="5699027.9400000004"/>
    <n v="29037007.5"/>
  </r>
  <r>
    <s v="402600"/>
    <s v="RAID CYJARDIN CLUB      "/>
    <x v="7"/>
    <n v="385566.35"/>
    <n v="397942.55"/>
    <n v="449827.41"/>
    <n v="453635.47"/>
    <n v="334157.5"/>
    <n v="0"/>
    <n v="136201.67000000001"/>
    <n v="157450.01"/>
    <n v="646866.30000000005"/>
    <n v="821382.57"/>
    <n v="1042693.42"/>
    <n v="1105453.22"/>
    <n v="5931176.4699999997"/>
  </r>
  <r>
    <s v="522807"/>
    <s v="RAID ELEC AP PAST C/AROMA ARG      "/>
    <x v="7"/>
    <n v="1085390.6000000001"/>
    <n v="1157023.6000000001"/>
    <n v="1052240.06"/>
    <n v="1086549.71"/>
    <n v="606910"/>
    <n v="497026.37"/>
    <n v="532511.28"/>
    <n v="457781.11"/>
    <n v="401881.35"/>
    <n v="665641.42000000004"/>
    <n v="926416.55"/>
    <n v="1093301.78"/>
    <n v="9562673.8300000001"/>
  </r>
  <r>
    <s v="522813"/>
    <s v="RAID ELEC. REP. P/AROMA ARG      "/>
    <x v="7"/>
    <n v="5642872.0300000003"/>
    <n v="5163000.49"/>
    <n v="4730698.82"/>
    <n v="4680207.99"/>
    <n v="3013175.99"/>
    <n v="2681438.71"/>
    <n v="2835900.88"/>
    <n v="2027045.01"/>
    <n v="2276151.7400000002"/>
    <n v="4365229.21"/>
    <n v="8081315.5800000001"/>
    <n v="7441453.1799999997"/>
    <n v="52938489.600000001"/>
  </r>
  <r>
    <s v="002650"/>
    <s v="RAID FULMINETAS      "/>
    <x v="7"/>
    <n v="804943.68"/>
    <n v="748931.79"/>
    <n v="687997.35"/>
    <n v="753253.38"/>
    <n v="506058.35"/>
    <n v="358692.08"/>
    <n v="361020.99"/>
    <n v="271855.23"/>
    <n v="329335.88"/>
    <n v="760911.95"/>
    <n v="684585.18"/>
    <n v="750546.59"/>
    <n v="7018132.4500000002"/>
  </r>
  <r>
    <s v="532555"/>
    <s v="RAID MATABICHOS 12 S      "/>
    <x v="7"/>
    <n v="5876269.3899999997"/>
    <n v="8070337.8899999997"/>
    <n v="5227793.1900000004"/>
    <n v="1826272.08"/>
    <n v="787227.33"/>
    <n v="1063405.6399999999"/>
    <n v="520294.24"/>
    <n v="10772310.800000001"/>
    <n v="11151162.300000001"/>
    <n v="17841498.800000001"/>
    <n v="18733904.5"/>
    <n v="17471066.300000001"/>
    <n v="99341542.5"/>
  </r>
  <r>
    <s v="512530"/>
    <s v="RAID MATABICHOS 170G      "/>
    <x v="7"/>
    <n v="1384533.71"/>
    <n v="2100752.42"/>
    <n v="1338966.78"/>
    <n v="872392.55"/>
    <n v="531224.75"/>
    <n v="302611.17"/>
    <n v="366653.5"/>
    <n v="2110847.6"/>
    <n v="1804812.29"/>
    <n v="4304395.5"/>
    <n v="4026664.03"/>
    <n v="4720550.45"/>
    <n v="23864404.800000001"/>
  </r>
  <r>
    <s v="542555"/>
    <s v="RAID MATABICHOS 24 S      "/>
    <x v="7"/>
    <n v="0"/>
    <n v="0"/>
    <n v="2230080.2400000002"/>
    <n v="1612584.74"/>
    <n v="1062876.05"/>
    <n v="590486.69999999995"/>
    <n v="475258.59"/>
    <n v="400505.85"/>
    <n v="0"/>
    <n v="0"/>
    <n v="0"/>
    <n v="0"/>
    <n v="6371792.1699999999"/>
  </r>
  <r>
    <s v="122555"/>
    <s v="RAID MATABICHOS BONUS      "/>
    <x v="7"/>
    <n v="2341822.5699999998"/>
    <n v="2597611.87"/>
    <n v="0"/>
    <n v="0"/>
    <n v="0"/>
    <n v="0"/>
    <n v="0"/>
    <n v="0"/>
    <n v="1347046.69"/>
    <n v="1579171.7"/>
    <n v="2350115.39"/>
    <n v="2909380.31"/>
    <n v="13125148.5"/>
  </r>
  <r>
    <s v="102635"/>
    <s v="RAID MATACUCARACHAS BONUS PACK      "/>
    <x v="7"/>
    <n v="1770304.07"/>
    <n v="1784547.21"/>
    <n v="0"/>
    <n v="0"/>
    <n v="0"/>
    <n v="0"/>
    <n v="0"/>
    <n v="0"/>
    <n v="925109.21"/>
    <n v="1173359.42"/>
    <n v="2736924.27"/>
    <n v="2505818.41"/>
    <n v="10896062.6"/>
  </r>
  <r>
    <s v="002642"/>
    <s v="RAID MAX 170 GRS      "/>
    <x v="7"/>
    <n v="4126143.11"/>
    <n v="2822117.57"/>
    <n v="3178590.78"/>
    <n v="2311826.86"/>
    <n v="1625353.5"/>
    <n v="1175311.78"/>
    <n v="944797.26"/>
    <n v="3023332.87"/>
    <n v="2660408.3199999998"/>
    <n v="6083529.3200000003"/>
    <n v="5320816.63"/>
    <n v="6385187.6399999997"/>
    <n v="39657415.600000001"/>
  </r>
  <r>
    <s v="002640"/>
    <s v="RAID MAX 310G      "/>
    <x v="7"/>
    <n v="0"/>
    <n v="0"/>
    <n v="5410818.21"/>
    <n v="4035851.02"/>
    <n v="2392403.04"/>
    <n v="1446074.73"/>
    <n v="1279202.18"/>
    <n v="1316554.3600000001"/>
    <n v="0"/>
    <n v="0"/>
    <n v="0"/>
    <n v="0"/>
    <n v="15880903.5"/>
  </r>
  <r>
    <s v="002643"/>
    <s v="RAID MAX 310G CLUB  "/>
    <x v="7"/>
    <n v="612916.76"/>
    <n v="526872.68000000005"/>
    <n v="591111.06999999995"/>
    <n v="560465.23"/>
    <n v="423148.3"/>
    <n v="564001.29"/>
    <n v="155659.04999999999"/>
    <n v="266178.33"/>
    <n v="887261.1"/>
    <n v="837520.7"/>
    <n v="1054630.81"/>
    <n v="1116470.22"/>
    <n v="7596235.54"/>
  </r>
  <r>
    <s v="102640"/>
    <s v="RAID MAX BONUS PACK      "/>
    <x v="7"/>
    <n v="6211608.6699999999"/>
    <n v="4929679.37"/>
    <n v="0"/>
    <n v="0"/>
    <n v="0"/>
    <n v="0"/>
    <n v="0"/>
    <n v="0"/>
    <n v="2630834.87"/>
    <n v="5317757.84"/>
    <n v="6224262.7300000004"/>
    <n v="7668152.2300000004"/>
    <n v="32982295.699999999"/>
  </r>
  <r>
    <s v="502680"/>
    <s v="RAID MAX SIST EXT ALAMO 8 S      "/>
    <x v="7"/>
    <n v="1146911.01"/>
    <n v="857237.16"/>
    <n v="1335520.77"/>
    <n v="1392494.99"/>
    <n v="890597.07"/>
    <n v="948320.95"/>
    <n v="678759.12"/>
    <n v="630141.49"/>
    <n v="809131.1"/>
    <n v="1874078.39"/>
    <n v="2235326.8199999998"/>
    <n v="2424124.08"/>
    <n v="15222643"/>
  </r>
  <r>
    <s v="542635"/>
    <s v="RAID MC C/TAPA ACT 24 S      "/>
    <x v="7"/>
    <n v="0"/>
    <n v="0"/>
    <n v="1618377.2"/>
    <n v="1493749.69"/>
    <n v="944795.2"/>
    <n v="543613.31999999995"/>
    <n v="510617.09"/>
    <n v="412150.21"/>
    <n v="0"/>
    <n v="0"/>
    <n v="0"/>
    <n v="0"/>
    <n v="5523302.71"/>
  </r>
  <r>
    <s v="002684"/>
    <s v="RAID SIST EXTERMINADOR HORMIGA      "/>
    <x v="7"/>
    <n v="148764.81"/>
    <n v="111161.63"/>
    <n v="173299.16"/>
    <n v="180561.99"/>
    <n v="115600.02"/>
    <n v="123064.6"/>
    <n v="88001.9"/>
    <n v="81820.27"/>
    <n v="104914.7"/>
    <n v="243041.38"/>
    <n v="289890.08"/>
    <n v="314304.19"/>
    <n v="1974424.73"/>
  </r>
  <r>
    <s v="002690"/>
    <s v="RAIDOLITOS 12 S      "/>
    <x v="7"/>
    <n v="13892208.5"/>
    <n v="15881225.800000001"/>
    <n v="15187130.300000001"/>
    <n v="14093171.699999999"/>
    <n v="8824588.0299999993"/>
    <n v="5817692.6200000001"/>
    <n v="7902851.7999999998"/>
    <n v="10144344.6"/>
    <n v="9576321.4100000001"/>
    <n v="17856084.100000001"/>
    <n v="16165940.300000001"/>
    <n v="16247479.1"/>
    <n v="151589038"/>
  </r>
  <r>
    <s v="002706"/>
    <s v="RAIDOLITOS CARBON 12 S      "/>
    <x v="7"/>
    <n v="422348.77"/>
    <n v="362250.62"/>
    <n v="386552.98"/>
    <n v="481269.89"/>
    <n v="299521.44"/>
    <n v="125458.36"/>
    <n v="64628.69"/>
    <n v="40539.089999999997"/>
    <n v="599027.30000000005"/>
    <n v="1042239.56"/>
    <n v="233722.56"/>
    <n v="76095.72"/>
    <n v="4133654.98"/>
  </r>
  <r>
    <s v="582695"/>
    <s v="RAIDOLITOS CLUB 150G      "/>
    <x v="7"/>
    <n v="275045.98"/>
    <n v="314352.62"/>
    <n v="300717.45"/>
    <n v="278901.18"/>
    <n v="174778.08"/>
    <n v="115279.16"/>
    <n v="145592.24"/>
    <n v="199804.86"/>
    <n v="188660.37"/>
    <n v="351847.6"/>
    <n v="318414.12"/>
    <n v="329558.61"/>
    <n v="2992952.27"/>
  </r>
  <r>
    <s v="003500"/>
    <s v="SEPHORA AZUL"/>
    <x v="5"/>
    <n v="0"/>
    <n v="0"/>
    <n v="0"/>
    <n v="706292.04"/>
    <n v="651961.89"/>
    <n v="507081.47"/>
    <n v="579521.68000000005"/>
    <n v="561411.62"/>
    <n v="543301.56999999995"/>
    <n v="579521.68000000005"/>
    <n v="561411.62"/>
    <n v="561411.62"/>
    <n v="5251915.1900000004"/>
  </r>
  <r>
    <s v="003502"/>
    <s v="SEPHORA REFILL"/>
    <x v="5"/>
    <n v="0"/>
    <n v="0"/>
    <n v="0"/>
    <n v="146350.51"/>
    <n v="146350.51"/>
    <n v="146350.51"/>
    <n v="263430.92"/>
    <n v="234160.82"/>
    <n v="234160.82"/>
    <n v="263430.92"/>
    <n v="234160.82"/>
    <n v="234160.82"/>
    <n v="1902556.65"/>
  </r>
  <r>
    <s v="003501"/>
    <s v="SEPHORA VERDE"/>
    <x v="5"/>
    <n v="0"/>
    <n v="0"/>
    <n v="0"/>
    <n v="452751.31"/>
    <n v="416531.21"/>
    <n v="307870.89"/>
    <n v="380311.1"/>
    <n v="325980.94"/>
    <n v="325980.94"/>
    <n v="398421.15"/>
    <n v="325980.94"/>
    <n v="325980.94"/>
    <n v="3259809.42"/>
  </r>
  <r>
    <s v="002059"/>
    <s v="TEMPO GIFT PACK      "/>
    <x v="8"/>
    <n v="0"/>
    <n v="0"/>
    <n v="1154484.82"/>
    <n v="1233999.01"/>
    <n v="0"/>
    <n v="0"/>
    <n v="0"/>
    <n v="0"/>
    <n v="0"/>
    <n v="0"/>
    <n v="0"/>
    <n v="0"/>
    <n v="2388483.83"/>
  </r>
  <r>
    <s v="002190"/>
    <s v="TEMPO LIMPIA LLANTAS      "/>
    <x v="8"/>
    <n v="147859.85999999999"/>
    <n v="140764.84"/>
    <n v="113694.68"/>
    <n v="126928.98"/>
    <n v="134147.69"/>
    <n v="113694.68"/>
    <n v="113694.68"/>
    <n v="170867.13"/>
    <n v="152026.26999999999"/>
    <n v="122790.45"/>
    <n v="137083.51999999999"/>
    <n v="137083.51999999999"/>
    <n v="1610636.3"/>
  </r>
  <r>
    <s v="502090"/>
    <s v="TEMPO LIQ AUTOS NVOS      "/>
    <x v="8"/>
    <n v="337697.68"/>
    <n v="361336.52"/>
    <n v="265131.62"/>
    <n v="329520.73"/>
    <n v="296947.40999999997"/>
    <n v="329520.73"/>
    <n v="296947.40999999997"/>
    <n v="424604.68"/>
    <n v="458965.75"/>
    <n v="528506.02"/>
    <n v="458965.75"/>
    <n v="368972.47"/>
    <n v="4457116.7699999996"/>
  </r>
  <r>
    <s v="502080"/>
    <s v="TEMPO LIQ RESTAURADOR      "/>
    <x v="8"/>
    <n v="337697.68"/>
    <n v="233315.82"/>
    <n v="393152.32"/>
    <n v="265131.62"/>
    <n v="329520.73"/>
    <n v="265131.62"/>
    <n v="265131.62"/>
    <n v="390243.61"/>
    <n v="424604.68"/>
    <n v="320703.34000000003"/>
    <n v="355882.54"/>
    <n v="300250.32"/>
    <n v="3880765.9"/>
  </r>
  <r>
    <s v="502070"/>
    <s v="TEMPO LIQ TODO TIPO      "/>
    <x v="8"/>
    <n v="397166.46"/>
    <n v="456783.9"/>
    <n v="393152.32"/>
    <n v="584804.6"/>
    <n v="552988.81000000006"/>
    <n v="552988.81000000006"/>
    <n v="521173.01"/>
    <n v="528506.02"/>
    <n v="631589.24"/>
    <n v="873752.98"/>
    <n v="631589.24"/>
    <n v="576775.14"/>
    <n v="6701270.5300000003"/>
  </r>
  <r>
    <s v="502065"/>
    <s v="TEMPO PASTA AUTOS NVOS      "/>
    <x v="8"/>
    <n v="396458.5"/>
    <n v="381032.01"/>
    <n v="337853.43"/>
    <n v="381032.01"/>
    <n v="424210.59"/>
    <n v="381032.01"/>
    <n v="359063.96"/>
    <n v="481873.13"/>
    <n v="481873.13"/>
    <n v="434422.13"/>
    <n v="528506.02"/>
    <n v="499871.79"/>
    <n v="5087228.71"/>
  </r>
  <r>
    <s v="502035"/>
    <s v="TEMPO PASTA RESTAURADOR      "/>
    <x v="8"/>
    <n v="375927.61"/>
    <n v="359063.96"/>
    <n v="402242.54"/>
    <n v="402242.54"/>
    <n v="402242.54"/>
    <n v="359063.96"/>
    <n v="359063.96"/>
    <n v="341156.36"/>
    <n v="434422.13"/>
    <n v="387789.25"/>
    <n v="434422.13"/>
    <n v="406606.02"/>
    <n v="4664243"/>
  </r>
  <r>
    <s v="502055"/>
    <s v="TEMPO PASTA TODO TIPO 200 G      "/>
    <x v="8"/>
    <n v="595213.51"/>
    <n v="695769.98"/>
    <n v="577379.80000000005"/>
    <n v="636878.46"/>
    <n v="577379.80000000005"/>
    <n v="695769.98"/>
    <n v="607129.13"/>
    <n v="973710.6"/>
    <n v="910107.96"/>
    <n v="719300.02"/>
    <n v="910107.96"/>
    <n v="808474.86"/>
    <n v="8707222.0600000005"/>
  </r>
  <r>
    <s v="502045"/>
    <s v="TEMPO PASTA TODO TIPO 340 G      "/>
    <x v="8"/>
    <n v="882120.15"/>
    <n v="856753.89"/>
    <n v="727218.16"/>
    <n v="770396.73"/>
    <n v="921900.52"/>
    <n v="900689.99"/>
    <n v="792364.78"/>
    <n v="1136369.75"/>
    <n v="1042285.86"/>
    <n v="902387.21"/>
    <n v="1042285.86"/>
    <n v="766579.16"/>
    <n v="10741352.1"/>
  </r>
  <r>
    <s v="002210"/>
    <s v="TEMPO PROTECTANT 120ML      "/>
    <x v="8"/>
    <n v="204423.91"/>
    <n v="210110.07999999999"/>
    <n v="167264.6"/>
    <n v="175885.16"/>
    <n v="291683.74"/>
    <n v="175885.16"/>
    <n v="210110.07999999999"/>
    <n v="277926.98"/>
    <n v="259444.84"/>
    <n v="194548.89"/>
    <n v="236237.94"/>
    <n v="194548.89"/>
    <n v="2598070.27"/>
  </r>
  <r>
    <s v="102220"/>
    <s v="TEMPO PROTECTANT BONUS PACK      "/>
    <x v="8"/>
    <n v="312346.93"/>
    <n v="309984.02"/>
    <n v="285750.18"/>
    <n v="297779.93"/>
    <n v="285750.18"/>
    <n v="249486.58"/>
    <n v="297779.93"/>
    <n v="360945.32"/>
    <n v="334773.49"/>
    <n v="295421.59999999998"/>
    <n v="308601.65999999997"/>
    <n v="321593.43"/>
    <n v="3660213.25"/>
  </r>
  <r>
    <s v="007105"/>
    <s v="WINDEX ATOM.      "/>
    <x v="9"/>
    <n v="1147555.01"/>
    <n v="969378.1"/>
    <n v="980148.97"/>
    <n v="1227878.93"/>
    <n v="969378.1"/>
    <n v="980148.97"/>
    <n v="1227878.93"/>
    <n v="1059974.55"/>
    <n v="1071752.04"/>
    <n v="1342634.43"/>
    <n v="1059974.55"/>
    <n v="1071752.04"/>
    <n v="13108454.6"/>
  </r>
  <r>
    <s v="007109"/>
    <s v="WINDEX DESENGRASANTE RP      "/>
    <x v="9"/>
    <n v="270080.15000000002"/>
    <n v="228542.83"/>
    <n v="232050.57"/>
    <n v="288983.90999999997"/>
    <n v="228542.83"/>
    <n v="232050.57"/>
    <n v="288983.90999999997"/>
    <n v="249902.11"/>
    <n v="253737.68"/>
    <n v="315991.93"/>
    <n v="249902.11"/>
    <n v="253737.68"/>
    <n v="3092506.28"/>
  </r>
  <r>
    <s v="007115"/>
    <s v="WINDEX EXPRESS      "/>
    <x v="9"/>
    <n v="623418.75"/>
    <n v="605713.84"/>
    <n v="605713.84"/>
    <n v="667058.06999999995"/>
    <n v="605713.84"/>
    <n v="605713.84"/>
    <n v="667058.06999999995"/>
    <n v="662322.61"/>
    <n v="662322.61"/>
    <n v="729399.94"/>
    <n v="662322.61"/>
    <n v="662322.61"/>
    <n v="7759080.6299999999"/>
  </r>
  <r>
    <s v="007117"/>
    <s v="WINDEX EXPRESS CLUB      "/>
    <x v="9"/>
    <n v="65863.17"/>
    <n v="49375.93"/>
    <n v="56408.480000000003"/>
    <n v="70473.59"/>
    <n v="49375.93"/>
    <n v="56408.480000000003"/>
    <n v="70473.59"/>
    <n v="53990.5"/>
    <n v="61680.3"/>
    <n v="77059.91"/>
    <n v="53990.5"/>
    <n v="61680.3"/>
    <n v="726780.68"/>
  </r>
  <r>
    <s v="007106"/>
    <s v="WINDEX RP.      "/>
    <x v="9"/>
    <n v="610981.19999999995"/>
    <n v="555945.22"/>
    <n v="555945.22"/>
    <n v="653745.56000000006"/>
    <n v="555945.22"/>
    <n v="555945.22"/>
    <n v="653745.56000000006"/>
    <n v="607903.06999999995"/>
    <n v="607903.06999999995"/>
    <n v="714843.68"/>
    <n v="607903.06999999995"/>
    <n v="607903.06999999995"/>
    <n v="7288709.1600000001"/>
  </r>
  <r>
    <s v="007110"/>
    <s v="WINDEX VINAGRE ATOM      "/>
    <x v="9"/>
    <n v="301988.15999999997"/>
    <n v="269271.69"/>
    <n v="269271.69"/>
    <n v="323126.03000000003"/>
    <n v="269271.69"/>
    <n v="269271.69"/>
    <n v="323126.03000000003"/>
    <n v="294437.37"/>
    <n v="294437.37"/>
    <n v="353324.85"/>
    <n v="294437.37"/>
    <n v="294437.37"/>
    <n v="3556401.31"/>
  </r>
  <r>
    <s v="009004"/>
    <s v="ZIPLOC CONGELAR ALIL. GRANDE      "/>
    <x v="10"/>
    <n v="341074.3"/>
    <n v="288767.86"/>
    <n v="258555.61"/>
    <n v="273661.73"/>
    <n v="258555.61"/>
    <n v="258555.61"/>
    <n v="273661.73"/>
    <n v="282719.3"/>
    <n v="282719.3"/>
    <n v="299237.19"/>
    <n v="282719.3"/>
    <n v="282719.3"/>
    <n v="3382946.84"/>
  </r>
  <r>
    <s v="009003"/>
    <s v="ZIPLOC CONGELAR ALIL. MEDIANA      "/>
    <x v="10"/>
    <n v="207319.21"/>
    <n v="173167.98"/>
    <n v="152079.60999999999"/>
    <n v="179453.94"/>
    <n v="160596.07"/>
    <n v="160596.07"/>
    <n v="179453.94"/>
    <n v="175604.92"/>
    <n v="175604.92"/>
    <n v="196225.19"/>
    <n v="175604.92"/>
    <n v="175604.92"/>
    <n v="2111311.69"/>
  </r>
  <r>
    <s v="009002"/>
    <s v="ZIPLOC GUARDAR ALI. GRANDE      "/>
    <x v="10"/>
    <n v="417880.85"/>
    <n v="359609.49"/>
    <n v="340201.4"/>
    <n v="388721.63"/>
    <n v="330497.36"/>
    <n v="330497.36"/>
    <n v="388721.63"/>
    <n v="361384.96000000002"/>
    <n v="361384.96000000002"/>
    <n v="425050.75"/>
    <n v="361384.96000000002"/>
    <n v="361384.96000000002"/>
    <n v="4426720.3099999996"/>
  </r>
  <r>
    <s v="009001"/>
    <s v="ZIPLOC GUARDAR ALI. MEDIANA      "/>
    <x v="10"/>
    <n v="208313.08"/>
    <n v="175558.32"/>
    <n v="162103.71"/>
    <n v="175558.32"/>
    <n v="162103.71"/>
    <n v="162103.71"/>
    <n v="175558.32"/>
    <n v="177253.76000000001"/>
    <n v="177253.76000000001"/>
    <n v="191965.82"/>
    <n v="177253.76000000001"/>
    <n v="177253.76000000001"/>
    <n v="2122280.0299999998"/>
  </r>
  <r>
    <s v="009006"/>
    <s v="ZIPLOC PLSTICO AUTOADHERIBLE      "/>
    <x v="10"/>
    <n v="231530.13"/>
    <n v="185801.60000000001"/>
    <n v="185801.60000000001"/>
    <n v="198188.37"/>
    <n v="185801.60000000001"/>
    <n v="185801.60000000001"/>
    <n v="198188.37"/>
    <n v="203166.36"/>
    <n v="203166.36"/>
    <n v="216710.78"/>
    <n v="203166.36"/>
    <n v="203166.36"/>
    <n v="2400489.4900000002"/>
  </r>
  <r>
    <s v="009009"/>
    <s v="ZIPLOC REDONDO"/>
    <x v="10"/>
    <n v="361049.97"/>
    <n v="266036.82"/>
    <n v="199603.63"/>
    <n v="209028.93"/>
    <n v="199603.63"/>
    <n v="209028.93"/>
    <n v="237608.89"/>
    <n v="228031.56"/>
    <n v="209028.93"/>
    <n v="237608.89"/>
    <n v="228031.56"/>
    <n v="209028.93"/>
    <n v="2793690.67"/>
  </r>
  <r>
    <s v="009008"/>
    <s v="ZIPLOC SQUARE CONTAINER"/>
    <x v="10"/>
    <n v="424492.72"/>
    <n v="341110.22"/>
    <n v="276678.28999999998"/>
    <n v="341110.22"/>
    <n v="276678.28999999998"/>
    <n v="276678.28999999998"/>
    <n v="341110.22"/>
    <n v="276678.28999999998"/>
    <n v="276678.28999999998"/>
    <n v="341110.22"/>
    <n v="276678.28999999998"/>
    <n v="265307.95"/>
    <n v="3714311.2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003301"/>
    <s v="CLIP ONS RF TWIN BRISA CAMPEST      "/>
    <x v="0"/>
    <n v="408350.05"/>
    <n v="311641.82"/>
    <n v="331357.94"/>
    <n v="394958.31"/>
    <n v="583851.41"/>
    <n v="372062.18"/>
    <n v="413402.42"/>
    <n v="442301.95"/>
    <n v="319903.93"/>
    <n v="372062.18"/>
    <n v="618249.11"/>
    <n v="449256.38"/>
    <n v="5017397.68"/>
  </r>
  <r>
    <s v="003302"/>
    <s v="CLIP ONS RF TWIN BRISA TROPIC      "/>
    <x v="0"/>
    <n v="325729.01"/>
    <n v="248677.45"/>
    <n v="264577.55"/>
    <n v="315457.84999999998"/>
    <n v="466190.73"/>
    <n v="297013.74"/>
    <n v="330085.93"/>
    <n v="352589.76"/>
    <n v="255923.14"/>
    <n v="297649.74"/>
    <n v="493764.76"/>
    <n v="358848.75"/>
    <n v="4006508.41"/>
  </r>
  <r>
    <s v="534030"/>
    <s v="COLORFIEL CERA LIQ. CAFE 12      "/>
    <x v="1"/>
    <n v="452823.52"/>
    <n v="830309"/>
    <n v="684559.12"/>
    <n v="415591.52"/>
    <n v="654330.52"/>
    <n v="483000.12"/>
    <n v="911418.8"/>
    <n v="758005.36"/>
    <n v="706101.56"/>
    <n v="976630.76"/>
    <n v="664264.4"/>
    <n v="1001639.1"/>
    <n v="8538673.7799999993"/>
  </r>
  <r>
    <s v="524030"/>
    <s v="COLORFIEL CERA LIQ. CAFE 36      "/>
    <x v="1"/>
    <n v="1187740"/>
    <n v="477950.48"/>
    <n v="449547.96"/>
    <n v="981069.68"/>
    <n v="316646.08"/>
    <n v="420491.6"/>
    <n v="519923.08"/>
    <n v="299037.63"/>
    <n v="380819.72"/>
    <n v="337567.18"/>
    <n v="350990.52"/>
    <n v="306494.93"/>
    <n v="6028278.8600000003"/>
  </r>
  <r>
    <s v="534010"/>
    <s v="COLORFIEL CERA LIQ. NEGRA 12      "/>
    <x v="1"/>
    <n v="6743801.4000000004"/>
    <n v="6518772.9199999999"/>
    <n v="5828490.3200000003"/>
    <n v="6191981"/>
    <n v="5709121.4000000004"/>
    <n v="4139440.52"/>
    <n v="7230164.5199999996"/>
    <n v="6343014.7000000002"/>
    <n v="6332791.7999999998"/>
    <n v="7172847.46"/>
    <n v="5466679.4000000004"/>
    <n v="8010385.96"/>
    <n v="75687491.400000006"/>
  </r>
  <r>
    <s v="524010"/>
    <s v="COLORFIEL CERA LIQ. NEGRA 36      "/>
    <x v="1"/>
    <n v="3726184"/>
    <n v="3117035.24"/>
    <n v="2258913.48"/>
    <n v="1887798.16"/>
    <n v="1278201.32"/>
    <n v="2010460.64"/>
    <n v="3188069.68"/>
    <n v="1829277.39"/>
    <n v="893633.95"/>
    <n v="2356011.38"/>
    <n v="1550621.98"/>
    <n v="1146436.52"/>
    <n v="25242643.699999999"/>
  </r>
  <r>
    <s v="004220"/>
    <s v="COLORFIEL CERA PASTA CAFE      "/>
    <x v="1"/>
    <n v="216651.4"/>
    <n v="218161.5"/>
    <n v="179583.5"/>
    <n v="226556.5"/>
    <n v="187674.5"/>
    <n v="200378.5"/>
    <n v="297777.5"/>
    <n v="286291.09999999998"/>
    <n v="277640.92"/>
    <n v="268784.45"/>
    <n v="279082.95"/>
    <n v="300091.53000000003"/>
    <n v="2938674.35"/>
  </r>
  <r>
    <s v="004200"/>
    <s v="COLORFIEL CERA PASTA NEGRA      "/>
    <x v="1"/>
    <n v="566364.80000000005"/>
    <n v="474708.5"/>
    <n v="472394.5"/>
    <n v="586507.5"/>
    <n v="483334.5"/>
    <n v="460235.5"/>
    <n v="646178.5"/>
    <n v="627369.34"/>
    <n v="601830.38"/>
    <n v="601006.22"/>
    <n v="646112.73"/>
    <n v="665472.99"/>
    <n v="6831515.46"/>
  </r>
  <r>
    <s v="004017"/>
    <s v="COLORFIEL CLUB DOCENAS      "/>
    <x v="1"/>
    <n v="184731.92"/>
    <n v="164156.20000000001"/>
    <n v="164156.20000000001"/>
    <n v="199100.74"/>
    <n v="163810.20000000001"/>
    <n v="163810.20000000001"/>
    <n v="199100.74"/>
    <n v="175259.8"/>
    <n v="175259.8"/>
    <n v="213017.06"/>
    <n v="175259.8"/>
    <n v="185538.1"/>
    <n v="2163200.7599999998"/>
  </r>
  <r>
    <s v="504100"/>
    <s v="COLORFIEL CREMOSA NEGRA      "/>
    <x v="1"/>
    <n v="78193.2"/>
    <n v="20806.599999999999"/>
    <n v="252124.79999999999"/>
    <n v="256784.7"/>
    <n v="215869.9"/>
    <n v="916.1"/>
    <n v="245792.5"/>
    <n v="216927.72"/>
    <n v="216927.72"/>
    <n v="262992.65000000002"/>
    <n v="216927.72"/>
    <n v="229669.19"/>
    <n v="2213932.7999999998"/>
  </r>
  <r>
    <s v="003031"/>
    <s v="DEO-SMILE"/>
    <x v="0"/>
    <n v="627575.81000000006"/>
    <n v="428778.5"/>
    <n v="536994.03"/>
    <n v="582099.30000000005"/>
    <n v="875933.23"/>
    <n v="521773.32"/>
    <n v="574303.32999999996"/>
    <n v="388684.93"/>
    <n v="478895.47"/>
    <n v="389056.17"/>
    <n v="697368.33"/>
    <n v="395367.19"/>
    <n v="6496829.6100000003"/>
  </r>
  <r>
    <s v="007003"/>
    <s v="DRANO      "/>
    <x v="2"/>
    <n v="696424.43"/>
    <n v="616235.62"/>
    <n v="609320.76"/>
    <n v="745177.32"/>
    <n v="616235.62"/>
    <n v="609320.76"/>
    <n v="745177.32"/>
    <n v="673827.48"/>
    <n v="666266.38"/>
    <n v="814819.77"/>
    <n v="673827.48"/>
    <n v="666266.38"/>
    <n v="8132899.3200000003"/>
  </r>
  <r>
    <s v="007007"/>
    <s v="DRANO PLUS      "/>
    <x v="2"/>
    <n v="520255.43"/>
    <n v="487212.59"/>
    <n v="478324.26"/>
    <n v="556673.31000000006"/>
    <n v="487212.59"/>
    <n v="478324.26"/>
    <n v="556673.31000000006"/>
    <n v="532746.48"/>
    <n v="523027.46"/>
    <n v="608698.85"/>
    <n v="532746.48"/>
    <n v="523027.46"/>
    <n v="6284922.4800000004"/>
  </r>
  <r>
    <s v="007008"/>
    <s v="DRANO REGULAR 500ML      "/>
    <x v="2"/>
    <n v="280649.77"/>
    <n v="238693.53"/>
    <n v="230993.74"/>
    <n v="300291.87"/>
    <n v="238693.53"/>
    <n v="230993.74"/>
    <n v="300291.87"/>
    <n v="261001.59"/>
    <n v="252582.19"/>
    <n v="328356.84000000003"/>
    <n v="261001.59"/>
    <n v="252582.19"/>
    <n v="3176132.45"/>
  </r>
  <r>
    <s v="001065"/>
    <s v="FOMBRA      "/>
    <x v="3"/>
    <n v="334347.71999999997"/>
    <n v="294819.45"/>
    <n v="288582.88"/>
    <n v="357752.06"/>
    <n v="294819.45"/>
    <n v="288582.88"/>
    <n v="357752.06"/>
    <n v="322372.65999999997"/>
    <n v="315553.24"/>
    <n v="391186.83"/>
    <n v="322372.65999999997"/>
    <n v="315553.24"/>
    <n v="3883695.13"/>
  </r>
  <r>
    <s v="503255"/>
    <s v="GLADE ABS. CAMPOS DE LAVANDA      "/>
    <x v="0"/>
    <n v="582201.5"/>
    <n v="583556.30000000005"/>
    <n v="672289.7"/>
    <n v="807758.13"/>
    <n v="612292.03"/>
    <n v="709235.64"/>
    <n v="553557.47"/>
    <n v="460250.64"/>
    <n v="505849.24"/>
    <n v="626898.77"/>
    <n v="552431.99"/>
    <n v="585892.82999999996"/>
    <n v="7252214.2400000002"/>
  </r>
  <r>
    <s v="503251"/>
    <s v="GLADE ABS. FLORAL FRESCO      "/>
    <x v="0"/>
    <n v="582201.5"/>
    <n v="583556.30000000005"/>
    <n v="672289.7"/>
    <n v="807758.13"/>
    <n v="612292.03"/>
    <n v="709235.64"/>
    <n v="553557.47"/>
    <n v="460250.64"/>
    <n v="505849.24"/>
    <n v="626898.77"/>
    <n v="552431.99"/>
    <n v="586548.93000000005"/>
    <n v="7252870.3399999999"/>
  </r>
  <r>
    <s v="503253"/>
    <s v="GLADE ABS. FRESCURA MATINAL      "/>
    <x v="0"/>
    <n v="582201.5"/>
    <n v="583556.30000000005"/>
    <n v="672289.7"/>
    <n v="807758.13"/>
    <n v="612292.03"/>
    <n v="709235.64"/>
    <n v="553557.47"/>
    <n v="460250.64"/>
    <n v="505849.24"/>
    <n v="626898.77"/>
    <n v="552431.99"/>
    <n v="584908.68999999994"/>
    <n v="7251230.0999999996"/>
  </r>
  <r>
    <s v="503250"/>
    <s v="GLADE ABSORB.FLOR DE DURAZNO      "/>
    <x v="0"/>
    <n v="582201.5"/>
    <n v="583556.30000000005"/>
    <n v="672289.7"/>
    <n v="807758.13"/>
    <n v="612292.03"/>
    <n v="709235.64"/>
    <n v="553557.47"/>
    <n v="460250.64"/>
    <n v="505849.24"/>
    <n v="626898.77"/>
    <n v="552431.99"/>
    <n v="585236.74"/>
    <n v="7251558.1500000004"/>
  </r>
  <r>
    <s v="583252"/>
    <s v="GLADE ABSORBEOLORES CLUB 150G      "/>
    <x v="0"/>
    <n v="323226.28999999998"/>
    <n v="324223"/>
    <n v="373523.45"/>
    <n v="448344.14"/>
    <n v="339883.14"/>
    <n v="393823.64"/>
    <n v="307402.84000000003"/>
    <n v="255472.65"/>
    <n v="280778.90999999997"/>
    <n v="348262.25"/>
    <n v="306687.69"/>
    <n v="325968.64000000001"/>
    <n v="4027596.64"/>
  </r>
  <r>
    <s v="503800"/>
    <s v="GLADE ABSORBEOLORES ELECT.AP      "/>
    <x v="0"/>
    <n v="182706.9"/>
    <n v="138252.48000000001"/>
    <n v="233841.1"/>
    <n v="409356.94"/>
    <n v="486583.91"/>
    <n v="386134.85"/>
    <n v="371553.53"/>
    <n v="282859.2"/>
    <n v="253923.71"/>
    <n v="265734.12"/>
    <n v="255695.27"/>
    <n v="216130.42"/>
    <n v="3482772.43"/>
  </r>
  <r>
    <s v="003256"/>
    <s v="GLADE ABSORBEOLORES FLORAL ESP      "/>
    <x v="0"/>
    <n v="160820.62"/>
    <n v="396272.55"/>
    <n v="541359.81999999995"/>
    <n v="668015.80000000005"/>
    <n v="493627.52"/>
    <n v="553883.64"/>
    <n v="526236.71"/>
    <n v="380731.91"/>
    <n v="395705.89"/>
    <n v="397669.69"/>
    <n v="309789.59999999998"/>
    <n v="431545.26"/>
    <n v="5255659.01"/>
  </r>
  <r>
    <s v="003257"/>
    <s v="GLADE ABSORBEOLORES LAV.ESP.PE      "/>
    <x v="0"/>
    <n v="168850.18"/>
    <n v="415885.32"/>
    <n v="567825.25"/>
    <n v="700861.29"/>
    <n v="517966.27"/>
    <n v="581294.26"/>
    <n v="551993.25"/>
    <n v="399388.02"/>
    <n v="415098.43"/>
    <n v="417307.7"/>
    <n v="325254.53000000003"/>
    <n v="452901.6"/>
    <n v="5514626.0999999996"/>
  </r>
  <r>
    <s v="100562"/>
    <s v="GLADE AERO POTP.HUERTO PRIMAVE      "/>
    <x v="0"/>
    <n v="300680.95"/>
    <n v="248331.56"/>
    <n v="317667.12"/>
    <n v="418624.34"/>
    <n v="409050.81"/>
    <n v="369306.16"/>
    <n v="380330.22"/>
    <n v="384787.57"/>
    <n v="353700.03"/>
    <n v="324198.59000000003"/>
    <n v="374636.54"/>
    <n v="379077.61"/>
    <n v="4260391.5"/>
  </r>
  <r>
    <s v="100623"/>
    <s v="GLADE AERO POTP.JARDIN BOTANI-      "/>
    <x v="0"/>
    <n v="235339.1"/>
    <n v="194371.66"/>
    <n v="248621.66"/>
    <n v="327530.76"/>
    <n v="320278.08"/>
    <n v="288946.53000000003"/>
    <n v="297649.74"/>
    <n v="301041.55"/>
    <n v="276932.84999999998"/>
    <n v="253775.81"/>
    <n v="293111.06"/>
    <n v="296600.48"/>
    <n v="3334199.28"/>
  </r>
  <r>
    <s v="100621"/>
    <s v="GLADE AERO POTP.JARDIN CAMPES-      "/>
    <x v="0"/>
    <n v="483692.35"/>
    <n v="399767.39"/>
    <n v="511168.46"/>
    <n v="673628.36"/>
    <n v="658252.68999999994"/>
    <n v="593848.94999999995"/>
    <n v="612125.68999999994"/>
    <n v="618895.75"/>
    <n v="569092.25"/>
    <n v="521509.29"/>
    <n v="602717.54"/>
    <n v="609696.38"/>
    <n v="6854395.0999999996"/>
  </r>
  <r>
    <s v="103821"/>
    <s v="GLADE AERO SENS C.LAVANDA 20%      "/>
    <x v="0"/>
    <n v="274565.07"/>
    <n v="184426.64"/>
    <n v="272994.64"/>
    <n v="270024.37"/>
    <n v="264623.88"/>
    <n v="290276.2"/>
    <n v="401256.21"/>
    <n v="215244.63"/>
    <n v="212587.29"/>
    <n v="212587.29"/>
    <n v="294669.61"/>
    <n v="291717.01"/>
    <n v="3184972.84"/>
  </r>
  <r>
    <s v="103820"/>
    <s v="GLADE AERO SENS FLORES Y FRUT      "/>
    <x v="0"/>
    <n v="216775.18"/>
    <n v="145543.14000000001"/>
    <n v="215479.45"/>
    <n v="213049.23"/>
    <n v="208998.86"/>
    <n v="228980.67"/>
    <n v="316738.59000000003"/>
    <n v="170069.83"/>
    <n v="168003.01"/>
    <n v="168003.01"/>
    <n v="232664.98"/>
    <n v="230302.9"/>
    <n v="2514608.85"/>
  </r>
  <r>
    <s v="100560"/>
    <s v="GLADE AERO SENS T.FLORIDA 20%      "/>
    <x v="0"/>
    <n v="231159.56"/>
    <n v="155264.01"/>
    <n v="229790.74"/>
    <n v="227360.52"/>
    <n v="222770.11"/>
    <n v="244372.05"/>
    <n v="337800.49"/>
    <n v="181289.72"/>
    <n v="178927.64"/>
    <n v="178927.64"/>
    <n v="248313.77"/>
    <n v="245656.43"/>
    <n v="2681632.6800000002"/>
  </r>
  <r>
    <s v="113822"/>
    <s v="GLADE AERO.POTP.BOUQ.FLORAL      "/>
    <x v="0"/>
    <n v="287666.81"/>
    <n v="237597.6"/>
    <n v="304032.09000000003"/>
    <n v="400347.6"/>
    <n v="391354.29"/>
    <n v="353060.17"/>
    <n v="363794.13"/>
    <n v="367974.92"/>
    <n v="338473.48"/>
    <n v="310240.93"/>
    <n v="358458.33"/>
    <n v="362582.19"/>
    <n v="4075582.54"/>
  </r>
  <r>
    <s v="500837"/>
    <s v="GLADE CLIP ONS AP CASCADA      "/>
    <x v="0"/>
    <n v="366523.34"/>
    <n v="264689.13"/>
    <n v="326816.65000000002"/>
    <n v="422596.58"/>
    <n v="547498.78"/>
    <n v="326169.49"/>
    <n v="420655.09"/>
    <n v="311363.40000000002"/>
    <n v="383543.09"/>
    <n v="311363.40000000002"/>
    <n v="558331.18000000005"/>
    <n v="316316.90000000002"/>
    <n v="4555867.03"/>
  </r>
  <r>
    <s v="000838"/>
    <s v="GLADE CLIP ONS AP. BRISA      "/>
    <x v="0"/>
    <n v="374386.06"/>
    <n v="270513.58"/>
    <n v="333935.43"/>
    <n v="431656.84"/>
    <n v="559147.68999999994"/>
    <n v="333288.27"/>
    <n v="429068.19"/>
    <n v="317732.19"/>
    <n v="391327.18"/>
    <n v="317732.19"/>
    <n v="570361.13"/>
    <n v="322685.7"/>
    <n v="4651834.45"/>
  </r>
  <r>
    <s v="003901"/>
    <s v="GLADE CLIP ONS AP. BRISA TROPI      "/>
    <x v="0"/>
    <n v="262493.62"/>
    <n v="189618.37"/>
    <n v="234272.53"/>
    <n v="302871.67"/>
    <n v="392179.98"/>
    <n v="233625.37"/>
    <n v="301577.34000000003"/>
    <n v="222907.89"/>
    <n v="274565.90000000002"/>
    <n v="222907.89"/>
    <n v="399818.91"/>
    <n v="227153.75"/>
    <n v="3263993.22"/>
  </r>
  <r>
    <s v="000565"/>
    <s v="GLADE NEUTRALIZER AEROSOL      "/>
    <x v="0"/>
    <n v="282976.28999999998"/>
    <n v="252522.16"/>
    <n v="245516.12"/>
    <n v="280546.33"/>
    <n v="296386.08"/>
    <n v="380458.6"/>
    <n v="390206.14"/>
    <n v="277787.89"/>
    <n v="271792.46999999997"/>
    <n v="252473.89"/>
    <n v="227159.88"/>
    <n v="269460.92"/>
    <n v="3427286.77"/>
  </r>
  <r>
    <s v="003803"/>
    <s v="GLADE PLUG INS AP BRISA NOC.      "/>
    <x v="0"/>
    <n v="250843.45"/>
    <n v="190097.16"/>
    <n v="321329"/>
    <n v="561650.68999999994"/>
    <n v="668040.29"/>
    <n v="529787.81000000006"/>
    <n v="509806.01"/>
    <n v="388562.33"/>
    <n v="348406.95"/>
    <n v="364941.52"/>
    <n v="351359.55"/>
    <n v="295850.65000000002"/>
    <n v="4780675.41"/>
  </r>
  <r>
    <s v="003802"/>
    <s v="GLADE PLUG INS AP JARDIN      "/>
    <x v="0"/>
    <n v="161004.15"/>
    <n v="121510.97"/>
    <n v="206298.62"/>
    <n v="360212.51"/>
    <n v="428258.65"/>
    <n v="339690.66"/>
    <n v="326729.49"/>
    <n v="249199.55"/>
    <n v="223807.18"/>
    <n v="233846.02"/>
    <n v="225578.74"/>
    <n v="189557"/>
    <n v="3065693.54"/>
  </r>
  <r>
    <s v="513805"/>
    <s v="GLADE PLUG INS RP ABSORBEOLORE      "/>
    <x v="0"/>
    <n v="225779.76"/>
    <n v="171330.26"/>
    <n v="198504.5"/>
    <n v="316480.46000000002"/>
    <n v="341334.94"/>
    <n v="278370.25"/>
    <n v="193533.6"/>
    <n v="297863.46000000002"/>
    <n v="289529.08"/>
    <n v="271410.87"/>
    <n v="277208.7"/>
    <n v="259815.21"/>
    <n v="3121161.09"/>
  </r>
  <r>
    <s v="003840"/>
    <s v="GLADE SPIN-FRESH APARATO 36      "/>
    <x v="0"/>
    <n v="825514.37"/>
    <n v="864538.27"/>
    <n v="989948.16"/>
    <n v="1189419.01"/>
    <n v="912431.02"/>
    <n v="1044259.53"/>
    <n v="837382.58"/>
    <n v="757456.73"/>
    <n v="805506.38"/>
    <n v="998244.83"/>
    <n v="879470.43"/>
    <n v="932918.91"/>
    <n v="11037090.199999999"/>
  </r>
  <r>
    <s v="003850"/>
    <s v="GLADE SPIN-FRESH REPUESTO      "/>
    <x v="0"/>
    <n v="594183.27"/>
    <n v="622446.92000000004"/>
    <n v="712550.02"/>
    <n v="855979.44"/>
    <n v="656925.15"/>
    <n v="751625.34"/>
    <n v="602679.4"/>
    <n v="527304.03"/>
    <n v="579582.03"/>
    <n v="718319.79"/>
    <n v="632865.37"/>
    <n v="671571.19"/>
    <n v="7926031.9500000002"/>
  </r>
  <r>
    <s v="003014"/>
    <s v="GLADE VELA AROMAT.ESPECIAS ORI      "/>
    <x v="0"/>
    <n v="161469.24"/>
    <n v="147055.26"/>
    <n v="213658.77"/>
    <n v="541840.4"/>
    <n v="346865.78"/>
    <n v="317190.95"/>
    <n v="356317.76"/>
    <n v="312223.37"/>
    <n v="248769.19"/>
    <n v="326164.06"/>
    <n v="232905.65"/>
    <n v="194688.94"/>
    <n v="3399149.37"/>
  </r>
  <r>
    <s v="003011"/>
    <s v="GLADE VELA AROMATICA DURAZNO      "/>
    <x v="0"/>
    <n v="201939.26"/>
    <n v="183983.94"/>
    <n v="267073.46000000002"/>
    <n v="677245.55"/>
    <n v="433692.13"/>
    <n v="396323.83"/>
    <n v="445342.25"/>
    <n v="390339.3"/>
    <n v="311021.58"/>
    <n v="407644.98"/>
    <n v="291312.33"/>
    <n v="243240.99"/>
    <n v="4249159.5999999996"/>
  </r>
  <r>
    <s v="003013"/>
    <s v="GLADE VELA AROMATICA JARDIN C.      "/>
    <x v="0"/>
    <n v="242203.86"/>
    <n v="220692.8"/>
    <n v="320488.15999999997"/>
    <n v="812870.51"/>
    <n v="520298.67"/>
    <n v="475676.52"/>
    <n v="534586.55000000005"/>
    <n v="468455.23"/>
    <n v="373273.97"/>
    <n v="489125.9"/>
    <n v="349478.66"/>
    <n v="292033.40000000002"/>
    <n v="5099184.2300000004"/>
  </r>
  <r>
    <s v="003012"/>
    <s v="GLADE VELAS FRUTOS DEL BOSQUE      "/>
    <x v="0"/>
    <n v="201939.26"/>
    <n v="183983.94"/>
    <n v="267073.46000000002"/>
    <n v="677245.55"/>
    <n v="433692.13"/>
    <n v="396323.83"/>
    <n v="445342.25"/>
    <n v="390339.3"/>
    <n v="311021.58"/>
    <n v="407644.98"/>
    <n v="291312.33"/>
    <n v="243240.99"/>
    <n v="4249159.5999999996"/>
  </r>
  <r>
    <s v="001013"/>
    <s v="GLOMOSA      "/>
    <x v="3"/>
    <n v="474638.49"/>
    <n v="428622.12"/>
    <n v="412413.72"/>
    <n v="507863.18"/>
    <n v="428622.12"/>
    <n v="412413.72"/>
    <n v="507863.18"/>
    <n v="468680.26"/>
    <n v="450957.06"/>
    <n v="555327.03"/>
    <n v="468680.26"/>
    <n v="450957.06"/>
    <n v="5567038.2000000002"/>
  </r>
  <r>
    <s v="001839"/>
    <s v="OFF CREMA      "/>
    <x v="4"/>
    <n v="887705.56"/>
    <n v="963295.89"/>
    <n v="1068253.68"/>
    <n v="1071988.83"/>
    <n v="623023.47"/>
    <n v="434398.26"/>
    <n v="559525.88"/>
    <n v="514479.22"/>
    <n v="673218.85"/>
    <n v="1061113.3799999999"/>
    <n v="1415631.89"/>
    <n v="1454706.26"/>
    <n v="10727341.199999999"/>
  </r>
  <r>
    <s v="502720"/>
    <s v="OFF! AEROSOL      "/>
    <x v="4"/>
    <n v="616463.6"/>
    <n v="668859.84"/>
    <n v="742149.8"/>
    <n v="744640.24"/>
    <n v="432624.24"/>
    <n v="301698.48"/>
    <n v="388863.73"/>
    <n v="357457.23"/>
    <n v="467563.36"/>
    <n v="737013.23"/>
    <n v="983588.93"/>
    <n v="1010340.07"/>
    <n v="7451262.75"/>
  </r>
  <r>
    <s v="003700"/>
    <s v="PATO ANTI HONGOS CLUB      "/>
    <x v="5"/>
    <n v="142275.17000000001"/>
    <n v="140699.63"/>
    <n v="140699.63"/>
    <n v="149388.92000000001"/>
    <n v="140699.63"/>
    <n v="132010.35"/>
    <n v="149388.92000000001"/>
    <n v="151953.85"/>
    <n v="151953.85"/>
    <n v="161338.18"/>
    <n v="151953.85"/>
    <n v="151953.85"/>
    <n v="1764315.83"/>
  </r>
  <r>
    <s v="503570"/>
    <s v="PATO ANTIHONGOS ATOMIZADOR      "/>
    <x v="5"/>
    <n v="944342.54"/>
    <n v="797647.42"/>
    <n v="797647.42"/>
    <n v="1056332.8799999999"/>
    <n v="840422.18"/>
    <n v="754465.29"/>
    <n v="1013150.74"/>
    <n v="872901.16"/>
    <n v="861461.93"/>
    <n v="1094206.25"/>
    <n v="861461.93"/>
    <n v="861461.93"/>
    <n v="10755501.699999999"/>
  </r>
  <r>
    <s v="503572"/>
    <s v="PATO ANTIHONGOS REFILL      "/>
    <x v="5"/>
    <n v="465916.79"/>
    <n v="421921.97"/>
    <n v="413311.32"/>
    <n v="523017.41"/>
    <n v="455726.76"/>
    <n v="405019.58"/>
    <n v="506115.02"/>
    <n v="437417.18"/>
    <n v="428117.76000000001"/>
    <n v="546599.27"/>
    <n v="428117.76000000001"/>
    <n v="428117.76000000001"/>
    <n v="5459398.5800000001"/>
  </r>
  <r>
    <s v="503573"/>
    <s v="PATO BANOS Y COCINAS ATOM.      "/>
    <x v="5"/>
    <n v="287492.94"/>
    <n v="247686.23"/>
    <n v="237094.38"/>
    <n v="290868.37"/>
    <n v="269277.3"/>
    <n v="215503.31"/>
    <n v="280276.52"/>
    <n v="267501.96999999997"/>
    <n v="267501.96999999997"/>
    <n v="302699.59999999998"/>
    <n v="267501.96999999997"/>
    <n v="267501.96999999997"/>
    <n v="3200906.53"/>
  </r>
  <r>
    <s v="003595"/>
    <s v="PATO CANASTILLA CLORO      "/>
    <x v="5"/>
    <n v="423813.19"/>
    <n v="369464.05"/>
    <n v="362020.93"/>
    <n v="445003.85"/>
    <n v="369464.05"/>
    <n v="331773.33"/>
    <n v="445003.85"/>
    <n v="390990.53"/>
    <n v="390990.53"/>
    <n v="480613.9"/>
    <n v="399029.26"/>
    <n v="390990.53"/>
    <n v="4799158"/>
  </r>
  <r>
    <s v="503567"/>
    <s v="PATO CLARO CON AROMA"/>
    <x v="5"/>
    <n v="572296.03"/>
    <n v="479297.93"/>
    <n v="479297.93"/>
    <n v="629525.64"/>
    <n v="515066.43"/>
    <n v="450683.13"/>
    <n v="615218.23"/>
    <n v="502190.33"/>
    <n v="494464.33"/>
    <n v="664436.43999999994"/>
    <n v="517642.34"/>
    <n v="517642.34"/>
    <n v="6437761.0999999996"/>
  </r>
  <r>
    <s v="503568"/>
    <s v="PATO CON AROMA AZUL"/>
    <x v="5"/>
    <n v="1348983.5"/>
    <n v="1151745.76"/>
    <n v="1151745.76"/>
    <n v="1516584.48"/>
    <n v="1208975.3700000001"/>
    <n v="1173206.8700000001"/>
    <n v="1430740.08"/>
    <n v="1236160.82"/>
    <n v="1220708.81"/>
    <n v="1576105.04"/>
    <n v="1251612.83"/>
    <n v="1251612.83"/>
    <n v="15518182.199999999"/>
  </r>
  <r>
    <s v="003576"/>
    <s v="PATO LARGA DURACION AZUL 110G.      "/>
    <x v="5"/>
    <n v="614344.5"/>
    <n v="566507.54"/>
    <n v="559053.49"/>
    <n v="716735.25"/>
    <n v="630727.02"/>
    <n v="559053.49"/>
    <n v="709854.59"/>
    <n v="634740.74"/>
    <n v="603777.77"/>
    <n v="766642.96"/>
    <n v="634740.74"/>
    <n v="634740.74"/>
    <n v="7630918.8300000001"/>
  </r>
  <r>
    <s v="003575"/>
    <s v="PATO LARGA DURACION CLORO      "/>
    <x v="5"/>
    <n v="498574.69"/>
    <n v="430041.15"/>
    <n v="430041.15"/>
    <n v="544718.79"/>
    <n v="444375.85"/>
    <n v="401371.74"/>
    <n v="530384.07999999996"/>
    <n v="448962.96"/>
    <n v="448962.96"/>
    <n v="572814.81000000006"/>
    <n v="448962.96"/>
    <n v="457013.33"/>
    <n v="5656224.4699999997"/>
  </r>
  <r>
    <s v="503546"/>
    <s v="PATO LIQ.VERDE NUEVO      "/>
    <x v="5"/>
    <n v="276162.48"/>
    <n v="238420.27"/>
    <n v="238420.27"/>
    <n v="335077.14"/>
    <n v="257751.65"/>
    <n v="231976.48"/>
    <n v="309301.98"/>
    <n v="257494.86"/>
    <n v="250535.54"/>
    <n v="334047.38"/>
    <n v="250535.54"/>
    <n v="250535.54"/>
    <n v="3230259.13"/>
  </r>
  <r>
    <s v="503545"/>
    <s v="PATO LIQUIDO AZUL NUEVO      "/>
    <x v="5"/>
    <n v="503229.41"/>
    <n v="438177.8"/>
    <n v="438177.8"/>
    <n v="631491.54"/>
    <n v="515503.3"/>
    <n v="489728.13"/>
    <n v="573497.42000000004"/>
    <n v="501071.08"/>
    <n v="501071.08"/>
    <n v="612420.19999999995"/>
    <n v="535867.68000000005"/>
    <n v="535867.68000000005"/>
    <n v="6276103.1200000001"/>
  </r>
  <r>
    <s v="513560"/>
    <s v="PATO PASTILLA AZUL"/>
    <x v="5"/>
    <n v="1301032.1299999999"/>
    <n v="1146121.1000000001"/>
    <n v="1134544.1200000001"/>
    <n v="1389237.7"/>
    <n v="1296621.8500000001"/>
    <n v="1215582.98"/>
    <n v="1389237.7"/>
    <n v="1225309.3500000001"/>
    <n v="1212806.19"/>
    <n v="1512881.95"/>
    <n v="1225309.3500000001"/>
    <n v="1225309.3500000001"/>
    <n v="15273993.800000001"/>
  </r>
  <r>
    <s v="503565"/>
    <s v="PATO PASTILLA CLORO 35 G      "/>
    <x v="5"/>
    <n v="345385.13"/>
    <n v="306380.43"/>
    <n v="306380.43"/>
    <n v="375159.71"/>
    <n v="312633.09000000003"/>
    <n v="275117.12"/>
    <n v="362654.38"/>
    <n v="324134.65999999997"/>
    <n v="317381.84999999998"/>
    <n v="391662.71"/>
    <n v="330887.46000000002"/>
    <n v="330887.46000000002"/>
    <n v="3978664.43"/>
  </r>
  <r>
    <s v="513561"/>
    <s v="PATO PASTILLA VERDE"/>
    <x v="5"/>
    <n v="716670.24"/>
    <n v="631176.99"/>
    <n v="625156.96"/>
    <n v="787234.69"/>
    <n v="694618.85"/>
    <n v="648310.92000000004"/>
    <n v="793254.72"/>
    <n v="675170.46"/>
    <n v="675170.46"/>
    <n v="850214.65"/>
    <n v="681672.1"/>
    <n v="681672.1"/>
    <n v="8460323.1400000006"/>
  </r>
  <r>
    <s v="003559"/>
    <s v="PATO PURIFIC CLORADO      "/>
    <x v="5"/>
    <n v="263888.59000000003"/>
    <n v="225532.69"/>
    <n v="225532.69"/>
    <n v="283526.81"/>
    <n v="231976.48"/>
    <n v="193313.74"/>
    <n v="257751.65"/>
    <n v="243576.22"/>
    <n v="229657.58"/>
    <n v="299250.78000000003"/>
    <n v="243576.22"/>
    <n v="243576.22"/>
    <n v="2941159.67"/>
  </r>
  <r>
    <s v="003548"/>
    <s v="PATO PURIFIC LIQ. AZUL CLUB      "/>
    <x v="5"/>
    <n v="169481.07"/>
    <n v="148298.64000000001"/>
    <n v="148298.64000000001"/>
    <n v="177958.37"/>
    <n v="148298.64000000001"/>
    <n v="136434.75"/>
    <n v="177958.37"/>
    <n v="160157.54999999999"/>
    <n v="160157.54999999999"/>
    <n v="192189.06"/>
    <n v="160157.54999999999"/>
    <n v="160157.54999999999"/>
    <n v="1939547.74"/>
  </r>
  <r>
    <s v="511517"/>
    <s v="PLEDGE ACEITE"/>
    <x v="6"/>
    <n v="0"/>
    <n v="0"/>
    <n v="462016.14"/>
    <n v="363028.36"/>
    <n v="313644.21000000002"/>
    <n v="264040.58"/>
    <n v="330105.59000000003"/>
    <n v="296963.34000000003"/>
    <n v="296963.34000000003"/>
    <n v="346566.97"/>
    <n v="313644.21000000002"/>
    <n v="313644.21000000002"/>
    <n v="3300616.95"/>
  </r>
  <r>
    <s v="501515"/>
    <s v="PLEDGE BLEM MADERAS (CAFE)      "/>
    <x v="6"/>
    <n v="2586274.5699999998"/>
    <n v="0"/>
    <n v="0"/>
    <n v="0"/>
    <n v="2442927.5299999998"/>
    <n v="2414005.7400000002"/>
    <n v="0"/>
    <n v="0"/>
    <n v="0"/>
    <n v="0"/>
    <n v="0"/>
    <n v="0"/>
    <n v="7443207.8399999999"/>
  </r>
  <r>
    <s v="501517"/>
    <s v="PLEDGE BLEM ORIGINAL (AMARILLO      "/>
    <x v="6"/>
    <n v="561313.03"/>
    <n v="0"/>
    <n v="0"/>
    <n v="0"/>
    <n v="557708.59"/>
    <n v="453108.11"/>
    <n v="0"/>
    <n v="0"/>
    <n v="0"/>
    <n v="0"/>
    <n v="0"/>
    <n v="0"/>
    <n v="1572129.73"/>
  </r>
  <r>
    <s v="501519"/>
    <s v="PLEDGE BLEM POTPOURRI      "/>
    <x v="6"/>
    <n v="547347.78"/>
    <n v="0"/>
    <n v="0"/>
    <n v="0"/>
    <n v="536499.28"/>
    <n v="407797.3"/>
    <n v="0"/>
    <n v="0"/>
    <n v="0"/>
    <n v="0"/>
    <n v="0"/>
    <n v="0"/>
    <n v="1491644.36"/>
  </r>
  <r>
    <s v="511515"/>
    <s v="PLEDGE CREMA"/>
    <x v="6"/>
    <n v="0"/>
    <n v="0"/>
    <n v="1692696.44"/>
    <n v="1665102.08"/>
    <n v="1610639.51"/>
    <n v="1337600.53"/>
    <n v="1897475.68"/>
    <n v="1679474.48"/>
    <n v="1679474.48"/>
    <n v="2030287.67"/>
    <n v="1679474.48"/>
    <n v="1679474.48"/>
    <n v="16951699.800000001"/>
  </r>
  <r>
    <s v="101515"/>
    <s v="PLEDGE MADERAS BONUS      "/>
    <x v="6"/>
    <n v="0"/>
    <n v="2299764.65"/>
    <n v="2289159.9900000002"/>
    <n v="2133464.34"/>
    <n v="0"/>
    <n v="0"/>
    <n v="2397616.7200000002"/>
    <n v="2591647.9300000002"/>
    <n v="2567929.37"/>
    <n v="2710240.73"/>
    <n v="2679143.06"/>
    <n v="2753988.3"/>
    <n v="22422955.100000001"/>
  </r>
  <r>
    <s v="101517"/>
    <s v="PLEDGE ORIGINAL BONUS      "/>
    <x v="6"/>
    <n v="0"/>
    <n v="523966.5"/>
    <n v="533125.06999999995"/>
    <n v="543247.69999999995"/>
    <n v="0"/>
    <n v="0"/>
    <n v="557708.59"/>
    <n v="556068.44999999995"/>
    <n v="574516.22"/>
    <n v="583476.56000000006"/>
    <n v="533931.13"/>
    <n v="555014.29"/>
    <n v="4961054.51"/>
  </r>
  <r>
    <s v="101519"/>
    <s v="PLEDGE POTPOURRI BONUS      "/>
    <x v="6"/>
    <n v="0"/>
    <n v="439129.24"/>
    <n v="484922.08"/>
    <n v="544693.79"/>
    <n v="0"/>
    <n v="0"/>
    <n v="412617.59"/>
    <n v="511793.81"/>
    <n v="494400.2"/>
    <n v="581368.25"/>
    <n v="526024.93999999994"/>
    <n v="547108.11"/>
    <n v="4542058.01"/>
  </r>
  <r>
    <s v="003323"/>
    <s v="PLUG INS RF TWIN BRISA NOCTURN      "/>
    <x v="0"/>
    <n v="194808.6"/>
    <n v="147801.34"/>
    <n v="171330.26"/>
    <n v="273067.96000000002"/>
    <n v="294608.51"/>
    <n v="240260.03"/>
    <n v="167022.15"/>
    <n v="257278.66"/>
    <n v="250031.37"/>
    <n v="234449.71"/>
    <n v="239522.81"/>
    <n v="223941.14"/>
    <n v="2694122.54"/>
  </r>
  <r>
    <s v="003322"/>
    <s v="PLUG INS RF TWIN JARDIN CAMP      "/>
    <x v="0"/>
    <n v="269139.38"/>
    <n v="204138.18"/>
    <n v="236614.71"/>
    <n v="377125.4"/>
    <n v="406619.39"/>
    <n v="331724.53999999998"/>
    <n v="230649.63"/>
    <n v="355117.02"/>
    <n v="344970.82"/>
    <n v="323591.33"/>
    <n v="330476.25"/>
    <n v="309459.12"/>
    <n v="3719625.77"/>
  </r>
  <r>
    <s v="000697"/>
    <s v="PLUG INS RF TWIN PACK C.SPICE      "/>
    <x v="0"/>
    <n v="286483.23"/>
    <n v="217393.91"/>
    <n v="252190.19"/>
    <n v="401648.5"/>
    <n v="433130.85"/>
    <n v="353265.1"/>
    <n v="245562.32"/>
    <n v="378308.34"/>
    <n v="367437.41"/>
    <n v="344608.46"/>
    <n v="352218.11"/>
    <n v="329389.15999999997"/>
    <n v="3961635.58"/>
  </r>
  <r>
    <s v="003321"/>
    <s v="PLUG INS RFTWIN BRISA TROPICAL      "/>
    <x v="0"/>
    <n v="196357.15"/>
    <n v="149126.92000000001"/>
    <n v="172655.83"/>
    <n v="275056.31"/>
    <n v="296596.87"/>
    <n v="241917"/>
    <n v="168347.72"/>
    <n v="259090.48"/>
    <n v="251843.20000000001"/>
    <n v="236261.53"/>
    <n v="240972.27"/>
    <n v="226115.33"/>
    <n v="2714340.61"/>
  </r>
  <r>
    <s v="512820"/>
    <s v="RAID 45 NOCHES AP. DUAL HEATER      "/>
    <x v="7"/>
    <n v="543588.59"/>
    <n v="476403.48"/>
    <n v="473584.53"/>
    <n v="474524.18"/>
    <n v="251356.87"/>
    <n v="259813.73"/>
    <n v="113280.8"/>
    <n v="81392.45"/>
    <n v="118239.03"/>
    <n v="534000.46"/>
    <n v="347017.81"/>
    <n v="526851.12"/>
    <n v="4200053.05"/>
  </r>
  <r>
    <s v="502830"/>
    <s v="RAID 45 NOCHES REP NUEVO ARTE      "/>
    <x v="7"/>
    <n v="648869.78"/>
    <n v="751798.75"/>
    <n v="715634.51"/>
    <n v="851945.85"/>
    <n v="451357.43"/>
    <n v="312959.7"/>
    <n v="231698.07"/>
    <n v="170141.53"/>
    <n v="328886.02"/>
    <n v="704174.27"/>
    <n v="760345.4"/>
    <n v="751390.58"/>
    <n v="6679201.8899999997"/>
  </r>
  <r>
    <s v="532515"/>
    <s v="RAID ACC TOT C/TAPA ACT 12 S      "/>
    <x v="7"/>
    <n v="258713.35"/>
    <n v="341597.44"/>
    <n v="214875.81"/>
    <n v="234997.96"/>
    <n v="152832.51999999999"/>
    <n v="143490.09"/>
    <n v="37626.78"/>
    <n v="1199455.3700000001"/>
    <n v="795410.89"/>
    <n v="1150396.77"/>
    <n v="1150396.77"/>
    <n v="1254853.01"/>
    <n v="6934646.7599999998"/>
  </r>
  <r>
    <s v="542515"/>
    <s v="RAID ACC TOTAL C/TAPA ACT 24 S      "/>
    <x v="7"/>
    <n v="0"/>
    <n v="0"/>
    <n v="1370012.38"/>
    <n v="1219791.73"/>
    <n v="722561.35"/>
    <n v="439145.05"/>
    <n v="389753.73"/>
    <n v="365832.47"/>
    <n v="0"/>
    <n v="0"/>
    <n v="0"/>
    <n v="0"/>
    <n v="4507096.71"/>
  </r>
  <r>
    <s v="102515"/>
    <s v="RAID ACCION TOTAL BONUS PACK      "/>
    <x v="7"/>
    <n v="1910806.74"/>
    <n v="1485181.55"/>
    <n v="0"/>
    <n v="0"/>
    <n v="0"/>
    <n v="0"/>
    <n v="0"/>
    <n v="0"/>
    <n v="910260.31"/>
    <n v="1006471.37"/>
    <n v="1631555.19"/>
    <n v="1163174.4099999999"/>
    <n v="8107449.5700000003"/>
  </r>
  <r>
    <s v="112595"/>
    <s v="RAID CASA Y JARDIN BONUS PACK      "/>
    <x v="7"/>
    <n v="3881596.66"/>
    <n v="3614784.99"/>
    <n v="0"/>
    <n v="0"/>
    <n v="0"/>
    <n v="0"/>
    <n v="0"/>
    <n v="0"/>
    <n v="2059771.13"/>
    <n v="3775356.93"/>
    <n v="4482717.1100000003"/>
    <n v="5432193.8700000001"/>
    <n v="23246420.699999999"/>
  </r>
  <r>
    <s v="532595"/>
    <s v="RAID CYJ C/TAPA ACT 12 S      "/>
    <x v="7"/>
    <n v="3008558.1"/>
    <n v="5801871.0099999998"/>
    <n v="3424938.23"/>
    <n v="1603948.6"/>
    <n v="578262.98"/>
    <n v="281435"/>
    <n v="674269.99"/>
    <n v="6091745.0800000001"/>
    <n v="6159339.7000000002"/>
    <n v="9124980.3900000006"/>
    <n v="10721976.800000001"/>
    <n v="9922303.0700000003"/>
    <n v="57393629"/>
  </r>
  <r>
    <s v="542595"/>
    <s v="RAID CYJ C/TAPA ACT 24 S      "/>
    <x v="7"/>
    <n v="0"/>
    <n v="0"/>
    <n v="3411084.54"/>
    <n v="2769710.34"/>
    <n v="1276078.1100000001"/>
    <n v="1695793.38"/>
    <n v="862408.51"/>
    <n v="865804.11"/>
    <n v="0"/>
    <n v="0"/>
    <n v="0"/>
    <n v="0"/>
    <n v="10880879"/>
  </r>
  <r>
    <s v="402570"/>
    <s v="RAID CYJARDIN 190 G      "/>
    <x v="7"/>
    <n v="1835928.24"/>
    <n v="2223339.89"/>
    <n v="1537100.41"/>
    <n v="1424564.74"/>
    <n v="1005977.66"/>
    <n v="651262.18000000005"/>
    <n v="518437.77"/>
    <n v="2364397.33"/>
    <n v="2425583.21"/>
    <n v="4529503.49"/>
    <n v="4821884.6100000003"/>
    <n v="5699027.9400000004"/>
    <n v="29037007.5"/>
  </r>
  <r>
    <s v="402600"/>
    <s v="RAID CYJARDIN CLUB      "/>
    <x v="7"/>
    <n v="385566.35"/>
    <n v="397942.55"/>
    <n v="449827.41"/>
    <n v="453635.47"/>
    <n v="334157.5"/>
    <n v="0"/>
    <n v="136201.67000000001"/>
    <n v="157450.01"/>
    <n v="646866.30000000005"/>
    <n v="821382.57"/>
    <n v="1042693.42"/>
    <n v="1105453.22"/>
    <n v="5931176.4699999997"/>
  </r>
  <r>
    <s v="522807"/>
    <s v="RAID ELEC AP PAST C/AROMA ARG      "/>
    <x v="7"/>
    <n v="1085390.6000000001"/>
    <n v="1157023.6000000001"/>
    <n v="1052240.06"/>
    <n v="1086549.71"/>
    <n v="606910"/>
    <n v="497026.37"/>
    <n v="532511.28"/>
    <n v="457781.11"/>
    <n v="401881.35"/>
    <n v="665641.42000000004"/>
    <n v="926416.55"/>
    <n v="1093301.78"/>
    <n v="9562673.8300000001"/>
  </r>
  <r>
    <s v="522813"/>
    <s v="RAID ELEC. REP. P/AROMA ARG      "/>
    <x v="7"/>
    <n v="5642872.0300000003"/>
    <n v="5163000.49"/>
    <n v="4730698.82"/>
    <n v="4680207.99"/>
    <n v="3013175.99"/>
    <n v="2681438.71"/>
    <n v="2835900.88"/>
    <n v="2027045.01"/>
    <n v="2276151.7400000002"/>
    <n v="4365229.21"/>
    <n v="8081315.5800000001"/>
    <n v="7441453.1799999997"/>
    <n v="52938489.600000001"/>
  </r>
  <r>
    <s v="002650"/>
    <s v="RAID FULMINETAS      "/>
    <x v="7"/>
    <n v="804943.68"/>
    <n v="748931.79"/>
    <n v="687997.35"/>
    <n v="753253.38"/>
    <n v="506058.35"/>
    <n v="358692.08"/>
    <n v="361020.99"/>
    <n v="271855.23"/>
    <n v="329335.88"/>
    <n v="760911.95"/>
    <n v="684585.18"/>
    <n v="750546.59"/>
    <n v="7018132.4500000002"/>
  </r>
  <r>
    <s v="532555"/>
    <s v="RAID MATABICHOS 12 S      "/>
    <x v="7"/>
    <n v="5876269.3899999997"/>
    <n v="8070337.8899999997"/>
    <n v="5227793.1900000004"/>
    <n v="1826272.08"/>
    <n v="787227.33"/>
    <n v="1063405.6399999999"/>
    <n v="520294.24"/>
    <n v="10772310.800000001"/>
    <n v="11151162.300000001"/>
    <n v="17841498.800000001"/>
    <n v="18733904.5"/>
    <n v="17471066.300000001"/>
    <n v="99341542.5"/>
  </r>
  <r>
    <s v="512530"/>
    <s v="RAID MATABICHOS 170G      "/>
    <x v="7"/>
    <n v="1384533.71"/>
    <n v="2100752.42"/>
    <n v="1338966.78"/>
    <n v="872392.55"/>
    <n v="531224.75"/>
    <n v="302611.17"/>
    <n v="366653.5"/>
    <n v="2110847.6"/>
    <n v="1804812.29"/>
    <n v="4304395.5"/>
    <n v="4026664.03"/>
    <n v="4720550.45"/>
    <n v="23864404.800000001"/>
  </r>
  <r>
    <s v="542555"/>
    <s v="RAID MATABICHOS 24 S      "/>
    <x v="7"/>
    <n v="0"/>
    <n v="0"/>
    <n v="2230080.2400000002"/>
    <n v="1612584.74"/>
    <n v="1062876.05"/>
    <n v="590486.69999999995"/>
    <n v="475258.59"/>
    <n v="400505.85"/>
    <n v="0"/>
    <n v="0"/>
    <n v="0"/>
    <n v="0"/>
    <n v="6371792.1699999999"/>
  </r>
  <r>
    <s v="122555"/>
    <s v="RAID MATABICHOS BONUS      "/>
    <x v="7"/>
    <n v="2341822.5699999998"/>
    <n v="2597611.87"/>
    <n v="0"/>
    <n v="0"/>
    <n v="0"/>
    <n v="0"/>
    <n v="0"/>
    <n v="0"/>
    <n v="1347046.69"/>
    <n v="1579171.7"/>
    <n v="2350115.39"/>
    <n v="2909380.31"/>
    <n v="13125148.5"/>
  </r>
  <r>
    <s v="102635"/>
    <s v="RAID MATACUCARACHAS BONUS PACK      "/>
    <x v="7"/>
    <n v="1770304.07"/>
    <n v="1784547.21"/>
    <n v="0"/>
    <n v="0"/>
    <n v="0"/>
    <n v="0"/>
    <n v="0"/>
    <n v="0"/>
    <n v="925109.21"/>
    <n v="1173359.42"/>
    <n v="2736924.27"/>
    <n v="2505818.41"/>
    <n v="10896062.6"/>
  </r>
  <r>
    <s v="002642"/>
    <s v="RAID MAX 170 GRS      "/>
    <x v="7"/>
    <n v="4126143.11"/>
    <n v="2822117.57"/>
    <n v="3178590.78"/>
    <n v="2311826.86"/>
    <n v="1625353.5"/>
    <n v="1175311.78"/>
    <n v="944797.26"/>
    <n v="3023332.87"/>
    <n v="2660408.3199999998"/>
    <n v="6083529.3200000003"/>
    <n v="5320816.63"/>
    <n v="6385187.6399999997"/>
    <n v="39657415.600000001"/>
  </r>
  <r>
    <s v="002640"/>
    <s v="RAID MAX 310G      "/>
    <x v="7"/>
    <n v="0"/>
    <n v="0"/>
    <n v="5410818.21"/>
    <n v="4035851.02"/>
    <n v="2392403.04"/>
    <n v="1446074.73"/>
    <n v="1279202.18"/>
    <n v="1316554.3600000001"/>
    <n v="0"/>
    <n v="0"/>
    <n v="0"/>
    <n v="0"/>
    <n v="15880903.5"/>
  </r>
  <r>
    <s v="002643"/>
    <s v="RAID MAX 310G CLUB  "/>
    <x v="7"/>
    <n v="612916.76"/>
    <n v="526872.68000000005"/>
    <n v="591111.06999999995"/>
    <n v="560465.23"/>
    <n v="423148.3"/>
    <n v="564001.29"/>
    <n v="155659.04999999999"/>
    <n v="266178.33"/>
    <n v="887261.1"/>
    <n v="837520.7"/>
    <n v="1054630.81"/>
    <n v="1116470.22"/>
    <n v="7596235.54"/>
  </r>
  <r>
    <s v="102640"/>
    <s v="RAID MAX BONUS PACK      "/>
    <x v="7"/>
    <n v="6211608.6699999999"/>
    <n v="4929679.37"/>
    <n v="0"/>
    <n v="0"/>
    <n v="0"/>
    <n v="0"/>
    <n v="0"/>
    <n v="0"/>
    <n v="2630834.87"/>
    <n v="5317757.84"/>
    <n v="6224262.7300000004"/>
    <n v="7668152.2300000004"/>
    <n v="32982295.699999999"/>
  </r>
  <r>
    <s v="502680"/>
    <s v="RAID MAX SIST EXT ALAMO 8 S      "/>
    <x v="7"/>
    <n v="1146911.01"/>
    <n v="857237.16"/>
    <n v="1335520.77"/>
    <n v="1392494.99"/>
    <n v="890597.07"/>
    <n v="948320.95"/>
    <n v="678759.12"/>
    <n v="630141.49"/>
    <n v="809131.1"/>
    <n v="1874078.39"/>
    <n v="2235326.8199999998"/>
    <n v="2424124.08"/>
    <n v="15222643"/>
  </r>
  <r>
    <s v="542635"/>
    <s v="RAID MC C/TAPA ACT 24 S      "/>
    <x v="7"/>
    <n v="0"/>
    <n v="0"/>
    <n v="1618377.2"/>
    <n v="1493749.69"/>
    <n v="944795.2"/>
    <n v="543613.31999999995"/>
    <n v="510617.09"/>
    <n v="412150.21"/>
    <n v="0"/>
    <n v="0"/>
    <n v="0"/>
    <n v="0"/>
    <n v="5523302.71"/>
  </r>
  <r>
    <s v="002684"/>
    <s v="RAID SIST EXTERMINADOR HORMIGA      "/>
    <x v="7"/>
    <n v="148764.81"/>
    <n v="111161.63"/>
    <n v="173299.16"/>
    <n v="180561.99"/>
    <n v="115600.02"/>
    <n v="123064.6"/>
    <n v="88001.9"/>
    <n v="81820.27"/>
    <n v="104914.7"/>
    <n v="243041.38"/>
    <n v="289890.08"/>
    <n v="314304.19"/>
    <n v="1974424.73"/>
  </r>
  <r>
    <s v="002690"/>
    <s v="RAIDOLITOS 12 S      "/>
    <x v="7"/>
    <n v="13892208.5"/>
    <n v="15881225.800000001"/>
    <n v="15187130.300000001"/>
    <n v="14093171.699999999"/>
    <n v="8824588.0299999993"/>
    <n v="5817692.6200000001"/>
    <n v="7902851.7999999998"/>
    <n v="10144344.6"/>
    <n v="9576321.4100000001"/>
    <n v="17856084.100000001"/>
    <n v="16165940.300000001"/>
    <n v="16247479.1"/>
    <n v="151589038"/>
  </r>
  <r>
    <s v="002706"/>
    <s v="RAIDOLITOS CARBON 12 S      "/>
    <x v="7"/>
    <n v="422348.77"/>
    <n v="362250.62"/>
    <n v="386552.98"/>
    <n v="481269.89"/>
    <n v="299521.44"/>
    <n v="125458.36"/>
    <n v="64628.69"/>
    <n v="40539.089999999997"/>
    <n v="599027.30000000005"/>
    <n v="1042239.56"/>
    <n v="233722.56"/>
    <n v="76095.72"/>
    <n v="4133654.98"/>
  </r>
  <r>
    <s v="582695"/>
    <s v="RAIDOLITOS CLUB 150G      "/>
    <x v="7"/>
    <n v="275045.98"/>
    <n v="314352.62"/>
    <n v="300717.45"/>
    <n v="278901.18"/>
    <n v="174778.08"/>
    <n v="115279.16"/>
    <n v="145592.24"/>
    <n v="199804.86"/>
    <n v="188660.37"/>
    <n v="351847.6"/>
    <n v="318414.12"/>
    <n v="329558.61"/>
    <n v="2992952.27"/>
  </r>
  <r>
    <s v="003500"/>
    <s v="SEPHORA AZUL"/>
    <x v="5"/>
    <n v="0"/>
    <n v="0"/>
    <n v="0"/>
    <n v="706292.04"/>
    <n v="651961.89"/>
    <n v="507081.47"/>
    <n v="579521.68000000005"/>
    <n v="561411.62"/>
    <n v="543301.56999999995"/>
    <n v="579521.68000000005"/>
    <n v="561411.62"/>
    <n v="561411.62"/>
    <n v="5251915.1900000004"/>
  </r>
  <r>
    <s v="003502"/>
    <s v="SEPHORA REFILL"/>
    <x v="5"/>
    <n v="0"/>
    <n v="0"/>
    <n v="0"/>
    <n v="146350.51"/>
    <n v="146350.51"/>
    <n v="146350.51"/>
    <n v="263430.92"/>
    <n v="234160.82"/>
    <n v="234160.82"/>
    <n v="263430.92"/>
    <n v="234160.82"/>
    <n v="234160.82"/>
    <n v="1902556.65"/>
  </r>
  <r>
    <s v="003501"/>
    <s v="SEPHORA VERDE"/>
    <x v="5"/>
    <n v="0"/>
    <n v="0"/>
    <n v="0"/>
    <n v="452751.31"/>
    <n v="416531.21"/>
    <n v="307870.89"/>
    <n v="380311.1"/>
    <n v="325980.94"/>
    <n v="325980.94"/>
    <n v="398421.15"/>
    <n v="325980.94"/>
    <n v="325980.94"/>
    <n v="3259809.42"/>
  </r>
  <r>
    <s v="002059"/>
    <s v="TEMPO GIFT PACK      "/>
    <x v="8"/>
    <n v="0"/>
    <n v="0"/>
    <n v="1154484.82"/>
    <n v="1233999.01"/>
    <n v="0"/>
    <n v="0"/>
    <n v="0"/>
    <n v="0"/>
    <n v="0"/>
    <n v="0"/>
    <n v="0"/>
    <n v="0"/>
    <n v="2388483.83"/>
  </r>
  <r>
    <s v="002190"/>
    <s v="TEMPO LIMPIA LLANTAS      "/>
    <x v="8"/>
    <n v="147859.85999999999"/>
    <n v="140764.84"/>
    <n v="113694.68"/>
    <n v="126928.98"/>
    <n v="134147.69"/>
    <n v="113694.68"/>
    <n v="113694.68"/>
    <n v="170867.13"/>
    <n v="152026.26999999999"/>
    <n v="122790.45"/>
    <n v="137083.51999999999"/>
    <n v="137083.51999999999"/>
    <n v="1610636.3"/>
  </r>
  <r>
    <s v="502090"/>
    <s v="TEMPO LIQ AUTOS NVOS      "/>
    <x v="8"/>
    <n v="337697.68"/>
    <n v="361336.52"/>
    <n v="265131.62"/>
    <n v="329520.73"/>
    <n v="296947.40999999997"/>
    <n v="329520.73"/>
    <n v="296947.40999999997"/>
    <n v="424604.68"/>
    <n v="458965.75"/>
    <n v="528506.02"/>
    <n v="458965.75"/>
    <n v="368972.47"/>
    <n v="4457116.7699999996"/>
  </r>
  <r>
    <s v="502080"/>
    <s v="TEMPO LIQ RESTAURADOR      "/>
    <x v="8"/>
    <n v="337697.68"/>
    <n v="233315.82"/>
    <n v="393152.32"/>
    <n v="265131.62"/>
    <n v="329520.73"/>
    <n v="265131.62"/>
    <n v="265131.62"/>
    <n v="390243.61"/>
    <n v="424604.68"/>
    <n v="320703.34000000003"/>
    <n v="355882.54"/>
    <n v="300250.32"/>
    <n v="3880765.9"/>
  </r>
  <r>
    <s v="502070"/>
    <s v="TEMPO LIQ TODO TIPO      "/>
    <x v="8"/>
    <n v="397166.46"/>
    <n v="456783.9"/>
    <n v="393152.32"/>
    <n v="584804.6"/>
    <n v="552988.81000000006"/>
    <n v="552988.81000000006"/>
    <n v="521173.01"/>
    <n v="528506.02"/>
    <n v="631589.24"/>
    <n v="873752.98"/>
    <n v="631589.24"/>
    <n v="576775.14"/>
    <n v="6701270.5300000003"/>
  </r>
  <r>
    <s v="502065"/>
    <s v="TEMPO PASTA AUTOS NVOS      "/>
    <x v="8"/>
    <n v="396458.5"/>
    <n v="381032.01"/>
    <n v="337853.43"/>
    <n v="381032.01"/>
    <n v="424210.59"/>
    <n v="381032.01"/>
    <n v="359063.96"/>
    <n v="481873.13"/>
    <n v="481873.13"/>
    <n v="434422.13"/>
    <n v="528506.02"/>
    <n v="499871.79"/>
    <n v="5087228.71"/>
  </r>
  <r>
    <s v="502035"/>
    <s v="TEMPO PASTA RESTAURADOR      "/>
    <x v="8"/>
    <n v="375927.61"/>
    <n v="359063.96"/>
    <n v="402242.54"/>
    <n v="402242.54"/>
    <n v="402242.54"/>
    <n v="359063.96"/>
    <n v="359063.96"/>
    <n v="341156.36"/>
    <n v="434422.13"/>
    <n v="387789.25"/>
    <n v="434422.13"/>
    <n v="406606.02"/>
    <n v="4664243"/>
  </r>
  <r>
    <s v="502055"/>
    <s v="TEMPO PASTA TODO TIPO 200 G      "/>
    <x v="8"/>
    <n v="595213.51"/>
    <n v="695769.98"/>
    <n v="577379.80000000005"/>
    <n v="636878.46"/>
    <n v="577379.80000000005"/>
    <n v="695769.98"/>
    <n v="607129.13"/>
    <n v="973710.6"/>
    <n v="910107.96"/>
    <n v="719300.02"/>
    <n v="910107.96"/>
    <n v="808474.86"/>
    <n v="8707222.0600000005"/>
  </r>
  <r>
    <s v="502045"/>
    <s v="TEMPO PASTA TODO TIPO 340 G      "/>
    <x v="8"/>
    <n v="882120.15"/>
    <n v="856753.89"/>
    <n v="727218.16"/>
    <n v="770396.73"/>
    <n v="921900.52"/>
    <n v="900689.99"/>
    <n v="792364.78"/>
    <n v="1136369.75"/>
    <n v="1042285.86"/>
    <n v="902387.21"/>
    <n v="1042285.86"/>
    <n v="766579.16"/>
    <n v="10741352.1"/>
  </r>
  <r>
    <s v="002210"/>
    <s v="TEMPO PROTECTANT 120ML      "/>
    <x v="8"/>
    <n v="204423.91"/>
    <n v="210110.07999999999"/>
    <n v="167264.6"/>
    <n v="175885.16"/>
    <n v="291683.74"/>
    <n v="175885.16"/>
    <n v="210110.07999999999"/>
    <n v="277926.98"/>
    <n v="259444.84"/>
    <n v="194548.89"/>
    <n v="236237.94"/>
    <n v="194548.89"/>
    <n v="2598070.27"/>
  </r>
  <r>
    <s v="102220"/>
    <s v="TEMPO PROTECTANT BONUS PACK      "/>
    <x v="8"/>
    <n v="312346.93"/>
    <n v="309984.02"/>
    <n v="285750.18"/>
    <n v="297779.93"/>
    <n v="285750.18"/>
    <n v="249486.58"/>
    <n v="297779.93"/>
    <n v="360945.32"/>
    <n v="334773.49"/>
    <n v="295421.59999999998"/>
    <n v="308601.65999999997"/>
    <n v="321593.43"/>
    <n v="3660213.25"/>
  </r>
  <r>
    <s v="007105"/>
    <s v="WINDEX ATOM.      "/>
    <x v="9"/>
    <n v="1147555.01"/>
    <n v="969378.1"/>
    <n v="980148.97"/>
    <n v="1227878.93"/>
    <n v="969378.1"/>
    <n v="980148.97"/>
    <n v="1227878.93"/>
    <n v="1059974.55"/>
    <n v="1071752.04"/>
    <n v="1342634.43"/>
    <n v="1059974.55"/>
    <n v="1071752.04"/>
    <n v="13108454.6"/>
  </r>
  <r>
    <s v="007109"/>
    <s v="WINDEX DESENGRASANTE RP      "/>
    <x v="9"/>
    <n v="270080.15000000002"/>
    <n v="228542.83"/>
    <n v="232050.57"/>
    <n v="288983.90999999997"/>
    <n v="228542.83"/>
    <n v="232050.57"/>
    <n v="288983.90999999997"/>
    <n v="249902.11"/>
    <n v="253737.68"/>
    <n v="315991.93"/>
    <n v="249902.11"/>
    <n v="253737.68"/>
    <n v="3092506.28"/>
  </r>
  <r>
    <s v="007115"/>
    <s v="WINDEX EXPRESS      "/>
    <x v="9"/>
    <n v="623418.75"/>
    <n v="605713.84"/>
    <n v="605713.84"/>
    <n v="667058.06999999995"/>
    <n v="605713.84"/>
    <n v="605713.84"/>
    <n v="667058.06999999995"/>
    <n v="662322.61"/>
    <n v="662322.61"/>
    <n v="729399.94"/>
    <n v="662322.61"/>
    <n v="662322.61"/>
    <n v="7759080.6299999999"/>
  </r>
  <r>
    <s v="007117"/>
    <s v="WINDEX EXPRESS CLUB      "/>
    <x v="9"/>
    <n v="65863.17"/>
    <n v="49375.93"/>
    <n v="56408.480000000003"/>
    <n v="70473.59"/>
    <n v="49375.93"/>
    <n v="56408.480000000003"/>
    <n v="70473.59"/>
    <n v="53990.5"/>
    <n v="61680.3"/>
    <n v="77059.91"/>
    <n v="53990.5"/>
    <n v="61680.3"/>
    <n v="726780.68"/>
  </r>
  <r>
    <s v="007106"/>
    <s v="WINDEX RP.      "/>
    <x v="9"/>
    <n v="610981.19999999995"/>
    <n v="555945.22"/>
    <n v="555945.22"/>
    <n v="653745.56000000006"/>
    <n v="555945.22"/>
    <n v="555945.22"/>
    <n v="653745.56000000006"/>
    <n v="607903.06999999995"/>
    <n v="607903.06999999995"/>
    <n v="714843.68"/>
    <n v="607903.06999999995"/>
    <n v="607903.06999999995"/>
    <n v="7288709.1600000001"/>
  </r>
  <r>
    <s v="007110"/>
    <s v="WINDEX VINAGRE ATOM      "/>
    <x v="9"/>
    <n v="301988.15999999997"/>
    <n v="269271.69"/>
    <n v="269271.69"/>
    <n v="323126.03000000003"/>
    <n v="269271.69"/>
    <n v="269271.69"/>
    <n v="323126.03000000003"/>
    <n v="294437.37"/>
    <n v="294437.37"/>
    <n v="353324.85"/>
    <n v="294437.37"/>
    <n v="294437.37"/>
    <n v="3556401.31"/>
  </r>
  <r>
    <s v="009004"/>
    <s v="ZIPLOC CONGELAR ALIL. GRANDE      "/>
    <x v="10"/>
    <n v="341074.3"/>
    <n v="288767.86"/>
    <n v="258555.61"/>
    <n v="273661.73"/>
    <n v="258555.61"/>
    <n v="258555.61"/>
    <n v="273661.73"/>
    <n v="282719.3"/>
    <n v="282719.3"/>
    <n v="299237.19"/>
    <n v="282719.3"/>
    <n v="282719.3"/>
    <n v="3382946.84"/>
  </r>
  <r>
    <s v="009003"/>
    <s v="ZIPLOC CONGELAR ALIL. MEDIANA      "/>
    <x v="10"/>
    <n v="207319.21"/>
    <n v="173167.98"/>
    <n v="152079.60999999999"/>
    <n v="179453.94"/>
    <n v="160596.07"/>
    <n v="160596.07"/>
    <n v="179453.94"/>
    <n v="175604.92"/>
    <n v="175604.92"/>
    <n v="196225.19"/>
    <n v="175604.92"/>
    <n v="175604.92"/>
    <n v="2111311.69"/>
  </r>
  <r>
    <s v="009002"/>
    <s v="ZIPLOC GUARDAR ALI. GRANDE      "/>
    <x v="10"/>
    <n v="417880.85"/>
    <n v="359609.49"/>
    <n v="340201.4"/>
    <n v="388721.63"/>
    <n v="330497.36"/>
    <n v="330497.36"/>
    <n v="388721.63"/>
    <n v="361384.96000000002"/>
    <n v="361384.96000000002"/>
    <n v="425050.75"/>
    <n v="361384.96000000002"/>
    <n v="361384.96000000002"/>
    <n v="4426720.3099999996"/>
  </r>
  <r>
    <s v="009001"/>
    <s v="ZIPLOC GUARDAR ALI. MEDIANA      "/>
    <x v="10"/>
    <n v="208313.08"/>
    <n v="175558.32"/>
    <n v="162103.71"/>
    <n v="175558.32"/>
    <n v="162103.71"/>
    <n v="162103.71"/>
    <n v="175558.32"/>
    <n v="177253.76000000001"/>
    <n v="177253.76000000001"/>
    <n v="191965.82"/>
    <n v="177253.76000000001"/>
    <n v="177253.76000000001"/>
    <n v="2122280.0299999998"/>
  </r>
  <r>
    <s v="009006"/>
    <s v="ZIPLOC PLSTICO AUTOADHERIBLE      "/>
    <x v="10"/>
    <n v="231530.13"/>
    <n v="185801.60000000001"/>
    <n v="185801.60000000001"/>
    <n v="198188.37"/>
    <n v="185801.60000000001"/>
    <n v="185801.60000000001"/>
    <n v="198188.37"/>
    <n v="203166.36"/>
    <n v="203166.36"/>
    <n v="216710.78"/>
    <n v="203166.36"/>
    <n v="203166.36"/>
    <n v="2400489.4900000002"/>
  </r>
  <r>
    <s v="009009"/>
    <s v="ZIPLOC REDONDO"/>
    <x v="10"/>
    <n v="361049.97"/>
    <n v="266036.82"/>
    <n v="199603.63"/>
    <n v="209028.93"/>
    <n v="199603.63"/>
    <n v="209028.93"/>
    <n v="237608.89"/>
    <n v="228031.56"/>
    <n v="209028.93"/>
    <n v="237608.89"/>
    <n v="228031.56"/>
    <n v="209028.93"/>
    <n v="2793690.67"/>
  </r>
  <r>
    <s v="009008"/>
    <s v="ZIPLOC SQUARE CONTAINER"/>
    <x v="10"/>
    <n v="424492.72"/>
    <n v="341110.22"/>
    <n v="276678.28999999998"/>
    <n v="341110.22"/>
    <n v="276678.28999999998"/>
    <n v="276678.28999999998"/>
    <n v="341110.22"/>
    <n v="276678.28999999998"/>
    <n v="276678.28999999998"/>
    <n v="341110.22"/>
    <n v="276678.28999999998"/>
    <n v="265307.95"/>
    <n v="3714311.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E20940-E1F0-4581-9E0F-F8ACBBC2295A}"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D5:E135" firstHeaderRow="1" firstDataRow="1" firstDataCol="1"/>
  <pivotFields count="16">
    <pivotField axis="axisRow" showAll="0" sortType="descending">
      <items count="130">
        <item x="19"/>
        <item x="101"/>
        <item x="97"/>
        <item x="81"/>
        <item x="89"/>
        <item x="77"/>
        <item x="2"/>
        <item x="4"/>
        <item x="80"/>
        <item x="87"/>
        <item x="76"/>
        <item x="3"/>
        <item x="5"/>
        <item x="85"/>
        <item x="84"/>
        <item x="36"/>
        <item x="59"/>
        <item x="57"/>
        <item x="74"/>
        <item x="88"/>
        <item x="62"/>
        <item x="66"/>
        <item x="9"/>
        <item x="20"/>
        <item x="49"/>
        <item x="48"/>
        <item x="47"/>
        <item x="52"/>
        <item x="51"/>
        <item x="58"/>
        <item x="55"/>
        <item x="56"/>
        <item x="15"/>
        <item x="17"/>
        <item x="16"/>
        <item x="18"/>
        <item x="75"/>
        <item x="45"/>
        <item x="96"/>
        <item x="107"/>
        <item x="108"/>
        <item x="109"/>
        <item x="110"/>
        <item x="112"/>
        <item x="113"/>
        <item x="111"/>
        <item x="65"/>
        <item x="64"/>
        <item x="63"/>
        <item x="30"/>
        <item x="83"/>
        <item x="82"/>
        <item x="90"/>
        <item x="29"/>
        <item x="79"/>
        <item x="26"/>
        <item x="27"/>
        <item x="95"/>
        <item x="91"/>
        <item x="78"/>
        <item x="115"/>
        <item x="69"/>
        <item x="68"/>
        <item x="67"/>
        <item x="24"/>
        <item x="25"/>
        <item x="23"/>
        <item x="28"/>
        <item x="127"/>
        <item x="128"/>
        <item x="126"/>
        <item x="122"/>
        <item x="123"/>
        <item x="124"/>
        <item x="125"/>
        <item x="119"/>
        <item x="118"/>
        <item x="121"/>
        <item x="117"/>
        <item x="120"/>
        <item x="116"/>
        <item x="13"/>
        <item x="12"/>
        <item x="11"/>
        <item x="6"/>
        <item x="7"/>
        <item x="8"/>
        <item x="32"/>
        <item x="38"/>
        <item x="37"/>
        <item x="34"/>
        <item x="35"/>
        <item x="46"/>
        <item x="50"/>
        <item x="53"/>
        <item x="54"/>
        <item x="60"/>
        <item x="61"/>
        <item x="103"/>
        <item x="104"/>
        <item x="102"/>
        <item x="70"/>
        <item x="71"/>
        <item x="73"/>
        <item x="1"/>
        <item x="0"/>
        <item x="22"/>
        <item x="21"/>
        <item x="10"/>
        <item x="39"/>
        <item x="41"/>
        <item x="42"/>
        <item x="40"/>
        <item x="100"/>
        <item x="99"/>
        <item x="98"/>
        <item x="86"/>
        <item x="94"/>
        <item x="92"/>
        <item x="93"/>
        <item x="114"/>
        <item x="106"/>
        <item x="105"/>
        <item x="44"/>
        <item x="14"/>
        <item x="43"/>
        <item x="31"/>
        <item x="72"/>
        <item x="33"/>
        <item t="default"/>
      </items>
    </pivotField>
    <pivotField showAll="0"/>
    <pivotField showAll="0">
      <items count="12">
        <item x="0"/>
        <item x="8"/>
        <item x="10"/>
        <item x="5"/>
        <item x="2"/>
        <item x="3"/>
        <item x="6"/>
        <item x="9"/>
        <item x="7"/>
        <item x="4"/>
        <item x="1"/>
        <item t="default"/>
      </items>
    </pivotField>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a de Total"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14BAA8-5B72-4EBB-802D-04BFC517E0F2}" name="TablaDinámica4"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5:B17" firstHeaderRow="1" firstDataRow="1" firstDataCol="1"/>
  <pivotFields count="16">
    <pivotField showAll="0" sortType="descending">
      <items count="130">
        <item x="19"/>
        <item x="101"/>
        <item x="97"/>
        <item x="81"/>
        <item x="89"/>
        <item x="77"/>
        <item x="2"/>
        <item x="4"/>
        <item x="80"/>
        <item x="87"/>
        <item x="76"/>
        <item x="3"/>
        <item x="5"/>
        <item x="85"/>
        <item x="84"/>
        <item x="36"/>
        <item x="59"/>
        <item x="57"/>
        <item x="74"/>
        <item x="88"/>
        <item x="62"/>
        <item x="66"/>
        <item x="9"/>
        <item x="20"/>
        <item x="49"/>
        <item x="48"/>
        <item x="47"/>
        <item x="52"/>
        <item x="51"/>
        <item x="58"/>
        <item x="55"/>
        <item x="56"/>
        <item x="15"/>
        <item x="17"/>
        <item x="16"/>
        <item x="18"/>
        <item x="75"/>
        <item x="45"/>
        <item x="96"/>
        <item x="107"/>
        <item x="108"/>
        <item x="109"/>
        <item x="110"/>
        <item x="112"/>
        <item x="113"/>
        <item x="111"/>
        <item x="65"/>
        <item x="64"/>
        <item x="63"/>
        <item x="30"/>
        <item x="83"/>
        <item x="82"/>
        <item x="90"/>
        <item x="29"/>
        <item x="79"/>
        <item x="26"/>
        <item x="27"/>
        <item x="95"/>
        <item x="91"/>
        <item x="78"/>
        <item x="115"/>
        <item x="69"/>
        <item x="68"/>
        <item x="67"/>
        <item x="24"/>
        <item x="25"/>
        <item x="23"/>
        <item x="28"/>
        <item x="127"/>
        <item x="128"/>
        <item x="126"/>
        <item x="122"/>
        <item x="123"/>
        <item x="124"/>
        <item x="125"/>
        <item x="119"/>
        <item x="118"/>
        <item x="121"/>
        <item x="117"/>
        <item x="120"/>
        <item x="116"/>
        <item x="13"/>
        <item x="12"/>
        <item x="11"/>
        <item x="6"/>
        <item x="7"/>
        <item x="8"/>
        <item x="32"/>
        <item x="38"/>
        <item x="37"/>
        <item x="34"/>
        <item x="35"/>
        <item x="46"/>
        <item x="50"/>
        <item x="53"/>
        <item x="54"/>
        <item x="60"/>
        <item x="61"/>
        <item x="103"/>
        <item x="104"/>
        <item x="102"/>
        <item x="70"/>
        <item x="71"/>
        <item x="73"/>
        <item x="1"/>
        <item x="0"/>
        <item x="22"/>
        <item x="21"/>
        <item x="10"/>
        <item x="39"/>
        <item x="41"/>
        <item x="42"/>
        <item x="40"/>
        <item x="100"/>
        <item x="99"/>
        <item x="98"/>
        <item x="86"/>
        <item x="94"/>
        <item x="92"/>
        <item x="93"/>
        <item x="114"/>
        <item x="106"/>
        <item x="105"/>
        <item x="44"/>
        <item x="14"/>
        <item x="43"/>
        <item x="31"/>
        <item x="72"/>
        <item x="33"/>
        <item t="default"/>
      </items>
    </pivotField>
    <pivotField dataField="1" showAll="0">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 axis="axisRow" showAll="0" sortType="ascending">
      <items count="12">
        <item x="0"/>
        <item x="8"/>
        <item x="10"/>
        <item x="5"/>
        <item x="2"/>
        <item x="3"/>
        <item x="6"/>
        <item x="9"/>
        <item x="7"/>
        <item x="4"/>
        <item x="1"/>
        <item t="default"/>
      </items>
    </pivotField>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s>
  <rowFields count="1">
    <field x="2"/>
  </rowFields>
  <rowItems count="12">
    <i>
      <x/>
    </i>
    <i>
      <x v="1"/>
    </i>
    <i>
      <x v="2"/>
    </i>
    <i>
      <x v="3"/>
    </i>
    <i>
      <x v="4"/>
    </i>
    <i>
      <x v="5"/>
    </i>
    <i>
      <x v="6"/>
    </i>
    <i>
      <x v="7"/>
    </i>
    <i>
      <x v="8"/>
    </i>
    <i>
      <x v="9"/>
    </i>
    <i>
      <x v="10"/>
    </i>
    <i t="grand">
      <x/>
    </i>
  </rowItems>
  <colItems count="1">
    <i/>
  </colItems>
  <dataFields count="1">
    <dataField name="Cuenta de Descripció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D08AAD-964B-4252-B989-2C9D3B0100DE}" name="TablaDinámica5"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C3:D15" firstHeaderRow="1" firstDataRow="1" firstDataCol="1"/>
  <pivotFields count="16">
    <pivotField showAll="0" measureFilter="1">
      <items count="130">
        <item x="33"/>
        <item x="72"/>
        <item x="31"/>
        <item x="43"/>
        <item x="14"/>
        <item x="44"/>
        <item x="105"/>
        <item x="106"/>
        <item x="114"/>
        <item x="93"/>
        <item x="92"/>
        <item x="94"/>
        <item x="86"/>
        <item x="98"/>
        <item x="99"/>
        <item x="100"/>
        <item x="40"/>
        <item x="42"/>
        <item x="41"/>
        <item x="39"/>
        <item x="10"/>
        <item x="21"/>
        <item x="22"/>
        <item x="0"/>
        <item x="1"/>
        <item x="73"/>
        <item x="71"/>
        <item x="70"/>
        <item x="102"/>
        <item x="104"/>
        <item x="103"/>
        <item x="61"/>
        <item x="60"/>
        <item x="54"/>
        <item x="53"/>
        <item x="50"/>
        <item x="46"/>
        <item x="35"/>
        <item x="34"/>
        <item x="37"/>
        <item x="38"/>
        <item x="32"/>
        <item x="8"/>
        <item x="7"/>
        <item x="6"/>
        <item x="11"/>
        <item x="12"/>
        <item x="13"/>
        <item x="116"/>
        <item x="120"/>
        <item x="117"/>
        <item x="121"/>
        <item x="118"/>
        <item x="119"/>
        <item x="125"/>
        <item x="124"/>
        <item x="123"/>
        <item x="122"/>
        <item x="126"/>
        <item x="128"/>
        <item x="127"/>
        <item x="28"/>
        <item x="23"/>
        <item x="25"/>
        <item x="24"/>
        <item x="67"/>
        <item x="68"/>
        <item x="69"/>
        <item x="115"/>
        <item x="78"/>
        <item x="91"/>
        <item x="95"/>
        <item x="27"/>
        <item x="26"/>
        <item x="79"/>
        <item x="29"/>
        <item x="90"/>
        <item x="82"/>
        <item x="83"/>
        <item x="30"/>
        <item x="63"/>
        <item x="64"/>
        <item x="65"/>
        <item x="111"/>
        <item x="113"/>
        <item x="112"/>
        <item x="110"/>
        <item x="109"/>
        <item x="108"/>
        <item x="107"/>
        <item x="96"/>
        <item x="45"/>
        <item x="75"/>
        <item x="18"/>
        <item x="16"/>
        <item x="17"/>
        <item x="15"/>
        <item x="56"/>
        <item x="55"/>
        <item x="58"/>
        <item x="51"/>
        <item x="52"/>
        <item x="47"/>
        <item x="48"/>
        <item x="49"/>
        <item x="20"/>
        <item x="9"/>
        <item x="66"/>
        <item x="62"/>
        <item x="88"/>
        <item x="74"/>
        <item x="57"/>
        <item x="59"/>
        <item x="36"/>
        <item x="84"/>
        <item x="85"/>
        <item x="5"/>
        <item x="3"/>
        <item x="76"/>
        <item x="87"/>
        <item x="80"/>
        <item x="4"/>
        <item x="2"/>
        <item x="77"/>
        <item x="89"/>
        <item x="81"/>
        <item x="97"/>
        <item x="101"/>
        <item x="19"/>
        <item t="default"/>
      </items>
    </pivotField>
    <pivotField showAll="0"/>
    <pivotField axis="axisRow" showAll="0">
      <items count="12">
        <item x="0"/>
        <item x="8"/>
        <item x="10"/>
        <item x="5"/>
        <item x="2"/>
        <item x="3"/>
        <item x="6"/>
        <item x="9"/>
        <item x="7"/>
        <item x="4"/>
        <item x="1"/>
        <item t="default"/>
      </items>
    </pivotField>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s>
  <rowFields count="1">
    <field x="2"/>
  </rowFields>
  <rowItems count="12">
    <i>
      <x/>
    </i>
    <i>
      <x v="1"/>
    </i>
    <i>
      <x v="2"/>
    </i>
    <i>
      <x v="3"/>
    </i>
    <i>
      <x v="4"/>
    </i>
    <i>
      <x v="5"/>
    </i>
    <i>
      <x v="6"/>
    </i>
    <i>
      <x v="7"/>
    </i>
    <i>
      <x v="8"/>
    </i>
    <i>
      <x v="9"/>
    </i>
    <i>
      <x v="10"/>
    </i>
    <i t="grand">
      <x/>
    </i>
  </rowItems>
  <colItems count="1">
    <i/>
  </colItems>
  <dataFields count="1">
    <dataField name="Suma de Total" fld="15"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6C7A6D-C801-4166-9226-9DB3118CC715}" name="TablaDinámica6"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C18:D30" firstHeaderRow="1" firstDataRow="1" firstDataCol="1"/>
  <pivotFields count="16">
    <pivotField showAll="0" measureFilter="1">
      <items count="1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showAll="0"/>
    <pivotField axis="axisRow" showAll="0">
      <items count="12">
        <item x="0"/>
        <item x="3"/>
        <item x="9"/>
        <item x="5"/>
        <item x="7"/>
        <item x="1"/>
        <item x="10"/>
        <item x="8"/>
        <item x="4"/>
        <item x="2"/>
        <item x="6"/>
        <item t="default"/>
      </items>
    </pivotField>
    <pivotField numFmtId="166" showAll="0"/>
    <pivotField numFmtId="166" showAll="0"/>
    <pivotField numFmtId="166" showAll="0"/>
    <pivotField numFmtId="166" showAll="0"/>
    <pivotField numFmtId="166" showAll="0"/>
    <pivotField numFmtId="166" showAll="0"/>
    <pivotField numFmtId="166" showAll="0"/>
    <pivotField numFmtId="166" showAll="0"/>
    <pivotField numFmtId="166" showAll="0"/>
    <pivotField numFmtId="166" showAll="0"/>
    <pivotField numFmtId="166" showAll="0"/>
    <pivotField numFmtId="166" showAll="0"/>
    <pivotField dataField="1" numFmtId="166" showAll="0"/>
  </pivotFields>
  <rowFields count="1">
    <field x="2"/>
  </rowFields>
  <rowItems count="12">
    <i>
      <x/>
    </i>
    <i>
      <x v="1"/>
    </i>
    <i>
      <x v="2"/>
    </i>
    <i>
      <x v="3"/>
    </i>
    <i>
      <x v="4"/>
    </i>
    <i>
      <x v="5"/>
    </i>
    <i>
      <x v="6"/>
    </i>
    <i>
      <x v="7"/>
    </i>
    <i>
      <x v="8"/>
    </i>
    <i>
      <x v="9"/>
    </i>
    <i>
      <x v="10"/>
    </i>
    <i t="grand">
      <x/>
    </i>
  </rowItems>
  <colItems count="1">
    <i/>
  </colItems>
  <dataFields count="1">
    <dataField name="Suma de Total" fld="15"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6654D3-ACE0-48D2-924E-F5B1949F88D4}" name="TablaDinámica58" cacheId="2"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chartFormat="1">
  <location ref="A3:B14" firstHeaderRow="1" firstDataRow="1" firstDataCol="1"/>
  <pivotFields count="1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1">
        <item x="0"/>
        <item x="8"/>
        <item x="10"/>
        <item x="5"/>
        <item x="2"/>
        <item x="3"/>
        <item x="6"/>
        <item x="9"/>
        <item x="7"/>
        <item x="4"/>
        <item x="1"/>
      </items>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s>
  <rowFields count="1">
    <field x="2"/>
  </rowFields>
  <rowItems count="11">
    <i>
      <x/>
    </i>
    <i>
      <x v="1"/>
    </i>
    <i>
      <x v="2"/>
    </i>
    <i>
      <x v="3"/>
    </i>
    <i>
      <x v="4"/>
    </i>
    <i>
      <x v="5"/>
    </i>
    <i>
      <x v="6"/>
    </i>
    <i>
      <x v="7"/>
    </i>
    <i>
      <x v="8"/>
    </i>
    <i>
      <x v="9"/>
    </i>
    <i>
      <x v="10"/>
    </i>
  </rowItems>
  <colItems count="1">
    <i/>
  </colItems>
  <dataFields count="1">
    <dataField name="Suma de Total" fld="1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C2CDFC-725A-4A3E-9295-FEC8D1B53A11}" name="TablaDinámica3" cacheId="3"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1:B13" firstHeaderRow="1" firstDataRow="1" firstDataCol="1"/>
  <pivotFields count="16">
    <pivotField showAll="0"/>
    <pivotField showAll="0"/>
    <pivotField axis="axisRow" showAll="0">
      <items count="12">
        <item x="0"/>
        <item x="8"/>
        <item x="10"/>
        <item x="5"/>
        <item x="2"/>
        <item x="3"/>
        <item x="6"/>
        <item x="9"/>
        <item x="7"/>
        <item x="4"/>
        <item x="1"/>
        <item t="default"/>
      </items>
    </pivotField>
    <pivotField numFmtId="166" showAll="0"/>
    <pivotField numFmtId="166" showAll="0"/>
    <pivotField numFmtId="166" showAll="0"/>
    <pivotField numFmtId="166" showAll="0"/>
    <pivotField numFmtId="166" showAll="0"/>
    <pivotField numFmtId="166" showAll="0"/>
    <pivotField numFmtId="166" showAll="0"/>
    <pivotField numFmtId="166" showAll="0"/>
    <pivotField numFmtId="166" showAll="0"/>
    <pivotField numFmtId="166" showAll="0"/>
    <pivotField numFmtId="166" showAll="0"/>
    <pivotField numFmtId="166" showAll="0"/>
    <pivotField dataField="1" numFmtId="166" showAll="0"/>
  </pivotFields>
  <rowFields count="1">
    <field x="2"/>
  </rowFields>
  <rowItems count="12">
    <i>
      <x/>
    </i>
    <i>
      <x v="1"/>
    </i>
    <i>
      <x v="2"/>
    </i>
    <i>
      <x v="3"/>
    </i>
    <i>
      <x v="4"/>
    </i>
    <i>
      <x v="5"/>
    </i>
    <i>
      <x v="6"/>
    </i>
    <i>
      <x v="7"/>
    </i>
    <i>
      <x v="8"/>
    </i>
    <i>
      <x v="9"/>
    </i>
    <i>
      <x v="10"/>
    </i>
    <i t="grand">
      <x/>
    </i>
  </rowItems>
  <colItems count="1">
    <i/>
  </colItems>
  <dataFields count="1">
    <dataField name="Suma de Total" fld="15" showDataAs="percentOfCol"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B889F5-4DBB-4CE0-9FCA-0989A09A2F78}" name="Tabla5" displayName="Tabla5" ref="A5:T134" totalsRowShown="0" headerRowDxfId="120" dataDxfId="119" dataCellStyle="Millares">
  <autoFilter ref="A5:T134" xr:uid="{FEB889F5-4DBB-4CE0-9FCA-0989A09A2F78}"/>
  <tableColumns count="20">
    <tableColumn id="1" xr3:uid="{DBA28D89-F286-46E8-97B2-8D4DA083C76E}" name="Sku" dataDxfId="118"/>
    <tableColumn id="2" xr3:uid="{B1F60742-C4C0-42C2-92EC-60E24C4D7402}" name="Descripción" dataDxfId="117"/>
    <tableColumn id="3" xr3:uid="{256DB599-F708-4F5D-8FBB-AAA889B69EB4}" name="Categoría Fcst" dataDxfId="116"/>
    <tableColumn id="4" xr3:uid="{A1AB2680-20C0-4114-86C1-A7955562F998}" name="jul-99" dataDxfId="115" dataCellStyle="Millares"/>
    <tableColumn id="5" xr3:uid="{229484BE-66E9-4C45-93ED-54D22A9E70F0}" name="ago-99" dataDxfId="114" dataCellStyle="Millares"/>
    <tableColumn id="6" xr3:uid="{0219732C-564D-430A-B6B2-3ABDDE22ACED}" name="sep-99" dataDxfId="113" dataCellStyle="Millares"/>
    <tableColumn id="7" xr3:uid="{9501FF79-97E3-4E94-9A74-37B60A6A2EFD}" name="oct-99" dataDxfId="112" dataCellStyle="Millares"/>
    <tableColumn id="8" xr3:uid="{193CA951-D445-4AF2-BC15-46910106A445}" name="nov-99" dataDxfId="111" dataCellStyle="Millares"/>
    <tableColumn id="9" xr3:uid="{17B4DC83-8EF0-4CE8-A10C-C7214742BED1}" name="dic-99" dataDxfId="110" dataCellStyle="Millares"/>
    <tableColumn id="10" xr3:uid="{1BCF53E7-52BA-46CD-8405-22263C878744}" name="ene-00" dataDxfId="109" dataCellStyle="Millares"/>
    <tableColumn id="11" xr3:uid="{638484B3-C8F4-43E2-8E88-15C81A90E219}" name="feb-00" dataDxfId="108" dataCellStyle="Millares"/>
    <tableColumn id="12" xr3:uid="{B22701B6-A0F0-4708-99AA-C43903F8BBE5}" name="mar-00" dataDxfId="107" dataCellStyle="Millares"/>
    <tableColumn id="13" xr3:uid="{FA49EA17-CDBD-484B-BD98-60392E95E6D6}" name="abr-00" dataDxfId="106" dataCellStyle="Millares"/>
    <tableColumn id="14" xr3:uid="{8570C8AB-F630-48EF-A3D8-8B232254D04F}" name="may-00" dataDxfId="105" dataCellStyle="Millares"/>
    <tableColumn id="15" xr3:uid="{F5EC4FA3-9AE1-431A-A8B1-2E59CE7F4CCC}" name="jun-00" dataDxfId="104" dataCellStyle="Millares"/>
    <tableColumn id="16" xr3:uid="{2DA796F6-CE18-4B2F-B574-C654EE916D8D}" name="Total" dataDxfId="103" dataCellStyle="Millares"/>
    <tableColumn id="17" xr3:uid="{7BC1C75C-E1DB-4C91-A40A-CA289E278148}" name="Total2" dataDxfId="102" dataCellStyle="Millares">
      <calculatedColumnFormula>SUM(D6:O6)</calculatedColumnFormula>
    </tableColumn>
    <tableColumn id="18" xr3:uid="{0D992A41-A5FF-4EAD-8259-E6E0DA70331D}" name="99-99" dataDxfId="101" dataCellStyle="Millares">
      <calculatedColumnFormula>SUM(D6:I6)</calculatedColumnFormula>
    </tableColumn>
    <tableColumn id="19" xr3:uid="{1EEA12DF-D546-49FB-9032-CEE7E240B219}" name="00-00" dataDxfId="100" dataCellStyle="Millares">
      <calculatedColumnFormula>SUM(J6:O6)</calculatedColumnFormula>
    </tableColumn>
    <tableColumn id="20" xr3:uid="{F7373B43-6F2B-4EA8-9102-0DFD51875879}" name="%" dataDxfId="99" dataCellStyle="Porcentaje">
      <calculatedColumnFormula>Tabla5[[#This Row],[00-00]]/Tabla5[[#This Row],[99-99]]-1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63D1F6-55F7-481B-9DFA-4E56340B3680}" name="Tabla3" displayName="Tabla3" ref="A4:S133" totalsRowShown="0" headerRowDxfId="98" dataDxfId="97" tableBorderDxfId="96">
  <autoFilter ref="A4:S133" xr:uid="{4C63D1F6-55F7-481B-9DFA-4E56340B3680}"/>
  <tableColumns count="19">
    <tableColumn id="1" xr3:uid="{3C501FAB-52AA-40B8-A869-340C384C0144}" name="Sku" dataDxfId="95"/>
    <tableColumn id="2" xr3:uid="{1A5A6732-0882-4A5D-89FD-95521912E73F}" name="Descripción" dataDxfId="94"/>
    <tableColumn id="3" xr3:uid="{2B2D7487-43F0-4E2D-847F-FBC5364B1206}" name="Categoría Fcst" dataDxfId="93"/>
    <tableColumn id="4" xr3:uid="{F198FA8D-D5F6-4FB4-8D53-E8FD6E25B68E}" name="jul-99" dataDxfId="92" dataCellStyle="Millares"/>
    <tableColumn id="5" xr3:uid="{0F523751-3704-4FD3-ABDA-17A0A78A033C}" name="ago-99" dataDxfId="91" dataCellStyle="Millares"/>
    <tableColumn id="6" xr3:uid="{157AC56A-01FB-4EA5-8501-D7D2C5E20C55}" name="sep-99" dataDxfId="90" dataCellStyle="Millares"/>
    <tableColumn id="7" xr3:uid="{35653036-CD28-4CE9-9D6A-4067B40BCD61}" name="oct-99" dataDxfId="89" dataCellStyle="Millares"/>
    <tableColumn id="8" xr3:uid="{56BC95D7-37FD-4A0F-919E-288F1159B3D1}" name="nov-99" dataDxfId="88" dataCellStyle="Millares"/>
    <tableColumn id="9" xr3:uid="{7583D801-D8EB-4AC2-B01E-B4A4C6FC233A}" name="dic-99" dataDxfId="87" dataCellStyle="Millares"/>
    <tableColumn id="10" xr3:uid="{F2A78978-1496-4278-8EE9-8F9893961E4C}" name="ene-00" dataDxfId="86" dataCellStyle="Millares"/>
    <tableColumn id="11" xr3:uid="{F0F8FC9F-24E1-44CF-A828-E099AED76FF2}" name="feb-00" dataDxfId="85" dataCellStyle="Millares"/>
    <tableColumn id="12" xr3:uid="{12650B55-C5E5-43F0-BC90-541A6363383F}" name="mar-00" dataDxfId="84" dataCellStyle="Millares"/>
    <tableColumn id="13" xr3:uid="{55A35D8E-AAC6-4A51-8D81-E31118ABE85D}" name="abr-00" dataDxfId="83" dataCellStyle="Millares"/>
    <tableColumn id="14" xr3:uid="{1B54BEAC-9751-4A25-99CF-9AC608E3E255}" name="may-00" dataDxfId="82" dataCellStyle="Millares"/>
    <tableColumn id="15" xr3:uid="{5CDEED88-9DAB-4C3B-A528-EAF09C6B2780}" name="jun-00" dataDxfId="81" dataCellStyle="Millares"/>
    <tableColumn id="16" xr3:uid="{971A540A-60A0-4DB1-8481-1C054CBCEA9A}" name="Total" dataDxfId="80" dataCellStyle="Millares"/>
    <tableColumn id="17" xr3:uid="{54F2BD19-2868-4B5F-B263-2D00D12FEA6C}" name="Columna1" dataDxfId="79">
      <calculatedColumnFormula>SUM(D5:O5)</calculatedColumnFormula>
    </tableColumn>
    <tableColumn id="18" xr3:uid="{163D37C8-6FFD-42A2-878B-680E6E1D79EA}" name="Columna2" dataDxfId="78">
      <calculatedColumnFormula>SUM(D5:I5)</calculatedColumnFormula>
    </tableColumn>
    <tableColumn id="19" xr3:uid="{D8AD5C9E-BDB7-444E-86B8-71DED056B172}" name="Columna3" dataDxfId="77">
      <calculatedColumnFormula>SUM(J5:O5)</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A47CA54-C47E-423C-A79D-E00D275383D1}" name="Tabla4" displayName="Tabla4" ref="A138:S260" totalsRowShown="0" headerRowDxfId="76" dataDxfId="75" tableBorderDxfId="74">
  <autoFilter ref="A138:S260" xr:uid="{7A47CA54-C47E-423C-A79D-E00D275383D1}"/>
  <tableColumns count="19">
    <tableColumn id="1" xr3:uid="{068C9E6F-320C-4B66-B446-AB6662AD7BF8}" name="Sku" dataDxfId="73"/>
    <tableColumn id="2" xr3:uid="{FED41DDA-CC05-4E52-BADF-0426D911817A}" name="Descripción" dataDxfId="72"/>
    <tableColumn id="3" xr3:uid="{D9379E8B-EC04-4B95-BF6D-F5B805862B7F}" name="Categoría" dataDxfId="71"/>
    <tableColumn id="4" xr3:uid="{9FE382D0-7CEA-4546-BA0F-8913ABD22E14}" name="jul-99" dataDxfId="70"/>
    <tableColumn id="5" xr3:uid="{25B795C3-1150-4E37-9D37-9439A00BC51C}" name="ago-99" dataDxfId="69"/>
    <tableColumn id="6" xr3:uid="{53D86025-19B2-4934-A39C-5E86699099CD}" name="sep-99" dataDxfId="68"/>
    <tableColumn id="7" xr3:uid="{7F2E8659-FC3D-48DC-8A36-0CBEB1CE7665}" name="oct-99" dataDxfId="67"/>
    <tableColumn id="8" xr3:uid="{A3EE365C-815A-4BAA-8E01-DF512677B66E}" name="nov-99" dataDxfId="66"/>
    <tableColumn id="9" xr3:uid="{74B7C68F-B38F-416F-9BBD-D4FD4AAA0632}" name="dic-99" dataDxfId="65"/>
    <tableColumn id="10" xr3:uid="{689AD2CE-42D2-4CD0-9354-3A1E6E53EA47}" name="ene-00" dataDxfId="64"/>
    <tableColumn id="11" xr3:uid="{6639386C-F421-4A26-AA37-1C246C36C595}" name="feb-00" dataDxfId="63"/>
    <tableColumn id="12" xr3:uid="{27CBBBF1-F694-4FC9-9248-CF9CE5AC3E50}" name="mar-00" dataDxfId="62"/>
    <tableColumn id="13" xr3:uid="{6A8DB272-C202-497D-B2D4-8BE4C6667462}" name="abr-00" dataDxfId="61"/>
    <tableColumn id="14" xr3:uid="{127B1CBA-EAA8-442A-9328-0C6F2024344F}" name="may-00" dataDxfId="60"/>
    <tableColumn id="15" xr3:uid="{58F37B7E-62FF-4EFB-A15F-1802436CE27D}" name="jun-00" dataDxfId="59"/>
    <tableColumn id="16" xr3:uid="{041FD707-998B-414A-B17E-0A9DAA938BD3}" name="Total" dataDxfId="58"/>
    <tableColumn id="17" xr3:uid="{CCD1A271-B68E-4755-9230-0C67ED1BA132}" name="Columna1" dataDxfId="57">
      <calculatedColumnFormula>SUM(D139:O139)</calculatedColumnFormula>
    </tableColumn>
    <tableColumn id="18" xr3:uid="{7F9AC8D0-4745-45D7-AB26-1C8EC0295AEB}" name="Columna2" dataDxfId="56">
      <calculatedColumnFormula>SUM(D139:I139)</calculatedColumnFormula>
    </tableColumn>
    <tableColumn id="19" xr3:uid="{5566E92F-87C1-4AE0-9615-FD9A85566365}" name="Columna3" dataDxfId="55">
      <calculatedColumnFormula>SUM(J139:O139)</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60931EE-3A8F-4092-81AA-ADDF440AF0E0}" name="Tabla2" displayName="Tabla2" ref="A3:L2436" totalsRowShown="0" headerRowDxfId="54" headerRowBorderDxfId="53" tableBorderDxfId="52" totalsRowBorderDxfId="51">
  <autoFilter ref="A3:L2436" xr:uid="{C60931EE-3A8F-4092-81AA-ADDF440AF0E0}"/>
  <sortState xmlns:xlrd2="http://schemas.microsoft.com/office/spreadsheetml/2017/richdata2" ref="A4:L2436">
    <sortCondition ref="E3:E2436"/>
  </sortState>
  <tableColumns count="12">
    <tableColumn id="1" xr3:uid="{A42B56FB-1296-4CCB-95F8-21AE57327065}" name="CIA" dataDxfId="50"/>
    <tableColumn id="2" xr3:uid="{BF7BA3A8-D2D4-4C3D-A5AF-2F34025841EE}" name="Categoría" dataDxfId="49"/>
    <tableColumn id="3" xr3:uid="{CA994B99-B32E-4DD6-8695-FC3BDD643A2C}" name="Promo PV" dataDxfId="48"/>
    <tableColumn id="4" xr3:uid="{133BD4AA-F3E4-4363-B07C-250579F687C7}" name="Cliente" dataDxfId="47"/>
    <tableColumn id="5" xr3:uid="{163182C9-03F9-4933-A14E-5F2E04634352}" name="Nombre del Cliente" dataDxfId="46"/>
    <tableColumn id="6" xr3:uid="{304EBC93-17D5-4DCE-AD52-4AD957FE51A5}" name="Factura" dataDxfId="45"/>
    <tableColumn id="7" xr3:uid="{A139BC01-8213-49D5-95DB-C047BB639FB4}" name="Sku" dataDxfId="44"/>
    <tableColumn id="8" xr3:uid="{DAF01556-C537-4232-B03A-C1887C70AD71}" name="Tot Fact" dataDxfId="43"/>
    <tableColumn id="9" xr3:uid="{0CC8CF5D-D4E8-4161-8BA1-727B25FA93E1}" name="Línea Factura" dataDxfId="42"/>
    <tableColumn id="10" xr3:uid="{8579CE2D-06AF-4F40-BA6D-852745686FAD}" name="Promoción" dataDxfId="41"/>
    <tableColumn id="11" xr3:uid="{587B946B-989B-4FBA-96DA-23E73B372D49}" name="Porcentaje" dataDxfId="40"/>
    <tableColumn id="12" xr3:uid="{9816EAF1-FC10-4375-AAC8-CFEF9C0ABD65}" name="Cajas" dataDxfId="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239AD5-472A-4B60-B551-D150870CAD1D}" name="Tabla1" displayName="Tabla1" ref="A2:I89" totalsRowShown="0" headerRowDxfId="38" dataDxfId="37">
  <autoFilter ref="A2:I89" xr:uid="{8F239AD5-472A-4B60-B551-D150870CAD1D}"/>
  <tableColumns count="9">
    <tableColumn id="1" xr3:uid="{FAB32397-1BC4-404C-80EB-FB7481C6579C}" name="CÓDIGO" dataDxfId="36"/>
    <tableColumn id="2" xr3:uid="{D6C4C567-20B7-42DE-A4B6-BB8F2A55E379}" name="DESCRIPCIÓN" dataDxfId="35"/>
    <tableColumn id="3" xr3:uid="{0EEB1412-4C3E-4383-9E9A-1A96B2B546F0}" name="EMPAQUE" dataDxfId="34"/>
    <tableColumn id="4" xr3:uid="{C529A703-F9EF-4D41-A105-710C20F0E285}" name="UNIDAD" dataDxfId="33"/>
    <tableColumn id="5" xr3:uid="{2FD69730-9F68-418C-A1E7-B9F2B20C84E4}" name="COSTO" dataDxfId="32"/>
    <tableColumn id="6" xr3:uid="{632B5F45-77C0-4AE0-9C5E-4BF8BE0E0F56}" name="METRO/FORANEO" dataDxfId="31"/>
    <tableColumn id="7" xr3:uid="{656FFF73-0879-4182-B0EA-98B15BB1B42E}" name="FRONTERIZO" dataDxfId="30"/>
    <tableColumn id="8" xr3:uid="{05E3B973-2FF5-4C6B-B55E-9CF5E2A20D83}" name="IVA" dataDxfId="29"/>
    <tableColumn id="9" xr3:uid="{9A35DB77-A4BF-4CD0-A63B-67FBFD0B1BB8}" name="IEPS" dataDxfId="28"/>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2.bin"/><Relationship Id="rId6" Type="http://schemas.openxmlformats.org/officeDocument/2006/relationships/table" Target="../tables/table4.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41"/>
  <sheetViews>
    <sheetView tabSelected="1" workbookViewId="0">
      <selection activeCell="C27" sqref="C27"/>
    </sheetView>
  </sheetViews>
  <sheetFormatPr baseColWidth="10" defaultColWidth="8.85546875" defaultRowHeight="12.75" x14ac:dyDescent="0.2"/>
  <cols>
    <col min="1" max="1" width="4.5703125" customWidth="1"/>
    <col min="2" max="2" width="4.140625" style="49" bestFit="1" customWidth="1"/>
    <col min="3" max="3" width="162.140625" customWidth="1"/>
    <col min="4" max="4" width="1.42578125" customWidth="1"/>
    <col min="5" max="5" width="4.42578125" style="54" customWidth="1"/>
    <col min="10" max="10" width="9" customWidth="1"/>
    <col min="11" max="11" width="12.42578125" customWidth="1"/>
  </cols>
  <sheetData>
    <row r="1" spans="1:11" ht="5.25" customHeight="1" x14ac:dyDescent="0.2"/>
    <row r="2" spans="1:11" ht="18" x14ac:dyDescent="0.25">
      <c r="C2" s="45" t="s">
        <v>494</v>
      </c>
      <c r="D2" s="16"/>
      <c r="E2" s="55"/>
      <c r="F2" s="16"/>
      <c r="G2" s="16"/>
      <c r="H2" s="16"/>
      <c r="I2" s="16"/>
      <c r="J2" s="16"/>
      <c r="K2" s="16"/>
    </row>
    <row r="3" spans="1:11" ht="18" x14ac:dyDescent="0.25">
      <c r="C3" s="61" t="s">
        <v>496</v>
      </c>
      <c r="D3" s="16"/>
      <c r="E3" s="55"/>
      <c r="F3" s="16"/>
      <c r="G3" s="16"/>
      <c r="H3" s="16"/>
      <c r="I3" s="16"/>
      <c r="J3" s="16"/>
      <c r="K3" s="16"/>
    </row>
    <row r="4" spans="1:11" ht="6" customHeight="1" x14ac:dyDescent="0.25">
      <c r="C4" s="46"/>
      <c r="D4" s="16"/>
      <c r="E4" s="55"/>
      <c r="F4" s="16"/>
      <c r="G4" s="16"/>
      <c r="H4" s="16"/>
      <c r="I4" s="16"/>
      <c r="J4" s="16"/>
      <c r="K4" s="16"/>
    </row>
    <row r="5" spans="1:11" ht="18" x14ac:dyDescent="0.25">
      <c r="C5" s="118" t="s">
        <v>533</v>
      </c>
      <c r="D5" s="16"/>
      <c r="E5" s="55" t="s">
        <v>495</v>
      </c>
      <c r="F5" s="16"/>
      <c r="G5" s="16"/>
      <c r="H5" s="16"/>
      <c r="I5" s="16"/>
      <c r="J5" s="16"/>
      <c r="K5" s="16"/>
    </row>
    <row r="6" spans="1:11" ht="5.25" customHeight="1" x14ac:dyDescent="0.25">
      <c r="C6" s="46"/>
      <c r="D6" s="16"/>
      <c r="E6" s="55"/>
      <c r="F6" s="16"/>
      <c r="G6" s="16"/>
      <c r="H6" s="16"/>
      <c r="I6" s="16"/>
      <c r="J6" s="16"/>
      <c r="K6" s="16"/>
    </row>
    <row r="7" spans="1:11" ht="24.75" customHeight="1" thickBot="1" x14ac:dyDescent="0.25">
      <c r="A7" s="62"/>
      <c r="B7" s="63" t="s">
        <v>480</v>
      </c>
      <c r="C7" s="59" t="s">
        <v>524</v>
      </c>
      <c r="D7" s="48"/>
      <c r="E7" s="56"/>
    </row>
    <row r="8" spans="1:11" ht="4.5" customHeight="1" thickTop="1" x14ac:dyDescent="0.2">
      <c r="A8" s="62"/>
      <c r="B8" s="64"/>
      <c r="C8" s="60"/>
      <c r="D8" s="48"/>
    </row>
    <row r="9" spans="1:11" ht="28.5" customHeight="1" thickBot="1" x14ac:dyDescent="0.25">
      <c r="A9" s="62"/>
      <c r="B9" s="63" t="s">
        <v>481</v>
      </c>
      <c r="C9" s="59" t="s">
        <v>525</v>
      </c>
      <c r="D9" s="48"/>
      <c r="E9" s="56"/>
    </row>
    <row r="10" spans="1:11" ht="5.25" customHeight="1" thickTop="1" x14ac:dyDescent="0.2">
      <c r="A10" s="62"/>
      <c r="B10" s="64"/>
      <c r="C10" s="60"/>
      <c r="D10" s="48"/>
    </row>
    <row r="11" spans="1:11" ht="28.5" customHeight="1" thickBot="1" x14ac:dyDescent="0.25">
      <c r="A11" s="62"/>
      <c r="B11" s="63" t="s">
        <v>482</v>
      </c>
      <c r="C11" s="59" t="s">
        <v>526</v>
      </c>
      <c r="D11" s="48"/>
      <c r="E11" s="56"/>
    </row>
    <row r="12" spans="1:11" ht="4.5" customHeight="1" thickTop="1" x14ac:dyDescent="0.2">
      <c r="A12" s="62"/>
      <c r="B12" s="64"/>
      <c r="C12" s="60"/>
      <c r="D12" s="48"/>
    </row>
    <row r="13" spans="1:11" ht="32.25" customHeight="1" thickBot="1" x14ac:dyDescent="0.25">
      <c r="A13" s="62"/>
      <c r="B13" s="63" t="s">
        <v>483</v>
      </c>
      <c r="C13" s="59" t="s">
        <v>534</v>
      </c>
      <c r="D13" s="48"/>
      <c r="E13" s="56"/>
    </row>
    <row r="14" spans="1:11" ht="4.5" customHeight="1" thickTop="1" x14ac:dyDescent="0.2">
      <c r="A14" s="62"/>
      <c r="B14" s="64"/>
      <c r="C14" s="60"/>
      <c r="D14" s="48"/>
    </row>
    <row r="15" spans="1:11" ht="24.75" customHeight="1" thickBot="1" x14ac:dyDescent="0.25">
      <c r="A15" s="62"/>
      <c r="B15" s="63" t="s">
        <v>484</v>
      </c>
      <c r="C15" s="59" t="s">
        <v>497</v>
      </c>
      <c r="D15" s="48"/>
      <c r="E15" s="56"/>
    </row>
    <row r="16" spans="1:11" ht="4.5" customHeight="1" thickTop="1" x14ac:dyDescent="0.2">
      <c r="A16" s="62"/>
      <c r="B16" s="64"/>
      <c r="C16" s="60"/>
      <c r="D16" s="48"/>
    </row>
    <row r="17" spans="1:5" ht="26.25" customHeight="1" thickBot="1" x14ac:dyDescent="0.25">
      <c r="A17" s="62"/>
      <c r="B17" s="63" t="s">
        <v>485</v>
      </c>
      <c r="C17" s="59" t="s">
        <v>529</v>
      </c>
      <c r="D17" s="48"/>
      <c r="E17" s="56"/>
    </row>
    <row r="18" spans="1:5" ht="4.5" customHeight="1" thickTop="1" x14ac:dyDescent="0.2">
      <c r="A18" s="62"/>
      <c r="B18" s="64"/>
      <c r="C18" s="60"/>
      <c r="D18" s="48"/>
    </row>
    <row r="19" spans="1:5" ht="30.75" customHeight="1" thickBot="1" x14ac:dyDescent="0.25">
      <c r="A19" s="62"/>
      <c r="B19" s="63" t="s">
        <v>543</v>
      </c>
      <c r="C19" s="59" t="s">
        <v>544</v>
      </c>
      <c r="D19" s="48"/>
      <c r="E19" s="56"/>
    </row>
    <row r="20" spans="1:5" ht="4.5" customHeight="1" thickTop="1" x14ac:dyDescent="0.2">
      <c r="A20" s="62"/>
      <c r="B20" s="64"/>
      <c r="C20" s="60"/>
      <c r="D20" s="48"/>
    </row>
    <row r="21" spans="1:5" ht="30.75" customHeight="1" thickBot="1" x14ac:dyDescent="0.25">
      <c r="A21" s="62"/>
      <c r="B21" s="63" t="s">
        <v>545</v>
      </c>
      <c r="C21" s="59" t="s">
        <v>546</v>
      </c>
      <c r="D21" s="48"/>
      <c r="E21" s="56"/>
    </row>
    <row r="22" spans="1:5" ht="4.5" customHeight="1" thickTop="1" x14ac:dyDescent="0.2">
      <c r="A22" s="62"/>
      <c r="B22" s="64"/>
      <c r="C22" s="60"/>
      <c r="D22" s="48"/>
    </row>
    <row r="23" spans="1:5" ht="30.75" customHeight="1" thickBot="1" x14ac:dyDescent="0.25">
      <c r="A23" s="62"/>
      <c r="B23" s="63" t="s">
        <v>487</v>
      </c>
      <c r="C23" s="59" t="s">
        <v>530</v>
      </c>
      <c r="D23" s="48"/>
      <c r="E23" s="56"/>
    </row>
    <row r="24" spans="1:5" ht="3.75" customHeight="1" thickTop="1" x14ac:dyDescent="0.2">
      <c r="A24" s="62"/>
      <c r="B24" s="64"/>
      <c r="C24" s="60"/>
      <c r="D24" s="48"/>
    </row>
    <row r="25" spans="1:5" ht="21.75" customHeight="1" thickBot="1" x14ac:dyDescent="0.25">
      <c r="A25" s="62"/>
      <c r="B25" s="63" t="s">
        <v>488</v>
      </c>
      <c r="C25" s="59" t="s">
        <v>498</v>
      </c>
      <c r="D25" s="48"/>
      <c r="E25" s="56"/>
    </row>
    <row r="26" spans="1:5" ht="3.75" customHeight="1" thickTop="1" x14ac:dyDescent="0.2">
      <c r="A26" s="62"/>
      <c r="B26" s="64"/>
      <c r="C26" s="60"/>
      <c r="D26" s="48"/>
    </row>
    <row r="27" spans="1:5" ht="30.75" customHeight="1" thickBot="1" x14ac:dyDescent="0.25">
      <c r="A27" s="62"/>
      <c r="B27" s="63" t="s">
        <v>489</v>
      </c>
      <c r="C27" s="59" t="s">
        <v>499</v>
      </c>
      <c r="D27" s="48"/>
      <c r="E27" s="56"/>
    </row>
    <row r="28" spans="1:5" ht="3.75" customHeight="1" thickTop="1" x14ac:dyDescent="0.2">
      <c r="A28" s="62"/>
      <c r="B28" s="64"/>
      <c r="C28" s="60"/>
      <c r="D28" s="48"/>
    </row>
    <row r="29" spans="1:5" ht="30.75" customHeight="1" thickBot="1" x14ac:dyDescent="0.25">
      <c r="A29" s="62"/>
      <c r="B29" s="63">
        <v>9.1</v>
      </c>
      <c r="C29" s="59" t="s">
        <v>550</v>
      </c>
      <c r="D29" s="48"/>
      <c r="E29" s="56"/>
    </row>
    <row r="30" spans="1:5" ht="3.75" customHeight="1" thickTop="1" x14ac:dyDescent="0.2">
      <c r="A30" s="62"/>
      <c r="B30" s="64"/>
      <c r="C30" s="60"/>
      <c r="D30" s="48"/>
    </row>
    <row r="31" spans="1:5" ht="23.25" customHeight="1" thickBot="1" x14ac:dyDescent="0.25">
      <c r="A31" s="62"/>
      <c r="B31" s="63" t="s">
        <v>490</v>
      </c>
      <c r="C31" s="59" t="s">
        <v>531</v>
      </c>
      <c r="D31" s="48"/>
      <c r="E31" s="56"/>
    </row>
    <row r="32" spans="1:5" ht="4.5" customHeight="1" thickTop="1" x14ac:dyDescent="0.2">
      <c r="A32" s="62"/>
      <c r="B32" s="64"/>
      <c r="C32" s="60"/>
      <c r="D32" s="48"/>
    </row>
    <row r="33" spans="1:5" ht="22.5" customHeight="1" thickBot="1" x14ac:dyDescent="0.25">
      <c r="A33" s="62"/>
      <c r="B33" s="63" t="s">
        <v>491</v>
      </c>
      <c r="C33" s="59" t="s">
        <v>500</v>
      </c>
      <c r="D33" s="48"/>
      <c r="E33" s="56"/>
    </row>
    <row r="34" spans="1:5" ht="3.75" customHeight="1" thickTop="1" x14ac:dyDescent="0.2">
      <c r="A34" s="62"/>
      <c r="B34" s="64"/>
      <c r="C34" s="60"/>
      <c r="D34" s="48"/>
    </row>
    <row r="35" spans="1:5" ht="20.25" customHeight="1" thickBot="1" x14ac:dyDescent="0.25">
      <c r="A35" s="62"/>
      <c r="B35" s="63" t="s">
        <v>492</v>
      </c>
      <c r="C35" s="59" t="s">
        <v>532</v>
      </c>
      <c r="D35" s="48"/>
      <c r="E35" s="56"/>
    </row>
    <row r="36" spans="1:5" ht="4.5" customHeight="1" thickTop="1" x14ac:dyDescent="0.2">
      <c r="A36" s="62"/>
      <c r="B36" s="64"/>
      <c r="C36" s="60"/>
      <c r="D36" s="48"/>
    </row>
    <row r="37" spans="1:5" ht="21.75" customHeight="1" thickBot="1" x14ac:dyDescent="0.25">
      <c r="A37" s="62"/>
      <c r="B37" s="63" t="s">
        <v>493</v>
      </c>
      <c r="C37" s="59" t="s">
        <v>510</v>
      </c>
      <c r="E37" s="56"/>
    </row>
    <row r="38" spans="1:5" ht="13.5" thickTop="1" x14ac:dyDescent="0.2">
      <c r="A38" s="62"/>
      <c r="B38" s="64"/>
      <c r="C38" s="58"/>
    </row>
    <row r="39" spans="1:5" x14ac:dyDescent="0.2">
      <c r="A39" s="62"/>
      <c r="B39" s="64"/>
      <c r="C39" s="57"/>
    </row>
    <row r="40" spans="1:5" x14ac:dyDescent="0.2">
      <c r="A40" s="62"/>
      <c r="B40" s="64"/>
    </row>
    <row r="41" spans="1:5" x14ac:dyDescent="0.2">
      <c r="A41" s="62"/>
      <c r="B41" s="64"/>
    </row>
  </sheetData>
  <phoneticPr fontId="8" type="noConversion"/>
  <printOptions horizontalCentered="1"/>
  <pageMargins left="0.91" right="0.74803149606299213" top="0.98425196850393704" bottom="0.98425196850393704" header="0.51181102362204722" footer="0.51181102362204722"/>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tabColor theme="2" tint="-0.499984740745262"/>
  </sheetPr>
  <dimension ref="A1:L134"/>
  <sheetViews>
    <sheetView zoomScale="90" zoomScaleNormal="90" workbookViewId="0">
      <pane xSplit="3" ySplit="4" topLeftCell="D5" activePane="bottomRight" state="frozen"/>
      <selection pane="topRight" activeCell="C1" sqref="C1"/>
      <selection pane="bottomLeft" activeCell="A5" sqref="A5"/>
      <selection pane="bottomRight" activeCell="L5" sqref="L5"/>
    </sheetView>
  </sheetViews>
  <sheetFormatPr baseColWidth="10" defaultColWidth="8.85546875" defaultRowHeight="12.75" x14ac:dyDescent="0.2"/>
  <cols>
    <col min="1" max="1" width="4.42578125" bestFit="1" customWidth="1"/>
    <col min="2" max="2" width="9.140625" style="17"/>
    <col min="3" max="3" width="41.42578125" bestFit="1" customWidth="1"/>
    <col min="4" max="4" width="35.5703125" bestFit="1" customWidth="1"/>
    <col min="5" max="5" width="15.5703125" customWidth="1"/>
    <col min="6" max="6" width="18.85546875" style="17" bestFit="1" customWidth="1"/>
    <col min="7" max="7" width="5" customWidth="1"/>
    <col min="8" max="8" width="17.5703125" bestFit="1" customWidth="1"/>
    <col min="9" max="9" width="20.140625" bestFit="1" customWidth="1"/>
    <col min="11" max="11" width="12.42578125" bestFit="1" customWidth="1"/>
    <col min="12" max="12" width="11" bestFit="1" customWidth="1"/>
  </cols>
  <sheetData>
    <row r="1" spans="1:12" ht="15.75" x14ac:dyDescent="0.25">
      <c r="B1" s="43" t="s">
        <v>523</v>
      </c>
    </row>
    <row r="3" spans="1:12" x14ac:dyDescent="0.2">
      <c r="D3" s="154" t="s">
        <v>475</v>
      </c>
      <c r="E3" s="154"/>
      <c r="F3" s="154"/>
    </row>
    <row r="4" spans="1:12" x14ac:dyDescent="0.2">
      <c r="B4" s="3" t="s">
        <v>1</v>
      </c>
      <c r="C4" s="3" t="s">
        <v>2</v>
      </c>
      <c r="D4" s="27" t="s">
        <v>477</v>
      </c>
      <c r="E4" s="29" t="s">
        <v>518</v>
      </c>
      <c r="F4" s="29" t="s">
        <v>517</v>
      </c>
      <c r="H4" s="18" t="s">
        <v>512</v>
      </c>
      <c r="I4" s="18" t="s">
        <v>513</v>
      </c>
      <c r="J4" s="78" t="s">
        <v>514</v>
      </c>
      <c r="K4" s="78" t="s">
        <v>515</v>
      </c>
      <c r="L4" s="81" t="s">
        <v>516</v>
      </c>
    </row>
    <row r="5" spans="1:12" s="28" customFormat="1" x14ac:dyDescent="0.2">
      <c r="A5" s="21">
        <v>1</v>
      </c>
      <c r="B5" s="41" t="s">
        <v>211</v>
      </c>
      <c r="C5" s="40" t="s">
        <v>212</v>
      </c>
      <c r="D5" s="53" t="str">
        <f>VLOOKUP(B5,'2.BASE'!$A$5:$P$134,3,FALSE)</f>
        <v>INSECTICIDES</v>
      </c>
      <c r="E5" s="53" t="str">
        <f>VLOOKUP(B5,'2.BASE'!$A$5:$P$134,2,FALSE)</f>
        <v xml:space="preserve">RAIDOLITOS 12 S      </v>
      </c>
      <c r="F5" s="166">
        <f>VLOOKUP(B5,Tabla5[#All],16,FALSE)</f>
        <v>151589038</v>
      </c>
      <c r="H5" s="73">
        <f>VLOOKUP(B5,'2.BASE'!$A$6:$S$134,18,0)</f>
        <v>73696016.950000003</v>
      </c>
      <c r="I5" s="73">
        <f>VLOOKUP(B5,'2.BASE'!$A$6:$S$134,19,0)</f>
        <v>77893021.309999987</v>
      </c>
      <c r="J5" s="74">
        <f>(I5/H5)-1</f>
        <v>5.6950219749969611E-2</v>
      </c>
      <c r="K5" s="74">
        <f t="shared" ref="K5:K36" si="0">I5/$I$134</f>
        <v>0.10926586332427078</v>
      </c>
      <c r="L5" s="79">
        <f>K5</f>
        <v>0.10926586332427078</v>
      </c>
    </row>
    <row r="6" spans="1:12" s="28" customFormat="1" x14ac:dyDescent="0.2">
      <c r="A6" s="21">
        <v>2</v>
      </c>
      <c r="B6" s="41" t="s">
        <v>187</v>
      </c>
      <c r="C6" s="40" t="s">
        <v>188</v>
      </c>
      <c r="D6" s="53" t="str">
        <f>VLOOKUP(B6,'2.BASE'!$A$5:$P$134,3,FALSE)</f>
        <v>INSECTICIDES</v>
      </c>
      <c r="E6" s="53" t="str">
        <f>VLOOKUP(B6,'2.BASE'!$A$5:$P$134,2,FALSE)</f>
        <v xml:space="preserve">RAID MATABICHOS 12 S      </v>
      </c>
      <c r="F6" s="166">
        <f>VLOOKUP(B6,Tabla5[#All],16,FALSE)</f>
        <v>99341542.5</v>
      </c>
      <c r="H6" s="73">
        <f>VLOOKUP(B6,'2.BASE'!$A$6:$S$134,18,0)</f>
        <v>22851305.519999996</v>
      </c>
      <c r="I6" s="73">
        <f>VLOOKUP(B6,'2.BASE'!$A$6:$S$134,19,0)</f>
        <v>76490236.939999998</v>
      </c>
      <c r="J6" s="74">
        <f t="shared" ref="J6:J36" si="1">(I6/H6)-1</f>
        <v>2.3473027120071523</v>
      </c>
      <c r="K6" s="74">
        <f t="shared" si="0"/>
        <v>0.10729808183797011</v>
      </c>
      <c r="L6" s="79">
        <f>L5+K6</f>
        <v>0.2165639451622409</v>
      </c>
    </row>
    <row r="7" spans="1:12" s="28" customFormat="1" x14ac:dyDescent="0.2">
      <c r="A7" s="21">
        <v>3</v>
      </c>
      <c r="B7" s="41" t="s">
        <v>15</v>
      </c>
      <c r="C7" s="40" t="s">
        <v>16</v>
      </c>
      <c r="D7" s="53" t="str">
        <f>VLOOKUP(B7,'2.BASE'!$A$5:$P$134,3,FALSE)</f>
        <v>SHOE WAXES</v>
      </c>
      <c r="E7" s="53" t="str">
        <f>VLOOKUP(B7,'2.BASE'!$A$5:$P$134,2,FALSE)</f>
        <v xml:space="preserve">COLORFIEL CERA LIQ. NEGRA 12      </v>
      </c>
      <c r="F7" s="166">
        <f>VLOOKUP(B7,Tabla5[#All],16,FALSE)</f>
        <v>75687491.400000006</v>
      </c>
      <c r="H7" s="73">
        <f>VLOOKUP(B7,'2.BASE'!$A$6:$S$134,18,0)</f>
        <v>35131607.560000002</v>
      </c>
      <c r="I7" s="73">
        <f>VLOOKUP(B7,'2.BASE'!$A$6:$S$134,19,0)</f>
        <v>40555883.840000004</v>
      </c>
      <c r="J7" s="74">
        <f t="shared" si="1"/>
        <v>0.15439874963694944</v>
      </c>
      <c r="K7" s="74">
        <f t="shared" si="0"/>
        <v>5.6890509395191968E-2</v>
      </c>
      <c r="L7" s="79">
        <f t="shared" ref="L7:L70" si="2">L6+K7</f>
        <v>0.27345445455743289</v>
      </c>
    </row>
    <row r="8" spans="1:12" s="28" customFormat="1" x14ac:dyDescent="0.2">
      <c r="A8" s="21">
        <v>4</v>
      </c>
      <c r="B8" s="41" t="s">
        <v>173</v>
      </c>
      <c r="C8" s="40" t="s">
        <v>174</v>
      </c>
      <c r="D8" s="53" t="str">
        <f>VLOOKUP(B8,'2.BASE'!$A$5:$P$134,3,FALSE)</f>
        <v>INSECTICIDES</v>
      </c>
      <c r="E8" s="53" t="str">
        <f>VLOOKUP(B8,'2.BASE'!$A$5:$P$134,2,FALSE)</f>
        <v xml:space="preserve">RAID CYJ C/TAPA ACT 12 S      </v>
      </c>
      <c r="F8" s="166">
        <f>VLOOKUP(B8,Tabla5[#All],16,FALSE)</f>
        <v>57393629</v>
      </c>
      <c r="H8" s="73">
        <f>VLOOKUP(B8,'2.BASE'!$A$6:$S$134,18,0)</f>
        <v>14699013.92</v>
      </c>
      <c r="I8" s="73">
        <f>VLOOKUP(B8,'2.BASE'!$A$6:$S$134,19,0)</f>
        <v>42694615.030000001</v>
      </c>
      <c r="J8" s="74">
        <f t="shared" si="1"/>
        <v>1.9045904209879136</v>
      </c>
      <c r="K8" s="74">
        <f t="shared" si="0"/>
        <v>5.9890653772232502E-2</v>
      </c>
      <c r="L8" s="79">
        <f t="shared" si="2"/>
        <v>0.33334510832966541</v>
      </c>
    </row>
    <row r="9" spans="1:12" s="28" customFormat="1" x14ac:dyDescent="0.2">
      <c r="A9" s="21">
        <v>5</v>
      </c>
      <c r="B9" s="41" t="s">
        <v>183</v>
      </c>
      <c r="C9" s="40" t="s">
        <v>184</v>
      </c>
      <c r="D9" s="53" t="str">
        <f>VLOOKUP(B9,'2.BASE'!$A$5:$P$134,3,FALSE)</f>
        <v>INSECTICIDES</v>
      </c>
      <c r="E9" s="53" t="str">
        <f>VLOOKUP(B9,'2.BASE'!$A$5:$P$134,2,FALSE)</f>
        <v xml:space="preserve">RAID ELEC. REP. P/AROMA ARG      </v>
      </c>
      <c r="F9" s="166">
        <f>VLOOKUP(B9,Tabla5[#All],16,FALSE)</f>
        <v>52938489.600000001</v>
      </c>
      <c r="H9" s="73">
        <f>VLOOKUP(B9,'2.BASE'!$A$6:$S$134,18,0)</f>
        <v>25911394.030000001</v>
      </c>
      <c r="I9" s="73">
        <f>VLOOKUP(B9,'2.BASE'!$A$6:$S$134,19,0)</f>
        <v>27027095.600000001</v>
      </c>
      <c r="J9" s="74">
        <f t="shared" si="1"/>
        <v>4.3058338301221744E-2</v>
      </c>
      <c r="K9" s="74">
        <f t="shared" si="0"/>
        <v>3.7912753725762506E-2</v>
      </c>
      <c r="L9" s="79">
        <f t="shared" si="2"/>
        <v>0.37125786205542793</v>
      </c>
    </row>
    <row r="10" spans="1:12" s="28" customFormat="1" x14ac:dyDescent="0.2">
      <c r="A10" s="21">
        <v>6</v>
      </c>
      <c r="B10" s="41" t="s">
        <v>197</v>
      </c>
      <c r="C10" s="40" t="s">
        <v>198</v>
      </c>
      <c r="D10" s="53" t="str">
        <f>VLOOKUP(B10,'2.BASE'!$A$5:$P$134,3,FALSE)</f>
        <v>INSECTICIDES</v>
      </c>
      <c r="E10" s="53" t="str">
        <f>VLOOKUP(B10,'2.BASE'!$A$5:$P$134,2,FALSE)</f>
        <v xml:space="preserve">RAID MAX 170 GRS      </v>
      </c>
      <c r="F10" s="166">
        <f>VLOOKUP(B10,Tabla5[#All],16,FALSE)</f>
        <v>39657415.600000001</v>
      </c>
      <c r="H10" s="73">
        <f>VLOOKUP(B10,'2.BASE'!$A$6:$S$134,18,0)</f>
        <v>15239343.599999998</v>
      </c>
      <c r="I10" s="73">
        <f>VLOOKUP(B10,'2.BASE'!$A$6:$S$134,19,0)</f>
        <v>24418072.039999999</v>
      </c>
      <c r="J10" s="74">
        <f t="shared" si="1"/>
        <v>0.6023047108144477</v>
      </c>
      <c r="K10" s="74">
        <f t="shared" si="0"/>
        <v>3.425289810683347E-2</v>
      </c>
      <c r="L10" s="79">
        <f t="shared" si="2"/>
        <v>0.4055107601622614</v>
      </c>
    </row>
    <row r="11" spans="1:12" s="28" customFormat="1" x14ac:dyDescent="0.2">
      <c r="A11" s="21">
        <v>7</v>
      </c>
      <c r="B11" s="41" t="s">
        <v>203</v>
      </c>
      <c r="C11" s="40" t="s">
        <v>204</v>
      </c>
      <c r="D11" s="53" t="str">
        <f>VLOOKUP(B11,'2.BASE'!$A$5:$P$134,3,FALSE)</f>
        <v>INSECTICIDES</v>
      </c>
      <c r="E11" s="53" t="str">
        <f>VLOOKUP(B11,'2.BASE'!$A$5:$P$134,2,FALSE)</f>
        <v xml:space="preserve">RAID MAX BONUS PACK      </v>
      </c>
      <c r="F11" s="166">
        <f>VLOOKUP(B11,Tabla5[#All],16,FALSE)</f>
        <v>32982295.699999999</v>
      </c>
      <c r="H11" s="73">
        <f>VLOOKUP(B11,'2.BASE'!$A$6:$S$134,18,0)</f>
        <v>11141288.039999999</v>
      </c>
      <c r="I11" s="73">
        <f>VLOOKUP(B11,'2.BASE'!$A$6:$S$134,19,0)</f>
        <v>21841007.670000002</v>
      </c>
      <c r="J11" s="74">
        <f t="shared" si="1"/>
        <v>0.96036648469955566</v>
      </c>
      <c r="K11" s="74">
        <f t="shared" si="0"/>
        <v>3.0637873827448928E-2</v>
      </c>
      <c r="L11" s="79">
        <f t="shared" si="2"/>
        <v>0.43614863398971032</v>
      </c>
    </row>
    <row r="12" spans="1:12" s="28" customFormat="1" x14ac:dyDescent="0.2">
      <c r="A12" s="21">
        <v>8</v>
      </c>
      <c r="B12" s="41" t="s">
        <v>177</v>
      </c>
      <c r="C12" s="40" t="s">
        <v>178</v>
      </c>
      <c r="D12" s="53" t="str">
        <f>VLOOKUP(B12,'2.BASE'!$A$5:$P$134,3,FALSE)</f>
        <v>INSECTICIDES</v>
      </c>
      <c r="E12" s="53" t="str">
        <f>VLOOKUP(B12,'2.BASE'!$A$5:$P$134,2,FALSE)</f>
        <v xml:space="preserve">RAID CYJARDIN 190 G      </v>
      </c>
      <c r="F12" s="166">
        <f>VLOOKUP(B12,Tabla5[#All],16,FALSE)</f>
        <v>29037007.5</v>
      </c>
      <c r="H12" s="73">
        <f>VLOOKUP(B12,'2.BASE'!$A$6:$S$134,18,0)</f>
        <v>8678173.120000001</v>
      </c>
      <c r="I12" s="73">
        <f>VLOOKUP(B12,'2.BASE'!$A$6:$S$134,19,0)</f>
        <v>20358834.350000001</v>
      </c>
      <c r="J12" s="74">
        <f t="shared" si="1"/>
        <v>1.3459815871937804</v>
      </c>
      <c r="K12" s="74">
        <f t="shared" si="0"/>
        <v>2.8558728036435565E-2</v>
      </c>
      <c r="L12" s="79">
        <f t="shared" si="2"/>
        <v>0.46470736202614588</v>
      </c>
    </row>
    <row r="13" spans="1:12" s="28" customFormat="1" x14ac:dyDescent="0.2">
      <c r="A13" s="21">
        <v>9</v>
      </c>
      <c r="B13" s="41" t="s">
        <v>17</v>
      </c>
      <c r="C13" s="40" t="s">
        <v>18</v>
      </c>
      <c r="D13" s="53" t="str">
        <f>VLOOKUP(B13,'2.BASE'!$A$5:$P$134,3,FALSE)</f>
        <v>SHOE WAXES</v>
      </c>
      <c r="E13" s="53" t="str">
        <f>VLOOKUP(B13,'2.BASE'!$A$5:$P$134,2,FALSE)</f>
        <v xml:space="preserve">COLORFIEL CERA LIQ. NEGRA 36      </v>
      </c>
      <c r="F13" s="166">
        <f>VLOOKUP(B13,Tabla5[#All],16,FALSE)</f>
        <v>25242643.699999999</v>
      </c>
      <c r="H13" s="73">
        <f>VLOOKUP(B13,'2.BASE'!$A$6:$S$134,18,0)</f>
        <v>14278592.840000002</v>
      </c>
      <c r="I13" s="73">
        <f>VLOOKUP(B13,'2.BASE'!$A$6:$S$134,19,0)</f>
        <v>10964050.9</v>
      </c>
      <c r="J13" s="74">
        <f t="shared" si="1"/>
        <v>-0.23213365470543113</v>
      </c>
      <c r="K13" s="74">
        <f t="shared" si="0"/>
        <v>1.5380023357316456E-2</v>
      </c>
      <c r="L13" s="79">
        <f t="shared" si="2"/>
        <v>0.48008738538346235</v>
      </c>
    </row>
    <row r="14" spans="1:12" s="28" customFormat="1" x14ac:dyDescent="0.2">
      <c r="A14" s="21">
        <v>10</v>
      </c>
      <c r="B14" s="41" t="s">
        <v>189</v>
      </c>
      <c r="C14" s="40" t="s">
        <v>190</v>
      </c>
      <c r="D14" s="53" t="str">
        <f>VLOOKUP(B14,'2.BASE'!$A$5:$P$134,3,FALSE)</f>
        <v>INSECTICIDES</v>
      </c>
      <c r="E14" s="53" t="str">
        <f>VLOOKUP(B14,'2.BASE'!$A$5:$P$134,2,FALSE)</f>
        <v xml:space="preserve">RAID MATABICHOS 170G      </v>
      </c>
      <c r="F14" s="166">
        <f>VLOOKUP(B14,Tabla5[#All],16,FALSE)</f>
        <v>23864404.800000001</v>
      </c>
      <c r="H14" s="73">
        <f>VLOOKUP(B14,'2.BASE'!$A$6:$S$134,18,0)</f>
        <v>6530481.3799999999</v>
      </c>
      <c r="I14" s="73">
        <f>VLOOKUP(B14,'2.BASE'!$A$6:$S$134,19,0)</f>
        <v>17333923.370000001</v>
      </c>
      <c r="J14" s="74">
        <f t="shared" si="1"/>
        <v>1.6543102049239748</v>
      </c>
      <c r="K14" s="74">
        <f t="shared" si="0"/>
        <v>2.4315478716405225E-2</v>
      </c>
      <c r="L14" s="79">
        <f t="shared" si="2"/>
        <v>0.50440286409986756</v>
      </c>
    </row>
    <row r="15" spans="1:12" s="28" customFormat="1" x14ac:dyDescent="0.2">
      <c r="A15" s="21">
        <v>11</v>
      </c>
      <c r="B15" s="41" t="s">
        <v>171</v>
      </c>
      <c r="C15" s="40" t="s">
        <v>172</v>
      </c>
      <c r="D15" s="53" t="str">
        <f>VLOOKUP(B15,'2.BASE'!$A$5:$P$134,3,FALSE)</f>
        <v>INSECTICIDES</v>
      </c>
      <c r="E15" s="53" t="str">
        <f>VLOOKUP(B15,'2.BASE'!$A$5:$P$134,2,FALSE)</f>
        <v xml:space="preserve">RAID CASA Y JARDIN BONUS PACK      </v>
      </c>
      <c r="F15" s="166">
        <f>VLOOKUP(B15,Tabla5[#All],16,FALSE)</f>
        <v>23246420.699999999</v>
      </c>
      <c r="H15" s="73">
        <f>VLOOKUP(B15,'2.BASE'!$A$6:$S$134,18,0)</f>
        <v>7496381.6500000004</v>
      </c>
      <c r="I15" s="73">
        <f>VLOOKUP(B15,'2.BASE'!$A$6:$S$134,19,0)</f>
        <v>15750039.040000003</v>
      </c>
      <c r="J15" s="74">
        <f t="shared" si="1"/>
        <v>1.1010188348668191</v>
      </c>
      <c r="K15" s="74">
        <f t="shared" si="0"/>
        <v>2.2093655941878752E-2</v>
      </c>
      <c r="L15" s="79">
        <f t="shared" si="2"/>
        <v>0.5264965200417463</v>
      </c>
    </row>
    <row r="16" spans="1:12" s="28" customFormat="1" x14ac:dyDescent="0.2">
      <c r="A16" s="21">
        <v>12</v>
      </c>
      <c r="B16" s="41" t="s">
        <v>146</v>
      </c>
      <c r="C16" s="40" t="s">
        <v>147</v>
      </c>
      <c r="D16" s="53" t="str">
        <f>VLOOKUP(B16,'2.BASE'!$A$5:$P$134,3,FALSE)</f>
        <v>FURNITURE CARE &amp; DUST REMOVAL</v>
      </c>
      <c r="E16" s="53" t="str">
        <f>VLOOKUP(B16,'2.BASE'!$A$5:$P$134,2,FALSE)</f>
        <v xml:space="preserve">PLEDGE MADERAS BONUS      </v>
      </c>
      <c r="F16" s="166">
        <f>VLOOKUP(B16,Tabla5[#All],16,FALSE)</f>
        <v>22422955.100000001</v>
      </c>
      <c r="H16" s="73">
        <f>VLOOKUP(B16,'2.BASE'!$A$6:$S$134,18,0)</f>
        <v>6722388.9800000004</v>
      </c>
      <c r="I16" s="73">
        <f>VLOOKUP(B16,'2.BASE'!$A$6:$S$134,19,0)</f>
        <v>15700566.109999999</v>
      </c>
      <c r="J16" s="74">
        <f t="shared" si="1"/>
        <v>1.3355634666055876</v>
      </c>
      <c r="K16" s="74">
        <f t="shared" si="0"/>
        <v>2.2024256882544311E-2</v>
      </c>
      <c r="L16" s="79">
        <f t="shared" si="2"/>
        <v>0.54852077692429058</v>
      </c>
    </row>
    <row r="17" spans="1:12" s="28" customFormat="1" x14ac:dyDescent="0.2">
      <c r="A17" s="21">
        <v>13</v>
      </c>
      <c r="B17" s="41" t="s">
        <v>144</v>
      </c>
      <c r="C17" s="40" t="s">
        <v>145</v>
      </c>
      <c r="D17" s="53" t="str">
        <f>VLOOKUP(B17,'2.BASE'!$A$5:$P$134,3,FALSE)</f>
        <v>FURNITURE CARE &amp; DUST REMOVAL</v>
      </c>
      <c r="E17" s="53" t="str">
        <f>VLOOKUP(B17,'2.BASE'!$A$5:$P$134,2,FALSE)</f>
        <v>PLEDGE CREMA</v>
      </c>
      <c r="F17" s="166">
        <f>VLOOKUP(B17,Tabla5[#All],16,FALSE)</f>
        <v>16951699.800000001</v>
      </c>
      <c r="H17" s="73">
        <f>VLOOKUP(B17,'2.BASE'!$A$6:$S$134,18,0)</f>
        <v>6306038.5600000005</v>
      </c>
      <c r="I17" s="73">
        <f>VLOOKUP(B17,'2.BASE'!$A$6:$S$134,19,0)</f>
        <v>10645661.270000001</v>
      </c>
      <c r="J17" s="74">
        <f t="shared" si="1"/>
        <v>0.68816939013452538</v>
      </c>
      <c r="K17" s="74">
        <f t="shared" si="0"/>
        <v>1.4933396468150213E-2</v>
      </c>
      <c r="L17" s="79">
        <f t="shared" si="2"/>
        <v>0.56345417339244075</v>
      </c>
    </row>
    <row r="18" spans="1:12" s="28" customFormat="1" x14ac:dyDescent="0.2">
      <c r="A18" s="21">
        <v>14</v>
      </c>
      <c r="B18" s="41" t="s">
        <v>199</v>
      </c>
      <c r="C18" s="40" t="s">
        <v>200</v>
      </c>
      <c r="D18" s="53" t="str">
        <f>VLOOKUP(B18,'2.BASE'!$A$5:$P$134,3,FALSE)</f>
        <v>INSECTICIDES</v>
      </c>
      <c r="E18" s="53" t="str">
        <f>VLOOKUP(B18,'2.BASE'!$A$5:$P$134,2,FALSE)</f>
        <v xml:space="preserve">RAID MAX 310G      </v>
      </c>
      <c r="F18" s="166">
        <f>VLOOKUP(B18,Tabla5[#All],16,FALSE)</f>
        <v>15880903.5</v>
      </c>
      <c r="H18" s="73">
        <f>VLOOKUP(B18,'2.BASE'!$A$6:$S$134,18,0)</f>
        <v>13285147</v>
      </c>
      <c r="I18" s="73">
        <f>VLOOKUP(B18,'2.BASE'!$A$6:$S$134,19,0)</f>
        <v>2595756.54</v>
      </c>
      <c r="J18" s="74">
        <f t="shared" si="1"/>
        <v>-0.8046121326320288</v>
      </c>
      <c r="K18" s="74">
        <f t="shared" si="0"/>
        <v>3.6412450634561487E-3</v>
      </c>
      <c r="L18" s="79">
        <f t="shared" si="2"/>
        <v>0.56709541845589695</v>
      </c>
    </row>
    <row r="19" spans="1:12" s="28" customFormat="1" x14ac:dyDescent="0.2">
      <c r="A19" s="21">
        <v>15</v>
      </c>
      <c r="B19" s="41" t="s">
        <v>115</v>
      </c>
      <c r="C19" s="40" t="s">
        <v>116</v>
      </c>
      <c r="D19" s="53" t="str">
        <f>VLOOKUP(B19,'2.BASE'!$A$5:$P$134,3,FALSE)</f>
        <v>BATH CARE</v>
      </c>
      <c r="E19" s="53" t="str">
        <f>VLOOKUP(B19,'2.BASE'!$A$5:$P$134,2,FALSE)</f>
        <v>PATO CON AROMA AZUL</v>
      </c>
      <c r="F19" s="166">
        <f>VLOOKUP(B19,Tabla5[#All],16,FALSE)</f>
        <v>15518182.199999999</v>
      </c>
      <c r="H19" s="73">
        <f>VLOOKUP(B19,'2.BASE'!$A$6:$S$134,18,0)</f>
        <v>7551241.7400000002</v>
      </c>
      <c r="I19" s="73">
        <f>VLOOKUP(B19,'2.BASE'!$A$6:$S$134,19,0)</f>
        <v>7966940.4100000001</v>
      </c>
      <c r="J19" s="74">
        <f t="shared" si="1"/>
        <v>5.5050372417291937E-2</v>
      </c>
      <c r="K19" s="74">
        <f t="shared" si="0"/>
        <v>1.1175771684181832E-2</v>
      </c>
      <c r="L19" s="79">
        <f t="shared" si="2"/>
        <v>0.57827119014007877</v>
      </c>
    </row>
    <row r="20" spans="1:12" s="28" customFormat="1" x14ac:dyDescent="0.2">
      <c r="A20" s="21">
        <v>16</v>
      </c>
      <c r="B20" s="41" t="s">
        <v>125</v>
      </c>
      <c r="C20" s="40" t="s">
        <v>126</v>
      </c>
      <c r="D20" s="53" t="str">
        <f>VLOOKUP(B20,'2.BASE'!$A$5:$P$134,3,FALSE)</f>
        <v>BATH CARE</v>
      </c>
      <c r="E20" s="53" t="str">
        <f>VLOOKUP(B20,'2.BASE'!$A$5:$P$134,2,FALSE)</f>
        <v>PATO PASTILLA AZUL</v>
      </c>
      <c r="F20" s="166">
        <f>VLOOKUP(B20,Tabla5[#All],16,FALSE)</f>
        <v>15273993.800000001</v>
      </c>
      <c r="H20" s="73">
        <f>VLOOKUP(B20,'2.BASE'!$A$6:$S$134,18,0)</f>
        <v>7483139.8800000008</v>
      </c>
      <c r="I20" s="73">
        <f>VLOOKUP(B20,'2.BASE'!$A$6:$S$134,19,0)</f>
        <v>7790853.8899999987</v>
      </c>
      <c r="J20" s="74">
        <f t="shared" si="1"/>
        <v>4.1120975277024741E-2</v>
      </c>
      <c r="K20" s="74">
        <f t="shared" si="0"/>
        <v>1.0928763090806131E-2</v>
      </c>
      <c r="L20" s="79">
        <f t="shared" si="2"/>
        <v>0.58919995323088492</v>
      </c>
    </row>
    <row r="21" spans="1:12" s="28" customFormat="1" x14ac:dyDescent="0.2">
      <c r="A21" s="21">
        <v>17</v>
      </c>
      <c r="B21" s="41" t="s">
        <v>205</v>
      </c>
      <c r="C21" s="40" t="s">
        <v>206</v>
      </c>
      <c r="D21" s="53" t="str">
        <f>VLOOKUP(B21,'2.BASE'!$A$5:$P$134,3,FALSE)</f>
        <v>INSECTICIDES</v>
      </c>
      <c r="E21" s="53" t="str">
        <f>VLOOKUP(B21,'2.BASE'!$A$5:$P$134,2,FALSE)</f>
        <v xml:space="preserve">RAID MAX SIST EXT ALAMO 8 S      </v>
      </c>
      <c r="F21" s="166">
        <f>VLOOKUP(B21,Tabla5[#All],16,FALSE)</f>
        <v>15222643</v>
      </c>
      <c r="H21" s="73">
        <f>VLOOKUP(B21,'2.BASE'!$A$6:$S$134,18,0)</f>
        <v>6571081.9500000002</v>
      </c>
      <c r="I21" s="73">
        <f>VLOOKUP(B21,'2.BASE'!$A$6:$S$134,19,0)</f>
        <v>8651561</v>
      </c>
      <c r="J21" s="74">
        <f t="shared" si="1"/>
        <v>0.31661133825914312</v>
      </c>
      <c r="K21" s="74">
        <f t="shared" si="0"/>
        <v>1.2136135765043566E-2</v>
      </c>
      <c r="L21" s="79">
        <f t="shared" si="2"/>
        <v>0.6013360889959285</v>
      </c>
    </row>
    <row r="22" spans="1:12" s="28" customFormat="1" x14ac:dyDescent="0.2">
      <c r="A22" s="21">
        <v>18</v>
      </c>
      <c r="B22" s="41" t="s">
        <v>193</v>
      </c>
      <c r="C22" s="40" t="s">
        <v>194</v>
      </c>
      <c r="D22" s="53" t="str">
        <f>VLOOKUP(B22,'2.BASE'!$A$5:$P$134,3,FALSE)</f>
        <v>INSECTICIDES</v>
      </c>
      <c r="E22" s="53" t="str">
        <f>VLOOKUP(B22,'2.BASE'!$A$5:$P$134,2,FALSE)</f>
        <v xml:space="preserve">RAID MATABICHOS BONUS      </v>
      </c>
      <c r="F22" s="166">
        <f>VLOOKUP(B22,Tabla5[#All],16,FALSE)</f>
        <v>13125148.5</v>
      </c>
      <c r="H22" s="73">
        <f>VLOOKUP(B22,'2.BASE'!$A$6:$S$134,18,0)</f>
        <v>4939434.4399999995</v>
      </c>
      <c r="I22" s="73">
        <f>VLOOKUP(B22,'2.BASE'!$A$6:$S$134,19,0)</f>
        <v>8185714.0899999999</v>
      </c>
      <c r="J22" s="74">
        <f t="shared" si="1"/>
        <v>0.65721687157366149</v>
      </c>
      <c r="K22" s="74">
        <f t="shared" si="0"/>
        <v>1.148266047364979E-2</v>
      </c>
      <c r="L22" s="79">
        <f t="shared" si="2"/>
        <v>0.61281874946957826</v>
      </c>
    </row>
    <row r="23" spans="1:12" s="28" customFormat="1" x14ac:dyDescent="0.2">
      <c r="A23" s="21">
        <v>19</v>
      </c>
      <c r="B23" s="41" t="s">
        <v>246</v>
      </c>
      <c r="C23" s="40" t="s">
        <v>247</v>
      </c>
      <c r="D23" s="53" t="str">
        <f>VLOOKUP(B23,'2.BASE'!$A$5:$P$134,3,FALSE)</f>
        <v>HOUSEHOLD CLEANERS</v>
      </c>
      <c r="E23" s="53" t="str">
        <f>VLOOKUP(B23,'2.BASE'!$A$5:$P$134,2,FALSE)</f>
        <v xml:space="preserve">WINDEX ATOM.      </v>
      </c>
      <c r="F23" s="166">
        <f>VLOOKUP(B23,Tabla5[#All],16,FALSE)</f>
        <v>13108454.6</v>
      </c>
      <c r="H23" s="73">
        <f>VLOOKUP(B23,'2.BASE'!$A$6:$S$134,18,0)</f>
        <v>6274488.0799999991</v>
      </c>
      <c r="I23" s="73">
        <f>VLOOKUP(B23,'2.BASE'!$A$6:$S$134,19,0)</f>
        <v>6833966.54</v>
      </c>
      <c r="J23" s="74">
        <f t="shared" si="1"/>
        <v>8.9167188281597864E-2</v>
      </c>
      <c r="K23" s="74">
        <f t="shared" si="0"/>
        <v>9.5864718220451811E-3</v>
      </c>
      <c r="L23" s="79">
        <f t="shared" si="2"/>
        <v>0.62240522129162346</v>
      </c>
    </row>
    <row r="24" spans="1:12" s="28" customFormat="1" x14ac:dyDescent="0.2">
      <c r="A24" s="21">
        <v>20</v>
      </c>
      <c r="B24" s="41" t="s">
        <v>83</v>
      </c>
      <c r="C24" s="40" t="s">
        <v>84</v>
      </c>
      <c r="D24" s="53" t="str">
        <f>VLOOKUP(B24,'2.BASE'!$A$5:$P$134,3,FALSE)</f>
        <v>AIR CARE</v>
      </c>
      <c r="E24" s="53" t="str">
        <f>VLOOKUP(B24,'2.BASE'!$A$5:$P$134,2,FALSE)</f>
        <v xml:space="preserve">GLADE SPIN-FRESH APARATO 36      </v>
      </c>
      <c r="F24" s="166">
        <f>VLOOKUP(B24,Tabla5[#All],16,FALSE)</f>
        <v>11037090.199999999</v>
      </c>
      <c r="H24" s="73">
        <f>VLOOKUP(B24,'2.BASE'!$A$6:$S$134,18,0)</f>
        <v>5826110.3600000003</v>
      </c>
      <c r="I24" s="73">
        <f>VLOOKUP(B24,'2.BASE'!$A$6:$S$134,19,0)</f>
        <v>5210979.8600000003</v>
      </c>
      <c r="J24" s="74">
        <f t="shared" si="1"/>
        <v>-0.10558167662309781</v>
      </c>
      <c r="K24" s="74">
        <f t="shared" si="0"/>
        <v>7.3097975093590305E-3</v>
      </c>
      <c r="L24" s="79">
        <f t="shared" si="2"/>
        <v>0.62971501880098246</v>
      </c>
    </row>
    <row r="25" spans="1:12" s="28" customFormat="1" x14ac:dyDescent="0.2">
      <c r="A25" s="21">
        <v>21</v>
      </c>
      <c r="B25" s="41" t="s">
        <v>195</v>
      </c>
      <c r="C25" s="40" t="s">
        <v>196</v>
      </c>
      <c r="D25" s="53" t="str">
        <f>VLOOKUP(B25,'2.BASE'!$A$5:$P$134,3,FALSE)</f>
        <v>INSECTICIDES</v>
      </c>
      <c r="E25" s="53" t="str">
        <f>VLOOKUP(B25,'2.BASE'!$A$5:$P$134,2,FALSE)</f>
        <v xml:space="preserve">RAID MATACUCARACHAS BONUS PACK      </v>
      </c>
      <c r="F25" s="166">
        <f>VLOOKUP(B25,Tabla5[#All],16,FALSE)</f>
        <v>10896062.6</v>
      </c>
      <c r="H25" s="73">
        <f>VLOOKUP(B25,'2.BASE'!$A$6:$S$134,18,0)</f>
        <v>3554851.2800000003</v>
      </c>
      <c r="I25" s="73">
        <f>VLOOKUP(B25,'2.BASE'!$A$6:$S$134,19,0)</f>
        <v>7341211.3100000005</v>
      </c>
      <c r="J25" s="74">
        <f t="shared" si="1"/>
        <v>1.0651247356823319</v>
      </c>
      <c r="K25" s="74">
        <f t="shared" si="0"/>
        <v>1.029801872032496E-2</v>
      </c>
      <c r="L25" s="79">
        <f t="shared" si="2"/>
        <v>0.64001303752130745</v>
      </c>
    </row>
    <row r="26" spans="1:12" s="28" customFormat="1" x14ac:dyDescent="0.2">
      <c r="A26" s="21">
        <v>22</v>
      </c>
      <c r="B26" s="41" t="s">
        <v>175</v>
      </c>
      <c r="C26" s="40" t="s">
        <v>176</v>
      </c>
      <c r="D26" s="53" t="str">
        <f>VLOOKUP(B26,'2.BASE'!$A$5:$P$134,3,FALSE)</f>
        <v>INSECTICIDES</v>
      </c>
      <c r="E26" s="53" t="str">
        <f>VLOOKUP(B26,'2.BASE'!$A$5:$P$134,2,FALSE)</f>
        <v xml:space="preserve">RAID CYJ C/TAPA ACT 24 S      </v>
      </c>
      <c r="F26" s="166">
        <f>VLOOKUP(B26,Tabla5[#All],16,FALSE)</f>
        <v>10880879</v>
      </c>
      <c r="H26" s="73">
        <f>VLOOKUP(B26,'2.BASE'!$A$6:$S$134,18,0)</f>
        <v>9152666.370000001</v>
      </c>
      <c r="I26" s="73">
        <f>VLOOKUP(B26,'2.BASE'!$A$6:$S$134,19,0)</f>
        <v>1728212.62</v>
      </c>
      <c r="J26" s="74">
        <f t="shared" si="1"/>
        <v>-0.81117932740729848</v>
      </c>
      <c r="K26" s="74">
        <f t="shared" si="0"/>
        <v>2.4242819286810378E-3</v>
      </c>
      <c r="L26" s="79">
        <f t="shared" si="2"/>
        <v>0.6424373194499885</v>
      </c>
    </row>
    <row r="27" spans="1:12" s="28" customFormat="1" x14ac:dyDescent="0.2">
      <c r="A27" s="21">
        <v>23</v>
      </c>
      <c r="B27" s="41" t="s">
        <v>105</v>
      </c>
      <c r="C27" s="40" t="s">
        <v>106</v>
      </c>
      <c r="D27" s="53" t="str">
        <f>VLOOKUP(B27,'2.BASE'!$A$5:$P$134,3,FALSE)</f>
        <v>BATH CARE</v>
      </c>
      <c r="E27" s="53" t="str">
        <f>VLOOKUP(B27,'2.BASE'!$A$5:$P$134,2,FALSE)</f>
        <v xml:space="preserve">PATO ANTIHONGOS ATOMIZADOR      </v>
      </c>
      <c r="F27" s="166">
        <f>VLOOKUP(B27,Tabla5[#All],16,FALSE)</f>
        <v>10755501.699999999</v>
      </c>
      <c r="H27" s="73">
        <f>VLOOKUP(B27,'2.BASE'!$A$6:$S$134,18,0)</f>
        <v>5190857.7299999995</v>
      </c>
      <c r="I27" s="73">
        <f>VLOOKUP(B27,'2.BASE'!$A$6:$S$134,19,0)</f>
        <v>5564643.9399999995</v>
      </c>
      <c r="J27" s="74">
        <f t="shared" si="1"/>
        <v>7.2008563794716096E-2</v>
      </c>
      <c r="K27" s="74">
        <f t="shared" si="0"/>
        <v>7.8059062797993265E-3</v>
      </c>
      <c r="L27" s="79">
        <f t="shared" si="2"/>
        <v>0.65024322572978788</v>
      </c>
    </row>
    <row r="28" spans="1:12" s="28" customFormat="1" x14ac:dyDescent="0.2">
      <c r="A28" s="21">
        <v>24</v>
      </c>
      <c r="B28" s="41" t="s">
        <v>240</v>
      </c>
      <c r="C28" s="40" t="s">
        <v>241</v>
      </c>
      <c r="D28" s="53" t="str">
        <f>VLOOKUP(B28,'2.BASE'!$A$5:$P$134,3,FALSE)</f>
        <v>AUTOMOTIVE</v>
      </c>
      <c r="E28" s="53" t="str">
        <f>VLOOKUP(B28,'2.BASE'!$A$5:$P$134,2,FALSE)</f>
        <v xml:space="preserve">TEMPO PASTA TODO TIPO 340 G      </v>
      </c>
      <c r="F28" s="166">
        <f>VLOOKUP(B28,Tabla5[#All],16,FALSE)</f>
        <v>10741352.1</v>
      </c>
      <c r="H28" s="73">
        <f>VLOOKUP(B28,'2.BASE'!$A$6:$S$134,18,0)</f>
        <v>5059079.4400000004</v>
      </c>
      <c r="I28" s="73">
        <f>VLOOKUP(B28,'2.BASE'!$A$6:$S$134,19,0)</f>
        <v>5682272.6200000001</v>
      </c>
      <c r="J28" s="74">
        <f t="shared" si="1"/>
        <v>0.12318311807335447</v>
      </c>
      <c r="K28" s="74">
        <f t="shared" si="0"/>
        <v>7.9709120666559257E-3</v>
      </c>
      <c r="L28" s="79">
        <f t="shared" si="2"/>
        <v>0.65821413779644378</v>
      </c>
    </row>
    <row r="29" spans="1:12" s="28" customFormat="1" x14ac:dyDescent="0.2">
      <c r="A29" s="21">
        <v>25</v>
      </c>
      <c r="B29" s="41" t="s">
        <v>97</v>
      </c>
      <c r="C29" s="40" t="s">
        <v>98</v>
      </c>
      <c r="D29" s="53" t="str">
        <f>VLOOKUP(B29,'2.BASE'!$A$5:$P$134,3,FALSE)</f>
        <v>REPELLENTS</v>
      </c>
      <c r="E29" s="53" t="str">
        <f>VLOOKUP(B29,'2.BASE'!$A$5:$P$134,2,FALSE)</f>
        <v xml:space="preserve">OFF CREMA      </v>
      </c>
      <c r="F29" s="166">
        <f>VLOOKUP(B29,Tabla5[#All],16,FALSE)</f>
        <v>10727341.199999999</v>
      </c>
      <c r="H29" s="73">
        <f>VLOOKUP(B29,'2.BASE'!$A$6:$S$134,18,0)</f>
        <v>5048665.6899999995</v>
      </c>
      <c r="I29" s="73">
        <f>VLOOKUP(B29,'2.BASE'!$A$6:$S$134,19,0)</f>
        <v>5678675.4799999995</v>
      </c>
      <c r="J29" s="74">
        <f t="shared" si="1"/>
        <v>0.12478738515958265</v>
      </c>
      <c r="K29" s="74">
        <f t="shared" si="0"/>
        <v>7.9658661125898474E-3</v>
      </c>
      <c r="L29" s="79">
        <f t="shared" si="2"/>
        <v>0.66618000390903365</v>
      </c>
    </row>
    <row r="30" spans="1:12" s="28" customFormat="1" x14ac:dyDescent="0.2">
      <c r="A30" s="21">
        <v>26</v>
      </c>
      <c r="B30" s="41" t="s">
        <v>181</v>
      </c>
      <c r="C30" s="40" t="s">
        <v>182</v>
      </c>
      <c r="D30" s="53" t="str">
        <f>VLOOKUP(B30,'2.BASE'!$A$5:$P$134,3,FALSE)</f>
        <v>INSECTICIDES</v>
      </c>
      <c r="E30" s="53" t="str">
        <f>VLOOKUP(B30,'2.BASE'!$A$5:$P$134,2,FALSE)</f>
        <v xml:space="preserve">RAID ELEC AP PAST C/AROMA ARG      </v>
      </c>
      <c r="F30" s="166">
        <f>VLOOKUP(B30,Tabla5[#All],16,FALSE)</f>
        <v>9562673.8300000001</v>
      </c>
      <c r="H30" s="73">
        <f>VLOOKUP(B30,'2.BASE'!$A$6:$S$134,18,0)</f>
        <v>5485140.3400000008</v>
      </c>
      <c r="I30" s="73">
        <f>VLOOKUP(B30,'2.BASE'!$A$6:$S$134,19,0)</f>
        <v>4077533.49</v>
      </c>
      <c r="J30" s="74">
        <f t="shared" si="1"/>
        <v>-0.25662184789240972</v>
      </c>
      <c r="K30" s="74">
        <f t="shared" si="0"/>
        <v>5.7198348391870454E-3</v>
      </c>
      <c r="L30" s="79">
        <f t="shared" si="2"/>
        <v>0.67189983874822068</v>
      </c>
    </row>
    <row r="31" spans="1:12" s="28" customFormat="1" x14ac:dyDescent="0.2">
      <c r="A31" s="21">
        <v>27</v>
      </c>
      <c r="B31" s="41" t="s">
        <v>238</v>
      </c>
      <c r="C31" s="40" t="s">
        <v>239</v>
      </c>
      <c r="D31" s="53" t="str">
        <f>VLOOKUP(B31,'2.BASE'!$A$5:$P$134,3,FALSE)</f>
        <v>AUTOMOTIVE</v>
      </c>
      <c r="E31" s="53" t="str">
        <f>VLOOKUP(B31,'2.BASE'!$A$5:$P$134,2,FALSE)</f>
        <v xml:space="preserve">TEMPO PASTA TODO TIPO 200 G      </v>
      </c>
      <c r="F31" s="166">
        <f>VLOOKUP(B31,Tabla5[#All],16,FALSE)</f>
        <v>8707222.0600000005</v>
      </c>
      <c r="H31" s="73">
        <f>VLOOKUP(B31,'2.BASE'!$A$6:$S$134,18,0)</f>
        <v>3778391.53</v>
      </c>
      <c r="I31" s="73">
        <f>VLOOKUP(B31,'2.BASE'!$A$6:$S$134,19,0)</f>
        <v>4928830.53</v>
      </c>
      <c r="J31" s="74">
        <f t="shared" si="1"/>
        <v>0.30447850384631803</v>
      </c>
      <c r="K31" s="74">
        <f t="shared" si="0"/>
        <v>6.9140073652571646E-3</v>
      </c>
      <c r="L31" s="79">
        <f t="shared" si="2"/>
        <v>0.67881384611347784</v>
      </c>
    </row>
    <row r="32" spans="1:12" s="28" customFormat="1" x14ac:dyDescent="0.2">
      <c r="A32" s="21">
        <v>28</v>
      </c>
      <c r="B32" s="41" t="s">
        <v>10</v>
      </c>
      <c r="C32" s="40" t="s">
        <v>11</v>
      </c>
      <c r="D32" s="53" t="str">
        <f>VLOOKUP(B32,'2.BASE'!$A$5:$P$134,3,FALSE)</f>
        <v>SHOE WAXES</v>
      </c>
      <c r="E32" s="53" t="str">
        <f>VLOOKUP(B32,'2.BASE'!$A$5:$P$134,2,FALSE)</f>
        <v xml:space="preserve">COLORFIEL CERA LIQ. CAFE 12      </v>
      </c>
      <c r="F32" s="166">
        <f>VLOOKUP(B32,Tabla5[#All],16,FALSE)</f>
        <v>8538673.7799999993</v>
      </c>
      <c r="H32" s="73">
        <f>VLOOKUP(B32,'2.BASE'!$A$6:$S$134,18,0)</f>
        <v>3520613.8000000003</v>
      </c>
      <c r="I32" s="73">
        <f>VLOOKUP(B32,'2.BASE'!$A$6:$S$134,19,0)</f>
        <v>5018059.9800000004</v>
      </c>
      <c r="J32" s="74">
        <f t="shared" si="1"/>
        <v>0.42533667850759427</v>
      </c>
      <c r="K32" s="74">
        <f t="shared" si="0"/>
        <v>7.0391756117088936E-3</v>
      </c>
      <c r="L32" s="79">
        <f t="shared" si="2"/>
        <v>0.6858530217251867</v>
      </c>
    </row>
    <row r="33" spans="1:12" s="28" customFormat="1" x14ac:dyDescent="0.2">
      <c r="A33" s="21">
        <v>29</v>
      </c>
      <c r="B33" s="41" t="s">
        <v>129</v>
      </c>
      <c r="C33" s="40" t="s">
        <v>130</v>
      </c>
      <c r="D33" s="53" t="str">
        <f>VLOOKUP(B33,'2.BASE'!$A$5:$P$134,3,FALSE)</f>
        <v>BATH CARE</v>
      </c>
      <c r="E33" s="53" t="str">
        <f>VLOOKUP(B33,'2.BASE'!$A$5:$P$134,2,FALSE)</f>
        <v>PATO PASTILLA VERDE</v>
      </c>
      <c r="F33" s="166">
        <f>VLOOKUP(B33,Tabla5[#All],16,FALSE)</f>
        <v>8460323.1400000006</v>
      </c>
      <c r="H33" s="73">
        <f>VLOOKUP(B33,'2.BASE'!$A$6:$S$134,18,0)</f>
        <v>4103168.65</v>
      </c>
      <c r="I33" s="73">
        <f>VLOOKUP(B33,'2.BASE'!$A$6:$S$134,19,0)</f>
        <v>4357154.4899999993</v>
      </c>
      <c r="J33" s="74">
        <f t="shared" si="1"/>
        <v>6.1899927023472356E-2</v>
      </c>
      <c r="K33" s="74">
        <f t="shared" si="0"/>
        <v>6.1120783220402824E-3</v>
      </c>
      <c r="L33" s="79">
        <f t="shared" si="2"/>
        <v>0.691965100047227</v>
      </c>
    </row>
    <row r="34" spans="1:12" s="28" customFormat="1" x14ac:dyDescent="0.2">
      <c r="A34" s="21">
        <v>30</v>
      </c>
      <c r="B34" s="41" t="s">
        <v>29</v>
      </c>
      <c r="C34" s="40" t="s">
        <v>30</v>
      </c>
      <c r="D34" s="53" t="str">
        <f>VLOOKUP(B34,'2.BASE'!$A$5:$P$134,3,FALSE)</f>
        <v>DRAIN CLEANERS</v>
      </c>
      <c r="E34" s="53" t="str">
        <f>VLOOKUP(B34,'2.BASE'!$A$5:$P$134,2,FALSE)</f>
        <v xml:space="preserve">DRANO      </v>
      </c>
      <c r="F34" s="166">
        <f>VLOOKUP(B34,Tabla5[#All],16,FALSE)</f>
        <v>8132899.3200000003</v>
      </c>
      <c r="H34" s="73">
        <f>VLOOKUP(B34,'2.BASE'!$A$6:$S$134,18,0)</f>
        <v>3892714.51</v>
      </c>
      <c r="I34" s="73">
        <f>VLOOKUP(B34,'2.BASE'!$A$6:$S$134,19,0)</f>
        <v>4240184.8099999996</v>
      </c>
      <c r="J34" s="74">
        <f t="shared" si="1"/>
        <v>8.9261696203865704E-2</v>
      </c>
      <c r="K34" s="74">
        <f t="shared" si="0"/>
        <v>5.9479969595123304E-3</v>
      </c>
      <c r="L34" s="79">
        <f t="shared" si="2"/>
        <v>0.69791309700673931</v>
      </c>
    </row>
    <row r="35" spans="1:12" s="28" customFormat="1" x14ac:dyDescent="0.2">
      <c r="A35" s="21">
        <v>31</v>
      </c>
      <c r="B35" s="41" t="s">
        <v>169</v>
      </c>
      <c r="C35" s="40" t="s">
        <v>170</v>
      </c>
      <c r="D35" s="53" t="str">
        <f>VLOOKUP(B35,'2.BASE'!$A$5:$P$134,3,FALSE)</f>
        <v>INSECTICIDES</v>
      </c>
      <c r="E35" s="53" t="str">
        <f>VLOOKUP(B35,'2.BASE'!$A$5:$P$134,2,FALSE)</f>
        <v xml:space="preserve">RAID ACCION TOTAL BONUS PACK      </v>
      </c>
      <c r="F35" s="166">
        <f>VLOOKUP(B35,Tabla5[#All],16,FALSE)</f>
        <v>8107449.5700000003</v>
      </c>
      <c r="H35" s="73">
        <f>VLOOKUP(B35,'2.BASE'!$A$6:$S$134,18,0)</f>
        <v>3395988.29</v>
      </c>
      <c r="I35" s="73">
        <f>VLOOKUP(B35,'2.BASE'!$A$6:$S$134,19,0)</f>
        <v>4711461.28</v>
      </c>
      <c r="J35" s="74">
        <f t="shared" si="1"/>
        <v>0.38736087337921887</v>
      </c>
      <c r="K35" s="74">
        <f t="shared" si="0"/>
        <v>6.6090886657131521E-3</v>
      </c>
      <c r="L35" s="79">
        <f t="shared" si="2"/>
        <v>0.70452218567245251</v>
      </c>
    </row>
    <row r="36" spans="1:12" s="28" customFormat="1" x14ac:dyDescent="0.2">
      <c r="A36" s="21">
        <v>32</v>
      </c>
      <c r="B36" s="41" t="s">
        <v>85</v>
      </c>
      <c r="C36" s="40" t="s">
        <v>86</v>
      </c>
      <c r="D36" s="53" t="str">
        <f>VLOOKUP(B36,'2.BASE'!$A$5:$P$134,3,FALSE)</f>
        <v>AIR CARE</v>
      </c>
      <c r="E36" s="53" t="str">
        <f>VLOOKUP(B36,'2.BASE'!$A$5:$P$134,2,FALSE)</f>
        <v xml:space="preserve">GLADE SPIN-FRESH REPUESTO      </v>
      </c>
      <c r="F36" s="166">
        <f>VLOOKUP(B36,Tabla5[#All],16,FALSE)</f>
        <v>7926031.9500000002</v>
      </c>
      <c r="H36" s="73">
        <f>VLOOKUP(B36,'2.BASE'!$A$6:$S$134,18,0)</f>
        <v>4193710.1399999997</v>
      </c>
      <c r="I36" s="73">
        <f>VLOOKUP(B36,'2.BASE'!$A$6:$S$134,19,0)</f>
        <v>3732321.81</v>
      </c>
      <c r="J36" s="74">
        <f t="shared" si="1"/>
        <v>-0.11001912735914543</v>
      </c>
      <c r="K36" s="74">
        <f t="shared" si="0"/>
        <v>5.2355828277686695E-3</v>
      </c>
      <c r="L36" s="79">
        <f t="shared" si="2"/>
        <v>0.70975776850022121</v>
      </c>
    </row>
    <row r="37" spans="1:12" s="28" customFormat="1" x14ac:dyDescent="0.2">
      <c r="A37" s="21">
        <v>33</v>
      </c>
      <c r="B37" s="41" t="s">
        <v>251</v>
      </c>
      <c r="C37" s="40" t="s">
        <v>252</v>
      </c>
      <c r="D37" s="53" t="str">
        <f>VLOOKUP(B37,'2.BASE'!$A$5:$P$134,3,FALSE)</f>
        <v>HOUSEHOLD CLEANERS</v>
      </c>
      <c r="E37" s="53" t="str">
        <f>VLOOKUP(B37,'2.BASE'!$A$5:$P$134,2,FALSE)</f>
        <v xml:space="preserve">WINDEX EXPRESS      </v>
      </c>
      <c r="F37" s="166">
        <f>VLOOKUP(B37,Tabla5[#All],16,FALSE)</f>
        <v>7759080.6299999999</v>
      </c>
      <c r="H37" s="73">
        <f>VLOOKUP(B37,'2.BASE'!$A$6:$S$134,18,0)</f>
        <v>3713332.1799999992</v>
      </c>
      <c r="I37" s="73">
        <f>VLOOKUP(B37,'2.BASE'!$A$6:$S$134,19,0)</f>
        <v>4045748.4499999997</v>
      </c>
      <c r="J37" s="74">
        <f t="shared" ref="J37:J68" si="3">(I37/H37)-1</f>
        <v>8.9519669635373278E-2</v>
      </c>
      <c r="K37" s="74">
        <f t="shared" ref="K37:K68" si="4">I37/$I$134</f>
        <v>5.6752477917470122E-3</v>
      </c>
      <c r="L37" s="79">
        <f t="shared" si="2"/>
        <v>0.7154330162919682</v>
      </c>
    </row>
    <row r="38" spans="1:12" s="28" customFormat="1" x14ac:dyDescent="0.2">
      <c r="A38" s="21">
        <v>34</v>
      </c>
      <c r="B38" s="41" t="s">
        <v>117</v>
      </c>
      <c r="C38" s="40" t="s">
        <v>118</v>
      </c>
      <c r="D38" s="53" t="str">
        <f>VLOOKUP(B38,'2.BASE'!$A$5:$P$134,3,FALSE)</f>
        <v>BATH CARE</v>
      </c>
      <c r="E38" s="53" t="str">
        <f>VLOOKUP(B38,'2.BASE'!$A$5:$P$134,2,FALSE)</f>
        <v xml:space="preserve">PATO LARGA DURACION AZUL 110G.      </v>
      </c>
      <c r="F38" s="166">
        <f>VLOOKUP(B38,Tabla5[#All],16,FALSE)</f>
        <v>7630918.8300000001</v>
      </c>
      <c r="H38" s="73">
        <f>VLOOKUP(B38,'2.BASE'!$A$6:$S$134,18,0)</f>
        <v>3646421.29</v>
      </c>
      <c r="I38" s="73">
        <f>VLOOKUP(B38,'2.BASE'!$A$6:$S$134,19,0)</f>
        <v>3984497.54</v>
      </c>
      <c r="J38" s="74">
        <f t="shared" si="3"/>
        <v>9.2714533816250277E-2</v>
      </c>
      <c r="K38" s="74">
        <f t="shared" si="4"/>
        <v>5.5893269550919321E-3</v>
      </c>
      <c r="L38" s="79">
        <f t="shared" si="2"/>
        <v>0.72102234324706016</v>
      </c>
    </row>
    <row r="39" spans="1:12" s="28" customFormat="1" x14ac:dyDescent="0.2">
      <c r="A39" s="21">
        <v>35</v>
      </c>
      <c r="B39" s="41" t="s">
        <v>201</v>
      </c>
      <c r="C39" s="40" t="s">
        <v>202</v>
      </c>
      <c r="D39" s="53" t="str">
        <f>VLOOKUP(B39,'2.BASE'!$A$5:$P$134,3,FALSE)</f>
        <v>INSECTICIDES</v>
      </c>
      <c r="E39" s="53" t="str">
        <f>VLOOKUP(B39,'2.BASE'!$A$5:$P$134,2,FALSE)</f>
        <v xml:space="preserve">RAID MAX 310G CLUB  </v>
      </c>
      <c r="F39" s="166">
        <f>VLOOKUP(B39,Tabla5[#All],16,FALSE)</f>
        <v>7596235.54</v>
      </c>
      <c r="H39" s="73">
        <f>VLOOKUP(B39,'2.BASE'!$A$6:$S$134,18,0)</f>
        <v>3278515.3299999996</v>
      </c>
      <c r="I39" s="73">
        <f>VLOOKUP(B39,'2.BASE'!$A$6:$S$134,19,0)</f>
        <v>4317720.21</v>
      </c>
      <c r="J39" s="74">
        <f t="shared" si="3"/>
        <v>0.3169742323577911</v>
      </c>
      <c r="K39" s="74">
        <f t="shared" si="4"/>
        <v>6.0567611629892479E-3</v>
      </c>
      <c r="L39" s="79">
        <f t="shared" si="2"/>
        <v>0.72707910441004941</v>
      </c>
    </row>
    <row r="40" spans="1:12" s="28" customFormat="1" x14ac:dyDescent="0.2">
      <c r="A40" s="21">
        <v>36</v>
      </c>
      <c r="B40" s="41" t="s">
        <v>100</v>
      </c>
      <c r="C40" s="40" t="s">
        <v>101</v>
      </c>
      <c r="D40" s="53" t="str">
        <f>VLOOKUP(B40,'2.BASE'!$A$5:$P$134,3,FALSE)</f>
        <v>REPELLENTS</v>
      </c>
      <c r="E40" s="53" t="str">
        <f>VLOOKUP(B40,'2.BASE'!$A$5:$P$134,2,FALSE)</f>
        <v xml:space="preserve">OFF! AEROSOL      </v>
      </c>
      <c r="F40" s="166">
        <f>VLOOKUP(B40,Tabla5[#All],16,FALSE)</f>
        <v>7451262.75</v>
      </c>
      <c r="H40" s="73">
        <f>VLOOKUP(B40,'2.BASE'!$A$6:$S$134,18,0)</f>
        <v>3506436.1999999997</v>
      </c>
      <c r="I40" s="73">
        <f>VLOOKUP(B40,'2.BASE'!$A$6:$S$134,19,0)</f>
        <v>3944826.55</v>
      </c>
      <c r="J40" s="74">
        <f t="shared" si="3"/>
        <v>0.12502447641853576</v>
      </c>
      <c r="K40" s="74">
        <f t="shared" si="4"/>
        <v>5.5336777467497973E-3</v>
      </c>
      <c r="L40" s="79">
        <f t="shared" si="2"/>
        <v>0.73261278215679926</v>
      </c>
    </row>
    <row r="41" spans="1:12" s="28" customFormat="1" x14ac:dyDescent="0.2">
      <c r="A41" s="21">
        <v>37</v>
      </c>
      <c r="B41" s="41" t="s">
        <v>138</v>
      </c>
      <c r="C41" s="40" t="s">
        <v>139</v>
      </c>
      <c r="D41" s="53" t="str">
        <f>VLOOKUP(B41,'2.BASE'!$A$5:$P$134,3,FALSE)</f>
        <v>FURNITURE CARE &amp; DUST REMOVAL</v>
      </c>
      <c r="E41" s="53" t="str">
        <f>VLOOKUP(B41,'2.BASE'!$A$5:$P$134,2,FALSE)</f>
        <v xml:space="preserve">PLEDGE BLEM MADERAS (CAFE)      </v>
      </c>
      <c r="F41" s="166">
        <f>VLOOKUP(B41,Tabla5[#All],16,FALSE)</f>
        <v>7443207.8399999999</v>
      </c>
      <c r="H41" s="73">
        <f>VLOOKUP(B41,'2.BASE'!$A$6:$S$134,18,0)</f>
        <v>7443207.8399999999</v>
      </c>
      <c r="I41" s="73">
        <f>VLOOKUP(B41,'2.BASE'!$A$6:$S$134,19,0)</f>
        <v>0</v>
      </c>
      <c r="J41" s="74">
        <f t="shared" si="3"/>
        <v>-1</v>
      </c>
      <c r="K41" s="74">
        <f t="shared" si="4"/>
        <v>0</v>
      </c>
      <c r="L41" s="79">
        <f t="shared" si="2"/>
        <v>0.73261278215679926</v>
      </c>
    </row>
    <row r="42" spans="1:12" s="28" customFormat="1" x14ac:dyDescent="0.2">
      <c r="A42" s="21">
        <v>38</v>
      </c>
      <c r="B42" s="41" t="s">
        <v>255</v>
      </c>
      <c r="C42" s="40" t="s">
        <v>256</v>
      </c>
      <c r="D42" s="53" t="str">
        <f>VLOOKUP(B42,'2.BASE'!$A$5:$P$134,3,FALSE)</f>
        <v>HOUSEHOLD CLEANERS</v>
      </c>
      <c r="E42" s="53" t="str">
        <f>VLOOKUP(B42,'2.BASE'!$A$5:$P$134,2,FALSE)</f>
        <v xml:space="preserve">WINDEX RP.      </v>
      </c>
      <c r="F42" s="166">
        <f>VLOOKUP(B42,Tabla5[#All],16,FALSE)</f>
        <v>7288709.1600000001</v>
      </c>
      <c r="H42" s="73">
        <f>VLOOKUP(B42,'2.BASE'!$A$6:$S$134,18,0)</f>
        <v>3488507.6399999997</v>
      </c>
      <c r="I42" s="73">
        <f>VLOOKUP(B42,'2.BASE'!$A$6:$S$134,19,0)</f>
        <v>3800201.5199999996</v>
      </c>
      <c r="J42" s="74">
        <f t="shared" si="3"/>
        <v>8.9348773792566449E-2</v>
      </c>
      <c r="K42" s="74">
        <f t="shared" si="4"/>
        <v>5.3308023351213638E-3</v>
      </c>
      <c r="L42" s="79">
        <f t="shared" si="2"/>
        <v>0.73794358449192066</v>
      </c>
    </row>
    <row r="43" spans="1:12" s="28" customFormat="1" x14ac:dyDescent="0.2">
      <c r="A43" s="21">
        <v>39</v>
      </c>
      <c r="B43" s="41" t="s">
        <v>41</v>
      </c>
      <c r="C43" s="40" t="s">
        <v>42</v>
      </c>
      <c r="D43" s="53" t="str">
        <f>VLOOKUP(B43,'2.BASE'!$A$5:$P$134,3,FALSE)</f>
        <v>AIR CARE</v>
      </c>
      <c r="E43" s="53" t="str">
        <f>VLOOKUP(B43,'2.BASE'!$A$5:$P$134,2,FALSE)</f>
        <v xml:space="preserve">GLADE ABS. FLORAL FRESCO      </v>
      </c>
      <c r="F43" s="166">
        <f>VLOOKUP(B43,Tabla5[#All],16,FALSE)</f>
        <v>7252870.3399999999</v>
      </c>
      <c r="H43" s="73">
        <f>VLOOKUP(B43,'2.BASE'!$A$6:$S$134,18,0)</f>
        <v>3967333.3000000003</v>
      </c>
      <c r="I43" s="73">
        <f>VLOOKUP(B43,'2.BASE'!$A$6:$S$134,19,0)</f>
        <v>3285537.0400000005</v>
      </c>
      <c r="J43" s="74">
        <f t="shared" si="3"/>
        <v>-0.17185252875023127</v>
      </c>
      <c r="K43" s="74">
        <f t="shared" si="4"/>
        <v>4.608847302645081E-3</v>
      </c>
      <c r="L43" s="79">
        <f t="shared" si="2"/>
        <v>0.74255243179456576</v>
      </c>
    </row>
    <row r="44" spans="1:12" s="28" customFormat="1" x14ac:dyDescent="0.2">
      <c r="A44" s="21">
        <v>40</v>
      </c>
      <c r="B44" s="41" t="s">
        <v>39</v>
      </c>
      <c r="C44" s="40" t="s">
        <v>40</v>
      </c>
      <c r="D44" s="53" t="str">
        <f>VLOOKUP(B44,'2.BASE'!$A$5:$P$134,3,FALSE)</f>
        <v>AIR CARE</v>
      </c>
      <c r="E44" s="53" t="str">
        <f>VLOOKUP(B44,'2.BASE'!$A$5:$P$134,2,FALSE)</f>
        <v xml:space="preserve">GLADE ABS. CAMPOS DE LAVANDA      </v>
      </c>
      <c r="F44" s="166">
        <f>VLOOKUP(B44,Tabla5[#All],16,FALSE)</f>
        <v>7252214.2400000002</v>
      </c>
      <c r="H44" s="73">
        <f>VLOOKUP(B44,'2.BASE'!$A$6:$S$134,18,0)</f>
        <v>3967333.3000000003</v>
      </c>
      <c r="I44" s="73">
        <f>VLOOKUP(B44,'2.BASE'!$A$6:$S$134,19,0)</f>
        <v>3284880.9400000004</v>
      </c>
      <c r="J44" s="74">
        <f t="shared" si="3"/>
        <v>-0.1720179043187523</v>
      </c>
      <c r="K44" s="74">
        <f t="shared" si="4"/>
        <v>4.6079269463445887E-3</v>
      </c>
      <c r="L44" s="79">
        <f t="shared" si="2"/>
        <v>0.74716035874091036</v>
      </c>
    </row>
    <row r="45" spans="1:12" s="28" customFormat="1" x14ac:dyDescent="0.2">
      <c r="A45" s="21">
        <v>41</v>
      </c>
      <c r="B45" s="41" t="s">
        <v>45</v>
      </c>
      <c r="C45" s="40" t="s">
        <v>46</v>
      </c>
      <c r="D45" s="53" t="str">
        <f>VLOOKUP(B45,'2.BASE'!$A$5:$P$134,3,FALSE)</f>
        <v>AIR CARE</v>
      </c>
      <c r="E45" s="53" t="str">
        <f>VLOOKUP(B45,'2.BASE'!$A$5:$P$134,2,FALSE)</f>
        <v xml:space="preserve">GLADE ABSORB.FLOR DE DURAZNO      </v>
      </c>
      <c r="F45" s="166">
        <f>VLOOKUP(B45,Tabla5[#All],16,FALSE)</f>
        <v>7251558.1500000004</v>
      </c>
      <c r="H45" s="73">
        <f>VLOOKUP(B45,'2.BASE'!$A$6:$S$134,18,0)</f>
        <v>3967333.3000000003</v>
      </c>
      <c r="I45" s="73">
        <f>VLOOKUP(B45,'2.BASE'!$A$6:$S$134,19,0)</f>
        <v>3284224.8500000006</v>
      </c>
      <c r="J45" s="74">
        <f t="shared" si="3"/>
        <v>-0.17218327736668848</v>
      </c>
      <c r="K45" s="74">
        <f t="shared" si="4"/>
        <v>4.6070066040717799E-3</v>
      </c>
      <c r="L45" s="79">
        <f t="shared" si="2"/>
        <v>0.75176736534498212</v>
      </c>
    </row>
    <row r="46" spans="1:12" s="28" customFormat="1" x14ac:dyDescent="0.2">
      <c r="A46" s="21">
        <v>42</v>
      </c>
      <c r="B46" s="41" t="s">
        <v>43</v>
      </c>
      <c r="C46" s="40" t="s">
        <v>44</v>
      </c>
      <c r="D46" s="53" t="str">
        <f>VLOOKUP(B46,'2.BASE'!$A$5:$P$134,3,FALSE)</f>
        <v>AIR CARE</v>
      </c>
      <c r="E46" s="53" t="str">
        <f>VLOOKUP(B46,'2.BASE'!$A$5:$P$134,2,FALSE)</f>
        <v xml:space="preserve">GLADE ABS. FRESCURA MATINAL      </v>
      </c>
      <c r="F46" s="166">
        <f>VLOOKUP(B46,Tabla5[#All],16,FALSE)</f>
        <v>7251230.0999999996</v>
      </c>
      <c r="H46" s="73">
        <f>VLOOKUP(B46,'2.BASE'!$A$6:$S$134,18,0)</f>
        <v>3967333.3000000003</v>
      </c>
      <c r="I46" s="73">
        <f>VLOOKUP(B46,'2.BASE'!$A$6:$S$134,19,0)</f>
        <v>3283896.8000000003</v>
      </c>
      <c r="J46" s="74">
        <f t="shared" si="3"/>
        <v>-0.17226596515094916</v>
      </c>
      <c r="K46" s="74">
        <f t="shared" si="4"/>
        <v>4.6065464259215328E-3</v>
      </c>
      <c r="L46" s="79">
        <f t="shared" si="2"/>
        <v>0.75637391177090363</v>
      </c>
    </row>
    <row r="47" spans="1:12" s="28" customFormat="1" x14ac:dyDescent="0.2">
      <c r="A47" s="21">
        <v>43</v>
      </c>
      <c r="B47" s="41" t="s">
        <v>185</v>
      </c>
      <c r="C47" s="40" t="s">
        <v>186</v>
      </c>
      <c r="D47" s="53" t="str">
        <f>VLOOKUP(B47,'2.BASE'!$A$5:$P$134,3,FALSE)</f>
        <v>INSECTICIDES</v>
      </c>
      <c r="E47" s="53" t="str">
        <f>VLOOKUP(B47,'2.BASE'!$A$5:$P$134,2,FALSE)</f>
        <v xml:space="preserve">RAID FULMINETAS      </v>
      </c>
      <c r="F47" s="166">
        <f>VLOOKUP(B47,Tabla5[#All],16,FALSE)</f>
        <v>7018132.4500000002</v>
      </c>
      <c r="H47" s="73">
        <f>VLOOKUP(B47,'2.BASE'!$A$6:$S$134,18,0)</f>
        <v>3859876.6300000004</v>
      </c>
      <c r="I47" s="73">
        <f>VLOOKUP(B47,'2.BASE'!$A$6:$S$134,19,0)</f>
        <v>3158255.82</v>
      </c>
      <c r="J47" s="74">
        <f t="shared" si="3"/>
        <v>-0.18177285889057038</v>
      </c>
      <c r="K47" s="74">
        <f t="shared" si="4"/>
        <v>4.4303012383844946E-3</v>
      </c>
      <c r="L47" s="79">
        <f t="shared" si="2"/>
        <v>0.76080421300928813</v>
      </c>
    </row>
    <row r="48" spans="1:12" s="28" customFormat="1" x14ac:dyDescent="0.2">
      <c r="A48" s="21">
        <v>44</v>
      </c>
      <c r="B48" s="41" t="s">
        <v>165</v>
      </c>
      <c r="C48" s="40" t="s">
        <v>166</v>
      </c>
      <c r="D48" s="53" t="str">
        <f>VLOOKUP(B48,'2.BASE'!$A$5:$P$134,3,FALSE)</f>
        <v>INSECTICIDES</v>
      </c>
      <c r="E48" s="53" t="str">
        <f>VLOOKUP(B48,'2.BASE'!$A$5:$P$134,2,FALSE)</f>
        <v xml:space="preserve">RAID ACC TOT C/TAPA ACT 12 S      </v>
      </c>
      <c r="F48" s="166">
        <f>VLOOKUP(B48,Tabla5[#All],16,FALSE)</f>
        <v>6934646.7599999998</v>
      </c>
      <c r="H48" s="73">
        <f>VLOOKUP(B48,'2.BASE'!$A$6:$S$134,18,0)</f>
        <v>1346507.1700000002</v>
      </c>
      <c r="I48" s="73">
        <f>VLOOKUP(B48,'2.BASE'!$A$6:$S$134,19,0)</f>
        <v>5588139.5899999999</v>
      </c>
      <c r="J48" s="74">
        <f t="shared" si="3"/>
        <v>3.1501001364886898</v>
      </c>
      <c r="K48" s="74">
        <f t="shared" si="4"/>
        <v>7.8388652334827075E-3</v>
      </c>
      <c r="L48" s="79">
        <f t="shared" si="2"/>
        <v>0.76864307824277089</v>
      </c>
    </row>
    <row r="49" spans="1:12" s="28" customFormat="1" x14ac:dyDescent="0.2">
      <c r="A49" s="21">
        <v>45</v>
      </c>
      <c r="B49" s="41" t="s">
        <v>59</v>
      </c>
      <c r="C49" s="40" t="s">
        <v>60</v>
      </c>
      <c r="D49" s="53" t="str">
        <f>VLOOKUP(B49,'2.BASE'!$A$5:$P$134,3,FALSE)</f>
        <v>AIR CARE</v>
      </c>
      <c r="E49" s="53" t="str">
        <f>VLOOKUP(B49,'2.BASE'!$A$5:$P$134,2,FALSE)</f>
        <v xml:space="preserve">GLADE AERO POTP.JARDIN CAMPES-      </v>
      </c>
      <c r="F49" s="166">
        <f>VLOOKUP(B49,Tabla5[#All],16,FALSE)</f>
        <v>6854395.0999999996</v>
      </c>
      <c r="H49" s="73">
        <f>VLOOKUP(B49,'2.BASE'!$A$6:$S$134,18,0)</f>
        <v>3320358.2</v>
      </c>
      <c r="I49" s="73">
        <f>VLOOKUP(B49,'2.BASE'!$A$6:$S$134,19,0)</f>
        <v>3534036.9</v>
      </c>
      <c r="J49" s="74">
        <f t="shared" si="3"/>
        <v>6.4354110951041266E-2</v>
      </c>
      <c r="K49" s="74">
        <f t="shared" si="4"/>
        <v>4.9574350359517421E-3</v>
      </c>
      <c r="L49" s="79">
        <f t="shared" si="2"/>
        <v>0.77360051327872259</v>
      </c>
    </row>
    <row r="50" spans="1:12" s="28" customFormat="1" x14ac:dyDescent="0.2">
      <c r="A50" s="21">
        <v>46</v>
      </c>
      <c r="B50" s="41" t="s">
        <v>21</v>
      </c>
      <c r="C50" s="40" t="s">
        <v>22</v>
      </c>
      <c r="D50" s="53" t="str">
        <f>VLOOKUP(B50,'2.BASE'!$A$5:$P$134,3,FALSE)</f>
        <v>SHOE WAXES</v>
      </c>
      <c r="E50" s="53" t="str">
        <f>VLOOKUP(B50,'2.BASE'!$A$5:$P$134,2,FALSE)</f>
        <v xml:space="preserve">COLORFIEL CERA PASTA NEGRA      </v>
      </c>
      <c r="F50" s="166">
        <f>VLOOKUP(B50,Tabla5[#All],16,FALSE)</f>
        <v>6831515.46</v>
      </c>
      <c r="H50" s="73">
        <f>VLOOKUP(B50,'2.BASE'!$A$6:$S$134,18,0)</f>
        <v>3043545.3</v>
      </c>
      <c r="I50" s="73">
        <f>VLOOKUP(B50,'2.BASE'!$A$6:$S$134,19,0)</f>
        <v>3787970.1599999992</v>
      </c>
      <c r="J50" s="74">
        <f t="shared" si="3"/>
        <v>0.24459135206563198</v>
      </c>
      <c r="K50" s="74">
        <f t="shared" si="4"/>
        <v>5.3136445706958302E-3</v>
      </c>
      <c r="L50" s="79">
        <f t="shared" si="2"/>
        <v>0.77891415784941842</v>
      </c>
    </row>
    <row r="51" spans="1:12" s="28" customFormat="1" x14ac:dyDescent="0.2">
      <c r="A51" s="21">
        <v>47</v>
      </c>
      <c r="B51" s="41" t="s">
        <v>232</v>
      </c>
      <c r="C51" s="40" t="s">
        <v>233</v>
      </c>
      <c r="D51" s="53" t="str">
        <f>VLOOKUP(B51,'2.BASE'!$A$5:$P$134,3,FALSE)</f>
        <v>AUTOMOTIVE</v>
      </c>
      <c r="E51" s="53" t="str">
        <f>VLOOKUP(B51,'2.BASE'!$A$5:$P$134,2,FALSE)</f>
        <v xml:space="preserve">TEMPO LIQ TODO TIPO      </v>
      </c>
      <c r="F51" s="166">
        <f>VLOOKUP(B51,Tabla5[#All],16,FALSE)</f>
        <v>6701270.5300000003</v>
      </c>
      <c r="H51" s="73">
        <f>VLOOKUP(B51,'2.BASE'!$A$6:$S$134,18,0)</f>
        <v>2937884.9000000004</v>
      </c>
      <c r="I51" s="73">
        <f>VLOOKUP(B51,'2.BASE'!$A$6:$S$134,19,0)</f>
        <v>3763385.6300000004</v>
      </c>
      <c r="J51" s="74">
        <f t="shared" si="3"/>
        <v>0.28098470773991169</v>
      </c>
      <c r="K51" s="74">
        <f t="shared" si="4"/>
        <v>5.2791581706346426E-3</v>
      </c>
      <c r="L51" s="79">
        <f t="shared" si="2"/>
        <v>0.78419331602005304</v>
      </c>
    </row>
    <row r="52" spans="1:12" s="28" customFormat="1" x14ac:dyDescent="0.2">
      <c r="A52" s="21">
        <v>48</v>
      </c>
      <c r="B52" s="41" t="s">
        <v>163</v>
      </c>
      <c r="C52" s="40" t="s">
        <v>164</v>
      </c>
      <c r="D52" s="53" t="str">
        <f>VLOOKUP(B52,'2.BASE'!$A$5:$P$134,3,FALSE)</f>
        <v>INSECTICIDES</v>
      </c>
      <c r="E52" s="53" t="str">
        <f>VLOOKUP(B52,'2.BASE'!$A$5:$P$134,2,FALSE)</f>
        <v xml:space="preserve">RAID 45 NOCHES REP NUEVO ARTE      </v>
      </c>
      <c r="F52" s="166">
        <f>VLOOKUP(B52,Tabla5[#All],16,FALSE)</f>
        <v>6679201.8899999997</v>
      </c>
      <c r="H52" s="73">
        <f>VLOOKUP(B52,'2.BASE'!$A$6:$S$134,18,0)</f>
        <v>3732566.0200000005</v>
      </c>
      <c r="I52" s="73">
        <f>VLOOKUP(B52,'2.BASE'!$A$6:$S$134,19,0)</f>
        <v>2946635.87</v>
      </c>
      <c r="J52" s="74">
        <f t="shared" si="3"/>
        <v>-0.21056028099403856</v>
      </c>
      <c r="K52" s="74">
        <f t="shared" si="4"/>
        <v>4.1334474747929612E-3</v>
      </c>
      <c r="L52" s="79">
        <f t="shared" si="2"/>
        <v>0.78832676349484598</v>
      </c>
    </row>
    <row r="53" spans="1:12" s="28" customFormat="1" x14ac:dyDescent="0.2">
      <c r="A53" s="21">
        <v>49</v>
      </c>
      <c r="B53" s="41" t="s">
        <v>27</v>
      </c>
      <c r="C53" s="40" t="s">
        <v>28</v>
      </c>
      <c r="D53" s="53" t="str">
        <f>VLOOKUP(B53,'2.BASE'!$A$5:$P$134,3,FALSE)</f>
        <v>AIR CARE</v>
      </c>
      <c r="E53" s="53" t="str">
        <f>VLOOKUP(B53,'2.BASE'!$A$5:$P$134,2,FALSE)</f>
        <v>DEO-SMILE</v>
      </c>
      <c r="F53" s="166">
        <f>VLOOKUP(B53,Tabla5[#All],16,FALSE)</f>
        <v>6496829.6100000003</v>
      </c>
      <c r="H53" s="73">
        <f>VLOOKUP(B53,'2.BASE'!$A$6:$S$134,18,0)</f>
        <v>3573154.19</v>
      </c>
      <c r="I53" s="73">
        <f>VLOOKUP(B53,'2.BASE'!$A$6:$S$134,19,0)</f>
        <v>2923675.42</v>
      </c>
      <c r="J53" s="74">
        <f t="shared" si="3"/>
        <v>-0.18176623102850198</v>
      </c>
      <c r="K53" s="74">
        <f t="shared" si="4"/>
        <v>4.1012392827191263E-3</v>
      </c>
      <c r="L53" s="79">
        <f t="shared" si="2"/>
        <v>0.79242800277756509</v>
      </c>
    </row>
    <row r="54" spans="1:12" s="28" customFormat="1" x14ac:dyDescent="0.2">
      <c r="A54" s="21">
        <v>50</v>
      </c>
      <c r="B54" s="41" t="s">
        <v>113</v>
      </c>
      <c r="C54" s="40" t="s">
        <v>114</v>
      </c>
      <c r="D54" s="53" t="str">
        <f>VLOOKUP(B54,'2.BASE'!$A$5:$P$134,3,FALSE)</f>
        <v>BATH CARE</v>
      </c>
      <c r="E54" s="53" t="str">
        <f>VLOOKUP(B54,'2.BASE'!$A$5:$P$134,2,FALSE)</f>
        <v>PATO CLARO CON AROMA</v>
      </c>
      <c r="F54" s="166">
        <f>VLOOKUP(B54,Tabla5[#All],16,FALSE)</f>
        <v>6437761.0999999996</v>
      </c>
      <c r="H54" s="73">
        <f>VLOOKUP(B54,'2.BASE'!$A$6:$S$134,18,0)</f>
        <v>3126167.09</v>
      </c>
      <c r="I54" s="73">
        <f>VLOOKUP(B54,'2.BASE'!$A$6:$S$134,19,0)</f>
        <v>3311594.01</v>
      </c>
      <c r="J54" s="74">
        <f t="shared" si="3"/>
        <v>5.931446229894255E-2</v>
      </c>
      <c r="K54" s="74">
        <f t="shared" si="4"/>
        <v>4.6453991949042539E-3</v>
      </c>
      <c r="L54" s="79">
        <f t="shared" si="2"/>
        <v>0.79707340197246934</v>
      </c>
    </row>
    <row r="55" spans="1:12" s="28" customFormat="1" x14ac:dyDescent="0.2">
      <c r="A55" s="21">
        <v>51</v>
      </c>
      <c r="B55" s="41" t="s">
        <v>191</v>
      </c>
      <c r="C55" s="40" t="s">
        <v>192</v>
      </c>
      <c r="D55" s="53" t="str">
        <f>VLOOKUP(B55,'2.BASE'!$A$5:$P$134,3,FALSE)</f>
        <v>INSECTICIDES</v>
      </c>
      <c r="E55" s="53" t="str">
        <f>VLOOKUP(B55,'2.BASE'!$A$5:$P$134,2,FALSE)</f>
        <v xml:space="preserve">RAID MATABICHOS 24 S      </v>
      </c>
      <c r="F55" s="166">
        <f>VLOOKUP(B55,Tabla5[#All],16,FALSE)</f>
        <v>6371792.1699999999</v>
      </c>
      <c r="H55" s="73">
        <f>VLOOKUP(B55,'2.BASE'!$A$6:$S$134,18,0)</f>
        <v>5496027.7300000004</v>
      </c>
      <c r="I55" s="73">
        <f>VLOOKUP(B55,'2.BASE'!$A$6:$S$134,19,0)</f>
        <v>875764.44</v>
      </c>
      <c r="J55" s="74">
        <f t="shared" si="3"/>
        <v>-0.84065501794693454</v>
      </c>
      <c r="K55" s="74">
        <f t="shared" si="4"/>
        <v>1.2284946198769622E-3</v>
      </c>
      <c r="L55" s="79">
        <f t="shared" si="2"/>
        <v>0.79830189659234629</v>
      </c>
    </row>
    <row r="56" spans="1:12" s="28" customFormat="1" x14ac:dyDescent="0.2">
      <c r="A56" s="21">
        <v>52</v>
      </c>
      <c r="B56" s="41" t="s">
        <v>32</v>
      </c>
      <c r="C56" s="40" t="s">
        <v>33</v>
      </c>
      <c r="D56" s="53" t="str">
        <f>VLOOKUP(B56,'2.BASE'!$A$5:$P$134,3,FALSE)</f>
        <v>DRAIN CLEANERS</v>
      </c>
      <c r="E56" s="53" t="str">
        <f>VLOOKUP(B56,'2.BASE'!$A$5:$P$134,2,FALSE)</f>
        <v xml:space="preserve">DRANO PLUS      </v>
      </c>
      <c r="F56" s="166">
        <f>VLOOKUP(B56,Tabla5[#All],16,FALSE)</f>
        <v>6284922.4800000004</v>
      </c>
      <c r="H56" s="73">
        <f>VLOOKUP(B56,'2.BASE'!$A$6:$S$134,18,0)</f>
        <v>3008002.4400000004</v>
      </c>
      <c r="I56" s="73">
        <f>VLOOKUP(B56,'2.BASE'!$A$6:$S$134,19,0)</f>
        <v>3276920.04</v>
      </c>
      <c r="J56" s="74">
        <f t="shared" si="3"/>
        <v>8.9400725353134813E-2</v>
      </c>
      <c r="K56" s="74">
        <f t="shared" si="4"/>
        <v>4.5967596479562466E-3</v>
      </c>
      <c r="L56" s="79">
        <f t="shared" si="2"/>
        <v>0.80289865624030254</v>
      </c>
    </row>
    <row r="57" spans="1:12" s="28" customFormat="1" x14ac:dyDescent="0.2">
      <c r="A57" s="21">
        <v>53</v>
      </c>
      <c r="B57" s="41" t="s">
        <v>123</v>
      </c>
      <c r="C57" s="40" t="s">
        <v>124</v>
      </c>
      <c r="D57" s="53" t="str">
        <f>VLOOKUP(B57,'2.BASE'!$A$5:$P$134,3,FALSE)</f>
        <v>BATH CARE</v>
      </c>
      <c r="E57" s="53" t="str">
        <f>VLOOKUP(B57,'2.BASE'!$A$5:$P$134,2,FALSE)</f>
        <v xml:space="preserve">PATO LIQUIDO AZUL NUEVO      </v>
      </c>
      <c r="F57" s="166">
        <f>VLOOKUP(B57,Tabla5[#All],16,FALSE)</f>
        <v>6276103.1200000001</v>
      </c>
      <c r="H57" s="73">
        <f>VLOOKUP(B57,'2.BASE'!$A$6:$S$134,18,0)</f>
        <v>3016307.98</v>
      </c>
      <c r="I57" s="73">
        <f>VLOOKUP(B57,'2.BASE'!$A$6:$S$134,19,0)</f>
        <v>3259795.1400000006</v>
      </c>
      <c r="J57" s="74">
        <f t="shared" si="3"/>
        <v>8.0723573857335529E-2</v>
      </c>
      <c r="K57" s="74">
        <f t="shared" si="4"/>
        <v>4.5727373806032472E-3</v>
      </c>
      <c r="L57" s="79">
        <f t="shared" si="2"/>
        <v>0.80747139362090581</v>
      </c>
    </row>
    <row r="58" spans="1:12" s="28" customFormat="1" x14ac:dyDescent="0.2">
      <c r="A58" s="21">
        <v>54</v>
      </c>
      <c r="B58" s="41" t="s">
        <v>13</v>
      </c>
      <c r="C58" s="40" t="s">
        <v>14</v>
      </c>
      <c r="D58" s="53" t="str">
        <f>VLOOKUP(B58,'2.BASE'!$A$5:$P$134,3,FALSE)</f>
        <v>SHOE WAXES</v>
      </c>
      <c r="E58" s="53" t="str">
        <f>VLOOKUP(B58,'2.BASE'!$A$5:$P$134,2,FALSE)</f>
        <v xml:space="preserve">COLORFIEL CERA LIQ. CAFE 36      </v>
      </c>
      <c r="F58" s="166">
        <f>VLOOKUP(B58,Tabla5[#All],16,FALSE)</f>
        <v>6028278.8600000003</v>
      </c>
      <c r="H58" s="73">
        <f>VLOOKUP(B58,'2.BASE'!$A$6:$S$134,18,0)</f>
        <v>3833445.8000000003</v>
      </c>
      <c r="I58" s="73">
        <f>VLOOKUP(B58,'2.BASE'!$A$6:$S$134,19,0)</f>
        <v>2194833.06</v>
      </c>
      <c r="J58" s="74">
        <f t="shared" si="3"/>
        <v>-0.42745165198370616</v>
      </c>
      <c r="K58" s="74">
        <f t="shared" si="4"/>
        <v>3.0788423034601516E-3</v>
      </c>
      <c r="L58" s="79">
        <f t="shared" si="2"/>
        <v>0.81055023592436592</v>
      </c>
    </row>
    <row r="59" spans="1:12" s="28" customFormat="1" x14ac:dyDescent="0.2">
      <c r="A59" s="21">
        <v>55</v>
      </c>
      <c r="B59" s="41" t="s">
        <v>179</v>
      </c>
      <c r="C59" s="40" t="s">
        <v>180</v>
      </c>
      <c r="D59" s="53" t="str">
        <f>VLOOKUP(B59,'2.BASE'!$A$5:$P$134,3,FALSE)</f>
        <v>INSECTICIDES</v>
      </c>
      <c r="E59" s="53" t="str">
        <f>VLOOKUP(B59,'2.BASE'!$A$5:$P$134,2,FALSE)</f>
        <v xml:space="preserve">RAID CYJARDIN CLUB      </v>
      </c>
      <c r="F59" s="166">
        <f>VLOOKUP(B59,Tabla5[#All],16,FALSE)</f>
        <v>5931176.4699999997</v>
      </c>
      <c r="H59" s="73">
        <f>VLOOKUP(B59,'2.BASE'!$A$6:$S$134,18,0)</f>
        <v>2021129.2799999998</v>
      </c>
      <c r="I59" s="73">
        <f>VLOOKUP(B59,'2.BASE'!$A$6:$S$134,19,0)</f>
        <v>3910047.1900000004</v>
      </c>
      <c r="J59" s="74">
        <f t="shared" si="3"/>
        <v>0.9345853967342459</v>
      </c>
      <c r="K59" s="74">
        <f t="shared" si="4"/>
        <v>5.4848903620476237E-3</v>
      </c>
      <c r="L59" s="79">
        <f t="shared" si="2"/>
        <v>0.8160351262864135</v>
      </c>
    </row>
    <row r="60" spans="1:12" s="28" customFormat="1" x14ac:dyDescent="0.2">
      <c r="A60" s="21">
        <v>56</v>
      </c>
      <c r="B60" s="41" t="s">
        <v>119</v>
      </c>
      <c r="C60" s="40" t="s">
        <v>120</v>
      </c>
      <c r="D60" s="53" t="str">
        <f>VLOOKUP(B60,'2.BASE'!$A$5:$P$134,3,FALSE)</f>
        <v>BATH CARE</v>
      </c>
      <c r="E60" s="53" t="str">
        <f>VLOOKUP(B60,'2.BASE'!$A$5:$P$134,2,FALSE)</f>
        <v xml:space="preserve">PATO LARGA DURACION CLORO      </v>
      </c>
      <c r="F60" s="166">
        <f>VLOOKUP(B60,Tabla5[#All],16,FALSE)</f>
        <v>5656224.4699999997</v>
      </c>
      <c r="H60" s="73">
        <f>VLOOKUP(B60,'2.BASE'!$A$6:$S$134,18,0)</f>
        <v>2749123.37</v>
      </c>
      <c r="I60" s="73">
        <f>VLOOKUP(B60,'2.BASE'!$A$6:$S$134,19,0)</f>
        <v>2907101.1</v>
      </c>
      <c r="J60" s="74">
        <f t="shared" si="3"/>
        <v>5.7464765577253774E-2</v>
      </c>
      <c r="K60" s="74">
        <f t="shared" si="4"/>
        <v>4.0779893515525689E-3</v>
      </c>
      <c r="L60" s="79">
        <f t="shared" si="2"/>
        <v>0.82011311563796607</v>
      </c>
    </row>
    <row r="61" spans="1:12" s="28" customFormat="1" x14ac:dyDescent="0.2">
      <c r="A61" s="21">
        <v>57</v>
      </c>
      <c r="B61" s="41" t="s">
        <v>95</v>
      </c>
      <c r="C61" s="40" t="s">
        <v>96</v>
      </c>
      <c r="D61" s="53" t="str">
        <f>VLOOKUP(B61,'2.BASE'!$A$5:$P$134,3,FALSE)</f>
        <v>FLOOR &amp; CARPET CARE</v>
      </c>
      <c r="E61" s="53" t="str">
        <f>VLOOKUP(B61,'2.BASE'!$A$5:$P$134,2,FALSE)</f>
        <v xml:space="preserve">GLOMOSA      </v>
      </c>
      <c r="F61" s="166">
        <f>VLOOKUP(B61,Tabla5[#All],16,FALSE)</f>
        <v>5567038.2000000002</v>
      </c>
      <c r="H61" s="73">
        <f>VLOOKUP(B61,'2.BASE'!$A$6:$S$134,18,0)</f>
        <v>2664573.3499999996</v>
      </c>
      <c r="I61" s="73">
        <f>VLOOKUP(B61,'2.BASE'!$A$6:$S$134,19,0)</f>
        <v>2902464.85</v>
      </c>
      <c r="J61" s="74">
        <f t="shared" si="3"/>
        <v>8.9279396268074462E-2</v>
      </c>
      <c r="K61" s="74">
        <f t="shared" si="4"/>
        <v>4.071485766888404E-3</v>
      </c>
      <c r="L61" s="79">
        <f t="shared" si="2"/>
        <v>0.8241846014048545</v>
      </c>
    </row>
    <row r="62" spans="1:12" s="28" customFormat="1" x14ac:dyDescent="0.2">
      <c r="A62" s="21">
        <v>58</v>
      </c>
      <c r="B62" s="41" t="s">
        <v>207</v>
      </c>
      <c r="C62" s="40" t="s">
        <v>208</v>
      </c>
      <c r="D62" s="53" t="str">
        <f>VLOOKUP(B62,'2.BASE'!$A$5:$P$134,3,FALSE)</f>
        <v>INSECTICIDES</v>
      </c>
      <c r="E62" s="53" t="str">
        <f>VLOOKUP(B62,'2.BASE'!$A$5:$P$134,2,FALSE)</f>
        <v xml:space="preserve">RAID MC C/TAPA ACT 24 S      </v>
      </c>
      <c r="F62" s="166">
        <f>VLOOKUP(B62,Tabla5[#All],16,FALSE)</f>
        <v>5523302.71</v>
      </c>
      <c r="H62" s="73">
        <f>VLOOKUP(B62,'2.BASE'!$A$6:$S$134,18,0)</f>
        <v>4600535.41</v>
      </c>
      <c r="I62" s="73">
        <f>VLOOKUP(B62,'2.BASE'!$A$6:$S$134,19,0)</f>
        <v>922767.3</v>
      </c>
      <c r="J62" s="74">
        <f t="shared" si="3"/>
        <v>-0.79942175904260671</v>
      </c>
      <c r="K62" s="74">
        <f t="shared" si="4"/>
        <v>1.2944287432456046E-3</v>
      </c>
      <c r="L62" s="79">
        <f t="shared" si="2"/>
        <v>0.82547903014810009</v>
      </c>
    </row>
    <row r="63" spans="1:12" s="28" customFormat="1" x14ac:dyDescent="0.2">
      <c r="A63" s="21">
        <v>59</v>
      </c>
      <c r="B63" s="41" t="s">
        <v>53</v>
      </c>
      <c r="C63" s="40" t="s">
        <v>54</v>
      </c>
      <c r="D63" s="53" t="str">
        <f>VLOOKUP(B63,'2.BASE'!$A$5:$P$134,3,FALSE)</f>
        <v>AIR CARE</v>
      </c>
      <c r="E63" s="53" t="str">
        <f>VLOOKUP(B63,'2.BASE'!$A$5:$P$134,2,FALSE)</f>
        <v xml:space="preserve">GLADE ABSORBEOLORES LAV.ESP.PE      </v>
      </c>
      <c r="F63" s="166">
        <f>VLOOKUP(B63,Tabla5[#All],16,FALSE)</f>
        <v>5514626.0999999996</v>
      </c>
      <c r="H63" s="73">
        <f>VLOOKUP(B63,'2.BASE'!$A$6:$S$134,18,0)</f>
        <v>2952682.5700000003</v>
      </c>
      <c r="I63" s="73">
        <f>VLOOKUP(B63,'2.BASE'!$A$6:$S$134,19,0)</f>
        <v>2561943.5299999998</v>
      </c>
      <c r="J63" s="74">
        <f t="shared" si="3"/>
        <v>-0.13233357488881725</v>
      </c>
      <c r="K63" s="74">
        <f t="shared" si="4"/>
        <v>3.5938132439284612E-3</v>
      </c>
      <c r="L63" s="79">
        <f t="shared" si="2"/>
        <v>0.82907284339202858</v>
      </c>
    </row>
    <row r="64" spans="1:12" s="28" customFormat="1" x14ac:dyDescent="0.2">
      <c r="A64" s="21">
        <v>60</v>
      </c>
      <c r="B64" s="41" t="s">
        <v>107</v>
      </c>
      <c r="C64" s="40" t="s">
        <v>108</v>
      </c>
      <c r="D64" s="53" t="str">
        <f>VLOOKUP(B64,'2.BASE'!$A$5:$P$134,3,FALSE)</f>
        <v>BATH CARE</v>
      </c>
      <c r="E64" s="53" t="str">
        <f>VLOOKUP(B64,'2.BASE'!$A$5:$P$134,2,FALSE)</f>
        <v xml:space="preserve">PATO ANTIHONGOS REFILL      </v>
      </c>
      <c r="F64" s="166">
        <f>VLOOKUP(B64,Tabla5[#All],16,FALSE)</f>
        <v>5459398.5800000001</v>
      </c>
      <c r="H64" s="73">
        <f>VLOOKUP(B64,'2.BASE'!$A$6:$S$134,18,0)</f>
        <v>2684913.83</v>
      </c>
      <c r="I64" s="73">
        <f>VLOOKUP(B64,'2.BASE'!$A$6:$S$134,19,0)</f>
        <v>2774484.75</v>
      </c>
      <c r="J64" s="74">
        <f t="shared" si="3"/>
        <v>3.3360817393532471E-2</v>
      </c>
      <c r="K64" s="74">
        <f t="shared" si="4"/>
        <v>3.891959335898222E-3</v>
      </c>
      <c r="L64" s="79">
        <f t="shared" si="2"/>
        <v>0.83296480272792683</v>
      </c>
    </row>
    <row r="65" spans="1:12" s="28" customFormat="1" x14ac:dyDescent="0.2">
      <c r="A65" s="21">
        <v>61</v>
      </c>
      <c r="B65" s="41" t="s">
        <v>51</v>
      </c>
      <c r="C65" s="40" t="s">
        <v>52</v>
      </c>
      <c r="D65" s="53" t="str">
        <f>VLOOKUP(B65,'2.BASE'!$A$5:$P$134,3,FALSE)</f>
        <v>AIR CARE</v>
      </c>
      <c r="E65" s="53" t="str">
        <f>VLOOKUP(B65,'2.BASE'!$A$5:$P$134,2,FALSE)</f>
        <v xml:space="preserve">GLADE ABSORBEOLORES FLORAL ESP      </v>
      </c>
      <c r="F65" s="166">
        <f>VLOOKUP(B65,Tabla5[#All],16,FALSE)</f>
        <v>5255659.01</v>
      </c>
      <c r="H65" s="73">
        <f>VLOOKUP(B65,'2.BASE'!$A$6:$S$134,18,0)</f>
        <v>2813979.9499999997</v>
      </c>
      <c r="I65" s="73">
        <f>VLOOKUP(B65,'2.BASE'!$A$6:$S$134,19,0)</f>
        <v>2441679.0599999996</v>
      </c>
      <c r="J65" s="74">
        <f t="shared" si="3"/>
        <v>-0.13230403080874831</v>
      </c>
      <c r="K65" s="74">
        <f t="shared" si="4"/>
        <v>3.4251100543386277E-3</v>
      </c>
      <c r="L65" s="79">
        <f t="shared" si="2"/>
        <v>0.83638991278226549</v>
      </c>
    </row>
    <row r="66" spans="1:12" s="28" customFormat="1" x14ac:dyDescent="0.2">
      <c r="A66" s="21">
        <v>62</v>
      </c>
      <c r="B66" s="41" t="s">
        <v>217</v>
      </c>
      <c r="C66" s="40" t="s">
        <v>218</v>
      </c>
      <c r="D66" s="53" t="str">
        <f>VLOOKUP(B66,'2.BASE'!$A$5:$P$134,3,FALSE)</f>
        <v>BATH CARE</v>
      </c>
      <c r="E66" s="53" t="str">
        <f>VLOOKUP(B66,'2.BASE'!$A$5:$P$134,2,FALSE)</f>
        <v>SEPHORA AZUL</v>
      </c>
      <c r="F66" s="166">
        <f>VLOOKUP(B66,Tabla5[#All],16,FALSE)</f>
        <v>5251915.1900000004</v>
      </c>
      <c r="H66" s="73">
        <f>VLOOKUP(B66,'2.BASE'!$A$6:$S$134,18,0)</f>
        <v>1865335.4000000001</v>
      </c>
      <c r="I66" s="73">
        <f>VLOOKUP(B66,'2.BASE'!$A$6:$S$134,19,0)</f>
        <v>3386579.7900000005</v>
      </c>
      <c r="J66" s="74">
        <f t="shared" si="3"/>
        <v>0.81553397313962961</v>
      </c>
      <c r="K66" s="74">
        <f t="shared" si="4"/>
        <v>4.7505868721948253E-3</v>
      </c>
      <c r="L66" s="79">
        <f t="shared" si="2"/>
        <v>0.84114049965446036</v>
      </c>
    </row>
    <row r="67" spans="1:12" s="28" customFormat="1" x14ac:dyDescent="0.2">
      <c r="A67" s="21">
        <v>63</v>
      </c>
      <c r="B67" s="41" t="s">
        <v>91</v>
      </c>
      <c r="C67" s="40" t="s">
        <v>92</v>
      </c>
      <c r="D67" s="53" t="str">
        <f>VLOOKUP(B67,'2.BASE'!$A$5:$P$134,3,FALSE)</f>
        <v>AIR CARE</v>
      </c>
      <c r="E67" s="53" t="str">
        <f>VLOOKUP(B67,'2.BASE'!$A$5:$P$134,2,FALSE)</f>
        <v xml:space="preserve">GLADE VELA AROMATICA JARDIN C.      </v>
      </c>
      <c r="F67" s="166">
        <f>VLOOKUP(B67,Tabla5[#All],16,FALSE)</f>
        <v>5099184.2300000004</v>
      </c>
      <c r="H67" s="73">
        <f>VLOOKUP(B67,'2.BASE'!$A$6:$S$134,18,0)</f>
        <v>2592230.52</v>
      </c>
      <c r="I67" s="73">
        <f>VLOOKUP(B67,'2.BASE'!$A$6:$S$134,19,0)</f>
        <v>2506953.71</v>
      </c>
      <c r="J67" s="74">
        <f t="shared" si="3"/>
        <v>-3.2897078150287418E-2</v>
      </c>
      <c r="K67" s="74">
        <f t="shared" si="4"/>
        <v>3.5166752660288308E-3</v>
      </c>
      <c r="L67" s="79">
        <f t="shared" si="2"/>
        <v>0.8446571749204892</v>
      </c>
    </row>
    <row r="68" spans="1:12" s="28" customFormat="1" x14ac:dyDescent="0.2">
      <c r="A68" s="21">
        <v>64</v>
      </c>
      <c r="B68" s="41" t="s">
        <v>234</v>
      </c>
      <c r="C68" s="40" t="s">
        <v>235</v>
      </c>
      <c r="D68" s="53" t="str">
        <f>VLOOKUP(B68,'2.BASE'!$A$5:$P$134,3,FALSE)</f>
        <v>AUTOMOTIVE</v>
      </c>
      <c r="E68" s="53" t="str">
        <f>VLOOKUP(B68,'2.BASE'!$A$5:$P$134,2,FALSE)</f>
        <v xml:space="preserve">TEMPO PASTA AUTOS NVOS      </v>
      </c>
      <c r="F68" s="166">
        <f>VLOOKUP(B68,Tabla5[#All],16,FALSE)</f>
        <v>5087228.71</v>
      </c>
      <c r="H68" s="73">
        <f>VLOOKUP(B68,'2.BASE'!$A$6:$S$134,18,0)</f>
        <v>2301618.5499999998</v>
      </c>
      <c r="I68" s="73">
        <f>VLOOKUP(B68,'2.BASE'!$A$6:$S$134,19,0)</f>
        <v>2785610.16</v>
      </c>
      <c r="J68" s="74">
        <f t="shared" si="3"/>
        <v>0.21028315486942883</v>
      </c>
      <c r="K68" s="74">
        <f t="shared" si="4"/>
        <v>3.9075657086905741E-3</v>
      </c>
      <c r="L68" s="79">
        <f t="shared" si="2"/>
        <v>0.84856474062917975</v>
      </c>
    </row>
    <row r="69" spans="1:12" s="28" customFormat="1" x14ac:dyDescent="0.2">
      <c r="A69" s="21">
        <v>65</v>
      </c>
      <c r="B69" s="41" t="s">
        <v>5</v>
      </c>
      <c r="C69" s="40" t="s">
        <v>6</v>
      </c>
      <c r="D69" s="53" t="str">
        <f>VLOOKUP(B69,'2.BASE'!$A$5:$P$134,3,FALSE)</f>
        <v>AIR CARE</v>
      </c>
      <c r="E69" s="53" t="str">
        <f>VLOOKUP(B69,'2.BASE'!$A$5:$P$134,2,FALSE)</f>
        <v xml:space="preserve">CLIP ONS RF TWIN BRISA CAMPEST      </v>
      </c>
      <c r="F69" s="166">
        <f>VLOOKUP(B69,Tabla5[#All],16,FALSE)</f>
        <v>5017397.68</v>
      </c>
      <c r="H69" s="73">
        <f>VLOOKUP(B69,'2.BASE'!$A$6:$S$134,18,0)</f>
        <v>2402221.7100000004</v>
      </c>
      <c r="I69" s="73">
        <f>VLOOKUP(B69,'2.BASE'!$A$6:$S$134,19,0)</f>
        <v>2615175.9699999997</v>
      </c>
      <c r="J69" s="74">
        <f t="shared" ref="J69:J100" si="5">(I69/H69)-1</f>
        <v>8.8648878291920585E-2</v>
      </c>
      <c r="K69" s="74">
        <f t="shared" ref="K69:K100" si="6">I69/$I$134</f>
        <v>3.6684860248225146E-3</v>
      </c>
      <c r="L69" s="79">
        <f t="shared" si="2"/>
        <v>0.85223322665400225</v>
      </c>
    </row>
    <row r="70" spans="1:12" s="28" customFormat="1" x14ac:dyDescent="0.2">
      <c r="A70" s="21">
        <v>66</v>
      </c>
      <c r="B70" s="41" t="s">
        <v>148</v>
      </c>
      <c r="C70" s="40" t="s">
        <v>149</v>
      </c>
      <c r="D70" s="53" t="str">
        <f>VLOOKUP(B70,'2.BASE'!$A$5:$P$134,3,FALSE)</f>
        <v>FURNITURE CARE &amp; DUST REMOVAL</v>
      </c>
      <c r="E70" s="53" t="str">
        <f>VLOOKUP(B70,'2.BASE'!$A$5:$P$134,2,FALSE)</f>
        <v xml:space="preserve">PLEDGE ORIGINAL BONUS      </v>
      </c>
      <c r="F70" s="166">
        <f>VLOOKUP(B70,Tabla5[#All],16,FALSE)</f>
        <v>4961054.51</v>
      </c>
      <c r="H70" s="73">
        <f>VLOOKUP(B70,'2.BASE'!$A$6:$S$134,18,0)</f>
        <v>1600339.2699999998</v>
      </c>
      <c r="I70" s="73">
        <f>VLOOKUP(B70,'2.BASE'!$A$6:$S$134,19,0)</f>
        <v>3360715.24</v>
      </c>
      <c r="J70" s="74">
        <f t="shared" si="5"/>
        <v>1.1000017327575802</v>
      </c>
      <c r="K70" s="74">
        <f t="shared" si="6"/>
        <v>4.7143049006174694E-3</v>
      </c>
      <c r="L70" s="79">
        <f t="shared" si="2"/>
        <v>0.85694753155461967</v>
      </c>
    </row>
    <row r="71" spans="1:12" s="28" customFormat="1" x14ac:dyDescent="0.2">
      <c r="A71" s="21">
        <v>67</v>
      </c>
      <c r="B71" s="41" t="s">
        <v>111</v>
      </c>
      <c r="C71" s="40" t="s">
        <v>112</v>
      </c>
      <c r="D71" s="53" t="str">
        <f>VLOOKUP(B71,'2.BASE'!$A$5:$P$134,3,FALSE)</f>
        <v>BATH CARE</v>
      </c>
      <c r="E71" s="53" t="str">
        <f>VLOOKUP(B71,'2.BASE'!$A$5:$P$134,2,FALSE)</f>
        <v xml:space="preserve">PATO CANASTILLA CLORO      </v>
      </c>
      <c r="F71" s="166">
        <f>VLOOKUP(B71,Tabla5[#All],16,FALSE)</f>
        <v>4799158</v>
      </c>
      <c r="H71" s="73">
        <f>VLOOKUP(B71,'2.BASE'!$A$6:$S$134,18,0)</f>
        <v>2301539.4</v>
      </c>
      <c r="I71" s="73">
        <f>VLOOKUP(B71,'2.BASE'!$A$6:$S$134,19,0)</f>
        <v>2497618.6000000006</v>
      </c>
      <c r="J71" s="74">
        <f t="shared" si="5"/>
        <v>8.519480483366948E-2</v>
      </c>
      <c r="K71" s="74">
        <f t="shared" si="6"/>
        <v>3.5035802693754396E-3</v>
      </c>
      <c r="L71" s="79">
        <f t="shared" ref="L71:L133" si="7">L70+K71</f>
        <v>0.86045111182399514</v>
      </c>
    </row>
    <row r="72" spans="1:12" s="28" customFormat="1" x14ac:dyDescent="0.2">
      <c r="A72" s="21">
        <v>68</v>
      </c>
      <c r="B72" s="41" t="s">
        <v>77</v>
      </c>
      <c r="C72" s="40" t="s">
        <v>78</v>
      </c>
      <c r="D72" s="53" t="str">
        <f>VLOOKUP(B72,'2.BASE'!$A$5:$P$134,3,FALSE)</f>
        <v>AIR CARE</v>
      </c>
      <c r="E72" s="53" t="str">
        <f>VLOOKUP(B72,'2.BASE'!$A$5:$P$134,2,FALSE)</f>
        <v xml:space="preserve">GLADE PLUG INS AP BRISA NOC.      </v>
      </c>
      <c r="F72" s="166">
        <f>VLOOKUP(B72,Tabla5[#All],16,FALSE)</f>
        <v>4780675.41</v>
      </c>
      <c r="H72" s="73">
        <f>VLOOKUP(B72,'2.BASE'!$A$6:$S$134,18,0)</f>
        <v>2521748.4</v>
      </c>
      <c r="I72" s="73">
        <f>VLOOKUP(B72,'2.BASE'!$A$6:$S$134,19,0)</f>
        <v>2258927.0100000002</v>
      </c>
      <c r="J72" s="74">
        <f t="shared" si="5"/>
        <v>-0.10422189223952705</v>
      </c>
      <c r="K72" s="74">
        <f t="shared" si="6"/>
        <v>3.1687512665845999E-3</v>
      </c>
      <c r="L72" s="79">
        <f t="shared" si="7"/>
        <v>0.8636198630905797</v>
      </c>
    </row>
    <row r="73" spans="1:12" s="28" customFormat="1" x14ac:dyDescent="0.2">
      <c r="A73" s="21">
        <v>69</v>
      </c>
      <c r="B73" s="41" t="s">
        <v>236</v>
      </c>
      <c r="C73" s="40" t="s">
        <v>237</v>
      </c>
      <c r="D73" s="53" t="str">
        <f>VLOOKUP(B73,'2.BASE'!$A$5:$P$134,3,FALSE)</f>
        <v>AUTOMOTIVE</v>
      </c>
      <c r="E73" s="53" t="str">
        <f>VLOOKUP(B73,'2.BASE'!$A$5:$P$134,2,FALSE)</f>
        <v xml:space="preserve">TEMPO PASTA RESTAURADOR      </v>
      </c>
      <c r="F73" s="166">
        <f>VLOOKUP(B73,Tabla5[#All],16,FALSE)</f>
        <v>4664243</v>
      </c>
      <c r="H73" s="73">
        <f>VLOOKUP(B73,'2.BASE'!$A$6:$S$134,18,0)</f>
        <v>2300783.1500000004</v>
      </c>
      <c r="I73" s="73">
        <f>VLOOKUP(B73,'2.BASE'!$A$6:$S$134,19,0)</f>
        <v>2363459.85</v>
      </c>
      <c r="J73" s="74">
        <f t="shared" si="5"/>
        <v>2.724146341214273E-2</v>
      </c>
      <c r="K73" s="74">
        <f t="shared" si="6"/>
        <v>3.3153866238508291E-3</v>
      </c>
      <c r="L73" s="79">
        <f t="shared" si="7"/>
        <v>0.86693524971443048</v>
      </c>
    </row>
    <row r="74" spans="1:12" s="28" customFormat="1" x14ac:dyDescent="0.2">
      <c r="A74" s="21">
        <v>70</v>
      </c>
      <c r="B74" s="41" t="s">
        <v>71</v>
      </c>
      <c r="C74" s="40" t="s">
        <v>72</v>
      </c>
      <c r="D74" s="53" t="str">
        <f>VLOOKUP(B74,'2.BASE'!$A$5:$P$134,3,FALSE)</f>
        <v>AIR CARE</v>
      </c>
      <c r="E74" s="53" t="str">
        <f>VLOOKUP(B74,'2.BASE'!$A$5:$P$134,2,FALSE)</f>
        <v xml:space="preserve">GLADE CLIP ONS AP. BRISA      </v>
      </c>
      <c r="F74" s="166">
        <f>VLOOKUP(B74,Tabla5[#All],16,FALSE)</f>
        <v>4651834.45</v>
      </c>
      <c r="H74" s="73">
        <f>VLOOKUP(B74,'2.BASE'!$A$6:$S$134,18,0)</f>
        <v>2302927.87</v>
      </c>
      <c r="I74" s="73">
        <f>VLOOKUP(B74,'2.BASE'!$A$6:$S$134,19,0)</f>
        <v>2348906.58</v>
      </c>
      <c r="J74" s="74">
        <f t="shared" si="5"/>
        <v>1.9965327876291683E-2</v>
      </c>
      <c r="K74" s="74">
        <f t="shared" si="6"/>
        <v>3.2949717576150903E-3</v>
      </c>
      <c r="L74" s="79">
        <f t="shared" si="7"/>
        <v>0.87023022147204554</v>
      </c>
    </row>
    <row r="75" spans="1:12" s="28" customFormat="1" x14ac:dyDescent="0.2">
      <c r="A75" s="21">
        <v>71</v>
      </c>
      <c r="B75" s="41" t="s">
        <v>69</v>
      </c>
      <c r="C75" s="40" t="s">
        <v>70</v>
      </c>
      <c r="D75" s="53" t="str">
        <f>VLOOKUP(B75,'2.BASE'!$A$5:$P$134,3,FALSE)</f>
        <v>AIR CARE</v>
      </c>
      <c r="E75" s="53" t="str">
        <f>VLOOKUP(B75,'2.BASE'!$A$5:$P$134,2,FALSE)</f>
        <v xml:space="preserve">GLADE CLIP ONS AP CASCADA      </v>
      </c>
      <c r="F75" s="166">
        <f>VLOOKUP(B75,Tabla5[#All],16,FALSE)</f>
        <v>4555867.03</v>
      </c>
      <c r="H75" s="73">
        <f>VLOOKUP(B75,'2.BASE'!$A$6:$S$134,18,0)</f>
        <v>2254293.9699999997</v>
      </c>
      <c r="I75" s="73">
        <f>VLOOKUP(B75,'2.BASE'!$A$6:$S$134,19,0)</f>
        <v>2301573.06</v>
      </c>
      <c r="J75" s="74">
        <f t="shared" si="5"/>
        <v>2.0972903547268995E-2</v>
      </c>
      <c r="K75" s="74">
        <f t="shared" si="6"/>
        <v>3.2285737948708633E-3</v>
      </c>
      <c r="L75" s="79">
        <f t="shared" si="7"/>
        <v>0.87345879526691639</v>
      </c>
    </row>
    <row r="76" spans="1:12" s="28" customFormat="1" x14ac:dyDescent="0.2">
      <c r="A76" s="21">
        <v>72</v>
      </c>
      <c r="B76" s="41" t="s">
        <v>150</v>
      </c>
      <c r="C76" s="40" t="s">
        <v>151</v>
      </c>
      <c r="D76" s="53" t="str">
        <f>VLOOKUP(B76,'2.BASE'!$A$5:$P$134,3,FALSE)</f>
        <v>FURNITURE CARE &amp; DUST REMOVAL</v>
      </c>
      <c r="E76" s="53" t="str">
        <f>VLOOKUP(B76,'2.BASE'!$A$5:$P$134,2,FALSE)</f>
        <v xml:space="preserve">PLEDGE POTPOURRI BONUS      </v>
      </c>
      <c r="F76" s="166">
        <f>VLOOKUP(B76,Tabla5[#All],16,FALSE)</f>
        <v>4542058.01</v>
      </c>
      <c r="H76" s="73">
        <f>VLOOKUP(B76,'2.BASE'!$A$6:$S$134,18,0)</f>
        <v>1468745.11</v>
      </c>
      <c r="I76" s="73">
        <f>VLOOKUP(B76,'2.BASE'!$A$6:$S$134,19,0)</f>
        <v>3073312.9</v>
      </c>
      <c r="J76" s="74">
        <f t="shared" si="5"/>
        <v>1.092475324054015</v>
      </c>
      <c r="K76" s="74">
        <f t="shared" si="6"/>
        <v>4.311146000457E-3</v>
      </c>
      <c r="L76" s="79">
        <f t="shared" si="7"/>
        <v>0.8777699412673734</v>
      </c>
    </row>
    <row r="77" spans="1:12" s="28" customFormat="1" x14ac:dyDescent="0.2">
      <c r="A77" s="21">
        <v>73</v>
      </c>
      <c r="B77" s="41" t="s">
        <v>167</v>
      </c>
      <c r="C77" s="40" t="s">
        <v>168</v>
      </c>
      <c r="D77" s="53" t="str">
        <f>VLOOKUP(B77,'2.BASE'!$A$5:$P$134,3,FALSE)</f>
        <v>INSECTICIDES</v>
      </c>
      <c r="E77" s="53" t="str">
        <f>VLOOKUP(B77,'2.BASE'!$A$5:$P$134,2,FALSE)</f>
        <v xml:space="preserve">RAID ACC TOTAL C/TAPA ACT 24 S      </v>
      </c>
      <c r="F77" s="166">
        <f>VLOOKUP(B77,Tabla5[#All],16,FALSE)</f>
        <v>4507096.71</v>
      </c>
      <c r="H77" s="73">
        <f>VLOOKUP(B77,'2.BASE'!$A$6:$S$134,18,0)</f>
        <v>3751510.51</v>
      </c>
      <c r="I77" s="73">
        <f>VLOOKUP(B77,'2.BASE'!$A$6:$S$134,19,0)</f>
        <v>755586.2</v>
      </c>
      <c r="J77" s="74">
        <f t="shared" si="5"/>
        <v>-0.79859147455780422</v>
      </c>
      <c r="K77" s="74">
        <f t="shared" si="6"/>
        <v>1.0599123910001167E-3</v>
      </c>
      <c r="L77" s="79">
        <f t="shared" si="7"/>
        <v>0.87882985365837352</v>
      </c>
    </row>
    <row r="78" spans="1:12" s="28" customFormat="1" x14ac:dyDescent="0.2">
      <c r="A78" s="21">
        <v>74</v>
      </c>
      <c r="B78" s="41" t="s">
        <v>228</v>
      </c>
      <c r="C78" s="40" t="s">
        <v>229</v>
      </c>
      <c r="D78" s="53" t="str">
        <f>VLOOKUP(B78,'2.BASE'!$A$5:$P$134,3,FALSE)</f>
        <v>AUTOMOTIVE</v>
      </c>
      <c r="E78" s="53" t="str">
        <f>VLOOKUP(B78,'2.BASE'!$A$5:$P$134,2,FALSE)</f>
        <v xml:space="preserve">TEMPO LIQ AUTOS NVOS      </v>
      </c>
      <c r="F78" s="166">
        <f>VLOOKUP(B78,Tabla5[#All],16,FALSE)</f>
        <v>4457116.7699999996</v>
      </c>
      <c r="H78" s="73">
        <f>VLOOKUP(B78,'2.BASE'!$A$6:$S$134,18,0)</f>
        <v>1920154.6899999997</v>
      </c>
      <c r="I78" s="73">
        <f>VLOOKUP(B78,'2.BASE'!$A$6:$S$134,19,0)</f>
        <v>2536962.08</v>
      </c>
      <c r="J78" s="74">
        <f t="shared" si="5"/>
        <v>0.32122796835707046</v>
      </c>
      <c r="K78" s="74">
        <f t="shared" si="6"/>
        <v>3.5587700570622249E-3</v>
      </c>
      <c r="L78" s="79">
        <f t="shared" si="7"/>
        <v>0.88238862371543569</v>
      </c>
    </row>
    <row r="79" spans="1:12" s="28" customFormat="1" x14ac:dyDescent="0.2">
      <c r="A79" s="21">
        <v>75</v>
      </c>
      <c r="B79" s="41" t="s">
        <v>264</v>
      </c>
      <c r="C79" s="40" t="s">
        <v>265</v>
      </c>
      <c r="D79" s="53" t="str">
        <f>VLOOKUP(B79,'2.BASE'!$A$5:$P$134,3,FALSE)</f>
        <v>BAGS &amp; WRAPS</v>
      </c>
      <c r="E79" s="53" t="str">
        <f>VLOOKUP(B79,'2.BASE'!$A$5:$P$134,2,FALSE)</f>
        <v xml:space="preserve">ZIPLOC GUARDAR ALI. GRANDE      </v>
      </c>
      <c r="F79" s="166">
        <f>VLOOKUP(B79,Tabla5[#All],16,FALSE)</f>
        <v>4426720.3099999996</v>
      </c>
      <c r="H79" s="73">
        <f>VLOOKUP(B79,'2.BASE'!$A$6:$S$134,18,0)</f>
        <v>2167408.09</v>
      </c>
      <c r="I79" s="73">
        <f>VLOOKUP(B79,'2.BASE'!$A$6:$S$134,19,0)</f>
        <v>2259312.2200000002</v>
      </c>
      <c r="J79" s="74">
        <f t="shared" si="5"/>
        <v>4.2402780733369116E-2</v>
      </c>
      <c r="K79" s="74">
        <f t="shared" si="6"/>
        <v>3.1692916269725176E-3</v>
      </c>
      <c r="L79" s="79">
        <f t="shared" si="7"/>
        <v>0.88555791534240824</v>
      </c>
    </row>
    <row r="80" spans="1:12" s="28" customFormat="1" x14ac:dyDescent="0.2">
      <c r="A80" s="21">
        <v>76</v>
      </c>
      <c r="B80" s="41" t="s">
        <v>55</v>
      </c>
      <c r="C80" s="40" t="s">
        <v>56</v>
      </c>
      <c r="D80" s="53" t="str">
        <f>VLOOKUP(B80,'2.BASE'!$A$5:$P$134,3,FALSE)</f>
        <v>AIR CARE</v>
      </c>
      <c r="E80" s="53" t="str">
        <f>VLOOKUP(B80,'2.BASE'!$A$5:$P$134,2,FALSE)</f>
        <v xml:space="preserve">GLADE AERO POTP.HUERTO PRIMAVE      </v>
      </c>
      <c r="F80" s="166">
        <f>VLOOKUP(B80,Tabla5[#All],16,FALSE)</f>
        <v>4260391.5</v>
      </c>
      <c r="H80" s="73">
        <f>VLOOKUP(B80,'2.BASE'!$A$6:$S$134,18,0)</f>
        <v>2063660.94</v>
      </c>
      <c r="I80" s="73">
        <f>VLOOKUP(B80,'2.BASE'!$A$6:$S$134,19,0)</f>
        <v>2196730.56</v>
      </c>
      <c r="J80" s="74">
        <f t="shared" si="5"/>
        <v>6.4482307834929475E-2</v>
      </c>
      <c r="K80" s="74">
        <f t="shared" si="6"/>
        <v>3.0815040563639535E-3</v>
      </c>
      <c r="L80" s="79">
        <f t="shared" si="7"/>
        <v>0.88863941939877222</v>
      </c>
    </row>
    <row r="81" spans="1:12" s="28" customFormat="1" x14ac:dyDescent="0.2">
      <c r="A81" s="21">
        <v>77</v>
      </c>
      <c r="B81" s="41" t="s">
        <v>89</v>
      </c>
      <c r="C81" s="40" t="s">
        <v>90</v>
      </c>
      <c r="D81" s="53" t="str">
        <f>VLOOKUP(B81,'2.BASE'!$A$5:$P$134,3,FALSE)</f>
        <v>AIR CARE</v>
      </c>
      <c r="E81" s="53" t="str">
        <f>VLOOKUP(B81,'2.BASE'!$A$5:$P$134,2,FALSE)</f>
        <v xml:space="preserve">GLADE VELA AROMATICA DURAZNO      </v>
      </c>
      <c r="F81" s="166">
        <f>VLOOKUP(B81,Tabla5[#All],16,FALSE)</f>
        <v>4249159.5999999996</v>
      </c>
      <c r="H81" s="73">
        <f>VLOOKUP(B81,'2.BASE'!$A$6:$S$134,18,0)</f>
        <v>2160258.17</v>
      </c>
      <c r="I81" s="73">
        <f>VLOOKUP(B81,'2.BASE'!$A$6:$S$134,19,0)</f>
        <v>2088901.4300000002</v>
      </c>
      <c r="J81" s="74">
        <f t="shared" si="5"/>
        <v>-3.3031579739378869E-2</v>
      </c>
      <c r="K81" s="74">
        <f t="shared" si="6"/>
        <v>2.9302447678833509E-3</v>
      </c>
      <c r="L81" s="79">
        <f t="shared" si="7"/>
        <v>0.89156966416665562</v>
      </c>
    </row>
    <row r="82" spans="1:12" s="28" customFormat="1" x14ac:dyDescent="0.2">
      <c r="A82" s="21">
        <v>78</v>
      </c>
      <c r="B82" s="41" t="s">
        <v>93</v>
      </c>
      <c r="C82" s="40" t="s">
        <v>94</v>
      </c>
      <c r="D82" s="53" t="str">
        <f>VLOOKUP(B82,'2.BASE'!$A$5:$P$134,3,FALSE)</f>
        <v>AIR CARE</v>
      </c>
      <c r="E82" s="53" t="str">
        <f>VLOOKUP(B82,'2.BASE'!$A$5:$P$134,2,FALSE)</f>
        <v xml:space="preserve">GLADE VELAS FRUTOS DEL BOSQUE      </v>
      </c>
      <c r="F82" s="166">
        <f>VLOOKUP(B82,Tabla5[#All],16,FALSE)</f>
        <v>4249159.5999999996</v>
      </c>
      <c r="H82" s="73">
        <f>VLOOKUP(B82,'2.BASE'!$A$6:$S$134,18,0)</f>
        <v>2160258.17</v>
      </c>
      <c r="I82" s="73">
        <f>VLOOKUP(B82,'2.BASE'!$A$6:$S$134,19,0)</f>
        <v>2088901.4300000002</v>
      </c>
      <c r="J82" s="74">
        <f t="shared" si="5"/>
        <v>-3.3031579739378869E-2</v>
      </c>
      <c r="K82" s="74">
        <f t="shared" si="6"/>
        <v>2.9302447678833509E-3</v>
      </c>
      <c r="L82" s="79">
        <f t="shared" si="7"/>
        <v>0.89449990893453901</v>
      </c>
    </row>
    <row r="83" spans="1:12" s="28" customFormat="1" x14ac:dyDescent="0.2">
      <c r="A83" s="21">
        <v>79</v>
      </c>
      <c r="B83" s="41" t="s">
        <v>160</v>
      </c>
      <c r="C83" s="40" t="s">
        <v>161</v>
      </c>
      <c r="D83" s="53" t="str">
        <f>VLOOKUP(B83,'2.BASE'!$A$5:$P$134,3,FALSE)</f>
        <v>INSECTICIDES</v>
      </c>
      <c r="E83" s="53" t="str">
        <f>VLOOKUP(B83,'2.BASE'!$A$5:$P$134,2,FALSE)</f>
        <v xml:space="preserve">RAID 45 NOCHES AP. DUAL HEATER      </v>
      </c>
      <c r="F83" s="166">
        <f>VLOOKUP(B83,Tabla5[#All],16,FALSE)</f>
        <v>4200053.05</v>
      </c>
      <c r="H83" s="73">
        <f>VLOOKUP(B83,'2.BASE'!$A$6:$S$134,18,0)</f>
        <v>2479271.38</v>
      </c>
      <c r="I83" s="73">
        <f>VLOOKUP(B83,'2.BASE'!$A$6:$S$134,19,0)</f>
        <v>1720781.67</v>
      </c>
      <c r="J83" s="74">
        <f t="shared" si="5"/>
        <v>-0.30593250747725731</v>
      </c>
      <c r="K83" s="74">
        <f t="shared" si="6"/>
        <v>2.4138580273685172E-3</v>
      </c>
      <c r="L83" s="79">
        <f t="shared" si="7"/>
        <v>0.8969137669619075</v>
      </c>
    </row>
    <row r="84" spans="1:12" s="28" customFormat="1" x14ac:dyDescent="0.2">
      <c r="A84" s="21">
        <v>80</v>
      </c>
      <c r="B84" s="41" t="s">
        <v>213</v>
      </c>
      <c r="C84" s="40" t="s">
        <v>214</v>
      </c>
      <c r="D84" s="53" t="str">
        <f>VLOOKUP(B84,'2.BASE'!$A$5:$P$134,3,FALSE)</f>
        <v>INSECTICIDES</v>
      </c>
      <c r="E84" s="53" t="str">
        <f>VLOOKUP(B84,'2.BASE'!$A$5:$P$134,2,FALSE)</f>
        <v xml:space="preserve">RAIDOLITOS CARBON 12 S      </v>
      </c>
      <c r="F84" s="166">
        <f>VLOOKUP(B84,Tabla5[#All],16,FALSE)</f>
        <v>4133654.98</v>
      </c>
      <c r="H84" s="73">
        <f>VLOOKUP(B84,'2.BASE'!$A$6:$S$134,18,0)</f>
        <v>2077402.0600000003</v>
      </c>
      <c r="I84" s="73">
        <f>VLOOKUP(B84,'2.BASE'!$A$6:$S$134,19,0)</f>
        <v>2056252.9200000002</v>
      </c>
      <c r="J84" s="74">
        <f t="shared" si="5"/>
        <v>-1.0180571400800531E-2</v>
      </c>
      <c r="K84" s="74">
        <f t="shared" si="6"/>
        <v>2.8844464720744925E-3</v>
      </c>
      <c r="L84" s="79">
        <f t="shared" si="7"/>
        <v>0.89979821343398203</v>
      </c>
    </row>
    <row r="85" spans="1:12" s="28" customFormat="1" x14ac:dyDescent="0.2">
      <c r="A85" s="21">
        <v>81</v>
      </c>
      <c r="B85" s="41" t="s">
        <v>67</v>
      </c>
      <c r="C85" s="40" t="s">
        <v>68</v>
      </c>
      <c r="D85" s="53" t="str">
        <f>VLOOKUP(B85,'2.BASE'!$A$5:$P$134,3,FALSE)</f>
        <v>AIR CARE</v>
      </c>
      <c r="E85" s="53" t="str">
        <f>VLOOKUP(B85,'2.BASE'!$A$5:$P$134,2,FALSE)</f>
        <v xml:space="preserve">GLADE AERO.POTP.BOUQ.FLORAL      </v>
      </c>
      <c r="F85" s="166">
        <f>VLOOKUP(B85,Tabla5[#All],16,FALSE)</f>
        <v>4075582.54</v>
      </c>
      <c r="H85" s="73">
        <f>VLOOKUP(B85,'2.BASE'!$A$6:$S$134,18,0)</f>
        <v>1974058.56</v>
      </c>
      <c r="I85" s="73">
        <f>VLOOKUP(B85,'2.BASE'!$A$6:$S$134,19,0)</f>
        <v>2101523.98</v>
      </c>
      <c r="J85" s="74">
        <f t="shared" si="5"/>
        <v>6.4570232404858263E-2</v>
      </c>
      <c r="K85" s="74">
        <f t="shared" si="6"/>
        <v>2.9479512812514066E-3</v>
      </c>
      <c r="L85" s="79">
        <f t="shared" si="7"/>
        <v>0.90274616471523339</v>
      </c>
    </row>
    <row r="86" spans="1:12" s="28" customFormat="1" x14ac:dyDescent="0.2">
      <c r="A86" s="21">
        <v>82</v>
      </c>
      <c r="B86" s="41" t="s">
        <v>47</v>
      </c>
      <c r="C86" s="40" t="s">
        <v>48</v>
      </c>
      <c r="D86" s="53" t="str">
        <f>VLOOKUP(B86,'2.BASE'!$A$5:$P$134,3,FALSE)</f>
        <v>AIR CARE</v>
      </c>
      <c r="E86" s="53" t="str">
        <f>VLOOKUP(B86,'2.BASE'!$A$5:$P$134,2,FALSE)</f>
        <v xml:space="preserve">GLADE ABSORBEOLORES CLUB 150G      </v>
      </c>
      <c r="F86" s="166">
        <f>VLOOKUP(B86,Tabla5[#All],16,FALSE)</f>
        <v>4027596.64</v>
      </c>
      <c r="H86" s="73">
        <f>VLOOKUP(B86,'2.BASE'!$A$6:$S$134,18,0)</f>
        <v>2203023.66</v>
      </c>
      <c r="I86" s="73">
        <f>VLOOKUP(B86,'2.BASE'!$A$6:$S$134,19,0)</f>
        <v>1824572.98</v>
      </c>
      <c r="J86" s="74">
        <f t="shared" si="5"/>
        <v>-0.1717869339632967</v>
      </c>
      <c r="K86" s="74">
        <f t="shared" si="6"/>
        <v>2.5594531898359288E-3</v>
      </c>
      <c r="L86" s="79">
        <f t="shared" si="7"/>
        <v>0.90530561790506936</v>
      </c>
    </row>
    <row r="87" spans="1:12" s="28" customFormat="1" x14ac:dyDescent="0.2">
      <c r="A87" s="21">
        <v>83</v>
      </c>
      <c r="B87" s="41" t="s">
        <v>8</v>
      </c>
      <c r="C87" s="40" t="s">
        <v>9</v>
      </c>
      <c r="D87" s="53" t="str">
        <f>VLOOKUP(B87,'2.BASE'!$A$5:$P$134,3,FALSE)</f>
        <v>AIR CARE</v>
      </c>
      <c r="E87" s="53" t="str">
        <f>VLOOKUP(B87,'2.BASE'!$A$5:$P$134,2,FALSE)</f>
        <v xml:space="preserve">CLIP ONS RF TWIN BRISA TROPIC      </v>
      </c>
      <c r="F87" s="166">
        <f>VLOOKUP(B87,Tabla5[#All],16,FALSE)</f>
        <v>4006508.41</v>
      </c>
      <c r="H87" s="73">
        <f>VLOOKUP(B87,'2.BASE'!$A$6:$S$134,18,0)</f>
        <v>1917646.3299999998</v>
      </c>
      <c r="I87" s="73">
        <f>VLOOKUP(B87,'2.BASE'!$A$6:$S$134,19,0)</f>
        <v>2088862.0799999998</v>
      </c>
      <c r="J87" s="74">
        <f t="shared" si="5"/>
        <v>8.9284320743335366E-2</v>
      </c>
      <c r="K87" s="74">
        <f t="shared" si="6"/>
        <v>2.9301895689496141E-3</v>
      </c>
      <c r="L87" s="79">
        <f t="shared" si="7"/>
        <v>0.908235807474019</v>
      </c>
    </row>
    <row r="88" spans="1:12" s="28" customFormat="1" x14ac:dyDescent="0.2">
      <c r="A88" s="21">
        <v>84</v>
      </c>
      <c r="B88" s="41" t="s">
        <v>127</v>
      </c>
      <c r="C88" s="40" t="s">
        <v>128</v>
      </c>
      <c r="D88" s="53" t="str">
        <f>VLOOKUP(B88,'2.BASE'!$A$5:$P$134,3,FALSE)</f>
        <v>BATH CARE</v>
      </c>
      <c r="E88" s="53" t="str">
        <f>VLOOKUP(B88,'2.BASE'!$A$5:$P$134,2,FALSE)</f>
        <v xml:space="preserve">PATO PASTILLA CLORO 35 G      </v>
      </c>
      <c r="F88" s="166">
        <f>VLOOKUP(B88,Tabla5[#All],16,FALSE)</f>
        <v>3978664.43</v>
      </c>
      <c r="H88" s="73">
        <f>VLOOKUP(B88,'2.BASE'!$A$6:$S$134,18,0)</f>
        <v>1921055.9100000001</v>
      </c>
      <c r="I88" s="73">
        <f>VLOOKUP(B88,'2.BASE'!$A$6:$S$134,19,0)</f>
        <v>2057608.52</v>
      </c>
      <c r="J88" s="74">
        <f t="shared" si="5"/>
        <v>7.1082059241055484E-2</v>
      </c>
      <c r="K88" s="74">
        <f t="shared" si="6"/>
        <v>2.886348064820945E-3</v>
      </c>
      <c r="L88" s="79">
        <f t="shared" si="7"/>
        <v>0.91112215553883991</v>
      </c>
    </row>
    <row r="89" spans="1:12" s="28" customFormat="1" x14ac:dyDescent="0.2">
      <c r="A89" s="21">
        <v>85</v>
      </c>
      <c r="B89" s="41" t="s">
        <v>156</v>
      </c>
      <c r="C89" s="40" t="s">
        <v>157</v>
      </c>
      <c r="D89" s="53" t="str">
        <f>VLOOKUP(B89,'2.BASE'!$A$5:$P$134,3,FALSE)</f>
        <v>AIR CARE</v>
      </c>
      <c r="E89" s="53" t="str">
        <f>VLOOKUP(B89,'2.BASE'!$A$5:$P$134,2,FALSE)</f>
        <v xml:space="preserve">PLUG INS RF TWIN PACK C.SPICE      </v>
      </c>
      <c r="F89" s="166">
        <f>VLOOKUP(B89,Tabla5[#All],16,FALSE)</f>
        <v>3961635.58</v>
      </c>
      <c r="H89" s="73">
        <f>VLOOKUP(B89,'2.BASE'!$A$6:$S$134,18,0)</f>
        <v>1944111.7800000003</v>
      </c>
      <c r="I89" s="73">
        <f>VLOOKUP(B89,'2.BASE'!$A$6:$S$134,19,0)</f>
        <v>2017523.8</v>
      </c>
      <c r="J89" s="74">
        <f t="shared" si="5"/>
        <v>3.776121350388606E-2</v>
      </c>
      <c r="K89" s="74">
        <f t="shared" si="6"/>
        <v>2.830118489138157E-3</v>
      </c>
      <c r="L89" s="79">
        <f t="shared" si="7"/>
        <v>0.91395227402797807</v>
      </c>
    </row>
    <row r="90" spans="1:12" s="28" customFormat="1" x14ac:dyDescent="0.2">
      <c r="A90" s="21">
        <v>86</v>
      </c>
      <c r="B90" s="41" t="s">
        <v>36</v>
      </c>
      <c r="C90" s="40" t="s">
        <v>37</v>
      </c>
      <c r="D90" s="53" t="str">
        <f>VLOOKUP(B90,'2.BASE'!$A$5:$P$134,3,FALSE)</f>
        <v>FLOOR &amp; CARPET CARE</v>
      </c>
      <c r="E90" s="53" t="str">
        <f>VLOOKUP(B90,'2.BASE'!$A$5:$P$134,2,FALSE)</f>
        <v xml:space="preserve">FOMBRA      </v>
      </c>
      <c r="F90" s="166">
        <f>VLOOKUP(B90,Tabla5[#All],16,FALSE)</f>
        <v>3883695.13</v>
      </c>
      <c r="H90" s="73">
        <f>VLOOKUP(B90,'2.BASE'!$A$6:$S$134,18,0)</f>
        <v>1858904.44</v>
      </c>
      <c r="I90" s="73">
        <f>VLOOKUP(B90,'2.BASE'!$A$6:$S$134,19,0)</f>
        <v>2024790.69</v>
      </c>
      <c r="J90" s="74">
        <f t="shared" si="5"/>
        <v>8.923871847871867E-2</v>
      </c>
      <c r="K90" s="74">
        <f t="shared" si="6"/>
        <v>2.8403122522786626E-3</v>
      </c>
      <c r="L90" s="79">
        <f t="shared" si="7"/>
        <v>0.91679258628025673</v>
      </c>
    </row>
    <row r="91" spans="1:12" s="28" customFormat="1" x14ac:dyDescent="0.2">
      <c r="A91" s="21">
        <v>87</v>
      </c>
      <c r="B91" s="41" t="s">
        <v>230</v>
      </c>
      <c r="C91" s="40" t="s">
        <v>231</v>
      </c>
      <c r="D91" s="53" t="str">
        <f>VLOOKUP(B91,'2.BASE'!$A$5:$P$134,3,FALSE)</f>
        <v>AUTOMOTIVE</v>
      </c>
      <c r="E91" s="53" t="str">
        <f>VLOOKUP(B91,'2.BASE'!$A$5:$P$134,2,FALSE)</f>
        <v xml:space="preserve">TEMPO LIQ RESTAURADOR      </v>
      </c>
      <c r="F91" s="166">
        <f>VLOOKUP(B91,Tabla5[#All],16,FALSE)</f>
        <v>3880765.9</v>
      </c>
      <c r="H91" s="73">
        <f>VLOOKUP(B91,'2.BASE'!$A$6:$S$134,18,0)</f>
        <v>1823949.79</v>
      </c>
      <c r="I91" s="73">
        <f>VLOOKUP(B91,'2.BASE'!$A$6:$S$134,19,0)</f>
        <v>2056816.11</v>
      </c>
      <c r="J91" s="74">
        <f t="shared" si="5"/>
        <v>0.12767145306121619</v>
      </c>
      <c r="K91" s="74">
        <f t="shared" si="6"/>
        <v>2.885236497169561E-3</v>
      </c>
      <c r="L91" s="79">
        <f t="shared" si="7"/>
        <v>0.91967782277742627</v>
      </c>
    </row>
    <row r="92" spans="1:12" s="28" customFormat="1" x14ac:dyDescent="0.2">
      <c r="A92" s="21">
        <v>88</v>
      </c>
      <c r="B92" s="41" t="s">
        <v>154</v>
      </c>
      <c r="C92" s="40" t="s">
        <v>155</v>
      </c>
      <c r="D92" s="53" t="str">
        <f>VLOOKUP(B92,'2.BASE'!$A$5:$P$134,3,FALSE)</f>
        <v>AIR CARE</v>
      </c>
      <c r="E92" s="53" t="str">
        <f>VLOOKUP(B92,'2.BASE'!$A$5:$P$134,2,FALSE)</f>
        <v xml:space="preserve">PLUG INS RF TWIN JARDIN CAMP      </v>
      </c>
      <c r="F92" s="166">
        <f>VLOOKUP(B92,Tabla5[#All],16,FALSE)</f>
        <v>3719625.77</v>
      </c>
      <c r="H92" s="73">
        <f>VLOOKUP(B92,'2.BASE'!$A$6:$S$134,18,0)</f>
        <v>1825361.6</v>
      </c>
      <c r="I92" s="73">
        <f>VLOOKUP(B92,'2.BASE'!$A$6:$S$134,19,0)</f>
        <v>1894264.17</v>
      </c>
      <c r="J92" s="74">
        <f t="shared" si="5"/>
        <v>3.7747353729803423E-2</v>
      </c>
      <c r="K92" s="74">
        <f t="shared" si="6"/>
        <v>2.6572137839607863E-3</v>
      </c>
      <c r="L92" s="79">
        <f t="shared" si="7"/>
        <v>0.92233503656138704</v>
      </c>
    </row>
    <row r="93" spans="1:12" s="28" customFormat="1" x14ac:dyDescent="0.2">
      <c r="A93" s="21">
        <v>89</v>
      </c>
      <c r="B93" s="41" t="s">
        <v>272</v>
      </c>
      <c r="C93" s="40" t="s">
        <v>273</v>
      </c>
      <c r="D93" s="53" t="str">
        <f>VLOOKUP(B93,'2.BASE'!$A$5:$P$134,3,FALSE)</f>
        <v>BAGS &amp; WRAPS</v>
      </c>
      <c r="E93" s="53" t="str">
        <f>VLOOKUP(B93,'2.BASE'!$A$5:$P$134,2,FALSE)</f>
        <v>ZIPLOC SQUARE CONTAINER</v>
      </c>
      <c r="F93" s="166">
        <f>VLOOKUP(B93,Tabla5[#All],16,FALSE)</f>
        <v>3714311.29</v>
      </c>
      <c r="H93" s="73">
        <f>VLOOKUP(B93,'2.BASE'!$A$6:$S$134,18,0)</f>
        <v>1936748.03</v>
      </c>
      <c r="I93" s="73">
        <f>VLOOKUP(B93,'2.BASE'!$A$6:$S$134,19,0)</f>
        <v>1777563.26</v>
      </c>
      <c r="J93" s="74">
        <f t="shared" si="5"/>
        <v>-8.2191781034107958E-2</v>
      </c>
      <c r="K93" s="74">
        <f t="shared" si="6"/>
        <v>2.4935094434765511E-3</v>
      </c>
      <c r="L93" s="79">
        <f t="shared" si="7"/>
        <v>0.92482854600486364</v>
      </c>
    </row>
    <row r="94" spans="1:12" s="28" customFormat="1" x14ac:dyDescent="0.2">
      <c r="A94" s="21">
        <v>90</v>
      </c>
      <c r="B94" s="41" t="s">
        <v>244</v>
      </c>
      <c r="C94" s="40" t="s">
        <v>245</v>
      </c>
      <c r="D94" s="53" t="str">
        <f>VLOOKUP(B94,'2.BASE'!$A$5:$P$134,3,FALSE)</f>
        <v>AUTOMOTIVE</v>
      </c>
      <c r="E94" s="53" t="str">
        <f>VLOOKUP(B94,'2.BASE'!$A$5:$P$134,2,FALSE)</f>
        <v xml:space="preserve">TEMPO PROTECTANT BONUS PACK      </v>
      </c>
      <c r="F94" s="166">
        <f>VLOOKUP(B94,Tabla5[#All],16,FALSE)</f>
        <v>3660213.25</v>
      </c>
      <c r="H94" s="73">
        <f>VLOOKUP(B94,'2.BASE'!$A$6:$S$134,18,0)</f>
        <v>1741097.8199999998</v>
      </c>
      <c r="I94" s="73">
        <f>VLOOKUP(B94,'2.BASE'!$A$6:$S$134,19,0)</f>
        <v>1919115.4299999997</v>
      </c>
      <c r="J94" s="74">
        <f t="shared" si="5"/>
        <v>0.10224446206014992</v>
      </c>
      <c r="K94" s="74">
        <f t="shared" si="6"/>
        <v>2.6920743444183029E-3</v>
      </c>
      <c r="L94" s="79">
        <f t="shared" si="7"/>
        <v>0.92752062034928195</v>
      </c>
    </row>
    <row r="95" spans="1:12" s="28" customFormat="1" x14ac:dyDescent="0.2">
      <c r="A95" s="21">
        <v>91</v>
      </c>
      <c r="B95" s="41" t="s">
        <v>257</v>
      </c>
      <c r="C95" s="40" t="s">
        <v>258</v>
      </c>
      <c r="D95" s="53" t="str">
        <f>VLOOKUP(B95,'2.BASE'!$A$5:$P$134,3,FALSE)</f>
        <v>HOUSEHOLD CLEANERS</v>
      </c>
      <c r="E95" s="53" t="str">
        <f>VLOOKUP(B95,'2.BASE'!$A$5:$P$134,2,FALSE)</f>
        <v xml:space="preserve">WINDEX VINAGRE ATOM      </v>
      </c>
      <c r="F95" s="166">
        <f>VLOOKUP(B95,Tabla5[#All],16,FALSE)</f>
        <v>3556401.31</v>
      </c>
      <c r="H95" s="73">
        <f>VLOOKUP(B95,'2.BASE'!$A$6:$S$134,18,0)</f>
        <v>1702200.95</v>
      </c>
      <c r="I95" s="73">
        <f>VLOOKUP(B95,'2.BASE'!$A$6:$S$134,19,0)</f>
        <v>1854200.3600000003</v>
      </c>
      <c r="J95" s="74">
        <f t="shared" si="5"/>
        <v>8.9295808464917359E-2</v>
      </c>
      <c r="K95" s="74">
        <f t="shared" si="6"/>
        <v>2.6010135401637532E-3</v>
      </c>
      <c r="L95" s="79">
        <f t="shared" si="7"/>
        <v>0.93012163388944569</v>
      </c>
    </row>
    <row r="96" spans="1:12" s="28" customFormat="1" x14ac:dyDescent="0.2">
      <c r="A96" s="21">
        <v>92</v>
      </c>
      <c r="B96" s="41" t="s">
        <v>49</v>
      </c>
      <c r="C96" s="40" t="s">
        <v>50</v>
      </c>
      <c r="D96" s="53" t="str">
        <f>VLOOKUP(B96,'2.BASE'!$A$5:$P$134,3,FALSE)</f>
        <v>AIR CARE</v>
      </c>
      <c r="E96" s="53" t="str">
        <f>VLOOKUP(B96,'2.BASE'!$A$5:$P$134,2,FALSE)</f>
        <v xml:space="preserve">GLADE ABSORBEOLORES ELECT.AP      </v>
      </c>
      <c r="F96" s="166">
        <f>VLOOKUP(B96,Tabla5[#All],16,FALSE)</f>
        <v>3482772.43</v>
      </c>
      <c r="H96" s="73">
        <f>VLOOKUP(B96,'2.BASE'!$A$6:$S$134,18,0)</f>
        <v>1836876.1799999997</v>
      </c>
      <c r="I96" s="73">
        <f>VLOOKUP(B96,'2.BASE'!$A$6:$S$134,19,0)</f>
        <v>1645896.25</v>
      </c>
      <c r="J96" s="74">
        <f t="shared" si="5"/>
        <v>-0.10396995294478684</v>
      </c>
      <c r="K96" s="74">
        <f t="shared" si="6"/>
        <v>2.3088111319074195E-3</v>
      </c>
      <c r="L96" s="79">
        <f t="shared" si="7"/>
        <v>0.93243044502135308</v>
      </c>
    </row>
    <row r="97" spans="1:12" s="28" customFormat="1" x14ac:dyDescent="0.2">
      <c r="A97" s="21">
        <v>93</v>
      </c>
      <c r="B97" s="41" t="s">
        <v>75</v>
      </c>
      <c r="C97" s="40" t="s">
        <v>76</v>
      </c>
      <c r="D97" s="53" t="str">
        <f>VLOOKUP(B97,'2.BASE'!$A$5:$P$134,3,FALSE)</f>
        <v>AIR CARE</v>
      </c>
      <c r="E97" s="53" t="str">
        <f>VLOOKUP(B97,'2.BASE'!$A$5:$P$134,2,FALSE)</f>
        <v xml:space="preserve">GLADE NEUTRALIZER AEROSOL      </v>
      </c>
      <c r="F97" s="166">
        <f>VLOOKUP(B97,Tabla5[#All],16,FALSE)</f>
        <v>3427286.77</v>
      </c>
      <c r="H97" s="73">
        <f>VLOOKUP(B97,'2.BASE'!$A$6:$S$134,18,0)</f>
        <v>1738405.58</v>
      </c>
      <c r="I97" s="73">
        <f>VLOOKUP(B97,'2.BASE'!$A$6:$S$134,19,0)</f>
        <v>1688881.19</v>
      </c>
      <c r="J97" s="74">
        <f t="shared" si="5"/>
        <v>-2.8488397972123436E-2</v>
      </c>
      <c r="K97" s="74">
        <f t="shared" si="6"/>
        <v>2.369109044352613E-3</v>
      </c>
      <c r="L97" s="79">
        <f t="shared" si="7"/>
        <v>0.9347995540657057</v>
      </c>
    </row>
    <row r="98" spans="1:12" s="28" customFormat="1" x14ac:dyDescent="0.2">
      <c r="A98" s="21">
        <v>94</v>
      </c>
      <c r="B98" s="41" t="s">
        <v>87</v>
      </c>
      <c r="C98" s="40" t="s">
        <v>88</v>
      </c>
      <c r="D98" s="53" t="str">
        <f>VLOOKUP(B98,'2.BASE'!$A$5:$P$134,3,FALSE)</f>
        <v>AIR CARE</v>
      </c>
      <c r="E98" s="53" t="str">
        <f>VLOOKUP(B98,'2.BASE'!$A$5:$P$134,2,FALSE)</f>
        <v xml:space="preserve">GLADE VELA AROMAT.ESPECIAS ORI      </v>
      </c>
      <c r="F98" s="166">
        <f>VLOOKUP(B98,Tabla5[#All],16,FALSE)</f>
        <v>3399149.37</v>
      </c>
      <c r="H98" s="73">
        <f>VLOOKUP(B98,'2.BASE'!$A$6:$S$134,18,0)</f>
        <v>1728080.4</v>
      </c>
      <c r="I98" s="73">
        <f>VLOOKUP(B98,'2.BASE'!$A$6:$S$134,19,0)</f>
        <v>1671068.97</v>
      </c>
      <c r="J98" s="74">
        <f t="shared" si="5"/>
        <v>-3.2991190687655436E-2</v>
      </c>
      <c r="K98" s="74">
        <f t="shared" si="6"/>
        <v>2.3441226262718965E-3</v>
      </c>
      <c r="L98" s="79">
        <f t="shared" si="7"/>
        <v>0.93714367669197762</v>
      </c>
    </row>
    <row r="99" spans="1:12" s="28" customFormat="1" x14ac:dyDescent="0.2">
      <c r="A99" s="21">
        <v>95</v>
      </c>
      <c r="B99" s="41" t="s">
        <v>259</v>
      </c>
      <c r="C99" s="40" t="s">
        <v>260</v>
      </c>
      <c r="D99" s="53" t="str">
        <f>VLOOKUP(B99,'2.BASE'!$A$5:$P$134,3,FALSE)</f>
        <v>BAGS &amp; WRAPS</v>
      </c>
      <c r="E99" s="53" t="str">
        <f>VLOOKUP(B99,'2.BASE'!$A$5:$P$134,2,FALSE)</f>
        <v xml:space="preserve">ZIPLOC CONGELAR ALIL. GRANDE      </v>
      </c>
      <c r="F99" s="166">
        <f>VLOOKUP(B99,Tabla5[#All],16,FALSE)</f>
        <v>3382946.84</v>
      </c>
      <c r="H99" s="73">
        <f>VLOOKUP(B99,'2.BASE'!$A$6:$S$134,18,0)</f>
        <v>1679170.7199999997</v>
      </c>
      <c r="I99" s="73">
        <f>VLOOKUP(B99,'2.BASE'!$A$6:$S$134,19,0)</f>
        <v>1703776.12</v>
      </c>
      <c r="J99" s="74">
        <f t="shared" si="5"/>
        <v>1.4653304578822413E-2</v>
      </c>
      <c r="K99" s="74">
        <f t="shared" si="6"/>
        <v>2.3900031804155526E-3</v>
      </c>
      <c r="L99" s="79">
        <f t="shared" si="7"/>
        <v>0.93953367987239322</v>
      </c>
    </row>
    <row r="100" spans="1:12" s="28" customFormat="1" x14ac:dyDescent="0.2">
      <c r="A100" s="21">
        <v>96</v>
      </c>
      <c r="B100" s="41" t="s">
        <v>57</v>
      </c>
      <c r="C100" s="40" t="s">
        <v>58</v>
      </c>
      <c r="D100" s="53" t="str">
        <f>VLOOKUP(B100,'2.BASE'!$A$5:$P$134,3,FALSE)</f>
        <v>AIR CARE</v>
      </c>
      <c r="E100" s="53" t="str">
        <f>VLOOKUP(B100,'2.BASE'!$A$5:$P$134,2,FALSE)</f>
        <v xml:space="preserve">GLADE AERO POTP.JARDIN BOTANI-      </v>
      </c>
      <c r="F100" s="166">
        <f>VLOOKUP(B100,Tabla5[#All],16,FALSE)</f>
        <v>3334199.28</v>
      </c>
      <c r="H100" s="73">
        <f>VLOOKUP(B100,'2.BASE'!$A$6:$S$134,18,0)</f>
        <v>1615087.79</v>
      </c>
      <c r="I100" s="73">
        <f>VLOOKUP(B100,'2.BASE'!$A$6:$S$134,19,0)</f>
        <v>1719111.49</v>
      </c>
      <c r="J100" s="74">
        <f t="shared" si="5"/>
        <v>6.440745861870445E-2</v>
      </c>
      <c r="K100" s="74">
        <f t="shared" si="6"/>
        <v>2.4115151517612064E-3</v>
      </c>
      <c r="L100" s="79">
        <f t="shared" si="7"/>
        <v>0.94194519502415441</v>
      </c>
    </row>
    <row r="101" spans="1:12" s="28" customFormat="1" x14ac:dyDescent="0.2">
      <c r="A101" s="21">
        <v>97</v>
      </c>
      <c r="B101" s="41" t="s">
        <v>135</v>
      </c>
      <c r="C101" s="40" t="s">
        <v>136</v>
      </c>
      <c r="D101" s="53" t="str">
        <f>VLOOKUP(B101,'2.BASE'!$A$5:$P$134,3,FALSE)</f>
        <v>FURNITURE CARE &amp; DUST REMOVAL</v>
      </c>
      <c r="E101" s="53" t="str">
        <f>VLOOKUP(B101,'2.BASE'!$A$5:$P$134,2,FALSE)</f>
        <v>PLEDGE ACEITE</v>
      </c>
      <c r="F101" s="166">
        <f>VLOOKUP(B101,Tabla5[#All],16,FALSE)</f>
        <v>3300616.95</v>
      </c>
      <c r="H101" s="73">
        <f>VLOOKUP(B101,'2.BASE'!$A$6:$S$134,18,0)</f>
        <v>1402729.29</v>
      </c>
      <c r="I101" s="73">
        <f>VLOOKUP(B101,'2.BASE'!$A$6:$S$134,19,0)</f>
        <v>1897887.66</v>
      </c>
      <c r="J101" s="74">
        <f t="shared" ref="J101:J132" si="8">(I101/H101)-1</f>
        <v>0.35299638606676553</v>
      </c>
      <c r="K101" s="74">
        <f t="shared" ref="K101:K133" si="9">I101/$I$134</f>
        <v>2.6622967009723264E-3</v>
      </c>
      <c r="L101" s="79">
        <f t="shared" si="7"/>
        <v>0.9446074917251267</v>
      </c>
    </row>
    <row r="102" spans="1:12" s="28" customFormat="1" x14ac:dyDescent="0.2">
      <c r="A102" s="21">
        <v>98</v>
      </c>
      <c r="B102" s="41" t="s">
        <v>73</v>
      </c>
      <c r="C102" s="40" t="s">
        <v>74</v>
      </c>
      <c r="D102" s="53" t="str">
        <f>VLOOKUP(B102,'2.BASE'!$A$5:$P$134,3,FALSE)</f>
        <v>AIR CARE</v>
      </c>
      <c r="E102" s="53" t="str">
        <f>VLOOKUP(B102,'2.BASE'!$A$5:$P$134,2,FALSE)</f>
        <v xml:space="preserve">GLADE CLIP ONS AP. BRISA TROPI      </v>
      </c>
      <c r="F102" s="166">
        <f>VLOOKUP(B102,Tabla5[#All],16,FALSE)</f>
        <v>3263993.22</v>
      </c>
      <c r="H102" s="73">
        <f>VLOOKUP(B102,'2.BASE'!$A$6:$S$134,18,0)</f>
        <v>1615061.54</v>
      </c>
      <c r="I102" s="73">
        <f>VLOOKUP(B102,'2.BASE'!$A$6:$S$134,19,0)</f>
        <v>1648931.68</v>
      </c>
      <c r="J102" s="74">
        <f t="shared" si="8"/>
        <v>2.097142378859429E-2</v>
      </c>
      <c r="K102" s="74">
        <f t="shared" si="9"/>
        <v>2.3130691369755551E-3</v>
      </c>
      <c r="L102" s="79">
        <f t="shared" si="7"/>
        <v>0.9469205608621023</v>
      </c>
    </row>
    <row r="103" spans="1:12" s="28" customFormat="1" x14ac:dyDescent="0.2">
      <c r="A103" s="21">
        <v>99</v>
      </c>
      <c r="B103" s="41" t="s">
        <v>221</v>
      </c>
      <c r="C103" s="40" t="s">
        <v>222</v>
      </c>
      <c r="D103" s="53" t="str">
        <f>VLOOKUP(B103,'2.BASE'!$A$5:$P$134,3,FALSE)</f>
        <v>BATH CARE</v>
      </c>
      <c r="E103" s="53" t="str">
        <f>VLOOKUP(B103,'2.BASE'!$A$5:$P$134,2,FALSE)</f>
        <v>SEPHORA VERDE</v>
      </c>
      <c r="F103" s="166">
        <f>VLOOKUP(B103,Tabla5[#All],16,FALSE)</f>
        <v>3259809.42</v>
      </c>
      <c r="H103" s="73">
        <f>VLOOKUP(B103,'2.BASE'!$A$6:$S$134,18,0)</f>
        <v>1177153.4100000001</v>
      </c>
      <c r="I103" s="73">
        <f>VLOOKUP(B103,'2.BASE'!$A$6:$S$134,19,0)</f>
        <v>2082656.0099999998</v>
      </c>
      <c r="J103" s="74">
        <f t="shared" si="8"/>
        <v>0.7692307496267623</v>
      </c>
      <c r="K103" s="74">
        <f t="shared" si="9"/>
        <v>2.9214838905076124E-3</v>
      </c>
      <c r="L103" s="79">
        <f t="shared" si="7"/>
        <v>0.94984204475260992</v>
      </c>
    </row>
    <row r="104" spans="1:12" s="28" customFormat="1" x14ac:dyDescent="0.2">
      <c r="A104" s="21">
        <v>100</v>
      </c>
      <c r="B104" s="41" t="s">
        <v>121</v>
      </c>
      <c r="C104" s="40" t="s">
        <v>122</v>
      </c>
      <c r="D104" s="53" t="str">
        <f>VLOOKUP(B104,'2.BASE'!$A$5:$P$134,3,FALSE)</f>
        <v>BATH CARE</v>
      </c>
      <c r="E104" s="53" t="str">
        <f>VLOOKUP(B104,'2.BASE'!$A$5:$P$134,2,FALSE)</f>
        <v xml:space="preserve">PATO LIQ.VERDE NUEVO      </v>
      </c>
      <c r="F104" s="166">
        <f>VLOOKUP(B104,Tabla5[#All],16,FALSE)</f>
        <v>3230259.13</v>
      </c>
      <c r="H104" s="73">
        <f>VLOOKUP(B104,'2.BASE'!$A$6:$S$134,18,0)</f>
        <v>1577808.29</v>
      </c>
      <c r="I104" s="73">
        <f>VLOOKUP(B104,'2.BASE'!$A$6:$S$134,19,0)</f>
        <v>1652450.84</v>
      </c>
      <c r="J104" s="74">
        <f t="shared" si="8"/>
        <v>4.7307743578911099E-2</v>
      </c>
      <c r="K104" s="74">
        <f t="shared" si="9"/>
        <v>2.3180057031673574E-3</v>
      </c>
      <c r="L104" s="79">
        <f t="shared" si="7"/>
        <v>0.95216005045577723</v>
      </c>
    </row>
    <row r="105" spans="1:12" s="28" customFormat="1" x14ac:dyDescent="0.2">
      <c r="A105" s="21">
        <v>101</v>
      </c>
      <c r="B105" s="41" t="s">
        <v>109</v>
      </c>
      <c r="C105" s="40" t="s">
        <v>110</v>
      </c>
      <c r="D105" s="53" t="str">
        <f>VLOOKUP(B105,'2.BASE'!$A$5:$P$134,3,FALSE)</f>
        <v>BATH CARE</v>
      </c>
      <c r="E105" s="53" t="str">
        <f>VLOOKUP(B105,'2.BASE'!$A$5:$P$134,2,FALSE)</f>
        <v xml:space="preserve">PATO BANOS Y COCINAS ATOM.      </v>
      </c>
      <c r="F105" s="166">
        <f>VLOOKUP(B105,Tabla5[#All],16,FALSE)</f>
        <v>3200906.53</v>
      </c>
      <c r="H105" s="73">
        <f>VLOOKUP(B105,'2.BASE'!$A$6:$S$134,18,0)</f>
        <v>1547922.53</v>
      </c>
      <c r="I105" s="73">
        <f>VLOOKUP(B105,'2.BASE'!$A$6:$S$134,19,0)</f>
        <v>1652984</v>
      </c>
      <c r="J105" s="74">
        <f t="shared" si="8"/>
        <v>6.7872563364007599E-2</v>
      </c>
      <c r="K105" s="74">
        <f t="shared" si="9"/>
        <v>2.3187536031295131E-3</v>
      </c>
      <c r="L105" s="79">
        <f t="shared" si="7"/>
        <v>0.95447880405890673</v>
      </c>
    </row>
    <row r="106" spans="1:12" s="28" customFormat="1" x14ac:dyDescent="0.2">
      <c r="A106" s="21">
        <v>102</v>
      </c>
      <c r="B106" s="41" t="s">
        <v>61</v>
      </c>
      <c r="C106" s="40" t="s">
        <v>62</v>
      </c>
      <c r="D106" s="53" t="str">
        <f>VLOOKUP(B106,'2.BASE'!$A$5:$P$134,3,FALSE)</f>
        <v>AIR CARE</v>
      </c>
      <c r="E106" s="53" t="str">
        <f>VLOOKUP(B106,'2.BASE'!$A$5:$P$134,2,FALSE)</f>
        <v xml:space="preserve">GLADE AERO SENS C.LAVANDA 20%      </v>
      </c>
      <c r="F106" s="166">
        <f>VLOOKUP(B106,Tabla5[#All],16,FALSE)</f>
        <v>3184972.84</v>
      </c>
      <c r="H106" s="73">
        <f>VLOOKUP(B106,'2.BASE'!$A$6:$S$134,18,0)</f>
        <v>1556910.8</v>
      </c>
      <c r="I106" s="73">
        <f>VLOOKUP(B106,'2.BASE'!$A$6:$S$134,19,0)</f>
        <v>1628062.0400000003</v>
      </c>
      <c r="J106" s="74">
        <f t="shared" si="8"/>
        <v>4.5700267478393952E-2</v>
      </c>
      <c r="K106" s="74">
        <f t="shared" si="9"/>
        <v>2.2837938669511538E-3</v>
      </c>
      <c r="L106" s="79">
        <f t="shared" si="7"/>
        <v>0.95676259792585783</v>
      </c>
    </row>
    <row r="107" spans="1:12" s="28" customFormat="1" x14ac:dyDescent="0.2">
      <c r="A107" s="21">
        <v>103</v>
      </c>
      <c r="B107" s="41" t="s">
        <v>34</v>
      </c>
      <c r="C107" s="40" t="s">
        <v>35</v>
      </c>
      <c r="D107" s="53" t="str">
        <f>VLOOKUP(B107,'2.BASE'!$A$5:$P$134,3,FALSE)</f>
        <v>DRAIN CLEANERS</v>
      </c>
      <c r="E107" s="53" t="str">
        <f>VLOOKUP(B107,'2.BASE'!$A$5:$P$134,2,FALSE)</f>
        <v xml:space="preserve">DRANO REGULAR 500ML      </v>
      </c>
      <c r="F107" s="166">
        <f>VLOOKUP(B107,Tabla5[#All],16,FALSE)</f>
        <v>3176132.45</v>
      </c>
      <c r="H107" s="73">
        <f>VLOOKUP(B107,'2.BASE'!$A$6:$S$134,18,0)</f>
        <v>1520316.1800000002</v>
      </c>
      <c r="I107" s="73">
        <f>VLOOKUP(B107,'2.BASE'!$A$6:$S$134,19,0)</f>
        <v>1655816.27</v>
      </c>
      <c r="J107" s="74">
        <f t="shared" si="8"/>
        <v>8.91262566185409E-2</v>
      </c>
      <c r="K107" s="74">
        <f t="shared" si="9"/>
        <v>2.3227266217839804E-3</v>
      </c>
      <c r="L107" s="79">
        <f t="shared" si="7"/>
        <v>0.95908532454764184</v>
      </c>
    </row>
    <row r="108" spans="1:12" s="28" customFormat="1" x14ac:dyDescent="0.2">
      <c r="A108" s="21">
        <v>104</v>
      </c>
      <c r="B108" s="41" t="s">
        <v>81</v>
      </c>
      <c r="C108" s="40" t="s">
        <v>82</v>
      </c>
      <c r="D108" s="53" t="str">
        <f>VLOOKUP(B108,'2.BASE'!$A$5:$P$134,3,FALSE)</f>
        <v>AIR CARE</v>
      </c>
      <c r="E108" s="53" t="str">
        <f>VLOOKUP(B108,'2.BASE'!$A$5:$P$134,2,FALSE)</f>
        <v xml:space="preserve">GLADE PLUG INS RP ABSORBEOLORE      </v>
      </c>
      <c r="F108" s="166">
        <f>VLOOKUP(B108,Tabla5[#All],16,FALSE)</f>
        <v>3121161.09</v>
      </c>
      <c r="H108" s="73">
        <f>VLOOKUP(B108,'2.BASE'!$A$6:$S$134,18,0)</f>
        <v>1531800.17</v>
      </c>
      <c r="I108" s="73">
        <f>VLOOKUP(B108,'2.BASE'!$A$6:$S$134,19,0)</f>
        <v>1589360.9200000002</v>
      </c>
      <c r="J108" s="74">
        <f t="shared" si="8"/>
        <v>3.7577192591642161E-2</v>
      </c>
      <c r="K108" s="74">
        <f t="shared" si="9"/>
        <v>2.2295051615280233E-3</v>
      </c>
      <c r="L108" s="79">
        <f t="shared" si="7"/>
        <v>0.96131482970916982</v>
      </c>
    </row>
    <row r="109" spans="1:12" s="28" customFormat="1" x14ac:dyDescent="0.2">
      <c r="A109" s="21">
        <v>105</v>
      </c>
      <c r="B109" s="41" t="s">
        <v>249</v>
      </c>
      <c r="C109" s="40" t="s">
        <v>250</v>
      </c>
      <c r="D109" s="53" t="str">
        <f>VLOOKUP(B109,'2.BASE'!$A$5:$P$134,3,FALSE)</f>
        <v>HOUSEHOLD CLEANERS</v>
      </c>
      <c r="E109" s="53" t="str">
        <f>VLOOKUP(B109,'2.BASE'!$A$5:$P$134,2,FALSE)</f>
        <v xml:space="preserve">WINDEX DESENGRASANTE RP      </v>
      </c>
      <c r="F109" s="166">
        <f>VLOOKUP(B109,Tabla5[#All],16,FALSE)</f>
        <v>3092506.28</v>
      </c>
      <c r="H109" s="73">
        <f>VLOOKUP(B109,'2.BASE'!$A$6:$S$134,18,0)</f>
        <v>1480250.86</v>
      </c>
      <c r="I109" s="73">
        <f>VLOOKUP(B109,'2.BASE'!$A$6:$S$134,19,0)</f>
        <v>1612255.4199999997</v>
      </c>
      <c r="J109" s="74">
        <f t="shared" si="8"/>
        <v>8.9177154742541065E-2</v>
      </c>
      <c r="K109" s="74">
        <f t="shared" si="9"/>
        <v>2.2616208410305761E-3</v>
      </c>
      <c r="L109" s="79">
        <f t="shared" si="7"/>
        <v>0.96357645055020036</v>
      </c>
    </row>
    <row r="110" spans="1:12" s="28" customFormat="1" x14ac:dyDescent="0.2">
      <c r="A110" s="21">
        <v>106</v>
      </c>
      <c r="B110" s="41" t="s">
        <v>79</v>
      </c>
      <c r="C110" s="40" t="s">
        <v>80</v>
      </c>
      <c r="D110" s="53" t="str">
        <f>VLOOKUP(B110,'2.BASE'!$A$5:$P$134,3,FALSE)</f>
        <v>AIR CARE</v>
      </c>
      <c r="E110" s="53" t="str">
        <f>VLOOKUP(B110,'2.BASE'!$A$5:$P$134,2,FALSE)</f>
        <v xml:space="preserve">GLADE PLUG INS AP JARDIN      </v>
      </c>
      <c r="F110" s="166">
        <f>VLOOKUP(B110,Tabla5[#All],16,FALSE)</f>
        <v>3065693.54</v>
      </c>
      <c r="H110" s="73">
        <f>VLOOKUP(B110,'2.BASE'!$A$6:$S$134,18,0)</f>
        <v>1616975.5599999998</v>
      </c>
      <c r="I110" s="73">
        <f>VLOOKUP(B110,'2.BASE'!$A$6:$S$134,19,0)</f>
        <v>1448717.98</v>
      </c>
      <c r="J110" s="74">
        <f t="shared" si="8"/>
        <v>-0.10405697164649774</v>
      </c>
      <c r="K110" s="74">
        <f t="shared" si="9"/>
        <v>2.0322156996338196E-3</v>
      </c>
      <c r="L110" s="79">
        <f t="shared" si="7"/>
        <v>0.96560866624983421</v>
      </c>
    </row>
    <row r="111" spans="1:12" s="28" customFormat="1" x14ac:dyDescent="0.2">
      <c r="A111" s="21">
        <v>107</v>
      </c>
      <c r="B111" s="41" t="s">
        <v>215</v>
      </c>
      <c r="C111" s="40" t="s">
        <v>216</v>
      </c>
      <c r="D111" s="53" t="str">
        <f>VLOOKUP(B111,'2.BASE'!$A$5:$P$134,3,FALSE)</f>
        <v>INSECTICIDES</v>
      </c>
      <c r="E111" s="53" t="str">
        <f>VLOOKUP(B111,'2.BASE'!$A$5:$P$134,2,FALSE)</f>
        <v xml:space="preserve">RAIDOLITOS CLUB 150G      </v>
      </c>
      <c r="F111" s="166">
        <f>VLOOKUP(B111,Tabla5[#All],16,FALSE)</f>
        <v>2992952.27</v>
      </c>
      <c r="H111" s="73">
        <f>VLOOKUP(B111,'2.BASE'!$A$6:$S$134,18,0)</f>
        <v>1459074.47</v>
      </c>
      <c r="I111" s="73">
        <f>VLOOKUP(B111,'2.BASE'!$A$6:$S$134,19,0)</f>
        <v>1533877.7999999998</v>
      </c>
      <c r="J111" s="74">
        <f t="shared" si="8"/>
        <v>5.1267657366385055E-2</v>
      </c>
      <c r="K111" s="74">
        <f t="shared" si="9"/>
        <v>2.1516751980118201E-3</v>
      </c>
      <c r="L111" s="79">
        <f t="shared" si="7"/>
        <v>0.96776034144784606</v>
      </c>
    </row>
    <row r="112" spans="1:12" s="28" customFormat="1" x14ac:dyDescent="0.2">
      <c r="A112" s="21">
        <v>108</v>
      </c>
      <c r="B112" s="41" t="s">
        <v>131</v>
      </c>
      <c r="C112" s="40" t="s">
        <v>132</v>
      </c>
      <c r="D112" s="53" t="str">
        <f>VLOOKUP(B112,'2.BASE'!$A$5:$P$134,3,FALSE)</f>
        <v>BATH CARE</v>
      </c>
      <c r="E112" s="53" t="str">
        <f>VLOOKUP(B112,'2.BASE'!$A$5:$P$134,2,FALSE)</f>
        <v xml:space="preserve">PATO PURIFIC CLORADO      </v>
      </c>
      <c r="F112" s="166">
        <f>VLOOKUP(B112,Tabla5[#All],16,FALSE)</f>
        <v>2941159.67</v>
      </c>
      <c r="H112" s="73">
        <f>VLOOKUP(B112,'2.BASE'!$A$6:$S$134,18,0)</f>
        <v>1423771</v>
      </c>
      <c r="I112" s="73">
        <f>VLOOKUP(B112,'2.BASE'!$A$6:$S$134,19,0)</f>
        <v>1517388.67</v>
      </c>
      <c r="J112" s="74">
        <f t="shared" si="8"/>
        <v>6.5753319880795358E-2</v>
      </c>
      <c r="K112" s="74">
        <f t="shared" si="9"/>
        <v>2.1285447686791885E-3</v>
      </c>
      <c r="L112" s="79">
        <f t="shared" si="7"/>
        <v>0.96988888621652525</v>
      </c>
    </row>
    <row r="113" spans="1:12" s="28" customFormat="1" x14ac:dyDescent="0.2">
      <c r="A113" s="21">
        <v>109</v>
      </c>
      <c r="B113" s="41" t="s">
        <v>19</v>
      </c>
      <c r="C113" s="40" t="s">
        <v>20</v>
      </c>
      <c r="D113" s="53" t="str">
        <f>VLOOKUP(B113,'2.BASE'!$A$5:$P$134,3,FALSE)</f>
        <v>SHOE WAXES</v>
      </c>
      <c r="E113" s="53" t="str">
        <f>VLOOKUP(B113,'2.BASE'!$A$5:$P$134,2,FALSE)</f>
        <v xml:space="preserve">COLORFIEL CERA PASTA CAFE      </v>
      </c>
      <c r="F113" s="166">
        <f>VLOOKUP(B113,Tabla5[#All],16,FALSE)</f>
        <v>2938674.35</v>
      </c>
      <c r="H113" s="73">
        <f>VLOOKUP(B113,'2.BASE'!$A$6:$S$134,18,0)</f>
        <v>1229005.8999999999</v>
      </c>
      <c r="I113" s="73">
        <f>VLOOKUP(B113,'2.BASE'!$A$6:$S$134,19,0)</f>
        <v>1709668.45</v>
      </c>
      <c r="J113" s="74">
        <f t="shared" si="8"/>
        <v>0.39109865135716615</v>
      </c>
      <c r="K113" s="74">
        <f t="shared" si="9"/>
        <v>2.3982687543220925E-3</v>
      </c>
      <c r="L113" s="79">
        <f t="shared" si="7"/>
        <v>0.97228715497084739</v>
      </c>
    </row>
    <row r="114" spans="1:12" s="28" customFormat="1" x14ac:dyDescent="0.2">
      <c r="A114" s="21">
        <v>110</v>
      </c>
      <c r="B114" s="41" t="s">
        <v>270</v>
      </c>
      <c r="C114" s="40" t="s">
        <v>271</v>
      </c>
      <c r="D114" s="53" t="str">
        <f>VLOOKUP(B114,'2.BASE'!$A$5:$P$134,3,FALSE)</f>
        <v>BAGS &amp; WRAPS</v>
      </c>
      <c r="E114" s="53" t="str">
        <f>VLOOKUP(B114,'2.BASE'!$A$5:$P$134,2,FALSE)</f>
        <v>ZIPLOC REDONDO</v>
      </c>
      <c r="F114" s="166">
        <f>VLOOKUP(B114,Tabla5[#All],16,FALSE)</f>
        <v>2793690.67</v>
      </c>
      <c r="H114" s="73">
        <f>VLOOKUP(B114,'2.BASE'!$A$6:$S$134,18,0)</f>
        <v>1444351.91</v>
      </c>
      <c r="I114" s="73">
        <f>VLOOKUP(B114,'2.BASE'!$A$6:$S$134,19,0)</f>
        <v>1349338.76</v>
      </c>
      <c r="J114" s="74">
        <f t="shared" si="8"/>
        <v>-6.5782548797266416E-2</v>
      </c>
      <c r="K114" s="74">
        <f t="shared" si="9"/>
        <v>1.8928096772820001E-3</v>
      </c>
      <c r="L114" s="79">
        <f t="shared" si="7"/>
        <v>0.97417996464812939</v>
      </c>
    </row>
    <row r="115" spans="1:12" s="28" customFormat="1" x14ac:dyDescent="0.2">
      <c r="A115" s="21">
        <v>111</v>
      </c>
      <c r="B115" s="41" t="s">
        <v>158</v>
      </c>
      <c r="C115" s="40" t="s">
        <v>159</v>
      </c>
      <c r="D115" s="53" t="str">
        <f>VLOOKUP(B115,'2.BASE'!$A$5:$P$134,3,FALSE)</f>
        <v>AIR CARE</v>
      </c>
      <c r="E115" s="53" t="str">
        <f>VLOOKUP(B115,'2.BASE'!$A$5:$P$134,2,FALSE)</f>
        <v xml:space="preserve">PLUG INS RFTWIN BRISA TROPICAL      </v>
      </c>
      <c r="F115" s="166">
        <f>VLOOKUP(B115,Tabla5[#All],16,FALSE)</f>
        <v>2714340.61</v>
      </c>
      <c r="H115" s="73">
        <f>VLOOKUP(B115,'2.BASE'!$A$6:$S$134,18,0)</f>
        <v>1331710.08</v>
      </c>
      <c r="I115" s="73">
        <f>VLOOKUP(B115,'2.BASE'!$A$6:$S$134,19,0)</f>
        <v>1382630.53</v>
      </c>
      <c r="J115" s="74">
        <f t="shared" si="8"/>
        <v>3.823688861767871E-2</v>
      </c>
      <c r="K115" s="74">
        <f t="shared" si="9"/>
        <v>1.9395103178460097E-3</v>
      </c>
      <c r="L115" s="79">
        <f t="shared" si="7"/>
        <v>0.9761194749659754</v>
      </c>
    </row>
    <row r="116" spans="1:12" s="28" customFormat="1" x14ac:dyDescent="0.2">
      <c r="A116" s="21">
        <v>112</v>
      </c>
      <c r="B116" s="41" t="s">
        <v>152</v>
      </c>
      <c r="C116" s="40" t="s">
        <v>153</v>
      </c>
      <c r="D116" s="53" t="str">
        <f>VLOOKUP(B116,'2.BASE'!$A$5:$P$134,3,FALSE)</f>
        <v>AIR CARE</v>
      </c>
      <c r="E116" s="53" t="str">
        <f>VLOOKUP(B116,'2.BASE'!$A$5:$P$134,2,FALSE)</f>
        <v xml:space="preserve">PLUG INS RF TWIN BRISA NOCTURN      </v>
      </c>
      <c r="F116" s="166">
        <f>VLOOKUP(B116,Tabla5[#All],16,FALSE)</f>
        <v>2694122.54</v>
      </c>
      <c r="H116" s="73">
        <f>VLOOKUP(B116,'2.BASE'!$A$6:$S$134,18,0)</f>
        <v>1321876.7</v>
      </c>
      <c r="I116" s="73">
        <f>VLOOKUP(B116,'2.BASE'!$A$6:$S$134,19,0)</f>
        <v>1372245.8399999999</v>
      </c>
      <c r="J116" s="74">
        <f t="shared" si="8"/>
        <v>3.8104264943924049E-2</v>
      </c>
      <c r="K116" s="74">
        <f t="shared" si="9"/>
        <v>1.9249430036101288E-3</v>
      </c>
      <c r="L116" s="79">
        <f t="shared" si="7"/>
        <v>0.97804441796958552</v>
      </c>
    </row>
    <row r="117" spans="1:12" s="28" customFormat="1" x14ac:dyDescent="0.2">
      <c r="A117" s="21">
        <v>113</v>
      </c>
      <c r="B117" s="41" t="s">
        <v>65</v>
      </c>
      <c r="C117" s="40" t="s">
        <v>66</v>
      </c>
      <c r="D117" s="53" t="str">
        <f>VLOOKUP(B117,'2.BASE'!$A$5:$P$134,3,FALSE)</f>
        <v>AIR CARE</v>
      </c>
      <c r="E117" s="53" t="str">
        <f>VLOOKUP(B117,'2.BASE'!$A$5:$P$134,2,FALSE)</f>
        <v xml:space="preserve">GLADE AERO SENS T.FLORIDA 20%      </v>
      </c>
      <c r="F117" s="166">
        <f>VLOOKUP(B117,Tabla5[#All],16,FALSE)</f>
        <v>2681632.6800000002</v>
      </c>
      <c r="H117" s="73">
        <f>VLOOKUP(B117,'2.BASE'!$A$6:$S$134,18,0)</f>
        <v>1310716.99</v>
      </c>
      <c r="I117" s="73">
        <f>VLOOKUP(B117,'2.BASE'!$A$6:$S$134,19,0)</f>
        <v>1370915.69</v>
      </c>
      <c r="J117" s="74">
        <f t="shared" si="8"/>
        <v>4.5928068728246174E-2</v>
      </c>
      <c r="K117" s="74">
        <f t="shared" si="9"/>
        <v>1.9230771113176429E-3</v>
      </c>
      <c r="L117" s="79">
        <f t="shared" si="7"/>
        <v>0.97996749508090319</v>
      </c>
    </row>
    <row r="118" spans="1:12" s="28" customFormat="1" x14ac:dyDescent="0.2">
      <c r="A118" s="21">
        <v>114</v>
      </c>
      <c r="B118" s="41" t="s">
        <v>242</v>
      </c>
      <c r="C118" s="40" t="s">
        <v>243</v>
      </c>
      <c r="D118" s="53" t="str">
        <f>VLOOKUP(B118,'2.BASE'!$A$5:$P$134,3,FALSE)</f>
        <v>AUTOMOTIVE</v>
      </c>
      <c r="E118" s="53" t="str">
        <f>VLOOKUP(B118,'2.BASE'!$A$5:$P$134,2,FALSE)</f>
        <v xml:space="preserve">TEMPO PROTECTANT 120ML      </v>
      </c>
      <c r="F118" s="166">
        <f>VLOOKUP(B118,Tabla5[#All],16,FALSE)</f>
        <v>2598070.27</v>
      </c>
      <c r="H118" s="73">
        <f>VLOOKUP(B118,'2.BASE'!$A$6:$S$134,18,0)</f>
        <v>1225252.6499999999</v>
      </c>
      <c r="I118" s="73">
        <f>VLOOKUP(B118,'2.BASE'!$A$6:$S$134,19,0)</f>
        <v>1372817.62</v>
      </c>
      <c r="J118" s="74">
        <f t="shared" si="8"/>
        <v>0.12043636061509444</v>
      </c>
      <c r="K118" s="74">
        <f t="shared" si="9"/>
        <v>1.9257450784851415E-3</v>
      </c>
      <c r="L118" s="79">
        <f t="shared" si="7"/>
        <v>0.98189324015938828</v>
      </c>
    </row>
    <row r="119" spans="1:12" s="28" customFormat="1" x14ac:dyDescent="0.2">
      <c r="A119" s="21">
        <v>115</v>
      </c>
      <c r="B119" s="41" t="s">
        <v>63</v>
      </c>
      <c r="C119" s="40" t="s">
        <v>64</v>
      </c>
      <c r="D119" s="53" t="str">
        <f>VLOOKUP(B119,'2.BASE'!$A$5:$P$134,3,FALSE)</f>
        <v>AIR CARE</v>
      </c>
      <c r="E119" s="53" t="str">
        <f>VLOOKUP(B119,'2.BASE'!$A$5:$P$134,2,FALSE)</f>
        <v xml:space="preserve">GLADE AERO SENS FLORES Y FRUT      </v>
      </c>
      <c r="F119" s="166">
        <f>VLOOKUP(B119,Tabla5[#All],16,FALSE)</f>
        <v>2514608.85</v>
      </c>
      <c r="H119" s="73">
        <f>VLOOKUP(B119,'2.BASE'!$A$6:$S$134,18,0)</f>
        <v>1228826.53</v>
      </c>
      <c r="I119" s="73">
        <f>VLOOKUP(B119,'2.BASE'!$A$6:$S$134,19,0)</f>
        <v>1285782.32</v>
      </c>
      <c r="J119" s="74">
        <f t="shared" si="8"/>
        <v>4.6349739861166528E-2</v>
      </c>
      <c r="K119" s="74">
        <f t="shared" si="9"/>
        <v>1.8036547161619379E-3</v>
      </c>
      <c r="L119" s="79">
        <f t="shared" si="7"/>
        <v>0.98369689487555023</v>
      </c>
    </row>
    <row r="120" spans="1:12" s="28" customFormat="1" x14ac:dyDescent="0.2">
      <c r="A120" s="21">
        <v>116</v>
      </c>
      <c r="B120" s="41" t="s">
        <v>268</v>
      </c>
      <c r="C120" s="40" t="s">
        <v>269</v>
      </c>
      <c r="D120" s="53" t="str">
        <f>VLOOKUP(B120,'2.BASE'!$A$5:$P$134,3,FALSE)</f>
        <v>BAGS &amp; WRAPS</v>
      </c>
      <c r="E120" s="53" t="str">
        <f>VLOOKUP(B120,'2.BASE'!$A$5:$P$134,2,FALSE)</f>
        <v xml:space="preserve">ZIPLOC PLSTICO AUTOADHERIBLE      </v>
      </c>
      <c r="F120" s="166">
        <f>VLOOKUP(B120,Tabla5[#All],16,FALSE)</f>
        <v>2400489.4900000002</v>
      </c>
      <c r="H120" s="73">
        <f>VLOOKUP(B120,'2.BASE'!$A$6:$S$134,18,0)</f>
        <v>1172924.8999999999</v>
      </c>
      <c r="I120" s="73">
        <f>VLOOKUP(B120,'2.BASE'!$A$6:$S$134,19,0)</f>
        <v>1227564.5899999999</v>
      </c>
      <c r="J120" s="74">
        <f t="shared" si="8"/>
        <v>4.6584133391660343E-2</v>
      </c>
      <c r="K120" s="74">
        <f t="shared" si="9"/>
        <v>1.7219887283462534E-3</v>
      </c>
      <c r="L120" s="79">
        <f t="shared" si="7"/>
        <v>0.98541888360389651</v>
      </c>
    </row>
    <row r="121" spans="1:12" s="28" customFormat="1" x14ac:dyDescent="0.2">
      <c r="A121" s="21">
        <v>117</v>
      </c>
      <c r="B121" s="41" t="s">
        <v>223</v>
      </c>
      <c r="C121" s="40" t="s">
        <v>224</v>
      </c>
      <c r="D121" s="53" t="str">
        <f>VLOOKUP(B121,'2.BASE'!$A$5:$P$134,3,FALSE)</f>
        <v>AUTOMOTIVE</v>
      </c>
      <c r="E121" s="53" t="str">
        <f>VLOOKUP(B121,'2.BASE'!$A$5:$P$134,2,FALSE)</f>
        <v xml:space="preserve">TEMPO GIFT PACK      </v>
      </c>
      <c r="F121" s="166">
        <f>VLOOKUP(B121,Tabla5[#All],16,FALSE)</f>
        <v>2388483.83</v>
      </c>
      <c r="H121" s="73">
        <f>VLOOKUP(B121,'2.BASE'!$A$6:$S$134,18,0)</f>
        <v>2388483.83</v>
      </c>
      <c r="I121" s="73">
        <f>VLOOKUP(B121,'2.BASE'!$A$6:$S$134,19,0)</f>
        <v>0</v>
      </c>
      <c r="J121" s="74">
        <f t="shared" si="8"/>
        <v>-1</v>
      </c>
      <c r="K121" s="74">
        <f t="shared" si="9"/>
        <v>0</v>
      </c>
      <c r="L121" s="79">
        <f t="shared" si="7"/>
        <v>0.98541888360389651</v>
      </c>
    </row>
    <row r="122" spans="1:12" s="28" customFormat="1" x14ac:dyDescent="0.2">
      <c r="A122" s="21">
        <v>118</v>
      </c>
      <c r="B122" s="41" t="s">
        <v>25</v>
      </c>
      <c r="C122" s="40" t="s">
        <v>26</v>
      </c>
      <c r="D122" s="53" t="str">
        <f>VLOOKUP(B122,'2.BASE'!$A$5:$P$134,3,FALSE)</f>
        <v>SHOE WAXES</v>
      </c>
      <c r="E122" s="53" t="str">
        <f>VLOOKUP(B122,'2.BASE'!$A$5:$P$134,2,FALSE)</f>
        <v xml:space="preserve">COLORFIEL CREMOSA NEGRA      </v>
      </c>
      <c r="F122" s="166">
        <f>VLOOKUP(B122,Tabla5[#All],16,FALSE)</f>
        <v>2213932.7999999998</v>
      </c>
      <c r="H122" s="73">
        <f>VLOOKUP(B122,'2.BASE'!$A$6:$S$134,18,0)</f>
        <v>824695.3</v>
      </c>
      <c r="I122" s="73">
        <f>VLOOKUP(B122,'2.BASE'!$A$6:$S$134,19,0)</f>
        <v>1389237.5</v>
      </c>
      <c r="J122" s="74">
        <f t="shared" si="8"/>
        <v>0.68454640156188584</v>
      </c>
      <c r="K122" s="74">
        <f t="shared" si="9"/>
        <v>1.9487783661110071E-3</v>
      </c>
      <c r="L122" s="79">
        <f t="shared" si="7"/>
        <v>0.98736766197000747</v>
      </c>
    </row>
    <row r="123" spans="1:12" s="28" customFormat="1" x14ac:dyDescent="0.2">
      <c r="A123" s="21">
        <v>119</v>
      </c>
      <c r="B123" s="41" t="s">
        <v>23</v>
      </c>
      <c r="C123" s="40" t="s">
        <v>24</v>
      </c>
      <c r="D123" s="53" t="str">
        <f>VLOOKUP(B123,'2.BASE'!$A$5:$P$134,3,FALSE)</f>
        <v>SHOE WAXES</v>
      </c>
      <c r="E123" s="53" t="str">
        <f>VLOOKUP(B123,'2.BASE'!$A$5:$P$134,2,FALSE)</f>
        <v xml:space="preserve">COLORFIEL CLUB DOCENAS      </v>
      </c>
      <c r="F123" s="166">
        <f>VLOOKUP(B123,Tabla5[#All],16,FALSE)</f>
        <v>2163200.7599999998</v>
      </c>
      <c r="H123" s="73">
        <f>VLOOKUP(B123,'2.BASE'!$A$6:$S$134,18,0)</f>
        <v>1039765.46</v>
      </c>
      <c r="I123" s="73">
        <f>VLOOKUP(B123,'2.BASE'!$A$6:$S$134,19,0)</f>
        <v>1123435.3</v>
      </c>
      <c r="J123" s="74">
        <f t="shared" si="8"/>
        <v>8.0469916744493553E-2</v>
      </c>
      <c r="K123" s="74">
        <f t="shared" si="9"/>
        <v>1.575919458239091E-3</v>
      </c>
      <c r="L123" s="79">
        <f t="shared" si="7"/>
        <v>0.98894358142824657</v>
      </c>
    </row>
    <row r="124" spans="1:12" s="28" customFormat="1" x14ac:dyDescent="0.2">
      <c r="A124" s="21">
        <v>120</v>
      </c>
      <c r="B124" s="41" t="s">
        <v>266</v>
      </c>
      <c r="C124" s="40" t="s">
        <v>267</v>
      </c>
      <c r="D124" s="53" t="str">
        <f>VLOOKUP(B124,'2.BASE'!$A$5:$P$134,3,FALSE)</f>
        <v>BAGS &amp; WRAPS</v>
      </c>
      <c r="E124" s="53" t="str">
        <f>VLOOKUP(B124,'2.BASE'!$A$5:$P$134,2,FALSE)</f>
        <v xml:space="preserve">ZIPLOC GUARDAR ALI. MEDIANA      </v>
      </c>
      <c r="F124" s="166">
        <f>VLOOKUP(B124,Tabla5[#All],16,FALSE)</f>
        <v>2122280.0299999998</v>
      </c>
      <c r="H124" s="73">
        <f>VLOOKUP(B124,'2.BASE'!$A$6:$S$134,18,0)</f>
        <v>1045740.8499999999</v>
      </c>
      <c r="I124" s="73">
        <f>VLOOKUP(B124,'2.BASE'!$A$6:$S$134,19,0)</f>
        <v>1076539.1800000002</v>
      </c>
      <c r="J124" s="74">
        <f t="shared" si="8"/>
        <v>2.9451206768866589E-2</v>
      </c>
      <c r="K124" s="74">
        <f t="shared" si="9"/>
        <v>1.5101350663618595E-3</v>
      </c>
      <c r="L124" s="79">
        <f t="shared" si="7"/>
        <v>0.99045371649460845</v>
      </c>
    </row>
    <row r="125" spans="1:12" s="28" customFormat="1" x14ac:dyDescent="0.2">
      <c r="A125" s="21">
        <v>121</v>
      </c>
      <c r="B125" s="41" t="s">
        <v>262</v>
      </c>
      <c r="C125" s="40" t="s">
        <v>263</v>
      </c>
      <c r="D125" s="53" t="str">
        <f>VLOOKUP(B125,'2.BASE'!$A$5:$P$134,3,FALSE)</f>
        <v>BAGS &amp; WRAPS</v>
      </c>
      <c r="E125" s="53" t="str">
        <f>VLOOKUP(B125,'2.BASE'!$A$5:$P$134,2,FALSE)</f>
        <v xml:space="preserve">ZIPLOC CONGELAR ALIL. MEDIANA      </v>
      </c>
      <c r="F125" s="166">
        <f>VLOOKUP(B125,Tabla5[#All],16,FALSE)</f>
        <v>2111311.69</v>
      </c>
      <c r="H125" s="73">
        <f>VLOOKUP(B125,'2.BASE'!$A$6:$S$134,18,0)</f>
        <v>1033212.8800000001</v>
      </c>
      <c r="I125" s="73">
        <f>VLOOKUP(B125,'2.BASE'!$A$6:$S$134,19,0)</f>
        <v>1078098.81</v>
      </c>
      <c r="J125" s="74">
        <f t="shared" si="8"/>
        <v>4.3443060833697533E-2</v>
      </c>
      <c r="K125" s="74">
        <f t="shared" si="9"/>
        <v>1.5123228659304267E-3</v>
      </c>
      <c r="L125" s="79">
        <f t="shared" si="7"/>
        <v>0.99196603936053884</v>
      </c>
    </row>
    <row r="126" spans="1:12" s="28" customFormat="1" x14ac:dyDescent="0.2">
      <c r="A126" s="21">
        <v>122</v>
      </c>
      <c r="B126" s="41" t="s">
        <v>209</v>
      </c>
      <c r="C126" s="40" t="s">
        <v>210</v>
      </c>
      <c r="D126" s="53" t="str">
        <f>VLOOKUP(B126,'2.BASE'!$A$5:$P$134,3,FALSE)</f>
        <v>INSECTICIDES</v>
      </c>
      <c r="E126" s="53" t="str">
        <f>VLOOKUP(B126,'2.BASE'!$A$5:$P$134,2,FALSE)</f>
        <v xml:space="preserve">RAID SIST EXTERMINADOR HORMIGA      </v>
      </c>
      <c r="F126" s="166">
        <f>VLOOKUP(B126,Tabla5[#All],16,FALSE)</f>
        <v>1974424.73</v>
      </c>
      <c r="H126" s="73">
        <f>VLOOKUP(B126,'2.BASE'!$A$6:$S$134,18,0)</f>
        <v>852452.21</v>
      </c>
      <c r="I126" s="73">
        <f>VLOOKUP(B126,'2.BASE'!$A$6:$S$134,19,0)</f>
        <v>1121972.52</v>
      </c>
      <c r="J126" s="74">
        <f t="shared" si="8"/>
        <v>0.31617058040121693</v>
      </c>
      <c r="K126" s="74">
        <f t="shared" si="9"/>
        <v>1.573867516783163E-3</v>
      </c>
      <c r="L126" s="79">
        <f t="shared" si="7"/>
        <v>0.99353990687732197</v>
      </c>
    </row>
    <row r="127" spans="1:12" s="28" customFormat="1" x14ac:dyDescent="0.2">
      <c r="A127" s="21">
        <v>123</v>
      </c>
      <c r="B127" s="41" t="s">
        <v>133</v>
      </c>
      <c r="C127" s="40" t="s">
        <v>134</v>
      </c>
      <c r="D127" s="53" t="str">
        <f>VLOOKUP(B127,'2.BASE'!$A$5:$P$134,3,FALSE)</f>
        <v>BATH CARE</v>
      </c>
      <c r="E127" s="53" t="str">
        <f>VLOOKUP(B127,'2.BASE'!$A$5:$P$134,2,FALSE)</f>
        <v xml:space="preserve">PATO PURIFIC LIQ. AZUL CLUB      </v>
      </c>
      <c r="F127" s="166">
        <f>VLOOKUP(B127,Tabla5[#All],16,FALSE)</f>
        <v>1939547.74</v>
      </c>
      <c r="H127" s="73">
        <f>VLOOKUP(B127,'2.BASE'!$A$6:$S$134,18,0)</f>
        <v>928770.11</v>
      </c>
      <c r="I127" s="73">
        <f>VLOOKUP(B127,'2.BASE'!$A$6:$S$134,19,0)</f>
        <v>1010777.6300000001</v>
      </c>
      <c r="J127" s="74">
        <f t="shared" si="8"/>
        <v>8.829689835733423E-2</v>
      </c>
      <c r="K127" s="74">
        <f t="shared" si="9"/>
        <v>1.4178868467723887E-3</v>
      </c>
      <c r="L127" s="79">
        <f t="shared" si="7"/>
        <v>0.99495779372409432</v>
      </c>
    </row>
    <row r="128" spans="1:12" s="28" customFormat="1" x14ac:dyDescent="0.2">
      <c r="A128" s="21">
        <v>124</v>
      </c>
      <c r="B128" s="41" t="s">
        <v>219</v>
      </c>
      <c r="C128" s="40" t="s">
        <v>220</v>
      </c>
      <c r="D128" s="53" t="str">
        <f>VLOOKUP(B128,'2.BASE'!$A$5:$P$134,3,FALSE)</f>
        <v>BATH CARE</v>
      </c>
      <c r="E128" s="53" t="str">
        <f>VLOOKUP(B128,'2.BASE'!$A$5:$P$134,2,FALSE)</f>
        <v>SEPHORA REFILL</v>
      </c>
      <c r="F128" s="166">
        <f>VLOOKUP(B128,Tabla5[#All],16,FALSE)</f>
        <v>1902556.65</v>
      </c>
      <c r="H128" s="73">
        <f>VLOOKUP(B128,'2.BASE'!$A$6:$S$134,18,0)</f>
        <v>439051.53</v>
      </c>
      <c r="I128" s="73">
        <f>VLOOKUP(B128,'2.BASE'!$A$6:$S$134,19,0)</f>
        <v>1463505.12</v>
      </c>
      <c r="J128" s="74">
        <f t="shared" si="8"/>
        <v>2.3333333788860728</v>
      </c>
      <c r="K128" s="74">
        <f t="shared" si="9"/>
        <v>2.0529586312986034E-3</v>
      </c>
      <c r="L128" s="79">
        <f t="shared" si="7"/>
        <v>0.99701075235539294</v>
      </c>
    </row>
    <row r="129" spans="1:12" s="28" customFormat="1" x14ac:dyDescent="0.2">
      <c r="A129" s="21">
        <v>125</v>
      </c>
      <c r="B129" s="41" t="s">
        <v>102</v>
      </c>
      <c r="C129" s="40" t="s">
        <v>103</v>
      </c>
      <c r="D129" s="53" t="str">
        <f>VLOOKUP(B129,'2.BASE'!$A$5:$P$134,3,FALSE)</f>
        <v>BATH CARE</v>
      </c>
      <c r="E129" s="53" t="str">
        <f>VLOOKUP(B129,'2.BASE'!$A$5:$P$134,2,FALSE)</f>
        <v xml:space="preserve">PATO ANTI HONGOS CLUB      </v>
      </c>
      <c r="F129" s="166">
        <f>VLOOKUP(B129,Tabla5[#All],16,FALSE)</f>
        <v>1764315.83</v>
      </c>
      <c r="H129" s="73">
        <f>VLOOKUP(B129,'2.BASE'!$A$6:$S$134,18,0)</f>
        <v>845773.33000000007</v>
      </c>
      <c r="I129" s="73">
        <f>VLOOKUP(B129,'2.BASE'!$A$6:$S$134,19,0)</f>
        <v>918542.5</v>
      </c>
      <c r="J129" s="74">
        <f t="shared" si="8"/>
        <v>8.6038619827371488E-2</v>
      </c>
      <c r="K129" s="74">
        <f t="shared" si="9"/>
        <v>1.2885023276103041E-3</v>
      </c>
      <c r="L129" s="79">
        <f t="shared" si="7"/>
        <v>0.99829925468300329</v>
      </c>
    </row>
    <row r="130" spans="1:12" s="28" customFormat="1" x14ac:dyDescent="0.2">
      <c r="A130" s="21">
        <v>126</v>
      </c>
      <c r="B130" s="41" t="s">
        <v>226</v>
      </c>
      <c r="C130" s="40" t="s">
        <v>227</v>
      </c>
      <c r="D130" s="53" t="str">
        <f>VLOOKUP(B130,'2.BASE'!$A$5:$P$134,3,FALSE)</f>
        <v>AUTOMOTIVE</v>
      </c>
      <c r="E130" s="53" t="str">
        <f>VLOOKUP(B130,'2.BASE'!$A$5:$P$134,2,FALSE)</f>
        <v xml:space="preserve">TEMPO LIMPIA LLANTAS      </v>
      </c>
      <c r="F130" s="166">
        <f>VLOOKUP(B130,Tabla5[#All],16,FALSE)</f>
        <v>1610636.3</v>
      </c>
      <c r="H130" s="73">
        <f>VLOOKUP(B130,'2.BASE'!$A$6:$S$134,18,0)</f>
        <v>777090.73</v>
      </c>
      <c r="I130" s="73">
        <f>VLOOKUP(B130,'2.BASE'!$A$6:$S$134,19,0)</f>
        <v>833545.57</v>
      </c>
      <c r="J130" s="74">
        <f t="shared" si="8"/>
        <v>7.2648968544509529E-2</v>
      </c>
      <c r="K130" s="74">
        <f t="shared" si="9"/>
        <v>1.1692713261653735E-3</v>
      </c>
      <c r="L130" s="79">
        <f t="shared" si="7"/>
        <v>0.99946852600916869</v>
      </c>
    </row>
    <row r="131" spans="1:12" s="28" customFormat="1" x14ac:dyDescent="0.2">
      <c r="A131" s="21">
        <v>127</v>
      </c>
      <c r="B131" s="41" t="s">
        <v>140</v>
      </c>
      <c r="C131" s="40" t="s">
        <v>141</v>
      </c>
      <c r="D131" s="53" t="str">
        <f>VLOOKUP(B131,'2.BASE'!$A$5:$P$134,3,FALSE)</f>
        <v>FURNITURE CARE &amp; DUST REMOVAL</v>
      </c>
      <c r="E131" s="53" t="str">
        <f>VLOOKUP(B131,'2.BASE'!$A$5:$P$134,2,FALSE)</f>
        <v xml:space="preserve">PLEDGE BLEM ORIGINAL (AMARILLO      </v>
      </c>
      <c r="F131" s="166">
        <f>VLOOKUP(B131,Tabla5[#All],16,FALSE)</f>
        <v>1572129.73</v>
      </c>
      <c r="H131" s="73">
        <f>VLOOKUP(B131,'2.BASE'!$A$6:$S$134,18,0)</f>
        <v>1572129.73</v>
      </c>
      <c r="I131" s="73">
        <f>VLOOKUP(B131,'2.BASE'!$A$6:$S$134,19,0)</f>
        <v>0</v>
      </c>
      <c r="J131" s="74">
        <f t="shared" si="8"/>
        <v>-1</v>
      </c>
      <c r="K131" s="74">
        <f t="shared" si="9"/>
        <v>0</v>
      </c>
      <c r="L131" s="79">
        <f t="shared" si="7"/>
        <v>0.99946852600916869</v>
      </c>
    </row>
    <row r="132" spans="1:12" s="28" customFormat="1" x14ac:dyDescent="0.2">
      <c r="A132" s="21">
        <v>128</v>
      </c>
      <c r="B132" s="41" t="s">
        <v>142</v>
      </c>
      <c r="C132" s="40" t="s">
        <v>143</v>
      </c>
      <c r="D132" s="53" t="str">
        <f>VLOOKUP(B132,'2.BASE'!$A$5:$P$134,3,FALSE)</f>
        <v>FURNITURE CARE &amp; DUST REMOVAL</v>
      </c>
      <c r="E132" s="53" t="str">
        <f>VLOOKUP(B132,'2.BASE'!$A$5:$P$134,2,FALSE)</f>
        <v xml:space="preserve">PLEDGE BLEM POTPOURRI      </v>
      </c>
      <c r="F132" s="166">
        <f>VLOOKUP(B132,Tabla5[#All],16,FALSE)</f>
        <v>1491644.36</v>
      </c>
      <c r="H132" s="73">
        <f>VLOOKUP(B132,'2.BASE'!$A$6:$S$134,18,0)</f>
        <v>1491644.36</v>
      </c>
      <c r="I132" s="73">
        <f>VLOOKUP(B132,'2.BASE'!$A$6:$S$134,19,0)</f>
        <v>0</v>
      </c>
      <c r="J132" s="74">
        <f t="shared" si="8"/>
        <v>-1</v>
      </c>
      <c r="K132" s="74">
        <f t="shared" si="9"/>
        <v>0</v>
      </c>
      <c r="L132" s="79">
        <f t="shared" si="7"/>
        <v>0.99946852600916869</v>
      </c>
    </row>
    <row r="133" spans="1:12" s="28" customFormat="1" x14ac:dyDescent="0.2">
      <c r="A133" s="21">
        <v>129</v>
      </c>
      <c r="B133" s="41" t="s">
        <v>253</v>
      </c>
      <c r="C133" s="40" t="s">
        <v>254</v>
      </c>
      <c r="D133" s="53" t="str">
        <f>VLOOKUP(B133,'2.BASE'!$A$5:$P$134,3,FALSE)</f>
        <v>HOUSEHOLD CLEANERS</v>
      </c>
      <c r="E133" s="53" t="str">
        <f>VLOOKUP(B133,'2.BASE'!$A$5:$P$134,2,FALSE)</f>
        <v xml:space="preserve">WINDEX EXPRESS CLUB      </v>
      </c>
      <c r="F133" s="166">
        <f>VLOOKUP(B133,Tabla5[#All],16,FALSE)</f>
        <v>726780.68</v>
      </c>
      <c r="H133" s="73">
        <f>VLOOKUP(B133,'2.BASE'!$A$6:$S$134,18,0)</f>
        <v>347905.58</v>
      </c>
      <c r="I133" s="73">
        <f>VLOOKUP(B133,'2.BASE'!$A$6:$S$134,19,0)</f>
        <v>378875.10000000003</v>
      </c>
      <c r="J133" s="74">
        <f t="shared" ref="J133" si="10">(I133/H133)-1</f>
        <v>8.9017025826375162E-2</v>
      </c>
      <c r="K133" s="74">
        <f t="shared" si="9"/>
        <v>5.3147399083176524E-4</v>
      </c>
      <c r="L133" s="79">
        <f t="shared" si="7"/>
        <v>1.0000000000000004</v>
      </c>
    </row>
    <row r="134" spans="1:12" x14ac:dyDescent="0.2">
      <c r="E134" s="84">
        <f>SUM(E5:E133)</f>
        <v>0</v>
      </c>
      <c r="F134" s="167">
        <f>SUM(F5:F133)</f>
        <v>1285489783.7600005</v>
      </c>
      <c r="H134" s="75">
        <f>SUM(H5:H133)</f>
        <v>572613694.81999993</v>
      </c>
      <c r="I134" s="75">
        <f>SUM(I5:I133)</f>
        <v>712876089.01999974</v>
      </c>
      <c r="J134" s="76">
        <f t="shared" ref="J134" si="11">(I134/H134)-1</f>
        <v>0.24495116946878293</v>
      </c>
      <c r="K134" s="80">
        <f>SUM(K5:K133)</f>
        <v>1.0000000000000004</v>
      </c>
      <c r="L134" s="80">
        <f t="shared" ref="L134" si="12">L133+K134</f>
        <v>2.0000000000000009</v>
      </c>
    </row>
  </sheetData>
  <autoFilter ref="B4:F134" xr:uid="{00000000-0009-0000-0000-000001000000}"/>
  <sortState xmlns:xlrd2="http://schemas.microsoft.com/office/spreadsheetml/2017/richdata2" ref="B5:L133">
    <sortCondition descending="1" ref="F5:F133"/>
  </sortState>
  <mergeCells count="1">
    <mergeCell ref="D3:F3"/>
  </mergeCells>
  <conditionalFormatting sqref="J5:J134">
    <cfRule type="cellIs" dxfId="27" priority="1" operator="lessThan">
      <formula>0</formula>
    </cfRule>
  </conditionalFormatting>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E135"/>
  <sheetViews>
    <sheetView workbookViewId="0">
      <selection activeCell="B5" sqref="B5"/>
    </sheetView>
  </sheetViews>
  <sheetFormatPr baseColWidth="10" defaultColWidth="8.85546875" defaultRowHeight="12.75" x14ac:dyDescent="0.2"/>
  <cols>
    <col min="1" max="1" width="34.5703125" bestFit="1" customWidth="1"/>
    <col min="2" max="2" width="21.7109375" bestFit="1" customWidth="1"/>
    <col min="3" max="3" width="15.7109375" bestFit="1" customWidth="1"/>
    <col min="4" max="4" width="17.85546875" bestFit="1" customWidth="1"/>
    <col min="5" max="5" width="14.28515625" bestFit="1" customWidth="1"/>
    <col min="6" max="6" width="17.42578125" customWidth="1"/>
    <col min="7" max="7" width="23.42578125" customWidth="1"/>
    <col min="8" max="8" width="35" customWidth="1"/>
    <col min="9" max="9" width="23.42578125" customWidth="1"/>
    <col min="10" max="10" width="14" customWidth="1"/>
    <col min="11" max="11" width="13.140625" customWidth="1"/>
    <col min="12" max="12" width="13.5703125" customWidth="1"/>
    <col min="13" max="13" width="11.5703125" customWidth="1"/>
    <col min="14" max="15" width="8" customWidth="1"/>
    <col min="16" max="19" width="9" customWidth="1"/>
    <col min="20" max="20" width="8" customWidth="1"/>
    <col min="21" max="22" width="9" customWidth="1"/>
    <col min="23" max="23" width="8" customWidth="1"/>
    <col min="24" max="25" width="9" customWidth="1"/>
    <col min="26" max="26" width="8" customWidth="1"/>
    <col min="27" max="27" width="9" customWidth="1"/>
    <col min="28" max="29" width="8" customWidth="1"/>
    <col min="30" max="30" width="11.5703125" bestFit="1" customWidth="1"/>
  </cols>
  <sheetData>
    <row r="1" spans="1:5" ht="12.75" customHeight="1" x14ac:dyDescent="0.2">
      <c r="A1" s="155" t="s">
        <v>519</v>
      </c>
      <c r="B1" s="156"/>
      <c r="C1" s="83"/>
      <c r="D1" s="155" t="s">
        <v>520</v>
      </c>
      <c r="E1" s="156"/>
    </row>
    <row r="2" spans="1:5" ht="12.75" customHeight="1" x14ac:dyDescent="0.2">
      <c r="A2" s="157"/>
      <c r="B2" s="158"/>
      <c r="C2" s="83"/>
      <c r="D2" s="157"/>
      <c r="E2" s="158"/>
    </row>
    <row r="3" spans="1:5" ht="12.75" customHeight="1" x14ac:dyDescent="0.2">
      <c r="A3" s="157"/>
      <c r="B3" s="158"/>
      <c r="C3" s="83"/>
      <c r="D3" s="157"/>
      <c r="E3" s="158"/>
    </row>
    <row r="4" spans="1:5" ht="13.5" customHeight="1" thickBot="1" x14ac:dyDescent="0.25">
      <c r="A4" s="159"/>
      <c r="B4" s="160"/>
      <c r="D4" s="159"/>
      <c r="E4" s="160"/>
    </row>
    <row r="5" spans="1:5" x14ac:dyDescent="0.2">
      <c r="A5" s="123" t="s">
        <v>551</v>
      </c>
      <c r="B5" t="s">
        <v>700</v>
      </c>
      <c r="D5" s="123" t="s">
        <v>551</v>
      </c>
      <c r="E5" t="s">
        <v>553</v>
      </c>
    </row>
    <row r="6" spans="1:5" x14ac:dyDescent="0.2">
      <c r="A6" s="124" t="s">
        <v>7</v>
      </c>
      <c r="B6" s="50">
        <v>35</v>
      </c>
      <c r="D6" s="124" t="s">
        <v>47</v>
      </c>
      <c r="E6" s="50">
        <v>4027596.64</v>
      </c>
    </row>
    <row r="7" spans="1:5" x14ac:dyDescent="0.2">
      <c r="A7" s="124" t="s">
        <v>225</v>
      </c>
      <c r="B7" s="50">
        <v>11</v>
      </c>
      <c r="D7" s="124" t="s">
        <v>215</v>
      </c>
      <c r="E7" s="50">
        <v>2992952.27</v>
      </c>
    </row>
    <row r="8" spans="1:5" x14ac:dyDescent="0.2">
      <c r="A8" s="124" t="s">
        <v>261</v>
      </c>
      <c r="B8" s="50">
        <v>7</v>
      </c>
      <c r="D8" s="124" t="s">
        <v>207</v>
      </c>
      <c r="E8" s="50">
        <v>5523302.71</v>
      </c>
    </row>
    <row r="9" spans="1:5" x14ac:dyDescent="0.2">
      <c r="A9" s="124" t="s">
        <v>104</v>
      </c>
      <c r="B9" s="50">
        <v>19</v>
      </c>
      <c r="D9" s="124" t="s">
        <v>175</v>
      </c>
      <c r="E9" s="50">
        <v>10880879</v>
      </c>
    </row>
    <row r="10" spans="1:5" x14ac:dyDescent="0.2">
      <c r="A10" s="124" t="s">
        <v>31</v>
      </c>
      <c r="B10" s="50">
        <v>3</v>
      </c>
      <c r="D10" s="124" t="s">
        <v>191</v>
      </c>
      <c r="E10" s="50">
        <v>6371792.1699999999</v>
      </c>
    </row>
    <row r="11" spans="1:5" x14ac:dyDescent="0.2">
      <c r="A11" s="124" t="s">
        <v>38</v>
      </c>
      <c r="B11" s="50">
        <v>2</v>
      </c>
      <c r="D11" s="124" t="s">
        <v>167</v>
      </c>
      <c r="E11" s="50">
        <v>4507096.71</v>
      </c>
    </row>
    <row r="12" spans="1:5" x14ac:dyDescent="0.2">
      <c r="A12" s="124" t="s">
        <v>137</v>
      </c>
      <c r="B12" s="50">
        <v>8</v>
      </c>
      <c r="D12" s="124" t="s">
        <v>10</v>
      </c>
      <c r="E12" s="50">
        <v>8538673.7799999993</v>
      </c>
    </row>
    <row r="13" spans="1:5" x14ac:dyDescent="0.2">
      <c r="A13" s="124" t="s">
        <v>248</v>
      </c>
      <c r="B13" s="50">
        <v>6</v>
      </c>
      <c r="D13" s="124" t="s">
        <v>15</v>
      </c>
      <c r="E13" s="50">
        <v>75687491.400000006</v>
      </c>
    </row>
    <row r="14" spans="1:5" x14ac:dyDescent="0.2">
      <c r="A14" s="124" t="s">
        <v>162</v>
      </c>
      <c r="B14" s="50">
        <v>28</v>
      </c>
      <c r="D14" s="124" t="s">
        <v>173</v>
      </c>
      <c r="E14" s="50">
        <v>57393629</v>
      </c>
    </row>
    <row r="15" spans="1:5" x14ac:dyDescent="0.2">
      <c r="A15" s="124" t="s">
        <v>99</v>
      </c>
      <c r="B15" s="50">
        <v>2</v>
      </c>
      <c r="D15" s="124" t="s">
        <v>187</v>
      </c>
      <c r="E15" s="50">
        <v>99341542.5</v>
      </c>
    </row>
    <row r="16" spans="1:5" x14ac:dyDescent="0.2">
      <c r="A16" s="124" t="s">
        <v>12</v>
      </c>
      <c r="B16" s="50">
        <v>8</v>
      </c>
      <c r="D16" s="124" t="s">
        <v>165</v>
      </c>
      <c r="E16" s="50">
        <v>6934646.7599999998</v>
      </c>
    </row>
    <row r="17" spans="1:5" x14ac:dyDescent="0.2">
      <c r="A17" s="124" t="s">
        <v>552</v>
      </c>
      <c r="B17" s="50">
        <v>129</v>
      </c>
      <c r="D17" s="124" t="s">
        <v>13</v>
      </c>
      <c r="E17" s="50">
        <v>6028278.8600000003</v>
      </c>
    </row>
    <row r="18" spans="1:5" x14ac:dyDescent="0.2">
      <c r="D18" s="124" t="s">
        <v>17</v>
      </c>
      <c r="E18" s="50">
        <v>25242643.699999999</v>
      </c>
    </row>
    <row r="19" spans="1:5" x14ac:dyDescent="0.2">
      <c r="D19" s="124" t="s">
        <v>183</v>
      </c>
      <c r="E19" s="50">
        <v>52938489.600000001</v>
      </c>
    </row>
    <row r="20" spans="1:5" x14ac:dyDescent="0.2">
      <c r="D20" s="124" t="s">
        <v>181</v>
      </c>
      <c r="E20" s="50">
        <v>9562673.8300000001</v>
      </c>
    </row>
    <row r="21" spans="1:5" x14ac:dyDescent="0.2">
      <c r="D21" s="124" t="s">
        <v>81</v>
      </c>
      <c r="E21" s="50">
        <v>3121161.09</v>
      </c>
    </row>
    <row r="22" spans="1:5" x14ac:dyDescent="0.2">
      <c r="D22" s="124" t="s">
        <v>129</v>
      </c>
      <c r="E22" s="50">
        <v>8460323.1400000006</v>
      </c>
    </row>
    <row r="23" spans="1:5" x14ac:dyDescent="0.2">
      <c r="D23" s="124" t="s">
        <v>125</v>
      </c>
      <c r="E23" s="50">
        <v>15273993.800000001</v>
      </c>
    </row>
    <row r="24" spans="1:5" x14ac:dyDescent="0.2">
      <c r="D24" s="124" t="s">
        <v>160</v>
      </c>
      <c r="E24" s="50">
        <v>4200053.05</v>
      </c>
    </row>
    <row r="25" spans="1:5" x14ac:dyDescent="0.2">
      <c r="D25" s="124" t="s">
        <v>189</v>
      </c>
      <c r="E25" s="50">
        <v>23864404.800000001</v>
      </c>
    </row>
    <row r="26" spans="1:5" x14ac:dyDescent="0.2">
      <c r="D26" s="124" t="s">
        <v>135</v>
      </c>
      <c r="E26" s="50">
        <v>3300616.95</v>
      </c>
    </row>
    <row r="27" spans="1:5" x14ac:dyDescent="0.2">
      <c r="D27" s="124" t="s">
        <v>144</v>
      </c>
      <c r="E27" s="50">
        <v>16951699.800000001</v>
      </c>
    </row>
    <row r="28" spans="1:5" x14ac:dyDescent="0.2">
      <c r="D28" s="124" t="s">
        <v>25</v>
      </c>
      <c r="E28" s="50">
        <v>2213932.7999999998</v>
      </c>
    </row>
    <row r="29" spans="1:5" x14ac:dyDescent="0.2">
      <c r="D29" s="124" t="s">
        <v>49</v>
      </c>
      <c r="E29" s="50">
        <v>3482772.43</v>
      </c>
    </row>
    <row r="30" spans="1:5" x14ac:dyDescent="0.2">
      <c r="D30" s="124" t="s">
        <v>109</v>
      </c>
      <c r="E30" s="50">
        <v>3200906.53</v>
      </c>
    </row>
    <row r="31" spans="1:5" x14ac:dyDescent="0.2">
      <c r="D31" s="124" t="s">
        <v>107</v>
      </c>
      <c r="E31" s="50">
        <v>5459398.5800000001</v>
      </c>
    </row>
    <row r="32" spans="1:5" x14ac:dyDescent="0.2">
      <c r="D32" s="124" t="s">
        <v>105</v>
      </c>
      <c r="E32" s="50">
        <v>10755501.699999999</v>
      </c>
    </row>
    <row r="33" spans="4:5" x14ac:dyDescent="0.2">
      <c r="D33" s="124" t="s">
        <v>115</v>
      </c>
      <c r="E33" s="50">
        <v>15518182.199999999</v>
      </c>
    </row>
    <row r="34" spans="4:5" x14ac:dyDescent="0.2">
      <c r="D34" s="124" t="s">
        <v>113</v>
      </c>
      <c r="E34" s="50">
        <v>6437761.0999999996</v>
      </c>
    </row>
    <row r="35" spans="4:5" x14ac:dyDescent="0.2">
      <c r="D35" s="124" t="s">
        <v>127</v>
      </c>
      <c r="E35" s="50">
        <v>3978664.43</v>
      </c>
    </row>
    <row r="36" spans="4:5" x14ac:dyDescent="0.2">
      <c r="D36" s="124" t="s">
        <v>121</v>
      </c>
      <c r="E36" s="50">
        <v>3230259.13</v>
      </c>
    </row>
    <row r="37" spans="4:5" x14ac:dyDescent="0.2">
      <c r="D37" s="124" t="s">
        <v>123</v>
      </c>
      <c r="E37" s="50">
        <v>6276103.1200000001</v>
      </c>
    </row>
    <row r="38" spans="4:5" x14ac:dyDescent="0.2">
      <c r="D38" s="124" t="s">
        <v>39</v>
      </c>
      <c r="E38" s="50">
        <v>7252214.2400000002</v>
      </c>
    </row>
    <row r="39" spans="4:5" x14ac:dyDescent="0.2">
      <c r="D39" s="124" t="s">
        <v>43</v>
      </c>
      <c r="E39" s="50">
        <v>7251230.0999999996</v>
      </c>
    </row>
    <row r="40" spans="4:5" x14ac:dyDescent="0.2">
      <c r="D40" s="124" t="s">
        <v>41</v>
      </c>
      <c r="E40" s="50">
        <v>7252870.3399999999</v>
      </c>
    </row>
    <row r="41" spans="4:5" x14ac:dyDescent="0.2">
      <c r="D41" s="124" t="s">
        <v>45</v>
      </c>
      <c r="E41" s="50">
        <v>7251558.1500000004</v>
      </c>
    </row>
    <row r="42" spans="4:5" x14ac:dyDescent="0.2">
      <c r="D42" s="124" t="s">
        <v>163</v>
      </c>
      <c r="E42" s="50">
        <v>6679201.8899999997</v>
      </c>
    </row>
    <row r="43" spans="4:5" x14ac:dyDescent="0.2">
      <c r="D43" s="124" t="s">
        <v>100</v>
      </c>
      <c r="E43" s="50">
        <v>7451262.75</v>
      </c>
    </row>
    <row r="44" spans="4:5" x14ac:dyDescent="0.2">
      <c r="D44" s="124" t="s">
        <v>205</v>
      </c>
      <c r="E44" s="50">
        <v>15222643</v>
      </c>
    </row>
    <row r="45" spans="4:5" x14ac:dyDescent="0.2">
      <c r="D45" s="124" t="s">
        <v>228</v>
      </c>
      <c r="E45" s="50">
        <v>4457116.7699999996</v>
      </c>
    </row>
    <row r="46" spans="4:5" x14ac:dyDescent="0.2">
      <c r="D46" s="124" t="s">
        <v>230</v>
      </c>
      <c r="E46" s="50">
        <v>3880765.9</v>
      </c>
    </row>
    <row r="47" spans="4:5" x14ac:dyDescent="0.2">
      <c r="D47" s="124" t="s">
        <v>232</v>
      </c>
      <c r="E47" s="50">
        <v>6701270.5300000003</v>
      </c>
    </row>
    <row r="48" spans="4:5" x14ac:dyDescent="0.2">
      <c r="D48" s="124" t="s">
        <v>234</v>
      </c>
      <c r="E48" s="50">
        <v>5087228.71</v>
      </c>
    </row>
    <row r="49" spans="4:5" x14ac:dyDescent="0.2">
      <c r="D49" s="124" t="s">
        <v>238</v>
      </c>
      <c r="E49" s="50">
        <v>8707222.0600000005</v>
      </c>
    </row>
    <row r="50" spans="4:5" x14ac:dyDescent="0.2">
      <c r="D50" s="124" t="s">
        <v>240</v>
      </c>
      <c r="E50" s="50">
        <v>10741352.1</v>
      </c>
    </row>
    <row r="51" spans="4:5" x14ac:dyDescent="0.2">
      <c r="D51" s="124" t="s">
        <v>236</v>
      </c>
      <c r="E51" s="50">
        <v>4664243</v>
      </c>
    </row>
    <row r="52" spans="4:5" x14ac:dyDescent="0.2">
      <c r="D52" s="124" t="s">
        <v>142</v>
      </c>
      <c r="E52" s="50">
        <v>1491644.36</v>
      </c>
    </row>
    <row r="53" spans="4:5" x14ac:dyDescent="0.2">
      <c r="D53" s="124" t="s">
        <v>140</v>
      </c>
      <c r="E53" s="50">
        <v>1572129.73</v>
      </c>
    </row>
    <row r="54" spans="4:5" x14ac:dyDescent="0.2">
      <c r="D54" s="124" t="s">
        <v>138</v>
      </c>
      <c r="E54" s="50">
        <v>7443207.8399999999</v>
      </c>
    </row>
    <row r="55" spans="4:5" x14ac:dyDescent="0.2">
      <c r="D55" s="124" t="s">
        <v>69</v>
      </c>
      <c r="E55" s="50">
        <v>4555867.03</v>
      </c>
    </row>
    <row r="56" spans="4:5" x14ac:dyDescent="0.2">
      <c r="D56" s="124" t="s">
        <v>179</v>
      </c>
      <c r="E56" s="50">
        <v>5931176.4699999997</v>
      </c>
    </row>
    <row r="57" spans="4:5" x14ac:dyDescent="0.2">
      <c r="D57" s="124" t="s">
        <v>177</v>
      </c>
      <c r="E57" s="50">
        <v>29037007.5</v>
      </c>
    </row>
    <row r="58" spans="4:5" x14ac:dyDescent="0.2">
      <c r="D58" s="124" t="s">
        <v>193</v>
      </c>
      <c r="E58" s="50">
        <v>13125148.5</v>
      </c>
    </row>
    <row r="59" spans="4:5" x14ac:dyDescent="0.2">
      <c r="D59" s="124" t="s">
        <v>67</v>
      </c>
      <c r="E59" s="50">
        <v>4075582.54</v>
      </c>
    </row>
    <row r="60" spans="4:5" x14ac:dyDescent="0.2">
      <c r="D60" s="124" t="s">
        <v>171</v>
      </c>
      <c r="E60" s="50">
        <v>23246420.699999999</v>
      </c>
    </row>
    <row r="61" spans="4:5" x14ac:dyDescent="0.2">
      <c r="D61" s="124" t="s">
        <v>61</v>
      </c>
      <c r="E61" s="50">
        <v>3184972.84</v>
      </c>
    </row>
    <row r="62" spans="4:5" x14ac:dyDescent="0.2">
      <c r="D62" s="124" t="s">
        <v>63</v>
      </c>
      <c r="E62" s="50">
        <v>2514608.85</v>
      </c>
    </row>
    <row r="63" spans="4:5" x14ac:dyDescent="0.2">
      <c r="D63" s="124" t="s">
        <v>203</v>
      </c>
      <c r="E63" s="50">
        <v>32982295.699999999</v>
      </c>
    </row>
    <row r="64" spans="4:5" x14ac:dyDescent="0.2">
      <c r="D64" s="124" t="s">
        <v>195</v>
      </c>
      <c r="E64" s="50">
        <v>10896062.6</v>
      </c>
    </row>
    <row r="65" spans="4:5" x14ac:dyDescent="0.2">
      <c r="D65" s="124" t="s">
        <v>169</v>
      </c>
      <c r="E65" s="50">
        <v>8107449.5700000003</v>
      </c>
    </row>
    <row r="66" spans="4:5" x14ac:dyDescent="0.2">
      <c r="D66" s="124" t="s">
        <v>244</v>
      </c>
      <c r="E66" s="50">
        <v>3660213.25</v>
      </c>
    </row>
    <row r="67" spans="4:5" x14ac:dyDescent="0.2">
      <c r="D67" s="124" t="s">
        <v>150</v>
      </c>
      <c r="E67" s="50">
        <v>4542058.01</v>
      </c>
    </row>
    <row r="68" spans="4:5" x14ac:dyDescent="0.2">
      <c r="D68" s="124" t="s">
        <v>148</v>
      </c>
      <c r="E68" s="50">
        <v>4961054.51</v>
      </c>
    </row>
    <row r="69" spans="4:5" x14ac:dyDescent="0.2">
      <c r="D69" s="124" t="s">
        <v>146</v>
      </c>
      <c r="E69" s="50">
        <v>22422955.100000001</v>
      </c>
    </row>
    <row r="70" spans="4:5" x14ac:dyDescent="0.2">
      <c r="D70" s="124" t="s">
        <v>57</v>
      </c>
      <c r="E70" s="50">
        <v>3334199.28</v>
      </c>
    </row>
    <row r="71" spans="4:5" x14ac:dyDescent="0.2">
      <c r="D71" s="124" t="s">
        <v>59</v>
      </c>
      <c r="E71" s="50">
        <v>6854395.0999999996</v>
      </c>
    </row>
    <row r="72" spans="4:5" x14ac:dyDescent="0.2">
      <c r="D72" s="124" t="s">
        <v>55</v>
      </c>
      <c r="E72" s="50">
        <v>4260391.5</v>
      </c>
    </row>
    <row r="73" spans="4:5" x14ac:dyDescent="0.2">
      <c r="D73" s="124" t="s">
        <v>65</v>
      </c>
      <c r="E73" s="50">
        <v>2681632.6800000002</v>
      </c>
    </row>
    <row r="74" spans="4:5" x14ac:dyDescent="0.2">
      <c r="D74" s="124" t="s">
        <v>270</v>
      </c>
      <c r="E74" s="50">
        <v>2793690.67</v>
      </c>
    </row>
    <row r="75" spans="4:5" x14ac:dyDescent="0.2">
      <c r="D75" s="124" t="s">
        <v>272</v>
      </c>
      <c r="E75" s="50">
        <v>3714311.29</v>
      </c>
    </row>
    <row r="76" spans="4:5" x14ac:dyDescent="0.2">
      <c r="D76" s="124" t="s">
        <v>268</v>
      </c>
      <c r="E76" s="50">
        <v>2400489.4900000002</v>
      </c>
    </row>
    <row r="77" spans="4:5" x14ac:dyDescent="0.2">
      <c r="D77" s="124" t="s">
        <v>259</v>
      </c>
      <c r="E77" s="50">
        <v>3382946.84</v>
      </c>
    </row>
    <row r="78" spans="4:5" x14ac:dyDescent="0.2">
      <c r="D78" s="124" t="s">
        <v>262</v>
      </c>
      <c r="E78" s="50">
        <v>2111311.69</v>
      </c>
    </row>
    <row r="79" spans="4:5" x14ac:dyDescent="0.2">
      <c r="D79" s="124" t="s">
        <v>264</v>
      </c>
      <c r="E79" s="50">
        <v>4426720.3099999996</v>
      </c>
    </row>
    <row r="80" spans="4:5" x14ac:dyDescent="0.2">
      <c r="D80" s="124" t="s">
        <v>266</v>
      </c>
      <c r="E80" s="50">
        <v>2122280.0299999998</v>
      </c>
    </row>
    <row r="81" spans="4:5" x14ac:dyDescent="0.2">
      <c r="D81" s="124" t="s">
        <v>253</v>
      </c>
      <c r="E81" s="50">
        <v>726780.68</v>
      </c>
    </row>
    <row r="82" spans="4:5" x14ac:dyDescent="0.2">
      <c r="D82" s="124" t="s">
        <v>251</v>
      </c>
      <c r="E82" s="50">
        <v>7759080.6299999999</v>
      </c>
    </row>
    <row r="83" spans="4:5" x14ac:dyDescent="0.2">
      <c r="D83" s="124" t="s">
        <v>257</v>
      </c>
      <c r="E83" s="50">
        <v>3556401.31</v>
      </c>
    </row>
    <row r="84" spans="4:5" x14ac:dyDescent="0.2">
      <c r="D84" s="124" t="s">
        <v>249</v>
      </c>
      <c r="E84" s="50">
        <v>3092506.28</v>
      </c>
    </row>
    <row r="85" spans="4:5" x14ac:dyDescent="0.2">
      <c r="D85" s="124" t="s">
        <v>255</v>
      </c>
      <c r="E85" s="50">
        <v>7288709.1600000001</v>
      </c>
    </row>
    <row r="86" spans="4:5" x14ac:dyDescent="0.2">
      <c r="D86" s="124" t="s">
        <v>246</v>
      </c>
      <c r="E86" s="50">
        <v>13108454.6</v>
      </c>
    </row>
    <row r="87" spans="4:5" x14ac:dyDescent="0.2">
      <c r="D87" s="124" t="s">
        <v>34</v>
      </c>
      <c r="E87" s="50">
        <v>3176132.45</v>
      </c>
    </row>
    <row r="88" spans="4:5" x14ac:dyDescent="0.2">
      <c r="D88" s="124" t="s">
        <v>32</v>
      </c>
      <c r="E88" s="50">
        <v>6284922.4800000004</v>
      </c>
    </row>
    <row r="89" spans="4:5" x14ac:dyDescent="0.2">
      <c r="D89" s="124" t="s">
        <v>29</v>
      </c>
      <c r="E89" s="50">
        <v>8132899.3200000003</v>
      </c>
    </row>
    <row r="90" spans="4:5" x14ac:dyDescent="0.2">
      <c r="D90" s="124" t="s">
        <v>19</v>
      </c>
      <c r="E90" s="50">
        <v>2938674.35</v>
      </c>
    </row>
    <row r="91" spans="4:5" x14ac:dyDescent="0.2">
      <c r="D91" s="124" t="s">
        <v>21</v>
      </c>
      <c r="E91" s="50">
        <v>6831515.46</v>
      </c>
    </row>
    <row r="92" spans="4:5" x14ac:dyDescent="0.2">
      <c r="D92" s="124" t="s">
        <v>23</v>
      </c>
      <c r="E92" s="50">
        <v>2163200.7599999998</v>
      </c>
    </row>
    <row r="93" spans="4:5" x14ac:dyDescent="0.2">
      <c r="D93" s="124" t="s">
        <v>73</v>
      </c>
      <c r="E93" s="50">
        <v>3263993.22</v>
      </c>
    </row>
    <row r="94" spans="4:5" x14ac:dyDescent="0.2">
      <c r="D94" s="124" t="s">
        <v>85</v>
      </c>
      <c r="E94" s="50">
        <v>7926031.9500000002</v>
      </c>
    </row>
    <row r="95" spans="4:5" x14ac:dyDescent="0.2">
      <c r="D95" s="124" t="s">
        <v>83</v>
      </c>
      <c r="E95" s="50">
        <v>11037090.199999999</v>
      </c>
    </row>
    <row r="96" spans="4:5" x14ac:dyDescent="0.2">
      <c r="D96" s="124" t="s">
        <v>77</v>
      </c>
      <c r="E96" s="50">
        <v>4780675.41</v>
      </c>
    </row>
    <row r="97" spans="4:5" x14ac:dyDescent="0.2">
      <c r="D97" s="124" t="s">
        <v>79</v>
      </c>
      <c r="E97" s="50">
        <v>3065693.54</v>
      </c>
    </row>
    <row r="98" spans="4:5" x14ac:dyDescent="0.2">
      <c r="D98" s="124" t="s">
        <v>102</v>
      </c>
      <c r="E98" s="50">
        <v>1764315.83</v>
      </c>
    </row>
    <row r="99" spans="4:5" x14ac:dyDescent="0.2">
      <c r="D99" s="124" t="s">
        <v>111</v>
      </c>
      <c r="E99" s="50">
        <v>4799158</v>
      </c>
    </row>
    <row r="100" spans="4:5" x14ac:dyDescent="0.2">
      <c r="D100" s="124" t="s">
        <v>117</v>
      </c>
      <c r="E100" s="50">
        <v>7630918.8300000001</v>
      </c>
    </row>
    <row r="101" spans="4:5" x14ac:dyDescent="0.2">
      <c r="D101" s="124" t="s">
        <v>119</v>
      </c>
      <c r="E101" s="50">
        <v>5656224.4699999997</v>
      </c>
    </row>
    <row r="102" spans="4:5" x14ac:dyDescent="0.2">
      <c r="D102" s="124" t="s">
        <v>131</v>
      </c>
      <c r="E102" s="50">
        <v>2941159.67</v>
      </c>
    </row>
    <row r="103" spans="4:5" x14ac:dyDescent="0.2">
      <c r="D103" s="124" t="s">
        <v>133</v>
      </c>
      <c r="E103" s="50">
        <v>1939547.74</v>
      </c>
    </row>
    <row r="104" spans="4:5" x14ac:dyDescent="0.2">
      <c r="D104" s="124" t="s">
        <v>219</v>
      </c>
      <c r="E104" s="50">
        <v>1902556.65</v>
      </c>
    </row>
    <row r="105" spans="4:5" x14ac:dyDescent="0.2">
      <c r="D105" s="124" t="s">
        <v>221</v>
      </c>
      <c r="E105" s="50">
        <v>3259809.42</v>
      </c>
    </row>
    <row r="106" spans="4:5" x14ac:dyDescent="0.2">
      <c r="D106" s="124" t="s">
        <v>217</v>
      </c>
      <c r="E106" s="50">
        <v>5251915.1900000004</v>
      </c>
    </row>
    <row r="107" spans="4:5" x14ac:dyDescent="0.2">
      <c r="D107" s="124" t="s">
        <v>152</v>
      </c>
      <c r="E107" s="50">
        <v>2694122.54</v>
      </c>
    </row>
    <row r="108" spans="4:5" x14ac:dyDescent="0.2">
      <c r="D108" s="124" t="s">
        <v>154</v>
      </c>
      <c r="E108" s="50">
        <v>3719625.77</v>
      </c>
    </row>
    <row r="109" spans="4:5" x14ac:dyDescent="0.2">
      <c r="D109" s="124" t="s">
        <v>158</v>
      </c>
      <c r="E109" s="50">
        <v>2714340.61</v>
      </c>
    </row>
    <row r="110" spans="4:5" x14ac:dyDescent="0.2">
      <c r="D110" s="124" t="s">
        <v>8</v>
      </c>
      <c r="E110" s="50">
        <v>4006508.41</v>
      </c>
    </row>
    <row r="111" spans="4:5" x14ac:dyDescent="0.2">
      <c r="D111" s="124" t="s">
        <v>5</v>
      </c>
      <c r="E111" s="50">
        <v>5017397.68</v>
      </c>
    </row>
    <row r="112" spans="4:5" x14ac:dyDescent="0.2">
      <c r="D112" s="124" t="s">
        <v>53</v>
      </c>
      <c r="E112" s="50">
        <v>5514626.0999999996</v>
      </c>
    </row>
    <row r="113" spans="4:5" x14ac:dyDescent="0.2">
      <c r="D113" s="124" t="s">
        <v>51</v>
      </c>
      <c r="E113" s="50">
        <v>5255659.01</v>
      </c>
    </row>
    <row r="114" spans="4:5" x14ac:dyDescent="0.2">
      <c r="D114" s="124" t="s">
        <v>27</v>
      </c>
      <c r="E114" s="50">
        <v>6496829.6100000003</v>
      </c>
    </row>
    <row r="115" spans="4:5" x14ac:dyDescent="0.2">
      <c r="D115" s="124" t="s">
        <v>87</v>
      </c>
      <c r="E115" s="50">
        <v>3399149.37</v>
      </c>
    </row>
    <row r="116" spans="4:5" x14ac:dyDescent="0.2">
      <c r="D116" s="124" t="s">
        <v>91</v>
      </c>
      <c r="E116" s="50">
        <v>5099184.2300000004</v>
      </c>
    </row>
    <row r="117" spans="4:5" x14ac:dyDescent="0.2">
      <c r="D117" s="124" t="s">
        <v>93</v>
      </c>
      <c r="E117" s="50">
        <v>4249159.5999999996</v>
      </c>
    </row>
    <row r="118" spans="4:5" x14ac:dyDescent="0.2">
      <c r="D118" s="124" t="s">
        <v>89</v>
      </c>
      <c r="E118" s="50">
        <v>4249159.5999999996</v>
      </c>
    </row>
    <row r="119" spans="4:5" x14ac:dyDescent="0.2">
      <c r="D119" s="124" t="s">
        <v>213</v>
      </c>
      <c r="E119" s="50">
        <v>4133654.98</v>
      </c>
    </row>
    <row r="120" spans="4:5" x14ac:dyDescent="0.2">
      <c r="D120" s="124" t="s">
        <v>211</v>
      </c>
      <c r="E120" s="50">
        <v>151589038</v>
      </c>
    </row>
    <row r="121" spans="4:5" x14ac:dyDescent="0.2">
      <c r="D121" s="124" t="s">
        <v>209</v>
      </c>
      <c r="E121" s="50">
        <v>1974424.73</v>
      </c>
    </row>
    <row r="122" spans="4:5" x14ac:dyDescent="0.2">
      <c r="D122" s="124" t="s">
        <v>185</v>
      </c>
      <c r="E122" s="50">
        <v>7018132.4500000002</v>
      </c>
    </row>
    <row r="123" spans="4:5" x14ac:dyDescent="0.2">
      <c r="D123" s="124" t="s">
        <v>201</v>
      </c>
      <c r="E123" s="50">
        <v>7596235.54</v>
      </c>
    </row>
    <row r="124" spans="4:5" x14ac:dyDescent="0.2">
      <c r="D124" s="124" t="s">
        <v>197</v>
      </c>
      <c r="E124" s="50">
        <v>39657415.600000001</v>
      </c>
    </row>
    <row r="125" spans="4:5" x14ac:dyDescent="0.2">
      <c r="D125" s="124" t="s">
        <v>199</v>
      </c>
      <c r="E125" s="50">
        <v>15880903.5</v>
      </c>
    </row>
    <row r="126" spans="4:5" x14ac:dyDescent="0.2">
      <c r="D126" s="124" t="s">
        <v>242</v>
      </c>
      <c r="E126" s="50">
        <v>2598070.27</v>
      </c>
    </row>
    <row r="127" spans="4:5" x14ac:dyDescent="0.2">
      <c r="D127" s="124" t="s">
        <v>226</v>
      </c>
      <c r="E127" s="50">
        <v>1610636.3</v>
      </c>
    </row>
    <row r="128" spans="4:5" x14ac:dyDescent="0.2">
      <c r="D128" s="124" t="s">
        <v>223</v>
      </c>
      <c r="E128" s="50">
        <v>2388483.83</v>
      </c>
    </row>
    <row r="129" spans="4:5" x14ac:dyDescent="0.2">
      <c r="D129" s="124" t="s">
        <v>97</v>
      </c>
      <c r="E129" s="50">
        <v>10727341.199999999</v>
      </c>
    </row>
    <row r="130" spans="4:5" x14ac:dyDescent="0.2">
      <c r="D130" s="124" t="s">
        <v>36</v>
      </c>
      <c r="E130" s="50">
        <v>3883695.13</v>
      </c>
    </row>
    <row r="131" spans="4:5" x14ac:dyDescent="0.2">
      <c r="D131" s="124" t="s">
        <v>95</v>
      </c>
      <c r="E131" s="50">
        <v>5567038.2000000002</v>
      </c>
    </row>
    <row r="132" spans="4:5" x14ac:dyDescent="0.2">
      <c r="D132" s="124" t="s">
        <v>71</v>
      </c>
      <c r="E132" s="50">
        <v>4651834.45</v>
      </c>
    </row>
    <row r="133" spans="4:5" x14ac:dyDescent="0.2">
      <c r="D133" s="124" t="s">
        <v>156</v>
      </c>
      <c r="E133" s="50">
        <v>3961635.58</v>
      </c>
    </row>
    <row r="134" spans="4:5" x14ac:dyDescent="0.2">
      <c r="D134" s="124" t="s">
        <v>75</v>
      </c>
      <c r="E134" s="50">
        <v>3427286.77</v>
      </c>
    </row>
    <row r="135" spans="4:5" x14ac:dyDescent="0.2">
      <c r="D135" s="124" t="s">
        <v>552</v>
      </c>
      <c r="E135" s="50">
        <v>1285489783.76</v>
      </c>
    </row>
  </sheetData>
  <mergeCells count="2">
    <mergeCell ref="A1:B4"/>
    <mergeCell ref="D1:E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AJ130"/>
  <sheetViews>
    <sheetView topLeftCell="R1" workbookViewId="0">
      <selection activeCell="R1" sqref="R1:AJ130"/>
    </sheetView>
  </sheetViews>
  <sheetFormatPr baseColWidth="10" defaultColWidth="8.85546875" defaultRowHeight="12.75" x14ac:dyDescent="0.2"/>
  <cols>
    <col min="2" max="2" width="41.140625" bestFit="1" customWidth="1"/>
    <col min="3" max="3" width="34.85546875" bestFit="1" customWidth="1"/>
    <col min="18" max="18" width="7" bestFit="1" customWidth="1"/>
    <col min="19" max="19" width="41.42578125" bestFit="1" customWidth="1"/>
  </cols>
  <sheetData>
    <row r="1" spans="1:36" x14ac:dyDescent="0.2">
      <c r="A1" s="3" t="s">
        <v>1</v>
      </c>
      <c r="B1" s="3" t="s">
        <v>2</v>
      </c>
      <c r="C1" s="3" t="s">
        <v>3</v>
      </c>
      <c r="D1" s="3">
        <v>36342</v>
      </c>
      <c r="E1" s="3">
        <v>36373</v>
      </c>
      <c r="F1" s="3">
        <v>36404</v>
      </c>
      <c r="G1" s="3">
        <v>36434</v>
      </c>
      <c r="H1" s="3">
        <v>36465</v>
      </c>
      <c r="I1" s="3">
        <v>36495</v>
      </c>
      <c r="J1" s="3">
        <v>36526</v>
      </c>
      <c r="K1" s="3">
        <v>36557</v>
      </c>
      <c r="L1" s="3">
        <v>36586</v>
      </c>
      <c r="M1" s="3">
        <v>36617</v>
      </c>
      <c r="N1" s="3">
        <v>36647</v>
      </c>
      <c r="O1" s="3">
        <v>36678</v>
      </c>
      <c r="P1" s="3" t="s">
        <v>4</v>
      </c>
      <c r="Q1" s="7"/>
      <c r="R1" s="3" t="s">
        <v>1</v>
      </c>
      <c r="S1" s="3" t="s">
        <v>2</v>
      </c>
      <c r="T1" s="3" t="s">
        <v>476</v>
      </c>
      <c r="U1" s="3">
        <v>36342</v>
      </c>
      <c r="V1" s="3">
        <v>36373</v>
      </c>
      <c r="W1" s="3">
        <v>36404</v>
      </c>
      <c r="X1" s="3">
        <v>36434</v>
      </c>
      <c r="Y1" s="3">
        <v>36465</v>
      </c>
      <c r="Z1" s="3">
        <v>36495</v>
      </c>
      <c r="AA1" s="3">
        <v>36526</v>
      </c>
      <c r="AB1" s="3">
        <v>36557</v>
      </c>
      <c r="AC1" s="3">
        <v>36586</v>
      </c>
      <c r="AD1" s="3">
        <v>36617</v>
      </c>
      <c r="AE1" s="3">
        <v>36647</v>
      </c>
      <c r="AF1" s="3">
        <v>36678</v>
      </c>
      <c r="AG1" s="3" t="s">
        <v>4</v>
      </c>
      <c r="AH1" s="4"/>
      <c r="AI1" s="4"/>
      <c r="AJ1" s="4"/>
    </row>
    <row r="2" spans="1:36" x14ac:dyDescent="0.2">
      <c r="A2" s="35" t="s">
        <v>75</v>
      </c>
      <c r="B2" s="33" t="s">
        <v>76</v>
      </c>
      <c r="C2" s="33" t="s">
        <v>7</v>
      </c>
      <c r="D2" s="36">
        <v>993.66</v>
      </c>
      <c r="E2" s="36">
        <v>829.1</v>
      </c>
      <c r="F2" s="36">
        <v>805.83</v>
      </c>
      <c r="G2" s="36">
        <v>921.25</v>
      </c>
      <c r="H2" s="36">
        <v>972.81</v>
      </c>
      <c r="I2" s="36">
        <v>1249.18</v>
      </c>
      <c r="J2" s="36">
        <v>1280.72</v>
      </c>
      <c r="K2" s="36">
        <v>833.59</v>
      </c>
      <c r="L2" s="36">
        <v>816.26</v>
      </c>
      <c r="M2" s="36">
        <v>758.13</v>
      </c>
      <c r="N2" s="36">
        <v>682.17</v>
      </c>
      <c r="O2" s="36">
        <v>809.12</v>
      </c>
      <c r="P2" s="36">
        <v>10951.82</v>
      </c>
      <c r="Q2" s="7"/>
      <c r="R2" s="33" t="s">
        <v>75</v>
      </c>
      <c r="S2" s="33" t="s">
        <v>76</v>
      </c>
      <c r="T2" s="33" t="s">
        <v>7</v>
      </c>
      <c r="U2" s="34">
        <v>282976.28999999998</v>
      </c>
      <c r="V2" s="34">
        <v>252522.16</v>
      </c>
      <c r="W2" s="34">
        <v>245516.12</v>
      </c>
      <c r="X2" s="34">
        <v>280546.33</v>
      </c>
      <c r="Y2" s="34">
        <v>296386.08</v>
      </c>
      <c r="Z2" s="34">
        <v>380458.6</v>
      </c>
      <c r="AA2" s="34">
        <v>390206.14</v>
      </c>
      <c r="AB2" s="34">
        <v>277787.89</v>
      </c>
      <c r="AC2" s="34">
        <v>271792.46999999997</v>
      </c>
      <c r="AD2" s="34">
        <v>252473.89</v>
      </c>
      <c r="AE2" s="34">
        <v>227159.88</v>
      </c>
      <c r="AF2" s="34">
        <v>269460.92</v>
      </c>
      <c r="AG2" s="34">
        <v>3427286.77</v>
      </c>
      <c r="AH2" s="69">
        <f t="shared" ref="AH2:AH33" si="0">SUM(U2:AF2)</f>
        <v>3427286.77</v>
      </c>
      <c r="AI2" s="70">
        <f t="shared" ref="AI2:AI33" si="1">SUM(U2:Z2)</f>
        <v>1738405.58</v>
      </c>
      <c r="AJ2" s="69">
        <f t="shared" ref="AJ2:AJ33" si="2">SUM(AA2:AF2)</f>
        <v>1688881.19</v>
      </c>
    </row>
    <row r="3" spans="1:36" x14ac:dyDescent="0.2">
      <c r="A3" s="35" t="s">
        <v>71</v>
      </c>
      <c r="B3" s="33" t="s">
        <v>72</v>
      </c>
      <c r="C3" s="33" t="s">
        <v>7</v>
      </c>
      <c r="D3" s="36">
        <v>618.84</v>
      </c>
      <c r="E3" s="36">
        <v>418.14</v>
      </c>
      <c r="F3" s="36">
        <v>515.52</v>
      </c>
      <c r="G3" s="36">
        <v>667.22</v>
      </c>
      <c r="H3" s="36">
        <v>863.79</v>
      </c>
      <c r="I3" s="36">
        <v>514.55999999999995</v>
      </c>
      <c r="J3" s="36">
        <v>663.46</v>
      </c>
      <c r="K3" s="36">
        <v>448.9</v>
      </c>
      <c r="L3" s="36">
        <v>553.09</v>
      </c>
      <c r="M3" s="36">
        <v>449.31</v>
      </c>
      <c r="N3" s="36">
        <v>805.54</v>
      </c>
      <c r="O3" s="36">
        <v>456.32</v>
      </c>
      <c r="P3" s="36">
        <v>6974.69</v>
      </c>
      <c r="Q3" s="7"/>
      <c r="R3" s="33" t="s">
        <v>156</v>
      </c>
      <c r="S3" s="33" t="s">
        <v>157</v>
      </c>
      <c r="T3" s="33" t="s">
        <v>7</v>
      </c>
      <c r="U3" s="34">
        <v>286483.23</v>
      </c>
      <c r="V3" s="34">
        <v>217393.91</v>
      </c>
      <c r="W3" s="34">
        <v>252190.19</v>
      </c>
      <c r="X3" s="34">
        <v>401648.5</v>
      </c>
      <c r="Y3" s="34">
        <v>433130.85</v>
      </c>
      <c r="Z3" s="34">
        <v>353265.1</v>
      </c>
      <c r="AA3" s="34">
        <v>245562.32</v>
      </c>
      <c r="AB3" s="34">
        <v>378308.34</v>
      </c>
      <c r="AC3" s="34">
        <v>367437.41</v>
      </c>
      <c r="AD3" s="34">
        <v>344608.46</v>
      </c>
      <c r="AE3" s="34">
        <v>352218.11</v>
      </c>
      <c r="AF3" s="34">
        <v>329389.15999999997</v>
      </c>
      <c r="AG3" s="34">
        <v>3961635.58</v>
      </c>
      <c r="AH3" s="69">
        <f t="shared" si="0"/>
        <v>3961635.58</v>
      </c>
      <c r="AI3" s="70">
        <f t="shared" si="1"/>
        <v>1944111.7800000003</v>
      </c>
      <c r="AJ3" s="69">
        <f t="shared" si="2"/>
        <v>2017523.8</v>
      </c>
    </row>
    <row r="4" spans="1:36" x14ac:dyDescent="0.2">
      <c r="A4" s="35" t="s">
        <v>95</v>
      </c>
      <c r="B4" s="33" t="s">
        <v>96</v>
      </c>
      <c r="C4" s="33" t="s">
        <v>38</v>
      </c>
      <c r="D4" s="36">
        <v>845.67</v>
      </c>
      <c r="E4" s="36">
        <v>713.53</v>
      </c>
      <c r="F4" s="36">
        <v>687.1</v>
      </c>
      <c r="G4" s="36">
        <v>845.67</v>
      </c>
      <c r="H4" s="36">
        <v>713.53</v>
      </c>
      <c r="I4" s="36">
        <v>687.1</v>
      </c>
      <c r="J4" s="36">
        <v>845.67</v>
      </c>
      <c r="K4" s="36">
        <v>713.53</v>
      </c>
      <c r="L4" s="36">
        <v>687.1</v>
      </c>
      <c r="M4" s="36">
        <v>845.67</v>
      </c>
      <c r="N4" s="36">
        <v>713.53</v>
      </c>
      <c r="O4" s="36">
        <v>687.1</v>
      </c>
      <c r="P4" s="36">
        <v>8985.2000000000007</v>
      </c>
      <c r="Q4" s="7"/>
      <c r="R4" s="33" t="s">
        <v>71</v>
      </c>
      <c r="S4" s="33" t="s">
        <v>72</v>
      </c>
      <c r="T4" s="33" t="s">
        <v>7</v>
      </c>
      <c r="U4" s="34">
        <v>374386.06</v>
      </c>
      <c r="V4" s="34">
        <v>270513.58</v>
      </c>
      <c r="W4" s="34">
        <v>333935.43</v>
      </c>
      <c r="X4" s="34">
        <v>431656.84</v>
      </c>
      <c r="Y4" s="34">
        <v>559147.68999999994</v>
      </c>
      <c r="Z4" s="34">
        <v>333288.27</v>
      </c>
      <c r="AA4" s="34">
        <v>429068.19</v>
      </c>
      <c r="AB4" s="34">
        <v>317732.19</v>
      </c>
      <c r="AC4" s="34">
        <v>391327.18</v>
      </c>
      <c r="AD4" s="34">
        <v>317732.19</v>
      </c>
      <c r="AE4" s="34">
        <v>570361.13</v>
      </c>
      <c r="AF4" s="34">
        <v>322685.7</v>
      </c>
      <c r="AG4" s="34">
        <v>4651834.45</v>
      </c>
      <c r="AH4" s="69">
        <f t="shared" si="0"/>
        <v>4651834.45</v>
      </c>
      <c r="AI4" s="70">
        <f t="shared" si="1"/>
        <v>2302927.87</v>
      </c>
      <c r="AJ4" s="69">
        <f t="shared" si="2"/>
        <v>2348906.58</v>
      </c>
    </row>
    <row r="5" spans="1:36" x14ac:dyDescent="0.2">
      <c r="A5" s="35" t="s">
        <v>36</v>
      </c>
      <c r="B5" s="33" t="s">
        <v>37</v>
      </c>
      <c r="C5" s="33" t="s">
        <v>38</v>
      </c>
      <c r="D5" s="36">
        <v>630.53</v>
      </c>
      <c r="E5" s="36">
        <v>519.91</v>
      </c>
      <c r="F5" s="36">
        <v>508.85</v>
      </c>
      <c r="G5" s="36">
        <v>630.53</v>
      </c>
      <c r="H5" s="36">
        <v>519.91</v>
      </c>
      <c r="I5" s="36">
        <v>508.85</v>
      </c>
      <c r="J5" s="36">
        <v>630.53</v>
      </c>
      <c r="K5" s="36">
        <v>519.91</v>
      </c>
      <c r="L5" s="36">
        <v>508.85</v>
      </c>
      <c r="M5" s="36">
        <v>630.53</v>
      </c>
      <c r="N5" s="36">
        <v>519.91</v>
      </c>
      <c r="O5" s="36">
        <v>508.85</v>
      </c>
      <c r="P5" s="36">
        <v>6637.16</v>
      </c>
      <c r="Q5" s="7"/>
      <c r="R5" s="33" t="s">
        <v>95</v>
      </c>
      <c r="S5" s="33" t="s">
        <v>96</v>
      </c>
      <c r="T5" s="33" t="s">
        <v>38</v>
      </c>
      <c r="U5" s="34">
        <v>474638.49</v>
      </c>
      <c r="V5" s="34">
        <v>428622.12</v>
      </c>
      <c r="W5" s="34">
        <v>412413.72</v>
      </c>
      <c r="X5" s="34">
        <v>507863.18</v>
      </c>
      <c r="Y5" s="34">
        <v>428622.12</v>
      </c>
      <c r="Z5" s="34">
        <v>412413.72</v>
      </c>
      <c r="AA5" s="34">
        <v>507863.18</v>
      </c>
      <c r="AB5" s="34">
        <v>468680.26</v>
      </c>
      <c r="AC5" s="34">
        <v>450957.06</v>
      </c>
      <c r="AD5" s="34">
        <v>555327.03</v>
      </c>
      <c r="AE5" s="34">
        <v>468680.26</v>
      </c>
      <c r="AF5" s="34">
        <v>450957.06</v>
      </c>
      <c r="AG5" s="34">
        <v>5567038.2000000002</v>
      </c>
      <c r="AH5" s="69">
        <f t="shared" si="0"/>
        <v>5567038.1999999993</v>
      </c>
      <c r="AI5" s="70">
        <f t="shared" si="1"/>
        <v>2664573.3499999996</v>
      </c>
      <c r="AJ5" s="69">
        <f t="shared" si="2"/>
        <v>2902464.85</v>
      </c>
    </row>
    <row r="6" spans="1:36" x14ac:dyDescent="0.2">
      <c r="A6" s="35" t="s">
        <v>97</v>
      </c>
      <c r="B6" s="33" t="s">
        <v>98</v>
      </c>
      <c r="C6" s="33" t="s">
        <v>99</v>
      </c>
      <c r="D6" s="36">
        <v>2543</v>
      </c>
      <c r="E6" s="36">
        <v>2579</v>
      </c>
      <c r="F6" s="36">
        <v>2860</v>
      </c>
      <c r="G6" s="36">
        <v>2870</v>
      </c>
      <c r="H6" s="36">
        <v>1668</v>
      </c>
      <c r="I6" s="36">
        <v>1163</v>
      </c>
      <c r="J6" s="36">
        <v>1498</v>
      </c>
      <c r="K6" s="36">
        <v>1264</v>
      </c>
      <c r="L6" s="36">
        <v>1654</v>
      </c>
      <c r="M6" s="36">
        <v>2607</v>
      </c>
      <c r="N6" s="36">
        <v>3478</v>
      </c>
      <c r="O6" s="36">
        <v>3574</v>
      </c>
      <c r="P6" s="36">
        <v>27758</v>
      </c>
      <c r="Q6" s="7"/>
      <c r="R6" s="33" t="s">
        <v>36</v>
      </c>
      <c r="S6" s="33" t="s">
        <v>37</v>
      </c>
      <c r="T6" s="33" t="s">
        <v>38</v>
      </c>
      <c r="U6" s="34">
        <v>334347.71999999997</v>
      </c>
      <c r="V6" s="34">
        <v>294819.45</v>
      </c>
      <c r="W6" s="34">
        <v>288582.88</v>
      </c>
      <c r="X6" s="34">
        <v>357752.06</v>
      </c>
      <c r="Y6" s="34">
        <v>294819.45</v>
      </c>
      <c r="Z6" s="34">
        <v>288582.88</v>
      </c>
      <c r="AA6" s="34">
        <v>357752.06</v>
      </c>
      <c r="AB6" s="34">
        <v>322372.65999999997</v>
      </c>
      <c r="AC6" s="34">
        <v>315553.24</v>
      </c>
      <c r="AD6" s="34">
        <v>391186.83</v>
      </c>
      <c r="AE6" s="34">
        <v>322372.65999999997</v>
      </c>
      <c r="AF6" s="34">
        <v>315553.24</v>
      </c>
      <c r="AG6" s="34">
        <v>3883695.13</v>
      </c>
      <c r="AH6" s="69">
        <f t="shared" si="0"/>
        <v>3883695.1300000008</v>
      </c>
      <c r="AI6" s="70">
        <f t="shared" si="1"/>
        <v>1858904.44</v>
      </c>
      <c r="AJ6" s="69">
        <f t="shared" si="2"/>
        <v>2024790.69</v>
      </c>
    </row>
    <row r="7" spans="1:36" x14ac:dyDescent="0.2">
      <c r="A7" s="35" t="s">
        <v>223</v>
      </c>
      <c r="B7" s="33" t="s">
        <v>224</v>
      </c>
      <c r="C7" s="33" t="s">
        <v>225</v>
      </c>
      <c r="D7" s="36">
        <v>0</v>
      </c>
      <c r="E7" s="36">
        <v>0</v>
      </c>
      <c r="F7" s="36">
        <v>2265.1799999999998</v>
      </c>
      <c r="G7" s="36">
        <v>2421.4</v>
      </c>
      <c r="H7" s="36">
        <v>0</v>
      </c>
      <c r="I7" s="36">
        <v>0</v>
      </c>
      <c r="J7" s="36">
        <v>0</v>
      </c>
      <c r="K7" s="36">
        <v>0</v>
      </c>
      <c r="L7" s="36">
        <v>0</v>
      </c>
      <c r="M7" s="36">
        <v>0</v>
      </c>
      <c r="N7" s="36">
        <v>0</v>
      </c>
      <c r="O7" s="36">
        <v>0</v>
      </c>
      <c r="P7" s="36">
        <v>4686.58</v>
      </c>
      <c r="Q7" s="7"/>
      <c r="R7" s="33" t="s">
        <v>97</v>
      </c>
      <c r="S7" s="33" t="s">
        <v>98</v>
      </c>
      <c r="T7" s="33" t="s">
        <v>99</v>
      </c>
      <c r="U7" s="34">
        <v>887705.56</v>
      </c>
      <c r="V7" s="34">
        <v>963295.89</v>
      </c>
      <c r="W7" s="34">
        <v>1068253.68</v>
      </c>
      <c r="X7" s="34">
        <v>1071988.83</v>
      </c>
      <c r="Y7" s="34">
        <v>623023.47</v>
      </c>
      <c r="Z7" s="34">
        <v>434398.26</v>
      </c>
      <c r="AA7" s="34">
        <v>559525.88</v>
      </c>
      <c r="AB7" s="34">
        <v>514479.22</v>
      </c>
      <c r="AC7" s="34">
        <v>673218.85</v>
      </c>
      <c r="AD7" s="34">
        <v>1061113.3799999999</v>
      </c>
      <c r="AE7" s="34">
        <v>1415631.89</v>
      </c>
      <c r="AF7" s="34">
        <v>1454706.26</v>
      </c>
      <c r="AG7" s="34">
        <v>10727341.199999999</v>
      </c>
      <c r="AH7" s="69">
        <f t="shared" si="0"/>
        <v>10727341.169999998</v>
      </c>
      <c r="AI7" s="70">
        <f t="shared" si="1"/>
        <v>5048665.6899999995</v>
      </c>
      <c r="AJ7" s="69">
        <f t="shared" si="2"/>
        <v>5678675.4799999995</v>
      </c>
    </row>
    <row r="8" spans="1:36" x14ac:dyDescent="0.2">
      <c r="A8" s="35" t="s">
        <v>242</v>
      </c>
      <c r="B8" s="33" t="s">
        <v>243</v>
      </c>
      <c r="C8" s="33" t="s">
        <v>225</v>
      </c>
      <c r="D8" s="36">
        <v>1700</v>
      </c>
      <c r="E8" s="36">
        <v>1633.33</v>
      </c>
      <c r="F8" s="36">
        <v>1300</v>
      </c>
      <c r="G8" s="36">
        <v>1366.67</v>
      </c>
      <c r="H8" s="36">
        <v>2266.67</v>
      </c>
      <c r="I8" s="36">
        <v>1366.67</v>
      </c>
      <c r="J8" s="36">
        <v>1633.33</v>
      </c>
      <c r="K8" s="36">
        <v>2000</v>
      </c>
      <c r="L8" s="36">
        <v>1866.67</v>
      </c>
      <c r="M8" s="36">
        <v>1400</v>
      </c>
      <c r="N8" s="36">
        <v>1700</v>
      </c>
      <c r="O8" s="36">
        <v>1400</v>
      </c>
      <c r="P8" s="36">
        <v>19633.34</v>
      </c>
      <c r="Q8" s="7"/>
      <c r="R8" s="33" t="s">
        <v>223</v>
      </c>
      <c r="S8" s="33" t="s">
        <v>224</v>
      </c>
      <c r="T8" s="33" t="s">
        <v>225</v>
      </c>
      <c r="U8" s="34">
        <v>0</v>
      </c>
      <c r="V8" s="34">
        <v>0</v>
      </c>
      <c r="W8" s="34">
        <v>1154484.82</v>
      </c>
      <c r="X8" s="34">
        <v>1233999.01</v>
      </c>
      <c r="Y8" s="34">
        <v>0</v>
      </c>
      <c r="Z8" s="34">
        <v>0</v>
      </c>
      <c r="AA8" s="34">
        <v>0</v>
      </c>
      <c r="AB8" s="34">
        <v>0</v>
      </c>
      <c r="AC8" s="34">
        <v>0</v>
      </c>
      <c r="AD8" s="34">
        <v>0</v>
      </c>
      <c r="AE8" s="34">
        <v>0</v>
      </c>
      <c r="AF8" s="34">
        <v>0</v>
      </c>
      <c r="AG8" s="34">
        <v>2388483.83</v>
      </c>
      <c r="AH8" s="69">
        <f t="shared" si="0"/>
        <v>2388483.83</v>
      </c>
      <c r="AI8" s="70">
        <f t="shared" si="1"/>
        <v>2388483.83</v>
      </c>
      <c r="AJ8" s="69">
        <f t="shared" si="2"/>
        <v>0</v>
      </c>
    </row>
    <row r="9" spans="1:36" x14ac:dyDescent="0.2">
      <c r="A9" s="35" t="s">
        <v>185</v>
      </c>
      <c r="B9" s="33" t="s">
        <v>186</v>
      </c>
      <c r="C9" s="33" t="s">
        <v>162</v>
      </c>
      <c r="D9" s="36">
        <v>1993.33</v>
      </c>
      <c r="E9" s="36">
        <v>1733.33</v>
      </c>
      <c r="F9" s="36">
        <v>1591.67</v>
      </c>
      <c r="G9" s="36">
        <v>1743.33</v>
      </c>
      <c r="H9" s="36">
        <v>1170.83</v>
      </c>
      <c r="I9" s="36">
        <v>830</v>
      </c>
      <c r="J9" s="36">
        <v>835</v>
      </c>
      <c r="K9" s="36">
        <v>576.66999999999996</v>
      </c>
      <c r="L9" s="36">
        <v>699.17</v>
      </c>
      <c r="M9" s="36">
        <v>1615</v>
      </c>
      <c r="N9" s="36">
        <v>1452.5</v>
      </c>
      <c r="O9" s="36">
        <v>1592.5</v>
      </c>
      <c r="P9" s="36">
        <v>15833.33</v>
      </c>
      <c r="Q9" s="7"/>
      <c r="R9" s="26" t="s">
        <v>226</v>
      </c>
      <c r="S9" s="26" t="s">
        <v>227</v>
      </c>
      <c r="T9" s="26" t="s">
        <v>225</v>
      </c>
      <c r="U9" s="32">
        <v>147859.85999999999</v>
      </c>
      <c r="V9" s="32">
        <v>140764.84</v>
      </c>
      <c r="W9" s="32">
        <v>113694.68</v>
      </c>
      <c r="X9" s="32">
        <v>126928.98</v>
      </c>
      <c r="Y9" s="32">
        <v>134147.69</v>
      </c>
      <c r="Z9" s="32">
        <v>113694.68</v>
      </c>
      <c r="AA9" s="32">
        <v>113694.68</v>
      </c>
      <c r="AB9" s="32">
        <v>170867.13</v>
      </c>
      <c r="AC9" s="32">
        <v>152026.26999999999</v>
      </c>
      <c r="AD9" s="32">
        <v>122790.45</v>
      </c>
      <c r="AE9" s="32">
        <v>137083.51999999999</v>
      </c>
      <c r="AF9" s="32">
        <v>137083.51999999999</v>
      </c>
      <c r="AG9" s="32">
        <v>1610636.3</v>
      </c>
      <c r="AH9" s="69">
        <f t="shared" si="0"/>
        <v>1610636.3</v>
      </c>
      <c r="AI9" s="70">
        <f t="shared" si="1"/>
        <v>777090.73</v>
      </c>
      <c r="AJ9" s="69">
        <f t="shared" si="2"/>
        <v>833545.57</v>
      </c>
    </row>
    <row r="10" spans="1:36" x14ac:dyDescent="0.2">
      <c r="A10" s="35" t="s">
        <v>209</v>
      </c>
      <c r="B10" s="33" t="s">
        <v>210</v>
      </c>
      <c r="C10" s="33" t="s">
        <v>162</v>
      </c>
      <c r="D10" s="36">
        <v>789.1</v>
      </c>
      <c r="E10" s="36">
        <v>551.13</v>
      </c>
      <c r="F10" s="36">
        <v>858.65</v>
      </c>
      <c r="G10" s="36">
        <v>895.11</v>
      </c>
      <c r="H10" s="36">
        <v>572.55999999999995</v>
      </c>
      <c r="I10" s="36">
        <v>609.77</v>
      </c>
      <c r="J10" s="36">
        <v>436.09</v>
      </c>
      <c r="K10" s="36">
        <v>371.8</v>
      </c>
      <c r="L10" s="36">
        <v>477.44</v>
      </c>
      <c r="M10" s="36">
        <v>1105.26</v>
      </c>
      <c r="N10" s="36">
        <v>1318.05</v>
      </c>
      <c r="O10" s="36">
        <v>1429.32</v>
      </c>
      <c r="P10" s="36">
        <v>9414.2800000000007</v>
      </c>
      <c r="Q10" s="7"/>
      <c r="R10" s="26" t="s">
        <v>242</v>
      </c>
      <c r="S10" s="26" t="s">
        <v>243</v>
      </c>
      <c r="T10" s="26" t="s">
        <v>225</v>
      </c>
      <c r="U10" s="32">
        <v>204423.91</v>
      </c>
      <c r="V10" s="32">
        <v>210110.07999999999</v>
      </c>
      <c r="W10" s="32">
        <v>167264.6</v>
      </c>
      <c r="X10" s="32">
        <v>175885.16</v>
      </c>
      <c r="Y10" s="32">
        <v>291683.74</v>
      </c>
      <c r="Z10" s="32">
        <v>175885.16</v>
      </c>
      <c r="AA10" s="32">
        <v>210110.07999999999</v>
      </c>
      <c r="AB10" s="32">
        <v>277926.98</v>
      </c>
      <c r="AC10" s="32">
        <v>259444.84</v>
      </c>
      <c r="AD10" s="32">
        <v>194548.89</v>
      </c>
      <c r="AE10" s="32">
        <v>236237.94</v>
      </c>
      <c r="AF10" s="32">
        <v>194548.89</v>
      </c>
      <c r="AG10" s="32">
        <v>2598070.27</v>
      </c>
      <c r="AH10" s="69">
        <f t="shared" si="0"/>
        <v>2598070.27</v>
      </c>
      <c r="AI10" s="70">
        <f t="shared" si="1"/>
        <v>1225252.6499999999</v>
      </c>
      <c r="AJ10" s="69">
        <f t="shared" si="2"/>
        <v>1372817.62</v>
      </c>
    </row>
    <row r="11" spans="1:36" x14ac:dyDescent="0.2">
      <c r="A11" s="37" t="s">
        <v>211</v>
      </c>
      <c r="B11" s="26" t="s">
        <v>212</v>
      </c>
      <c r="C11" s="26" t="s">
        <v>162</v>
      </c>
      <c r="D11" s="38">
        <v>86432.29</v>
      </c>
      <c r="E11" s="38">
        <v>93215.1</v>
      </c>
      <c r="F11" s="38">
        <v>89140.63</v>
      </c>
      <c r="G11" s="38">
        <v>82719.789999999994</v>
      </c>
      <c r="H11" s="38">
        <v>51795.83</v>
      </c>
      <c r="I11" s="38">
        <v>34147.4</v>
      </c>
      <c r="J11" s="38">
        <v>43129.69</v>
      </c>
      <c r="K11" s="38">
        <v>55362.5</v>
      </c>
      <c r="L11" s="38">
        <v>52262.5</v>
      </c>
      <c r="M11" s="38">
        <v>97450</v>
      </c>
      <c r="N11" s="38">
        <v>88225.52</v>
      </c>
      <c r="O11" s="38">
        <v>88670.83</v>
      </c>
      <c r="P11" s="36">
        <v>862552.08</v>
      </c>
      <c r="Q11" s="7"/>
      <c r="R11" s="26" t="s">
        <v>199</v>
      </c>
      <c r="S11" s="26" t="s">
        <v>200</v>
      </c>
      <c r="T11" s="26" t="s">
        <v>162</v>
      </c>
      <c r="U11" s="32">
        <v>0</v>
      </c>
      <c r="V11" s="32">
        <v>0</v>
      </c>
      <c r="W11" s="32">
        <v>5410818.21</v>
      </c>
      <c r="X11" s="32">
        <v>4035851.02</v>
      </c>
      <c r="Y11" s="32">
        <v>2392403.04</v>
      </c>
      <c r="Z11" s="32">
        <v>1446074.73</v>
      </c>
      <c r="AA11" s="32">
        <v>1279202.18</v>
      </c>
      <c r="AB11" s="32">
        <v>1316554.3600000001</v>
      </c>
      <c r="AC11" s="32">
        <v>0</v>
      </c>
      <c r="AD11" s="32">
        <v>0</v>
      </c>
      <c r="AE11" s="32">
        <v>0</v>
      </c>
      <c r="AF11" s="32">
        <v>0</v>
      </c>
      <c r="AG11" s="32">
        <v>15880903.5</v>
      </c>
      <c r="AH11" s="69">
        <f t="shared" si="0"/>
        <v>15880903.539999999</v>
      </c>
      <c r="AI11" s="70">
        <f t="shared" si="1"/>
        <v>13285147</v>
      </c>
      <c r="AJ11" s="69">
        <f t="shared" si="2"/>
        <v>2595756.54</v>
      </c>
    </row>
    <row r="12" spans="1:36" x14ac:dyDescent="0.2">
      <c r="A12" s="37" t="s">
        <v>89</v>
      </c>
      <c r="B12" s="26" t="s">
        <v>90</v>
      </c>
      <c r="C12" s="26" t="s">
        <v>7</v>
      </c>
      <c r="D12" s="38">
        <v>982.56</v>
      </c>
      <c r="E12" s="38">
        <v>836.58</v>
      </c>
      <c r="F12" s="38">
        <v>1215.23</v>
      </c>
      <c r="G12" s="38">
        <v>3081.3</v>
      </c>
      <c r="H12" s="38">
        <v>1972.77</v>
      </c>
      <c r="I12" s="38">
        <v>1803.4</v>
      </c>
      <c r="J12" s="38">
        <v>2026.48</v>
      </c>
      <c r="K12" s="38">
        <v>1623.76</v>
      </c>
      <c r="L12" s="38">
        <v>1294.04</v>
      </c>
      <c r="M12" s="38">
        <v>1696.13</v>
      </c>
      <c r="N12" s="38">
        <v>1211.6099999999999</v>
      </c>
      <c r="O12" s="38">
        <v>1012.14</v>
      </c>
      <c r="P12" s="36">
        <v>18756</v>
      </c>
      <c r="Q12" s="7"/>
      <c r="R12" s="26" t="s">
        <v>197</v>
      </c>
      <c r="S12" s="26" t="s">
        <v>198</v>
      </c>
      <c r="T12" s="26" t="s">
        <v>162</v>
      </c>
      <c r="U12" s="32">
        <v>4126143.11</v>
      </c>
      <c r="V12" s="32">
        <v>2822117.57</v>
      </c>
      <c r="W12" s="32">
        <v>3178590.78</v>
      </c>
      <c r="X12" s="32">
        <v>2311826.86</v>
      </c>
      <c r="Y12" s="32">
        <v>1625353.5</v>
      </c>
      <c r="Z12" s="32">
        <v>1175311.78</v>
      </c>
      <c r="AA12" s="32">
        <v>944797.26</v>
      </c>
      <c r="AB12" s="32">
        <v>3023332.87</v>
      </c>
      <c r="AC12" s="32">
        <v>2660408.3199999998</v>
      </c>
      <c r="AD12" s="32">
        <v>6083529.3200000003</v>
      </c>
      <c r="AE12" s="32">
        <v>5320816.63</v>
      </c>
      <c r="AF12" s="32">
        <v>6385187.6399999997</v>
      </c>
      <c r="AG12" s="32">
        <v>39657415.600000001</v>
      </c>
      <c r="AH12" s="69">
        <f t="shared" si="0"/>
        <v>39657415.639999993</v>
      </c>
      <c r="AI12" s="70">
        <f t="shared" si="1"/>
        <v>15239343.599999998</v>
      </c>
      <c r="AJ12" s="69">
        <f t="shared" si="2"/>
        <v>24418072.039999999</v>
      </c>
    </row>
    <row r="13" spans="1:36" x14ac:dyDescent="0.2">
      <c r="A13" s="37" t="s">
        <v>93</v>
      </c>
      <c r="B13" s="26" t="s">
        <v>94</v>
      </c>
      <c r="C13" s="26" t="s">
        <v>7</v>
      </c>
      <c r="D13" s="39">
        <v>982.56</v>
      </c>
      <c r="E13" s="39">
        <v>836.58</v>
      </c>
      <c r="F13" s="39">
        <v>1215.23</v>
      </c>
      <c r="G13" s="39">
        <v>3081.3</v>
      </c>
      <c r="H13" s="39">
        <v>1972.77</v>
      </c>
      <c r="I13" s="39">
        <v>1803.4</v>
      </c>
      <c r="J13" s="39">
        <v>2026.48</v>
      </c>
      <c r="K13" s="39">
        <v>1623.76</v>
      </c>
      <c r="L13" s="39">
        <v>1294.04</v>
      </c>
      <c r="M13" s="39">
        <v>1696.13</v>
      </c>
      <c r="N13" s="39">
        <v>1211.6099999999999</v>
      </c>
      <c r="O13" s="39">
        <v>1012.14</v>
      </c>
      <c r="P13" s="39">
        <v>18756</v>
      </c>
      <c r="Q13" s="7"/>
      <c r="R13" s="26" t="s">
        <v>201</v>
      </c>
      <c r="S13" s="26" t="s">
        <v>202</v>
      </c>
      <c r="T13" s="26" t="s">
        <v>162</v>
      </c>
      <c r="U13" s="32">
        <v>612916.76</v>
      </c>
      <c r="V13" s="32">
        <v>526872.68000000005</v>
      </c>
      <c r="W13" s="32">
        <v>591111.06999999995</v>
      </c>
      <c r="X13" s="32">
        <v>560465.23</v>
      </c>
      <c r="Y13" s="32">
        <v>423148.3</v>
      </c>
      <c r="Z13" s="32">
        <v>564001.29</v>
      </c>
      <c r="AA13" s="32">
        <v>155659.04999999999</v>
      </c>
      <c r="AB13" s="32">
        <v>266178.33</v>
      </c>
      <c r="AC13" s="32">
        <v>887261.1</v>
      </c>
      <c r="AD13" s="32">
        <v>837520.7</v>
      </c>
      <c r="AE13" s="32">
        <v>1054630.81</v>
      </c>
      <c r="AF13" s="32">
        <v>1116470.22</v>
      </c>
      <c r="AG13" s="32">
        <v>7596235.54</v>
      </c>
      <c r="AH13" s="69">
        <f t="shared" si="0"/>
        <v>7596235.54</v>
      </c>
      <c r="AI13" s="70">
        <f t="shared" si="1"/>
        <v>3278515.3299999996</v>
      </c>
      <c r="AJ13" s="69">
        <f t="shared" si="2"/>
        <v>4317720.21</v>
      </c>
    </row>
    <row r="14" spans="1:36" x14ac:dyDescent="0.2">
      <c r="A14" s="37" t="s">
        <v>91</v>
      </c>
      <c r="B14" s="26" t="s">
        <v>92</v>
      </c>
      <c r="C14" s="26" t="s">
        <v>7</v>
      </c>
      <c r="D14" s="39">
        <v>1179.07</v>
      </c>
      <c r="E14" s="39">
        <v>1003.9</v>
      </c>
      <c r="F14" s="39">
        <v>1458.28</v>
      </c>
      <c r="G14" s="39">
        <v>3697.56</v>
      </c>
      <c r="H14" s="39">
        <v>2367.33</v>
      </c>
      <c r="I14" s="39">
        <v>2164.08</v>
      </c>
      <c r="J14" s="39">
        <v>2431.7800000000002</v>
      </c>
      <c r="K14" s="39">
        <v>1948.52</v>
      </c>
      <c r="L14" s="39">
        <v>1552.85</v>
      </c>
      <c r="M14" s="39">
        <v>2035.35</v>
      </c>
      <c r="N14" s="39">
        <v>1453.93</v>
      </c>
      <c r="O14" s="39">
        <v>1214.57</v>
      </c>
      <c r="P14" s="39">
        <v>22507.22</v>
      </c>
      <c r="Q14" s="7"/>
      <c r="R14" s="26" t="s">
        <v>185</v>
      </c>
      <c r="S14" s="26" t="s">
        <v>186</v>
      </c>
      <c r="T14" s="26" t="s">
        <v>162</v>
      </c>
      <c r="U14" s="32">
        <v>804943.68</v>
      </c>
      <c r="V14" s="32">
        <v>748931.79</v>
      </c>
      <c r="W14" s="32">
        <v>687997.35</v>
      </c>
      <c r="X14" s="32">
        <v>753253.38</v>
      </c>
      <c r="Y14" s="32">
        <v>506058.35</v>
      </c>
      <c r="Z14" s="32">
        <v>358692.08</v>
      </c>
      <c r="AA14" s="32">
        <v>361020.99</v>
      </c>
      <c r="AB14" s="32">
        <v>271855.23</v>
      </c>
      <c r="AC14" s="32">
        <v>329335.88</v>
      </c>
      <c r="AD14" s="32">
        <v>760911.95</v>
      </c>
      <c r="AE14" s="32">
        <v>684585.18</v>
      </c>
      <c r="AF14" s="32">
        <v>750546.59</v>
      </c>
      <c r="AG14" s="32">
        <v>7018132.4500000002</v>
      </c>
      <c r="AH14" s="69">
        <f t="shared" si="0"/>
        <v>7018132.4499999993</v>
      </c>
      <c r="AI14" s="70">
        <f t="shared" si="1"/>
        <v>3859876.6300000004</v>
      </c>
      <c r="AJ14" s="69">
        <f t="shared" si="2"/>
        <v>3158255.82</v>
      </c>
    </row>
    <row r="15" spans="1:36" x14ac:dyDescent="0.2">
      <c r="A15" s="37" t="s">
        <v>53</v>
      </c>
      <c r="B15" s="26" t="s">
        <v>54</v>
      </c>
      <c r="C15" s="26" t="s">
        <v>7</v>
      </c>
      <c r="D15" s="39">
        <v>735.95</v>
      </c>
      <c r="E15" s="39">
        <v>1759.66</v>
      </c>
      <c r="F15" s="39">
        <v>2403.37</v>
      </c>
      <c r="G15" s="39">
        <v>2965.86</v>
      </c>
      <c r="H15" s="39">
        <v>2191.81</v>
      </c>
      <c r="I15" s="39">
        <v>2459.52</v>
      </c>
      <c r="J15" s="39">
        <v>2336.16</v>
      </c>
      <c r="K15" s="39">
        <v>1626.99</v>
      </c>
      <c r="L15" s="39">
        <v>1691.46</v>
      </c>
      <c r="M15" s="39">
        <v>1699.66</v>
      </c>
      <c r="N15" s="39">
        <v>1324.56</v>
      </c>
      <c r="O15" s="39">
        <v>1845.16</v>
      </c>
      <c r="P15" s="39">
        <v>23040.16</v>
      </c>
      <c r="Q15" s="7"/>
      <c r="R15" s="26" t="s">
        <v>209</v>
      </c>
      <c r="S15" s="26" t="s">
        <v>210</v>
      </c>
      <c r="T15" s="26" t="s">
        <v>162</v>
      </c>
      <c r="U15" s="32">
        <v>148764.81</v>
      </c>
      <c r="V15" s="32">
        <v>111161.63</v>
      </c>
      <c r="W15" s="32">
        <v>173299.16</v>
      </c>
      <c r="X15" s="32">
        <v>180561.99</v>
      </c>
      <c r="Y15" s="32">
        <v>115600.02</v>
      </c>
      <c r="Z15" s="32">
        <v>123064.6</v>
      </c>
      <c r="AA15" s="32">
        <v>88001.9</v>
      </c>
      <c r="AB15" s="32">
        <v>81820.27</v>
      </c>
      <c r="AC15" s="32">
        <v>104914.7</v>
      </c>
      <c r="AD15" s="32">
        <v>243041.38</v>
      </c>
      <c r="AE15" s="32">
        <v>289890.08</v>
      </c>
      <c r="AF15" s="32">
        <v>314304.19</v>
      </c>
      <c r="AG15" s="32">
        <v>1974424.73</v>
      </c>
      <c r="AH15" s="69">
        <f t="shared" si="0"/>
        <v>1974424.73</v>
      </c>
      <c r="AI15" s="70">
        <f t="shared" si="1"/>
        <v>852452.21</v>
      </c>
      <c r="AJ15" s="69">
        <f t="shared" si="2"/>
        <v>1121972.52</v>
      </c>
    </row>
    <row r="16" spans="1:36" x14ac:dyDescent="0.2">
      <c r="A16" s="37" t="s">
        <v>5</v>
      </c>
      <c r="B16" s="26" t="s">
        <v>6</v>
      </c>
      <c r="C16" s="26" t="s">
        <v>7</v>
      </c>
      <c r="D16" s="39">
        <v>686.5</v>
      </c>
      <c r="E16" s="39">
        <v>490.3</v>
      </c>
      <c r="F16" s="39">
        <v>521.1</v>
      </c>
      <c r="G16" s="39">
        <v>621.30999999999995</v>
      </c>
      <c r="H16" s="39">
        <v>918.33</v>
      </c>
      <c r="I16" s="39">
        <v>584.92999999999995</v>
      </c>
      <c r="J16" s="39">
        <v>649.88</v>
      </c>
      <c r="K16" s="39">
        <v>635.61</v>
      </c>
      <c r="L16" s="39">
        <v>460.49</v>
      </c>
      <c r="M16" s="39">
        <v>535.49</v>
      </c>
      <c r="N16" s="39">
        <v>888.98</v>
      </c>
      <c r="O16" s="39">
        <v>646.47</v>
      </c>
      <c r="P16" s="39">
        <v>7639.39</v>
      </c>
      <c r="Q16" s="7"/>
      <c r="R16" s="26" t="s">
        <v>211</v>
      </c>
      <c r="S16" s="26" t="s">
        <v>212</v>
      </c>
      <c r="T16" s="26" t="s">
        <v>162</v>
      </c>
      <c r="U16" s="32">
        <v>13892208.5</v>
      </c>
      <c r="V16" s="32">
        <v>15881225.800000001</v>
      </c>
      <c r="W16" s="32">
        <v>15187130.300000001</v>
      </c>
      <c r="X16" s="32">
        <v>14093171.699999999</v>
      </c>
      <c r="Y16" s="32">
        <v>8824588.0299999993</v>
      </c>
      <c r="Z16" s="32">
        <v>5817692.6200000001</v>
      </c>
      <c r="AA16" s="32">
        <v>7902851.7999999998</v>
      </c>
      <c r="AB16" s="32">
        <v>10144344.6</v>
      </c>
      <c r="AC16" s="32">
        <v>9576321.4100000001</v>
      </c>
      <c r="AD16" s="32">
        <v>17856084.100000001</v>
      </c>
      <c r="AE16" s="32">
        <v>16165940.300000001</v>
      </c>
      <c r="AF16" s="32">
        <v>16247479.1</v>
      </c>
      <c r="AG16" s="32">
        <v>151589038</v>
      </c>
      <c r="AH16" s="69">
        <f t="shared" si="0"/>
        <v>151589038.25999999</v>
      </c>
      <c r="AI16" s="70">
        <f t="shared" si="1"/>
        <v>73696016.950000003</v>
      </c>
      <c r="AJ16" s="69">
        <f t="shared" si="2"/>
        <v>77893021.309999987</v>
      </c>
    </row>
    <row r="17" spans="1:36" x14ac:dyDescent="0.2">
      <c r="A17" s="35" t="s">
        <v>8</v>
      </c>
      <c r="B17" s="33" t="s">
        <v>9</v>
      </c>
      <c r="C17" s="33" t="s">
        <v>7</v>
      </c>
      <c r="D17" s="36">
        <v>548.08000000000004</v>
      </c>
      <c r="E17" s="36">
        <v>391.44</v>
      </c>
      <c r="F17" s="36">
        <v>416.02</v>
      </c>
      <c r="G17" s="36">
        <v>496.03</v>
      </c>
      <c r="H17" s="36">
        <v>733.16</v>
      </c>
      <c r="I17" s="36">
        <v>466.98</v>
      </c>
      <c r="J17" s="36">
        <v>518.84</v>
      </c>
      <c r="K17" s="36">
        <v>507.44</v>
      </c>
      <c r="L17" s="36">
        <v>367.64</v>
      </c>
      <c r="M17" s="36">
        <v>427.51</v>
      </c>
      <c r="N17" s="36">
        <v>709.73</v>
      </c>
      <c r="O17" s="36">
        <v>516</v>
      </c>
      <c r="P17" s="36">
        <v>6098.87</v>
      </c>
      <c r="Q17" s="7"/>
      <c r="R17" s="33" t="s">
        <v>213</v>
      </c>
      <c r="S17" s="33" t="s">
        <v>214</v>
      </c>
      <c r="T17" s="33" t="s">
        <v>162</v>
      </c>
      <c r="U17" s="34">
        <v>422348.77</v>
      </c>
      <c r="V17" s="34">
        <v>362250.62</v>
      </c>
      <c r="W17" s="34">
        <v>386552.98</v>
      </c>
      <c r="X17" s="34">
        <v>481269.89</v>
      </c>
      <c r="Y17" s="34">
        <v>299521.44</v>
      </c>
      <c r="Z17" s="34">
        <v>125458.36</v>
      </c>
      <c r="AA17" s="34">
        <v>64628.69</v>
      </c>
      <c r="AB17" s="34">
        <v>40539.089999999997</v>
      </c>
      <c r="AC17" s="34">
        <v>599027.30000000005</v>
      </c>
      <c r="AD17" s="34">
        <v>1042239.56</v>
      </c>
      <c r="AE17" s="34">
        <v>233722.56</v>
      </c>
      <c r="AF17" s="34">
        <v>76095.72</v>
      </c>
      <c r="AG17" s="34">
        <v>4133654.98</v>
      </c>
      <c r="AH17" s="69">
        <f t="shared" si="0"/>
        <v>4133654.9800000009</v>
      </c>
      <c r="AI17" s="70">
        <f t="shared" si="1"/>
        <v>2077402.0600000003</v>
      </c>
      <c r="AJ17" s="69">
        <f t="shared" si="2"/>
        <v>2056252.9200000002</v>
      </c>
    </row>
    <row r="18" spans="1:36" x14ac:dyDescent="0.2">
      <c r="A18" s="35" t="s">
        <v>274</v>
      </c>
      <c r="B18" s="33" t="s">
        <v>275</v>
      </c>
      <c r="C18" s="33" t="s">
        <v>7</v>
      </c>
      <c r="D18" s="36">
        <v>777.45</v>
      </c>
      <c r="E18" s="36">
        <v>555.26</v>
      </c>
      <c r="F18" s="36">
        <v>590.13</v>
      </c>
      <c r="G18" s="36">
        <v>703.61</v>
      </c>
      <c r="H18" s="36">
        <v>1039.99</v>
      </c>
      <c r="I18" s="36">
        <v>662.42</v>
      </c>
      <c r="J18" s="36">
        <v>735.97</v>
      </c>
      <c r="K18" s="36">
        <v>719.81</v>
      </c>
      <c r="L18" s="36">
        <v>521.49</v>
      </c>
      <c r="M18" s="36">
        <v>606.42999999999995</v>
      </c>
      <c r="N18" s="36">
        <v>1006.75</v>
      </c>
      <c r="O18" s="36">
        <v>731.66</v>
      </c>
      <c r="P18" s="36">
        <v>8650.9699999999993</v>
      </c>
      <c r="Q18" s="7"/>
      <c r="R18" s="26" t="s">
        <v>89</v>
      </c>
      <c r="S18" s="26" t="s">
        <v>90</v>
      </c>
      <c r="T18" s="26" t="s">
        <v>7</v>
      </c>
      <c r="U18" s="32">
        <v>201939.26</v>
      </c>
      <c r="V18" s="32">
        <v>183983.94</v>
      </c>
      <c r="W18" s="32">
        <v>267073.46000000002</v>
      </c>
      <c r="X18" s="32">
        <v>677245.55</v>
      </c>
      <c r="Y18" s="32">
        <v>433692.13</v>
      </c>
      <c r="Z18" s="32">
        <v>396323.83</v>
      </c>
      <c r="AA18" s="32">
        <v>445342.25</v>
      </c>
      <c r="AB18" s="32">
        <v>390339.3</v>
      </c>
      <c r="AC18" s="32">
        <v>311021.58</v>
      </c>
      <c r="AD18" s="32">
        <v>407644.98</v>
      </c>
      <c r="AE18" s="32">
        <v>291312.33</v>
      </c>
      <c r="AF18" s="32">
        <v>243240.99</v>
      </c>
      <c r="AG18" s="32">
        <v>4249159.5999999996</v>
      </c>
      <c r="AH18" s="69">
        <f t="shared" si="0"/>
        <v>4249159.5999999996</v>
      </c>
      <c r="AI18" s="70">
        <f t="shared" si="1"/>
        <v>2160258.17</v>
      </c>
      <c r="AJ18" s="69">
        <f t="shared" si="2"/>
        <v>2088901.4300000002</v>
      </c>
    </row>
    <row r="19" spans="1:36" x14ac:dyDescent="0.2">
      <c r="A19" s="35" t="s">
        <v>158</v>
      </c>
      <c r="B19" s="33" t="s">
        <v>159</v>
      </c>
      <c r="C19" s="33" t="s">
        <v>7</v>
      </c>
      <c r="D19" s="36">
        <v>633.74</v>
      </c>
      <c r="E19" s="36">
        <v>449.65</v>
      </c>
      <c r="F19" s="36">
        <v>520.9</v>
      </c>
      <c r="G19" s="36">
        <v>830.31</v>
      </c>
      <c r="H19" s="36">
        <v>895.27</v>
      </c>
      <c r="I19" s="36">
        <v>730.4</v>
      </c>
      <c r="J19" s="36">
        <v>507.67</v>
      </c>
      <c r="K19" s="36">
        <v>715.18</v>
      </c>
      <c r="L19" s="36">
        <v>694.64</v>
      </c>
      <c r="M19" s="36">
        <v>651.61</v>
      </c>
      <c r="N19" s="36">
        <v>665.48</v>
      </c>
      <c r="O19" s="36">
        <v>623.79</v>
      </c>
      <c r="P19" s="36">
        <v>7918.64</v>
      </c>
      <c r="Q19" s="7"/>
      <c r="R19" s="26" t="s">
        <v>93</v>
      </c>
      <c r="S19" s="26" t="s">
        <v>94</v>
      </c>
      <c r="T19" s="26" t="s">
        <v>7</v>
      </c>
      <c r="U19" s="32">
        <v>201939.26</v>
      </c>
      <c r="V19" s="32">
        <v>183983.94</v>
      </c>
      <c r="W19" s="32">
        <v>267073.46000000002</v>
      </c>
      <c r="X19" s="32">
        <v>677245.55</v>
      </c>
      <c r="Y19" s="32">
        <v>433692.13</v>
      </c>
      <c r="Z19" s="32">
        <v>396323.83</v>
      </c>
      <c r="AA19" s="32">
        <v>445342.25</v>
      </c>
      <c r="AB19" s="32">
        <v>390339.3</v>
      </c>
      <c r="AC19" s="32">
        <v>311021.58</v>
      </c>
      <c r="AD19" s="32">
        <v>407644.98</v>
      </c>
      <c r="AE19" s="32">
        <v>291312.33</v>
      </c>
      <c r="AF19" s="32">
        <v>243240.99</v>
      </c>
      <c r="AG19" s="32">
        <v>4249159.5999999996</v>
      </c>
      <c r="AH19" s="69">
        <f t="shared" si="0"/>
        <v>4249159.5999999996</v>
      </c>
      <c r="AI19" s="70">
        <f t="shared" si="1"/>
        <v>2160258.17</v>
      </c>
      <c r="AJ19" s="69">
        <f t="shared" si="2"/>
        <v>2088901.4300000002</v>
      </c>
    </row>
    <row r="20" spans="1:36" x14ac:dyDescent="0.2">
      <c r="A20" s="35" t="s">
        <v>154</v>
      </c>
      <c r="B20" s="33" t="s">
        <v>155</v>
      </c>
      <c r="C20" s="33" t="s">
        <v>7</v>
      </c>
      <c r="D20" s="36">
        <v>868.83</v>
      </c>
      <c r="E20" s="36">
        <v>616.46</v>
      </c>
      <c r="F20" s="36">
        <v>714.14</v>
      </c>
      <c r="G20" s="36">
        <v>1138.32</v>
      </c>
      <c r="H20" s="36">
        <v>1227.3900000000001</v>
      </c>
      <c r="I20" s="36">
        <v>1001.35</v>
      </c>
      <c r="J20" s="36">
        <v>696</v>
      </c>
      <c r="K20" s="36">
        <v>980.48</v>
      </c>
      <c r="L20" s="36">
        <v>952.33</v>
      </c>
      <c r="M20" s="36">
        <v>893.33</v>
      </c>
      <c r="N20" s="36">
        <v>912.35</v>
      </c>
      <c r="O20" s="36">
        <v>854</v>
      </c>
      <c r="P20" s="36">
        <v>10854.98</v>
      </c>
      <c r="Q20" s="7"/>
      <c r="R20" s="26" t="s">
        <v>91</v>
      </c>
      <c r="S20" s="26" t="s">
        <v>92</v>
      </c>
      <c r="T20" s="26" t="s">
        <v>7</v>
      </c>
      <c r="U20" s="32">
        <v>242203.86</v>
      </c>
      <c r="V20" s="32">
        <v>220692.8</v>
      </c>
      <c r="W20" s="32">
        <v>320488.15999999997</v>
      </c>
      <c r="X20" s="32">
        <v>812870.51</v>
      </c>
      <c r="Y20" s="32">
        <v>520298.67</v>
      </c>
      <c r="Z20" s="32">
        <v>475676.52</v>
      </c>
      <c r="AA20" s="32">
        <v>534586.55000000005</v>
      </c>
      <c r="AB20" s="32">
        <v>468455.23</v>
      </c>
      <c r="AC20" s="32">
        <v>373273.97</v>
      </c>
      <c r="AD20" s="32">
        <v>489125.9</v>
      </c>
      <c r="AE20" s="32">
        <v>349478.66</v>
      </c>
      <c r="AF20" s="32">
        <v>292033.40000000002</v>
      </c>
      <c r="AG20" s="32">
        <v>5099184.2300000004</v>
      </c>
      <c r="AH20" s="69">
        <f t="shared" si="0"/>
        <v>5099184.2300000014</v>
      </c>
      <c r="AI20" s="70">
        <f t="shared" si="1"/>
        <v>2592230.52</v>
      </c>
      <c r="AJ20" s="69">
        <f t="shared" si="2"/>
        <v>2506953.71</v>
      </c>
    </row>
    <row r="21" spans="1:36" x14ac:dyDescent="0.2">
      <c r="A21" s="37" t="s">
        <v>152</v>
      </c>
      <c r="B21" s="26" t="s">
        <v>153</v>
      </c>
      <c r="C21" s="26" t="s">
        <v>7</v>
      </c>
      <c r="D21" s="38">
        <v>629.19000000000005</v>
      </c>
      <c r="E21" s="38">
        <v>446.43</v>
      </c>
      <c r="F21" s="38">
        <v>517.16999999999996</v>
      </c>
      <c r="G21" s="38">
        <v>824.35</v>
      </c>
      <c r="H21" s="38">
        <v>888.85</v>
      </c>
      <c r="I21" s="38">
        <v>725.16</v>
      </c>
      <c r="J21" s="38">
        <v>504.03</v>
      </c>
      <c r="K21" s="38">
        <v>710.05</v>
      </c>
      <c r="L21" s="38">
        <v>689.66</v>
      </c>
      <c r="M21" s="38">
        <v>646.92999999999995</v>
      </c>
      <c r="N21" s="38">
        <v>660.71</v>
      </c>
      <c r="O21" s="38">
        <v>617.54</v>
      </c>
      <c r="P21" s="36">
        <v>7860.07</v>
      </c>
      <c r="Q21" s="7"/>
      <c r="R21" s="26" t="s">
        <v>87</v>
      </c>
      <c r="S21" s="26" t="s">
        <v>88</v>
      </c>
      <c r="T21" s="26" t="s">
        <v>7</v>
      </c>
      <c r="U21" s="32">
        <v>161469.24</v>
      </c>
      <c r="V21" s="32">
        <v>147055.26</v>
      </c>
      <c r="W21" s="32">
        <v>213658.77</v>
      </c>
      <c r="X21" s="32">
        <v>541840.4</v>
      </c>
      <c r="Y21" s="32">
        <v>346865.78</v>
      </c>
      <c r="Z21" s="32">
        <v>317190.95</v>
      </c>
      <c r="AA21" s="32">
        <v>356317.76</v>
      </c>
      <c r="AB21" s="32">
        <v>312223.37</v>
      </c>
      <c r="AC21" s="32">
        <v>248769.19</v>
      </c>
      <c r="AD21" s="32">
        <v>326164.06</v>
      </c>
      <c r="AE21" s="32">
        <v>232905.65</v>
      </c>
      <c r="AF21" s="32">
        <v>194688.94</v>
      </c>
      <c r="AG21" s="32">
        <v>3399149.37</v>
      </c>
      <c r="AH21" s="69">
        <f t="shared" si="0"/>
        <v>3399149.3699999996</v>
      </c>
      <c r="AI21" s="70">
        <f t="shared" si="1"/>
        <v>1728080.4</v>
      </c>
      <c r="AJ21" s="69">
        <f t="shared" si="2"/>
        <v>1671068.97</v>
      </c>
    </row>
    <row r="22" spans="1:36" x14ac:dyDescent="0.2">
      <c r="A22" s="35" t="s">
        <v>217</v>
      </c>
      <c r="B22" s="33" t="s">
        <v>218</v>
      </c>
      <c r="C22" s="33" t="s">
        <v>104</v>
      </c>
      <c r="D22" s="36">
        <v>0</v>
      </c>
      <c r="E22" s="36">
        <v>0</v>
      </c>
      <c r="F22" s="36">
        <v>0</v>
      </c>
      <c r="G22" s="36">
        <v>3900</v>
      </c>
      <c r="H22" s="36">
        <v>3600</v>
      </c>
      <c r="I22" s="36">
        <v>2800</v>
      </c>
      <c r="J22" s="36">
        <v>3200</v>
      </c>
      <c r="K22" s="36">
        <v>3100</v>
      </c>
      <c r="L22" s="36">
        <v>3000</v>
      </c>
      <c r="M22" s="36">
        <v>3200</v>
      </c>
      <c r="N22" s="36">
        <v>3100</v>
      </c>
      <c r="O22" s="36">
        <v>3100</v>
      </c>
      <c r="P22" s="36">
        <v>29000</v>
      </c>
      <c r="Q22" s="7"/>
      <c r="R22" s="33" t="s">
        <v>27</v>
      </c>
      <c r="S22" s="33" t="s">
        <v>28</v>
      </c>
      <c r="T22" s="33" t="s">
        <v>7</v>
      </c>
      <c r="U22" s="34">
        <v>627575.81000000006</v>
      </c>
      <c r="V22" s="34">
        <v>428778.5</v>
      </c>
      <c r="W22" s="34">
        <v>536994.03</v>
      </c>
      <c r="X22" s="34">
        <v>582099.30000000005</v>
      </c>
      <c r="Y22" s="34">
        <v>875933.23</v>
      </c>
      <c r="Z22" s="34">
        <v>521773.32</v>
      </c>
      <c r="AA22" s="34">
        <v>574303.32999999996</v>
      </c>
      <c r="AB22" s="34">
        <v>388684.93</v>
      </c>
      <c r="AC22" s="34">
        <v>478895.47</v>
      </c>
      <c r="AD22" s="34">
        <v>389056.17</v>
      </c>
      <c r="AE22" s="34">
        <v>697368.33</v>
      </c>
      <c r="AF22" s="34">
        <v>395367.19</v>
      </c>
      <c r="AG22" s="34">
        <v>6496829.6100000003</v>
      </c>
      <c r="AH22" s="69">
        <f t="shared" si="0"/>
        <v>6496829.6100000003</v>
      </c>
      <c r="AI22" s="70">
        <f t="shared" si="1"/>
        <v>3573154.19</v>
      </c>
      <c r="AJ22" s="69">
        <f t="shared" si="2"/>
        <v>2923675.42</v>
      </c>
    </row>
    <row r="23" spans="1:36" x14ac:dyDescent="0.2">
      <c r="A23" s="37" t="s">
        <v>221</v>
      </c>
      <c r="B23" s="26" t="s">
        <v>222</v>
      </c>
      <c r="C23" s="26" t="s">
        <v>104</v>
      </c>
      <c r="D23" s="38">
        <v>0</v>
      </c>
      <c r="E23" s="38">
        <v>0</v>
      </c>
      <c r="F23" s="38">
        <v>0</v>
      </c>
      <c r="G23" s="38">
        <v>2500</v>
      </c>
      <c r="H23" s="38">
        <v>2300</v>
      </c>
      <c r="I23" s="38">
        <v>1700</v>
      </c>
      <c r="J23" s="38">
        <v>2100</v>
      </c>
      <c r="K23" s="38">
        <v>1800</v>
      </c>
      <c r="L23" s="38">
        <v>1800</v>
      </c>
      <c r="M23" s="38">
        <v>2200</v>
      </c>
      <c r="N23" s="38">
        <v>1800</v>
      </c>
      <c r="O23" s="38">
        <v>1800</v>
      </c>
      <c r="P23" s="36">
        <v>18000</v>
      </c>
      <c r="Q23" s="7"/>
      <c r="R23" s="33" t="s">
        <v>51</v>
      </c>
      <c r="S23" s="33" t="s">
        <v>52</v>
      </c>
      <c r="T23" s="33" t="s">
        <v>7</v>
      </c>
      <c r="U23" s="34">
        <v>160820.62</v>
      </c>
      <c r="V23" s="34">
        <v>396272.55</v>
      </c>
      <c r="W23" s="34">
        <v>541359.81999999995</v>
      </c>
      <c r="X23" s="34">
        <v>668015.80000000005</v>
      </c>
      <c r="Y23" s="34">
        <v>493627.52</v>
      </c>
      <c r="Z23" s="34">
        <v>553883.64</v>
      </c>
      <c r="AA23" s="34">
        <v>526236.71</v>
      </c>
      <c r="AB23" s="34">
        <v>380731.91</v>
      </c>
      <c r="AC23" s="34">
        <v>395705.89</v>
      </c>
      <c r="AD23" s="34">
        <v>397669.69</v>
      </c>
      <c r="AE23" s="34">
        <v>309789.59999999998</v>
      </c>
      <c r="AF23" s="34">
        <v>431545.26</v>
      </c>
      <c r="AG23" s="34">
        <v>5255659.01</v>
      </c>
      <c r="AH23" s="69">
        <f t="shared" si="0"/>
        <v>5255659.01</v>
      </c>
      <c r="AI23" s="70">
        <f t="shared" si="1"/>
        <v>2813979.9499999997</v>
      </c>
      <c r="AJ23" s="69">
        <f t="shared" si="2"/>
        <v>2441679.0599999996</v>
      </c>
    </row>
    <row r="24" spans="1:36" x14ac:dyDescent="0.2">
      <c r="A24" s="37" t="s">
        <v>219</v>
      </c>
      <c r="B24" s="26" t="s">
        <v>220</v>
      </c>
      <c r="C24" s="26" t="s">
        <v>104</v>
      </c>
      <c r="D24" s="38">
        <v>0</v>
      </c>
      <c r="E24" s="38">
        <v>0</v>
      </c>
      <c r="F24" s="38">
        <v>0</v>
      </c>
      <c r="G24" s="38">
        <v>1000</v>
      </c>
      <c r="H24" s="38">
        <v>1000</v>
      </c>
      <c r="I24" s="38">
        <v>1000</v>
      </c>
      <c r="J24" s="38">
        <v>1800</v>
      </c>
      <c r="K24" s="38">
        <v>1600</v>
      </c>
      <c r="L24" s="38">
        <v>1600</v>
      </c>
      <c r="M24" s="38">
        <v>1800</v>
      </c>
      <c r="N24" s="38">
        <v>1600</v>
      </c>
      <c r="O24" s="38">
        <v>1600</v>
      </c>
      <c r="P24" s="36">
        <v>13000</v>
      </c>
      <c r="Q24" s="7"/>
      <c r="R24" s="26" t="s">
        <v>53</v>
      </c>
      <c r="S24" s="26" t="s">
        <v>54</v>
      </c>
      <c r="T24" s="26" t="s">
        <v>7</v>
      </c>
      <c r="U24" s="32">
        <v>168850.18</v>
      </c>
      <c r="V24" s="32">
        <v>415885.32</v>
      </c>
      <c r="W24" s="32">
        <v>567825.25</v>
      </c>
      <c r="X24" s="32">
        <v>700861.29</v>
      </c>
      <c r="Y24" s="32">
        <v>517966.27</v>
      </c>
      <c r="Z24" s="32">
        <v>581294.26</v>
      </c>
      <c r="AA24" s="32">
        <v>551993.25</v>
      </c>
      <c r="AB24" s="32">
        <v>399388.02</v>
      </c>
      <c r="AC24" s="32">
        <v>415098.43</v>
      </c>
      <c r="AD24" s="32">
        <v>417307.7</v>
      </c>
      <c r="AE24" s="32">
        <v>325254.53000000003</v>
      </c>
      <c r="AF24" s="32">
        <v>452901.6</v>
      </c>
      <c r="AG24" s="32">
        <v>5514626.0999999996</v>
      </c>
      <c r="AH24" s="69">
        <f t="shared" si="0"/>
        <v>5514626.1000000006</v>
      </c>
      <c r="AI24" s="70">
        <f t="shared" si="1"/>
        <v>2952682.5700000003</v>
      </c>
      <c r="AJ24" s="69">
        <f t="shared" si="2"/>
        <v>2561943.5299999998</v>
      </c>
    </row>
    <row r="25" spans="1:36" x14ac:dyDescent="0.2">
      <c r="A25" s="37" t="s">
        <v>133</v>
      </c>
      <c r="B25" s="26" t="s">
        <v>134</v>
      </c>
      <c r="C25" s="26" t="s">
        <v>104</v>
      </c>
      <c r="D25" s="39">
        <v>750</v>
      </c>
      <c r="E25" s="39">
        <v>625</v>
      </c>
      <c r="F25" s="39">
        <v>625</v>
      </c>
      <c r="G25" s="39">
        <v>750</v>
      </c>
      <c r="H25" s="39">
        <v>625</v>
      </c>
      <c r="I25" s="39">
        <v>575</v>
      </c>
      <c r="J25" s="39">
        <v>750</v>
      </c>
      <c r="K25" s="39">
        <v>625</v>
      </c>
      <c r="L25" s="39">
        <v>625</v>
      </c>
      <c r="M25" s="39">
        <v>750</v>
      </c>
      <c r="N25" s="39">
        <v>625</v>
      </c>
      <c r="O25" s="39">
        <v>625</v>
      </c>
      <c r="P25" s="39">
        <v>7950</v>
      </c>
      <c r="Q25" s="7"/>
      <c r="R25" s="26" t="s">
        <v>5</v>
      </c>
      <c r="S25" s="26" t="s">
        <v>6</v>
      </c>
      <c r="T25" s="26" t="s">
        <v>7</v>
      </c>
      <c r="U25" s="32">
        <v>408350.05</v>
      </c>
      <c r="V25" s="32">
        <v>311641.82</v>
      </c>
      <c r="W25" s="32">
        <v>331357.94</v>
      </c>
      <c r="X25" s="32">
        <v>394958.31</v>
      </c>
      <c r="Y25" s="32">
        <v>583851.41</v>
      </c>
      <c r="Z25" s="32">
        <v>372062.18</v>
      </c>
      <c r="AA25" s="32">
        <v>413402.42</v>
      </c>
      <c r="AB25" s="32">
        <v>442301.95</v>
      </c>
      <c r="AC25" s="32">
        <v>319903.93</v>
      </c>
      <c r="AD25" s="32">
        <v>372062.18</v>
      </c>
      <c r="AE25" s="32">
        <v>618249.11</v>
      </c>
      <c r="AF25" s="32">
        <v>449256.38</v>
      </c>
      <c r="AG25" s="32">
        <v>5017397.68</v>
      </c>
      <c r="AH25" s="69">
        <f t="shared" si="0"/>
        <v>5017397.6800000006</v>
      </c>
      <c r="AI25" s="70">
        <f t="shared" si="1"/>
        <v>2402221.7100000004</v>
      </c>
      <c r="AJ25" s="69">
        <f t="shared" si="2"/>
        <v>2615175.9699999997</v>
      </c>
    </row>
    <row r="26" spans="1:36" x14ac:dyDescent="0.2">
      <c r="A26" s="37" t="s">
        <v>131</v>
      </c>
      <c r="B26" s="26" t="s">
        <v>132</v>
      </c>
      <c r="C26" s="26" t="s">
        <v>104</v>
      </c>
      <c r="D26" s="39">
        <v>1075</v>
      </c>
      <c r="E26" s="39">
        <v>875</v>
      </c>
      <c r="F26" s="39">
        <v>875</v>
      </c>
      <c r="G26" s="39">
        <v>1100</v>
      </c>
      <c r="H26" s="39">
        <v>900</v>
      </c>
      <c r="I26" s="39">
        <v>750</v>
      </c>
      <c r="J26" s="39">
        <v>1000</v>
      </c>
      <c r="K26" s="39">
        <v>875</v>
      </c>
      <c r="L26" s="39">
        <v>825</v>
      </c>
      <c r="M26" s="39">
        <v>1075</v>
      </c>
      <c r="N26" s="39">
        <v>875</v>
      </c>
      <c r="O26" s="39">
        <v>875</v>
      </c>
      <c r="P26" s="39">
        <v>11100</v>
      </c>
      <c r="Q26" s="7"/>
      <c r="R26" s="26" t="s">
        <v>8</v>
      </c>
      <c r="S26" s="26" t="s">
        <v>9</v>
      </c>
      <c r="T26" s="26" t="s">
        <v>7</v>
      </c>
      <c r="U26" s="32">
        <v>325729.01</v>
      </c>
      <c r="V26" s="32">
        <v>248677.45</v>
      </c>
      <c r="W26" s="32">
        <v>264577.55</v>
      </c>
      <c r="X26" s="32">
        <v>315457.84999999998</v>
      </c>
      <c r="Y26" s="32">
        <v>466190.73</v>
      </c>
      <c r="Z26" s="32">
        <v>297013.74</v>
      </c>
      <c r="AA26" s="32">
        <v>330085.93</v>
      </c>
      <c r="AB26" s="32">
        <v>352589.76</v>
      </c>
      <c r="AC26" s="32">
        <v>255923.14</v>
      </c>
      <c r="AD26" s="32">
        <v>297649.74</v>
      </c>
      <c r="AE26" s="32">
        <v>493764.76</v>
      </c>
      <c r="AF26" s="32">
        <v>358848.75</v>
      </c>
      <c r="AG26" s="32">
        <v>4006508.41</v>
      </c>
      <c r="AH26" s="69">
        <f t="shared" si="0"/>
        <v>4006508.4099999992</v>
      </c>
      <c r="AI26" s="70">
        <f t="shared" si="1"/>
        <v>1917646.3299999998</v>
      </c>
      <c r="AJ26" s="69">
        <f t="shared" si="2"/>
        <v>2088862.0799999998</v>
      </c>
    </row>
    <row r="27" spans="1:36" x14ac:dyDescent="0.2">
      <c r="A27" s="37" t="s">
        <v>119</v>
      </c>
      <c r="B27" s="26" t="s">
        <v>120</v>
      </c>
      <c r="C27" s="26" t="s">
        <v>104</v>
      </c>
      <c r="D27" s="39">
        <v>912.5</v>
      </c>
      <c r="E27" s="39">
        <v>750</v>
      </c>
      <c r="F27" s="39">
        <v>750</v>
      </c>
      <c r="G27" s="39">
        <v>950</v>
      </c>
      <c r="H27" s="39">
        <v>775</v>
      </c>
      <c r="I27" s="39">
        <v>700</v>
      </c>
      <c r="J27" s="39">
        <v>925</v>
      </c>
      <c r="K27" s="39">
        <v>725</v>
      </c>
      <c r="L27" s="39">
        <v>725</v>
      </c>
      <c r="M27" s="39">
        <v>925</v>
      </c>
      <c r="N27" s="39">
        <v>725</v>
      </c>
      <c r="O27" s="39">
        <v>737.5</v>
      </c>
      <c r="P27" s="39">
        <v>9600</v>
      </c>
      <c r="Q27" s="7"/>
      <c r="R27" s="33" t="s">
        <v>158</v>
      </c>
      <c r="S27" s="33" t="s">
        <v>159</v>
      </c>
      <c r="T27" s="33" t="s">
        <v>7</v>
      </c>
      <c r="U27" s="34">
        <v>196357.15</v>
      </c>
      <c r="V27" s="34">
        <v>149126.92000000001</v>
      </c>
      <c r="W27" s="34">
        <v>172655.83</v>
      </c>
      <c r="X27" s="34">
        <v>275056.31</v>
      </c>
      <c r="Y27" s="34">
        <v>296596.87</v>
      </c>
      <c r="Z27" s="34">
        <v>241917</v>
      </c>
      <c r="AA27" s="34">
        <v>168347.72</v>
      </c>
      <c r="AB27" s="34">
        <v>259090.48</v>
      </c>
      <c r="AC27" s="34">
        <v>251843.20000000001</v>
      </c>
      <c r="AD27" s="34">
        <v>236261.53</v>
      </c>
      <c r="AE27" s="34">
        <v>240972.27</v>
      </c>
      <c r="AF27" s="34">
        <v>226115.33</v>
      </c>
      <c r="AG27" s="34">
        <v>2714340.61</v>
      </c>
      <c r="AH27" s="69">
        <f t="shared" si="0"/>
        <v>2714340.61</v>
      </c>
      <c r="AI27" s="70">
        <f t="shared" si="1"/>
        <v>1331710.08</v>
      </c>
      <c r="AJ27" s="69">
        <f t="shared" si="2"/>
        <v>1382630.53</v>
      </c>
    </row>
    <row r="28" spans="1:36" x14ac:dyDescent="0.2">
      <c r="A28" s="35" t="s">
        <v>117</v>
      </c>
      <c r="B28" s="33" t="s">
        <v>118</v>
      </c>
      <c r="C28" s="33" t="s">
        <v>104</v>
      </c>
      <c r="D28" s="36">
        <v>1125</v>
      </c>
      <c r="E28" s="36">
        <v>987.5</v>
      </c>
      <c r="F28" s="36">
        <v>975</v>
      </c>
      <c r="G28" s="36">
        <v>1250</v>
      </c>
      <c r="H28" s="36">
        <v>1100</v>
      </c>
      <c r="I28" s="36">
        <v>975</v>
      </c>
      <c r="J28" s="36">
        <v>1237.5</v>
      </c>
      <c r="K28" s="36">
        <v>1025</v>
      </c>
      <c r="L28" s="36">
        <v>975</v>
      </c>
      <c r="M28" s="36">
        <v>1237.5</v>
      </c>
      <c r="N28" s="36">
        <v>1025</v>
      </c>
      <c r="O28" s="36">
        <v>1025</v>
      </c>
      <c r="P28" s="36">
        <v>12937.5</v>
      </c>
      <c r="Q28" s="7"/>
      <c r="R28" s="26" t="s">
        <v>154</v>
      </c>
      <c r="S28" s="26" t="s">
        <v>155</v>
      </c>
      <c r="T28" s="26" t="s">
        <v>7</v>
      </c>
      <c r="U28" s="32">
        <v>269139.38</v>
      </c>
      <c r="V28" s="32">
        <v>204138.18</v>
      </c>
      <c r="W28" s="32">
        <v>236614.71</v>
      </c>
      <c r="X28" s="32">
        <v>377125.4</v>
      </c>
      <c r="Y28" s="32">
        <v>406619.39</v>
      </c>
      <c r="Z28" s="32">
        <v>331724.53999999998</v>
      </c>
      <c r="AA28" s="32">
        <v>230649.63</v>
      </c>
      <c r="AB28" s="32">
        <v>355117.02</v>
      </c>
      <c r="AC28" s="32">
        <v>344970.82</v>
      </c>
      <c r="AD28" s="32">
        <v>323591.33</v>
      </c>
      <c r="AE28" s="32">
        <v>330476.25</v>
      </c>
      <c r="AF28" s="32">
        <v>309459.12</v>
      </c>
      <c r="AG28" s="32">
        <v>3719625.77</v>
      </c>
      <c r="AH28" s="69">
        <f t="shared" si="0"/>
        <v>3719625.77</v>
      </c>
      <c r="AI28" s="70">
        <f t="shared" si="1"/>
        <v>1825361.6</v>
      </c>
      <c r="AJ28" s="69">
        <f t="shared" si="2"/>
        <v>1894264.17</v>
      </c>
    </row>
    <row r="29" spans="1:36" x14ac:dyDescent="0.2">
      <c r="A29" s="35" t="s">
        <v>111</v>
      </c>
      <c r="B29" s="33" t="s">
        <v>112</v>
      </c>
      <c r="C29" s="33" t="s">
        <v>104</v>
      </c>
      <c r="D29" s="36">
        <v>2809.52</v>
      </c>
      <c r="E29" s="36">
        <v>2333.33</v>
      </c>
      <c r="F29" s="36">
        <v>2285.71</v>
      </c>
      <c r="G29" s="36">
        <v>2809.52</v>
      </c>
      <c r="H29" s="36">
        <v>2333.33</v>
      </c>
      <c r="I29" s="36">
        <v>2095.2399999999998</v>
      </c>
      <c r="J29" s="36">
        <v>2809.52</v>
      </c>
      <c r="K29" s="36">
        <v>2285.71</v>
      </c>
      <c r="L29" s="36">
        <v>2285.71</v>
      </c>
      <c r="M29" s="36">
        <v>2809.52</v>
      </c>
      <c r="N29" s="36">
        <v>2333.33</v>
      </c>
      <c r="O29" s="36">
        <v>2285.71</v>
      </c>
      <c r="P29" s="36">
        <v>29476.15</v>
      </c>
      <c r="Q29" s="7"/>
      <c r="R29" s="33" t="s">
        <v>152</v>
      </c>
      <c r="S29" s="33" t="s">
        <v>153</v>
      </c>
      <c r="T29" s="33" t="s">
        <v>7</v>
      </c>
      <c r="U29" s="34">
        <v>194808.6</v>
      </c>
      <c r="V29" s="34">
        <v>147801.34</v>
      </c>
      <c r="W29" s="34">
        <v>171330.26</v>
      </c>
      <c r="X29" s="34">
        <v>273067.96000000002</v>
      </c>
      <c r="Y29" s="34">
        <v>294608.51</v>
      </c>
      <c r="Z29" s="34">
        <v>240260.03</v>
      </c>
      <c r="AA29" s="34">
        <v>167022.15</v>
      </c>
      <c r="AB29" s="34">
        <v>257278.66</v>
      </c>
      <c r="AC29" s="34">
        <v>250031.37</v>
      </c>
      <c r="AD29" s="34">
        <v>234449.71</v>
      </c>
      <c r="AE29" s="34">
        <v>239522.81</v>
      </c>
      <c r="AF29" s="34">
        <v>223941.14</v>
      </c>
      <c r="AG29" s="34">
        <v>2694122.54</v>
      </c>
      <c r="AH29" s="69">
        <f t="shared" si="0"/>
        <v>2694122.54</v>
      </c>
      <c r="AI29" s="70">
        <f t="shared" si="1"/>
        <v>1321876.7</v>
      </c>
      <c r="AJ29" s="69">
        <f t="shared" si="2"/>
        <v>1372245.8399999999</v>
      </c>
    </row>
    <row r="30" spans="1:36" x14ac:dyDescent="0.2">
      <c r="A30" s="35" t="s">
        <v>102</v>
      </c>
      <c r="B30" s="33" t="s">
        <v>103</v>
      </c>
      <c r="C30" s="33" t="s">
        <v>104</v>
      </c>
      <c r="D30" s="36">
        <v>447.37</v>
      </c>
      <c r="E30" s="36">
        <v>421.05</v>
      </c>
      <c r="F30" s="36">
        <v>421.05</v>
      </c>
      <c r="G30" s="36">
        <v>447.37</v>
      </c>
      <c r="H30" s="36">
        <v>421.05</v>
      </c>
      <c r="I30" s="36">
        <v>394.74</v>
      </c>
      <c r="J30" s="36">
        <v>447.37</v>
      </c>
      <c r="K30" s="36">
        <v>421.05</v>
      </c>
      <c r="L30" s="36">
        <v>421.05</v>
      </c>
      <c r="M30" s="36">
        <v>447.37</v>
      </c>
      <c r="N30" s="36">
        <v>421.05</v>
      </c>
      <c r="O30" s="36">
        <v>421.05</v>
      </c>
      <c r="P30" s="36">
        <v>5131.57</v>
      </c>
      <c r="Q30" s="7"/>
      <c r="R30" s="33" t="s">
        <v>217</v>
      </c>
      <c r="S30" s="33" t="s">
        <v>218</v>
      </c>
      <c r="T30" s="33" t="s">
        <v>104</v>
      </c>
      <c r="U30" s="34">
        <v>0</v>
      </c>
      <c r="V30" s="34">
        <v>0</v>
      </c>
      <c r="W30" s="34">
        <v>0</v>
      </c>
      <c r="X30" s="34">
        <v>706292.04</v>
      </c>
      <c r="Y30" s="34">
        <v>651961.89</v>
      </c>
      <c r="Z30" s="34">
        <v>507081.47</v>
      </c>
      <c r="AA30" s="34">
        <v>579521.68000000005</v>
      </c>
      <c r="AB30" s="34">
        <v>561411.62</v>
      </c>
      <c r="AC30" s="34">
        <v>543301.56999999995</v>
      </c>
      <c r="AD30" s="34">
        <v>579521.68000000005</v>
      </c>
      <c r="AE30" s="34">
        <v>561411.62</v>
      </c>
      <c r="AF30" s="34">
        <v>561411.62</v>
      </c>
      <c r="AG30" s="34">
        <v>5251915.1900000004</v>
      </c>
      <c r="AH30" s="69">
        <f t="shared" si="0"/>
        <v>5251915.1900000004</v>
      </c>
      <c r="AI30" s="70">
        <f t="shared" si="1"/>
        <v>1865335.4000000001</v>
      </c>
      <c r="AJ30" s="69">
        <f t="shared" si="2"/>
        <v>3386579.7900000005</v>
      </c>
    </row>
    <row r="31" spans="1:36" x14ac:dyDescent="0.2">
      <c r="A31" s="37" t="s">
        <v>79</v>
      </c>
      <c r="B31" s="26" t="s">
        <v>80</v>
      </c>
      <c r="C31" s="26" t="s">
        <v>7</v>
      </c>
      <c r="D31" s="38">
        <v>318.76</v>
      </c>
      <c r="E31" s="38">
        <v>225.47</v>
      </c>
      <c r="F31" s="38">
        <v>381.56</v>
      </c>
      <c r="G31" s="38">
        <v>666.93</v>
      </c>
      <c r="H31" s="38">
        <v>792.97</v>
      </c>
      <c r="I31" s="38">
        <v>629.08000000000004</v>
      </c>
      <c r="J31" s="38">
        <v>605.25</v>
      </c>
      <c r="K31" s="38">
        <v>421.62</v>
      </c>
      <c r="L31" s="38">
        <v>378.54</v>
      </c>
      <c r="M31" s="38">
        <v>396.11</v>
      </c>
      <c r="N31" s="38">
        <v>381.58</v>
      </c>
      <c r="O31" s="38">
        <v>321.24</v>
      </c>
      <c r="P31" s="36">
        <v>5519.11</v>
      </c>
      <c r="Q31" s="7"/>
      <c r="R31" s="33" t="s">
        <v>221</v>
      </c>
      <c r="S31" s="33" t="s">
        <v>222</v>
      </c>
      <c r="T31" s="33" t="s">
        <v>104</v>
      </c>
      <c r="U31" s="34">
        <v>0</v>
      </c>
      <c r="V31" s="34">
        <v>0</v>
      </c>
      <c r="W31" s="34">
        <v>0</v>
      </c>
      <c r="X31" s="34">
        <v>452751.31</v>
      </c>
      <c r="Y31" s="34">
        <v>416531.21</v>
      </c>
      <c r="Z31" s="34">
        <v>307870.89</v>
      </c>
      <c r="AA31" s="34">
        <v>380311.1</v>
      </c>
      <c r="AB31" s="34">
        <v>325980.94</v>
      </c>
      <c r="AC31" s="34">
        <v>325980.94</v>
      </c>
      <c r="AD31" s="34">
        <v>398421.15</v>
      </c>
      <c r="AE31" s="34">
        <v>325980.94</v>
      </c>
      <c r="AF31" s="34">
        <v>325980.94</v>
      </c>
      <c r="AG31" s="34">
        <v>3259809.42</v>
      </c>
      <c r="AH31" s="69">
        <f t="shared" si="0"/>
        <v>3259809.42</v>
      </c>
      <c r="AI31" s="70">
        <f t="shared" si="1"/>
        <v>1177153.4100000001</v>
      </c>
      <c r="AJ31" s="69">
        <f t="shared" si="2"/>
        <v>2082656.0099999998</v>
      </c>
    </row>
    <row r="32" spans="1:36" x14ac:dyDescent="0.2">
      <c r="A32" s="35" t="s">
        <v>77</v>
      </c>
      <c r="B32" s="33" t="s">
        <v>78</v>
      </c>
      <c r="C32" s="33" t="s">
        <v>7</v>
      </c>
      <c r="D32" s="36">
        <v>497.11</v>
      </c>
      <c r="E32" s="36">
        <v>351.63</v>
      </c>
      <c r="F32" s="36">
        <v>595.04</v>
      </c>
      <c r="G32" s="36">
        <v>1040.08</v>
      </c>
      <c r="H32" s="36">
        <v>1236.6300000000001</v>
      </c>
      <c r="I32" s="36">
        <v>981.05</v>
      </c>
      <c r="J32" s="36">
        <v>943.88</v>
      </c>
      <c r="K32" s="36">
        <v>657.52</v>
      </c>
      <c r="L32" s="36">
        <v>590.33000000000004</v>
      </c>
      <c r="M32" s="36">
        <v>617.73</v>
      </c>
      <c r="N32" s="36">
        <v>595.08000000000004</v>
      </c>
      <c r="O32" s="36">
        <v>500.55</v>
      </c>
      <c r="P32" s="36">
        <v>8606.6299999999992</v>
      </c>
      <c r="Q32" s="7"/>
      <c r="R32" s="33" t="s">
        <v>219</v>
      </c>
      <c r="S32" s="33" t="s">
        <v>220</v>
      </c>
      <c r="T32" s="33" t="s">
        <v>104</v>
      </c>
      <c r="U32" s="34">
        <v>0</v>
      </c>
      <c r="V32" s="34">
        <v>0</v>
      </c>
      <c r="W32" s="34">
        <v>0</v>
      </c>
      <c r="X32" s="34">
        <v>146350.51</v>
      </c>
      <c r="Y32" s="34">
        <v>146350.51</v>
      </c>
      <c r="Z32" s="34">
        <v>146350.51</v>
      </c>
      <c r="AA32" s="34">
        <v>263430.92</v>
      </c>
      <c r="AB32" s="34">
        <v>234160.82</v>
      </c>
      <c r="AC32" s="34">
        <v>234160.82</v>
      </c>
      <c r="AD32" s="34">
        <v>263430.92</v>
      </c>
      <c r="AE32" s="34">
        <v>234160.82</v>
      </c>
      <c r="AF32" s="34">
        <v>234160.82</v>
      </c>
      <c r="AG32" s="34">
        <v>1902556.65</v>
      </c>
      <c r="AH32" s="69">
        <f t="shared" si="0"/>
        <v>1902556.6500000001</v>
      </c>
      <c r="AI32" s="70">
        <f t="shared" si="1"/>
        <v>439051.53</v>
      </c>
      <c r="AJ32" s="69">
        <f t="shared" si="2"/>
        <v>1463505.12</v>
      </c>
    </row>
    <row r="33" spans="1:36" x14ac:dyDescent="0.2">
      <c r="A33" s="35" t="s">
        <v>83</v>
      </c>
      <c r="B33" s="33" t="s">
        <v>84</v>
      </c>
      <c r="C33" s="33" t="s">
        <v>7</v>
      </c>
      <c r="D33" s="36">
        <v>1788.58</v>
      </c>
      <c r="E33" s="36">
        <v>1751.42</v>
      </c>
      <c r="F33" s="36">
        <v>2005.05</v>
      </c>
      <c r="G33" s="36">
        <v>2408.6999999999998</v>
      </c>
      <c r="H33" s="36">
        <v>1847.74</v>
      </c>
      <c r="I33" s="36">
        <v>2115.17</v>
      </c>
      <c r="J33" s="36">
        <v>1695.84</v>
      </c>
      <c r="K33" s="36">
        <v>1403.31</v>
      </c>
      <c r="L33" s="36">
        <v>1491.8</v>
      </c>
      <c r="M33" s="36">
        <v>1848.65</v>
      </c>
      <c r="N33" s="36">
        <v>1629.03</v>
      </c>
      <c r="O33" s="36">
        <v>1727.7</v>
      </c>
      <c r="P33" s="36">
        <v>21712.99</v>
      </c>
      <c r="Q33" s="7"/>
      <c r="R33" s="26" t="s">
        <v>133</v>
      </c>
      <c r="S33" s="26" t="s">
        <v>134</v>
      </c>
      <c r="T33" s="26" t="s">
        <v>104</v>
      </c>
      <c r="U33" s="32">
        <v>169481.07</v>
      </c>
      <c r="V33" s="32">
        <v>148298.64000000001</v>
      </c>
      <c r="W33" s="32">
        <v>148298.64000000001</v>
      </c>
      <c r="X33" s="32">
        <v>177958.37</v>
      </c>
      <c r="Y33" s="32">
        <v>148298.64000000001</v>
      </c>
      <c r="Z33" s="32">
        <v>136434.75</v>
      </c>
      <c r="AA33" s="32">
        <v>177958.37</v>
      </c>
      <c r="AB33" s="32">
        <v>160157.54999999999</v>
      </c>
      <c r="AC33" s="32">
        <v>160157.54999999999</v>
      </c>
      <c r="AD33" s="32">
        <v>192189.06</v>
      </c>
      <c r="AE33" s="32">
        <v>160157.54999999999</v>
      </c>
      <c r="AF33" s="32">
        <v>160157.54999999999</v>
      </c>
      <c r="AG33" s="32">
        <v>1939547.74</v>
      </c>
      <c r="AH33" s="69">
        <f t="shared" si="0"/>
        <v>1939547.7400000002</v>
      </c>
      <c r="AI33" s="70">
        <f t="shared" si="1"/>
        <v>928770.11</v>
      </c>
      <c r="AJ33" s="69">
        <f t="shared" si="2"/>
        <v>1010777.6300000001</v>
      </c>
    </row>
    <row r="34" spans="1:36" x14ac:dyDescent="0.2">
      <c r="A34" s="35" t="s">
        <v>23</v>
      </c>
      <c r="B34" s="33" t="s">
        <v>24</v>
      </c>
      <c r="C34" s="33" t="s">
        <v>12</v>
      </c>
      <c r="D34" s="36">
        <v>3937.5</v>
      </c>
      <c r="E34" s="36">
        <v>3240</v>
      </c>
      <c r="F34" s="36">
        <v>3240</v>
      </c>
      <c r="G34" s="36">
        <v>3937.5</v>
      </c>
      <c r="H34" s="36">
        <v>3240</v>
      </c>
      <c r="I34" s="36">
        <v>3240</v>
      </c>
      <c r="J34" s="36">
        <v>3937.5</v>
      </c>
      <c r="K34" s="36">
        <v>3240</v>
      </c>
      <c r="L34" s="36">
        <v>3240</v>
      </c>
      <c r="M34" s="36">
        <v>3937.5</v>
      </c>
      <c r="N34" s="36">
        <v>3240</v>
      </c>
      <c r="O34" s="36">
        <v>3430</v>
      </c>
      <c r="P34" s="36">
        <v>41860</v>
      </c>
      <c r="Q34" s="7"/>
      <c r="R34" s="26" t="s">
        <v>131</v>
      </c>
      <c r="S34" s="26" t="s">
        <v>132</v>
      </c>
      <c r="T34" s="26" t="s">
        <v>104</v>
      </c>
      <c r="U34" s="32">
        <v>263888.59000000003</v>
      </c>
      <c r="V34" s="32">
        <v>225532.69</v>
      </c>
      <c r="W34" s="32">
        <v>225532.69</v>
      </c>
      <c r="X34" s="32">
        <v>283526.81</v>
      </c>
      <c r="Y34" s="32">
        <v>231976.48</v>
      </c>
      <c r="Z34" s="32">
        <v>193313.74</v>
      </c>
      <c r="AA34" s="32">
        <v>257751.65</v>
      </c>
      <c r="AB34" s="32">
        <v>243576.22</v>
      </c>
      <c r="AC34" s="32">
        <v>229657.58</v>
      </c>
      <c r="AD34" s="32">
        <v>299250.78000000003</v>
      </c>
      <c r="AE34" s="32">
        <v>243576.22</v>
      </c>
      <c r="AF34" s="32">
        <v>243576.22</v>
      </c>
      <c r="AG34" s="32">
        <v>2941159.67</v>
      </c>
      <c r="AH34" s="69">
        <f t="shared" ref="AH34:AH65" si="3">SUM(U34:AF34)</f>
        <v>2941159.67</v>
      </c>
      <c r="AI34" s="70">
        <f t="shared" ref="AI34:AI65" si="4">SUM(U34:Z34)</f>
        <v>1423771</v>
      </c>
      <c r="AJ34" s="69">
        <f t="shared" ref="AJ34:AJ65" si="5">SUM(AA34:AF34)</f>
        <v>1517388.67</v>
      </c>
    </row>
    <row r="35" spans="1:36" x14ac:dyDescent="0.2">
      <c r="A35" s="35" t="s">
        <v>21</v>
      </c>
      <c r="B35" s="33" t="s">
        <v>22</v>
      </c>
      <c r="C35" s="33" t="s">
        <v>12</v>
      </c>
      <c r="D35" s="36">
        <v>3171.26</v>
      </c>
      <c r="E35" s="36">
        <v>2460.92</v>
      </c>
      <c r="F35" s="36">
        <v>2449.4299999999998</v>
      </c>
      <c r="G35" s="36">
        <v>3047.13</v>
      </c>
      <c r="H35" s="36">
        <v>2511.4899999999998</v>
      </c>
      <c r="I35" s="36">
        <v>2390.8000000000002</v>
      </c>
      <c r="J35" s="36">
        <v>3357.47</v>
      </c>
      <c r="K35" s="36">
        <v>3045.98</v>
      </c>
      <c r="L35" s="36">
        <v>2921.84</v>
      </c>
      <c r="M35" s="36">
        <v>2918.39</v>
      </c>
      <c r="N35" s="36">
        <v>3136.78</v>
      </c>
      <c r="O35" s="36">
        <v>3231.03</v>
      </c>
      <c r="P35" s="36">
        <v>34642.519999999997</v>
      </c>
      <c r="Q35" s="7"/>
      <c r="R35" s="26" t="s">
        <v>119</v>
      </c>
      <c r="S35" s="26" t="s">
        <v>120</v>
      </c>
      <c r="T35" s="26" t="s">
        <v>104</v>
      </c>
      <c r="U35" s="32">
        <v>498574.69</v>
      </c>
      <c r="V35" s="32">
        <v>430041.15</v>
      </c>
      <c r="W35" s="32">
        <v>430041.15</v>
      </c>
      <c r="X35" s="32">
        <v>544718.79</v>
      </c>
      <c r="Y35" s="32">
        <v>444375.85</v>
      </c>
      <c r="Z35" s="32">
        <v>401371.74</v>
      </c>
      <c r="AA35" s="32">
        <v>530384.07999999996</v>
      </c>
      <c r="AB35" s="32">
        <v>448962.96</v>
      </c>
      <c r="AC35" s="32">
        <v>448962.96</v>
      </c>
      <c r="AD35" s="32">
        <v>572814.81000000006</v>
      </c>
      <c r="AE35" s="32">
        <v>448962.96</v>
      </c>
      <c r="AF35" s="32">
        <v>457013.33</v>
      </c>
      <c r="AG35" s="32">
        <v>5656224.4699999997</v>
      </c>
      <c r="AH35" s="69">
        <f t="shared" si="3"/>
        <v>5656224.4699999997</v>
      </c>
      <c r="AI35" s="70">
        <f t="shared" si="4"/>
        <v>2749123.37</v>
      </c>
      <c r="AJ35" s="69">
        <f t="shared" si="5"/>
        <v>2907101.1</v>
      </c>
    </row>
    <row r="36" spans="1:36" x14ac:dyDescent="0.2">
      <c r="A36" s="35" t="s">
        <v>19</v>
      </c>
      <c r="B36" s="33" t="s">
        <v>20</v>
      </c>
      <c r="C36" s="33" t="s">
        <v>12</v>
      </c>
      <c r="D36" s="36">
        <v>1212.6400000000001</v>
      </c>
      <c r="E36" s="36">
        <v>1131.03</v>
      </c>
      <c r="F36" s="36">
        <v>931.03</v>
      </c>
      <c r="G36" s="36">
        <v>1177.01</v>
      </c>
      <c r="H36" s="36">
        <v>974.71</v>
      </c>
      <c r="I36" s="36">
        <v>1041.3800000000001</v>
      </c>
      <c r="J36" s="36">
        <v>1547.13</v>
      </c>
      <c r="K36" s="36">
        <v>1389.66</v>
      </c>
      <c r="L36" s="36">
        <v>1348.28</v>
      </c>
      <c r="M36" s="36">
        <v>1304.5999999999999</v>
      </c>
      <c r="N36" s="36">
        <v>1355.17</v>
      </c>
      <c r="O36" s="36">
        <v>1457.47</v>
      </c>
      <c r="P36" s="36">
        <v>14870.11</v>
      </c>
      <c r="Q36" s="7"/>
      <c r="R36" s="33" t="s">
        <v>117</v>
      </c>
      <c r="S36" s="33" t="s">
        <v>118</v>
      </c>
      <c r="T36" s="33" t="s">
        <v>104</v>
      </c>
      <c r="U36" s="34">
        <v>614344.5</v>
      </c>
      <c r="V36" s="34">
        <v>566507.54</v>
      </c>
      <c r="W36" s="34">
        <v>559053.49</v>
      </c>
      <c r="X36" s="34">
        <v>716735.25</v>
      </c>
      <c r="Y36" s="34">
        <v>630727.02</v>
      </c>
      <c r="Z36" s="34">
        <v>559053.49</v>
      </c>
      <c r="AA36" s="34">
        <v>709854.59</v>
      </c>
      <c r="AB36" s="34">
        <v>634740.74</v>
      </c>
      <c r="AC36" s="34">
        <v>603777.77</v>
      </c>
      <c r="AD36" s="34">
        <v>766642.96</v>
      </c>
      <c r="AE36" s="34">
        <v>634740.74</v>
      </c>
      <c r="AF36" s="34">
        <v>634740.74</v>
      </c>
      <c r="AG36" s="34">
        <v>7630918.8300000001</v>
      </c>
      <c r="AH36" s="69">
        <f t="shared" si="3"/>
        <v>7630918.830000001</v>
      </c>
      <c r="AI36" s="70">
        <f t="shared" si="4"/>
        <v>3646421.29</v>
      </c>
      <c r="AJ36" s="69">
        <f t="shared" si="5"/>
        <v>3984497.54</v>
      </c>
    </row>
    <row r="37" spans="1:36" x14ac:dyDescent="0.2">
      <c r="A37" s="35" t="s">
        <v>29</v>
      </c>
      <c r="B37" s="33" t="s">
        <v>30</v>
      </c>
      <c r="C37" s="33" t="s">
        <v>31</v>
      </c>
      <c r="D37" s="36">
        <v>1832.28</v>
      </c>
      <c r="E37" s="36">
        <v>1515.15</v>
      </c>
      <c r="F37" s="36">
        <v>1497.53</v>
      </c>
      <c r="G37" s="36">
        <v>1832.28</v>
      </c>
      <c r="H37" s="36">
        <v>1515.15</v>
      </c>
      <c r="I37" s="36">
        <v>1497.53</v>
      </c>
      <c r="J37" s="36">
        <v>1832.28</v>
      </c>
      <c r="K37" s="36">
        <v>1515.15</v>
      </c>
      <c r="L37" s="36">
        <v>1497.53</v>
      </c>
      <c r="M37" s="36">
        <v>1832.28</v>
      </c>
      <c r="N37" s="36">
        <v>1515.15</v>
      </c>
      <c r="O37" s="36">
        <v>1497.53</v>
      </c>
      <c r="P37" s="36">
        <v>19379.84</v>
      </c>
      <c r="Q37" s="7"/>
      <c r="R37" s="33" t="s">
        <v>111</v>
      </c>
      <c r="S37" s="33" t="s">
        <v>112</v>
      </c>
      <c r="T37" s="33" t="s">
        <v>104</v>
      </c>
      <c r="U37" s="34">
        <v>423813.19</v>
      </c>
      <c r="V37" s="34">
        <v>369464.05</v>
      </c>
      <c r="W37" s="34">
        <v>362020.93</v>
      </c>
      <c r="X37" s="34">
        <v>445003.85</v>
      </c>
      <c r="Y37" s="34">
        <v>369464.05</v>
      </c>
      <c r="Z37" s="34">
        <v>331773.33</v>
      </c>
      <c r="AA37" s="34">
        <v>445003.85</v>
      </c>
      <c r="AB37" s="34">
        <v>390990.53</v>
      </c>
      <c r="AC37" s="34">
        <v>390990.53</v>
      </c>
      <c r="AD37" s="34">
        <v>480613.9</v>
      </c>
      <c r="AE37" s="34">
        <v>399029.26</v>
      </c>
      <c r="AF37" s="34">
        <v>390990.53</v>
      </c>
      <c r="AG37" s="34">
        <v>4799158</v>
      </c>
      <c r="AH37" s="69">
        <f t="shared" si="3"/>
        <v>4799158.0000000009</v>
      </c>
      <c r="AI37" s="70">
        <f t="shared" si="4"/>
        <v>2301539.4</v>
      </c>
      <c r="AJ37" s="69">
        <f t="shared" si="5"/>
        <v>2497618.6000000006</v>
      </c>
    </row>
    <row r="38" spans="1:36" x14ac:dyDescent="0.2">
      <c r="A38" s="37" t="s">
        <v>32</v>
      </c>
      <c r="B38" s="26" t="s">
        <v>33</v>
      </c>
      <c r="C38" s="26" t="s">
        <v>31</v>
      </c>
      <c r="D38" s="39">
        <v>1691.33</v>
      </c>
      <c r="E38" s="39">
        <v>1479.92</v>
      </c>
      <c r="F38" s="39">
        <v>1453.49</v>
      </c>
      <c r="G38" s="39">
        <v>1691.33</v>
      </c>
      <c r="H38" s="39">
        <v>1479.92</v>
      </c>
      <c r="I38" s="39">
        <v>1453.49</v>
      </c>
      <c r="J38" s="39">
        <v>1691.33</v>
      </c>
      <c r="K38" s="39">
        <v>1479.92</v>
      </c>
      <c r="L38" s="39">
        <v>1453.49</v>
      </c>
      <c r="M38" s="39">
        <v>1691.33</v>
      </c>
      <c r="N38" s="39">
        <v>1479.92</v>
      </c>
      <c r="O38" s="39">
        <v>1453.49</v>
      </c>
      <c r="P38" s="39">
        <v>18498.96</v>
      </c>
      <c r="Q38" s="7"/>
      <c r="R38" s="33" t="s">
        <v>102</v>
      </c>
      <c r="S38" s="33" t="s">
        <v>103</v>
      </c>
      <c r="T38" s="33" t="s">
        <v>104</v>
      </c>
      <c r="U38" s="34">
        <v>142275.17000000001</v>
      </c>
      <c r="V38" s="34">
        <v>140699.63</v>
      </c>
      <c r="W38" s="34">
        <v>140699.63</v>
      </c>
      <c r="X38" s="34">
        <v>149388.92000000001</v>
      </c>
      <c r="Y38" s="34">
        <v>140699.63</v>
      </c>
      <c r="Z38" s="34">
        <v>132010.35</v>
      </c>
      <c r="AA38" s="34">
        <v>149388.92000000001</v>
      </c>
      <c r="AB38" s="34">
        <v>151953.85</v>
      </c>
      <c r="AC38" s="34">
        <v>151953.85</v>
      </c>
      <c r="AD38" s="34">
        <v>161338.18</v>
      </c>
      <c r="AE38" s="34">
        <v>151953.85</v>
      </c>
      <c r="AF38" s="34">
        <v>151953.85</v>
      </c>
      <c r="AG38" s="34">
        <v>1764315.83</v>
      </c>
      <c r="AH38" s="69">
        <f t="shared" si="3"/>
        <v>1764315.8300000003</v>
      </c>
      <c r="AI38" s="70">
        <f t="shared" si="4"/>
        <v>845773.33000000007</v>
      </c>
      <c r="AJ38" s="69">
        <f t="shared" si="5"/>
        <v>918542.5</v>
      </c>
    </row>
    <row r="39" spans="1:36" x14ac:dyDescent="0.2">
      <c r="A39" s="37" t="s">
        <v>34</v>
      </c>
      <c r="B39" s="26" t="s">
        <v>35</v>
      </c>
      <c r="C39" s="26" t="s">
        <v>31</v>
      </c>
      <c r="D39" s="39">
        <v>975</v>
      </c>
      <c r="E39" s="39">
        <v>775</v>
      </c>
      <c r="F39" s="39">
        <v>750</v>
      </c>
      <c r="G39" s="39">
        <v>975</v>
      </c>
      <c r="H39" s="39">
        <v>775</v>
      </c>
      <c r="I39" s="39">
        <v>750</v>
      </c>
      <c r="J39" s="39">
        <v>975</v>
      </c>
      <c r="K39" s="39">
        <v>775</v>
      </c>
      <c r="L39" s="39">
        <v>750</v>
      </c>
      <c r="M39" s="39">
        <v>975</v>
      </c>
      <c r="N39" s="39">
        <v>775</v>
      </c>
      <c r="O39" s="39">
        <v>750</v>
      </c>
      <c r="P39" s="39">
        <v>10000</v>
      </c>
      <c r="Q39" s="7"/>
      <c r="R39" s="33" t="s">
        <v>79</v>
      </c>
      <c r="S39" s="33" t="s">
        <v>80</v>
      </c>
      <c r="T39" s="33" t="s">
        <v>7</v>
      </c>
      <c r="U39" s="34">
        <v>161004.15</v>
      </c>
      <c r="V39" s="34">
        <v>121510.97</v>
      </c>
      <c r="W39" s="34">
        <v>206298.62</v>
      </c>
      <c r="X39" s="34">
        <v>360212.51</v>
      </c>
      <c r="Y39" s="34">
        <v>428258.65</v>
      </c>
      <c r="Z39" s="34">
        <v>339690.66</v>
      </c>
      <c r="AA39" s="34">
        <v>326729.49</v>
      </c>
      <c r="AB39" s="34">
        <v>249199.55</v>
      </c>
      <c r="AC39" s="34">
        <v>223807.18</v>
      </c>
      <c r="AD39" s="34">
        <v>233846.02</v>
      </c>
      <c r="AE39" s="34">
        <v>225578.74</v>
      </c>
      <c r="AF39" s="34">
        <v>189557</v>
      </c>
      <c r="AG39" s="34">
        <v>3065693.54</v>
      </c>
      <c r="AH39" s="69">
        <f t="shared" si="3"/>
        <v>3065693.54</v>
      </c>
      <c r="AI39" s="70">
        <f t="shared" si="4"/>
        <v>1616975.5599999998</v>
      </c>
      <c r="AJ39" s="69">
        <f t="shared" si="5"/>
        <v>1448717.98</v>
      </c>
    </row>
    <row r="40" spans="1:36" x14ac:dyDescent="0.2">
      <c r="A40" s="37" t="s">
        <v>246</v>
      </c>
      <c r="B40" s="26" t="s">
        <v>247</v>
      </c>
      <c r="C40" s="26" t="s">
        <v>248</v>
      </c>
      <c r="D40" s="39">
        <v>2850</v>
      </c>
      <c r="E40" s="39">
        <v>2250</v>
      </c>
      <c r="F40" s="39">
        <v>2275</v>
      </c>
      <c r="G40" s="39">
        <v>2850</v>
      </c>
      <c r="H40" s="39">
        <v>2250</v>
      </c>
      <c r="I40" s="39">
        <v>2275</v>
      </c>
      <c r="J40" s="39">
        <v>2850</v>
      </c>
      <c r="K40" s="39">
        <v>2250</v>
      </c>
      <c r="L40" s="39">
        <v>2275</v>
      </c>
      <c r="M40" s="39">
        <v>2850</v>
      </c>
      <c r="N40" s="39">
        <v>2250</v>
      </c>
      <c r="O40" s="39">
        <v>2275</v>
      </c>
      <c r="P40" s="39">
        <v>29500</v>
      </c>
      <c r="Q40" s="7"/>
      <c r="R40" s="26" t="s">
        <v>77</v>
      </c>
      <c r="S40" s="26" t="s">
        <v>78</v>
      </c>
      <c r="T40" s="26" t="s">
        <v>7</v>
      </c>
      <c r="U40" s="32">
        <v>250843.45</v>
      </c>
      <c r="V40" s="32">
        <v>190097.16</v>
      </c>
      <c r="W40" s="32">
        <v>321329</v>
      </c>
      <c r="X40" s="32">
        <v>561650.68999999994</v>
      </c>
      <c r="Y40" s="32">
        <v>668040.29</v>
      </c>
      <c r="Z40" s="32">
        <v>529787.81000000006</v>
      </c>
      <c r="AA40" s="32">
        <v>509806.01</v>
      </c>
      <c r="AB40" s="32">
        <v>388562.33</v>
      </c>
      <c r="AC40" s="32">
        <v>348406.95</v>
      </c>
      <c r="AD40" s="32">
        <v>364941.52</v>
      </c>
      <c r="AE40" s="32">
        <v>351359.55</v>
      </c>
      <c r="AF40" s="32">
        <v>295850.65000000002</v>
      </c>
      <c r="AG40" s="32">
        <v>4780675.41</v>
      </c>
      <c r="AH40" s="69">
        <f t="shared" si="3"/>
        <v>4780675.4100000011</v>
      </c>
      <c r="AI40" s="70">
        <f t="shared" si="4"/>
        <v>2521748.4</v>
      </c>
      <c r="AJ40" s="69">
        <f t="shared" si="5"/>
        <v>2258927.0100000002</v>
      </c>
    </row>
    <row r="41" spans="1:36" x14ac:dyDescent="0.2">
      <c r="A41" s="37" t="s">
        <v>255</v>
      </c>
      <c r="B41" s="26" t="s">
        <v>256</v>
      </c>
      <c r="C41" s="26" t="s">
        <v>248</v>
      </c>
      <c r="D41" s="39">
        <v>1250</v>
      </c>
      <c r="E41" s="39">
        <v>1062.5</v>
      </c>
      <c r="F41" s="39">
        <v>1062.5</v>
      </c>
      <c r="G41" s="39">
        <v>1250</v>
      </c>
      <c r="H41" s="39">
        <v>1062.5</v>
      </c>
      <c r="I41" s="39">
        <v>1062.5</v>
      </c>
      <c r="J41" s="39">
        <v>1250</v>
      </c>
      <c r="K41" s="39">
        <v>1062.5</v>
      </c>
      <c r="L41" s="39">
        <v>1062.5</v>
      </c>
      <c r="M41" s="39">
        <v>1250</v>
      </c>
      <c r="N41" s="39">
        <v>1062.5</v>
      </c>
      <c r="O41" s="39">
        <v>1062.5</v>
      </c>
      <c r="P41" s="39">
        <v>13500</v>
      </c>
      <c r="Q41" s="7"/>
      <c r="R41" s="33" t="s">
        <v>83</v>
      </c>
      <c r="S41" s="33" t="s">
        <v>84</v>
      </c>
      <c r="T41" s="33" t="s">
        <v>7</v>
      </c>
      <c r="U41" s="34">
        <v>825514.37</v>
      </c>
      <c r="V41" s="34">
        <v>864538.27</v>
      </c>
      <c r="W41" s="34">
        <v>989948.16</v>
      </c>
      <c r="X41" s="34">
        <v>1189419.01</v>
      </c>
      <c r="Y41" s="34">
        <v>912431.02</v>
      </c>
      <c r="Z41" s="34">
        <v>1044259.53</v>
      </c>
      <c r="AA41" s="34">
        <v>837382.58</v>
      </c>
      <c r="AB41" s="34">
        <v>757456.73</v>
      </c>
      <c r="AC41" s="34">
        <v>805506.38</v>
      </c>
      <c r="AD41" s="34">
        <v>998244.83</v>
      </c>
      <c r="AE41" s="34">
        <v>879470.43</v>
      </c>
      <c r="AF41" s="34">
        <v>932918.91</v>
      </c>
      <c r="AG41" s="34">
        <v>11037090.199999999</v>
      </c>
      <c r="AH41" s="69">
        <f t="shared" si="3"/>
        <v>11037090.219999999</v>
      </c>
      <c r="AI41" s="70">
        <f t="shared" si="4"/>
        <v>5826110.3600000003</v>
      </c>
      <c r="AJ41" s="69">
        <f t="shared" si="5"/>
        <v>5210979.8600000003</v>
      </c>
    </row>
    <row r="42" spans="1:36" x14ac:dyDescent="0.2">
      <c r="A42" s="37" t="s">
        <v>276</v>
      </c>
      <c r="B42" s="26" t="s">
        <v>277</v>
      </c>
      <c r="C42" s="26" t="s">
        <v>248</v>
      </c>
      <c r="D42" s="39">
        <v>1322.75</v>
      </c>
      <c r="E42" s="39">
        <v>1058.2</v>
      </c>
      <c r="F42" s="39">
        <v>1058.2</v>
      </c>
      <c r="G42" s="39">
        <v>1322.75</v>
      </c>
      <c r="H42" s="39">
        <v>1058.2</v>
      </c>
      <c r="I42" s="39">
        <v>1058.2</v>
      </c>
      <c r="J42" s="39">
        <v>1322.75</v>
      </c>
      <c r="K42" s="39">
        <v>1058.2</v>
      </c>
      <c r="L42" s="39">
        <v>1058.2</v>
      </c>
      <c r="M42" s="39">
        <v>1322.75</v>
      </c>
      <c r="N42" s="39">
        <v>1058.2</v>
      </c>
      <c r="O42" s="39">
        <v>1058.2</v>
      </c>
      <c r="P42" s="39">
        <v>13756.6</v>
      </c>
      <c r="Q42" s="7"/>
      <c r="R42" s="26" t="s">
        <v>85</v>
      </c>
      <c r="S42" s="26" t="s">
        <v>86</v>
      </c>
      <c r="T42" s="26" t="s">
        <v>7</v>
      </c>
      <c r="U42" s="32">
        <v>594183.27</v>
      </c>
      <c r="V42" s="32">
        <v>622446.92000000004</v>
      </c>
      <c r="W42" s="32">
        <v>712550.02</v>
      </c>
      <c r="X42" s="32">
        <v>855979.44</v>
      </c>
      <c r="Y42" s="32">
        <v>656925.15</v>
      </c>
      <c r="Z42" s="32">
        <v>751625.34</v>
      </c>
      <c r="AA42" s="32">
        <v>602679.4</v>
      </c>
      <c r="AB42" s="32">
        <v>527304.03</v>
      </c>
      <c r="AC42" s="32">
        <v>579582.03</v>
      </c>
      <c r="AD42" s="32">
        <v>718319.79</v>
      </c>
      <c r="AE42" s="32">
        <v>632865.37</v>
      </c>
      <c r="AF42" s="32">
        <v>671571.19</v>
      </c>
      <c r="AG42" s="32">
        <v>7926031.9500000002</v>
      </c>
      <c r="AH42" s="69">
        <f t="shared" si="3"/>
        <v>7926031.9500000011</v>
      </c>
      <c r="AI42" s="70">
        <f t="shared" si="4"/>
        <v>4193710.1399999997</v>
      </c>
      <c r="AJ42" s="69">
        <f t="shared" si="5"/>
        <v>3732321.81</v>
      </c>
    </row>
    <row r="43" spans="1:36" x14ac:dyDescent="0.2">
      <c r="A43" s="37" t="s">
        <v>249</v>
      </c>
      <c r="B43" s="26" t="s">
        <v>250</v>
      </c>
      <c r="C43" s="26" t="s">
        <v>248</v>
      </c>
      <c r="D43" s="39">
        <v>1071.43</v>
      </c>
      <c r="E43" s="39">
        <v>846.56</v>
      </c>
      <c r="F43" s="39">
        <v>859.79</v>
      </c>
      <c r="G43" s="39">
        <v>1071.43</v>
      </c>
      <c r="H43" s="39">
        <v>846.56</v>
      </c>
      <c r="I43" s="39">
        <v>859.79</v>
      </c>
      <c r="J43" s="39">
        <v>1071.43</v>
      </c>
      <c r="K43" s="39">
        <v>846.56</v>
      </c>
      <c r="L43" s="39">
        <v>859.79</v>
      </c>
      <c r="M43" s="39">
        <v>1071.43</v>
      </c>
      <c r="N43" s="39">
        <v>846.56</v>
      </c>
      <c r="O43" s="39">
        <v>859.79</v>
      </c>
      <c r="P43" s="39">
        <v>11111.12</v>
      </c>
      <c r="Q43" s="7"/>
      <c r="R43" s="26" t="s">
        <v>73</v>
      </c>
      <c r="S43" s="26" t="s">
        <v>74</v>
      </c>
      <c r="T43" s="26" t="s">
        <v>7</v>
      </c>
      <c r="U43" s="32">
        <v>262493.62</v>
      </c>
      <c r="V43" s="32">
        <v>189618.37</v>
      </c>
      <c r="W43" s="32">
        <v>234272.53</v>
      </c>
      <c r="X43" s="32">
        <v>302871.67</v>
      </c>
      <c r="Y43" s="32">
        <v>392179.98</v>
      </c>
      <c r="Z43" s="32">
        <v>233625.37</v>
      </c>
      <c r="AA43" s="32">
        <v>301577.34000000003</v>
      </c>
      <c r="AB43" s="32">
        <v>222907.89</v>
      </c>
      <c r="AC43" s="32">
        <v>274565.90000000002</v>
      </c>
      <c r="AD43" s="32">
        <v>222907.89</v>
      </c>
      <c r="AE43" s="32">
        <v>399818.91</v>
      </c>
      <c r="AF43" s="32">
        <v>227153.75</v>
      </c>
      <c r="AG43" s="32">
        <v>3263993.22</v>
      </c>
      <c r="AH43" s="69">
        <f t="shared" si="3"/>
        <v>3263993.22</v>
      </c>
      <c r="AI43" s="70">
        <f t="shared" si="4"/>
        <v>1615061.54</v>
      </c>
      <c r="AJ43" s="69">
        <f t="shared" si="5"/>
        <v>1648931.68</v>
      </c>
    </row>
    <row r="44" spans="1:36" x14ac:dyDescent="0.2">
      <c r="A44" s="37" t="s">
        <v>257</v>
      </c>
      <c r="B44" s="26" t="s">
        <v>258</v>
      </c>
      <c r="C44" s="26" t="s">
        <v>248</v>
      </c>
      <c r="D44" s="39">
        <v>750</v>
      </c>
      <c r="E44" s="39">
        <v>625</v>
      </c>
      <c r="F44" s="39">
        <v>625</v>
      </c>
      <c r="G44" s="39">
        <v>750</v>
      </c>
      <c r="H44" s="39">
        <v>625</v>
      </c>
      <c r="I44" s="39">
        <v>625</v>
      </c>
      <c r="J44" s="39">
        <v>750</v>
      </c>
      <c r="K44" s="39">
        <v>625</v>
      </c>
      <c r="L44" s="39">
        <v>625</v>
      </c>
      <c r="M44" s="39">
        <v>750</v>
      </c>
      <c r="N44" s="39">
        <v>625</v>
      </c>
      <c r="O44" s="39">
        <v>625</v>
      </c>
      <c r="P44" s="39">
        <v>8000</v>
      </c>
      <c r="Q44" s="7"/>
      <c r="R44" s="33" t="s">
        <v>23</v>
      </c>
      <c r="S44" s="33" t="s">
        <v>24</v>
      </c>
      <c r="T44" s="33" t="s">
        <v>12</v>
      </c>
      <c r="U44" s="34">
        <v>184731.92</v>
      </c>
      <c r="V44" s="34">
        <v>164156.20000000001</v>
      </c>
      <c r="W44" s="34">
        <v>164156.20000000001</v>
      </c>
      <c r="X44" s="34">
        <v>199100.74</v>
      </c>
      <c r="Y44" s="34">
        <v>163810.20000000001</v>
      </c>
      <c r="Z44" s="34">
        <v>163810.20000000001</v>
      </c>
      <c r="AA44" s="34">
        <v>199100.74</v>
      </c>
      <c r="AB44" s="34">
        <v>175259.8</v>
      </c>
      <c r="AC44" s="34">
        <v>175259.8</v>
      </c>
      <c r="AD44" s="34">
        <v>213017.06</v>
      </c>
      <c r="AE44" s="34">
        <v>175259.8</v>
      </c>
      <c r="AF44" s="34">
        <v>185538.1</v>
      </c>
      <c r="AG44" s="34">
        <v>2163200.7599999998</v>
      </c>
      <c r="AH44" s="69">
        <f t="shared" si="3"/>
        <v>2163200.7600000002</v>
      </c>
      <c r="AI44" s="70">
        <f t="shared" si="4"/>
        <v>1039765.46</v>
      </c>
      <c r="AJ44" s="69">
        <f t="shared" si="5"/>
        <v>1123435.3</v>
      </c>
    </row>
    <row r="45" spans="1:36" x14ac:dyDescent="0.2">
      <c r="A45" s="37" t="s">
        <v>251</v>
      </c>
      <c r="B45" s="26" t="s">
        <v>252</v>
      </c>
      <c r="C45" s="26" t="s">
        <v>248</v>
      </c>
      <c r="D45" s="39">
        <v>8285.7099999999991</v>
      </c>
      <c r="E45" s="39">
        <v>7523.81</v>
      </c>
      <c r="F45" s="39">
        <v>7523.81</v>
      </c>
      <c r="G45" s="39">
        <v>8285.7099999999991</v>
      </c>
      <c r="H45" s="39">
        <v>7523.81</v>
      </c>
      <c r="I45" s="39">
        <v>7523.81</v>
      </c>
      <c r="J45" s="39">
        <v>8285.7099999999991</v>
      </c>
      <c r="K45" s="39">
        <v>7523.81</v>
      </c>
      <c r="L45" s="39">
        <v>7523.81</v>
      </c>
      <c r="M45" s="39">
        <v>8285.7099999999991</v>
      </c>
      <c r="N45" s="39">
        <v>7523.81</v>
      </c>
      <c r="O45" s="39">
        <v>7523.81</v>
      </c>
      <c r="P45" s="39">
        <v>93333.32</v>
      </c>
      <c r="Q45" s="7"/>
      <c r="R45" s="33" t="s">
        <v>21</v>
      </c>
      <c r="S45" s="33" t="s">
        <v>22</v>
      </c>
      <c r="T45" s="33" t="s">
        <v>12</v>
      </c>
      <c r="U45" s="34">
        <v>566364.80000000005</v>
      </c>
      <c r="V45" s="34">
        <v>474708.5</v>
      </c>
      <c r="W45" s="34">
        <v>472394.5</v>
      </c>
      <c r="X45" s="34">
        <v>586507.5</v>
      </c>
      <c r="Y45" s="34">
        <v>483334.5</v>
      </c>
      <c r="Z45" s="34">
        <v>460235.5</v>
      </c>
      <c r="AA45" s="34">
        <v>646178.5</v>
      </c>
      <c r="AB45" s="34">
        <v>627369.34</v>
      </c>
      <c r="AC45" s="34">
        <v>601830.38</v>
      </c>
      <c r="AD45" s="34">
        <v>601006.22</v>
      </c>
      <c r="AE45" s="34">
        <v>646112.73</v>
      </c>
      <c r="AF45" s="34">
        <v>665472.99</v>
      </c>
      <c r="AG45" s="34">
        <v>6831515.46</v>
      </c>
      <c r="AH45" s="69">
        <f t="shared" si="3"/>
        <v>6831515.459999999</v>
      </c>
      <c r="AI45" s="70">
        <f t="shared" si="4"/>
        <v>3043545.3</v>
      </c>
      <c r="AJ45" s="69">
        <f t="shared" si="5"/>
        <v>3787970.1599999992</v>
      </c>
    </row>
    <row r="46" spans="1:36" x14ac:dyDescent="0.2">
      <c r="A46" s="37" t="s">
        <v>253</v>
      </c>
      <c r="B46" s="26" t="s">
        <v>254</v>
      </c>
      <c r="C46" s="26" t="s">
        <v>248</v>
      </c>
      <c r="D46" s="39">
        <v>952.38</v>
      </c>
      <c r="E46" s="39">
        <v>666.67</v>
      </c>
      <c r="F46" s="39">
        <v>761.9</v>
      </c>
      <c r="G46" s="39">
        <v>952.38</v>
      </c>
      <c r="H46" s="39">
        <v>666.67</v>
      </c>
      <c r="I46" s="39">
        <v>761.9</v>
      </c>
      <c r="J46" s="39">
        <v>952.38</v>
      </c>
      <c r="K46" s="39">
        <v>666.67</v>
      </c>
      <c r="L46" s="39">
        <v>761.9</v>
      </c>
      <c r="M46" s="39">
        <v>952.38</v>
      </c>
      <c r="N46" s="39">
        <v>666.67</v>
      </c>
      <c r="O46" s="39">
        <v>761.9</v>
      </c>
      <c r="P46" s="39">
        <v>9523.7999999999993</v>
      </c>
      <c r="Q46" s="7"/>
      <c r="R46" s="33" t="s">
        <v>19</v>
      </c>
      <c r="S46" s="33" t="s">
        <v>20</v>
      </c>
      <c r="T46" s="33" t="s">
        <v>12</v>
      </c>
      <c r="U46" s="34">
        <v>216651.4</v>
      </c>
      <c r="V46" s="34">
        <v>218161.5</v>
      </c>
      <c r="W46" s="34">
        <v>179583.5</v>
      </c>
      <c r="X46" s="34">
        <v>226556.5</v>
      </c>
      <c r="Y46" s="34">
        <v>187674.5</v>
      </c>
      <c r="Z46" s="34">
        <v>200378.5</v>
      </c>
      <c r="AA46" s="34">
        <v>297777.5</v>
      </c>
      <c r="AB46" s="34">
        <v>286291.09999999998</v>
      </c>
      <c r="AC46" s="34">
        <v>277640.92</v>
      </c>
      <c r="AD46" s="34">
        <v>268784.45</v>
      </c>
      <c r="AE46" s="34">
        <v>279082.95</v>
      </c>
      <c r="AF46" s="34">
        <v>300091.53000000003</v>
      </c>
      <c r="AG46" s="34">
        <v>2938674.35</v>
      </c>
      <c r="AH46" s="69">
        <f t="shared" si="3"/>
        <v>2938674.3500000006</v>
      </c>
      <c r="AI46" s="70">
        <f t="shared" si="4"/>
        <v>1229005.8999999999</v>
      </c>
      <c r="AJ46" s="69">
        <f t="shared" si="5"/>
        <v>1709668.45</v>
      </c>
    </row>
    <row r="47" spans="1:36" x14ac:dyDescent="0.2">
      <c r="A47" s="37" t="s">
        <v>266</v>
      </c>
      <c r="B47" s="26" t="s">
        <v>267</v>
      </c>
      <c r="C47" s="26" t="s">
        <v>261</v>
      </c>
      <c r="D47" s="39">
        <v>1375</v>
      </c>
      <c r="E47" s="39">
        <v>1083.33</v>
      </c>
      <c r="F47" s="39">
        <v>1000</v>
      </c>
      <c r="G47" s="39">
        <v>1083.33</v>
      </c>
      <c r="H47" s="39">
        <v>1000</v>
      </c>
      <c r="I47" s="39">
        <v>1000</v>
      </c>
      <c r="J47" s="39">
        <v>1083.33</v>
      </c>
      <c r="K47" s="39">
        <v>1000</v>
      </c>
      <c r="L47" s="39">
        <v>1000</v>
      </c>
      <c r="M47" s="39">
        <v>1083.33</v>
      </c>
      <c r="N47" s="39">
        <v>1000</v>
      </c>
      <c r="O47" s="39">
        <v>1000</v>
      </c>
      <c r="P47" s="39">
        <v>12708.32</v>
      </c>
      <c r="Q47" s="7"/>
      <c r="R47" s="33" t="s">
        <v>29</v>
      </c>
      <c r="S47" s="33" t="s">
        <v>30</v>
      </c>
      <c r="T47" s="33" t="s">
        <v>31</v>
      </c>
      <c r="U47" s="34">
        <v>696424.43</v>
      </c>
      <c r="V47" s="34">
        <v>616235.62</v>
      </c>
      <c r="W47" s="34">
        <v>609320.76</v>
      </c>
      <c r="X47" s="34">
        <v>745177.32</v>
      </c>
      <c r="Y47" s="34">
        <v>616235.62</v>
      </c>
      <c r="Z47" s="34">
        <v>609320.76</v>
      </c>
      <c r="AA47" s="34">
        <v>745177.32</v>
      </c>
      <c r="AB47" s="34">
        <v>673827.48</v>
      </c>
      <c r="AC47" s="34">
        <v>666266.38</v>
      </c>
      <c r="AD47" s="34">
        <v>814819.77</v>
      </c>
      <c r="AE47" s="34">
        <v>673827.48</v>
      </c>
      <c r="AF47" s="34">
        <v>666266.38</v>
      </c>
      <c r="AG47" s="34">
        <v>8132899.3200000003</v>
      </c>
      <c r="AH47" s="69">
        <f t="shared" si="3"/>
        <v>8132899.3200000012</v>
      </c>
      <c r="AI47" s="70">
        <f t="shared" si="4"/>
        <v>3892714.51</v>
      </c>
      <c r="AJ47" s="69">
        <f t="shared" si="5"/>
        <v>4240184.8099999996</v>
      </c>
    </row>
    <row r="48" spans="1:36" x14ac:dyDescent="0.2">
      <c r="A48" s="35" t="s">
        <v>264</v>
      </c>
      <c r="B48" s="33" t="s">
        <v>265</v>
      </c>
      <c r="C48" s="33" t="s">
        <v>261</v>
      </c>
      <c r="D48" s="36">
        <v>2395.83</v>
      </c>
      <c r="E48" s="36">
        <v>1927.08</v>
      </c>
      <c r="F48" s="36">
        <v>1822.92</v>
      </c>
      <c r="G48" s="36">
        <v>2083.33</v>
      </c>
      <c r="H48" s="36">
        <v>1770.83</v>
      </c>
      <c r="I48" s="36">
        <v>1770.83</v>
      </c>
      <c r="J48" s="36">
        <v>2083.33</v>
      </c>
      <c r="K48" s="36">
        <v>1770.83</v>
      </c>
      <c r="L48" s="36">
        <v>1770.83</v>
      </c>
      <c r="M48" s="36">
        <v>2083.33</v>
      </c>
      <c r="N48" s="36">
        <v>1770.83</v>
      </c>
      <c r="O48" s="36">
        <v>1770.83</v>
      </c>
      <c r="P48" s="36">
        <v>23020.799999999999</v>
      </c>
      <c r="Q48" s="7"/>
      <c r="R48" s="33" t="s">
        <v>32</v>
      </c>
      <c r="S48" s="33" t="s">
        <v>33</v>
      </c>
      <c r="T48" s="33" t="s">
        <v>31</v>
      </c>
      <c r="U48" s="34">
        <v>520255.43</v>
      </c>
      <c r="V48" s="34">
        <v>487212.59</v>
      </c>
      <c r="W48" s="34">
        <v>478324.26</v>
      </c>
      <c r="X48" s="34">
        <v>556673.31000000006</v>
      </c>
      <c r="Y48" s="34">
        <v>487212.59</v>
      </c>
      <c r="Z48" s="34">
        <v>478324.26</v>
      </c>
      <c r="AA48" s="34">
        <v>556673.31000000006</v>
      </c>
      <c r="AB48" s="34">
        <v>532746.48</v>
      </c>
      <c r="AC48" s="34">
        <v>523027.46</v>
      </c>
      <c r="AD48" s="34">
        <v>608698.85</v>
      </c>
      <c r="AE48" s="34">
        <v>532746.48</v>
      </c>
      <c r="AF48" s="34">
        <v>523027.46</v>
      </c>
      <c r="AG48" s="34">
        <v>6284922.4800000004</v>
      </c>
      <c r="AH48" s="69">
        <f t="shared" si="3"/>
        <v>6284922.4799999995</v>
      </c>
      <c r="AI48" s="70">
        <f t="shared" si="4"/>
        <v>3008002.4400000004</v>
      </c>
      <c r="AJ48" s="69">
        <f t="shared" si="5"/>
        <v>3276920.04</v>
      </c>
    </row>
    <row r="49" spans="1:36" x14ac:dyDescent="0.2">
      <c r="A49" s="35" t="s">
        <v>262</v>
      </c>
      <c r="B49" s="33" t="s">
        <v>263</v>
      </c>
      <c r="C49" s="33" t="s">
        <v>261</v>
      </c>
      <c r="D49" s="36">
        <v>1093.75</v>
      </c>
      <c r="E49" s="36">
        <v>854.17</v>
      </c>
      <c r="F49" s="36">
        <v>750</v>
      </c>
      <c r="G49" s="36">
        <v>885.42</v>
      </c>
      <c r="H49" s="36">
        <v>791.67</v>
      </c>
      <c r="I49" s="36">
        <v>791.67</v>
      </c>
      <c r="J49" s="36">
        <v>885.42</v>
      </c>
      <c r="K49" s="36">
        <v>791.67</v>
      </c>
      <c r="L49" s="36">
        <v>791.67</v>
      </c>
      <c r="M49" s="36">
        <v>885.42</v>
      </c>
      <c r="N49" s="36">
        <v>791.67</v>
      </c>
      <c r="O49" s="36">
        <v>791.67</v>
      </c>
      <c r="P49" s="36">
        <v>10104.200000000001</v>
      </c>
      <c r="Q49" s="7"/>
      <c r="R49" s="33" t="s">
        <v>34</v>
      </c>
      <c r="S49" s="33" t="s">
        <v>35</v>
      </c>
      <c r="T49" s="33" t="s">
        <v>31</v>
      </c>
      <c r="U49" s="34">
        <v>280649.77</v>
      </c>
      <c r="V49" s="34">
        <v>238693.53</v>
      </c>
      <c r="W49" s="34">
        <v>230993.74</v>
      </c>
      <c r="X49" s="34">
        <v>300291.87</v>
      </c>
      <c r="Y49" s="34">
        <v>238693.53</v>
      </c>
      <c r="Z49" s="34">
        <v>230993.74</v>
      </c>
      <c r="AA49" s="34">
        <v>300291.87</v>
      </c>
      <c r="AB49" s="34">
        <v>261001.59</v>
      </c>
      <c r="AC49" s="34">
        <v>252582.19</v>
      </c>
      <c r="AD49" s="34">
        <v>328356.84000000003</v>
      </c>
      <c r="AE49" s="34">
        <v>261001.59</v>
      </c>
      <c r="AF49" s="34">
        <v>252582.19</v>
      </c>
      <c r="AG49" s="34">
        <v>3176132.45</v>
      </c>
      <c r="AH49" s="69">
        <f t="shared" si="3"/>
        <v>3176132.45</v>
      </c>
      <c r="AI49" s="70">
        <f t="shared" si="4"/>
        <v>1520316.1800000002</v>
      </c>
      <c r="AJ49" s="69">
        <f t="shared" si="5"/>
        <v>1655816.27</v>
      </c>
    </row>
    <row r="50" spans="1:36" x14ac:dyDescent="0.2">
      <c r="A50" s="35" t="s">
        <v>259</v>
      </c>
      <c r="B50" s="33" t="s">
        <v>260</v>
      </c>
      <c r="C50" s="33" t="s">
        <v>261</v>
      </c>
      <c r="D50" s="36">
        <v>1666.67</v>
      </c>
      <c r="E50" s="36">
        <v>1319.44</v>
      </c>
      <c r="F50" s="36">
        <v>1180.56</v>
      </c>
      <c r="G50" s="36">
        <v>1250</v>
      </c>
      <c r="H50" s="36">
        <v>1180.56</v>
      </c>
      <c r="I50" s="36">
        <v>1180.56</v>
      </c>
      <c r="J50" s="36">
        <v>1250</v>
      </c>
      <c r="K50" s="36">
        <v>1180.56</v>
      </c>
      <c r="L50" s="36">
        <v>1180.56</v>
      </c>
      <c r="M50" s="36">
        <v>1250</v>
      </c>
      <c r="N50" s="36">
        <v>1180.56</v>
      </c>
      <c r="O50" s="36">
        <v>1180.56</v>
      </c>
      <c r="P50" s="36">
        <v>15000.03</v>
      </c>
      <c r="Q50" s="7"/>
      <c r="R50" s="33" t="s">
        <v>246</v>
      </c>
      <c r="S50" s="33" t="s">
        <v>247</v>
      </c>
      <c r="T50" s="33" t="s">
        <v>248</v>
      </c>
      <c r="U50" s="34">
        <v>1147555.01</v>
      </c>
      <c r="V50" s="34">
        <v>969378.1</v>
      </c>
      <c r="W50" s="34">
        <v>980148.97</v>
      </c>
      <c r="X50" s="34">
        <v>1227878.93</v>
      </c>
      <c r="Y50" s="34">
        <v>969378.1</v>
      </c>
      <c r="Z50" s="34">
        <v>980148.97</v>
      </c>
      <c r="AA50" s="34">
        <v>1227878.93</v>
      </c>
      <c r="AB50" s="34">
        <v>1059974.55</v>
      </c>
      <c r="AC50" s="34">
        <v>1071752.04</v>
      </c>
      <c r="AD50" s="34">
        <v>1342634.43</v>
      </c>
      <c r="AE50" s="34">
        <v>1059974.55</v>
      </c>
      <c r="AF50" s="34">
        <v>1071752.04</v>
      </c>
      <c r="AG50" s="34">
        <v>13108454.6</v>
      </c>
      <c r="AH50" s="69">
        <f t="shared" si="3"/>
        <v>13108454.619999997</v>
      </c>
      <c r="AI50" s="70">
        <f t="shared" si="4"/>
        <v>6274488.0799999991</v>
      </c>
      <c r="AJ50" s="69">
        <f t="shared" si="5"/>
        <v>6833966.54</v>
      </c>
    </row>
    <row r="51" spans="1:36" x14ac:dyDescent="0.2">
      <c r="A51" s="35" t="s">
        <v>278</v>
      </c>
      <c r="B51" s="33" t="s">
        <v>279</v>
      </c>
      <c r="C51" s="33" t="s">
        <v>261</v>
      </c>
      <c r="D51" s="36">
        <v>1458.33</v>
      </c>
      <c r="E51" s="36">
        <v>1114.58</v>
      </c>
      <c r="F51" s="36">
        <v>1114.58</v>
      </c>
      <c r="G51" s="36">
        <v>1291.67</v>
      </c>
      <c r="H51" s="36">
        <v>1083.33</v>
      </c>
      <c r="I51" s="36">
        <v>1083.33</v>
      </c>
      <c r="J51" s="36">
        <v>1291.67</v>
      </c>
      <c r="K51" s="36">
        <v>1083.33</v>
      </c>
      <c r="L51" s="36">
        <v>1083.33</v>
      </c>
      <c r="M51" s="36">
        <v>1291.67</v>
      </c>
      <c r="N51" s="36">
        <v>1083.33</v>
      </c>
      <c r="O51" s="36">
        <v>1083.33</v>
      </c>
      <c r="P51" s="36">
        <v>14062.48</v>
      </c>
      <c r="Q51" s="7"/>
      <c r="R51" s="33" t="s">
        <v>255</v>
      </c>
      <c r="S51" s="33" t="s">
        <v>256</v>
      </c>
      <c r="T51" s="33" t="s">
        <v>248</v>
      </c>
      <c r="U51" s="34">
        <v>610981.19999999995</v>
      </c>
      <c r="V51" s="34">
        <v>555945.22</v>
      </c>
      <c r="W51" s="34">
        <v>555945.22</v>
      </c>
      <c r="X51" s="34">
        <v>653745.56000000006</v>
      </c>
      <c r="Y51" s="34">
        <v>555945.22</v>
      </c>
      <c r="Z51" s="34">
        <v>555945.22</v>
      </c>
      <c r="AA51" s="34">
        <v>653745.56000000006</v>
      </c>
      <c r="AB51" s="34">
        <v>607903.06999999995</v>
      </c>
      <c r="AC51" s="34">
        <v>607903.06999999995</v>
      </c>
      <c r="AD51" s="34">
        <v>714843.68</v>
      </c>
      <c r="AE51" s="34">
        <v>607903.06999999995</v>
      </c>
      <c r="AF51" s="34">
        <v>607903.06999999995</v>
      </c>
      <c r="AG51" s="34">
        <v>7288709.1600000001</v>
      </c>
      <c r="AH51" s="69">
        <f t="shared" si="3"/>
        <v>7288709.1600000001</v>
      </c>
      <c r="AI51" s="70">
        <f t="shared" si="4"/>
        <v>3488507.6399999997</v>
      </c>
      <c r="AJ51" s="69">
        <f t="shared" si="5"/>
        <v>3800201.5199999996</v>
      </c>
    </row>
    <row r="52" spans="1:36" x14ac:dyDescent="0.2">
      <c r="A52" s="35" t="s">
        <v>268</v>
      </c>
      <c r="B52" s="33" t="s">
        <v>269</v>
      </c>
      <c r="C52" s="33" t="s">
        <v>261</v>
      </c>
      <c r="D52" s="36">
        <v>1020.41</v>
      </c>
      <c r="E52" s="36">
        <v>765.31</v>
      </c>
      <c r="F52" s="36">
        <v>765.31</v>
      </c>
      <c r="G52" s="36">
        <v>816.33</v>
      </c>
      <c r="H52" s="36">
        <v>765.31</v>
      </c>
      <c r="I52" s="36">
        <v>765.31</v>
      </c>
      <c r="J52" s="36">
        <v>816.33</v>
      </c>
      <c r="K52" s="36">
        <v>765.31</v>
      </c>
      <c r="L52" s="36">
        <v>765.31</v>
      </c>
      <c r="M52" s="36">
        <v>816.33</v>
      </c>
      <c r="N52" s="36">
        <v>765.31</v>
      </c>
      <c r="O52" s="36">
        <v>765.31</v>
      </c>
      <c r="P52" s="36">
        <v>9591.8799999999992</v>
      </c>
      <c r="Q52" s="7"/>
      <c r="R52" s="33" t="s">
        <v>249</v>
      </c>
      <c r="S52" s="33" t="s">
        <v>250</v>
      </c>
      <c r="T52" s="33" t="s">
        <v>248</v>
      </c>
      <c r="U52" s="34">
        <v>270080.15000000002</v>
      </c>
      <c r="V52" s="34">
        <v>228542.83</v>
      </c>
      <c r="W52" s="34">
        <v>232050.57</v>
      </c>
      <c r="X52" s="34">
        <v>288983.90999999997</v>
      </c>
      <c r="Y52" s="34">
        <v>228542.83</v>
      </c>
      <c r="Z52" s="34">
        <v>232050.57</v>
      </c>
      <c r="AA52" s="34">
        <v>288983.90999999997</v>
      </c>
      <c r="AB52" s="34">
        <v>249902.11</v>
      </c>
      <c r="AC52" s="34">
        <v>253737.68</v>
      </c>
      <c r="AD52" s="34">
        <v>315991.93</v>
      </c>
      <c r="AE52" s="34">
        <v>249902.11</v>
      </c>
      <c r="AF52" s="34">
        <v>253737.68</v>
      </c>
      <c r="AG52" s="34">
        <v>3092506.28</v>
      </c>
      <c r="AH52" s="69">
        <f t="shared" si="3"/>
        <v>3092506.2800000003</v>
      </c>
      <c r="AI52" s="70">
        <f t="shared" si="4"/>
        <v>1480250.86</v>
      </c>
      <c r="AJ52" s="69">
        <f t="shared" si="5"/>
        <v>1612255.4199999997</v>
      </c>
    </row>
    <row r="53" spans="1:36" x14ac:dyDescent="0.2">
      <c r="A53" s="37" t="s">
        <v>280</v>
      </c>
      <c r="B53" s="26" t="s">
        <v>281</v>
      </c>
      <c r="C53" s="26" t="s">
        <v>261</v>
      </c>
      <c r="D53" s="38">
        <v>2375</v>
      </c>
      <c r="E53" s="38">
        <v>1750</v>
      </c>
      <c r="F53" s="38">
        <v>1312.5</v>
      </c>
      <c r="G53" s="38">
        <v>1375</v>
      </c>
      <c r="H53" s="38">
        <v>1312.5</v>
      </c>
      <c r="I53" s="38">
        <v>1375</v>
      </c>
      <c r="J53" s="38">
        <v>1562.5</v>
      </c>
      <c r="K53" s="38">
        <v>1500</v>
      </c>
      <c r="L53" s="38">
        <v>1375</v>
      </c>
      <c r="M53" s="38">
        <v>1562.5</v>
      </c>
      <c r="N53" s="38">
        <v>1500</v>
      </c>
      <c r="O53" s="38">
        <v>1375</v>
      </c>
      <c r="P53" s="36">
        <v>18375</v>
      </c>
      <c r="Q53" s="7"/>
      <c r="R53" s="33" t="s">
        <v>257</v>
      </c>
      <c r="S53" s="33" t="s">
        <v>258</v>
      </c>
      <c r="T53" s="33" t="s">
        <v>248</v>
      </c>
      <c r="U53" s="34">
        <v>301988.15999999997</v>
      </c>
      <c r="V53" s="34">
        <v>269271.69</v>
      </c>
      <c r="W53" s="34">
        <v>269271.69</v>
      </c>
      <c r="X53" s="34">
        <v>323126.03000000003</v>
      </c>
      <c r="Y53" s="34">
        <v>269271.69</v>
      </c>
      <c r="Z53" s="34">
        <v>269271.69</v>
      </c>
      <c r="AA53" s="34">
        <v>323126.03000000003</v>
      </c>
      <c r="AB53" s="34">
        <v>294437.37</v>
      </c>
      <c r="AC53" s="34">
        <v>294437.37</v>
      </c>
      <c r="AD53" s="34">
        <v>353324.85</v>
      </c>
      <c r="AE53" s="34">
        <v>294437.37</v>
      </c>
      <c r="AF53" s="34">
        <v>294437.37</v>
      </c>
      <c r="AG53" s="34">
        <v>3556401.31</v>
      </c>
      <c r="AH53" s="69">
        <f t="shared" si="3"/>
        <v>3556401.3100000005</v>
      </c>
      <c r="AI53" s="70">
        <f t="shared" si="4"/>
        <v>1702200.95</v>
      </c>
      <c r="AJ53" s="69">
        <f t="shared" si="5"/>
        <v>1854200.3600000003</v>
      </c>
    </row>
    <row r="54" spans="1:36" x14ac:dyDescent="0.2">
      <c r="A54" s="35" t="s">
        <v>272</v>
      </c>
      <c r="B54" s="33" t="s">
        <v>273</v>
      </c>
      <c r="C54" s="33" t="s">
        <v>261</v>
      </c>
      <c r="D54" s="36">
        <v>2240</v>
      </c>
      <c r="E54" s="36">
        <v>1800</v>
      </c>
      <c r="F54" s="36">
        <v>1460</v>
      </c>
      <c r="G54" s="36">
        <v>1800</v>
      </c>
      <c r="H54" s="36">
        <v>1460</v>
      </c>
      <c r="I54" s="36">
        <v>1460</v>
      </c>
      <c r="J54" s="36">
        <v>1800</v>
      </c>
      <c r="K54" s="36">
        <v>1460</v>
      </c>
      <c r="L54" s="36">
        <v>1460</v>
      </c>
      <c r="M54" s="36">
        <v>1800</v>
      </c>
      <c r="N54" s="36">
        <v>1460</v>
      </c>
      <c r="O54" s="36">
        <v>1400</v>
      </c>
      <c r="P54" s="36">
        <v>19600</v>
      </c>
      <c r="Q54" s="7"/>
      <c r="R54" s="33" t="s">
        <v>251</v>
      </c>
      <c r="S54" s="33" t="s">
        <v>252</v>
      </c>
      <c r="T54" s="33" t="s">
        <v>248</v>
      </c>
      <c r="U54" s="34">
        <v>623418.75</v>
      </c>
      <c r="V54" s="34">
        <v>605713.84</v>
      </c>
      <c r="W54" s="34">
        <v>605713.84</v>
      </c>
      <c r="X54" s="34">
        <v>667058.06999999995</v>
      </c>
      <c r="Y54" s="34">
        <v>605713.84</v>
      </c>
      <c r="Z54" s="34">
        <v>605713.84</v>
      </c>
      <c r="AA54" s="34">
        <v>667058.06999999995</v>
      </c>
      <c r="AB54" s="34">
        <v>662322.61</v>
      </c>
      <c r="AC54" s="34">
        <v>662322.61</v>
      </c>
      <c r="AD54" s="34">
        <v>729399.94</v>
      </c>
      <c r="AE54" s="34">
        <v>662322.61</v>
      </c>
      <c r="AF54" s="34">
        <v>662322.61</v>
      </c>
      <c r="AG54" s="34">
        <v>7759080.6299999999</v>
      </c>
      <c r="AH54" s="69">
        <f t="shared" si="3"/>
        <v>7759080.6300000008</v>
      </c>
      <c r="AI54" s="70">
        <f t="shared" si="4"/>
        <v>3713332.1799999992</v>
      </c>
      <c r="AJ54" s="69">
        <f t="shared" si="5"/>
        <v>4045748.4499999997</v>
      </c>
    </row>
    <row r="55" spans="1:36" x14ac:dyDescent="0.2">
      <c r="A55" s="35" t="s">
        <v>270</v>
      </c>
      <c r="B55" s="33" t="s">
        <v>271</v>
      </c>
      <c r="C55" s="33" t="s">
        <v>261</v>
      </c>
      <c r="D55" s="36">
        <v>2375</v>
      </c>
      <c r="E55" s="36">
        <v>1750</v>
      </c>
      <c r="F55" s="36">
        <v>1312.5</v>
      </c>
      <c r="G55" s="36">
        <v>1375</v>
      </c>
      <c r="H55" s="36">
        <v>1312.5</v>
      </c>
      <c r="I55" s="36">
        <v>1375</v>
      </c>
      <c r="J55" s="36">
        <v>1562.5</v>
      </c>
      <c r="K55" s="36">
        <v>1500</v>
      </c>
      <c r="L55" s="36">
        <v>1375</v>
      </c>
      <c r="M55" s="36">
        <v>1562.5</v>
      </c>
      <c r="N55" s="36">
        <v>1500</v>
      </c>
      <c r="O55" s="36">
        <v>1375</v>
      </c>
      <c r="P55" s="36">
        <v>18375</v>
      </c>
      <c r="Q55" s="7"/>
      <c r="R55" s="33" t="s">
        <v>253</v>
      </c>
      <c r="S55" s="33" t="s">
        <v>254</v>
      </c>
      <c r="T55" s="33" t="s">
        <v>248</v>
      </c>
      <c r="U55" s="34">
        <v>65863.17</v>
      </c>
      <c r="V55" s="34">
        <v>49375.93</v>
      </c>
      <c r="W55" s="34">
        <v>56408.480000000003</v>
      </c>
      <c r="X55" s="34">
        <v>70473.59</v>
      </c>
      <c r="Y55" s="34">
        <v>49375.93</v>
      </c>
      <c r="Z55" s="34">
        <v>56408.480000000003</v>
      </c>
      <c r="AA55" s="34">
        <v>70473.59</v>
      </c>
      <c r="AB55" s="34">
        <v>53990.5</v>
      </c>
      <c r="AC55" s="34">
        <v>61680.3</v>
      </c>
      <c r="AD55" s="34">
        <v>77059.91</v>
      </c>
      <c r="AE55" s="34">
        <v>53990.5</v>
      </c>
      <c r="AF55" s="34">
        <v>61680.3</v>
      </c>
      <c r="AG55" s="34">
        <v>726780.68</v>
      </c>
      <c r="AH55" s="69">
        <f t="shared" si="3"/>
        <v>726780.68000000017</v>
      </c>
      <c r="AI55" s="70">
        <f t="shared" si="4"/>
        <v>347905.58</v>
      </c>
      <c r="AJ55" s="69">
        <f t="shared" si="5"/>
        <v>378875.10000000003</v>
      </c>
    </row>
    <row r="56" spans="1:36" x14ac:dyDescent="0.2">
      <c r="A56" s="35" t="s">
        <v>55</v>
      </c>
      <c r="B56" s="33" t="s">
        <v>56</v>
      </c>
      <c r="C56" s="33" t="s">
        <v>7</v>
      </c>
      <c r="D56" s="36">
        <v>1109.1099999999999</v>
      </c>
      <c r="E56" s="36">
        <v>856.35</v>
      </c>
      <c r="F56" s="36">
        <v>1095.19</v>
      </c>
      <c r="G56" s="36">
        <v>1443.13</v>
      </c>
      <c r="H56" s="36">
        <v>1410.47</v>
      </c>
      <c r="I56" s="36">
        <v>1272.54</v>
      </c>
      <c r="J56" s="36">
        <v>1311.31</v>
      </c>
      <c r="K56" s="36">
        <v>1212.6099999999999</v>
      </c>
      <c r="L56" s="36">
        <v>1115.0899999999999</v>
      </c>
      <c r="M56" s="36">
        <v>1022.02</v>
      </c>
      <c r="N56" s="36">
        <v>1181.17</v>
      </c>
      <c r="O56" s="36">
        <v>1194.54</v>
      </c>
      <c r="P56" s="36">
        <v>14223.53</v>
      </c>
      <c r="Q56" s="7"/>
      <c r="R56" s="33" t="s">
        <v>266</v>
      </c>
      <c r="S56" s="33" t="s">
        <v>267</v>
      </c>
      <c r="T56" s="33" t="s">
        <v>261</v>
      </c>
      <c r="U56" s="34">
        <v>208313.08</v>
      </c>
      <c r="V56" s="34">
        <v>175558.32</v>
      </c>
      <c r="W56" s="34">
        <v>162103.71</v>
      </c>
      <c r="X56" s="34">
        <v>175558.32</v>
      </c>
      <c r="Y56" s="34">
        <v>162103.71</v>
      </c>
      <c r="Z56" s="34">
        <v>162103.71</v>
      </c>
      <c r="AA56" s="34">
        <v>175558.32</v>
      </c>
      <c r="AB56" s="34">
        <v>177253.76000000001</v>
      </c>
      <c r="AC56" s="34">
        <v>177253.76000000001</v>
      </c>
      <c r="AD56" s="34">
        <v>191965.82</v>
      </c>
      <c r="AE56" s="34">
        <v>177253.76000000001</v>
      </c>
      <c r="AF56" s="34">
        <v>177253.76000000001</v>
      </c>
      <c r="AG56" s="34">
        <v>2122280.0299999998</v>
      </c>
      <c r="AH56" s="69">
        <f t="shared" si="3"/>
        <v>2122280.0300000003</v>
      </c>
      <c r="AI56" s="70">
        <f t="shared" si="4"/>
        <v>1045740.8499999999</v>
      </c>
      <c r="AJ56" s="69">
        <f t="shared" si="5"/>
        <v>1076539.1800000002</v>
      </c>
    </row>
    <row r="57" spans="1:36" x14ac:dyDescent="0.2">
      <c r="A57" s="35" t="s">
        <v>59</v>
      </c>
      <c r="B57" s="33" t="s">
        <v>60</v>
      </c>
      <c r="C57" s="33" t="s">
        <v>7</v>
      </c>
      <c r="D57" s="36">
        <v>1784.23</v>
      </c>
      <c r="E57" s="36">
        <v>1377.6</v>
      </c>
      <c r="F57" s="36">
        <v>1761.83</v>
      </c>
      <c r="G57" s="36">
        <v>2321.56</v>
      </c>
      <c r="H57" s="36">
        <v>2269.0100000000002</v>
      </c>
      <c r="I57" s="36">
        <v>2047.12</v>
      </c>
      <c r="J57" s="36">
        <v>2109.5100000000002</v>
      </c>
      <c r="K57" s="36">
        <v>1950.72</v>
      </c>
      <c r="L57" s="36">
        <v>1793.84</v>
      </c>
      <c r="M57" s="36">
        <v>1644.12</v>
      </c>
      <c r="N57" s="36">
        <v>1900.14</v>
      </c>
      <c r="O57" s="36">
        <v>1921.66</v>
      </c>
      <c r="P57" s="36">
        <v>22881.34</v>
      </c>
      <c r="Q57" s="7"/>
      <c r="R57" s="33" t="s">
        <v>264</v>
      </c>
      <c r="S57" s="33" t="s">
        <v>265</v>
      </c>
      <c r="T57" s="33" t="s">
        <v>261</v>
      </c>
      <c r="U57" s="34">
        <v>417880.85</v>
      </c>
      <c r="V57" s="34">
        <v>359609.49</v>
      </c>
      <c r="W57" s="34">
        <v>340201.4</v>
      </c>
      <c r="X57" s="34">
        <v>388721.63</v>
      </c>
      <c r="Y57" s="34">
        <v>330497.36</v>
      </c>
      <c r="Z57" s="34">
        <v>330497.36</v>
      </c>
      <c r="AA57" s="34">
        <v>388721.63</v>
      </c>
      <c r="AB57" s="34">
        <v>361384.96000000002</v>
      </c>
      <c r="AC57" s="34">
        <v>361384.96000000002</v>
      </c>
      <c r="AD57" s="34">
        <v>425050.75</v>
      </c>
      <c r="AE57" s="34">
        <v>361384.96000000002</v>
      </c>
      <c r="AF57" s="34">
        <v>361384.96000000002</v>
      </c>
      <c r="AG57" s="34">
        <v>4426720.3099999996</v>
      </c>
      <c r="AH57" s="69">
        <f t="shared" si="3"/>
        <v>4426720.3099999996</v>
      </c>
      <c r="AI57" s="70">
        <f t="shared" si="4"/>
        <v>2167408.09</v>
      </c>
      <c r="AJ57" s="69">
        <f t="shared" si="5"/>
        <v>2259312.2200000002</v>
      </c>
    </row>
    <row r="58" spans="1:36" x14ac:dyDescent="0.2">
      <c r="A58" s="37" t="s">
        <v>57</v>
      </c>
      <c r="B58" s="26" t="s">
        <v>58</v>
      </c>
      <c r="C58" s="26" t="s">
        <v>7</v>
      </c>
      <c r="D58" s="39">
        <v>868</v>
      </c>
      <c r="E58" s="39">
        <v>670.18</v>
      </c>
      <c r="F58" s="39">
        <v>857.11</v>
      </c>
      <c r="G58" s="39">
        <v>1129.4100000000001</v>
      </c>
      <c r="H58" s="39">
        <v>1103.8399999999999</v>
      </c>
      <c r="I58" s="39">
        <v>995.9</v>
      </c>
      <c r="J58" s="39">
        <v>1026.25</v>
      </c>
      <c r="K58" s="39">
        <v>949</v>
      </c>
      <c r="L58" s="39">
        <v>872.68</v>
      </c>
      <c r="M58" s="39">
        <v>799.84</v>
      </c>
      <c r="N58" s="39">
        <v>924.39</v>
      </c>
      <c r="O58" s="39">
        <v>934.86</v>
      </c>
      <c r="P58" s="39">
        <v>11131.46</v>
      </c>
      <c r="Q58" s="7"/>
      <c r="R58" s="26" t="s">
        <v>262</v>
      </c>
      <c r="S58" s="26" t="s">
        <v>263</v>
      </c>
      <c r="T58" s="26" t="s">
        <v>261</v>
      </c>
      <c r="U58" s="32">
        <v>207319.21</v>
      </c>
      <c r="V58" s="32">
        <v>173167.98</v>
      </c>
      <c r="W58" s="32">
        <v>152079.60999999999</v>
      </c>
      <c r="X58" s="32">
        <v>179453.94</v>
      </c>
      <c r="Y58" s="32">
        <v>160596.07</v>
      </c>
      <c r="Z58" s="32">
        <v>160596.07</v>
      </c>
      <c r="AA58" s="32">
        <v>179453.94</v>
      </c>
      <c r="AB58" s="32">
        <v>175604.92</v>
      </c>
      <c r="AC58" s="32">
        <v>175604.92</v>
      </c>
      <c r="AD58" s="32">
        <v>196225.19</v>
      </c>
      <c r="AE58" s="32">
        <v>175604.92</v>
      </c>
      <c r="AF58" s="32">
        <v>175604.92</v>
      </c>
      <c r="AG58" s="32">
        <v>2111311.69</v>
      </c>
      <c r="AH58" s="69">
        <f t="shared" si="3"/>
        <v>2111311.69</v>
      </c>
      <c r="AI58" s="70">
        <f t="shared" si="4"/>
        <v>1033212.8800000001</v>
      </c>
      <c r="AJ58" s="69">
        <f t="shared" si="5"/>
        <v>1078098.81</v>
      </c>
    </row>
    <row r="59" spans="1:36" x14ac:dyDescent="0.2">
      <c r="A59" s="37" t="s">
        <v>146</v>
      </c>
      <c r="B59" s="26" t="s">
        <v>147</v>
      </c>
      <c r="C59" s="26" t="s">
        <v>137</v>
      </c>
      <c r="D59" s="39">
        <v>0</v>
      </c>
      <c r="E59" s="39">
        <v>4771.32</v>
      </c>
      <c r="F59" s="39">
        <v>4749.3900000000003</v>
      </c>
      <c r="G59" s="39">
        <v>4425.71</v>
      </c>
      <c r="H59" s="39">
        <v>0</v>
      </c>
      <c r="I59" s="39">
        <v>0</v>
      </c>
      <c r="J59" s="39">
        <v>4974.21</v>
      </c>
      <c r="K59" s="39">
        <v>4916.7700000000004</v>
      </c>
      <c r="L59" s="39">
        <v>4872.0200000000004</v>
      </c>
      <c r="M59" s="39">
        <v>5142.0200000000004</v>
      </c>
      <c r="N59" s="39">
        <v>5083.33</v>
      </c>
      <c r="O59" s="39">
        <v>5224.66</v>
      </c>
      <c r="P59" s="39">
        <v>44159.43</v>
      </c>
      <c r="Q59" s="7"/>
      <c r="R59" s="26" t="s">
        <v>259</v>
      </c>
      <c r="S59" s="26" t="s">
        <v>260</v>
      </c>
      <c r="T59" s="26" t="s">
        <v>261</v>
      </c>
      <c r="U59" s="32">
        <v>341074.3</v>
      </c>
      <c r="V59" s="32">
        <v>288767.86</v>
      </c>
      <c r="W59" s="32">
        <v>258555.61</v>
      </c>
      <c r="X59" s="32">
        <v>273661.73</v>
      </c>
      <c r="Y59" s="32">
        <v>258555.61</v>
      </c>
      <c r="Z59" s="32">
        <v>258555.61</v>
      </c>
      <c r="AA59" s="32">
        <v>273661.73</v>
      </c>
      <c r="AB59" s="32">
        <v>282719.3</v>
      </c>
      <c r="AC59" s="32">
        <v>282719.3</v>
      </c>
      <c r="AD59" s="32">
        <v>299237.19</v>
      </c>
      <c r="AE59" s="32">
        <v>282719.3</v>
      </c>
      <c r="AF59" s="32">
        <v>282719.3</v>
      </c>
      <c r="AG59" s="32">
        <v>3382946.84</v>
      </c>
      <c r="AH59" s="69">
        <f t="shared" si="3"/>
        <v>3382946.8399999989</v>
      </c>
      <c r="AI59" s="70">
        <f t="shared" si="4"/>
        <v>1679170.7199999997</v>
      </c>
      <c r="AJ59" s="69">
        <f t="shared" si="5"/>
        <v>1703776.12</v>
      </c>
    </row>
    <row r="60" spans="1:36" x14ac:dyDescent="0.2">
      <c r="A60" s="35" t="s">
        <v>148</v>
      </c>
      <c r="B60" s="33" t="s">
        <v>149</v>
      </c>
      <c r="C60" s="33" t="s">
        <v>137</v>
      </c>
      <c r="D60" s="36">
        <v>0</v>
      </c>
      <c r="E60" s="36">
        <v>1086.5</v>
      </c>
      <c r="F60" s="36">
        <v>1106.3499999999999</v>
      </c>
      <c r="G60" s="36">
        <v>1126.98</v>
      </c>
      <c r="H60" s="36">
        <v>0</v>
      </c>
      <c r="I60" s="36">
        <v>0</v>
      </c>
      <c r="J60" s="36">
        <v>1156.6400000000001</v>
      </c>
      <c r="K60" s="36">
        <v>1055.18</v>
      </c>
      <c r="L60" s="36">
        <v>1089.7</v>
      </c>
      <c r="M60" s="36">
        <v>1107.04</v>
      </c>
      <c r="N60" s="36">
        <v>1012.68</v>
      </c>
      <c r="O60" s="36">
        <v>1052.78</v>
      </c>
      <c r="P60" s="36">
        <v>9793.85</v>
      </c>
      <c r="Q60" s="7"/>
      <c r="R60" s="26" t="s">
        <v>268</v>
      </c>
      <c r="S60" s="26" t="s">
        <v>269</v>
      </c>
      <c r="T60" s="26" t="s">
        <v>261</v>
      </c>
      <c r="U60" s="32">
        <v>231530.13</v>
      </c>
      <c r="V60" s="32">
        <v>185801.60000000001</v>
      </c>
      <c r="W60" s="32">
        <v>185801.60000000001</v>
      </c>
      <c r="X60" s="32">
        <v>198188.37</v>
      </c>
      <c r="Y60" s="32">
        <v>185801.60000000001</v>
      </c>
      <c r="Z60" s="32">
        <v>185801.60000000001</v>
      </c>
      <c r="AA60" s="32">
        <v>198188.37</v>
      </c>
      <c r="AB60" s="32">
        <v>203166.36</v>
      </c>
      <c r="AC60" s="32">
        <v>203166.36</v>
      </c>
      <c r="AD60" s="32">
        <v>216710.78</v>
      </c>
      <c r="AE60" s="32">
        <v>203166.36</v>
      </c>
      <c r="AF60" s="32">
        <v>203166.36</v>
      </c>
      <c r="AG60" s="32">
        <v>2400489.4900000002</v>
      </c>
      <c r="AH60" s="69">
        <f t="shared" si="3"/>
        <v>2400489.4899999998</v>
      </c>
      <c r="AI60" s="70">
        <f t="shared" si="4"/>
        <v>1172924.8999999999</v>
      </c>
      <c r="AJ60" s="69">
        <f t="shared" si="5"/>
        <v>1227564.5899999999</v>
      </c>
    </row>
    <row r="61" spans="1:36" x14ac:dyDescent="0.2">
      <c r="A61" s="35" t="s">
        <v>150</v>
      </c>
      <c r="B61" s="33" t="s">
        <v>151</v>
      </c>
      <c r="C61" s="33" t="s">
        <v>137</v>
      </c>
      <c r="D61" s="36">
        <v>0</v>
      </c>
      <c r="E61" s="36">
        <v>911.11</v>
      </c>
      <c r="F61" s="36">
        <v>1006.35</v>
      </c>
      <c r="G61" s="36">
        <v>1129.54</v>
      </c>
      <c r="H61" s="36">
        <v>0</v>
      </c>
      <c r="I61" s="36">
        <v>0</v>
      </c>
      <c r="J61" s="36">
        <v>855.56</v>
      </c>
      <c r="K61" s="36">
        <v>970.63</v>
      </c>
      <c r="L61" s="36">
        <v>938.49</v>
      </c>
      <c r="M61" s="36">
        <v>1103.17</v>
      </c>
      <c r="N61" s="36">
        <v>998.02</v>
      </c>
      <c r="O61" s="36">
        <v>1037.7</v>
      </c>
      <c r="P61" s="36">
        <v>8950.57</v>
      </c>
      <c r="Q61" s="7"/>
      <c r="R61" s="26" t="s">
        <v>272</v>
      </c>
      <c r="S61" s="26" t="s">
        <v>273</v>
      </c>
      <c r="T61" s="26" t="s">
        <v>261</v>
      </c>
      <c r="U61" s="32">
        <v>424492.72</v>
      </c>
      <c r="V61" s="32">
        <v>341110.22</v>
      </c>
      <c r="W61" s="32">
        <v>276678.28999999998</v>
      </c>
      <c r="X61" s="32">
        <v>341110.22</v>
      </c>
      <c r="Y61" s="32">
        <v>276678.28999999998</v>
      </c>
      <c r="Z61" s="32">
        <v>276678.28999999998</v>
      </c>
      <c r="AA61" s="32">
        <v>341110.22</v>
      </c>
      <c r="AB61" s="32">
        <v>276678.28999999998</v>
      </c>
      <c r="AC61" s="32">
        <v>276678.28999999998</v>
      </c>
      <c r="AD61" s="32">
        <v>341110.22</v>
      </c>
      <c r="AE61" s="32">
        <v>276678.28999999998</v>
      </c>
      <c r="AF61" s="32">
        <v>265307.95</v>
      </c>
      <c r="AG61" s="32">
        <v>3714311.29</v>
      </c>
      <c r="AH61" s="69">
        <f t="shared" si="3"/>
        <v>3714311.29</v>
      </c>
      <c r="AI61" s="70">
        <f t="shared" si="4"/>
        <v>1936748.03</v>
      </c>
      <c r="AJ61" s="69">
        <f t="shared" si="5"/>
        <v>1777563.26</v>
      </c>
    </row>
    <row r="62" spans="1:36" x14ac:dyDescent="0.2">
      <c r="A62" s="35" t="s">
        <v>244</v>
      </c>
      <c r="B62" s="33" t="s">
        <v>245</v>
      </c>
      <c r="C62" s="33" t="s">
        <v>225</v>
      </c>
      <c r="D62" s="36">
        <v>1916.67</v>
      </c>
      <c r="E62" s="36">
        <v>1777.78</v>
      </c>
      <c r="F62" s="36">
        <v>1638.89</v>
      </c>
      <c r="G62" s="36">
        <v>1708.33</v>
      </c>
      <c r="H62" s="36">
        <v>1638.89</v>
      </c>
      <c r="I62" s="36">
        <v>1430.56</v>
      </c>
      <c r="J62" s="36">
        <v>1708.33</v>
      </c>
      <c r="K62" s="36">
        <v>1916.67</v>
      </c>
      <c r="L62" s="36">
        <v>1777.78</v>
      </c>
      <c r="M62" s="36">
        <v>1569.44</v>
      </c>
      <c r="N62" s="36">
        <v>1638.89</v>
      </c>
      <c r="O62" s="36">
        <v>1708.33</v>
      </c>
      <c r="P62" s="36">
        <v>20430.560000000001</v>
      </c>
      <c r="Q62" s="7"/>
      <c r="R62" s="33" t="s">
        <v>270</v>
      </c>
      <c r="S62" s="33" t="s">
        <v>271</v>
      </c>
      <c r="T62" s="33" t="s">
        <v>261</v>
      </c>
      <c r="U62" s="34">
        <v>361049.97</v>
      </c>
      <c r="V62" s="34">
        <v>266036.82</v>
      </c>
      <c r="W62" s="34">
        <v>199603.63</v>
      </c>
      <c r="X62" s="34">
        <v>209028.93</v>
      </c>
      <c r="Y62" s="34">
        <v>199603.63</v>
      </c>
      <c r="Z62" s="34">
        <v>209028.93</v>
      </c>
      <c r="AA62" s="34">
        <v>237608.89</v>
      </c>
      <c r="AB62" s="34">
        <v>228031.56</v>
      </c>
      <c r="AC62" s="34">
        <v>209028.93</v>
      </c>
      <c r="AD62" s="34">
        <v>237608.89</v>
      </c>
      <c r="AE62" s="34">
        <v>228031.56</v>
      </c>
      <c r="AF62" s="34">
        <v>209028.93</v>
      </c>
      <c r="AG62" s="34">
        <v>2793690.67</v>
      </c>
      <c r="AH62" s="69">
        <f t="shared" si="3"/>
        <v>2793690.6700000004</v>
      </c>
      <c r="AI62" s="70">
        <f t="shared" si="4"/>
        <v>1444351.91</v>
      </c>
      <c r="AJ62" s="69">
        <f t="shared" si="5"/>
        <v>1349338.76</v>
      </c>
    </row>
    <row r="63" spans="1:36" x14ac:dyDescent="0.2">
      <c r="A63" s="35" t="s">
        <v>169</v>
      </c>
      <c r="B63" s="33" t="s">
        <v>170</v>
      </c>
      <c r="C63" s="33" t="s">
        <v>162</v>
      </c>
      <c r="D63" s="36">
        <v>3816.49</v>
      </c>
      <c r="E63" s="36">
        <v>2966.32</v>
      </c>
      <c r="F63" s="36">
        <v>0</v>
      </c>
      <c r="G63" s="36">
        <v>0</v>
      </c>
      <c r="H63" s="36">
        <v>0</v>
      </c>
      <c r="I63" s="36">
        <v>0</v>
      </c>
      <c r="J63" s="36">
        <v>0</v>
      </c>
      <c r="K63" s="36">
        <v>0</v>
      </c>
      <c r="L63" s="36">
        <v>1580.07</v>
      </c>
      <c r="M63" s="36">
        <v>1747.08</v>
      </c>
      <c r="N63" s="36">
        <v>2831.62</v>
      </c>
      <c r="O63" s="36">
        <v>2018.56</v>
      </c>
      <c r="P63" s="36">
        <v>14960.14</v>
      </c>
      <c r="Q63" s="7"/>
      <c r="R63" s="33" t="s">
        <v>65</v>
      </c>
      <c r="S63" s="33" t="s">
        <v>66</v>
      </c>
      <c r="T63" s="33" t="s">
        <v>7</v>
      </c>
      <c r="U63" s="34">
        <v>231159.56</v>
      </c>
      <c r="V63" s="34">
        <v>155264.01</v>
      </c>
      <c r="W63" s="34">
        <v>229790.74</v>
      </c>
      <c r="X63" s="34">
        <v>227360.52</v>
      </c>
      <c r="Y63" s="34">
        <v>222770.11</v>
      </c>
      <c r="Z63" s="34">
        <v>244372.05</v>
      </c>
      <c r="AA63" s="34">
        <v>337800.49</v>
      </c>
      <c r="AB63" s="34">
        <v>181289.72</v>
      </c>
      <c r="AC63" s="34">
        <v>178927.64</v>
      </c>
      <c r="AD63" s="34">
        <v>178927.64</v>
      </c>
      <c r="AE63" s="34">
        <v>248313.77</v>
      </c>
      <c r="AF63" s="34">
        <v>245656.43</v>
      </c>
      <c r="AG63" s="34">
        <v>2681632.6800000002</v>
      </c>
      <c r="AH63" s="69">
        <f t="shared" si="3"/>
        <v>2681632.6800000002</v>
      </c>
      <c r="AI63" s="70">
        <f t="shared" si="4"/>
        <v>1310716.99</v>
      </c>
      <c r="AJ63" s="69">
        <f t="shared" si="5"/>
        <v>1370915.69</v>
      </c>
    </row>
    <row r="64" spans="1:36" x14ac:dyDescent="0.2">
      <c r="A64" s="35" t="s">
        <v>195</v>
      </c>
      <c r="B64" s="33" t="s">
        <v>196</v>
      </c>
      <c r="C64" s="33" t="s">
        <v>162</v>
      </c>
      <c r="D64" s="36">
        <v>2982.82</v>
      </c>
      <c r="E64" s="36">
        <v>3006.53</v>
      </c>
      <c r="F64" s="36">
        <v>0</v>
      </c>
      <c r="G64" s="36">
        <v>0</v>
      </c>
      <c r="H64" s="36">
        <v>0</v>
      </c>
      <c r="I64" s="36">
        <v>0</v>
      </c>
      <c r="J64" s="36">
        <v>0</v>
      </c>
      <c r="K64" s="36">
        <v>0</v>
      </c>
      <c r="L64" s="36">
        <v>1349.48</v>
      </c>
      <c r="M64" s="36">
        <v>1710.65</v>
      </c>
      <c r="N64" s="36">
        <v>3991.41</v>
      </c>
      <c r="O64" s="36">
        <v>3653.95</v>
      </c>
      <c r="P64" s="36">
        <v>16694.84</v>
      </c>
      <c r="Q64" s="7"/>
      <c r="R64" s="33" t="s">
        <v>55</v>
      </c>
      <c r="S64" s="33" t="s">
        <v>56</v>
      </c>
      <c r="T64" s="33" t="s">
        <v>7</v>
      </c>
      <c r="U64" s="34">
        <v>300680.95</v>
      </c>
      <c r="V64" s="34">
        <v>248331.56</v>
      </c>
      <c r="W64" s="34">
        <v>317667.12</v>
      </c>
      <c r="X64" s="34">
        <v>418624.34</v>
      </c>
      <c r="Y64" s="34">
        <v>409050.81</v>
      </c>
      <c r="Z64" s="34">
        <v>369306.16</v>
      </c>
      <c r="AA64" s="34">
        <v>380330.22</v>
      </c>
      <c r="AB64" s="34">
        <v>384787.57</v>
      </c>
      <c r="AC64" s="34">
        <v>353700.03</v>
      </c>
      <c r="AD64" s="34">
        <v>324198.59000000003</v>
      </c>
      <c r="AE64" s="34">
        <v>374636.54</v>
      </c>
      <c r="AF64" s="34">
        <v>379077.61</v>
      </c>
      <c r="AG64" s="34">
        <v>4260391.5</v>
      </c>
      <c r="AH64" s="69">
        <f t="shared" si="3"/>
        <v>4260391.5</v>
      </c>
      <c r="AI64" s="70">
        <f t="shared" si="4"/>
        <v>2063660.94</v>
      </c>
      <c r="AJ64" s="69">
        <f t="shared" si="5"/>
        <v>2196730.56</v>
      </c>
    </row>
    <row r="65" spans="1:36" x14ac:dyDescent="0.2">
      <c r="A65" s="35" t="s">
        <v>203</v>
      </c>
      <c r="B65" s="33" t="s">
        <v>204</v>
      </c>
      <c r="C65" s="33" t="s">
        <v>162</v>
      </c>
      <c r="D65" s="36">
        <v>9347.2800000000007</v>
      </c>
      <c r="E65" s="36">
        <v>7417.57</v>
      </c>
      <c r="F65" s="36">
        <v>0</v>
      </c>
      <c r="G65" s="36">
        <v>0</v>
      </c>
      <c r="H65" s="36">
        <v>0</v>
      </c>
      <c r="I65" s="36">
        <v>0</v>
      </c>
      <c r="J65" s="36">
        <v>0</v>
      </c>
      <c r="K65" s="36">
        <v>0</v>
      </c>
      <c r="L65" s="36">
        <v>3470.93</v>
      </c>
      <c r="M65" s="36">
        <v>7015.65</v>
      </c>
      <c r="N65" s="36">
        <v>8212.14</v>
      </c>
      <c r="O65" s="36">
        <v>10116.61</v>
      </c>
      <c r="P65" s="36">
        <v>45580.18</v>
      </c>
      <c r="Q65" s="7"/>
      <c r="R65" s="33" t="s">
        <v>59</v>
      </c>
      <c r="S65" s="33" t="s">
        <v>60</v>
      </c>
      <c r="T65" s="33" t="s">
        <v>7</v>
      </c>
      <c r="U65" s="34">
        <v>483692.35</v>
      </c>
      <c r="V65" s="34">
        <v>399767.39</v>
      </c>
      <c r="W65" s="34">
        <v>511168.46</v>
      </c>
      <c r="X65" s="34">
        <v>673628.36</v>
      </c>
      <c r="Y65" s="34">
        <v>658252.68999999994</v>
      </c>
      <c r="Z65" s="34">
        <v>593848.94999999995</v>
      </c>
      <c r="AA65" s="34">
        <v>612125.68999999994</v>
      </c>
      <c r="AB65" s="34">
        <v>618895.75</v>
      </c>
      <c r="AC65" s="34">
        <v>569092.25</v>
      </c>
      <c r="AD65" s="34">
        <v>521509.29</v>
      </c>
      <c r="AE65" s="34">
        <v>602717.54</v>
      </c>
      <c r="AF65" s="34">
        <v>609696.38</v>
      </c>
      <c r="AG65" s="34">
        <v>6854395.0999999996</v>
      </c>
      <c r="AH65" s="69">
        <f t="shared" si="3"/>
        <v>6854395.1000000006</v>
      </c>
      <c r="AI65" s="70">
        <f t="shared" si="4"/>
        <v>3320358.2</v>
      </c>
      <c r="AJ65" s="69">
        <f t="shared" si="5"/>
        <v>3534036.9</v>
      </c>
    </row>
    <row r="66" spans="1:36" x14ac:dyDescent="0.2">
      <c r="A66" s="35" t="s">
        <v>63</v>
      </c>
      <c r="B66" s="33" t="s">
        <v>64</v>
      </c>
      <c r="C66" s="33" t="s">
        <v>7</v>
      </c>
      <c r="D66" s="36">
        <v>859.17</v>
      </c>
      <c r="E66" s="36">
        <v>538.99</v>
      </c>
      <c r="F66" s="36">
        <v>798.08</v>
      </c>
      <c r="G66" s="36">
        <v>789.47</v>
      </c>
      <c r="H66" s="36">
        <v>773.72</v>
      </c>
      <c r="I66" s="36">
        <v>848.35</v>
      </c>
      <c r="J66" s="36">
        <v>1173.27</v>
      </c>
      <c r="K66" s="36">
        <v>575.54</v>
      </c>
      <c r="L66" s="36">
        <v>568.57000000000005</v>
      </c>
      <c r="M66" s="36">
        <v>568.51</v>
      </c>
      <c r="N66" s="36">
        <v>787.97</v>
      </c>
      <c r="O66" s="36">
        <v>779.94</v>
      </c>
      <c r="P66" s="36">
        <v>9061.58</v>
      </c>
      <c r="Q66" s="7"/>
      <c r="R66" s="33" t="s">
        <v>57</v>
      </c>
      <c r="S66" s="33" t="s">
        <v>58</v>
      </c>
      <c r="T66" s="33" t="s">
        <v>7</v>
      </c>
      <c r="U66" s="34">
        <v>235339.1</v>
      </c>
      <c r="V66" s="34">
        <v>194371.66</v>
      </c>
      <c r="W66" s="34">
        <v>248621.66</v>
      </c>
      <c r="X66" s="34">
        <v>327530.76</v>
      </c>
      <c r="Y66" s="34">
        <v>320278.08</v>
      </c>
      <c r="Z66" s="34">
        <v>288946.53000000003</v>
      </c>
      <c r="AA66" s="34">
        <v>297649.74</v>
      </c>
      <c r="AB66" s="34">
        <v>301041.55</v>
      </c>
      <c r="AC66" s="34">
        <v>276932.84999999998</v>
      </c>
      <c r="AD66" s="34">
        <v>253775.81</v>
      </c>
      <c r="AE66" s="34">
        <v>293111.06</v>
      </c>
      <c r="AF66" s="34">
        <v>296600.48</v>
      </c>
      <c r="AG66" s="34">
        <v>3334199.28</v>
      </c>
      <c r="AH66" s="69">
        <f t="shared" ref="AH66:AH97" si="6">SUM(U66:AF66)</f>
        <v>3334199.2800000003</v>
      </c>
      <c r="AI66" s="70">
        <f t="shared" ref="AI66:AI97" si="7">SUM(U66:Z66)</f>
        <v>1615087.79</v>
      </c>
      <c r="AJ66" s="69">
        <f t="shared" ref="AJ66:AJ97" si="8">SUM(AA66:AF66)</f>
        <v>1719111.49</v>
      </c>
    </row>
    <row r="67" spans="1:36" x14ac:dyDescent="0.2">
      <c r="A67" s="35" t="s">
        <v>61</v>
      </c>
      <c r="B67" s="33" t="s">
        <v>62</v>
      </c>
      <c r="C67" s="33" t="s">
        <v>7</v>
      </c>
      <c r="D67" s="36">
        <v>1088.28</v>
      </c>
      <c r="E67" s="36">
        <v>682.72</v>
      </c>
      <c r="F67" s="36">
        <v>1010.9</v>
      </c>
      <c r="G67" s="36">
        <v>999.99</v>
      </c>
      <c r="H67" s="36">
        <v>980.04</v>
      </c>
      <c r="I67" s="36">
        <v>1074.58</v>
      </c>
      <c r="J67" s="36">
        <v>1486.14</v>
      </c>
      <c r="K67" s="36">
        <v>729.02</v>
      </c>
      <c r="L67" s="36">
        <v>720.19</v>
      </c>
      <c r="M67" s="36">
        <v>720.11</v>
      </c>
      <c r="N67" s="36">
        <v>998.09</v>
      </c>
      <c r="O67" s="36">
        <v>987.92</v>
      </c>
      <c r="P67" s="36">
        <v>11477.98</v>
      </c>
      <c r="Q67" s="7"/>
      <c r="R67" s="26" t="s">
        <v>146</v>
      </c>
      <c r="S67" s="26" t="s">
        <v>147</v>
      </c>
      <c r="T67" s="26" t="s">
        <v>137</v>
      </c>
      <c r="U67" s="32">
        <v>0</v>
      </c>
      <c r="V67" s="32">
        <v>2299764.65</v>
      </c>
      <c r="W67" s="32">
        <v>2289159.9900000002</v>
      </c>
      <c r="X67" s="32">
        <v>2133464.34</v>
      </c>
      <c r="Y67" s="32">
        <v>0</v>
      </c>
      <c r="Z67" s="32">
        <v>0</v>
      </c>
      <c r="AA67" s="32">
        <v>2397616.7200000002</v>
      </c>
      <c r="AB67" s="32">
        <v>2591647.9300000002</v>
      </c>
      <c r="AC67" s="32">
        <v>2567929.37</v>
      </c>
      <c r="AD67" s="32">
        <v>2710240.73</v>
      </c>
      <c r="AE67" s="32">
        <v>2679143.06</v>
      </c>
      <c r="AF67" s="32">
        <v>2753988.3</v>
      </c>
      <c r="AG67" s="32">
        <v>22422955.100000001</v>
      </c>
      <c r="AH67" s="69">
        <f t="shared" si="6"/>
        <v>22422955.09</v>
      </c>
      <c r="AI67" s="70">
        <f t="shared" si="7"/>
        <v>6722388.9800000004</v>
      </c>
      <c r="AJ67" s="69">
        <f t="shared" si="8"/>
        <v>15700566.109999999</v>
      </c>
    </row>
    <row r="68" spans="1:36" x14ac:dyDescent="0.2">
      <c r="A68" s="35" t="s">
        <v>282</v>
      </c>
      <c r="B68" s="33" t="s">
        <v>283</v>
      </c>
      <c r="C68" s="33" t="s">
        <v>225</v>
      </c>
      <c r="D68" s="36">
        <v>396</v>
      </c>
      <c r="E68" s="36">
        <v>392</v>
      </c>
      <c r="F68" s="36">
        <v>292</v>
      </c>
      <c r="G68" s="36">
        <v>312</v>
      </c>
      <c r="H68" s="36">
        <v>368</v>
      </c>
      <c r="I68" s="36">
        <v>312</v>
      </c>
      <c r="J68" s="36">
        <v>292</v>
      </c>
      <c r="K68" s="36">
        <v>400</v>
      </c>
      <c r="L68" s="36">
        <v>396</v>
      </c>
      <c r="M68" s="36">
        <v>316</v>
      </c>
      <c r="N68" s="36">
        <v>376</v>
      </c>
      <c r="O68" s="36">
        <v>312</v>
      </c>
      <c r="P68" s="36">
        <v>4164</v>
      </c>
      <c r="Q68" s="7"/>
      <c r="R68" s="26" t="s">
        <v>148</v>
      </c>
      <c r="S68" s="26" t="s">
        <v>149</v>
      </c>
      <c r="T68" s="26" t="s">
        <v>137</v>
      </c>
      <c r="U68" s="32">
        <v>0</v>
      </c>
      <c r="V68" s="32">
        <v>523966.5</v>
      </c>
      <c r="W68" s="32">
        <v>533125.06999999995</v>
      </c>
      <c r="X68" s="32">
        <v>543247.69999999995</v>
      </c>
      <c r="Y68" s="32">
        <v>0</v>
      </c>
      <c r="Z68" s="32">
        <v>0</v>
      </c>
      <c r="AA68" s="32">
        <v>557708.59</v>
      </c>
      <c r="AB68" s="32">
        <v>556068.44999999995</v>
      </c>
      <c r="AC68" s="32">
        <v>574516.22</v>
      </c>
      <c r="AD68" s="32">
        <v>583476.56000000006</v>
      </c>
      <c r="AE68" s="32">
        <v>533931.13</v>
      </c>
      <c r="AF68" s="32">
        <v>555014.29</v>
      </c>
      <c r="AG68" s="32">
        <v>4961054.51</v>
      </c>
      <c r="AH68" s="69">
        <f t="shared" si="6"/>
        <v>4961054.51</v>
      </c>
      <c r="AI68" s="70">
        <f t="shared" si="7"/>
        <v>1600339.2699999998</v>
      </c>
      <c r="AJ68" s="69">
        <f t="shared" si="8"/>
        <v>3360715.24</v>
      </c>
    </row>
    <row r="69" spans="1:36" x14ac:dyDescent="0.2">
      <c r="A69" s="35" t="s">
        <v>171</v>
      </c>
      <c r="B69" s="33" t="s">
        <v>172</v>
      </c>
      <c r="C69" s="33" t="s">
        <v>162</v>
      </c>
      <c r="D69" s="36">
        <v>7565.46</v>
      </c>
      <c r="E69" s="36">
        <v>7045.39</v>
      </c>
      <c r="F69" s="36">
        <v>0</v>
      </c>
      <c r="G69" s="36">
        <v>0</v>
      </c>
      <c r="H69" s="36">
        <v>0</v>
      </c>
      <c r="I69" s="36">
        <v>0</v>
      </c>
      <c r="J69" s="36">
        <v>0</v>
      </c>
      <c r="K69" s="36">
        <v>0</v>
      </c>
      <c r="L69" s="36">
        <v>3470.72</v>
      </c>
      <c r="M69" s="36">
        <v>6361.51</v>
      </c>
      <c r="N69" s="36">
        <v>7554.28</v>
      </c>
      <c r="O69" s="36">
        <v>9153.9500000000007</v>
      </c>
      <c r="P69" s="36">
        <v>41151.31</v>
      </c>
      <c r="Q69" s="7"/>
      <c r="R69" s="26" t="s">
        <v>150</v>
      </c>
      <c r="S69" s="26" t="s">
        <v>151</v>
      </c>
      <c r="T69" s="26" t="s">
        <v>137</v>
      </c>
      <c r="U69" s="32">
        <v>0</v>
      </c>
      <c r="V69" s="32">
        <v>439129.24</v>
      </c>
      <c r="W69" s="32">
        <v>484922.08</v>
      </c>
      <c r="X69" s="32">
        <v>544693.79</v>
      </c>
      <c r="Y69" s="32">
        <v>0</v>
      </c>
      <c r="Z69" s="32">
        <v>0</v>
      </c>
      <c r="AA69" s="32">
        <v>412617.59</v>
      </c>
      <c r="AB69" s="32">
        <v>511793.81</v>
      </c>
      <c r="AC69" s="32">
        <v>494400.2</v>
      </c>
      <c r="AD69" s="32">
        <v>581368.25</v>
      </c>
      <c r="AE69" s="32">
        <v>526024.93999999994</v>
      </c>
      <c r="AF69" s="32">
        <v>547108.11</v>
      </c>
      <c r="AG69" s="32">
        <v>4542058.01</v>
      </c>
      <c r="AH69" s="69">
        <f t="shared" si="6"/>
        <v>4542058.0100000007</v>
      </c>
      <c r="AI69" s="70">
        <f t="shared" si="7"/>
        <v>1468745.11</v>
      </c>
      <c r="AJ69" s="69">
        <f t="shared" si="8"/>
        <v>3073312.9</v>
      </c>
    </row>
    <row r="70" spans="1:36" x14ac:dyDescent="0.2">
      <c r="A70" s="35" t="s">
        <v>67</v>
      </c>
      <c r="B70" s="33" t="s">
        <v>68</v>
      </c>
      <c r="C70" s="33" t="s">
        <v>7</v>
      </c>
      <c r="D70" s="36">
        <v>1060.8900000000001</v>
      </c>
      <c r="E70" s="36">
        <v>819.11</v>
      </c>
      <c r="F70" s="36">
        <v>1047.57</v>
      </c>
      <c r="G70" s="36">
        <v>1380.39</v>
      </c>
      <c r="H70" s="36">
        <v>1349.14</v>
      </c>
      <c r="I70" s="36">
        <v>1217.21</v>
      </c>
      <c r="J70" s="36">
        <v>1254.3</v>
      </c>
      <c r="K70" s="36">
        <v>1159.8900000000001</v>
      </c>
      <c r="L70" s="36">
        <v>1066.6099999999999</v>
      </c>
      <c r="M70" s="36">
        <v>977.58</v>
      </c>
      <c r="N70" s="36">
        <v>1129.81</v>
      </c>
      <c r="O70" s="36">
        <v>1142.6099999999999</v>
      </c>
      <c r="P70" s="36">
        <v>13605.11</v>
      </c>
      <c r="Q70" s="7"/>
      <c r="R70" s="26" t="s">
        <v>244</v>
      </c>
      <c r="S70" s="26" t="s">
        <v>245</v>
      </c>
      <c r="T70" s="26" t="s">
        <v>225</v>
      </c>
      <c r="U70" s="32">
        <v>312346.93</v>
      </c>
      <c r="V70" s="32">
        <v>309984.02</v>
      </c>
      <c r="W70" s="32">
        <v>285750.18</v>
      </c>
      <c r="X70" s="32">
        <v>297779.93</v>
      </c>
      <c r="Y70" s="32">
        <v>285750.18</v>
      </c>
      <c r="Z70" s="32">
        <v>249486.58</v>
      </c>
      <c r="AA70" s="32">
        <v>297779.93</v>
      </c>
      <c r="AB70" s="32">
        <v>360945.32</v>
      </c>
      <c r="AC70" s="32">
        <v>334773.49</v>
      </c>
      <c r="AD70" s="32">
        <v>295421.59999999998</v>
      </c>
      <c r="AE70" s="32">
        <v>308601.65999999997</v>
      </c>
      <c r="AF70" s="32">
        <v>321593.43</v>
      </c>
      <c r="AG70" s="32">
        <v>3660213.25</v>
      </c>
      <c r="AH70" s="69">
        <f t="shared" si="6"/>
        <v>3660213.25</v>
      </c>
      <c r="AI70" s="70">
        <f t="shared" si="7"/>
        <v>1741097.8199999998</v>
      </c>
      <c r="AJ70" s="69">
        <f t="shared" si="8"/>
        <v>1919115.4299999997</v>
      </c>
    </row>
    <row r="71" spans="1:36" x14ac:dyDescent="0.2">
      <c r="A71" s="37" t="s">
        <v>193</v>
      </c>
      <c r="B71" s="26" t="s">
        <v>194</v>
      </c>
      <c r="C71" s="26" t="s">
        <v>162</v>
      </c>
      <c r="D71" s="38">
        <v>4421.68</v>
      </c>
      <c r="E71" s="38">
        <v>4904.8500000000004</v>
      </c>
      <c r="F71" s="38">
        <v>0</v>
      </c>
      <c r="G71" s="38">
        <v>0</v>
      </c>
      <c r="H71" s="38">
        <v>0</v>
      </c>
      <c r="I71" s="38">
        <v>0</v>
      </c>
      <c r="J71" s="38">
        <v>0</v>
      </c>
      <c r="K71" s="38">
        <v>0</v>
      </c>
      <c r="L71" s="38">
        <v>2240.13</v>
      </c>
      <c r="M71" s="38">
        <v>2625.57</v>
      </c>
      <c r="N71" s="38">
        <v>3907.77</v>
      </c>
      <c r="O71" s="38">
        <v>4838.1899999999996</v>
      </c>
      <c r="P71" s="36">
        <v>22938.19</v>
      </c>
      <c r="Q71" s="7"/>
      <c r="R71" s="26" t="s">
        <v>169</v>
      </c>
      <c r="S71" s="26" t="s">
        <v>170</v>
      </c>
      <c r="T71" s="26" t="s">
        <v>162</v>
      </c>
      <c r="U71" s="32">
        <v>1910806.74</v>
      </c>
      <c r="V71" s="32">
        <v>1485181.55</v>
      </c>
      <c r="W71" s="32">
        <v>0</v>
      </c>
      <c r="X71" s="32">
        <v>0</v>
      </c>
      <c r="Y71" s="32">
        <v>0</v>
      </c>
      <c r="Z71" s="32">
        <v>0</v>
      </c>
      <c r="AA71" s="32">
        <v>0</v>
      </c>
      <c r="AB71" s="32">
        <v>0</v>
      </c>
      <c r="AC71" s="32">
        <v>910260.31</v>
      </c>
      <c r="AD71" s="32">
        <v>1006471.37</v>
      </c>
      <c r="AE71" s="32">
        <v>1631555.19</v>
      </c>
      <c r="AF71" s="32">
        <v>1163174.4099999999</v>
      </c>
      <c r="AG71" s="32">
        <v>8107449.5700000003</v>
      </c>
      <c r="AH71" s="69">
        <f t="shared" si="6"/>
        <v>8107449.5700000003</v>
      </c>
      <c r="AI71" s="70">
        <f t="shared" si="7"/>
        <v>3395988.29</v>
      </c>
      <c r="AJ71" s="69">
        <f t="shared" si="8"/>
        <v>4711461.28</v>
      </c>
    </row>
    <row r="72" spans="1:36" x14ac:dyDescent="0.2">
      <c r="A72" s="37" t="s">
        <v>177</v>
      </c>
      <c r="B72" s="26" t="s">
        <v>178</v>
      </c>
      <c r="C72" s="26" t="s">
        <v>162</v>
      </c>
      <c r="D72" s="39">
        <v>4828.92</v>
      </c>
      <c r="E72" s="39">
        <v>5847.59</v>
      </c>
      <c r="F72" s="39">
        <v>4043.37</v>
      </c>
      <c r="G72" s="39">
        <v>3746.99</v>
      </c>
      <c r="H72" s="39">
        <v>2645.78</v>
      </c>
      <c r="I72" s="39">
        <v>1712.65</v>
      </c>
      <c r="J72" s="39">
        <v>1362.65</v>
      </c>
      <c r="K72" s="39">
        <v>5410.24</v>
      </c>
      <c r="L72" s="39">
        <v>5550</v>
      </c>
      <c r="M72" s="39">
        <v>10364.459999999999</v>
      </c>
      <c r="N72" s="39">
        <v>11033.13</v>
      </c>
      <c r="O72" s="39">
        <v>13039.76</v>
      </c>
      <c r="P72" s="39">
        <v>69585.539999999994</v>
      </c>
      <c r="Q72" s="7"/>
      <c r="R72" s="26" t="s">
        <v>195</v>
      </c>
      <c r="S72" s="26" t="s">
        <v>196</v>
      </c>
      <c r="T72" s="26" t="s">
        <v>162</v>
      </c>
      <c r="U72" s="32">
        <v>1770304.07</v>
      </c>
      <c r="V72" s="32">
        <v>1784547.21</v>
      </c>
      <c r="W72" s="32">
        <v>0</v>
      </c>
      <c r="X72" s="32">
        <v>0</v>
      </c>
      <c r="Y72" s="32">
        <v>0</v>
      </c>
      <c r="Z72" s="32">
        <v>0</v>
      </c>
      <c r="AA72" s="32">
        <v>0</v>
      </c>
      <c r="AB72" s="32">
        <v>0</v>
      </c>
      <c r="AC72" s="32">
        <v>925109.21</v>
      </c>
      <c r="AD72" s="32">
        <v>1173359.42</v>
      </c>
      <c r="AE72" s="32">
        <v>2736924.27</v>
      </c>
      <c r="AF72" s="32">
        <v>2505818.41</v>
      </c>
      <c r="AG72" s="32">
        <v>10896062.6</v>
      </c>
      <c r="AH72" s="69">
        <f t="shared" si="6"/>
        <v>10896062.59</v>
      </c>
      <c r="AI72" s="70">
        <f t="shared" si="7"/>
        <v>3554851.2800000003</v>
      </c>
      <c r="AJ72" s="69">
        <f t="shared" si="8"/>
        <v>7341211.3100000005</v>
      </c>
    </row>
    <row r="73" spans="1:36" x14ac:dyDescent="0.2">
      <c r="A73" s="37" t="s">
        <v>179</v>
      </c>
      <c r="B73" s="26" t="s">
        <v>180</v>
      </c>
      <c r="C73" s="26" t="s">
        <v>162</v>
      </c>
      <c r="D73" s="39">
        <v>810.18</v>
      </c>
      <c r="E73" s="39">
        <v>836.14</v>
      </c>
      <c r="F73" s="39">
        <v>944.91</v>
      </c>
      <c r="G73" s="39">
        <v>952.56</v>
      </c>
      <c r="H73" s="39">
        <v>701.68</v>
      </c>
      <c r="I73" s="39">
        <v>0</v>
      </c>
      <c r="J73" s="39">
        <v>286</v>
      </c>
      <c r="K73" s="39">
        <v>286</v>
      </c>
      <c r="L73" s="39">
        <v>1175.0899999999999</v>
      </c>
      <c r="M73" s="39">
        <v>1491.93</v>
      </c>
      <c r="N73" s="39">
        <v>1893.68</v>
      </c>
      <c r="O73" s="39">
        <v>2008.07</v>
      </c>
      <c r="P73" s="39">
        <v>11386.24</v>
      </c>
      <c r="Q73" s="7"/>
      <c r="R73" s="26" t="s">
        <v>203</v>
      </c>
      <c r="S73" s="26" t="s">
        <v>204</v>
      </c>
      <c r="T73" s="26" t="s">
        <v>162</v>
      </c>
      <c r="U73" s="32">
        <v>6211608.6699999999</v>
      </c>
      <c r="V73" s="32">
        <v>4929679.37</v>
      </c>
      <c r="W73" s="32">
        <v>0</v>
      </c>
      <c r="X73" s="32">
        <v>0</v>
      </c>
      <c r="Y73" s="32">
        <v>0</v>
      </c>
      <c r="Z73" s="32">
        <v>0</v>
      </c>
      <c r="AA73" s="32">
        <v>0</v>
      </c>
      <c r="AB73" s="32">
        <v>0</v>
      </c>
      <c r="AC73" s="32">
        <v>2630834.87</v>
      </c>
      <c r="AD73" s="32">
        <v>5317757.84</v>
      </c>
      <c r="AE73" s="32">
        <v>6224262.7300000004</v>
      </c>
      <c r="AF73" s="32">
        <v>7668152.2300000004</v>
      </c>
      <c r="AG73" s="32">
        <v>32982295.699999999</v>
      </c>
      <c r="AH73" s="69">
        <f t="shared" si="6"/>
        <v>32982295.710000001</v>
      </c>
      <c r="AI73" s="70">
        <f t="shared" si="7"/>
        <v>11141288.039999999</v>
      </c>
      <c r="AJ73" s="69">
        <f t="shared" si="8"/>
        <v>21841007.670000002</v>
      </c>
    </row>
    <row r="74" spans="1:36" x14ac:dyDescent="0.2">
      <c r="A74" s="37" t="s">
        <v>69</v>
      </c>
      <c r="B74" s="26" t="s">
        <v>70</v>
      </c>
      <c r="C74" s="26" t="s">
        <v>7</v>
      </c>
      <c r="D74" s="39">
        <v>605.9</v>
      </c>
      <c r="E74" s="39">
        <v>409.39</v>
      </c>
      <c r="F74" s="39">
        <v>504.74</v>
      </c>
      <c r="G74" s="39">
        <v>653.27</v>
      </c>
      <c r="H74" s="39">
        <v>845.73</v>
      </c>
      <c r="I74" s="39">
        <v>503.8</v>
      </c>
      <c r="J74" s="39">
        <v>649.59</v>
      </c>
      <c r="K74" s="39">
        <v>439.51</v>
      </c>
      <c r="L74" s="39">
        <v>541.53</v>
      </c>
      <c r="M74" s="39">
        <v>439.91</v>
      </c>
      <c r="N74" s="39">
        <v>788.7</v>
      </c>
      <c r="O74" s="39">
        <v>447</v>
      </c>
      <c r="P74" s="39">
        <v>6829.07</v>
      </c>
      <c r="Q74" s="7"/>
      <c r="R74" s="26" t="s">
        <v>63</v>
      </c>
      <c r="S74" s="26" t="s">
        <v>64</v>
      </c>
      <c r="T74" s="26" t="s">
        <v>7</v>
      </c>
      <c r="U74" s="32">
        <v>216775.18</v>
      </c>
      <c r="V74" s="32">
        <v>145543.14000000001</v>
      </c>
      <c r="W74" s="32">
        <v>215479.45</v>
      </c>
      <c r="X74" s="32">
        <v>213049.23</v>
      </c>
      <c r="Y74" s="32">
        <v>208998.86</v>
      </c>
      <c r="Z74" s="32">
        <v>228980.67</v>
      </c>
      <c r="AA74" s="32">
        <v>316738.59000000003</v>
      </c>
      <c r="AB74" s="32">
        <v>170069.83</v>
      </c>
      <c r="AC74" s="32">
        <v>168003.01</v>
      </c>
      <c r="AD74" s="32">
        <v>168003.01</v>
      </c>
      <c r="AE74" s="32">
        <v>232664.98</v>
      </c>
      <c r="AF74" s="32">
        <v>230302.9</v>
      </c>
      <c r="AG74" s="32">
        <v>2514608.85</v>
      </c>
      <c r="AH74" s="69">
        <f t="shared" si="6"/>
        <v>2514608.85</v>
      </c>
      <c r="AI74" s="70">
        <f t="shared" si="7"/>
        <v>1228826.53</v>
      </c>
      <c r="AJ74" s="69">
        <f t="shared" si="8"/>
        <v>1285782.32</v>
      </c>
    </row>
    <row r="75" spans="1:36" x14ac:dyDescent="0.2">
      <c r="A75" s="37" t="s">
        <v>140</v>
      </c>
      <c r="B75" s="26" t="s">
        <v>141</v>
      </c>
      <c r="C75" s="26" t="s">
        <v>137</v>
      </c>
      <c r="D75" s="39">
        <v>1245.96</v>
      </c>
      <c r="E75" s="39">
        <v>0</v>
      </c>
      <c r="F75" s="39">
        <v>0</v>
      </c>
      <c r="G75" s="39">
        <v>0</v>
      </c>
      <c r="H75" s="39">
        <v>1156.5999999999999</v>
      </c>
      <c r="I75" s="39">
        <v>939.53</v>
      </c>
      <c r="J75" s="39">
        <v>0</v>
      </c>
      <c r="K75" s="39">
        <v>0</v>
      </c>
      <c r="L75" s="39">
        <v>0</v>
      </c>
      <c r="M75" s="39">
        <v>0</v>
      </c>
      <c r="N75" s="39">
        <v>0</v>
      </c>
      <c r="O75" s="39">
        <v>0</v>
      </c>
      <c r="P75" s="39">
        <v>3342.09</v>
      </c>
      <c r="Q75" s="7"/>
      <c r="R75" s="26" t="s">
        <v>61</v>
      </c>
      <c r="S75" s="26" t="s">
        <v>62</v>
      </c>
      <c r="T75" s="26" t="s">
        <v>7</v>
      </c>
      <c r="U75" s="32">
        <v>274565.07</v>
      </c>
      <c r="V75" s="32">
        <v>184426.64</v>
      </c>
      <c r="W75" s="32">
        <v>272994.64</v>
      </c>
      <c r="X75" s="32">
        <v>270024.37</v>
      </c>
      <c r="Y75" s="32">
        <v>264623.88</v>
      </c>
      <c r="Z75" s="32">
        <v>290276.2</v>
      </c>
      <c r="AA75" s="32">
        <v>401256.21</v>
      </c>
      <c r="AB75" s="32">
        <v>215244.63</v>
      </c>
      <c r="AC75" s="32">
        <v>212587.29</v>
      </c>
      <c r="AD75" s="32">
        <v>212587.29</v>
      </c>
      <c r="AE75" s="32">
        <v>294669.61</v>
      </c>
      <c r="AF75" s="32">
        <v>291717.01</v>
      </c>
      <c r="AG75" s="32">
        <v>3184972.84</v>
      </c>
      <c r="AH75" s="69">
        <f t="shared" si="6"/>
        <v>3184972.84</v>
      </c>
      <c r="AI75" s="70">
        <f t="shared" si="7"/>
        <v>1556910.8</v>
      </c>
      <c r="AJ75" s="69">
        <f t="shared" si="8"/>
        <v>1628062.0400000003</v>
      </c>
    </row>
    <row r="76" spans="1:36" x14ac:dyDescent="0.2">
      <c r="A76" s="37" t="s">
        <v>142</v>
      </c>
      <c r="B76" s="26" t="s">
        <v>143</v>
      </c>
      <c r="C76" s="26" t="s">
        <v>137</v>
      </c>
      <c r="D76" s="39">
        <v>1215.32</v>
      </c>
      <c r="E76" s="39">
        <v>0</v>
      </c>
      <c r="F76" s="39">
        <v>0</v>
      </c>
      <c r="G76" s="39">
        <v>0</v>
      </c>
      <c r="H76" s="39">
        <v>1113.3</v>
      </c>
      <c r="I76" s="39">
        <v>845.96</v>
      </c>
      <c r="J76" s="39">
        <v>0</v>
      </c>
      <c r="K76" s="39">
        <v>0</v>
      </c>
      <c r="L76" s="39">
        <v>0</v>
      </c>
      <c r="M76" s="39">
        <v>0</v>
      </c>
      <c r="N76" s="39">
        <v>0</v>
      </c>
      <c r="O76" s="39">
        <v>0</v>
      </c>
      <c r="P76" s="39">
        <v>3174.58</v>
      </c>
      <c r="Q76" s="7"/>
      <c r="R76" s="26" t="s">
        <v>171</v>
      </c>
      <c r="S76" s="26" t="s">
        <v>172</v>
      </c>
      <c r="T76" s="26" t="s">
        <v>162</v>
      </c>
      <c r="U76" s="32">
        <v>3881596.66</v>
      </c>
      <c r="V76" s="32">
        <v>3614784.99</v>
      </c>
      <c r="W76" s="32">
        <v>0</v>
      </c>
      <c r="X76" s="32">
        <v>0</v>
      </c>
      <c r="Y76" s="32">
        <v>0</v>
      </c>
      <c r="Z76" s="32">
        <v>0</v>
      </c>
      <c r="AA76" s="32">
        <v>0</v>
      </c>
      <c r="AB76" s="32">
        <v>0</v>
      </c>
      <c r="AC76" s="32">
        <v>2059771.13</v>
      </c>
      <c r="AD76" s="32">
        <v>3775356.93</v>
      </c>
      <c r="AE76" s="32">
        <v>4482717.1100000003</v>
      </c>
      <c r="AF76" s="32">
        <v>5432193.8700000001</v>
      </c>
      <c r="AG76" s="32">
        <v>23246420.699999999</v>
      </c>
      <c r="AH76" s="69">
        <f t="shared" si="6"/>
        <v>23246420.690000001</v>
      </c>
      <c r="AI76" s="70">
        <f t="shared" si="7"/>
        <v>7496381.6500000004</v>
      </c>
      <c r="AJ76" s="69">
        <f t="shared" si="8"/>
        <v>15750039.040000003</v>
      </c>
    </row>
    <row r="77" spans="1:36" x14ac:dyDescent="0.2">
      <c r="A77" s="37" t="s">
        <v>236</v>
      </c>
      <c r="B77" s="26" t="s">
        <v>237</v>
      </c>
      <c r="C77" s="26" t="s">
        <v>225</v>
      </c>
      <c r="D77" s="39">
        <v>531.42999999999995</v>
      </c>
      <c r="E77" s="39">
        <v>474.29</v>
      </c>
      <c r="F77" s="39">
        <v>531.42999999999995</v>
      </c>
      <c r="G77" s="39">
        <v>531.42999999999995</v>
      </c>
      <c r="H77" s="39">
        <v>531.42999999999995</v>
      </c>
      <c r="I77" s="39">
        <v>474.29</v>
      </c>
      <c r="J77" s="39">
        <v>474.29</v>
      </c>
      <c r="K77" s="39">
        <v>417.14</v>
      </c>
      <c r="L77" s="39">
        <v>531.42999999999995</v>
      </c>
      <c r="M77" s="39">
        <v>474.29</v>
      </c>
      <c r="N77" s="39">
        <v>531.42999999999995</v>
      </c>
      <c r="O77" s="39">
        <v>497.14</v>
      </c>
      <c r="P77" s="39">
        <v>6000.02</v>
      </c>
      <c r="Q77" s="7"/>
      <c r="R77" s="33" t="s">
        <v>67</v>
      </c>
      <c r="S77" s="33" t="s">
        <v>68</v>
      </c>
      <c r="T77" s="33" t="s">
        <v>7</v>
      </c>
      <c r="U77" s="34">
        <v>287666.81</v>
      </c>
      <c r="V77" s="34">
        <v>237597.6</v>
      </c>
      <c r="W77" s="34">
        <v>304032.09000000003</v>
      </c>
      <c r="X77" s="34">
        <v>400347.6</v>
      </c>
      <c r="Y77" s="34">
        <v>391354.29</v>
      </c>
      <c r="Z77" s="34">
        <v>353060.17</v>
      </c>
      <c r="AA77" s="34">
        <v>363794.13</v>
      </c>
      <c r="AB77" s="34">
        <v>367974.92</v>
      </c>
      <c r="AC77" s="34">
        <v>338473.48</v>
      </c>
      <c r="AD77" s="34">
        <v>310240.93</v>
      </c>
      <c r="AE77" s="34">
        <v>358458.33</v>
      </c>
      <c r="AF77" s="34">
        <v>362582.19</v>
      </c>
      <c r="AG77" s="34">
        <v>4075582.54</v>
      </c>
      <c r="AH77" s="69">
        <f t="shared" si="6"/>
        <v>4075582.54</v>
      </c>
      <c r="AI77" s="70">
        <f t="shared" si="7"/>
        <v>1974058.56</v>
      </c>
      <c r="AJ77" s="69">
        <f t="shared" si="8"/>
        <v>2101523.98</v>
      </c>
    </row>
    <row r="78" spans="1:36" x14ac:dyDescent="0.2">
      <c r="A78" s="37" t="s">
        <v>240</v>
      </c>
      <c r="B78" s="26" t="s">
        <v>241</v>
      </c>
      <c r="C78" s="26" t="s">
        <v>225</v>
      </c>
      <c r="D78" s="39">
        <v>1245.71</v>
      </c>
      <c r="E78" s="39">
        <v>1131.43</v>
      </c>
      <c r="F78" s="39">
        <v>960</v>
      </c>
      <c r="G78" s="39">
        <v>1017.14</v>
      </c>
      <c r="H78" s="39">
        <v>1217.1400000000001</v>
      </c>
      <c r="I78" s="39">
        <v>1188.57</v>
      </c>
      <c r="J78" s="39">
        <v>1045.71</v>
      </c>
      <c r="K78" s="39">
        <v>1388.57</v>
      </c>
      <c r="L78" s="39">
        <v>1274.29</v>
      </c>
      <c r="M78" s="39">
        <v>1102.8599999999999</v>
      </c>
      <c r="N78" s="39">
        <v>1274.29</v>
      </c>
      <c r="O78" s="39">
        <v>937.14</v>
      </c>
      <c r="P78" s="39">
        <v>13782.85</v>
      </c>
      <c r="Q78" s="7"/>
      <c r="R78" s="33" t="s">
        <v>193</v>
      </c>
      <c r="S78" s="33" t="s">
        <v>194</v>
      </c>
      <c r="T78" s="33" t="s">
        <v>162</v>
      </c>
      <c r="U78" s="34">
        <v>2341822.5699999998</v>
      </c>
      <c r="V78" s="34">
        <v>2597611.87</v>
      </c>
      <c r="W78" s="34">
        <v>0</v>
      </c>
      <c r="X78" s="34">
        <v>0</v>
      </c>
      <c r="Y78" s="34">
        <v>0</v>
      </c>
      <c r="Z78" s="34">
        <v>0</v>
      </c>
      <c r="AA78" s="34">
        <v>0</v>
      </c>
      <c r="AB78" s="34">
        <v>0</v>
      </c>
      <c r="AC78" s="34">
        <v>1347046.69</v>
      </c>
      <c r="AD78" s="34">
        <v>1579171.7</v>
      </c>
      <c r="AE78" s="34">
        <v>2350115.39</v>
      </c>
      <c r="AF78" s="34">
        <v>2909380.31</v>
      </c>
      <c r="AG78" s="34">
        <v>13125148.5</v>
      </c>
      <c r="AH78" s="69">
        <f t="shared" si="6"/>
        <v>13125148.529999999</v>
      </c>
      <c r="AI78" s="70">
        <f t="shared" si="7"/>
        <v>4939434.4399999995</v>
      </c>
      <c r="AJ78" s="69">
        <f t="shared" si="8"/>
        <v>8185714.0899999999</v>
      </c>
    </row>
    <row r="79" spans="1:36" x14ac:dyDescent="0.2">
      <c r="A79" s="37" t="s">
        <v>238</v>
      </c>
      <c r="B79" s="26" t="s">
        <v>239</v>
      </c>
      <c r="C79" s="26" t="s">
        <v>225</v>
      </c>
      <c r="D79" s="39">
        <v>1048.54</v>
      </c>
      <c r="E79" s="39">
        <v>1145.6300000000001</v>
      </c>
      <c r="F79" s="39">
        <v>951.46</v>
      </c>
      <c r="G79" s="39">
        <v>1048.54</v>
      </c>
      <c r="H79" s="39">
        <v>951.46</v>
      </c>
      <c r="I79" s="39">
        <v>1145.6300000000001</v>
      </c>
      <c r="J79" s="39">
        <v>1000</v>
      </c>
      <c r="K79" s="39">
        <v>1485.44</v>
      </c>
      <c r="L79" s="39">
        <v>1388.35</v>
      </c>
      <c r="M79" s="39">
        <v>1097.0899999999999</v>
      </c>
      <c r="N79" s="39">
        <v>1388.35</v>
      </c>
      <c r="O79" s="39">
        <v>1233.01</v>
      </c>
      <c r="P79" s="39">
        <v>13883.5</v>
      </c>
      <c r="Q79" s="7"/>
      <c r="R79" s="26" t="s">
        <v>177</v>
      </c>
      <c r="S79" s="26" t="s">
        <v>178</v>
      </c>
      <c r="T79" s="26" t="s">
        <v>162</v>
      </c>
      <c r="U79" s="32">
        <v>1835928.24</v>
      </c>
      <c r="V79" s="32">
        <v>2223339.89</v>
      </c>
      <c r="W79" s="32">
        <v>1537100.41</v>
      </c>
      <c r="X79" s="32">
        <v>1424564.74</v>
      </c>
      <c r="Y79" s="32">
        <v>1005977.66</v>
      </c>
      <c r="Z79" s="32">
        <v>651262.18000000005</v>
      </c>
      <c r="AA79" s="32">
        <v>518437.77</v>
      </c>
      <c r="AB79" s="32">
        <v>2364397.33</v>
      </c>
      <c r="AC79" s="32">
        <v>2425583.21</v>
      </c>
      <c r="AD79" s="32">
        <v>4529503.49</v>
      </c>
      <c r="AE79" s="32">
        <v>4821884.6100000003</v>
      </c>
      <c r="AF79" s="32">
        <v>5699027.9400000004</v>
      </c>
      <c r="AG79" s="32">
        <v>29037007.5</v>
      </c>
      <c r="AH79" s="69">
        <f t="shared" si="6"/>
        <v>29037007.470000003</v>
      </c>
      <c r="AI79" s="70">
        <f t="shared" si="7"/>
        <v>8678173.120000001</v>
      </c>
      <c r="AJ79" s="69">
        <f t="shared" si="8"/>
        <v>20358834.350000001</v>
      </c>
    </row>
    <row r="80" spans="1:36" x14ac:dyDescent="0.2">
      <c r="A80" s="37" t="s">
        <v>234</v>
      </c>
      <c r="B80" s="26" t="s">
        <v>235</v>
      </c>
      <c r="C80" s="26" t="s">
        <v>225</v>
      </c>
      <c r="D80" s="39">
        <v>560</v>
      </c>
      <c r="E80" s="39">
        <v>502.86</v>
      </c>
      <c r="F80" s="39">
        <v>445.71</v>
      </c>
      <c r="G80" s="39">
        <v>502.86</v>
      </c>
      <c r="H80" s="39">
        <v>560</v>
      </c>
      <c r="I80" s="39">
        <v>502.86</v>
      </c>
      <c r="J80" s="39">
        <v>474.29</v>
      </c>
      <c r="K80" s="39">
        <v>588.57000000000005</v>
      </c>
      <c r="L80" s="39">
        <v>588.57000000000005</v>
      </c>
      <c r="M80" s="39">
        <v>531.42999999999995</v>
      </c>
      <c r="N80" s="39">
        <v>645.71</v>
      </c>
      <c r="O80" s="39">
        <v>611.42999999999995</v>
      </c>
      <c r="P80" s="39">
        <v>6514.29</v>
      </c>
      <c r="Q80" s="7"/>
      <c r="R80" s="26" t="s">
        <v>179</v>
      </c>
      <c r="S80" s="26" t="s">
        <v>180</v>
      </c>
      <c r="T80" s="26" t="s">
        <v>162</v>
      </c>
      <c r="U80" s="32">
        <v>385566.35</v>
      </c>
      <c r="V80" s="32">
        <v>397942.55</v>
      </c>
      <c r="W80" s="32">
        <v>449827.41</v>
      </c>
      <c r="X80" s="32">
        <v>453635.47</v>
      </c>
      <c r="Y80" s="32">
        <v>334157.5</v>
      </c>
      <c r="Z80" s="32">
        <v>0</v>
      </c>
      <c r="AA80" s="32">
        <v>136201.67000000001</v>
      </c>
      <c r="AB80" s="32">
        <v>157450.01</v>
      </c>
      <c r="AC80" s="32">
        <v>646866.30000000005</v>
      </c>
      <c r="AD80" s="32">
        <v>821382.57</v>
      </c>
      <c r="AE80" s="32">
        <v>1042693.42</v>
      </c>
      <c r="AF80" s="32">
        <v>1105453.22</v>
      </c>
      <c r="AG80" s="32">
        <v>5931176.4699999997</v>
      </c>
      <c r="AH80" s="69">
        <f t="shared" si="6"/>
        <v>5931176.4699999997</v>
      </c>
      <c r="AI80" s="70">
        <f t="shared" si="7"/>
        <v>2021129.2799999998</v>
      </c>
      <c r="AJ80" s="69">
        <f t="shared" si="8"/>
        <v>3910047.1900000004</v>
      </c>
    </row>
    <row r="81" spans="1:36" x14ac:dyDescent="0.2">
      <c r="A81" s="37" t="s">
        <v>232</v>
      </c>
      <c r="B81" s="26" t="s">
        <v>233</v>
      </c>
      <c r="C81" s="26" t="s">
        <v>225</v>
      </c>
      <c r="D81" s="39">
        <v>561.17999999999995</v>
      </c>
      <c r="E81" s="39">
        <v>603.38</v>
      </c>
      <c r="F81" s="39">
        <v>518.99</v>
      </c>
      <c r="G81" s="39">
        <v>772.15</v>
      </c>
      <c r="H81" s="39">
        <v>729.96</v>
      </c>
      <c r="I81" s="39">
        <v>729.96</v>
      </c>
      <c r="J81" s="39">
        <v>687.76</v>
      </c>
      <c r="K81" s="39">
        <v>645.57000000000005</v>
      </c>
      <c r="L81" s="39">
        <v>772.15</v>
      </c>
      <c r="M81" s="39">
        <v>1067.51</v>
      </c>
      <c r="N81" s="39">
        <v>772.15</v>
      </c>
      <c r="O81" s="39">
        <v>704.64</v>
      </c>
      <c r="P81" s="39">
        <v>8565.4</v>
      </c>
      <c r="Q81" s="7"/>
      <c r="R81" s="26" t="s">
        <v>69</v>
      </c>
      <c r="S81" s="26" t="s">
        <v>70</v>
      </c>
      <c r="T81" s="26" t="s">
        <v>7</v>
      </c>
      <c r="U81" s="32">
        <v>366523.34</v>
      </c>
      <c r="V81" s="32">
        <v>264689.13</v>
      </c>
      <c r="W81" s="32">
        <v>326816.65000000002</v>
      </c>
      <c r="X81" s="32">
        <v>422596.58</v>
      </c>
      <c r="Y81" s="32">
        <v>547498.78</v>
      </c>
      <c r="Z81" s="32">
        <v>326169.49</v>
      </c>
      <c r="AA81" s="32">
        <v>420655.09</v>
      </c>
      <c r="AB81" s="32">
        <v>311363.40000000002</v>
      </c>
      <c r="AC81" s="32">
        <v>383543.09</v>
      </c>
      <c r="AD81" s="32">
        <v>311363.40000000002</v>
      </c>
      <c r="AE81" s="32">
        <v>558331.18000000005</v>
      </c>
      <c r="AF81" s="32">
        <v>316316.90000000002</v>
      </c>
      <c r="AG81" s="32">
        <v>4555867.03</v>
      </c>
      <c r="AH81" s="69">
        <f t="shared" si="6"/>
        <v>4555867.0299999993</v>
      </c>
      <c r="AI81" s="70">
        <f t="shared" si="7"/>
        <v>2254293.9699999997</v>
      </c>
      <c r="AJ81" s="69">
        <f t="shared" si="8"/>
        <v>2301573.06</v>
      </c>
    </row>
    <row r="82" spans="1:36" x14ac:dyDescent="0.2">
      <c r="A82" s="37" t="s">
        <v>230</v>
      </c>
      <c r="B82" s="26" t="s">
        <v>231</v>
      </c>
      <c r="C82" s="26" t="s">
        <v>225</v>
      </c>
      <c r="D82" s="39">
        <v>476.79</v>
      </c>
      <c r="E82" s="39">
        <v>308.02</v>
      </c>
      <c r="F82" s="39">
        <v>518.99</v>
      </c>
      <c r="G82" s="39">
        <v>350.21</v>
      </c>
      <c r="H82" s="39">
        <v>434.6</v>
      </c>
      <c r="I82" s="39">
        <v>350.21</v>
      </c>
      <c r="J82" s="39">
        <v>350.21</v>
      </c>
      <c r="K82" s="39">
        <v>476.79</v>
      </c>
      <c r="L82" s="39">
        <v>518.99</v>
      </c>
      <c r="M82" s="39">
        <v>392.41</v>
      </c>
      <c r="N82" s="39">
        <v>434.6</v>
      </c>
      <c r="O82" s="39">
        <v>367.09</v>
      </c>
      <c r="P82" s="39">
        <v>4978.91</v>
      </c>
      <c r="Q82" s="7"/>
      <c r="R82" s="26" t="s">
        <v>138</v>
      </c>
      <c r="S82" s="26" t="s">
        <v>139</v>
      </c>
      <c r="T82" s="26" t="s">
        <v>137</v>
      </c>
      <c r="U82" s="32">
        <v>2586274.5699999998</v>
      </c>
      <c r="V82" s="32">
        <v>0</v>
      </c>
      <c r="W82" s="32">
        <v>0</v>
      </c>
      <c r="X82" s="32">
        <v>0</v>
      </c>
      <c r="Y82" s="32">
        <v>2442927.5299999998</v>
      </c>
      <c r="Z82" s="32">
        <v>2414005.7400000002</v>
      </c>
      <c r="AA82" s="32">
        <v>0</v>
      </c>
      <c r="AB82" s="32">
        <v>0</v>
      </c>
      <c r="AC82" s="32">
        <v>0</v>
      </c>
      <c r="AD82" s="32">
        <v>0</v>
      </c>
      <c r="AE82" s="32">
        <v>0</v>
      </c>
      <c r="AF82" s="32">
        <v>0</v>
      </c>
      <c r="AG82" s="32">
        <v>7443207.8399999999</v>
      </c>
      <c r="AH82" s="69">
        <f t="shared" si="6"/>
        <v>7443207.8399999999</v>
      </c>
      <c r="AI82" s="70">
        <f t="shared" si="7"/>
        <v>7443207.8399999999</v>
      </c>
      <c r="AJ82" s="69">
        <f t="shared" si="8"/>
        <v>0</v>
      </c>
    </row>
    <row r="83" spans="1:36" x14ac:dyDescent="0.2">
      <c r="A83" s="37" t="s">
        <v>284</v>
      </c>
      <c r="B83" s="26" t="s">
        <v>285</v>
      </c>
      <c r="C83" s="26" t="s">
        <v>225</v>
      </c>
      <c r="D83" s="39">
        <v>476.79</v>
      </c>
      <c r="E83" s="39">
        <v>476.79</v>
      </c>
      <c r="F83" s="39">
        <v>518.99</v>
      </c>
      <c r="G83" s="39">
        <v>434.6</v>
      </c>
      <c r="H83" s="39">
        <v>476.79</v>
      </c>
      <c r="I83" s="39">
        <v>434.6</v>
      </c>
      <c r="J83" s="39">
        <v>476.79</v>
      </c>
      <c r="K83" s="39">
        <v>434.6</v>
      </c>
      <c r="L83" s="39">
        <v>518.99</v>
      </c>
      <c r="M83" s="39">
        <v>476.79</v>
      </c>
      <c r="N83" s="39">
        <v>561.17999999999995</v>
      </c>
      <c r="O83" s="39">
        <v>493.67</v>
      </c>
      <c r="P83" s="39">
        <v>5780.58</v>
      </c>
      <c r="Q83" s="7"/>
      <c r="R83" s="26" t="s">
        <v>140</v>
      </c>
      <c r="S83" s="26" t="s">
        <v>141</v>
      </c>
      <c r="T83" s="26" t="s">
        <v>137</v>
      </c>
      <c r="U83" s="32">
        <v>561313.03</v>
      </c>
      <c r="V83" s="32">
        <v>0</v>
      </c>
      <c r="W83" s="32">
        <v>0</v>
      </c>
      <c r="X83" s="32">
        <v>0</v>
      </c>
      <c r="Y83" s="32">
        <v>557708.59</v>
      </c>
      <c r="Z83" s="32">
        <v>453108.11</v>
      </c>
      <c r="AA83" s="32">
        <v>0</v>
      </c>
      <c r="AB83" s="32">
        <v>0</v>
      </c>
      <c r="AC83" s="32">
        <v>0</v>
      </c>
      <c r="AD83" s="32">
        <v>0</v>
      </c>
      <c r="AE83" s="32">
        <v>0</v>
      </c>
      <c r="AF83" s="32">
        <v>0</v>
      </c>
      <c r="AG83" s="32">
        <v>1572129.73</v>
      </c>
      <c r="AH83" s="69">
        <f t="shared" si="6"/>
        <v>1572129.73</v>
      </c>
      <c r="AI83" s="70">
        <f t="shared" si="7"/>
        <v>1572129.73</v>
      </c>
      <c r="AJ83" s="69">
        <f t="shared" si="8"/>
        <v>0</v>
      </c>
    </row>
    <row r="84" spans="1:36" x14ac:dyDescent="0.2">
      <c r="A84" s="37" t="s">
        <v>228</v>
      </c>
      <c r="B84" s="26" t="s">
        <v>229</v>
      </c>
      <c r="C84" s="26" t="s">
        <v>225</v>
      </c>
      <c r="D84" s="39">
        <v>476.79</v>
      </c>
      <c r="E84" s="39">
        <v>476.79</v>
      </c>
      <c r="F84" s="39">
        <v>350.21</v>
      </c>
      <c r="G84" s="39">
        <v>434.6</v>
      </c>
      <c r="H84" s="39">
        <v>392.41</v>
      </c>
      <c r="I84" s="39">
        <v>434.6</v>
      </c>
      <c r="J84" s="39">
        <v>392.41</v>
      </c>
      <c r="K84" s="39">
        <v>518.99</v>
      </c>
      <c r="L84" s="39">
        <v>561.17999999999995</v>
      </c>
      <c r="M84" s="39">
        <v>645.57000000000005</v>
      </c>
      <c r="N84" s="39">
        <v>561.17999999999995</v>
      </c>
      <c r="O84" s="39">
        <v>451.48</v>
      </c>
      <c r="P84" s="39">
        <v>5696.21</v>
      </c>
      <c r="Q84" s="7"/>
      <c r="R84" s="26" t="s">
        <v>142</v>
      </c>
      <c r="S84" s="26" t="s">
        <v>143</v>
      </c>
      <c r="T84" s="26" t="s">
        <v>137</v>
      </c>
      <c r="U84" s="32">
        <v>547347.78</v>
      </c>
      <c r="V84" s="32">
        <v>0</v>
      </c>
      <c r="W84" s="32">
        <v>0</v>
      </c>
      <c r="X84" s="32">
        <v>0</v>
      </c>
      <c r="Y84" s="32">
        <v>536499.28</v>
      </c>
      <c r="Z84" s="32">
        <v>407797.3</v>
      </c>
      <c r="AA84" s="32">
        <v>0</v>
      </c>
      <c r="AB84" s="32">
        <v>0</v>
      </c>
      <c r="AC84" s="32">
        <v>0</v>
      </c>
      <c r="AD84" s="32">
        <v>0</v>
      </c>
      <c r="AE84" s="32">
        <v>0</v>
      </c>
      <c r="AF84" s="32">
        <v>0</v>
      </c>
      <c r="AG84" s="32">
        <v>1491644.36</v>
      </c>
      <c r="AH84" s="69">
        <f t="shared" si="6"/>
        <v>1491644.36</v>
      </c>
      <c r="AI84" s="70">
        <f t="shared" si="7"/>
        <v>1491644.36</v>
      </c>
      <c r="AJ84" s="69">
        <f t="shared" si="8"/>
        <v>0</v>
      </c>
    </row>
    <row r="85" spans="1:36" x14ac:dyDescent="0.2">
      <c r="A85" s="37" t="s">
        <v>205</v>
      </c>
      <c r="B85" s="26" t="s">
        <v>206</v>
      </c>
      <c r="C85" s="26" t="s">
        <v>162</v>
      </c>
      <c r="D85" s="39">
        <v>3273.68</v>
      </c>
      <c r="E85" s="39">
        <v>2287.2199999999998</v>
      </c>
      <c r="F85" s="39">
        <v>3563.16</v>
      </c>
      <c r="G85" s="39">
        <v>3715.04</v>
      </c>
      <c r="H85" s="39">
        <v>2375.94</v>
      </c>
      <c r="I85" s="39">
        <v>2530.08</v>
      </c>
      <c r="J85" s="39">
        <v>1809.77</v>
      </c>
      <c r="K85" s="39">
        <v>1542.11</v>
      </c>
      <c r="L85" s="39">
        <v>1980.45</v>
      </c>
      <c r="M85" s="39">
        <v>4586.47</v>
      </c>
      <c r="N85" s="39">
        <v>5469.92</v>
      </c>
      <c r="O85" s="39">
        <v>5932.33</v>
      </c>
      <c r="P85" s="39">
        <v>39066.17</v>
      </c>
      <c r="Q85" s="7"/>
      <c r="R85" s="26" t="s">
        <v>236</v>
      </c>
      <c r="S85" s="26" t="s">
        <v>237</v>
      </c>
      <c r="T85" s="26" t="s">
        <v>225</v>
      </c>
      <c r="U85" s="32">
        <v>375927.61</v>
      </c>
      <c r="V85" s="32">
        <v>359063.96</v>
      </c>
      <c r="W85" s="32">
        <v>402242.54</v>
      </c>
      <c r="X85" s="32">
        <v>402242.54</v>
      </c>
      <c r="Y85" s="32">
        <v>402242.54</v>
      </c>
      <c r="Z85" s="32">
        <v>359063.96</v>
      </c>
      <c r="AA85" s="32">
        <v>359063.96</v>
      </c>
      <c r="AB85" s="32">
        <v>341156.36</v>
      </c>
      <c r="AC85" s="32">
        <v>434422.13</v>
      </c>
      <c r="AD85" s="32">
        <v>387789.25</v>
      </c>
      <c r="AE85" s="32">
        <v>434422.13</v>
      </c>
      <c r="AF85" s="32">
        <v>406606.02</v>
      </c>
      <c r="AG85" s="32">
        <v>4664243</v>
      </c>
      <c r="AH85" s="69">
        <f t="shared" si="6"/>
        <v>4664243</v>
      </c>
      <c r="AI85" s="70">
        <f t="shared" si="7"/>
        <v>2300783.1500000004</v>
      </c>
      <c r="AJ85" s="69">
        <f t="shared" si="8"/>
        <v>2363459.85</v>
      </c>
    </row>
    <row r="86" spans="1:36" x14ac:dyDescent="0.2">
      <c r="A86" s="37" t="s">
        <v>163</v>
      </c>
      <c r="B86" s="26" t="s">
        <v>164</v>
      </c>
      <c r="C86" s="26" t="s">
        <v>162</v>
      </c>
      <c r="D86" s="39">
        <v>932.78</v>
      </c>
      <c r="E86" s="39">
        <v>1080.93</v>
      </c>
      <c r="F86" s="39">
        <v>1028.52</v>
      </c>
      <c r="G86" s="39">
        <v>1224.6300000000001</v>
      </c>
      <c r="H86" s="39">
        <v>649.07000000000005</v>
      </c>
      <c r="I86" s="39">
        <v>449.81</v>
      </c>
      <c r="J86" s="39">
        <v>333.15</v>
      </c>
      <c r="K86" s="39">
        <v>209.07</v>
      </c>
      <c r="L86" s="39">
        <v>403.89</v>
      </c>
      <c r="M86" s="39">
        <v>865</v>
      </c>
      <c r="N86" s="39">
        <v>933.7</v>
      </c>
      <c r="O86" s="39">
        <v>923.33</v>
      </c>
      <c r="P86" s="39">
        <v>9033.8799999999992</v>
      </c>
      <c r="Q86" s="7"/>
      <c r="R86" s="26" t="s">
        <v>240</v>
      </c>
      <c r="S86" s="26" t="s">
        <v>241</v>
      </c>
      <c r="T86" s="26" t="s">
        <v>225</v>
      </c>
      <c r="U86" s="32">
        <v>882120.15</v>
      </c>
      <c r="V86" s="32">
        <v>856753.89</v>
      </c>
      <c r="W86" s="32">
        <v>727218.16</v>
      </c>
      <c r="X86" s="32">
        <v>770396.73</v>
      </c>
      <c r="Y86" s="32">
        <v>921900.52</v>
      </c>
      <c r="Z86" s="32">
        <v>900689.99</v>
      </c>
      <c r="AA86" s="32">
        <v>792364.78</v>
      </c>
      <c r="AB86" s="32">
        <v>1136369.75</v>
      </c>
      <c r="AC86" s="32">
        <v>1042285.86</v>
      </c>
      <c r="AD86" s="32">
        <v>902387.21</v>
      </c>
      <c r="AE86" s="32">
        <v>1042285.86</v>
      </c>
      <c r="AF86" s="32">
        <v>766579.16</v>
      </c>
      <c r="AG86" s="32">
        <v>10741352.1</v>
      </c>
      <c r="AH86" s="69">
        <f t="shared" si="6"/>
        <v>10741352.060000001</v>
      </c>
      <c r="AI86" s="70">
        <f t="shared" si="7"/>
        <v>5059079.4400000004</v>
      </c>
      <c r="AJ86" s="69">
        <f t="shared" si="8"/>
        <v>5682272.6200000001</v>
      </c>
    </row>
    <row r="87" spans="1:36" x14ac:dyDescent="0.2">
      <c r="A87" s="37" t="s">
        <v>45</v>
      </c>
      <c r="B87" s="26" t="s">
        <v>46</v>
      </c>
      <c r="C87" s="26" t="s">
        <v>7</v>
      </c>
      <c r="D87" s="39">
        <v>1899.2</v>
      </c>
      <c r="E87" s="39">
        <v>1847.72</v>
      </c>
      <c r="F87" s="39">
        <v>2129.0500000000002</v>
      </c>
      <c r="G87" s="39">
        <v>2557.67</v>
      </c>
      <c r="H87" s="39">
        <v>1939.44</v>
      </c>
      <c r="I87" s="39">
        <v>2245.9899999999998</v>
      </c>
      <c r="J87" s="39">
        <v>1752.77</v>
      </c>
      <c r="K87" s="39">
        <v>1402.53</v>
      </c>
      <c r="L87" s="39">
        <v>1541.88</v>
      </c>
      <c r="M87" s="39">
        <v>1910.71</v>
      </c>
      <c r="N87" s="39">
        <v>1683.71</v>
      </c>
      <c r="O87" s="39">
        <v>1784.37</v>
      </c>
      <c r="P87" s="39">
        <v>22695.040000000001</v>
      </c>
      <c r="Q87" s="7"/>
      <c r="R87" s="33" t="s">
        <v>238</v>
      </c>
      <c r="S87" s="33" t="s">
        <v>239</v>
      </c>
      <c r="T87" s="33" t="s">
        <v>225</v>
      </c>
      <c r="U87" s="34">
        <v>595213.51</v>
      </c>
      <c r="V87" s="34">
        <v>695769.98</v>
      </c>
      <c r="W87" s="34">
        <v>577379.80000000005</v>
      </c>
      <c r="X87" s="34">
        <v>636878.46</v>
      </c>
      <c r="Y87" s="34">
        <v>577379.80000000005</v>
      </c>
      <c r="Z87" s="34">
        <v>695769.98</v>
      </c>
      <c r="AA87" s="34">
        <v>607129.13</v>
      </c>
      <c r="AB87" s="34">
        <v>973710.6</v>
      </c>
      <c r="AC87" s="34">
        <v>910107.96</v>
      </c>
      <c r="AD87" s="34">
        <v>719300.02</v>
      </c>
      <c r="AE87" s="34">
        <v>910107.96</v>
      </c>
      <c r="AF87" s="34">
        <v>808474.86</v>
      </c>
      <c r="AG87" s="34">
        <v>8707222.0600000005</v>
      </c>
      <c r="AH87" s="69">
        <f t="shared" si="6"/>
        <v>8707222.0600000005</v>
      </c>
      <c r="AI87" s="70">
        <f t="shared" si="7"/>
        <v>3778391.53</v>
      </c>
      <c r="AJ87" s="69">
        <f t="shared" si="8"/>
        <v>4928830.53</v>
      </c>
    </row>
    <row r="88" spans="1:36" x14ac:dyDescent="0.2">
      <c r="A88" s="37" t="s">
        <v>41</v>
      </c>
      <c r="B88" s="26" t="s">
        <v>42</v>
      </c>
      <c r="C88" s="26" t="s">
        <v>7</v>
      </c>
      <c r="D88" s="39">
        <v>1899.2</v>
      </c>
      <c r="E88" s="39">
        <v>1847.72</v>
      </c>
      <c r="F88" s="39">
        <v>2129.0500000000002</v>
      </c>
      <c r="G88" s="39">
        <v>2557.67</v>
      </c>
      <c r="H88" s="39">
        <v>1939.44</v>
      </c>
      <c r="I88" s="39">
        <v>2245.9899999999998</v>
      </c>
      <c r="J88" s="39">
        <v>1752.77</v>
      </c>
      <c r="K88" s="39">
        <v>1402.53</v>
      </c>
      <c r="L88" s="39">
        <v>1541.88</v>
      </c>
      <c r="M88" s="39">
        <v>1910.71</v>
      </c>
      <c r="N88" s="39">
        <v>1683.71</v>
      </c>
      <c r="O88" s="39">
        <v>1787.7</v>
      </c>
      <c r="P88" s="39">
        <v>22698.37</v>
      </c>
      <c r="Q88" s="7"/>
      <c r="R88" s="33" t="s">
        <v>234</v>
      </c>
      <c r="S88" s="33" t="s">
        <v>235</v>
      </c>
      <c r="T88" s="33" t="s">
        <v>225</v>
      </c>
      <c r="U88" s="34">
        <v>396458.5</v>
      </c>
      <c r="V88" s="34">
        <v>381032.01</v>
      </c>
      <c r="W88" s="34">
        <v>337853.43</v>
      </c>
      <c r="X88" s="34">
        <v>381032.01</v>
      </c>
      <c r="Y88" s="34">
        <v>424210.59</v>
      </c>
      <c r="Z88" s="34">
        <v>381032.01</v>
      </c>
      <c r="AA88" s="34">
        <v>359063.96</v>
      </c>
      <c r="AB88" s="34">
        <v>481873.13</v>
      </c>
      <c r="AC88" s="34">
        <v>481873.13</v>
      </c>
      <c r="AD88" s="34">
        <v>434422.13</v>
      </c>
      <c r="AE88" s="34">
        <v>528506.02</v>
      </c>
      <c r="AF88" s="34">
        <v>499871.79</v>
      </c>
      <c r="AG88" s="34">
        <v>5087228.71</v>
      </c>
      <c r="AH88" s="69">
        <f t="shared" si="6"/>
        <v>5087228.71</v>
      </c>
      <c r="AI88" s="70">
        <f t="shared" si="7"/>
        <v>2301618.5499999998</v>
      </c>
      <c r="AJ88" s="69">
        <f t="shared" si="8"/>
        <v>2785610.16</v>
      </c>
    </row>
    <row r="89" spans="1:36" x14ac:dyDescent="0.2">
      <c r="A89" s="37" t="s">
        <v>43</v>
      </c>
      <c r="B89" s="26" t="s">
        <v>44</v>
      </c>
      <c r="C89" s="26" t="s">
        <v>7</v>
      </c>
      <c r="D89" s="39">
        <v>1899.2</v>
      </c>
      <c r="E89" s="39">
        <v>1847.72</v>
      </c>
      <c r="F89" s="39">
        <v>2129.0500000000002</v>
      </c>
      <c r="G89" s="39">
        <v>2557.67</v>
      </c>
      <c r="H89" s="39">
        <v>1939.44</v>
      </c>
      <c r="I89" s="39">
        <v>2245.9899999999998</v>
      </c>
      <c r="J89" s="39">
        <v>1752.77</v>
      </c>
      <c r="K89" s="39">
        <v>1402.53</v>
      </c>
      <c r="L89" s="39">
        <v>1541.88</v>
      </c>
      <c r="M89" s="39">
        <v>1910.71</v>
      </c>
      <c r="N89" s="39">
        <v>1683.71</v>
      </c>
      <c r="O89" s="39">
        <v>1783.03</v>
      </c>
      <c r="P89" s="39">
        <v>22693.7</v>
      </c>
      <c r="Q89" s="7"/>
      <c r="R89" s="33" t="s">
        <v>232</v>
      </c>
      <c r="S89" s="33" t="s">
        <v>233</v>
      </c>
      <c r="T89" s="33" t="s">
        <v>225</v>
      </c>
      <c r="U89" s="34">
        <v>397166.46</v>
      </c>
      <c r="V89" s="34">
        <v>456783.9</v>
      </c>
      <c r="W89" s="34">
        <v>393152.32</v>
      </c>
      <c r="X89" s="34">
        <v>584804.6</v>
      </c>
      <c r="Y89" s="34">
        <v>552988.81000000006</v>
      </c>
      <c r="Z89" s="34">
        <v>552988.81000000006</v>
      </c>
      <c r="AA89" s="34">
        <v>521173.01</v>
      </c>
      <c r="AB89" s="34">
        <v>528506.02</v>
      </c>
      <c r="AC89" s="34">
        <v>631589.24</v>
      </c>
      <c r="AD89" s="34">
        <v>873752.98</v>
      </c>
      <c r="AE89" s="34">
        <v>631589.24</v>
      </c>
      <c r="AF89" s="34">
        <v>576775.14</v>
      </c>
      <c r="AG89" s="34">
        <v>6701270.5300000003</v>
      </c>
      <c r="AH89" s="69">
        <f t="shared" si="6"/>
        <v>6701270.5300000003</v>
      </c>
      <c r="AI89" s="70">
        <f t="shared" si="7"/>
        <v>2937884.9000000004</v>
      </c>
      <c r="AJ89" s="69">
        <f t="shared" si="8"/>
        <v>3763385.6300000004</v>
      </c>
    </row>
    <row r="90" spans="1:36" x14ac:dyDescent="0.2">
      <c r="A90" s="37" t="s">
        <v>39</v>
      </c>
      <c r="B90" s="26" t="s">
        <v>40</v>
      </c>
      <c r="C90" s="26" t="s">
        <v>7</v>
      </c>
      <c r="D90" s="39">
        <v>1899.2</v>
      </c>
      <c r="E90" s="39">
        <v>1847.72</v>
      </c>
      <c r="F90" s="39">
        <v>2129.0500000000002</v>
      </c>
      <c r="G90" s="39">
        <v>2557.67</v>
      </c>
      <c r="H90" s="39">
        <v>1939.44</v>
      </c>
      <c r="I90" s="39">
        <v>2245.9899999999998</v>
      </c>
      <c r="J90" s="39">
        <v>1752.77</v>
      </c>
      <c r="K90" s="39">
        <v>1402.53</v>
      </c>
      <c r="L90" s="39">
        <v>1541.88</v>
      </c>
      <c r="M90" s="39">
        <v>1910.71</v>
      </c>
      <c r="N90" s="39">
        <v>1683.71</v>
      </c>
      <c r="O90" s="39">
        <v>1785.7</v>
      </c>
      <c r="P90" s="39">
        <v>22696.37</v>
      </c>
      <c r="Q90" s="7"/>
      <c r="R90" s="33" t="s">
        <v>230</v>
      </c>
      <c r="S90" s="33" t="s">
        <v>231</v>
      </c>
      <c r="T90" s="33" t="s">
        <v>225</v>
      </c>
      <c r="U90" s="34">
        <v>337697.68</v>
      </c>
      <c r="V90" s="34">
        <v>233315.82</v>
      </c>
      <c r="W90" s="34">
        <v>393152.32</v>
      </c>
      <c r="X90" s="34">
        <v>265131.62</v>
      </c>
      <c r="Y90" s="34">
        <v>329520.73</v>
      </c>
      <c r="Z90" s="34">
        <v>265131.62</v>
      </c>
      <c r="AA90" s="34">
        <v>265131.62</v>
      </c>
      <c r="AB90" s="34">
        <v>390243.61</v>
      </c>
      <c r="AC90" s="34">
        <v>424604.68</v>
      </c>
      <c r="AD90" s="34">
        <v>320703.34000000003</v>
      </c>
      <c r="AE90" s="34">
        <v>355882.54</v>
      </c>
      <c r="AF90" s="34">
        <v>300250.32</v>
      </c>
      <c r="AG90" s="34">
        <v>3880765.9</v>
      </c>
      <c r="AH90" s="69">
        <f t="shared" si="6"/>
        <v>3880765.9</v>
      </c>
      <c r="AI90" s="70">
        <f t="shared" si="7"/>
        <v>1823949.79</v>
      </c>
      <c r="AJ90" s="69">
        <f t="shared" si="8"/>
        <v>2056816.11</v>
      </c>
    </row>
    <row r="91" spans="1:36" x14ac:dyDescent="0.2">
      <c r="A91" s="37" t="s">
        <v>123</v>
      </c>
      <c r="B91" s="26" t="s">
        <v>124</v>
      </c>
      <c r="C91" s="26" t="s">
        <v>104</v>
      </c>
      <c r="D91" s="39">
        <v>2050</v>
      </c>
      <c r="E91" s="39">
        <v>1700</v>
      </c>
      <c r="F91" s="39">
        <v>1700</v>
      </c>
      <c r="G91" s="39">
        <v>2450</v>
      </c>
      <c r="H91" s="39">
        <v>2000</v>
      </c>
      <c r="I91" s="39">
        <v>1900</v>
      </c>
      <c r="J91" s="39">
        <v>2225</v>
      </c>
      <c r="K91" s="39">
        <v>1800</v>
      </c>
      <c r="L91" s="39">
        <v>1800</v>
      </c>
      <c r="M91" s="39">
        <v>2200</v>
      </c>
      <c r="N91" s="39">
        <v>1925</v>
      </c>
      <c r="O91" s="39">
        <v>1925</v>
      </c>
      <c r="P91" s="39">
        <v>23675</v>
      </c>
      <c r="Q91" s="7"/>
      <c r="R91" s="33" t="s">
        <v>228</v>
      </c>
      <c r="S91" s="33" t="s">
        <v>229</v>
      </c>
      <c r="T91" s="33" t="s">
        <v>225</v>
      </c>
      <c r="U91" s="34">
        <v>337697.68</v>
      </c>
      <c r="V91" s="34">
        <v>361336.52</v>
      </c>
      <c r="W91" s="34">
        <v>265131.62</v>
      </c>
      <c r="X91" s="34">
        <v>329520.73</v>
      </c>
      <c r="Y91" s="34">
        <v>296947.40999999997</v>
      </c>
      <c r="Z91" s="34">
        <v>329520.73</v>
      </c>
      <c r="AA91" s="34">
        <v>296947.40999999997</v>
      </c>
      <c r="AB91" s="34">
        <v>424604.68</v>
      </c>
      <c r="AC91" s="34">
        <v>458965.75</v>
      </c>
      <c r="AD91" s="34">
        <v>528506.02</v>
      </c>
      <c r="AE91" s="34">
        <v>458965.75</v>
      </c>
      <c r="AF91" s="34">
        <v>368972.47</v>
      </c>
      <c r="AG91" s="34">
        <v>4457116.7699999996</v>
      </c>
      <c r="AH91" s="69">
        <f t="shared" si="6"/>
        <v>4457116.7699999996</v>
      </c>
      <c r="AI91" s="70">
        <f t="shared" si="7"/>
        <v>1920154.6899999997</v>
      </c>
      <c r="AJ91" s="69">
        <f t="shared" si="8"/>
        <v>2536962.08</v>
      </c>
    </row>
    <row r="92" spans="1:36" x14ac:dyDescent="0.2">
      <c r="A92" s="26" t="s">
        <v>121</v>
      </c>
      <c r="B92" s="26" t="s">
        <v>122</v>
      </c>
      <c r="C92" s="26" t="s">
        <v>104</v>
      </c>
      <c r="D92" s="39">
        <v>1125</v>
      </c>
      <c r="E92" s="39">
        <v>925</v>
      </c>
      <c r="F92" s="39">
        <v>925</v>
      </c>
      <c r="G92" s="39">
        <v>1300</v>
      </c>
      <c r="H92" s="39">
        <v>1000</v>
      </c>
      <c r="I92" s="39">
        <v>900</v>
      </c>
      <c r="J92" s="39">
        <v>1200</v>
      </c>
      <c r="K92" s="39">
        <v>925</v>
      </c>
      <c r="L92" s="39">
        <v>900</v>
      </c>
      <c r="M92" s="39">
        <v>1200</v>
      </c>
      <c r="N92" s="39">
        <v>900</v>
      </c>
      <c r="O92" s="39">
        <v>900</v>
      </c>
      <c r="P92" s="39">
        <v>12200</v>
      </c>
      <c r="Q92" s="7"/>
      <c r="R92" s="33" t="s">
        <v>205</v>
      </c>
      <c r="S92" s="33" t="s">
        <v>206</v>
      </c>
      <c r="T92" s="33" t="s">
        <v>162</v>
      </c>
      <c r="U92" s="34">
        <v>1146911.01</v>
      </c>
      <c r="V92" s="34">
        <v>857237.16</v>
      </c>
      <c r="W92" s="34">
        <v>1335520.77</v>
      </c>
      <c r="X92" s="34">
        <v>1392494.99</v>
      </c>
      <c r="Y92" s="34">
        <v>890597.07</v>
      </c>
      <c r="Z92" s="34">
        <v>948320.95</v>
      </c>
      <c r="AA92" s="34">
        <v>678759.12</v>
      </c>
      <c r="AB92" s="34">
        <v>630141.49</v>
      </c>
      <c r="AC92" s="34">
        <v>809131.1</v>
      </c>
      <c r="AD92" s="34">
        <v>1874078.39</v>
      </c>
      <c r="AE92" s="34">
        <v>2235326.8199999998</v>
      </c>
      <c r="AF92" s="34">
        <v>2424124.08</v>
      </c>
      <c r="AG92" s="34">
        <v>15222643</v>
      </c>
      <c r="AH92" s="69">
        <f t="shared" si="6"/>
        <v>15222642.950000001</v>
      </c>
      <c r="AI92" s="70">
        <f t="shared" si="7"/>
        <v>6571081.9500000002</v>
      </c>
      <c r="AJ92" s="69">
        <f t="shared" si="8"/>
        <v>8651561</v>
      </c>
    </row>
    <row r="93" spans="1:36" x14ac:dyDescent="0.2">
      <c r="A93" s="26" t="s">
        <v>127</v>
      </c>
      <c r="B93" s="26" t="s">
        <v>128</v>
      </c>
      <c r="C93" s="26" t="s">
        <v>104</v>
      </c>
      <c r="D93" s="39">
        <v>1450</v>
      </c>
      <c r="E93" s="39">
        <v>1225</v>
      </c>
      <c r="F93" s="39">
        <v>1225</v>
      </c>
      <c r="G93" s="39">
        <v>1500</v>
      </c>
      <c r="H93" s="39">
        <v>1250</v>
      </c>
      <c r="I93" s="39">
        <v>1100</v>
      </c>
      <c r="J93" s="39">
        <v>1450</v>
      </c>
      <c r="K93" s="39">
        <v>1200</v>
      </c>
      <c r="L93" s="39">
        <v>1175</v>
      </c>
      <c r="M93" s="39">
        <v>1450</v>
      </c>
      <c r="N93" s="39">
        <v>1225</v>
      </c>
      <c r="O93" s="39">
        <v>1225</v>
      </c>
      <c r="P93" s="39">
        <v>15475</v>
      </c>
      <c r="Q93" s="7"/>
      <c r="R93" s="26" t="s">
        <v>100</v>
      </c>
      <c r="S93" s="26" t="s">
        <v>101</v>
      </c>
      <c r="T93" s="26" t="s">
        <v>99</v>
      </c>
      <c r="U93" s="32">
        <v>616463.6</v>
      </c>
      <c r="V93" s="32">
        <v>668859.84</v>
      </c>
      <c r="W93" s="32">
        <v>742149.8</v>
      </c>
      <c r="X93" s="32">
        <v>744640.24</v>
      </c>
      <c r="Y93" s="32">
        <v>432624.24</v>
      </c>
      <c r="Z93" s="32">
        <v>301698.48</v>
      </c>
      <c r="AA93" s="32">
        <v>388863.73</v>
      </c>
      <c r="AB93" s="32">
        <v>357457.23</v>
      </c>
      <c r="AC93" s="32">
        <v>467563.36</v>
      </c>
      <c r="AD93" s="32">
        <v>737013.23</v>
      </c>
      <c r="AE93" s="32">
        <v>983588.93</v>
      </c>
      <c r="AF93" s="32">
        <v>1010340.07</v>
      </c>
      <c r="AG93" s="32">
        <v>7451262.75</v>
      </c>
      <c r="AH93" s="69">
        <f t="shared" si="6"/>
        <v>7451262.75</v>
      </c>
      <c r="AI93" s="70">
        <f t="shared" si="7"/>
        <v>3506436.1999999997</v>
      </c>
      <c r="AJ93" s="69">
        <f t="shared" si="8"/>
        <v>3944826.55</v>
      </c>
    </row>
    <row r="94" spans="1:36" x14ac:dyDescent="0.2">
      <c r="A94" s="26" t="s">
        <v>113</v>
      </c>
      <c r="B94" s="26" t="s">
        <v>114</v>
      </c>
      <c r="C94" s="26" t="s">
        <v>104</v>
      </c>
      <c r="D94" s="39">
        <v>2100</v>
      </c>
      <c r="E94" s="39">
        <v>1675</v>
      </c>
      <c r="F94" s="39">
        <v>1675</v>
      </c>
      <c r="G94" s="39">
        <v>2200</v>
      </c>
      <c r="H94" s="39">
        <v>1800</v>
      </c>
      <c r="I94" s="39">
        <v>1575</v>
      </c>
      <c r="J94" s="39">
        <v>2150</v>
      </c>
      <c r="K94" s="39">
        <v>1625</v>
      </c>
      <c r="L94" s="39">
        <v>1600</v>
      </c>
      <c r="M94" s="39">
        <v>2150</v>
      </c>
      <c r="N94" s="39">
        <v>1675</v>
      </c>
      <c r="O94" s="39">
        <v>1675</v>
      </c>
      <c r="P94" s="39">
        <v>21900</v>
      </c>
      <c r="Q94" s="7"/>
      <c r="R94" s="33" t="s">
        <v>163</v>
      </c>
      <c r="S94" s="33" t="s">
        <v>164</v>
      </c>
      <c r="T94" s="33" t="s">
        <v>162</v>
      </c>
      <c r="U94" s="34">
        <v>648869.78</v>
      </c>
      <c r="V94" s="34">
        <v>751798.75</v>
      </c>
      <c r="W94" s="34">
        <v>715634.51</v>
      </c>
      <c r="X94" s="34">
        <v>851945.85</v>
      </c>
      <c r="Y94" s="34">
        <v>451357.43</v>
      </c>
      <c r="Z94" s="34">
        <v>312959.7</v>
      </c>
      <c r="AA94" s="34">
        <v>231698.07</v>
      </c>
      <c r="AB94" s="34">
        <v>170141.53</v>
      </c>
      <c r="AC94" s="34">
        <v>328886.02</v>
      </c>
      <c r="AD94" s="34">
        <v>704174.27</v>
      </c>
      <c r="AE94" s="34">
        <v>760345.4</v>
      </c>
      <c r="AF94" s="34">
        <v>751390.58</v>
      </c>
      <c r="AG94" s="34">
        <v>6679201.8899999997</v>
      </c>
      <c r="AH94" s="69">
        <f t="shared" si="6"/>
        <v>6679201.8900000006</v>
      </c>
      <c r="AI94" s="70">
        <f t="shared" si="7"/>
        <v>3732566.0200000005</v>
      </c>
      <c r="AJ94" s="69">
        <f t="shared" si="8"/>
        <v>2946635.87</v>
      </c>
    </row>
    <row r="95" spans="1:36" x14ac:dyDescent="0.2">
      <c r="A95" s="26" t="s">
        <v>115</v>
      </c>
      <c r="B95" s="26" t="s">
        <v>116</v>
      </c>
      <c r="C95" s="26" t="s">
        <v>104</v>
      </c>
      <c r="D95" s="39">
        <v>4950</v>
      </c>
      <c r="E95" s="39">
        <v>4025</v>
      </c>
      <c r="F95" s="39">
        <v>4025</v>
      </c>
      <c r="G95" s="39">
        <v>5300</v>
      </c>
      <c r="H95" s="39">
        <v>4225</v>
      </c>
      <c r="I95" s="39">
        <v>4100</v>
      </c>
      <c r="J95" s="39">
        <v>5000</v>
      </c>
      <c r="K95" s="39">
        <v>4000</v>
      </c>
      <c r="L95" s="39">
        <v>3950</v>
      </c>
      <c r="M95" s="39">
        <v>5100</v>
      </c>
      <c r="N95" s="39">
        <v>4050</v>
      </c>
      <c r="O95" s="39">
        <v>4050</v>
      </c>
      <c r="P95" s="39">
        <v>52775</v>
      </c>
      <c r="Q95" s="7"/>
      <c r="R95" s="33" t="s">
        <v>45</v>
      </c>
      <c r="S95" s="33" t="s">
        <v>46</v>
      </c>
      <c r="T95" s="33" t="s">
        <v>7</v>
      </c>
      <c r="U95" s="34">
        <v>582201.5</v>
      </c>
      <c r="V95" s="34">
        <v>583556.30000000005</v>
      </c>
      <c r="W95" s="34">
        <v>672289.7</v>
      </c>
      <c r="X95" s="34">
        <v>807758.13</v>
      </c>
      <c r="Y95" s="34">
        <v>612292.03</v>
      </c>
      <c r="Z95" s="34">
        <v>709235.64</v>
      </c>
      <c r="AA95" s="34">
        <v>553557.47</v>
      </c>
      <c r="AB95" s="34">
        <v>460250.64</v>
      </c>
      <c r="AC95" s="34">
        <v>505849.24</v>
      </c>
      <c r="AD95" s="34">
        <v>626898.77</v>
      </c>
      <c r="AE95" s="34">
        <v>552431.99</v>
      </c>
      <c r="AF95" s="34">
        <v>585236.74</v>
      </c>
      <c r="AG95" s="34">
        <v>7251558.1500000004</v>
      </c>
      <c r="AH95" s="69">
        <f t="shared" si="6"/>
        <v>7251558.1500000004</v>
      </c>
      <c r="AI95" s="70">
        <f t="shared" si="7"/>
        <v>3967333.3000000003</v>
      </c>
      <c r="AJ95" s="69">
        <f t="shared" si="8"/>
        <v>3284224.8500000006</v>
      </c>
    </row>
    <row r="96" spans="1:36" x14ac:dyDescent="0.2">
      <c r="A96" s="26" t="s">
        <v>105</v>
      </c>
      <c r="B96" s="26" t="s">
        <v>106</v>
      </c>
      <c r="C96" s="26" t="s">
        <v>104</v>
      </c>
      <c r="D96" s="39">
        <v>2433.86</v>
      </c>
      <c r="E96" s="39">
        <v>1957.67</v>
      </c>
      <c r="F96" s="39">
        <v>1957.67</v>
      </c>
      <c r="G96" s="39">
        <v>2592.59</v>
      </c>
      <c r="H96" s="39">
        <v>2063.4899999999998</v>
      </c>
      <c r="I96" s="39">
        <v>1851.85</v>
      </c>
      <c r="J96" s="39">
        <v>2486.77</v>
      </c>
      <c r="K96" s="39">
        <v>1984.13</v>
      </c>
      <c r="L96" s="39">
        <v>1957.67</v>
      </c>
      <c r="M96" s="39">
        <v>2486.77</v>
      </c>
      <c r="N96" s="39">
        <v>1957.67</v>
      </c>
      <c r="O96" s="39">
        <v>1957.67</v>
      </c>
      <c r="P96" s="39">
        <v>25687.81</v>
      </c>
      <c r="Q96" s="7"/>
      <c r="R96" s="33" t="s">
        <v>41</v>
      </c>
      <c r="S96" s="33" t="s">
        <v>42</v>
      </c>
      <c r="T96" s="33" t="s">
        <v>7</v>
      </c>
      <c r="U96" s="34">
        <v>582201.5</v>
      </c>
      <c r="V96" s="34">
        <v>583556.30000000005</v>
      </c>
      <c r="W96" s="34">
        <v>672289.7</v>
      </c>
      <c r="X96" s="34">
        <v>807758.13</v>
      </c>
      <c r="Y96" s="34">
        <v>612292.03</v>
      </c>
      <c r="Z96" s="34">
        <v>709235.64</v>
      </c>
      <c r="AA96" s="34">
        <v>553557.47</v>
      </c>
      <c r="AB96" s="34">
        <v>460250.64</v>
      </c>
      <c r="AC96" s="34">
        <v>505849.24</v>
      </c>
      <c r="AD96" s="34">
        <v>626898.77</v>
      </c>
      <c r="AE96" s="34">
        <v>552431.99</v>
      </c>
      <c r="AF96" s="34">
        <v>586548.93000000005</v>
      </c>
      <c r="AG96" s="34">
        <v>7252870.3399999999</v>
      </c>
      <c r="AH96" s="69">
        <f t="shared" si="6"/>
        <v>7252870.3399999999</v>
      </c>
      <c r="AI96" s="70">
        <f t="shared" si="7"/>
        <v>3967333.3000000003</v>
      </c>
      <c r="AJ96" s="69">
        <f t="shared" si="8"/>
        <v>3285537.0400000005</v>
      </c>
    </row>
    <row r="97" spans="1:36" x14ac:dyDescent="0.2">
      <c r="A97" s="26" t="s">
        <v>107</v>
      </c>
      <c r="B97" s="26" t="s">
        <v>108</v>
      </c>
      <c r="C97" s="26" t="s">
        <v>104</v>
      </c>
      <c r="D97" s="39">
        <v>1534.39</v>
      </c>
      <c r="E97" s="39">
        <v>1322.75</v>
      </c>
      <c r="F97" s="39">
        <v>1296.3</v>
      </c>
      <c r="G97" s="39">
        <v>1640.21</v>
      </c>
      <c r="H97" s="39">
        <v>1428.57</v>
      </c>
      <c r="I97" s="39">
        <v>1269.8399999999999</v>
      </c>
      <c r="J97" s="39">
        <v>1587.3</v>
      </c>
      <c r="K97" s="39">
        <v>1269.8399999999999</v>
      </c>
      <c r="L97" s="39">
        <v>1243.3900000000001</v>
      </c>
      <c r="M97" s="39">
        <v>1587.3</v>
      </c>
      <c r="N97" s="39">
        <v>1243.3900000000001</v>
      </c>
      <c r="O97" s="39">
        <v>1243.3900000000001</v>
      </c>
      <c r="P97" s="39">
        <v>16666.669999999998</v>
      </c>
      <c r="Q97" s="7"/>
      <c r="R97" s="33" t="s">
        <v>43</v>
      </c>
      <c r="S97" s="33" t="s">
        <v>44</v>
      </c>
      <c r="T97" s="33" t="s">
        <v>7</v>
      </c>
      <c r="U97" s="34">
        <v>582201.5</v>
      </c>
      <c r="V97" s="34">
        <v>583556.30000000005</v>
      </c>
      <c r="W97" s="34">
        <v>672289.7</v>
      </c>
      <c r="X97" s="34">
        <v>807758.13</v>
      </c>
      <c r="Y97" s="34">
        <v>612292.03</v>
      </c>
      <c r="Z97" s="34">
        <v>709235.64</v>
      </c>
      <c r="AA97" s="34">
        <v>553557.47</v>
      </c>
      <c r="AB97" s="34">
        <v>460250.64</v>
      </c>
      <c r="AC97" s="34">
        <v>505849.24</v>
      </c>
      <c r="AD97" s="34">
        <v>626898.77</v>
      </c>
      <c r="AE97" s="34">
        <v>552431.99</v>
      </c>
      <c r="AF97" s="34">
        <v>584908.68999999994</v>
      </c>
      <c r="AG97" s="34">
        <v>7251230.0999999996</v>
      </c>
      <c r="AH97" s="69">
        <f t="shared" si="6"/>
        <v>7251230.0999999996</v>
      </c>
      <c r="AI97" s="70">
        <f t="shared" si="7"/>
        <v>3967333.3000000003</v>
      </c>
      <c r="AJ97" s="69">
        <f t="shared" si="8"/>
        <v>3283896.8000000003</v>
      </c>
    </row>
    <row r="98" spans="1:36" x14ac:dyDescent="0.2">
      <c r="A98" s="26" t="s">
        <v>109</v>
      </c>
      <c r="B98" s="26" t="s">
        <v>110</v>
      </c>
      <c r="C98" s="26" t="s">
        <v>104</v>
      </c>
      <c r="D98" s="39">
        <v>740.74</v>
      </c>
      <c r="E98" s="39">
        <v>608.47</v>
      </c>
      <c r="F98" s="39">
        <v>582.01</v>
      </c>
      <c r="G98" s="39">
        <v>714.29</v>
      </c>
      <c r="H98" s="39">
        <v>661.38</v>
      </c>
      <c r="I98" s="39">
        <v>529.1</v>
      </c>
      <c r="J98" s="39">
        <v>687.83</v>
      </c>
      <c r="K98" s="39">
        <v>608.47</v>
      </c>
      <c r="L98" s="39">
        <v>608.47</v>
      </c>
      <c r="M98" s="39">
        <v>687.83</v>
      </c>
      <c r="N98" s="39">
        <v>608.47</v>
      </c>
      <c r="O98" s="39">
        <v>608.47</v>
      </c>
      <c r="P98" s="39">
        <v>7645.53</v>
      </c>
      <c r="Q98" s="7"/>
      <c r="R98" s="33" t="s">
        <v>39</v>
      </c>
      <c r="S98" s="33" t="s">
        <v>40</v>
      </c>
      <c r="T98" s="33" t="s">
        <v>7</v>
      </c>
      <c r="U98" s="34">
        <v>582201.5</v>
      </c>
      <c r="V98" s="34">
        <v>583556.30000000005</v>
      </c>
      <c r="W98" s="34">
        <v>672289.7</v>
      </c>
      <c r="X98" s="34">
        <v>807758.13</v>
      </c>
      <c r="Y98" s="34">
        <v>612292.03</v>
      </c>
      <c r="Z98" s="34">
        <v>709235.64</v>
      </c>
      <c r="AA98" s="34">
        <v>553557.47</v>
      </c>
      <c r="AB98" s="34">
        <v>460250.64</v>
      </c>
      <c r="AC98" s="34">
        <v>505849.24</v>
      </c>
      <c r="AD98" s="34">
        <v>626898.77</v>
      </c>
      <c r="AE98" s="34">
        <v>552431.99</v>
      </c>
      <c r="AF98" s="34">
        <v>585892.82999999996</v>
      </c>
      <c r="AG98" s="34">
        <v>7252214.2400000002</v>
      </c>
      <c r="AH98" s="69">
        <f t="shared" ref="AH98:AH130" si="9">SUM(U98:AF98)</f>
        <v>7252214.2400000002</v>
      </c>
      <c r="AI98" s="70">
        <f t="shared" ref="AI98:AI130" si="10">SUM(U98:Z98)</f>
        <v>3967333.3000000003</v>
      </c>
      <c r="AJ98" s="69">
        <f t="shared" ref="AJ98:AJ130" si="11">SUM(AA98:AF98)</f>
        <v>3284880.9400000004</v>
      </c>
    </row>
    <row r="99" spans="1:36" x14ac:dyDescent="0.2">
      <c r="A99" s="26" t="s">
        <v>49</v>
      </c>
      <c r="B99" s="26" t="s">
        <v>50</v>
      </c>
      <c r="C99" s="26" t="s">
        <v>7</v>
      </c>
      <c r="D99" s="39">
        <v>362.11</v>
      </c>
      <c r="E99" s="39">
        <v>256.14</v>
      </c>
      <c r="F99" s="39">
        <v>433.45</v>
      </c>
      <c r="G99" s="39">
        <v>757.63</v>
      </c>
      <c r="H99" s="39">
        <v>900.81</v>
      </c>
      <c r="I99" s="39">
        <v>714.63</v>
      </c>
      <c r="J99" s="39">
        <v>687.55</v>
      </c>
      <c r="K99" s="39">
        <v>478.96</v>
      </c>
      <c r="L99" s="39">
        <v>430.02</v>
      </c>
      <c r="M99" s="39">
        <v>449.98</v>
      </c>
      <c r="N99" s="39">
        <v>433.48</v>
      </c>
      <c r="O99" s="39">
        <v>365.76</v>
      </c>
      <c r="P99" s="39">
        <v>6270.52</v>
      </c>
      <c r="Q99" s="7"/>
      <c r="R99" s="33" t="s">
        <v>123</v>
      </c>
      <c r="S99" s="33" t="s">
        <v>124</v>
      </c>
      <c r="T99" s="33" t="s">
        <v>104</v>
      </c>
      <c r="U99" s="34">
        <v>503229.41</v>
      </c>
      <c r="V99" s="34">
        <v>438177.8</v>
      </c>
      <c r="W99" s="34">
        <v>438177.8</v>
      </c>
      <c r="X99" s="34">
        <v>631491.54</v>
      </c>
      <c r="Y99" s="34">
        <v>515503.3</v>
      </c>
      <c r="Z99" s="34">
        <v>489728.13</v>
      </c>
      <c r="AA99" s="34">
        <v>573497.42000000004</v>
      </c>
      <c r="AB99" s="34">
        <v>501071.08</v>
      </c>
      <c r="AC99" s="34">
        <v>501071.08</v>
      </c>
      <c r="AD99" s="34">
        <v>612420.19999999995</v>
      </c>
      <c r="AE99" s="34">
        <v>535867.68000000005</v>
      </c>
      <c r="AF99" s="34">
        <v>535867.68000000005</v>
      </c>
      <c r="AG99" s="34">
        <v>6276103.1200000001</v>
      </c>
      <c r="AH99" s="69">
        <f t="shared" si="9"/>
        <v>6276103.1199999992</v>
      </c>
      <c r="AI99" s="70">
        <f t="shared" si="10"/>
        <v>3016307.98</v>
      </c>
      <c r="AJ99" s="69">
        <f t="shared" si="11"/>
        <v>3259795.1400000006</v>
      </c>
    </row>
    <row r="100" spans="1:36" x14ac:dyDescent="0.2">
      <c r="A100" s="26" t="s">
        <v>25</v>
      </c>
      <c r="B100" s="26" t="s">
        <v>26</v>
      </c>
      <c r="C100" s="26" t="s">
        <v>12</v>
      </c>
      <c r="D100" s="39">
        <v>276.29000000000002</v>
      </c>
      <c r="E100" s="39">
        <v>68.040000000000006</v>
      </c>
      <c r="F100" s="39">
        <v>823.71</v>
      </c>
      <c r="G100" s="39">
        <v>841.24</v>
      </c>
      <c r="H100" s="39">
        <v>707.22</v>
      </c>
      <c r="I100" s="39">
        <v>3.09</v>
      </c>
      <c r="J100" s="39">
        <v>805.15</v>
      </c>
      <c r="K100" s="39">
        <v>663.92</v>
      </c>
      <c r="L100" s="39">
        <v>663.92</v>
      </c>
      <c r="M100" s="39">
        <v>805.15</v>
      </c>
      <c r="N100" s="39">
        <v>663.92</v>
      </c>
      <c r="O100" s="39">
        <v>703.09</v>
      </c>
      <c r="P100" s="39">
        <v>7024.74</v>
      </c>
      <c r="Q100" s="7"/>
      <c r="R100" s="33" t="s">
        <v>121</v>
      </c>
      <c r="S100" s="33" t="s">
        <v>122</v>
      </c>
      <c r="T100" s="33" t="s">
        <v>104</v>
      </c>
      <c r="U100" s="34">
        <v>276162.48</v>
      </c>
      <c r="V100" s="34">
        <v>238420.27</v>
      </c>
      <c r="W100" s="34">
        <v>238420.27</v>
      </c>
      <c r="X100" s="34">
        <v>335077.14</v>
      </c>
      <c r="Y100" s="34">
        <v>257751.65</v>
      </c>
      <c r="Z100" s="34">
        <v>231976.48</v>
      </c>
      <c r="AA100" s="34">
        <v>309301.98</v>
      </c>
      <c r="AB100" s="34">
        <v>257494.86</v>
      </c>
      <c r="AC100" s="34">
        <v>250535.54</v>
      </c>
      <c r="AD100" s="34">
        <v>334047.38</v>
      </c>
      <c r="AE100" s="34">
        <v>250535.54</v>
      </c>
      <c r="AF100" s="34">
        <v>250535.54</v>
      </c>
      <c r="AG100" s="34">
        <v>3230259.13</v>
      </c>
      <c r="AH100" s="69">
        <f t="shared" si="9"/>
        <v>3230259.13</v>
      </c>
      <c r="AI100" s="70">
        <f t="shared" si="10"/>
        <v>1577808.29</v>
      </c>
      <c r="AJ100" s="69">
        <f t="shared" si="11"/>
        <v>1652450.84</v>
      </c>
    </row>
    <row r="101" spans="1:36" x14ac:dyDescent="0.2">
      <c r="A101" s="26" t="s">
        <v>144</v>
      </c>
      <c r="B101" s="26" t="s">
        <v>145</v>
      </c>
      <c r="C101" s="26" t="s">
        <v>137</v>
      </c>
      <c r="D101" s="39">
        <v>0</v>
      </c>
      <c r="E101" s="39">
        <v>0</v>
      </c>
      <c r="F101" s="39">
        <v>4661.6499999999996</v>
      </c>
      <c r="G101" s="39">
        <v>4586.47</v>
      </c>
      <c r="H101" s="39">
        <v>4436.09</v>
      </c>
      <c r="I101" s="39">
        <v>3684.21</v>
      </c>
      <c r="J101" s="39">
        <v>5225.5600000000004</v>
      </c>
      <c r="K101" s="39">
        <v>4323.3100000000004</v>
      </c>
      <c r="L101" s="39">
        <v>4323.3100000000004</v>
      </c>
      <c r="M101" s="39">
        <v>5225.5600000000004</v>
      </c>
      <c r="N101" s="39">
        <v>4323.3100000000004</v>
      </c>
      <c r="O101" s="39">
        <v>4323.3100000000004</v>
      </c>
      <c r="P101" s="39">
        <v>45112.78</v>
      </c>
      <c r="Q101" s="7"/>
      <c r="R101" s="26" t="s">
        <v>127</v>
      </c>
      <c r="S101" s="26" t="s">
        <v>128</v>
      </c>
      <c r="T101" s="26" t="s">
        <v>104</v>
      </c>
      <c r="U101" s="32">
        <v>345385.13</v>
      </c>
      <c r="V101" s="32">
        <v>306380.43</v>
      </c>
      <c r="W101" s="32">
        <v>306380.43</v>
      </c>
      <c r="X101" s="32">
        <v>375159.71</v>
      </c>
      <c r="Y101" s="32">
        <v>312633.09000000003</v>
      </c>
      <c r="Z101" s="32">
        <v>275117.12</v>
      </c>
      <c r="AA101" s="32">
        <v>362654.38</v>
      </c>
      <c r="AB101" s="32">
        <v>324134.65999999997</v>
      </c>
      <c r="AC101" s="32">
        <v>317381.84999999998</v>
      </c>
      <c r="AD101" s="32">
        <v>391662.71</v>
      </c>
      <c r="AE101" s="32">
        <v>330887.46000000002</v>
      </c>
      <c r="AF101" s="32">
        <v>330887.46000000002</v>
      </c>
      <c r="AG101" s="32">
        <v>3978664.43</v>
      </c>
      <c r="AH101" s="69">
        <f t="shared" si="9"/>
        <v>3978664.43</v>
      </c>
      <c r="AI101" s="70">
        <f t="shared" si="10"/>
        <v>1921055.9100000001</v>
      </c>
      <c r="AJ101" s="69">
        <f t="shared" si="11"/>
        <v>2057608.52</v>
      </c>
    </row>
    <row r="102" spans="1:36" x14ac:dyDescent="0.2">
      <c r="A102" s="26" t="s">
        <v>135</v>
      </c>
      <c r="B102" s="26" t="s">
        <v>136</v>
      </c>
      <c r="C102" s="26" t="s">
        <v>137</v>
      </c>
      <c r="D102" s="39">
        <v>0</v>
      </c>
      <c r="E102" s="39">
        <v>0</v>
      </c>
      <c r="F102" s="39">
        <v>2105.2600000000002</v>
      </c>
      <c r="G102" s="39">
        <v>1654.14</v>
      </c>
      <c r="H102" s="39">
        <v>1428.57</v>
      </c>
      <c r="I102" s="39">
        <v>1203.01</v>
      </c>
      <c r="J102" s="39">
        <v>1503.76</v>
      </c>
      <c r="K102" s="39">
        <v>1353.38</v>
      </c>
      <c r="L102" s="39">
        <v>1353.38</v>
      </c>
      <c r="M102" s="39">
        <v>1578.95</v>
      </c>
      <c r="N102" s="39">
        <v>1428.57</v>
      </c>
      <c r="O102" s="39">
        <v>1428.57</v>
      </c>
      <c r="P102" s="39">
        <v>15037.59</v>
      </c>
      <c r="Q102" s="7"/>
      <c r="R102" s="26" t="s">
        <v>113</v>
      </c>
      <c r="S102" s="26" t="s">
        <v>114</v>
      </c>
      <c r="T102" s="26" t="s">
        <v>104</v>
      </c>
      <c r="U102" s="32">
        <v>572296.03</v>
      </c>
      <c r="V102" s="32">
        <v>479297.93</v>
      </c>
      <c r="W102" s="32">
        <v>479297.93</v>
      </c>
      <c r="X102" s="32">
        <v>629525.64</v>
      </c>
      <c r="Y102" s="32">
        <v>515066.43</v>
      </c>
      <c r="Z102" s="32">
        <v>450683.13</v>
      </c>
      <c r="AA102" s="32">
        <v>615218.23</v>
      </c>
      <c r="AB102" s="32">
        <v>502190.33</v>
      </c>
      <c r="AC102" s="32">
        <v>494464.33</v>
      </c>
      <c r="AD102" s="32">
        <v>664436.43999999994</v>
      </c>
      <c r="AE102" s="32">
        <v>517642.34</v>
      </c>
      <c r="AF102" s="32">
        <v>517642.34</v>
      </c>
      <c r="AG102" s="32">
        <v>6437761.0999999996</v>
      </c>
      <c r="AH102" s="69">
        <f t="shared" si="9"/>
        <v>6437761.0999999996</v>
      </c>
      <c r="AI102" s="70">
        <f t="shared" si="10"/>
        <v>3126167.09</v>
      </c>
      <c r="AJ102" s="69">
        <f t="shared" si="11"/>
        <v>3311594.01</v>
      </c>
    </row>
    <row r="103" spans="1:36" x14ac:dyDescent="0.2">
      <c r="A103" s="26" t="s">
        <v>189</v>
      </c>
      <c r="B103" s="26" t="s">
        <v>190</v>
      </c>
      <c r="C103" s="26" t="s">
        <v>162</v>
      </c>
      <c r="D103" s="39">
        <v>3555.23</v>
      </c>
      <c r="E103" s="39">
        <v>5393.6</v>
      </c>
      <c r="F103" s="39">
        <v>3437.79</v>
      </c>
      <c r="G103" s="39">
        <v>2239.5300000000002</v>
      </c>
      <c r="H103" s="39">
        <v>1363.95</v>
      </c>
      <c r="I103" s="39">
        <v>776.74</v>
      </c>
      <c r="J103" s="39">
        <v>940.7</v>
      </c>
      <c r="K103" s="39">
        <v>4772.67</v>
      </c>
      <c r="L103" s="39">
        <v>4081.4</v>
      </c>
      <c r="M103" s="39">
        <v>9732.56</v>
      </c>
      <c r="N103" s="39">
        <v>9104.65</v>
      </c>
      <c r="O103" s="39">
        <v>10674.42</v>
      </c>
      <c r="P103" s="39">
        <v>56073.24</v>
      </c>
      <c r="Q103" s="7"/>
      <c r="R103" s="26" t="s">
        <v>115</v>
      </c>
      <c r="S103" s="26" t="s">
        <v>116</v>
      </c>
      <c r="T103" s="26" t="s">
        <v>104</v>
      </c>
      <c r="U103" s="32">
        <v>1348983.5</v>
      </c>
      <c r="V103" s="32">
        <v>1151745.76</v>
      </c>
      <c r="W103" s="32">
        <v>1151745.76</v>
      </c>
      <c r="X103" s="32">
        <v>1516584.48</v>
      </c>
      <c r="Y103" s="32">
        <v>1208975.3700000001</v>
      </c>
      <c r="Z103" s="32">
        <v>1173206.8700000001</v>
      </c>
      <c r="AA103" s="32">
        <v>1430740.08</v>
      </c>
      <c r="AB103" s="32">
        <v>1236160.82</v>
      </c>
      <c r="AC103" s="32">
        <v>1220708.81</v>
      </c>
      <c r="AD103" s="32">
        <v>1576105.04</v>
      </c>
      <c r="AE103" s="32">
        <v>1251612.83</v>
      </c>
      <c r="AF103" s="32">
        <v>1251612.83</v>
      </c>
      <c r="AG103" s="32">
        <v>15518182.199999999</v>
      </c>
      <c r="AH103" s="69">
        <f t="shared" si="9"/>
        <v>15518182.150000002</v>
      </c>
      <c r="AI103" s="70">
        <f t="shared" si="10"/>
        <v>7551241.7400000002</v>
      </c>
      <c r="AJ103" s="69">
        <f t="shared" si="11"/>
        <v>7966940.4100000001</v>
      </c>
    </row>
    <row r="104" spans="1:36" x14ac:dyDescent="0.2">
      <c r="A104" s="26" t="s">
        <v>286</v>
      </c>
      <c r="B104" s="26" t="s">
        <v>287</v>
      </c>
      <c r="C104" s="26" t="s">
        <v>162</v>
      </c>
      <c r="D104" s="39">
        <v>1164.2</v>
      </c>
      <c r="E104" s="39">
        <v>1096.9100000000001</v>
      </c>
      <c r="F104" s="39">
        <v>1255.56</v>
      </c>
      <c r="G104" s="39">
        <v>1032.0999999999999</v>
      </c>
      <c r="H104" s="39">
        <v>799.38</v>
      </c>
      <c r="I104" s="39">
        <v>482.72</v>
      </c>
      <c r="J104" s="39">
        <v>301.23</v>
      </c>
      <c r="K104" s="39">
        <v>909.26</v>
      </c>
      <c r="L104" s="39">
        <v>875.31</v>
      </c>
      <c r="M104" s="39">
        <v>2009.26</v>
      </c>
      <c r="N104" s="39">
        <v>1749.38</v>
      </c>
      <c r="O104" s="39">
        <v>2074.0700000000002</v>
      </c>
      <c r="P104" s="39">
        <v>13749.38</v>
      </c>
      <c r="Q104" s="7"/>
      <c r="R104" s="33" t="s">
        <v>105</v>
      </c>
      <c r="S104" s="33" t="s">
        <v>106</v>
      </c>
      <c r="T104" s="33" t="s">
        <v>104</v>
      </c>
      <c r="U104" s="34">
        <v>944342.54</v>
      </c>
      <c r="V104" s="34">
        <v>797647.42</v>
      </c>
      <c r="W104" s="34">
        <v>797647.42</v>
      </c>
      <c r="X104" s="34">
        <v>1056332.8799999999</v>
      </c>
      <c r="Y104" s="34">
        <v>840422.18</v>
      </c>
      <c r="Z104" s="34">
        <v>754465.29</v>
      </c>
      <c r="AA104" s="34">
        <v>1013150.74</v>
      </c>
      <c r="AB104" s="34">
        <v>872901.16</v>
      </c>
      <c r="AC104" s="34">
        <v>861461.93</v>
      </c>
      <c r="AD104" s="34">
        <v>1094206.25</v>
      </c>
      <c r="AE104" s="34">
        <v>861461.93</v>
      </c>
      <c r="AF104" s="34">
        <v>861461.93</v>
      </c>
      <c r="AG104" s="34">
        <v>10755501.699999999</v>
      </c>
      <c r="AH104" s="69">
        <f t="shared" si="9"/>
        <v>10755501.669999998</v>
      </c>
      <c r="AI104" s="70">
        <f t="shared" si="10"/>
        <v>5190857.7299999995</v>
      </c>
      <c r="AJ104" s="69">
        <f t="shared" si="11"/>
        <v>5564643.9399999995</v>
      </c>
    </row>
    <row r="105" spans="1:36" x14ac:dyDescent="0.2">
      <c r="A105" s="26" t="s">
        <v>160</v>
      </c>
      <c r="B105" s="26" t="s">
        <v>161</v>
      </c>
      <c r="C105" s="26" t="s">
        <v>162</v>
      </c>
      <c r="D105" s="39">
        <v>1157.19</v>
      </c>
      <c r="E105" s="39">
        <v>1014.21</v>
      </c>
      <c r="F105" s="39">
        <v>1008.07</v>
      </c>
      <c r="G105" s="39">
        <v>1009.65</v>
      </c>
      <c r="H105" s="39">
        <v>535.44000000000005</v>
      </c>
      <c r="I105" s="39">
        <v>552.98</v>
      </c>
      <c r="J105" s="39">
        <v>240.88</v>
      </c>
      <c r="K105" s="39">
        <v>148.07</v>
      </c>
      <c r="L105" s="39">
        <v>214.74</v>
      </c>
      <c r="M105" s="39">
        <v>970.88</v>
      </c>
      <c r="N105" s="39">
        <v>630.53</v>
      </c>
      <c r="O105" s="39">
        <v>958.42</v>
      </c>
      <c r="P105" s="39">
        <v>8441.06</v>
      </c>
      <c r="Q105" s="7"/>
      <c r="R105" s="33" t="s">
        <v>107</v>
      </c>
      <c r="S105" s="33" t="s">
        <v>108</v>
      </c>
      <c r="T105" s="33" t="s">
        <v>104</v>
      </c>
      <c r="U105" s="34">
        <v>465916.79</v>
      </c>
      <c r="V105" s="34">
        <v>421921.97</v>
      </c>
      <c r="W105" s="34">
        <v>413311.32</v>
      </c>
      <c r="X105" s="34">
        <v>523017.41</v>
      </c>
      <c r="Y105" s="34">
        <v>455726.76</v>
      </c>
      <c r="Z105" s="34">
        <v>405019.58</v>
      </c>
      <c r="AA105" s="34">
        <v>506115.02</v>
      </c>
      <c r="AB105" s="34">
        <v>437417.18</v>
      </c>
      <c r="AC105" s="34">
        <v>428117.76000000001</v>
      </c>
      <c r="AD105" s="34">
        <v>546599.27</v>
      </c>
      <c r="AE105" s="34">
        <v>428117.76000000001</v>
      </c>
      <c r="AF105" s="34">
        <v>428117.76000000001</v>
      </c>
      <c r="AG105" s="34">
        <v>5459398.5800000001</v>
      </c>
      <c r="AH105" s="69">
        <f t="shared" si="9"/>
        <v>5459398.5800000001</v>
      </c>
      <c r="AI105" s="70">
        <f t="shared" si="10"/>
        <v>2684913.83</v>
      </c>
      <c r="AJ105" s="69">
        <f t="shared" si="11"/>
        <v>2774484.75</v>
      </c>
    </row>
    <row r="106" spans="1:36" x14ac:dyDescent="0.2">
      <c r="A106" s="26" t="s">
        <v>125</v>
      </c>
      <c r="B106" s="26" t="s">
        <v>126</v>
      </c>
      <c r="C106" s="26" t="s">
        <v>104</v>
      </c>
      <c r="D106" s="39">
        <v>2950</v>
      </c>
      <c r="E106" s="39">
        <v>2475</v>
      </c>
      <c r="F106" s="39">
        <v>2450</v>
      </c>
      <c r="G106" s="39">
        <v>3000</v>
      </c>
      <c r="H106" s="39">
        <v>2800</v>
      </c>
      <c r="I106" s="39">
        <v>2625</v>
      </c>
      <c r="J106" s="39">
        <v>3000</v>
      </c>
      <c r="K106" s="39">
        <v>2450</v>
      </c>
      <c r="L106" s="39">
        <v>2425</v>
      </c>
      <c r="M106" s="39">
        <v>3025</v>
      </c>
      <c r="N106" s="39">
        <v>2450</v>
      </c>
      <c r="O106" s="39">
        <v>2450</v>
      </c>
      <c r="P106" s="39">
        <v>32100</v>
      </c>
      <c r="Q106" s="7"/>
      <c r="R106" s="26" t="s">
        <v>109</v>
      </c>
      <c r="S106" s="26" t="s">
        <v>110</v>
      </c>
      <c r="T106" s="26" t="s">
        <v>104</v>
      </c>
      <c r="U106" s="32">
        <v>287492.94</v>
      </c>
      <c r="V106" s="32">
        <v>247686.23</v>
      </c>
      <c r="W106" s="32">
        <v>237094.38</v>
      </c>
      <c r="X106" s="32">
        <v>290868.37</v>
      </c>
      <c r="Y106" s="32">
        <v>269277.3</v>
      </c>
      <c r="Z106" s="32">
        <v>215503.31</v>
      </c>
      <c r="AA106" s="32">
        <v>280276.52</v>
      </c>
      <c r="AB106" s="32">
        <v>267501.96999999997</v>
      </c>
      <c r="AC106" s="32">
        <v>267501.96999999997</v>
      </c>
      <c r="AD106" s="32">
        <v>302699.59999999998</v>
      </c>
      <c r="AE106" s="32">
        <v>267501.96999999997</v>
      </c>
      <c r="AF106" s="32">
        <v>267501.96999999997</v>
      </c>
      <c r="AG106" s="32">
        <v>3200906.53</v>
      </c>
      <c r="AH106" s="69">
        <f t="shared" si="9"/>
        <v>3200906.5300000003</v>
      </c>
      <c r="AI106" s="70">
        <f t="shared" si="10"/>
        <v>1547922.53</v>
      </c>
      <c r="AJ106" s="69">
        <f t="shared" si="11"/>
        <v>1652984</v>
      </c>
    </row>
    <row r="107" spans="1:36" x14ac:dyDescent="0.2">
      <c r="A107" s="26" t="s">
        <v>129</v>
      </c>
      <c r="B107" s="26" t="s">
        <v>130</v>
      </c>
      <c r="C107" s="26" t="s">
        <v>104</v>
      </c>
      <c r="D107" s="39">
        <v>1625</v>
      </c>
      <c r="E107" s="39">
        <v>1362.5</v>
      </c>
      <c r="F107" s="39">
        <v>1350</v>
      </c>
      <c r="G107" s="39">
        <v>1700</v>
      </c>
      <c r="H107" s="39">
        <v>1500</v>
      </c>
      <c r="I107" s="39">
        <v>1400</v>
      </c>
      <c r="J107" s="39">
        <v>1712.5</v>
      </c>
      <c r="K107" s="39">
        <v>1350</v>
      </c>
      <c r="L107" s="39">
        <v>1350</v>
      </c>
      <c r="M107" s="39">
        <v>1700</v>
      </c>
      <c r="N107" s="39">
        <v>1362.5</v>
      </c>
      <c r="O107" s="39">
        <v>1362.5</v>
      </c>
      <c r="P107" s="39">
        <v>17775</v>
      </c>
      <c r="Q107" s="7"/>
      <c r="R107" s="26" t="s">
        <v>49</v>
      </c>
      <c r="S107" s="26" t="s">
        <v>50</v>
      </c>
      <c r="T107" s="26" t="s">
        <v>7</v>
      </c>
      <c r="U107" s="32">
        <v>182706.9</v>
      </c>
      <c r="V107" s="32">
        <v>138252.48000000001</v>
      </c>
      <c r="W107" s="32">
        <v>233841.1</v>
      </c>
      <c r="X107" s="32">
        <v>409356.94</v>
      </c>
      <c r="Y107" s="32">
        <v>486583.91</v>
      </c>
      <c r="Z107" s="32">
        <v>386134.85</v>
      </c>
      <c r="AA107" s="32">
        <v>371553.53</v>
      </c>
      <c r="AB107" s="32">
        <v>282859.2</v>
      </c>
      <c r="AC107" s="32">
        <v>253923.71</v>
      </c>
      <c r="AD107" s="32">
        <v>265734.12</v>
      </c>
      <c r="AE107" s="32">
        <v>255695.27</v>
      </c>
      <c r="AF107" s="32">
        <v>216130.42</v>
      </c>
      <c r="AG107" s="32">
        <v>3482772.43</v>
      </c>
      <c r="AH107" s="69">
        <f t="shared" si="9"/>
        <v>3482772.43</v>
      </c>
      <c r="AI107" s="70">
        <f t="shared" si="10"/>
        <v>1836876.1799999997</v>
      </c>
      <c r="AJ107" s="69">
        <f t="shared" si="11"/>
        <v>1645896.25</v>
      </c>
    </row>
    <row r="108" spans="1:36" x14ac:dyDescent="0.2">
      <c r="A108" s="26" t="s">
        <v>81</v>
      </c>
      <c r="B108" s="26" t="s">
        <v>82</v>
      </c>
      <c r="C108" s="26" t="s">
        <v>7</v>
      </c>
      <c r="D108" s="39">
        <v>728.76</v>
      </c>
      <c r="E108" s="39">
        <v>517.07000000000005</v>
      </c>
      <c r="F108" s="39">
        <v>599</v>
      </c>
      <c r="G108" s="39">
        <v>954.8</v>
      </c>
      <c r="H108" s="39">
        <v>1029.51</v>
      </c>
      <c r="I108" s="39">
        <v>839.92</v>
      </c>
      <c r="J108" s="39">
        <v>583.79</v>
      </c>
      <c r="K108" s="39">
        <v>822.41</v>
      </c>
      <c r="L108" s="39">
        <v>798.79</v>
      </c>
      <c r="M108" s="39">
        <v>749.31</v>
      </c>
      <c r="N108" s="39">
        <v>765.26</v>
      </c>
      <c r="O108" s="39">
        <v>717.4</v>
      </c>
      <c r="P108" s="39">
        <v>9106.02</v>
      </c>
      <c r="Q108" s="7"/>
      <c r="R108" s="33" t="s">
        <v>25</v>
      </c>
      <c r="S108" s="33" t="s">
        <v>26</v>
      </c>
      <c r="T108" s="33" t="s">
        <v>12</v>
      </c>
      <c r="U108" s="34">
        <v>78193.2</v>
      </c>
      <c r="V108" s="34">
        <v>20806.599999999999</v>
      </c>
      <c r="W108" s="34">
        <v>252124.79999999999</v>
      </c>
      <c r="X108" s="34">
        <v>256784.7</v>
      </c>
      <c r="Y108" s="34">
        <v>215869.9</v>
      </c>
      <c r="Z108" s="34">
        <v>916.1</v>
      </c>
      <c r="AA108" s="34">
        <v>245792.5</v>
      </c>
      <c r="AB108" s="34">
        <v>216927.72</v>
      </c>
      <c r="AC108" s="34">
        <v>216927.72</v>
      </c>
      <c r="AD108" s="34">
        <v>262992.65000000002</v>
      </c>
      <c r="AE108" s="34">
        <v>216927.72</v>
      </c>
      <c r="AF108" s="34">
        <v>229669.19</v>
      </c>
      <c r="AG108" s="34">
        <v>2213932.7999999998</v>
      </c>
      <c r="AH108" s="69">
        <f t="shared" si="9"/>
        <v>2213932.8000000003</v>
      </c>
      <c r="AI108" s="70">
        <f t="shared" si="10"/>
        <v>824695.3</v>
      </c>
      <c r="AJ108" s="69">
        <f t="shared" si="11"/>
        <v>1389237.5</v>
      </c>
    </row>
    <row r="109" spans="1:36" x14ac:dyDescent="0.2">
      <c r="A109" s="26" t="s">
        <v>288</v>
      </c>
      <c r="B109" s="26" t="s">
        <v>289</v>
      </c>
      <c r="C109" s="26" t="s">
        <v>162</v>
      </c>
      <c r="D109" s="39">
        <v>3686.39</v>
      </c>
      <c r="E109" s="39">
        <v>4014.97</v>
      </c>
      <c r="F109" s="39">
        <v>4686.3900000000003</v>
      </c>
      <c r="G109" s="39">
        <v>2903.4</v>
      </c>
      <c r="H109" s="39">
        <v>1723.81</v>
      </c>
      <c r="I109" s="39">
        <v>1940.14</v>
      </c>
      <c r="J109" s="39">
        <v>1035.3699999999999</v>
      </c>
      <c r="K109" s="39">
        <v>10529.93</v>
      </c>
      <c r="L109" s="39">
        <v>11155.1</v>
      </c>
      <c r="M109" s="39">
        <v>17848.3</v>
      </c>
      <c r="N109" s="39">
        <v>19336.05</v>
      </c>
      <c r="O109" s="39">
        <v>20079.59</v>
      </c>
      <c r="P109" s="39">
        <v>98939.44</v>
      </c>
      <c r="Q109" s="7"/>
      <c r="R109" s="33" t="s">
        <v>144</v>
      </c>
      <c r="S109" s="33" t="s">
        <v>145</v>
      </c>
      <c r="T109" s="33" t="s">
        <v>137</v>
      </c>
      <c r="U109" s="34">
        <v>0</v>
      </c>
      <c r="V109" s="34">
        <v>0</v>
      </c>
      <c r="W109" s="34">
        <v>1692696.44</v>
      </c>
      <c r="X109" s="34">
        <v>1665102.08</v>
      </c>
      <c r="Y109" s="34">
        <v>1610639.51</v>
      </c>
      <c r="Z109" s="34">
        <v>1337600.53</v>
      </c>
      <c r="AA109" s="34">
        <v>1897475.68</v>
      </c>
      <c r="AB109" s="34">
        <v>1679474.48</v>
      </c>
      <c r="AC109" s="34">
        <v>1679474.48</v>
      </c>
      <c r="AD109" s="34">
        <v>2030287.67</v>
      </c>
      <c r="AE109" s="34">
        <v>1679474.48</v>
      </c>
      <c r="AF109" s="34">
        <v>1679474.48</v>
      </c>
      <c r="AG109" s="34">
        <v>16951699.800000001</v>
      </c>
      <c r="AH109" s="69">
        <f t="shared" si="9"/>
        <v>16951699.830000002</v>
      </c>
      <c r="AI109" s="70">
        <f t="shared" si="10"/>
        <v>6306038.5600000005</v>
      </c>
      <c r="AJ109" s="69">
        <f t="shared" si="11"/>
        <v>10645661.270000001</v>
      </c>
    </row>
    <row r="110" spans="1:36" x14ac:dyDescent="0.2">
      <c r="A110" s="26" t="s">
        <v>13</v>
      </c>
      <c r="B110" s="26" t="s">
        <v>14</v>
      </c>
      <c r="C110" s="26" t="s">
        <v>12</v>
      </c>
      <c r="D110" s="39">
        <v>5510</v>
      </c>
      <c r="E110" s="39">
        <v>2053.33</v>
      </c>
      <c r="F110" s="39">
        <v>1930.83</v>
      </c>
      <c r="G110" s="39">
        <v>4223.33</v>
      </c>
      <c r="H110" s="39">
        <v>1362.5</v>
      </c>
      <c r="I110" s="39">
        <v>1810</v>
      </c>
      <c r="J110" s="39">
        <v>2237.5</v>
      </c>
      <c r="K110" s="39">
        <v>1202.5</v>
      </c>
      <c r="L110" s="39">
        <v>1531.67</v>
      </c>
      <c r="M110" s="39">
        <v>1358.33</v>
      </c>
      <c r="N110" s="39">
        <v>1411.67</v>
      </c>
      <c r="O110" s="39">
        <v>1233.33</v>
      </c>
      <c r="P110" s="39">
        <v>25864.99</v>
      </c>
      <c r="Q110" s="7"/>
      <c r="R110" s="26" t="s">
        <v>135</v>
      </c>
      <c r="S110" s="26" t="s">
        <v>136</v>
      </c>
      <c r="T110" s="26" t="s">
        <v>137</v>
      </c>
      <c r="U110" s="32">
        <v>0</v>
      </c>
      <c r="V110" s="32">
        <v>0</v>
      </c>
      <c r="W110" s="32">
        <v>462016.14</v>
      </c>
      <c r="X110" s="32">
        <v>363028.36</v>
      </c>
      <c r="Y110" s="32">
        <v>313644.21000000002</v>
      </c>
      <c r="Z110" s="32">
        <v>264040.58</v>
      </c>
      <c r="AA110" s="32">
        <v>330105.59000000003</v>
      </c>
      <c r="AB110" s="32">
        <v>296963.34000000003</v>
      </c>
      <c r="AC110" s="32">
        <v>296963.34000000003</v>
      </c>
      <c r="AD110" s="32">
        <v>346566.97</v>
      </c>
      <c r="AE110" s="32">
        <v>313644.21000000002</v>
      </c>
      <c r="AF110" s="32">
        <v>313644.21000000002</v>
      </c>
      <c r="AG110" s="32">
        <v>3300616.95</v>
      </c>
      <c r="AH110" s="69">
        <f t="shared" si="9"/>
        <v>3300616.95</v>
      </c>
      <c r="AI110" s="70">
        <f t="shared" si="10"/>
        <v>1402729.29</v>
      </c>
      <c r="AJ110" s="69">
        <f t="shared" si="11"/>
        <v>1897887.66</v>
      </c>
    </row>
    <row r="111" spans="1:36" x14ac:dyDescent="0.2">
      <c r="A111" s="26" t="s">
        <v>165</v>
      </c>
      <c r="B111" s="26" t="s">
        <v>166</v>
      </c>
      <c r="C111" s="26" t="s">
        <v>162</v>
      </c>
      <c r="D111" s="39">
        <v>1080.1500000000001</v>
      </c>
      <c r="E111" s="39">
        <v>1426.47</v>
      </c>
      <c r="F111" s="39">
        <v>897.06</v>
      </c>
      <c r="G111" s="39">
        <v>980.88</v>
      </c>
      <c r="H111" s="39">
        <v>637.5</v>
      </c>
      <c r="I111" s="39">
        <v>598.53</v>
      </c>
      <c r="J111" s="39">
        <v>157.35</v>
      </c>
      <c r="K111" s="39">
        <v>4352.21</v>
      </c>
      <c r="L111" s="39">
        <v>2886.03</v>
      </c>
      <c r="M111" s="39">
        <v>4173.53</v>
      </c>
      <c r="N111" s="39">
        <v>4173.53</v>
      </c>
      <c r="O111" s="39">
        <v>4552.9399999999996</v>
      </c>
      <c r="P111" s="39">
        <v>25916.18</v>
      </c>
      <c r="Q111" s="7"/>
      <c r="R111" s="26" t="s">
        <v>189</v>
      </c>
      <c r="S111" s="26" t="s">
        <v>190</v>
      </c>
      <c r="T111" s="26" t="s">
        <v>162</v>
      </c>
      <c r="U111" s="32">
        <v>1384533.71</v>
      </c>
      <c r="V111" s="32">
        <v>2100752.42</v>
      </c>
      <c r="W111" s="32">
        <v>1338966.78</v>
      </c>
      <c r="X111" s="32">
        <v>872392.55</v>
      </c>
      <c r="Y111" s="32">
        <v>531224.75</v>
      </c>
      <c r="Z111" s="32">
        <v>302611.17</v>
      </c>
      <c r="AA111" s="32">
        <v>366653.5</v>
      </c>
      <c r="AB111" s="32">
        <v>2110847.6</v>
      </c>
      <c r="AC111" s="32">
        <v>1804812.29</v>
      </c>
      <c r="AD111" s="32">
        <v>4304395.5</v>
      </c>
      <c r="AE111" s="32">
        <v>4026664.03</v>
      </c>
      <c r="AF111" s="32">
        <v>4720550.45</v>
      </c>
      <c r="AG111" s="32">
        <v>23864404.800000001</v>
      </c>
      <c r="AH111" s="69">
        <f t="shared" si="9"/>
        <v>23864404.75</v>
      </c>
      <c r="AI111" s="70">
        <f t="shared" si="10"/>
        <v>6530481.3799999999</v>
      </c>
      <c r="AJ111" s="69">
        <f t="shared" si="11"/>
        <v>17333923.370000001</v>
      </c>
    </row>
    <row r="112" spans="1:36" x14ac:dyDescent="0.2">
      <c r="A112" s="26" t="s">
        <v>187</v>
      </c>
      <c r="B112" s="26" t="s">
        <v>188</v>
      </c>
      <c r="C112" s="26" t="s">
        <v>162</v>
      </c>
      <c r="D112" s="39">
        <v>22192.31</v>
      </c>
      <c r="E112" s="39">
        <v>30477.62</v>
      </c>
      <c r="F112" s="39">
        <v>19743.36</v>
      </c>
      <c r="G112" s="39">
        <v>6897.2</v>
      </c>
      <c r="H112" s="39">
        <v>2972.73</v>
      </c>
      <c r="I112" s="39">
        <v>4016.08</v>
      </c>
      <c r="J112" s="39">
        <v>1963.64</v>
      </c>
      <c r="K112" s="39">
        <v>35826.57</v>
      </c>
      <c r="L112" s="39">
        <v>37086.71</v>
      </c>
      <c r="M112" s="39">
        <v>59338.46</v>
      </c>
      <c r="N112" s="39">
        <v>62305.59</v>
      </c>
      <c r="O112" s="39">
        <v>58105.59</v>
      </c>
      <c r="P112" s="39">
        <v>340925.86</v>
      </c>
      <c r="Q112" s="7"/>
      <c r="R112" s="26" t="s">
        <v>160</v>
      </c>
      <c r="S112" s="26" t="s">
        <v>161</v>
      </c>
      <c r="T112" s="26" t="s">
        <v>162</v>
      </c>
      <c r="U112" s="32">
        <v>543588.59</v>
      </c>
      <c r="V112" s="32">
        <v>476403.48</v>
      </c>
      <c r="W112" s="32">
        <v>473584.53</v>
      </c>
      <c r="X112" s="32">
        <v>474524.18</v>
      </c>
      <c r="Y112" s="32">
        <v>251356.87</v>
      </c>
      <c r="Z112" s="32">
        <v>259813.73</v>
      </c>
      <c r="AA112" s="32">
        <v>113280.8</v>
      </c>
      <c r="AB112" s="32">
        <v>81392.45</v>
      </c>
      <c r="AC112" s="32">
        <v>118239.03</v>
      </c>
      <c r="AD112" s="32">
        <v>534000.46</v>
      </c>
      <c r="AE112" s="32">
        <v>347017.81</v>
      </c>
      <c r="AF112" s="32">
        <v>526851.12</v>
      </c>
      <c r="AG112" s="32">
        <v>4200053.05</v>
      </c>
      <c r="AH112" s="69">
        <f t="shared" si="9"/>
        <v>4200053.05</v>
      </c>
      <c r="AI112" s="70">
        <f t="shared" si="10"/>
        <v>2479271.38</v>
      </c>
      <c r="AJ112" s="69">
        <f t="shared" si="11"/>
        <v>1720781.67</v>
      </c>
    </row>
    <row r="113" spans="1:36" x14ac:dyDescent="0.2">
      <c r="A113" s="26" t="s">
        <v>173</v>
      </c>
      <c r="B113" s="26" t="s">
        <v>174</v>
      </c>
      <c r="C113" s="26" t="s">
        <v>162</v>
      </c>
      <c r="D113" s="39">
        <v>11726.57</v>
      </c>
      <c r="E113" s="39">
        <v>22615.38</v>
      </c>
      <c r="F113" s="39">
        <v>13350.35</v>
      </c>
      <c r="G113" s="39">
        <v>6252.45</v>
      </c>
      <c r="H113" s="39">
        <v>2253.85</v>
      </c>
      <c r="I113" s="39">
        <v>1096.5</v>
      </c>
      <c r="J113" s="39">
        <v>2627.27</v>
      </c>
      <c r="K113" s="39">
        <v>20727.97</v>
      </c>
      <c r="L113" s="39">
        <v>20958.04</v>
      </c>
      <c r="M113" s="39">
        <v>31048.95</v>
      </c>
      <c r="N113" s="39">
        <v>36482.519999999997</v>
      </c>
      <c r="O113" s="39">
        <v>33762.239999999998</v>
      </c>
      <c r="P113" s="39">
        <v>202902.09</v>
      </c>
      <c r="Q113" s="7"/>
      <c r="R113" s="26" t="s">
        <v>125</v>
      </c>
      <c r="S113" s="26" t="s">
        <v>126</v>
      </c>
      <c r="T113" s="26" t="s">
        <v>104</v>
      </c>
      <c r="U113" s="32">
        <v>1301032.1299999999</v>
      </c>
      <c r="V113" s="32">
        <v>1146121.1000000001</v>
      </c>
      <c r="W113" s="32">
        <v>1134544.1200000001</v>
      </c>
      <c r="X113" s="32">
        <v>1389237.7</v>
      </c>
      <c r="Y113" s="32">
        <v>1296621.8500000001</v>
      </c>
      <c r="Z113" s="32">
        <v>1215582.98</v>
      </c>
      <c r="AA113" s="32">
        <v>1389237.7</v>
      </c>
      <c r="AB113" s="32">
        <v>1225309.3500000001</v>
      </c>
      <c r="AC113" s="32">
        <v>1212806.19</v>
      </c>
      <c r="AD113" s="32">
        <v>1512881.95</v>
      </c>
      <c r="AE113" s="32">
        <v>1225309.3500000001</v>
      </c>
      <c r="AF113" s="32">
        <v>1225309.3500000001</v>
      </c>
      <c r="AG113" s="32">
        <v>15273993.800000001</v>
      </c>
      <c r="AH113" s="69">
        <f t="shared" si="9"/>
        <v>15273993.769999998</v>
      </c>
      <c r="AI113" s="70">
        <f t="shared" si="10"/>
        <v>7483139.8800000008</v>
      </c>
      <c r="AJ113" s="69">
        <f t="shared" si="11"/>
        <v>7790853.8899999987</v>
      </c>
    </row>
    <row r="114" spans="1:36" x14ac:dyDescent="0.2">
      <c r="A114" s="26" t="s">
        <v>290</v>
      </c>
      <c r="B114" s="26" t="s">
        <v>291</v>
      </c>
      <c r="C114" s="26" t="s">
        <v>162</v>
      </c>
      <c r="D114" s="39">
        <v>545.19000000000005</v>
      </c>
      <c r="E114" s="39">
        <v>936.3</v>
      </c>
      <c r="F114" s="39">
        <v>1092.5899999999999</v>
      </c>
      <c r="G114" s="39">
        <v>551.11</v>
      </c>
      <c r="H114" s="39">
        <v>36.299999999999997</v>
      </c>
      <c r="I114" s="39">
        <v>545.92999999999995</v>
      </c>
      <c r="J114" s="39">
        <v>223.7</v>
      </c>
      <c r="K114" s="39">
        <v>1608.89</v>
      </c>
      <c r="L114" s="39">
        <v>1335.56</v>
      </c>
      <c r="M114" s="39">
        <v>2937.78</v>
      </c>
      <c r="N114" s="39">
        <v>2670.37</v>
      </c>
      <c r="O114" s="39">
        <v>2899.26</v>
      </c>
      <c r="P114" s="39">
        <v>15382.98</v>
      </c>
      <c r="Q114" s="7"/>
      <c r="R114" s="26" t="s">
        <v>129</v>
      </c>
      <c r="S114" s="26" t="s">
        <v>130</v>
      </c>
      <c r="T114" s="26" t="s">
        <v>104</v>
      </c>
      <c r="U114" s="32">
        <v>716670.24</v>
      </c>
      <c r="V114" s="32">
        <v>631176.99</v>
      </c>
      <c r="W114" s="32">
        <v>625156.96</v>
      </c>
      <c r="X114" s="32">
        <v>787234.69</v>
      </c>
      <c r="Y114" s="32">
        <v>694618.85</v>
      </c>
      <c r="Z114" s="32">
        <v>648310.92000000004</v>
      </c>
      <c r="AA114" s="32">
        <v>793254.72</v>
      </c>
      <c r="AB114" s="32">
        <v>675170.46</v>
      </c>
      <c r="AC114" s="32">
        <v>675170.46</v>
      </c>
      <c r="AD114" s="32">
        <v>850214.65</v>
      </c>
      <c r="AE114" s="32">
        <v>681672.1</v>
      </c>
      <c r="AF114" s="32">
        <v>681672.1</v>
      </c>
      <c r="AG114" s="32">
        <v>8460323.1400000006</v>
      </c>
      <c r="AH114" s="69">
        <f t="shared" si="9"/>
        <v>8460323.1400000006</v>
      </c>
      <c r="AI114" s="70">
        <f t="shared" si="10"/>
        <v>4103168.65</v>
      </c>
      <c r="AJ114" s="69">
        <f t="shared" si="11"/>
        <v>4357154.4899999993</v>
      </c>
    </row>
    <row r="115" spans="1:36" x14ac:dyDescent="0.2">
      <c r="A115" s="26" t="s">
        <v>15</v>
      </c>
      <c r="B115" s="26" t="s">
        <v>16</v>
      </c>
      <c r="C115" s="26" t="s">
        <v>12</v>
      </c>
      <c r="D115" s="39">
        <v>143760</v>
      </c>
      <c r="E115" s="39">
        <v>138962.5</v>
      </c>
      <c r="F115" s="39">
        <v>124247.5</v>
      </c>
      <c r="G115" s="39">
        <v>132275</v>
      </c>
      <c r="H115" s="39">
        <v>121960</v>
      </c>
      <c r="I115" s="39">
        <v>88427.5</v>
      </c>
      <c r="J115" s="39">
        <v>154452.5</v>
      </c>
      <c r="K115" s="39">
        <v>120985</v>
      </c>
      <c r="L115" s="39">
        <v>120790</v>
      </c>
      <c r="M115" s="39">
        <v>136812.5</v>
      </c>
      <c r="N115" s="39">
        <v>104270</v>
      </c>
      <c r="O115" s="39">
        <v>152787.5</v>
      </c>
      <c r="P115" s="39">
        <v>1539730</v>
      </c>
      <c r="Q115" s="7"/>
      <c r="R115" s="26" t="s">
        <v>81</v>
      </c>
      <c r="S115" s="26" t="s">
        <v>82</v>
      </c>
      <c r="T115" s="26" t="s">
        <v>7</v>
      </c>
      <c r="U115" s="32">
        <v>225779.76</v>
      </c>
      <c r="V115" s="32">
        <v>171330.26</v>
      </c>
      <c r="W115" s="32">
        <v>198504.5</v>
      </c>
      <c r="X115" s="32">
        <v>316480.46000000002</v>
      </c>
      <c r="Y115" s="32">
        <v>341334.94</v>
      </c>
      <c r="Z115" s="32">
        <v>278370.25</v>
      </c>
      <c r="AA115" s="32">
        <v>193533.6</v>
      </c>
      <c r="AB115" s="32">
        <v>297863.46000000002</v>
      </c>
      <c r="AC115" s="32">
        <v>289529.08</v>
      </c>
      <c r="AD115" s="32">
        <v>271410.87</v>
      </c>
      <c r="AE115" s="32">
        <v>277208.7</v>
      </c>
      <c r="AF115" s="32">
        <v>259815.21</v>
      </c>
      <c r="AG115" s="32">
        <v>3121161.09</v>
      </c>
      <c r="AH115" s="69">
        <f t="shared" si="9"/>
        <v>3121161.0900000003</v>
      </c>
      <c r="AI115" s="70">
        <f t="shared" si="10"/>
        <v>1531800.17</v>
      </c>
      <c r="AJ115" s="69">
        <f t="shared" si="11"/>
        <v>1589360.9200000002</v>
      </c>
    </row>
    <row r="116" spans="1:36" x14ac:dyDescent="0.2">
      <c r="A116" s="26" t="s">
        <v>292</v>
      </c>
      <c r="B116" s="26" t="s">
        <v>293</v>
      </c>
      <c r="C116" s="26" t="s">
        <v>12</v>
      </c>
      <c r="D116" s="39">
        <v>25015</v>
      </c>
      <c r="E116" s="39">
        <v>26425</v>
      </c>
      <c r="F116" s="39">
        <v>23037.5</v>
      </c>
      <c r="G116" s="39">
        <v>15315</v>
      </c>
      <c r="H116" s="39">
        <v>22590</v>
      </c>
      <c r="I116" s="39">
        <v>15205</v>
      </c>
      <c r="J116" s="39">
        <v>29632.5</v>
      </c>
      <c r="K116" s="39">
        <v>21737.5</v>
      </c>
      <c r="L116" s="39">
        <v>21085</v>
      </c>
      <c r="M116" s="39">
        <v>26535</v>
      </c>
      <c r="N116" s="39">
        <v>20145</v>
      </c>
      <c r="O116" s="39">
        <v>28337.5</v>
      </c>
      <c r="P116" s="39">
        <v>275060</v>
      </c>
      <c r="Q116" s="7"/>
      <c r="R116" s="33" t="s">
        <v>181</v>
      </c>
      <c r="S116" s="33" t="s">
        <v>182</v>
      </c>
      <c r="T116" s="33" t="s">
        <v>162</v>
      </c>
      <c r="U116" s="34">
        <v>1085390.6000000001</v>
      </c>
      <c r="V116" s="34">
        <v>1157023.6000000001</v>
      </c>
      <c r="W116" s="34">
        <v>1052240.06</v>
      </c>
      <c r="X116" s="34">
        <v>1086549.71</v>
      </c>
      <c r="Y116" s="34">
        <v>606910</v>
      </c>
      <c r="Z116" s="34">
        <v>497026.37</v>
      </c>
      <c r="AA116" s="34">
        <v>532511.28</v>
      </c>
      <c r="AB116" s="34">
        <v>457781.11</v>
      </c>
      <c r="AC116" s="34">
        <v>401881.35</v>
      </c>
      <c r="AD116" s="34">
        <v>665641.42000000004</v>
      </c>
      <c r="AE116" s="34">
        <v>926416.55</v>
      </c>
      <c r="AF116" s="34">
        <v>1093301.78</v>
      </c>
      <c r="AG116" s="34">
        <v>9562673.8300000001</v>
      </c>
      <c r="AH116" s="69">
        <f t="shared" si="9"/>
        <v>9562673.8300000001</v>
      </c>
      <c r="AI116" s="70">
        <f t="shared" si="10"/>
        <v>5485140.3400000008</v>
      </c>
      <c r="AJ116" s="69">
        <f t="shared" si="11"/>
        <v>4077533.49</v>
      </c>
    </row>
    <row r="117" spans="1:36" x14ac:dyDescent="0.2">
      <c r="A117" s="26" t="s">
        <v>10</v>
      </c>
      <c r="B117" s="26" t="s">
        <v>11</v>
      </c>
      <c r="C117" s="26" t="s">
        <v>12</v>
      </c>
      <c r="D117" s="39">
        <v>9652.5</v>
      </c>
      <c r="E117" s="39">
        <v>17700</v>
      </c>
      <c r="F117" s="39">
        <v>14592.5</v>
      </c>
      <c r="G117" s="39">
        <v>8877.5</v>
      </c>
      <c r="H117" s="39">
        <v>13977.5</v>
      </c>
      <c r="I117" s="39">
        <v>10317.5</v>
      </c>
      <c r="J117" s="39">
        <v>19470</v>
      </c>
      <c r="K117" s="39">
        <v>14457.5</v>
      </c>
      <c r="L117" s="39">
        <v>13467.5</v>
      </c>
      <c r="M117" s="39">
        <v>18627.5</v>
      </c>
      <c r="N117" s="39">
        <v>12670</v>
      </c>
      <c r="O117" s="39">
        <v>19105</v>
      </c>
      <c r="P117" s="39">
        <v>172915</v>
      </c>
      <c r="Q117" s="7"/>
      <c r="R117" s="26" t="s">
        <v>183</v>
      </c>
      <c r="S117" s="26" t="s">
        <v>184</v>
      </c>
      <c r="T117" s="26" t="s">
        <v>162</v>
      </c>
      <c r="U117" s="32">
        <v>5642872.0300000003</v>
      </c>
      <c r="V117" s="32">
        <v>5163000.49</v>
      </c>
      <c r="W117" s="32">
        <v>4730698.82</v>
      </c>
      <c r="X117" s="32">
        <v>4680207.99</v>
      </c>
      <c r="Y117" s="32">
        <v>3013175.99</v>
      </c>
      <c r="Z117" s="32">
        <v>2681438.71</v>
      </c>
      <c r="AA117" s="32">
        <v>2835900.88</v>
      </c>
      <c r="AB117" s="32">
        <v>2027045.01</v>
      </c>
      <c r="AC117" s="32">
        <v>2276151.7400000002</v>
      </c>
      <c r="AD117" s="32">
        <v>4365229.21</v>
      </c>
      <c r="AE117" s="32">
        <v>8081315.5800000001</v>
      </c>
      <c r="AF117" s="32">
        <v>7441453.1799999997</v>
      </c>
      <c r="AG117" s="32">
        <v>52938489.600000001</v>
      </c>
      <c r="AH117" s="69">
        <f t="shared" si="9"/>
        <v>52938489.630000003</v>
      </c>
      <c r="AI117" s="70">
        <f t="shared" si="10"/>
        <v>25911394.030000001</v>
      </c>
      <c r="AJ117" s="69">
        <f t="shared" si="11"/>
        <v>27027095.600000001</v>
      </c>
    </row>
    <row r="118" spans="1:36" x14ac:dyDescent="0.2">
      <c r="A118" s="26" t="s">
        <v>167</v>
      </c>
      <c r="B118" s="26" t="s">
        <v>168</v>
      </c>
      <c r="C118" s="26" t="s">
        <v>162</v>
      </c>
      <c r="D118" s="39">
        <v>0</v>
      </c>
      <c r="E118" s="39">
        <v>0</v>
      </c>
      <c r="F118" s="39">
        <v>2735.66</v>
      </c>
      <c r="G118" s="39">
        <v>2435.66</v>
      </c>
      <c r="H118" s="39">
        <v>1442.65</v>
      </c>
      <c r="I118" s="39">
        <v>876.84</v>
      </c>
      <c r="J118" s="39">
        <v>778.31</v>
      </c>
      <c r="K118" s="39">
        <v>635.29</v>
      </c>
      <c r="L118" s="39">
        <v>0</v>
      </c>
      <c r="M118" s="39">
        <v>0</v>
      </c>
      <c r="N118" s="39">
        <v>0</v>
      </c>
      <c r="O118" s="39">
        <v>0</v>
      </c>
      <c r="P118" s="39">
        <v>8904.41</v>
      </c>
      <c r="Q118" s="7"/>
      <c r="R118" s="26" t="s">
        <v>17</v>
      </c>
      <c r="S118" s="26" t="s">
        <v>18</v>
      </c>
      <c r="T118" s="26" t="s">
        <v>12</v>
      </c>
      <c r="U118" s="32">
        <v>3726184</v>
      </c>
      <c r="V118" s="32">
        <v>3117035.24</v>
      </c>
      <c r="W118" s="32">
        <v>2258913.48</v>
      </c>
      <c r="X118" s="32">
        <v>1887798.16</v>
      </c>
      <c r="Y118" s="32">
        <v>1278201.32</v>
      </c>
      <c r="Z118" s="32">
        <v>2010460.64</v>
      </c>
      <c r="AA118" s="32">
        <v>3188069.68</v>
      </c>
      <c r="AB118" s="32">
        <v>1829277.39</v>
      </c>
      <c r="AC118" s="32">
        <v>893633.95</v>
      </c>
      <c r="AD118" s="32">
        <v>2356011.38</v>
      </c>
      <c r="AE118" s="32">
        <v>1550621.98</v>
      </c>
      <c r="AF118" s="32">
        <v>1146436.52</v>
      </c>
      <c r="AG118" s="32">
        <v>25242643.699999999</v>
      </c>
      <c r="AH118" s="69">
        <f t="shared" si="9"/>
        <v>25242643.740000002</v>
      </c>
      <c r="AI118" s="70">
        <f t="shared" si="10"/>
        <v>14278592.840000002</v>
      </c>
      <c r="AJ118" s="69">
        <f t="shared" si="11"/>
        <v>10964050.9</v>
      </c>
    </row>
    <row r="119" spans="1:36" x14ac:dyDescent="0.2">
      <c r="A119" s="26" t="s">
        <v>191</v>
      </c>
      <c r="B119" s="26" t="s">
        <v>192</v>
      </c>
      <c r="C119" s="26" t="s">
        <v>162</v>
      </c>
      <c r="D119" s="39">
        <v>0</v>
      </c>
      <c r="E119" s="39">
        <v>0</v>
      </c>
      <c r="F119" s="39">
        <v>4211.1899999999996</v>
      </c>
      <c r="G119" s="39">
        <v>3045.45</v>
      </c>
      <c r="H119" s="39">
        <v>2006.64</v>
      </c>
      <c r="I119" s="39">
        <v>1114.69</v>
      </c>
      <c r="J119" s="39">
        <v>896.5</v>
      </c>
      <c r="K119" s="39">
        <v>666.43</v>
      </c>
      <c r="L119" s="39">
        <v>0</v>
      </c>
      <c r="M119" s="39">
        <v>0</v>
      </c>
      <c r="N119" s="39">
        <v>0</v>
      </c>
      <c r="O119" s="39">
        <v>0</v>
      </c>
      <c r="P119" s="39">
        <v>11940.9</v>
      </c>
      <c r="Q119" s="7"/>
      <c r="R119" s="26" t="s">
        <v>13</v>
      </c>
      <c r="S119" s="26" t="s">
        <v>14</v>
      </c>
      <c r="T119" s="26" t="s">
        <v>12</v>
      </c>
      <c r="U119" s="32">
        <v>1187740</v>
      </c>
      <c r="V119" s="32">
        <v>477950.48</v>
      </c>
      <c r="W119" s="32">
        <v>449547.96</v>
      </c>
      <c r="X119" s="32">
        <v>981069.68</v>
      </c>
      <c r="Y119" s="32">
        <v>316646.08</v>
      </c>
      <c r="Z119" s="32">
        <v>420491.6</v>
      </c>
      <c r="AA119" s="32">
        <v>519923.08</v>
      </c>
      <c r="AB119" s="32">
        <v>299037.63</v>
      </c>
      <c r="AC119" s="32">
        <v>380819.72</v>
      </c>
      <c r="AD119" s="32">
        <v>337567.18</v>
      </c>
      <c r="AE119" s="32">
        <v>350990.52</v>
      </c>
      <c r="AF119" s="32">
        <v>306494.93</v>
      </c>
      <c r="AG119" s="32">
        <v>6028278.8600000003</v>
      </c>
      <c r="AH119" s="69">
        <f t="shared" si="9"/>
        <v>6028278.8599999994</v>
      </c>
      <c r="AI119" s="70">
        <f t="shared" si="10"/>
        <v>3833445.8000000003</v>
      </c>
      <c r="AJ119" s="69">
        <f t="shared" si="11"/>
        <v>2194833.06</v>
      </c>
    </row>
    <row r="120" spans="1:36" x14ac:dyDescent="0.2">
      <c r="A120" s="26" t="s">
        <v>175</v>
      </c>
      <c r="B120" s="26" t="s">
        <v>176</v>
      </c>
      <c r="C120" s="26" t="s">
        <v>162</v>
      </c>
      <c r="D120" s="39">
        <v>0</v>
      </c>
      <c r="E120" s="39">
        <v>0</v>
      </c>
      <c r="F120" s="39">
        <v>6648.42</v>
      </c>
      <c r="G120" s="39">
        <v>5398.25</v>
      </c>
      <c r="H120" s="39">
        <v>2486.67</v>
      </c>
      <c r="I120" s="39">
        <v>3305.26</v>
      </c>
      <c r="J120" s="39">
        <v>1680.35</v>
      </c>
      <c r="K120" s="39">
        <v>1458.6</v>
      </c>
      <c r="L120" s="39">
        <v>0</v>
      </c>
      <c r="M120" s="39">
        <v>0</v>
      </c>
      <c r="N120" s="39">
        <v>0</v>
      </c>
      <c r="O120" s="39">
        <v>0</v>
      </c>
      <c r="P120" s="39">
        <v>20977.55</v>
      </c>
      <c r="Q120" s="7"/>
      <c r="R120" s="26" t="s">
        <v>165</v>
      </c>
      <c r="S120" s="26" t="s">
        <v>166</v>
      </c>
      <c r="T120" s="26" t="s">
        <v>162</v>
      </c>
      <c r="U120" s="32">
        <v>258713.35</v>
      </c>
      <c r="V120" s="32">
        <v>341597.44</v>
      </c>
      <c r="W120" s="32">
        <v>214875.81</v>
      </c>
      <c r="X120" s="32">
        <v>234997.96</v>
      </c>
      <c r="Y120" s="32">
        <v>152832.51999999999</v>
      </c>
      <c r="Z120" s="32">
        <v>143490.09</v>
      </c>
      <c r="AA120" s="32">
        <v>37626.78</v>
      </c>
      <c r="AB120" s="32">
        <v>1199455.3700000001</v>
      </c>
      <c r="AC120" s="32">
        <v>795410.89</v>
      </c>
      <c r="AD120" s="32">
        <v>1150396.77</v>
      </c>
      <c r="AE120" s="32">
        <v>1150396.77</v>
      </c>
      <c r="AF120" s="32">
        <v>1254853.01</v>
      </c>
      <c r="AG120" s="32">
        <v>6934646.7599999998</v>
      </c>
      <c r="AH120" s="69">
        <f t="shared" si="9"/>
        <v>6934646.7599999998</v>
      </c>
      <c r="AI120" s="70">
        <f t="shared" si="10"/>
        <v>1346507.1700000002</v>
      </c>
      <c r="AJ120" s="69">
        <f t="shared" si="11"/>
        <v>5588139.5899999999</v>
      </c>
    </row>
    <row r="121" spans="1:36" x14ac:dyDescent="0.2">
      <c r="A121" s="26" t="s">
        <v>207</v>
      </c>
      <c r="B121" s="26" t="s">
        <v>208</v>
      </c>
      <c r="C121" s="26" t="s">
        <v>162</v>
      </c>
      <c r="D121" s="39">
        <v>0</v>
      </c>
      <c r="E121" s="39">
        <v>0</v>
      </c>
      <c r="F121" s="39">
        <v>2727.41</v>
      </c>
      <c r="G121" s="39">
        <v>2517.41</v>
      </c>
      <c r="H121" s="39">
        <v>1591.85</v>
      </c>
      <c r="I121" s="39">
        <v>915.56</v>
      </c>
      <c r="J121" s="39">
        <v>860</v>
      </c>
      <c r="K121" s="39">
        <v>601.48</v>
      </c>
      <c r="L121" s="39">
        <v>0</v>
      </c>
      <c r="M121" s="39">
        <v>0</v>
      </c>
      <c r="N121" s="39">
        <v>0</v>
      </c>
      <c r="O121" s="39">
        <v>0</v>
      </c>
      <c r="P121" s="39">
        <v>9213.7099999999991</v>
      </c>
      <c r="Q121" s="7"/>
      <c r="R121" s="26" t="s">
        <v>187</v>
      </c>
      <c r="S121" s="26" t="s">
        <v>188</v>
      </c>
      <c r="T121" s="26" t="s">
        <v>162</v>
      </c>
      <c r="U121" s="32">
        <v>5876269.3899999997</v>
      </c>
      <c r="V121" s="32">
        <v>8070337.8899999997</v>
      </c>
      <c r="W121" s="32">
        <v>5227793.1900000004</v>
      </c>
      <c r="X121" s="32">
        <v>1826272.08</v>
      </c>
      <c r="Y121" s="32">
        <v>787227.33</v>
      </c>
      <c r="Z121" s="32">
        <v>1063405.6399999999</v>
      </c>
      <c r="AA121" s="32">
        <v>520294.24</v>
      </c>
      <c r="AB121" s="32">
        <v>10772310.800000001</v>
      </c>
      <c r="AC121" s="32">
        <v>11151162.300000001</v>
      </c>
      <c r="AD121" s="32">
        <v>17841498.800000001</v>
      </c>
      <c r="AE121" s="32">
        <v>18733904.5</v>
      </c>
      <c r="AF121" s="32">
        <v>17471066.300000001</v>
      </c>
      <c r="AG121" s="32">
        <v>99341542.5</v>
      </c>
      <c r="AH121" s="69">
        <f t="shared" si="9"/>
        <v>99341542.459999993</v>
      </c>
      <c r="AI121" s="70">
        <f t="shared" si="10"/>
        <v>22851305.519999996</v>
      </c>
      <c r="AJ121" s="69">
        <f t="shared" si="11"/>
        <v>76490236.939999998</v>
      </c>
    </row>
    <row r="122" spans="1:36" x14ac:dyDescent="0.2">
      <c r="A122" s="26" t="s">
        <v>215</v>
      </c>
      <c r="B122" s="26" t="s">
        <v>216</v>
      </c>
      <c r="C122" s="26" t="s">
        <v>162</v>
      </c>
      <c r="D122" s="39">
        <v>1176.04</v>
      </c>
      <c r="E122" s="39">
        <v>1268.4000000000001</v>
      </c>
      <c r="F122" s="39">
        <v>1212.8499999999999</v>
      </c>
      <c r="G122" s="39">
        <v>1125.3499999999999</v>
      </c>
      <c r="H122" s="39">
        <v>704.86</v>
      </c>
      <c r="I122" s="39">
        <v>464.58</v>
      </c>
      <c r="J122" s="39">
        <v>586.80999999999995</v>
      </c>
      <c r="K122" s="39">
        <v>753.13</v>
      </c>
      <c r="L122" s="39">
        <v>711.11</v>
      </c>
      <c r="M122" s="39">
        <v>1325.69</v>
      </c>
      <c r="N122" s="39">
        <v>1200.3499999999999</v>
      </c>
      <c r="O122" s="39">
        <v>1241.67</v>
      </c>
      <c r="P122" s="39">
        <v>11770.84</v>
      </c>
      <c r="Q122" s="7"/>
      <c r="R122" s="33" t="s">
        <v>173</v>
      </c>
      <c r="S122" s="33" t="s">
        <v>174</v>
      </c>
      <c r="T122" s="33" t="s">
        <v>162</v>
      </c>
      <c r="U122" s="34">
        <v>3008558.1</v>
      </c>
      <c r="V122" s="34">
        <v>5801871.0099999998</v>
      </c>
      <c r="W122" s="34">
        <v>3424938.23</v>
      </c>
      <c r="X122" s="34">
        <v>1603948.6</v>
      </c>
      <c r="Y122" s="34">
        <v>578262.98</v>
      </c>
      <c r="Z122" s="34">
        <v>281435</v>
      </c>
      <c r="AA122" s="34">
        <v>674269.99</v>
      </c>
      <c r="AB122" s="34">
        <v>6091745.0800000001</v>
      </c>
      <c r="AC122" s="34">
        <v>6159339.7000000002</v>
      </c>
      <c r="AD122" s="34">
        <v>9124980.3900000006</v>
      </c>
      <c r="AE122" s="34">
        <v>10721976.800000001</v>
      </c>
      <c r="AF122" s="34">
        <v>9922303.0700000003</v>
      </c>
      <c r="AG122" s="34">
        <v>57393629</v>
      </c>
      <c r="AH122" s="69">
        <f t="shared" si="9"/>
        <v>57393628.949999996</v>
      </c>
      <c r="AI122" s="70">
        <f t="shared" si="10"/>
        <v>14699013.92</v>
      </c>
      <c r="AJ122" s="69">
        <f t="shared" si="11"/>
        <v>42694615.030000001</v>
      </c>
    </row>
    <row r="123" spans="1:36" x14ac:dyDescent="0.2">
      <c r="A123" s="26" t="s">
        <v>294</v>
      </c>
      <c r="B123" s="26" t="s">
        <v>295</v>
      </c>
      <c r="C123" s="26" t="s">
        <v>248</v>
      </c>
      <c r="D123" s="39">
        <v>800</v>
      </c>
      <c r="E123" s="39">
        <v>600</v>
      </c>
      <c r="F123" s="39">
        <v>600</v>
      </c>
      <c r="G123" s="39">
        <v>800</v>
      </c>
      <c r="H123" s="39">
        <v>600</v>
      </c>
      <c r="I123" s="39">
        <v>600</v>
      </c>
      <c r="J123" s="39">
        <v>800</v>
      </c>
      <c r="K123" s="39">
        <v>600</v>
      </c>
      <c r="L123" s="39">
        <v>600</v>
      </c>
      <c r="M123" s="39">
        <v>800</v>
      </c>
      <c r="N123" s="39">
        <v>600</v>
      </c>
      <c r="O123" s="39">
        <v>600</v>
      </c>
      <c r="P123" s="39">
        <v>8000</v>
      </c>
      <c r="Q123" s="7"/>
      <c r="R123" s="26" t="s">
        <v>15</v>
      </c>
      <c r="S123" s="26" t="s">
        <v>16</v>
      </c>
      <c r="T123" s="26" t="s">
        <v>12</v>
      </c>
      <c r="U123" s="32">
        <v>6743801.4000000004</v>
      </c>
      <c r="V123" s="32">
        <v>6518772.9199999999</v>
      </c>
      <c r="W123" s="32">
        <v>5828490.3200000003</v>
      </c>
      <c r="X123" s="32">
        <v>6191981</v>
      </c>
      <c r="Y123" s="32">
        <v>5709121.4000000004</v>
      </c>
      <c r="Z123" s="32">
        <v>4139440.52</v>
      </c>
      <c r="AA123" s="32">
        <v>7230164.5199999996</v>
      </c>
      <c r="AB123" s="32">
        <v>6343014.7000000002</v>
      </c>
      <c r="AC123" s="32">
        <v>6332791.7999999998</v>
      </c>
      <c r="AD123" s="32">
        <v>7172847.46</v>
      </c>
      <c r="AE123" s="32">
        <v>5466679.4000000004</v>
      </c>
      <c r="AF123" s="32">
        <v>8010385.96</v>
      </c>
      <c r="AG123" s="32">
        <v>75687491.400000006</v>
      </c>
      <c r="AH123" s="69">
        <f t="shared" si="9"/>
        <v>75687491.399999991</v>
      </c>
      <c r="AI123" s="70">
        <f t="shared" si="10"/>
        <v>35131607.560000002</v>
      </c>
      <c r="AJ123" s="69">
        <f t="shared" si="11"/>
        <v>40555883.840000004</v>
      </c>
    </row>
    <row r="124" spans="1:36" x14ac:dyDescent="0.2">
      <c r="R124" s="26" t="s">
        <v>10</v>
      </c>
      <c r="S124" s="26" t="s">
        <v>11</v>
      </c>
      <c r="T124" s="26" t="s">
        <v>12</v>
      </c>
      <c r="U124" s="32">
        <v>452823.52</v>
      </c>
      <c r="V124" s="32">
        <v>830309</v>
      </c>
      <c r="W124" s="32">
        <v>684559.12</v>
      </c>
      <c r="X124" s="32">
        <v>415591.52</v>
      </c>
      <c r="Y124" s="32">
        <v>654330.52</v>
      </c>
      <c r="Z124" s="32">
        <v>483000.12</v>
      </c>
      <c r="AA124" s="32">
        <v>911418.8</v>
      </c>
      <c r="AB124" s="32">
        <v>758005.36</v>
      </c>
      <c r="AC124" s="32">
        <v>706101.56</v>
      </c>
      <c r="AD124" s="32">
        <v>976630.76</v>
      </c>
      <c r="AE124" s="32">
        <v>664264.4</v>
      </c>
      <c r="AF124" s="32">
        <v>1001639.1</v>
      </c>
      <c r="AG124" s="32">
        <v>8538673.7799999993</v>
      </c>
      <c r="AH124" s="69">
        <f t="shared" si="9"/>
        <v>8538673.7800000012</v>
      </c>
      <c r="AI124" s="70">
        <f t="shared" si="10"/>
        <v>3520613.8000000003</v>
      </c>
      <c r="AJ124" s="69">
        <f t="shared" si="11"/>
        <v>5018059.9800000004</v>
      </c>
    </row>
    <row r="125" spans="1:36" x14ac:dyDescent="0.2">
      <c r="R125" s="26" t="s">
        <v>167</v>
      </c>
      <c r="S125" s="26" t="s">
        <v>168</v>
      </c>
      <c r="T125" s="26" t="s">
        <v>162</v>
      </c>
      <c r="U125" s="32">
        <v>0</v>
      </c>
      <c r="V125" s="32">
        <v>0</v>
      </c>
      <c r="W125" s="32">
        <v>1370012.38</v>
      </c>
      <c r="X125" s="32">
        <v>1219791.73</v>
      </c>
      <c r="Y125" s="32">
        <v>722561.35</v>
      </c>
      <c r="Z125" s="32">
        <v>439145.05</v>
      </c>
      <c r="AA125" s="32">
        <v>389753.73</v>
      </c>
      <c r="AB125" s="32">
        <v>365832.47</v>
      </c>
      <c r="AC125" s="32">
        <v>0</v>
      </c>
      <c r="AD125" s="32">
        <v>0</v>
      </c>
      <c r="AE125" s="32">
        <v>0</v>
      </c>
      <c r="AF125" s="32">
        <v>0</v>
      </c>
      <c r="AG125" s="32">
        <v>4507096.71</v>
      </c>
      <c r="AH125" s="69">
        <f t="shared" si="9"/>
        <v>4507096.71</v>
      </c>
      <c r="AI125" s="70">
        <f t="shared" si="10"/>
        <v>3751510.51</v>
      </c>
      <c r="AJ125" s="69">
        <f t="shared" si="11"/>
        <v>755586.2</v>
      </c>
    </row>
    <row r="126" spans="1:36" x14ac:dyDescent="0.2">
      <c r="R126" s="26" t="s">
        <v>191</v>
      </c>
      <c r="S126" s="26" t="s">
        <v>192</v>
      </c>
      <c r="T126" s="26" t="s">
        <v>162</v>
      </c>
      <c r="U126" s="32">
        <v>0</v>
      </c>
      <c r="V126" s="32">
        <v>0</v>
      </c>
      <c r="W126" s="32">
        <v>2230080.2400000002</v>
      </c>
      <c r="X126" s="32">
        <v>1612584.74</v>
      </c>
      <c r="Y126" s="32">
        <v>1062876.05</v>
      </c>
      <c r="Z126" s="32">
        <v>590486.69999999995</v>
      </c>
      <c r="AA126" s="32">
        <v>475258.59</v>
      </c>
      <c r="AB126" s="32">
        <v>400505.85</v>
      </c>
      <c r="AC126" s="32">
        <v>0</v>
      </c>
      <c r="AD126" s="32">
        <v>0</v>
      </c>
      <c r="AE126" s="32">
        <v>0</v>
      </c>
      <c r="AF126" s="32">
        <v>0</v>
      </c>
      <c r="AG126" s="32">
        <v>6371792.1699999999</v>
      </c>
      <c r="AH126" s="69">
        <f t="shared" si="9"/>
        <v>6371792.1699999999</v>
      </c>
      <c r="AI126" s="70">
        <f t="shared" si="10"/>
        <v>5496027.7300000004</v>
      </c>
      <c r="AJ126" s="69">
        <f t="shared" si="11"/>
        <v>875764.44</v>
      </c>
    </row>
    <row r="127" spans="1:36" x14ac:dyDescent="0.2">
      <c r="R127" s="26" t="s">
        <v>175</v>
      </c>
      <c r="S127" s="26" t="s">
        <v>176</v>
      </c>
      <c r="T127" s="26" t="s">
        <v>162</v>
      </c>
      <c r="U127" s="32">
        <v>0</v>
      </c>
      <c r="V127" s="32">
        <v>0</v>
      </c>
      <c r="W127" s="32">
        <v>3411084.54</v>
      </c>
      <c r="X127" s="32">
        <v>2769710.34</v>
      </c>
      <c r="Y127" s="32">
        <v>1276078.1100000001</v>
      </c>
      <c r="Z127" s="32">
        <v>1695793.38</v>
      </c>
      <c r="AA127" s="32">
        <v>862408.51</v>
      </c>
      <c r="AB127" s="32">
        <v>865804.11</v>
      </c>
      <c r="AC127" s="32">
        <v>0</v>
      </c>
      <c r="AD127" s="32">
        <v>0</v>
      </c>
      <c r="AE127" s="32">
        <v>0</v>
      </c>
      <c r="AF127" s="32">
        <v>0</v>
      </c>
      <c r="AG127" s="32">
        <v>10880879</v>
      </c>
      <c r="AH127" s="69">
        <f t="shared" si="9"/>
        <v>10880878.99</v>
      </c>
      <c r="AI127" s="70">
        <f t="shared" si="10"/>
        <v>9152666.370000001</v>
      </c>
      <c r="AJ127" s="69">
        <f t="shared" si="11"/>
        <v>1728212.62</v>
      </c>
    </row>
    <row r="128" spans="1:36" x14ac:dyDescent="0.2">
      <c r="R128" s="26" t="s">
        <v>207</v>
      </c>
      <c r="S128" s="26" t="s">
        <v>208</v>
      </c>
      <c r="T128" s="26" t="s">
        <v>162</v>
      </c>
      <c r="U128" s="32">
        <v>0</v>
      </c>
      <c r="V128" s="32">
        <v>0</v>
      </c>
      <c r="W128" s="32">
        <v>1618377.2</v>
      </c>
      <c r="X128" s="32">
        <v>1493749.69</v>
      </c>
      <c r="Y128" s="32">
        <v>944795.2</v>
      </c>
      <c r="Z128" s="32">
        <v>543613.31999999995</v>
      </c>
      <c r="AA128" s="32">
        <v>510617.09</v>
      </c>
      <c r="AB128" s="32">
        <v>412150.21</v>
      </c>
      <c r="AC128" s="32">
        <v>0</v>
      </c>
      <c r="AD128" s="32">
        <v>0</v>
      </c>
      <c r="AE128" s="32">
        <v>0</v>
      </c>
      <c r="AF128" s="32">
        <v>0</v>
      </c>
      <c r="AG128" s="32">
        <v>5523302.71</v>
      </c>
      <c r="AH128" s="69">
        <f t="shared" si="9"/>
        <v>5523302.71</v>
      </c>
      <c r="AI128" s="70">
        <f t="shared" si="10"/>
        <v>4600535.41</v>
      </c>
      <c r="AJ128" s="69">
        <f t="shared" si="11"/>
        <v>922767.3</v>
      </c>
    </row>
    <row r="129" spans="18:36" x14ac:dyDescent="0.2">
      <c r="R129" s="33" t="s">
        <v>215</v>
      </c>
      <c r="S129" s="33" t="s">
        <v>216</v>
      </c>
      <c r="T129" s="33" t="s">
        <v>162</v>
      </c>
      <c r="U129" s="34">
        <v>275045.98</v>
      </c>
      <c r="V129" s="34">
        <v>314352.62</v>
      </c>
      <c r="W129" s="34">
        <v>300717.45</v>
      </c>
      <c r="X129" s="34">
        <v>278901.18</v>
      </c>
      <c r="Y129" s="34">
        <v>174778.08</v>
      </c>
      <c r="Z129" s="34">
        <v>115279.16</v>
      </c>
      <c r="AA129" s="34">
        <v>145592.24</v>
      </c>
      <c r="AB129" s="34">
        <v>199804.86</v>
      </c>
      <c r="AC129" s="34">
        <v>188660.37</v>
      </c>
      <c r="AD129" s="34">
        <v>351847.6</v>
      </c>
      <c r="AE129" s="34">
        <v>318414.12</v>
      </c>
      <c r="AF129" s="34">
        <v>329558.61</v>
      </c>
      <c r="AG129" s="34">
        <v>2992952.27</v>
      </c>
      <c r="AH129" s="69">
        <f t="shared" si="9"/>
        <v>2992952.27</v>
      </c>
      <c r="AI129" s="70">
        <f t="shared" si="10"/>
        <v>1459074.47</v>
      </c>
      <c r="AJ129" s="69">
        <f t="shared" si="11"/>
        <v>1533877.7999999998</v>
      </c>
    </row>
    <row r="130" spans="18:36" x14ac:dyDescent="0.2">
      <c r="R130" s="33" t="s">
        <v>47</v>
      </c>
      <c r="S130" s="33" t="s">
        <v>48</v>
      </c>
      <c r="T130" s="33" t="s">
        <v>7</v>
      </c>
      <c r="U130" s="34">
        <v>323226.28999999998</v>
      </c>
      <c r="V130" s="34">
        <v>324223</v>
      </c>
      <c r="W130" s="34">
        <v>373523.45</v>
      </c>
      <c r="X130" s="34">
        <v>448344.14</v>
      </c>
      <c r="Y130" s="34">
        <v>339883.14</v>
      </c>
      <c r="Z130" s="34">
        <v>393823.64</v>
      </c>
      <c r="AA130" s="34">
        <v>307402.84000000003</v>
      </c>
      <c r="AB130" s="34">
        <v>255472.65</v>
      </c>
      <c r="AC130" s="34">
        <v>280778.90999999997</v>
      </c>
      <c r="AD130" s="34">
        <v>348262.25</v>
      </c>
      <c r="AE130" s="34">
        <v>306687.69</v>
      </c>
      <c r="AF130" s="34">
        <v>325968.64000000001</v>
      </c>
      <c r="AG130" s="34">
        <v>4027596.64</v>
      </c>
      <c r="AH130" s="69">
        <f t="shared" si="9"/>
        <v>4027596.64</v>
      </c>
      <c r="AI130" s="70">
        <f t="shared" si="10"/>
        <v>2203023.66</v>
      </c>
      <c r="AJ130" s="69">
        <f t="shared" si="11"/>
        <v>1824572.98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4"/>
  <dimension ref="A1:X1146"/>
  <sheetViews>
    <sheetView showGridLines="0" zoomScale="90" zoomScaleNormal="90" workbookViewId="0">
      <pane xSplit="3" ySplit="1" topLeftCell="D85" activePane="bottomRight" state="frozen"/>
      <selection pane="topRight" activeCell="D1" sqref="D1"/>
      <selection pane="bottomLeft" activeCell="A5" sqref="A5"/>
      <selection pane="bottomRight" activeCell="S1" sqref="A1:S130"/>
    </sheetView>
  </sheetViews>
  <sheetFormatPr baseColWidth="10" defaultColWidth="8.85546875" defaultRowHeight="12.75" x14ac:dyDescent="0.2"/>
  <cols>
    <col min="1" max="1" width="7.5703125" bestFit="1" customWidth="1"/>
    <col min="2" max="2" width="41.42578125" bestFit="1" customWidth="1"/>
    <col min="3" max="3" width="35.5703125" bestFit="1" customWidth="1"/>
    <col min="4" max="4" width="12" style="17" bestFit="1" customWidth="1"/>
    <col min="5" max="5" width="13.42578125" style="17" customWidth="1"/>
    <col min="6" max="6" width="15.85546875" style="17" customWidth="1"/>
    <col min="7" max="8" width="14.42578125" style="17" customWidth="1"/>
    <col min="9" max="9" width="14" style="17" customWidth="1"/>
    <col min="10" max="16" width="17.140625" style="17" bestFit="1" customWidth="1"/>
    <col min="17" max="105" width="17.140625" bestFit="1" customWidth="1"/>
    <col min="106" max="106" width="12.85546875" bestFit="1" customWidth="1"/>
  </cols>
  <sheetData>
    <row r="1" spans="1:24" s="4" customFormat="1" x14ac:dyDescent="0.2">
      <c r="A1" s="3" t="s">
        <v>1</v>
      </c>
      <c r="B1" s="3" t="s">
        <v>2</v>
      </c>
      <c r="C1" s="3" t="s">
        <v>476</v>
      </c>
      <c r="D1" s="3">
        <v>36342</v>
      </c>
      <c r="E1" s="3">
        <v>36373</v>
      </c>
      <c r="F1" s="3">
        <v>36404</v>
      </c>
      <c r="G1" s="3">
        <v>36434</v>
      </c>
      <c r="H1" s="3">
        <v>36465</v>
      </c>
      <c r="I1" s="3">
        <v>36495</v>
      </c>
      <c r="J1" s="3">
        <v>36526</v>
      </c>
      <c r="K1" s="3">
        <v>36557</v>
      </c>
      <c r="L1" s="3">
        <v>36586</v>
      </c>
      <c r="M1" s="3">
        <v>36617</v>
      </c>
      <c r="N1" s="3">
        <v>36647</v>
      </c>
      <c r="O1" s="3">
        <v>36678</v>
      </c>
      <c r="P1" s="3" t="s">
        <v>4</v>
      </c>
    </row>
    <row r="2" spans="1:24" x14ac:dyDescent="0.2">
      <c r="A2" s="33" t="s">
        <v>75</v>
      </c>
      <c r="B2" s="33" t="s">
        <v>76</v>
      </c>
      <c r="C2" s="33" t="s">
        <v>7</v>
      </c>
      <c r="D2" s="34">
        <v>282976.28999999998</v>
      </c>
      <c r="E2" s="34">
        <v>252522.16</v>
      </c>
      <c r="F2" s="34">
        <v>245516.12</v>
      </c>
      <c r="G2" s="34">
        <v>280546.33</v>
      </c>
      <c r="H2" s="34">
        <v>296386.08</v>
      </c>
      <c r="I2" s="34">
        <v>380458.6</v>
      </c>
      <c r="J2" s="34">
        <v>390206.14</v>
      </c>
      <c r="K2" s="34">
        <v>277787.89</v>
      </c>
      <c r="L2" s="34">
        <v>271792.46999999997</v>
      </c>
      <c r="M2" s="34">
        <v>252473.89</v>
      </c>
      <c r="N2" s="34">
        <v>227159.88</v>
      </c>
      <c r="O2" s="34">
        <v>269460.92</v>
      </c>
      <c r="P2" s="34">
        <v>3427286.77</v>
      </c>
      <c r="Q2" s="69">
        <f t="shared" ref="Q2:Q33" si="0">SUM(D2:O2)</f>
        <v>3427286.77</v>
      </c>
      <c r="R2" s="70">
        <f t="shared" ref="R2:R33" si="1">SUM(D2:I2)</f>
        <v>1738405.58</v>
      </c>
      <c r="S2" s="69">
        <f t="shared" ref="S2:S33" si="2">SUM(J2:O2)</f>
        <v>1688881.19</v>
      </c>
      <c r="T2" s="7"/>
      <c r="U2" s="7"/>
      <c r="V2" s="7"/>
      <c r="W2" s="7"/>
      <c r="X2" s="7"/>
    </row>
    <row r="3" spans="1:24" x14ac:dyDescent="0.2">
      <c r="A3" s="33" t="s">
        <v>156</v>
      </c>
      <c r="B3" s="33" t="s">
        <v>157</v>
      </c>
      <c r="C3" s="33" t="s">
        <v>7</v>
      </c>
      <c r="D3" s="34">
        <v>286483.23</v>
      </c>
      <c r="E3" s="34">
        <v>217393.91</v>
      </c>
      <c r="F3" s="34">
        <v>252190.19</v>
      </c>
      <c r="G3" s="34">
        <v>401648.5</v>
      </c>
      <c r="H3" s="34">
        <v>433130.85</v>
      </c>
      <c r="I3" s="34">
        <v>353265.1</v>
      </c>
      <c r="J3" s="34">
        <v>245562.32</v>
      </c>
      <c r="K3" s="34">
        <v>378308.34</v>
      </c>
      <c r="L3" s="34">
        <v>367437.41</v>
      </c>
      <c r="M3" s="34">
        <v>344608.46</v>
      </c>
      <c r="N3" s="34">
        <v>352218.11</v>
      </c>
      <c r="O3" s="34">
        <v>329389.15999999997</v>
      </c>
      <c r="P3" s="34">
        <v>3961635.58</v>
      </c>
      <c r="Q3" s="69">
        <f t="shared" si="0"/>
        <v>3961635.58</v>
      </c>
      <c r="R3" s="70">
        <f t="shared" si="1"/>
        <v>1944111.7800000003</v>
      </c>
      <c r="S3" s="69">
        <f t="shared" si="2"/>
        <v>2017523.8</v>
      </c>
      <c r="T3" s="7"/>
      <c r="U3" s="7"/>
      <c r="V3" s="7"/>
      <c r="W3" s="7"/>
      <c r="X3" s="7"/>
    </row>
    <row r="4" spans="1:24" x14ac:dyDescent="0.2">
      <c r="A4" s="33" t="s">
        <v>71</v>
      </c>
      <c r="B4" s="33" t="s">
        <v>72</v>
      </c>
      <c r="C4" s="33" t="s">
        <v>7</v>
      </c>
      <c r="D4" s="34">
        <v>374386.06</v>
      </c>
      <c r="E4" s="34">
        <v>270513.58</v>
      </c>
      <c r="F4" s="34">
        <v>333935.43</v>
      </c>
      <c r="G4" s="34">
        <v>431656.84</v>
      </c>
      <c r="H4" s="34">
        <v>559147.68999999994</v>
      </c>
      <c r="I4" s="34">
        <v>333288.27</v>
      </c>
      <c r="J4" s="34">
        <v>429068.19</v>
      </c>
      <c r="K4" s="34">
        <v>317732.19</v>
      </c>
      <c r="L4" s="34">
        <v>391327.18</v>
      </c>
      <c r="M4" s="34">
        <v>317732.19</v>
      </c>
      <c r="N4" s="34">
        <v>570361.13</v>
      </c>
      <c r="O4" s="34">
        <v>322685.7</v>
      </c>
      <c r="P4" s="34">
        <v>4651834.45</v>
      </c>
      <c r="Q4" s="69">
        <f t="shared" si="0"/>
        <v>4651834.45</v>
      </c>
      <c r="R4" s="70">
        <f t="shared" si="1"/>
        <v>2302927.87</v>
      </c>
      <c r="S4" s="69">
        <f t="shared" si="2"/>
        <v>2348906.58</v>
      </c>
      <c r="T4" s="7"/>
      <c r="U4" s="7"/>
      <c r="V4" s="7"/>
      <c r="W4" s="7"/>
      <c r="X4" s="7"/>
    </row>
    <row r="5" spans="1:24" x14ac:dyDescent="0.2">
      <c r="A5" s="33" t="s">
        <v>95</v>
      </c>
      <c r="B5" s="33" t="s">
        <v>96</v>
      </c>
      <c r="C5" s="33" t="s">
        <v>38</v>
      </c>
      <c r="D5" s="34">
        <v>474638.49</v>
      </c>
      <c r="E5" s="34">
        <v>428622.12</v>
      </c>
      <c r="F5" s="34">
        <v>412413.72</v>
      </c>
      <c r="G5" s="34">
        <v>507863.18</v>
      </c>
      <c r="H5" s="34">
        <v>428622.12</v>
      </c>
      <c r="I5" s="34">
        <v>412413.72</v>
      </c>
      <c r="J5" s="34">
        <v>507863.18</v>
      </c>
      <c r="K5" s="34">
        <v>468680.26</v>
      </c>
      <c r="L5" s="34">
        <v>450957.06</v>
      </c>
      <c r="M5" s="34">
        <v>555327.03</v>
      </c>
      <c r="N5" s="34">
        <v>468680.26</v>
      </c>
      <c r="O5" s="34">
        <v>450957.06</v>
      </c>
      <c r="P5" s="34">
        <v>5567038.2000000002</v>
      </c>
      <c r="Q5" s="69">
        <f t="shared" si="0"/>
        <v>5567038.1999999993</v>
      </c>
      <c r="R5" s="70">
        <f t="shared" si="1"/>
        <v>2664573.3499999996</v>
      </c>
      <c r="S5" s="69">
        <f t="shared" si="2"/>
        <v>2902464.85</v>
      </c>
      <c r="T5" s="7"/>
      <c r="U5" s="7"/>
      <c r="V5" s="7"/>
      <c r="W5" s="7"/>
      <c r="X5" s="7"/>
    </row>
    <row r="6" spans="1:24" x14ac:dyDescent="0.2">
      <c r="A6" s="33" t="s">
        <v>36</v>
      </c>
      <c r="B6" s="33" t="s">
        <v>37</v>
      </c>
      <c r="C6" s="33" t="s">
        <v>38</v>
      </c>
      <c r="D6" s="34">
        <v>334347.71999999997</v>
      </c>
      <c r="E6" s="34">
        <v>294819.45</v>
      </c>
      <c r="F6" s="34">
        <v>288582.88</v>
      </c>
      <c r="G6" s="34">
        <v>357752.06</v>
      </c>
      <c r="H6" s="34">
        <v>294819.45</v>
      </c>
      <c r="I6" s="34">
        <v>288582.88</v>
      </c>
      <c r="J6" s="34">
        <v>357752.06</v>
      </c>
      <c r="K6" s="34">
        <v>322372.65999999997</v>
      </c>
      <c r="L6" s="34">
        <v>315553.24</v>
      </c>
      <c r="M6" s="34">
        <v>391186.83</v>
      </c>
      <c r="N6" s="34">
        <v>322372.65999999997</v>
      </c>
      <c r="O6" s="34">
        <v>315553.24</v>
      </c>
      <c r="P6" s="34">
        <v>3883695.13</v>
      </c>
      <c r="Q6" s="69">
        <f t="shared" si="0"/>
        <v>3883695.1300000008</v>
      </c>
      <c r="R6" s="70">
        <f t="shared" si="1"/>
        <v>1858904.44</v>
      </c>
      <c r="S6" s="69">
        <f t="shared" si="2"/>
        <v>2024790.69</v>
      </c>
      <c r="T6" s="7"/>
      <c r="U6" s="7"/>
      <c r="V6" s="7"/>
      <c r="W6" s="7"/>
      <c r="X6" s="7"/>
    </row>
    <row r="7" spans="1:24" x14ac:dyDescent="0.2">
      <c r="A7" s="33" t="s">
        <v>97</v>
      </c>
      <c r="B7" s="33" t="s">
        <v>98</v>
      </c>
      <c r="C7" s="33" t="s">
        <v>99</v>
      </c>
      <c r="D7" s="34">
        <v>887705.56</v>
      </c>
      <c r="E7" s="34">
        <v>963295.89</v>
      </c>
      <c r="F7" s="34">
        <v>1068253.68</v>
      </c>
      <c r="G7" s="34">
        <v>1071988.83</v>
      </c>
      <c r="H7" s="34">
        <v>623023.47</v>
      </c>
      <c r="I7" s="34">
        <v>434398.26</v>
      </c>
      <c r="J7" s="34">
        <v>559525.88</v>
      </c>
      <c r="K7" s="34">
        <v>514479.22</v>
      </c>
      <c r="L7" s="34">
        <v>673218.85</v>
      </c>
      <c r="M7" s="34">
        <v>1061113.3799999999</v>
      </c>
      <c r="N7" s="34">
        <v>1415631.89</v>
      </c>
      <c r="O7" s="34">
        <v>1454706.26</v>
      </c>
      <c r="P7" s="34">
        <v>10727341.199999999</v>
      </c>
      <c r="Q7" s="69">
        <f t="shared" si="0"/>
        <v>10727341.169999998</v>
      </c>
      <c r="R7" s="70">
        <f t="shared" si="1"/>
        <v>5048665.6899999995</v>
      </c>
      <c r="S7" s="69">
        <f t="shared" si="2"/>
        <v>5678675.4799999995</v>
      </c>
      <c r="T7" s="7"/>
      <c r="U7" s="7"/>
      <c r="V7" s="7"/>
      <c r="W7" s="7"/>
      <c r="X7" s="7"/>
    </row>
    <row r="8" spans="1:24" x14ac:dyDescent="0.2">
      <c r="A8" s="33" t="s">
        <v>223</v>
      </c>
      <c r="B8" s="33" t="s">
        <v>224</v>
      </c>
      <c r="C8" s="33" t="s">
        <v>225</v>
      </c>
      <c r="D8" s="34">
        <v>0</v>
      </c>
      <c r="E8" s="34">
        <v>0</v>
      </c>
      <c r="F8" s="34">
        <v>1154484.82</v>
      </c>
      <c r="G8" s="34">
        <v>1233999.01</v>
      </c>
      <c r="H8" s="34">
        <v>0</v>
      </c>
      <c r="I8" s="34">
        <v>0</v>
      </c>
      <c r="J8" s="34">
        <v>0</v>
      </c>
      <c r="K8" s="34">
        <v>0</v>
      </c>
      <c r="L8" s="34">
        <v>0</v>
      </c>
      <c r="M8" s="34">
        <v>0</v>
      </c>
      <c r="N8" s="34">
        <v>0</v>
      </c>
      <c r="O8" s="34">
        <v>0</v>
      </c>
      <c r="P8" s="34">
        <v>2388483.83</v>
      </c>
      <c r="Q8" s="69">
        <f t="shared" si="0"/>
        <v>2388483.83</v>
      </c>
      <c r="R8" s="70">
        <f t="shared" si="1"/>
        <v>2388483.83</v>
      </c>
      <c r="S8" s="69">
        <f t="shared" si="2"/>
        <v>0</v>
      </c>
      <c r="T8" s="7"/>
      <c r="U8" s="7"/>
      <c r="V8" s="7"/>
      <c r="W8" s="7"/>
      <c r="X8" s="7"/>
    </row>
    <row r="9" spans="1:24" x14ac:dyDescent="0.2">
      <c r="A9" s="26" t="s">
        <v>226</v>
      </c>
      <c r="B9" s="26" t="s">
        <v>227</v>
      </c>
      <c r="C9" s="26" t="s">
        <v>225</v>
      </c>
      <c r="D9" s="32">
        <v>147859.85999999999</v>
      </c>
      <c r="E9" s="32">
        <v>140764.84</v>
      </c>
      <c r="F9" s="32">
        <v>113694.68</v>
      </c>
      <c r="G9" s="32">
        <v>126928.98</v>
      </c>
      <c r="H9" s="32">
        <v>134147.69</v>
      </c>
      <c r="I9" s="32">
        <v>113694.68</v>
      </c>
      <c r="J9" s="32">
        <v>113694.68</v>
      </c>
      <c r="K9" s="32">
        <v>170867.13</v>
      </c>
      <c r="L9" s="32">
        <v>152026.26999999999</v>
      </c>
      <c r="M9" s="32">
        <v>122790.45</v>
      </c>
      <c r="N9" s="32">
        <v>137083.51999999999</v>
      </c>
      <c r="O9" s="32">
        <v>137083.51999999999</v>
      </c>
      <c r="P9" s="32">
        <v>1610636.3</v>
      </c>
      <c r="Q9" s="69">
        <f t="shared" si="0"/>
        <v>1610636.3</v>
      </c>
      <c r="R9" s="70">
        <f t="shared" si="1"/>
        <v>777090.73</v>
      </c>
      <c r="S9" s="69">
        <f t="shared" si="2"/>
        <v>833545.57</v>
      </c>
      <c r="T9" s="7"/>
      <c r="U9" s="7"/>
      <c r="V9" s="7"/>
      <c r="W9" s="7"/>
      <c r="X9" s="7"/>
    </row>
    <row r="10" spans="1:24" x14ac:dyDescent="0.2">
      <c r="A10" s="26" t="s">
        <v>242</v>
      </c>
      <c r="B10" s="26" t="s">
        <v>243</v>
      </c>
      <c r="C10" s="26" t="s">
        <v>225</v>
      </c>
      <c r="D10" s="32">
        <v>204423.91</v>
      </c>
      <c r="E10" s="32">
        <v>210110.07999999999</v>
      </c>
      <c r="F10" s="32">
        <v>167264.6</v>
      </c>
      <c r="G10" s="32">
        <v>175885.16</v>
      </c>
      <c r="H10" s="32">
        <v>291683.74</v>
      </c>
      <c r="I10" s="32">
        <v>175885.16</v>
      </c>
      <c r="J10" s="32">
        <v>210110.07999999999</v>
      </c>
      <c r="K10" s="32">
        <v>277926.98</v>
      </c>
      <c r="L10" s="32">
        <v>259444.84</v>
      </c>
      <c r="M10" s="32">
        <v>194548.89</v>
      </c>
      <c r="N10" s="32">
        <v>236237.94</v>
      </c>
      <c r="O10" s="32">
        <v>194548.89</v>
      </c>
      <c r="P10" s="32">
        <v>2598070.27</v>
      </c>
      <c r="Q10" s="69">
        <f t="shared" si="0"/>
        <v>2598070.27</v>
      </c>
      <c r="R10" s="70">
        <f t="shared" si="1"/>
        <v>1225252.6499999999</v>
      </c>
      <c r="S10" s="69">
        <f t="shared" si="2"/>
        <v>1372817.62</v>
      </c>
      <c r="T10" s="7"/>
      <c r="U10" s="7"/>
      <c r="V10" s="7"/>
      <c r="W10" s="7"/>
      <c r="X10" s="7"/>
    </row>
    <row r="11" spans="1:24" x14ac:dyDescent="0.2">
      <c r="A11" s="26" t="s">
        <v>199</v>
      </c>
      <c r="B11" s="26" t="s">
        <v>200</v>
      </c>
      <c r="C11" s="26" t="s">
        <v>162</v>
      </c>
      <c r="D11" s="32">
        <v>0</v>
      </c>
      <c r="E11" s="32">
        <v>0</v>
      </c>
      <c r="F11" s="32">
        <v>5410818.21</v>
      </c>
      <c r="G11" s="32">
        <v>4035851.02</v>
      </c>
      <c r="H11" s="32">
        <v>2392403.04</v>
      </c>
      <c r="I11" s="32">
        <v>1446074.73</v>
      </c>
      <c r="J11" s="32">
        <v>1279202.18</v>
      </c>
      <c r="K11" s="32">
        <v>1316554.3600000001</v>
      </c>
      <c r="L11" s="32">
        <v>0</v>
      </c>
      <c r="M11" s="32">
        <v>0</v>
      </c>
      <c r="N11" s="32">
        <v>0</v>
      </c>
      <c r="O11" s="32">
        <v>0</v>
      </c>
      <c r="P11" s="32">
        <v>15880903.5</v>
      </c>
      <c r="Q11" s="69">
        <f t="shared" si="0"/>
        <v>15880903.539999999</v>
      </c>
      <c r="R11" s="70">
        <f t="shared" si="1"/>
        <v>13285147</v>
      </c>
      <c r="S11" s="69">
        <f t="shared" si="2"/>
        <v>2595756.54</v>
      </c>
      <c r="T11" s="7"/>
      <c r="U11" s="7"/>
      <c r="V11" s="7"/>
      <c r="W11" s="7"/>
      <c r="X11" s="7"/>
    </row>
    <row r="12" spans="1:24" x14ac:dyDescent="0.2">
      <c r="A12" s="26" t="s">
        <v>197</v>
      </c>
      <c r="B12" s="26" t="s">
        <v>198</v>
      </c>
      <c r="C12" s="26" t="s">
        <v>162</v>
      </c>
      <c r="D12" s="32">
        <v>4126143.11</v>
      </c>
      <c r="E12" s="32">
        <v>2822117.57</v>
      </c>
      <c r="F12" s="32">
        <v>3178590.78</v>
      </c>
      <c r="G12" s="32">
        <v>2311826.86</v>
      </c>
      <c r="H12" s="32">
        <v>1625353.5</v>
      </c>
      <c r="I12" s="32">
        <v>1175311.78</v>
      </c>
      <c r="J12" s="32">
        <v>944797.26</v>
      </c>
      <c r="K12" s="32">
        <v>3023332.87</v>
      </c>
      <c r="L12" s="32">
        <v>2660408.3199999998</v>
      </c>
      <c r="M12" s="32">
        <v>6083529.3200000003</v>
      </c>
      <c r="N12" s="32">
        <v>5320816.63</v>
      </c>
      <c r="O12" s="32">
        <v>6385187.6399999997</v>
      </c>
      <c r="P12" s="32">
        <v>39657415.600000001</v>
      </c>
      <c r="Q12" s="69">
        <f t="shared" si="0"/>
        <v>39657415.639999993</v>
      </c>
      <c r="R12" s="70">
        <f t="shared" si="1"/>
        <v>15239343.599999998</v>
      </c>
      <c r="S12" s="69">
        <f t="shared" si="2"/>
        <v>24418072.039999999</v>
      </c>
      <c r="T12" s="7"/>
      <c r="U12" s="7"/>
      <c r="V12" s="7"/>
      <c r="W12" s="7"/>
      <c r="X12" s="7"/>
    </row>
    <row r="13" spans="1:24" x14ac:dyDescent="0.2">
      <c r="A13" s="26" t="s">
        <v>201</v>
      </c>
      <c r="B13" s="26" t="s">
        <v>202</v>
      </c>
      <c r="C13" s="26" t="s">
        <v>162</v>
      </c>
      <c r="D13" s="32">
        <v>612916.76</v>
      </c>
      <c r="E13" s="32">
        <v>526872.68000000005</v>
      </c>
      <c r="F13" s="32">
        <v>591111.06999999995</v>
      </c>
      <c r="G13" s="32">
        <v>560465.23</v>
      </c>
      <c r="H13" s="32">
        <v>423148.3</v>
      </c>
      <c r="I13" s="32">
        <v>564001.29</v>
      </c>
      <c r="J13" s="32">
        <v>155659.04999999999</v>
      </c>
      <c r="K13" s="32">
        <v>266178.33</v>
      </c>
      <c r="L13" s="32">
        <v>887261.1</v>
      </c>
      <c r="M13" s="32">
        <v>837520.7</v>
      </c>
      <c r="N13" s="32">
        <v>1054630.81</v>
      </c>
      <c r="O13" s="32">
        <v>1116470.22</v>
      </c>
      <c r="P13" s="32">
        <v>7596235.54</v>
      </c>
      <c r="Q13" s="69">
        <f t="shared" si="0"/>
        <v>7596235.54</v>
      </c>
      <c r="R13" s="70">
        <f t="shared" si="1"/>
        <v>3278515.3299999996</v>
      </c>
      <c r="S13" s="69">
        <f t="shared" si="2"/>
        <v>4317720.21</v>
      </c>
      <c r="T13" s="7"/>
      <c r="U13" s="7"/>
      <c r="V13" s="7"/>
      <c r="W13" s="7"/>
      <c r="X13" s="7"/>
    </row>
    <row r="14" spans="1:24" x14ac:dyDescent="0.2">
      <c r="A14" s="26" t="s">
        <v>185</v>
      </c>
      <c r="B14" s="26" t="s">
        <v>186</v>
      </c>
      <c r="C14" s="26" t="s">
        <v>162</v>
      </c>
      <c r="D14" s="32">
        <v>804943.68</v>
      </c>
      <c r="E14" s="32">
        <v>748931.79</v>
      </c>
      <c r="F14" s="32">
        <v>687997.35</v>
      </c>
      <c r="G14" s="32">
        <v>753253.38</v>
      </c>
      <c r="H14" s="32">
        <v>506058.35</v>
      </c>
      <c r="I14" s="32">
        <v>358692.08</v>
      </c>
      <c r="J14" s="32">
        <v>361020.99</v>
      </c>
      <c r="K14" s="32">
        <v>271855.23</v>
      </c>
      <c r="L14" s="32">
        <v>329335.88</v>
      </c>
      <c r="M14" s="32">
        <v>760911.95</v>
      </c>
      <c r="N14" s="32">
        <v>684585.18</v>
      </c>
      <c r="O14" s="32">
        <v>750546.59</v>
      </c>
      <c r="P14" s="32">
        <v>7018132.4500000002</v>
      </c>
      <c r="Q14" s="69">
        <f t="shared" si="0"/>
        <v>7018132.4499999993</v>
      </c>
      <c r="R14" s="70">
        <f t="shared" si="1"/>
        <v>3859876.6300000004</v>
      </c>
      <c r="S14" s="69">
        <f t="shared" si="2"/>
        <v>3158255.82</v>
      </c>
      <c r="T14" s="7"/>
      <c r="U14" s="7"/>
      <c r="V14" s="7"/>
      <c r="W14" s="7"/>
      <c r="X14" s="7"/>
    </row>
    <row r="15" spans="1:24" x14ac:dyDescent="0.2">
      <c r="A15" s="26" t="s">
        <v>209</v>
      </c>
      <c r="B15" s="26" t="s">
        <v>210</v>
      </c>
      <c r="C15" s="26" t="s">
        <v>162</v>
      </c>
      <c r="D15" s="32">
        <v>148764.81</v>
      </c>
      <c r="E15" s="32">
        <v>111161.63</v>
      </c>
      <c r="F15" s="32">
        <v>173299.16</v>
      </c>
      <c r="G15" s="32">
        <v>180561.99</v>
      </c>
      <c r="H15" s="32">
        <v>115600.02</v>
      </c>
      <c r="I15" s="32">
        <v>123064.6</v>
      </c>
      <c r="J15" s="32">
        <v>88001.9</v>
      </c>
      <c r="K15" s="32">
        <v>81820.27</v>
      </c>
      <c r="L15" s="32">
        <v>104914.7</v>
      </c>
      <c r="M15" s="32">
        <v>243041.38</v>
      </c>
      <c r="N15" s="32">
        <v>289890.08</v>
      </c>
      <c r="O15" s="32">
        <v>314304.19</v>
      </c>
      <c r="P15" s="32">
        <v>1974424.73</v>
      </c>
      <c r="Q15" s="69">
        <f t="shared" si="0"/>
        <v>1974424.73</v>
      </c>
      <c r="R15" s="70">
        <f t="shared" si="1"/>
        <v>852452.21</v>
      </c>
      <c r="S15" s="69">
        <f t="shared" si="2"/>
        <v>1121972.52</v>
      </c>
      <c r="T15" s="7"/>
      <c r="U15" s="7"/>
      <c r="V15" s="7"/>
      <c r="W15" s="7"/>
      <c r="X15" s="7"/>
    </row>
    <row r="16" spans="1:24" x14ac:dyDescent="0.2">
      <c r="A16" s="26" t="s">
        <v>211</v>
      </c>
      <c r="B16" s="26" t="s">
        <v>212</v>
      </c>
      <c r="C16" s="26" t="s">
        <v>162</v>
      </c>
      <c r="D16" s="32">
        <v>13892208.5</v>
      </c>
      <c r="E16" s="32">
        <v>15881225.800000001</v>
      </c>
      <c r="F16" s="32">
        <v>15187130.300000001</v>
      </c>
      <c r="G16" s="32">
        <v>14093171.699999999</v>
      </c>
      <c r="H16" s="32">
        <v>8824588.0299999993</v>
      </c>
      <c r="I16" s="32">
        <v>5817692.6200000001</v>
      </c>
      <c r="J16" s="32">
        <v>7902851.7999999998</v>
      </c>
      <c r="K16" s="32">
        <v>10144344.6</v>
      </c>
      <c r="L16" s="32">
        <v>9576321.4100000001</v>
      </c>
      <c r="M16" s="32">
        <v>17856084.100000001</v>
      </c>
      <c r="N16" s="32">
        <v>16165940.300000001</v>
      </c>
      <c r="O16" s="32">
        <v>16247479.1</v>
      </c>
      <c r="P16" s="32">
        <v>151589038</v>
      </c>
      <c r="Q16" s="69">
        <f t="shared" si="0"/>
        <v>151589038.25999999</v>
      </c>
      <c r="R16" s="70">
        <f t="shared" si="1"/>
        <v>73696016.950000003</v>
      </c>
      <c r="S16" s="69">
        <f t="shared" si="2"/>
        <v>77893021.309999987</v>
      </c>
      <c r="T16" s="7"/>
      <c r="U16" s="7"/>
      <c r="V16" s="7"/>
      <c r="W16" s="7"/>
      <c r="X16" s="7"/>
    </row>
    <row r="17" spans="1:24" x14ac:dyDescent="0.2">
      <c r="A17" s="33" t="s">
        <v>213</v>
      </c>
      <c r="B17" s="33" t="s">
        <v>214</v>
      </c>
      <c r="C17" s="33" t="s">
        <v>162</v>
      </c>
      <c r="D17" s="34">
        <v>422348.77</v>
      </c>
      <c r="E17" s="34">
        <v>362250.62</v>
      </c>
      <c r="F17" s="34">
        <v>386552.98</v>
      </c>
      <c r="G17" s="34">
        <v>481269.89</v>
      </c>
      <c r="H17" s="34">
        <v>299521.44</v>
      </c>
      <c r="I17" s="34">
        <v>125458.36</v>
      </c>
      <c r="J17" s="34">
        <v>64628.69</v>
      </c>
      <c r="K17" s="34">
        <v>40539.089999999997</v>
      </c>
      <c r="L17" s="34">
        <v>599027.30000000005</v>
      </c>
      <c r="M17" s="34">
        <v>1042239.56</v>
      </c>
      <c r="N17" s="34">
        <v>233722.56</v>
      </c>
      <c r="O17" s="34">
        <v>76095.72</v>
      </c>
      <c r="P17" s="34">
        <v>4133654.98</v>
      </c>
      <c r="Q17" s="69">
        <f t="shared" si="0"/>
        <v>4133654.9800000009</v>
      </c>
      <c r="R17" s="70">
        <f t="shared" si="1"/>
        <v>2077402.0600000003</v>
      </c>
      <c r="S17" s="69">
        <f t="shared" si="2"/>
        <v>2056252.9200000002</v>
      </c>
      <c r="T17" s="7"/>
      <c r="U17" s="7"/>
      <c r="V17" s="7"/>
      <c r="W17" s="7"/>
      <c r="X17" s="7"/>
    </row>
    <row r="18" spans="1:24" x14ac:dyDescent="0.2">
      <c r="A18" s="26" t="s">
        <v>89</v>
      </c>
      <c r="B18" s="26" t="s">
        <v>90</v>
      </c>
      <c r="C18" s="26" t="s">
        <v>7</v>
      </c>
      <c r="D18" s="32">
        <v>201939.26</v>
      </c>
      <c r="E18" s="32">
        <v>183983.94</v>
      </c>
      <c r="F18" s="32">
        <v>267073.46000000002</v>
      </c>
      <c r="G18" s="32">
        <v>677245.55</v>
      </c>
      <c r="H18" s="32">
        <v>433692.13</v>
      </c>
      <c r="I18" s="32">
        <v>396323.83</v>
      </c>
      <c r="J18" s="32">
        <v>445342.25</v>
      </c>
      <c r="K18" s="32">
        <v>390339.3</v>
      </c>
      <c r="L18" s="32">
        <v>311021.58</v>
      </c>
      <c r="M18" s="32">
        <v>407644.98</v>
      </c>
      <c r="N18" s="32">
        <v>291312.33</v>
      </c>
      <c r="O18" s="32">
        <v>243240.99</v>
      </c>
      <c r="P18" s="32">
        <v>4249159.5999999996</v>
      </c>
      <c r="Q18" s="69">
        <f t="shared" si="0"/>
        <v>4249159.5999999996</v>
      </c>
      <c r="R18" s="70">
        <f t="shared" si="1"/>
        <v>2160258.17</v>
      </c>
      <c r="S18" s="69">
        <f t="shared" si="2"/>
        <v>2088901.4300000002</v>
      </c>
      <c r="T18" s="7"/>
      <c r="U18" s="7"/>
      <c r="V18" s="7"/>
      <c r="W18" s="7"/>
      <c r="X18" s="7"/>
    </row>
    <row r="19" spans="1:24" x14ac:dyDescent="0.2">
      <c r="A19" s="26" t="s">
        <v>93</v>
      </c>
      <c r="B19" s="26" t="s">
        <v>94</v>
      </c>
      <c r="C19" s="26" t="s">
        <v>7</v>
      </c>
      <c r="D19" s="32">
        <v>201939.26</v>
      </c>
      <c r="E19" s="32">
        <v>183983.94</v>
      </c>
      <c r="F19" s="32">
        <v>267073.46000000002</v>
      </c>
      <c r="G19" s="32">
        <v>677245.55</v>
      </c>
      <c r="H19" s="32">
        <v>433692.13</v>
      </c>
      <c r="I19" s="32">
        <v>396323.83</v>
      </c>
      <c r="J19" s="32">
        <v>445342.25</v>
      </c>
      <c r="K19" s="32">
        <v>390339.3</v>
      </c>
      <c r="L19" s="32">
        <v>311021.58</v>
      </c>
      <c r="M19" s="32">
        <v>407644.98</v>
      </c>
      <c r="N19" s="32">
        <v>291312.33</v>
      </c>
      <c r="O19" s="32">
        <v>243240.99</v>
      </c>
      <c r="P19" s="32">
        <v>4249159.5999999996</v>
      </c>
      <c r="Q19" s="69">
        <f t="shared" si="0"/>
        <v>4249159.5999999996</v>
      </c>
      <c r="R19" s="70">
        <f t="shared" si="1"/>
        <v>2160258.17</v>
      </c>
      <c r="S19" s="69">
        <f t="shared" si="2"/>
        <v>2088901.4300000002</v>
      </c>
      <c r="T19" s="7"/>
      <c r="U19" s="7"/>
      <c r="V19" s="7"/>
      <c r="W19" s="7"/>
      <c r="X19" s="7"/>
    </row>
    <row r="20" spans="1:24" x14ac:dyDescent="0.2">
      <c r="A20" s="26" t="s">
        <v>91</v>
      </c>
      <c r="B20" s="26" t="s">
        <v>92</v>
      </c>
      <c r="C20" s="26" t="s">
        <v>7</v>
      </c>
      <c r="D20" s="32">
        <v>242203.86</v>
      </c>
      <c r="E20" s="32">
        <v>220692.8</v>
      </c>
      <c r="F20" s="32">
        <v>320488.15999999997</v>
      </c>
      <c r="G20" s="32">
        <v>812870.51</v>
      </c>
      <c r="H20" s="32">
        <v>520298.67</v>
      </c>
      <c r="I20" s="32">
        <v>475676.52</v>
      </c>
      <c r="J20" s="32">
        <v>534586.55000000005</v>
      </c>
      <c r="K20" s="32">
        <v>468455.23</v>
      </c>
      <c r="L20" s="32">
        <v>373273.97</v>
      </c>
      <c r="M20" s="32">
        <v>489125.9</v>
      </c>
      <c r="N20" s="32">
        <v>349478.66</v>
      </c>
      <c r="O20" s="32">
        <v>292033.40000000002</v>
      </c>
      <c r="P20" s="32">
        <v>5099184.2300000004</v>
      </c>
      <c r="Q20" s="69">
        <f t="shared" si="0"/>
        <v>5099184.2300000014</v>
      </c>
      <c r="R20" s="70">
        <f t="shared" si="1"/>
        <v>2592230.52</v>
      </c>
      <c r="S20" s="69">
        <f t="shared" si="2"/>
        <v>2506953.71</v>
      </c>
      <c r="T20" s="7"/>
      <c r="U20" s="7"/>
      <c r="V20" s="7"/>
      <c r="W20" s="7"/>
      <c r="X20" s="7"/>
    </row>
    <row r="21" spans="1:24" x14ac:dyDescent="0.2">
      <c r="A21" s="26" t="s">
        <v>87</v>
      </c>
      <c r="B21" s="26" t="s">
        <v>88</v>
      </c>
      <c r="C21" s="26" t="s">
        <v>7</v>
      </c>
      <c r="D21" s="32">
        <v>161469.24</v>
      </c>
      <c r="E21" s="32">
        <v>147055.26</v>
      </c>
      <c r="F21" s="32">
        <v>213658.77</v>
      </c>
      <c r="G21" s="32">
        <v>541840.4</v>
      </c>
      <c r="H21" s="32">
        <v>346865.78</v>
      </c>
      <c r="I21" s="32">
        <v>317190.95</v>
      </c>
      <c r="J21" s="32">
        <v>356317.76</v>
      </c>
      <c r="K21" s="32">
        <v>312223.37</v>
      </c>
      <c r="L21" s="32">
        <v>248769.19</v>
      </c>
      <c r="M21" s="32">
        <v>326164.06</v>
      </c>
      <c r="N21" s="32">
        <v>232905.65</v>
      </c>
      <c r="O21" s="32">
        <v>194688.94</v>
      </c>
      <c r="P21" s="32">
        <v>3399149.37</v>
      </c>
      <c r="Q21" s="69">
        <f t="shared" si="0"/>
        <v>3399149.3699999996</v>
      </c>
      <c r="R21" s="70">
        <f t="shared" si="1"/>
        <v>1728080.4</v>
      </c>
      <c r="S21" s="69">
        <f t="shared" si="2"/>
        <v>1671068.97</v>
      </c>
      <c r="T21" s="7"/>
      <c r="U21" s="7"/>
      <c r="V21" s="7"/>
      <c r="W21" s="7"/>
      <c r="X21" s="7"/>
    </row>
    <row r="22" spans="1:24" x14ac:dyDescent="0.2">
      <c r="A22" s="33" t="s">
        <v>27</v>
      </c>
      <c r="B22" s="33" t="s">
        <v>28</v>
      </c>
      <c r="C22" s="33" t="s">
        <v>7</v>
      </c>
      <c r="D22" s="34">
        <v>627575.81000000006</v>
      </c>
      <c r="E22" s="34">
        <v>428778.5</v>
      </c>
      <c r="F22" s="34">
        <v>536994.03</v>
      </c>
      <c r="G22" s="34">
        <v>582099.30000000005</v>
      </c>
      <c r="H22" s="34">
        <v>875933.23</v>
      </c>
      <c r="I22" s="34">
        <v>521773.32</v>
      </c>
      <c r="J22" s="34">
        <v>574303.32999999996</v>
      </c>
      <c r="K22" s="34">
        <v>388684.93</v>
      </c>
      <c r="L22" s="34">
        <v>478895.47</v>
      </c>
      <c r="M22" s="34">
        <v>389056.17</v>
      </c>
      <c r="N22" s="34">
        <v>697368.33</v>
      </c>
      <c r="O22" s="34">
        <v>395367.19</v>
      </c>
      <c r="P22" s="34">
        <v>6496829.6100000003</v>
      </c>
      <c r="Q22" s="69">
        <f t="shared" si="0"/>
        <v>6496829.6100000003</v>
      </c>
      <c r="R22" s="70">
        <f t="shared" si="1"/>
        <v>3573154.19</v>
      </c>
      <c r="S22" s="69">
        <f t="shared" si="2"/>
        <v>2923675.42</v>
      </c>
      <c r="T22" s="7"/>
      <c r="U22" s="7"/>
      <c r="V22" s="7"/>
      <c r="W22" s="7"/>
      <c r="X22" s="7"/>
    </row>
    <row r="23" spans="1:24" x14ac:dyDescent="0.2">
      <c r="A23" s="33" t="s">
        <v>51</v>
      </c>
      <c r="B23" s="33" t="s">
        <v>52</v>
      </c>
      <c r="C23" s="33" t="s">
        <v>7</v>
      </c>
      <c r="D23" s="34">
        <v>160820.62</v>
      </c>
      <c r="E23" s="34">
        <v>396272.55</v>
      </c>
      <c r="F23" s="34">
        <v>541359.81999999995</v>
      </c>
      <c r="G23" s="34">
        <v>668015.80000000005</v>
      </c>
      <c r="H23" s="34">
        <v>493627.52</v>
      </c>
      <c r="I23" s="34">
        <v>553883.64</v>
      </c>
      <c r="J23" s="34">
        <v>526236.71</v>
      </c>
      <c r="K23" s="34">
        <v>380731.91</v>
      </c>
      <c r="L23" s="34">
        <v>395705.89</v>
      </c>
      <c r="M23" s="34">
        <v>397669.69</v>
      </c>
      <c r="N23" s="34">
        <v>309789.59999999998</v>
      </c>
      <c r="O23" s="34">
        <v>431545.26</v>
      </c>
      <c r="P23" s="34">
        <v>5255659.01</v>
      </c>
      <c r="Q23" s="69">
        <f t="shared" si="0"/>
        <v>5255659.01</v>
      </c>
      <c r="R23" s="70">
        <f t="shared" si="1"/>
        <v>2813979.9499999997</v>
      </c>
      <c r="S23" s="69">
        <f t="shared" si="2"/>
        <v>2441679.0599999996</v>
      </c>
      <c r="T23" s="7"/>
      <c r="U23" s="7"/>
      <c r="V23" s="7"/>
      <c r="W23" s="7"/>
      <c r="X23" s="7"/>
    </row>
    <row r="24" spans="1:24" x14ac:dyDescent="0.2">
      <c r="A24" s="26" t="s">
        <v>53</v>
      </c>
      <c r="B24" s="26" t="s">
        <v>54</v>
      </c>
      <c r="C24" s="26" t="s">
        <v>7</v>
      </c>
      <c r="D24" s="32">
        <v>168850.18</v>
      </c>
      <c r="E24" s="32">
        <v>415885.32</v>
      </c>
      <c r="F24" s="32">
        <v>567825.25</v>
      </c>
      <c r="G24" s="32">
        <v>700861.29</v>
      </c>
      <c r="H24" s="32">
        <v>517966.27</v>
      </c>
      <c r="I24" s="32">
        <v>581294.26</v>
      </c>
      <c r="J24" s="32">
        <v>551993.25</v>
      </c>
      <c r="K24" s="32">
        <v>399388.02</v>
      </c>
      <c r="L24" s="32">
        <v>415098.43</v>
      </c>
      <c r="M24" s="32">
        <v>417307.7</v>
      </c>
      <c r="N24" s="32">
        <v>325254.53000000003</v>
      </c>
      <c r="O24" s="32">
        <v>452901.6</v>
      </c>
      <c r="P24" s="32">
        <v>5514626.0999999996</v>
      </c>
      <c r="Q24" s="69">
        <f t="shared" si="0"/>
        <v>5514626.1000000006</v>
      </c>
      <c r="R24" s="70">
        <f t="shared" si="1"/>
        <v>2952682.5700000003</v>
      </c>
      <c r="S24" s="69">
        <f t="shared" si="2"/>
        <v>2561943.5299999998</v>
      </c>
      <c r="T24" s="7"/>
      <c r="U24" s="7"/>
      <c r="V24" s="7"/>
      <c r="W24" s="7"/>
      <c r="X24" s="7"/>
    </row>
    <row r="25" spans="1:24" x14ac:dyDescent="0.2">
      <c r="A25" s="26" t="s">
        <v>5</v>
      </c>
      <c r="B25" s="26" t="s">
        <v>6</v>
      </c>
      <c r="C25" s="26" t="s">
        <v>7</v>
      </c>
      <c r="D25" s="32">
        <v>408350.05</v>
      </c>
      <c r="E25" s="32">
        <v>311641.82</v>
      </c>
      <c r="F25" s="32">
        <v>331357.94</v>
      </c>
      <c r="G25" s="32">
        <v>394958.31</v>
      </c>
      <c r="H25" s="32">
        <v>583851.41</v>
      </c>
      <c r="I25" s="32">
        <v>372062.18</v>
      </c>
      <c r="J25" s="32">
        <v>413402.42</v>
      </c>
      <c r="K25" s="32">
        <v>442301.95</v>
      </c>
      <c r="L25" s="32">
        <v>319903.93</v>
      </c>
      <c r="M25" s="32">
        <v>372062.18</v>
      </c>
      <c r="N25" s="32">
        <v>618249.11</v>
      </c>
      <c r="O25" s="32">
        <v>449256.38</v>
      </c>
      <c r="P25" s="32">
        <v>5017397.68</v>
      </c>
      <c r="Q25" s="69">
        <f t="shared" si="0"/>
        <v>5017397.6800000006</v>
      </c>
      <c r="R25" s="70">
        <f t="shared" si="1"/>
        <v>2402221.7100000004</v>
      </c>
      <c r="S25" s="69">
        <f t="shared" si="2"/>
        <v>2615175.9699999997</v>
      </c>
      <c r="T25" s="7"/>
      <c r="U25" s="7"/>
      <c r="V25" s="7"/>
      <c r="W25" s="7"/>
      <c r="X25" s="7"/>
    </row>
    <row r="26" spans="1:24" x14ac:dyDescent="0.2">
      <c r="A26" s="26" t="s">
        <v>8</v>
      </c>
      <c r="B26" s="26" t="s">
        <v>9</v>
      </c>
      <c r="C26" s="26" t="s">
        <v>7</v>
      </c>
      <c r="D26" s="32">
        <v>325729.01</v>
      </c>
      <c r="E26" s="32">
        <v>248677.45</v>
      </c>
      <c r="F26" s="32">
        <v>264577.55</v>
      </c>
      <c r="G26" s="32">
        <v>315457.84999999998</v>
      </c>
      <c r="H26" s="32">
        <v>466190.73</v>
      </c>
      <c r="I26" s="32">
        <v>297013.74</v>
      </c>
      <c r="J26" s="32">
        <v>330085.93</v>
      </c>
      <c r="K26" s="32">
        <v>352589.76</v>
      </c>
      <c r="L26" s="32">
        <v>255923.14</v>
      </c>
      <c r="M26" s="32">
        <v>297649.74</v>
      </c>
      <c r="N26" s="32">
        <v>493764.76</v>
      </c>
      <c r="O26" s="32">
        <v>358848.75</v>
      </c>
      <c r="P26" s="32">
        <v>4006508.41</v>
      </c>
      <c r="Q26" s="69">
        <f t="shared" si="0"/>
        <v>4006508.4099999992</v>
      </c>
      <c r="R26" s="70">
        <f t="shared" si="1"/>
        <v>1917646.3299999998</v>
      </c>
      <c r="S26" s="69">
        <f t="shared" si="2"/>
        <v>2088862.0799999998</v>
      </c>
      <c r="T26" s="7"/>
      <c r="U26" s="7"/>
      <c r="V26" s="7"/>
      <c r="W26" s="7"/>
      <c r="X26" s="7"/>
    </row>
    <row r="27" spans="1:24" x14ac:dyDescent="0.2">
      <c r="A27" s="33" t="s">
        <v>158</v>
      </c>
      <c r="B27" s="33" t="s">
        <v>159</v>
      </c>
      <c r="C27" s="33" t="s">
        <v>7</v>
      </c>
      <c r="D27" s="34">
        <v>196357.15</v>
      </c>
      <c r="E27" s="34">
        <v>149126.92000000001</v>
      </c>
      <c r="F27" s="34">
        <v>172655.83</v>
      </c>
      <c r="G27" s="34">
        <v>275056.31</v>
      </c>
      <c r="H27" s="34">
        <v>296596.87</v>
      </c>
      <c r="I27" s="34">
        <v>241917</v>
      </c>
      <c r="J27" s="34">
        <v>168347.72</v>
      </c>
      <c r="K27" s="34">
        <v>259090.48</v>
      </c>
      <c r="L27" s="34">
        <v>251843.20000000001</v>
      </c>
      <c r="M27" s="34">
        <v>236261.53</v>
      </c>
      <c r="N27" s="34">
        <v>240972.27</v>
      </c>
      <c r="O27" s="34">
        <v>226115.33</v>
      </c>
      <c r="P27" s="34">
        <v>2714340.61</v>
      </c>
      <c r="Q27" s="69">
        <f t="shared" si="0"/>
        <v>2714340.61</v>
      </c>
      <c r="R27" s="70">
        <f t="shared" si="1"/>
        <v>1331710.08</v>
      </c>
      <c r="S27" s="69">
        <f t="shared" si="2"/>
        <v>1382630.53</v>
      </c>
      <c r="T27" s="7"/>
      <c r="U27" s="7"/>
      <c r="V27" s="7"/>
      <c r="W27" s="7"/>
      <c r="X27" s="7"/>
    </row>
    <row r="28" spans="1:24" x14ac:dyDescent="0.2">
      <c r="A28" s="26" t="s">
        <v>154</v>
      </c>
      <c r="B28" s="26" t="s">
        <v>155</v>
      </c>
      <c r="C28" s="26" t="s">
        <v>7</v>
      </c>
      <c r="D28" s="32">
        <v>269139.38</v>
      </c>
      <c r="E28" s="32">
        <v>204138.18</v>
      </c>
      <c r="F28" s="32">
        <v>236614.71</v>
      </c>
      <c r="G28" s="32">
        <v>377125.4</v>
      </c>
      <c r="H28" s="32">
        <v>406619.39</v>
      </c>
      <c r="I28" s="32">
        <v>331724.53999999998</v>
      </c>
      <c r="J28" s="32">
        <v>230649.63</v>
      </c>
      <c r="K28" s="32">
        <v>355117.02</v>
      </c>
      <c r="L28" s="32">
        <v>344970.82</v>
      </c>
      <c r="M28" s="32">
        <v>323591.33</v>
      </c>
      <c r="N28" s="32">
        <v>330476.25</v>
      </c>
      <c r="O28" s="32">
        <v>309459.12</v>
      </c>
      <c r="P28" s="32">
        <v>3719625.77</v>
      </c>
      <c r="Q28" s="69">
        <f t="shared" si="0"/>
        <v>3719625.77</v>
      </c>
      <c r="R28" s="70">
        <f t="shared" si="1"/>
        <v>1825361.6</v>
      </c>
      <c r="S28" s="69">
        <f t="shared" si="2"/>
        <v>1894264.17</v>
      </c>
      <c r="T28" s="7"/>
      <c r="U28" s="7"/>
      <c r="V28" s="7"/>
      <c r="W28" s="7"/>
      <c r="X28" s="7"/>
    </row>
    <row r="29" spans="1:24" x14ac:dyDescent="0.2">
      <c r="A29" s="33" t="s">
        <v>152</v>
      </c>
      <c r="B29" s="33" t="s">
        <v>153</v>
      </c>
      <c r="C29" s="33" t="s">
        <v>7</v>
      </c>
      <c r="D29" s="34">
        <v>194808.6</v>
      </c>
      <c r="E29" s="34">
        <v>147801.34</v>
      </c>
      <c r="F29" s="34">
        <v>171330.26</v>
      </c>
      <c r="G29" s="34">
        <v>273067.96000000002</v>
      </c>
      <c r="H29" s="34">
        <v>294608.51</v>
      </c>
      <c r="I29" s="34">
        <v>240260.03</v>
      </c>
      <c r="J29" s="34">
        <v>167022.15</v>
      </c>
      <c r="K29" s="34">
        <v>257278.66</v>
      </c>
      <c r="L29" s="34">
        <v>250031.37</v>
      </c>
      <c r="M29" s="34">
        <v>234449.71</v>
      </c>
      <c r="N29" s="34">
        <v>239522.81</v>
      </c>
      <c r="O29" s="34">
        <v>223941.14</v>
      </c>
      <c r="P29" s="34">
        <v>2694122.54</v>
      </c>
      <c r="Q29" s="69">
        <f t="shared" si="0"/>
        <v>2694122.54</v>
      </c>
      <c r="R29" s="70">
        <f t="shared" si="1"/>
        <v>1321876.7</v>
      </c>
      <c r="S29" s="69">
        <f t="shared" si="2"/>
        <v>1372245.8399999999</v>
      </c>
      <c r="T29" s="7"/>
      <c r="U29" s="7"/>
      <c r="V29" s="7"/>
      <c r="W29" s="7"/>
      <c r="X29" s="7"/>
    </row>
    <row r="30" spans="1:24" x14ac:dyDescent="0.2">
      <c r="A30" s="33" t="s">
        <v>217</v>
      </c>
      <c r="B30" s="33" t="s">
        <v>218</v>
      </c>
      <c r="C30" s="33" t="s">
        <v>104</v>
      </c>
      <c r="D30" s="34">
        <v>0</v>
      </c>
      <c r="E30" s="34">
        <v>0</v>
      </c>
      <c r="F30" s="34">
        <v>0</v>
      </c>
      <c r="G30" s="34">
        <v>706292.04</v>
      </c>
      <c r="H30" s="34">
        <v>651961.89</v>
      </c>
      <c r="I30" s="34">
        <v>507081.47</v>
      </c>
      <c r="J30" s="34">
        <v>579521.68000000005</v>
      </c>
      <c r="K30" s="34">
        <v>561411.62</v>
      </c>
      <c r="L30" s="34">
        <v>543301.56999999995</v>
      </c>
      <c r="M30" s="34">
        <v>579521.68000000005</v>
      </c>
      <c r="N30" s="34">
        <v>561411.62</v>
      </c>
      <c r="O30" s="34">
        <v>561411.62</v>
      </c>
      <c r="P30" s="34">
        <v>5251915.1900000004</v>
      </c>
      <c r="Q30" s="69">
        <f t="shared" si="0"/>
        <v>5251915.1900000004</v>
      </c>
      <c r="R30" s="70">
        <f t="shared" si="1"/>
        <v>1865335.4000000001</v>
      </c>
      <c r="S30" s="69">
        <f t="shared" si="2"/>
        <v>3386579.7900000005</v>
      </c>
      <c r="T30" s="7"/>
      <c r="U30" s="7"/>
      <c r="V30" s="7"/>
      <c r="W30" s="7"/>
      <c r="X30" s="7"/>
    </row>
    <row r="31" spans="1:24" x14ac:dyDescent="0.2">
      <c r="A31" s="33" t="s">
        <v>221</v>
      </c>
      <c r="B31" s="33" t="s">
        <v>222</v>
      </c>
      <c r="C31" s="33" t="s">
        <v>104</v>
      </c>
      <c r="D31" s="34">
        <v>0</v>
      </c>
      <c r="E31" s="34">
        <v>0</v>
      </c>
      <c r="F31" s="34">
        <v>0</v>
      </c>
      <c r="G31" s="34">
        <v>452751.31</v>
      </c>
      <c r="H31" s="34">
        <v>416531.21</v>
      </c>
      <c r="I31" s="34">
        <v>307870.89</v>
      </c>
      <c r="J31" s="34">
        <v>380311.1</v>
      </c>
      <c r="K31" s="34">
        <v>325980.94</v>
      </c>
      <c r="L31" s="34">
        <v>325980.94</v>
      </c>
      <c r="M31" s="34">
        <v>398421.15</v>
      </c>
      <c r="N31" s="34">
        <v>325980.94</v>
      </c>
      <c r="O31" s="34">
        <v>325980.94</v>
      </c>
      <c r="P31" s="34">
        <v>3259809.42</v>
      </c>
      <c r="Q31" s="69">
        <f t="shared" si="0"/>
        <v>3259809.42</v>
      </c>
      <c r="R31" s="70">
        <f t="shared" si="1"/>
        <v>1177153.4100000001</v>
      </c>
      <c r="S31" s="69">
        <f t="shared" si="2"/>
        <v>2082656.0099999998</v>
      </c>
      <c r="T31" s="7"/>
      <c r="U31" s="7"/>
      <c r="V31" s="7"/>
      <c r="W31" s="7"/>
      <c r="X31" s="7"/>
    </row>
    <row r="32" spans="1:24" x14ac:dyDescent="0.2">
      <c r="A32" s="33" t="s">
        <v>219</v>
      </c>
      <c r="B32" s="33" t="s">
        <v>220</v>
      </c>
      <c r="C32" s="33" t="s">
        <v>104</v>
      </c>
      <c r="D32" s="34">
        <v>0</v>
      </c>
      <c r="E32" s="34">
        <v>0</v>
      </c>
      <c r="F32" s="34">
        <v>0</v>
      </c>
      <c r="G32" s="34">
        <v>146350.51</v>
      </c>
      <c r="H32" s="34">
        <v>146350.51</v>
      </c>
      <c r="I32" s="34">
        <v>146350.51</v>
      </c>
      <c r="J32" s="34">
        <v>263430.92</v>
      </c>
      <c r="K32" s="34">
        <v>234160.82</v>
      </c>
      <c r="L32" s="34">
        <v>234160.82</v>
      </c>
      <c r="M32" s="34">
        <v>263430.92</v>
      </c>
      <c r="N32" s="34">
        <v>234160.82</v>
      </c>
      <c r="O32" s="34">
        <v>234160.82</v>
      </c>
      <c r="P32" s="34">
        <v>1902556.65</v>
      </c>
      <c r="Q32" s="69">
        <f t="shared" si="0"/>
        <v>1902556.6500000001</v>
      </c>
      <c r="R32" s="70">
        <f t="shared" si="1"/>
        <v>439051.53</v>
      </c>
      <c r="S32" s="69">
        <f t="shared" si="2"/>
        <v>1463505.12</v>
      </c>
      <c r="T32" s="7"/>
      <c r="U32" s="7"/>
      <c r="V32" s="7"/>
      <c r="W32" s="7"/>
      <c r="X32" s="7"/>
    </row>
    <row r="33" spans="1:24" x14ac:dyDescent="0.2">
      <c r="A33" s="26" t="s">
        <v>133</v>
      </c>
      <c r="B33" s="26" t="s">
        <v>134</v>
      </c>
      <c r="C33" s="26" t="s">
        <v>104</v>
      </c>
      <c r="D33" s="32">
        <v>169481.07</v>
      </c>
      <c r="E33" s="32">
        <v>148298.64000000001</v>
      </c>
      <c r="F33" s="32">
        <v>148298.64000000001</v>
      </c>
      <c r="G33" s="32">
        <v>177958.37</v>
      </c>
      <c r="H33" s="32">
        <v>148298.64000000001</v>
      </c>
      <c r="I33" s="32">
        <v>136434.75</v>
      </c>
      <c r="J33" s="32">
        <v>177958.37</v>
      </c>
      <c r="K33" s="32">
        <v>160157.54999999999</v>
      </c>
      <c r="L33" s="32">
        <v>160157.54999999999</v>
      </c>
      <c r="M33" s="32">
        <v>192189.06</v>
      </c>
      <c r="N33" s="32">
        <v>160157.54999999999</v>
      </c>
      <c r="O33" s="32">
        <v>160157.54999999999</v>
      </c>
      <c r="P33" s="32">
        <v>1939547.74</v>
      </c>
      <c r="Q33" s="69">
        <f t="shared" si="0"/>
        <v>1939547.7400000002</v>
      </c>
      <c r="R33" s="70">
        <f t="shared" si="1"/>
        <v>928770.11</v>
      </c>
      <c r="S33" s="69">
        <f t="shared" si="2"/>
        <v>1010777.6300000001</v>
      </c>
      <c r="T33" s="7"/>
      <c r="U33" s="7"/>
      <c r="V33" s="7"/>
      <c r="W33" s="7"/>
      <c r="X33" s="7"/>
    </row>
    <row r="34" spans="1:24" x14ac:dyDescent="0.2">
      <c r="A34" s="26" t="s">
        <v>131</v>
      </c>
      <c r="B34" s="26" t="s">
        <v>132</v>
      </c>
      <c r="C34" s="26" t="s">
        <v>104</v>
      </c>
      <c r="D34" s="32">
        <v>263888.59000000003</v>
      </c>
      <c r="E34" s="32">
        <v>225532.69</v>
      </c>
      <c r="F34" s="32">
        <v>225532.69</v>
      </c>
      <c r="G34" s="32">
        <v>283526.81</v>
      </c>
      <c r="H34" s="32">
        <v>231976.48</v>
      </c>
      <c r="I34" s="32">
        <v>193313.74</v>
      </c>
      <c r="J34" s="32">
        <v>257751.65</v>
      </c>
      <c r="K34" s="32">
        <v>243576.22</v>
      </c>
      <c r="L34" s="32">
        <v>229657.58</v>
      </c>
      <c r="M34" s="32">
        <v>299250.78000000003</v>
      </c>
      <c r="N34" s="32">
        <v>243576.22</v>
      </c>
      <c r="O34" s="32">
        <v>243576.22</v>
      </c>
      <c r="P34" s="32">
        <v>2941159.67</v>
      </c>
      <c r="Q34" s="69">
        <f t="shared" ref="Q34:Q65" si="3">SUM(D34:O34)</f>
        <v>2941159.67</v>
      </c>
      <c r="R34" s="70">
        <f t="shared" ref="R34:R65" si="4">SUM(D34:I34)</f>
        <v>1423771</v>
      </c>
      <c r="S34" s="69">
        <f t="shared" ref="S34:S65" si="5">SUM(J34:O34)</f>
        <v>1517388.67</v>
      </c>
      <c r="T34" s="7"/>
      <c r="U34" s="7"/>
      <c r="V34" s="7"/>
      <c r="W34" s="7"/>
      <c r="X34" s="7"/>
    </row>
    <row r="35" spans="1:24" x14ac:dyDescent="0.2">
      <c r="A35" s="26" t="s">
        <v>119</v>
      </c>
      <c r="B35" s="26" t="s">
        <v>120</v>
      </c>
      <c r="C35" s="26" t="s">
        <v>104</v>
      </c>
      <c r="D35" s="32">
        <v>498574.69</v>
      </c>
      <c r="E35" s="32">
        <v>430041.15</v>
      </c>
      <c r="F35" s="32">
        <v>430041.15</v>
      </c>
      <c r="G35" s="32">
        <v>544718.79</v>
      </c>
      <c r="H35" s="32">
        <v>444375.85</v>
      </c>
      <c r="I35" s="32">
        <v>401371.74</v>
      </c>
      <c r="J35" s="32">
        <v>530384.07999999996</v>
      </c>
      <c r="K35" s="32">
        <v>448962.96</v>
      </c>
      <c r="L35" s="32">
        <v>448962.96</v>
      </c>
      <c r="M35" s="32">
        <v>572814.81000000006</v>
      </c>
      <c r="N35" s="32">
        <v>448962.96</v>
      </c>
      <c r="O35" s="32">
        <v>457013.33</v>
      </c>
      <c r="P35" s="32">
        <v>5656224.4699999997</v>
      </c>
      <c r="Q35" s="69">
        <f t="shared" si="3"/>
        <v>5656224.4699999997</v>
      </c>
      <c r="R35" s="70">
        <f t="shared" si="4"/>
        <v>2749123.37</v>
      </c>
      <c r="S35" s="69">
        <f t="shared" si="5"/>
        <v>2907101.1</v>
      </c>
      <c r="T35" s="7"/>
      <c r="U35" s="7"/>
      <c r="V35" s="7"/>
      <c r="W35" s="7"/>
      <c r="X35" s="7"/>
    </row>
    <row r="36" spans="1:24" x14ac:dyDescent="0.2">
      <c r="A36" s="33" t="s">
        <v>117</v>
      </c>
      <c r="B36" s="33" t="s">
        <v>118</v>
      </c>
      <c r="C36" s="33" t="s">
        <v>104</v>
      </c>
      <c r="D36" s="34">
        <v>614344.5</v>
      </c>
      <c r="E36" s="34">
        <v>566507.54</v>
      </c>
      <c r="F36" s="34">
        <v>559053.49</v>
      </c>
      <c r="G36" s="34">
        <v>716735.25</v>
      </c>
      <c r="H36" s="34">
        <v>630727.02</v>
      </c>
      <c r="I36" s="34">
        <v>559053.49</v>
      </c>
      <c r="J36" s="34">
        <v>709854.59</v>
      </c>
      <c r="K36" s="34">
        <v>634740.74</v>
      </c>
      <c r="L36" s="34">
        <v>603777.77</v>
      </c>
      <c r="M36" s="34">
        <v>766642.96</v>
      </c>
      <c r="N36" s="34">
        <v>634740.74</v>
      </c>
      <c r="O36" s="34">
        <v>634740.74</v>
      </c>
      <c r="P36" s="34">
        <v>7630918.8300000001</v>
      </c>
      <c r="Q36" s="69">
        <f t="shared" si="3"/>
        <v>7630918.830000001</v>
      </c>
      <c r="R36" s="70">
        <f t="shared" si="4"/>
        <v>3646421.29</v>
      </c>
      <c r="S36" s="69">
        <f t="shared" si="5"/>
        <v>3984497.54</v>
      </c>
      <c r="T36" s="7"/>
      <c r="U36" s="7"/>
      <c r="V36" s="7"/>
      <c r="W36" s="7"/>
      <c r="X36" s="7"/>
    </row>
    <row r="37" spans="1:24" x14ac:dyDescent="0.2">
      <c r="A37" s="33" t="s">
        <v>111</v>
      </c>
      <c r="B37" s="33" t="s">
        <v>112</v>
      </c>
      <c r="C37" s="33" t="s">
        <v>104</v>
      </c>
      <c r="D37" s="34">
        <v>423813.19</v>
      </c>
      <c r="E37" s="34">
        <v>369464.05</v>
      </c>
      <c r="F37" s="34">
        <v>362020.93</v>
      </c>
      <c r="G37" s="34">
        <v>445003.85</v>
      </c>
      <c r="H37" s="34">
        <v>369464.05</v>
      </c>
      <c r="I37" s="34">
        <v>331773.33</v>
      </c>
      <c r="J37" s="34">
        <v>445003.85</v>
      </c>
      <c r="K37" s="34">
        <v>390990.53</v>
      </c>
      <c r="L37" s="34">
        <v>390990.53</v>
      </c>
      <c r="M37" s="34">
        <v>480613.9</v>
      </c>
      <c r="N37" s="34">
        <v>399029.26</v>
      </c>
      <c r="O37" s="34">
        <v>390990.53</v>
      </c>
      <c r="P37" s="34">
        <v>4799158</v>
      </c>
      <c r="Q37" s="69">
        <f t="shared" si="3"/>
        <v>4799158.0000000009</v>
      </c>
      <c r="R37" s="70">
        <f t="shared" si="4"/>
        <v>2301539.4</v>
      </c>
      <c r="S37" s="69">
        <f t="shared" si="5"/>
        <v>2497618.6000000006</v>
      </c>
      <c r="T37" s="7"/>
      <c r="U37" s="7"/>
      <c r="V37" s="7"/>
      <c r="W37" s="7"/>
      <c r="X37" s="7"/>
    </row>
    <row r="38" spans="1:24" x14ac:dyDescent="0.2">
      <c r="A38" s="33" t="s">
        <v>102</v>
      </c>
      <c r="B38" s="33" t="s">
        <v>103</v>
      </c>
      <c r="C38" s="33" t="s">
        <v>104</v>
      </c>
      <c r="D38" s="34">
        <v>142275.17000000001</v>
      </c>
      <c r="E38" s="34">
        <v>140699.63</v>
      </c>
      <c r="F38" s="34">
        <v>140699.63</v>
      </c>
      <c r="G38" s="34">
        <v>149388.92000000001</v>
      </c>
      <c r="H38" s="34">
        <v>140699.63</v>
      </c>
      <c r="I38" s="34">
        <v>132010.35</v>
      </c>
      <c r="J38" s="34">
        <v>149388.92000000001</v>
      </c>
      <c r="K38" s="34">
        <v>151953.85</v>
      </c>
      <c r="L38" s="34">
        <v>151953.85</v>
      </c>
      <c r="M38" s="34">
        <v>161338.18</v>
      </c>
      <c r="N38" s="34">
        <v>151953.85</v>
      </c>
      <c r="O38" s="34">
        <v>151953.85</v>
      </c>
      <c r="P38" s="34">
        <v>1764315.83</v>
      </c>
      <c r="Q38" s="69">
        <f t="shared" si="3"/>
        <v>1764315.8300000003</v>
      </c>
      <c r="R38" s="70">
        <f t="shared" si="4"/>
        <v>845773.33000000007</v>
      </c>
      <c r="S38" s="69">
        <f t="shared" si="5"/>
        <v>918542.5</v>
      </c>
      <c r="T38" s="7"/>
      <c r="U38" s="7"/>
      <c r="V38" s="7"/>
      <c r="W38" s="7"/>
      <c r="X38" s="7"/>
    </row>
    <row r="39" spans="1:24" x14ac:dyDescent="0.2">
      <c r="A39" s="33" t="s">
        <v>79</v>
      </c>
      <c r="B39" s="33" t="s">
        <v>80</v>
      </c>
      <c r="C39" s="33" t="s">
        <v>7</v>
      </c>
      <c r="D39" s="34">
        <v>161004.15</v>
      </c>
      <c r="E39" s="34">
        <v>121510.97</v>
      </c>
      <c r="F39" s="34">
        <v>206298.62</v>
      </c>
      <c r="G39" s="34">
        <v>360212.51</v>
      </c>
      <c r="H39" s="34">
        <v>428258.65</v>
      </c>
      <c r="I39" s="34">
        <v>339690.66</v>
      </c>
      <c r="J39" s="34">
        <v>326729.49</v>
      </c>
      <c r="K39" s="34">
        <v>249199.55</v>
      </c>
      <c r="L39" s="34">
        <v>223807.18</v>
      </c>
      <c r="M39" s="34">
        <v>233846.02</v>
      </c>
      <c r="N39" s="34">
        <v>225578.74</v>
      </c>
      <c r="O39" s="34">
        <v>189557</v>
      </c>
      <c r="P39" s="34">
        <v>3065693.54</v>
      </c>
      <c r="Q39" s="69">
        <f t="shared" si="3"/>
        <v>3065693.54</v>
      </c>
      <c r="R39" s="70">
        <f t="shared" si="4"/>
        <v>1616975.5599999998</v>
      </c>
      <c r="S39" s="69">
        <f t="shared" si="5"/>
        <v>1448717.98</v>
      </c>
      <c r="T39" s="7"/>
      <c r="U39" s="7"/>
      <c r="V39" s="7"/>
      <c r="W39" s="7"/>
      <c r="X39" s="7"/>
    </row>
    <row r="40" spans="1:24" x14ac:dyDescent="0.2">
      <c r="A40" s="26" t="s">
        <v>77</v>
      </c>
      <c r="B40" s="26" t="s">
        <v>78</v>
      </c>
      <c r="C40" s="26" t="s">
        <v>7</v>
      </c>
      <c r="D40" s="32">
        <v>250843.45</v>
      </c>
      <c r="E40" s="32">
        <v>190097.16</v>
      </c>
      <c r="F40" s="32">
        <v>321329</v>
      </c>
      <c r="G40" s="32">
        <v>561650.68999999994</v>
      </c>
      <c r="H40" s="32">
        <v>668040.29</v>
      </c>
      <c r="I40" s="32">
        <v>529787.81000000006</v>
      </c>
      <c r="J40" s="32">
        <v>509806.01</v>
      </c>
      <c r="K40" s="32">
        <v>388562.33</v>
      </c>
      <c r="L40" s="32">
        <v>348406.95</v>
      </c>
      <c r="M40" s="32">
        <v>364941.52</v>
      </c>
      <c r="N40" s="32">
        <v>351359.55</v>
      </c>
      <c r="O40" s="32">
        <v>295850.65000000002</v>
      </c>
      <c r="P40" s="32">
        <v>4780675.41</v>
      </c>
      <c r="Q40" s="69">
        <f t="shared" si="3"/>
        <v>4780675.4100000011</v>
      </c>
      <c r="R40" s="70">
        <f t="shared" si="4"/>
        <v>2521748.4</v>
      </c>
      <c r="S40" s="69">
        <f t="shared" si="5"/>
        <v>2258927.0100000002</v>
      </c>
      <c r="T40" s="7"/>
      <c r="U40" s="7"/>
      <c r="V40" s="7"/>
      <c r="W40" s="7"/>
      <c r="X40" s="7"/>
    </row>
    <row r="41" spans="1:24" x14ac:dyDescent="0.2">
      <c r="A41" s="33" t="s">
        <v>83</v>
      </c>
      <c r="B41" s="33" t="s">
        <v>84</v>
      </c>
      <c r="C41" s="33" t="s">
        <v>7</v>
      </c>
      <c r="D41" s="34">
        <v>825514.37</v>
      </c>
      <c r="E41" s="34">
        <v>864538.27</v>
      </c>
      <c r="F41" s="34">
        <v>989948.16</v>
      </c>
      <c r="G41" s="34">
        <v>1189419.01</v>
      </c>
      <c r="H41" s="34">
        <v>912431.02</v>
      </c>
      <c r="I41" s="34">
        <v>1044259.53</v>
      </c>
      <c r="J41" s="34">
        <v>837382.58</v>
      </c>
      <c r="K41" s="34">
        <v>757456.73</v>
      </c>
      <c r="L41" s="34">
        <v>805506.38</v>
      </c>
      <c r="M41" s="34">
        <v>998244.83</v>
      </c>
      <c r="N41" s="34">
        <v>879470.43</v>
      </c>
      <c r="O41" s="34">
        <v>932918.91</v>
      </c>
      <c r="P41" s="34">
        <v>11037090.199999999</v>
      </c>
      <c r="Q41" s="69">
        <f t="shared" si="3"/>
        <v>11037090.219999999</v>
      </c>
      <c r="R41" s="70">
        <f t="shared" si="4"/>
        <v>5826110.3600000003</v>
      </c>
      <c r="S41" s="69">
        <f t="shared" si="5"/>
        <v>5210979.8600000003</v>
      </c>
      <c r="T41" s="7"/>
      <c r="U41" s="7"/>
      <c r="V41" s="7"/>
      <c r="W41" s="7"/>
      <c r="X41" s="7"/>
    </row>
    <row r="42" spans="1:24" x14ac:dyDescent="0.2">
      <c r="A42" s="26" t="s">
        <v>85</v>
      </c>
      <c r="B42" s="26" t="s">
        <v>86</v>
      </c>
      <c r="C42" s="26" t="s">
        <v>7</v>
      </c>
      <c r="D42" s="32">
        <v>594183.27</v>
      </c>
      <c r="E42" s="32">
        <v>622446.92000000004</v>
      </c>
      <c r="F42" s="32">
        <v>712550.02</v>
      </c>
      <c r="G42" s="32">
        <v>855979.44</v>
      </c>
      <c r="H42" s="32">
        <v>656925.15</v>
      </c>
      <c r="I42" s="32">
        <v>751625.34</v>
      </c>
      <c r="J42" s="32">
        <v>602679.4</v>
      </c>
      <c r="K42" s="32">
        <v>527304.03</v>
      </c>
      <c r="L42" s="32">
        <v>579582.03</v>
      </c>
      <c r="M42" s="32">
        <v>718319.79</v>
      </c>
      <c r="N42" s="32">
        <v>632865.37</v>
      </c>
      <c r="O42" s="32">
        <v>671571.19</v>
      </c>
      <c r="P42" s="32">
        <v>7926031.9500000002</v>
      </c>
      <c r="Q42" s="69">
        <f t="shared" si="3"/>
        <v>7926031.9500000011</v>
      </c>
      <c r="R42" s="70">
        <f t="shared" si="4"/>
        <v>4193710.1399999997</v>
      </c>
      <c r="S42" s="69">
        <f t="shared" si="5"/>
        <v>3732321.81</v>
      </c>
      <c r="T42" s="7"/>
      <c r="U42" s="7"/>
      <c r="V42" s="7"/>
      <c r="W42" s="7"/>
      <c r="X42" s="7"/>
    </row>
    <row r="43" spans="1:24" x14ac:dyDescent="0.2">
      <c r="A43" s="26" t="s">
        <v>73</v>
      </c>
      <c r="B43" s="26" t="s">
        <v>74</v>
      </c>
      <c r="C43" s="26" t="s">
        <v>7</v>
      </c>
      <c r="D43" s="32">
        <v>262493.62</v>
      </c>
      <c r="E43" s="32">
        <v>189618.37</v>
      </c>
      <c r="F43" s="32">
        <v>234272.53</v>
      </c>
      <c r="G43" s="32">
        <v>302871.67</v>
      </c>
      <c r="H43" s="32">
        <v>392179.98</v>
      </c>
      <c r="I43" s="32">
        <v>233625.37</v>
      </c>
      <c r="J43" s="32">
        <v>301577.34000000003</v>
      </c>
      <c r="K43" s="32">
        <v>222907.89</v>
      </c>
      <c r="L43" s="32">
        <v>274565.90000000002</v>
      </c>
      <c r="M43" s="32">
        <v>222907.89</v>
      </c>
      <c r="N43" s="32">
        <v>399818.91</v>
      </c>
      <c r="O43" s="32">
        <v>227153.75</v>
      </c>
      <c r="P43" s="32">
        <v>3263993.22</v>
      </c>
      <c r="Q43" s="69">
        <f t="shared" si="3"/>
        <v>3263993.22</v>
      </c>
      <c r="R43" s="70">
        <f t="shared" si="4"/>
        <v>1615061.54</v>
      </c>
      <c r="S43" s="69">
        <f t="shared" si="5"/>
        <v>1648931.68</v>
      </c>
      <c r="T43" s="7"/>
      <c r="U43" s="7"/>
      <c r="V43" s="7"/>
      <c r="W43" s="7"/>
      <c r="X43" s="7"/>
    </row>
    <row r="44" spans="1:24" x14ac:dyDescent="0.2">
      <c r="A44" s="33" t="s">
        <v>23</v>
      </c>
      <c r="B44" s="33" t="s">
        <v>24</v>
      </c>
      <c r="C44" s="33" t="s">
        <v>12</v>
      </c>
      <c r="D44" s="34">
        <v>184731.92</v>
      </c>
      <c r="E44" s="34">
        <v>164156.20000000001</v>
      </c>
      <c r="F44" s="34">
        <v>164156.20000000001</v>
      </c>
      <c r="G44" s="34">
        <v>199100.74</v>
      </c>
      <c r="H44" s="34">
        <v>163810.20000000001</v>
      </c>
      <c r="I44" s="34">
        <v>163810.20000000001</v>
      </c>
      <c r="J44" s="34">
        <v>199100.74</v>
      </c>
      <c r="K44" s="34">
        <v>175259.8</v>
      </c>
      <c r="L44" s="34">
        <v>175259.8</v>
      </c>
      <c r="M44" s="34">
        <v>213017.06</v>
      </c>
      <c r="N44" s="34">
        <v>175259.8</v>
      </c>
      <c r="O44" s="34">
        <v>185538.1</v>
      </c>
      <c r="P44" s="34">
        <v>2163200.7599999998</v>
      </c>
      <c r="Q44" s="69">
        <f t="shared" si="3"/>
        <v>2163200.7600000002</v>
      </c>
      <c r="R44" s="70">
        <f t="shared" si="4"/>
        <v>1039765.46</v>
      </c>
      <c r="S44" s="69">
        <f t="shared" si="5"/>
        <v>1123435.3</v>
      </c>
      <c r="T44" s="7"/>
      <c r="U44" s="7"/>
      <c r="V44" s="7"/>
      <c r="W44" s="7"/>
      <c r="X44" s="7"/>
    </row>
    <row r="45" spans="1:24" x14ac:dyDescent="0.2">
      <c r="A45" s="33" t="s">
        <v>21</v>
      </c>
      <c r="B45" s="33" t="s">
        <v>22</v>
      </c>
      <c r="C45" s="33" t="s">
        <v>12</v>
      </c>
      <c r="D45" s="34">
        <v>566364.80000000005</v>
      </c>
      <c r="E45" s="34">
        <v>474708.5</v>
      </c>
      <c r="F45" s="34">
        <v>472394.5</v>
      </c>
      <c r="G45" s="34">
        <v>586507.5</v>
      </c>
      <c r="H45" s="34">
        <v>483334.5</v>
      </c>
      <c r="I45" s="34">
        <v>460235.5</v>
      </c>
      <c r="J45" s="34">
        <v>646178.5</v>
      </c>
      <c r="K45" s="34">
        <v>627369.34</v>
      </c>
      <c r="L45" s="34">
        <v>601830.38</v>
      </c>
      <c r="M45" s="34">
        <v>601006.22</v>
      </c>
      <c r="N45" s="34">
        <v>646112.73</v>
      </c>
      <c r="O45" s="34">
        <v>665472.99</v>
      </c>
      <c r="P45" s="34">
        <v>6831515.46</v>
      </c>
      <c r="Q45" s="69">
        <f t="shared" si="3"/>
        <v>6831515.459999999</v>
      </c>
      <c r="R45" s="70">
        <f t="shared" si="4"/>
        <v>3043545.3</v>
      </c>
      <c r="S45" s="69">
        <f t="shared" si="5"/>
        <v>3787970.1599999992</v>
      </c>
      <c r="T45" s="7"/>
      <c r="U45" s="7"/>
      <c r="V45" s="7"/>
      <c r="W45" s="7"/>
      <c r="X45" s="7"/>
    </row>
    <row r="46" spans="1:24" x14ac:dyDescent="0.2">
      <c r="A46" s="33" t="s">
        <v>19</v>
      </c>
      <c r="B46" s="33" t="s">
        <v>20</v>
      </c>
      <c r="C46" s="33" t="s">
        <v>12</v>
      </c>
      <c r="D46" s="34">
        <v>216651.4</v>
      </c>
      <c r="E46" s="34">
        <v>218161.5</v>
      </c>
      <c r="F46" s="34">
        <v>179583.5</v>
      </c>
      <c r="G46" s="34">
        <v>226556.5</v>
      </c>
      <c r="H46" s="34">
        <v>187674.5</v>
      </c>
      <c r="I46" s="34">
        <v>200378.5</v>
      </c>
      <c r="J46" s="34">
        <v>297777.5</v>
      </c>
      <c r="K46" s="34">
        <v>286291.09999999998</v>
      </c>
      <c r="L46" s="34">
        <v>277640.92</v>
      </c>
      <c r="M46" s="34">
        <v>268784.45</v>
      </c>
      <c r="N46" s="34">
        <v>279082.95</v>
      </c>
      <c r="O46" s="34">
        <v>300091.53000000003</v>
      </c>
      <c r="P46" s="34">
        <v>2938674.35</v>
      </c>
      <c r="Q46" s="69">
        <f t="shared" si="3"/>
        <v>2938674.3500000006</v>
      </c>
      <c r="R46" s="70">
        <f t="shared" si="4"/>
        <v>1229005.8999999999</v>
      </c>
      <c r="S46" s="69">
        <f t="shared" si="5"/>
        <v>1709668.45</v>
      </c>
      <c r="T46" s="7"/>
      <c r="U46" s="7"/>
      <c r="V46" s="7"/>
      <c r="W46" s="7"/>
      <c r="X46" s="7"/>
    </row>
    <row r="47" spans="1:24" x14ac:dyDescent="0.2">
      <c r="A47" s="33" t="s">
        <v>29</v>
      </c>
      <c r="B47" s="33" t="s">
        <v>30</v>
      </c>
      <c r="C47" s="33" t="s">
        <v>31</v>
      </c>
      <c r="D47" s="34">
        <v>696424.43</v>
      </c>
      <c r="E47" s="34">
        <v>616235.62</v>
      </c>
      <c r="F47" s="34">
        <v>609320.76</v>
      </c>
      <c r="G47" s="34">
        <v>745177.32</v>
      </c>
      <c r="H47" s="34">
        <v>616235.62</v>
      </c>
      <c r="I47" s="34">
        <v>609320.76</v>
      </c>
      <c r="J47" s="34">
        <v>745177.32</v>
      </c>
      <c r="K47" s="34">
        <v>673827.48</v>
      </c>
      <c r="L47" s="34">
        <v>666266.38</v>
      </c>
      <c r="M47" s="34">
        <v>814819.77</v>
      </c>
      <c r="N47" s="34">
        <v>673827.48</v>
      </c>
      <c r="O47" s="34">
        <v>666266.38</v>
      </c>
      <c r="P47" s="34">
        <v>8132899.3200000003</v>
      </c>
      <c r="Q47" s="69">
        <f t="shared" si="3"/>
        <v>8132899.3200000012</v>
      </c>
      <c r="R47" s="70">
        <f t="shared" si="4"/>
        <v>3892714.51</v>
      </c>
      <c r="S47" s="69">
        <f t="shared" si="5"/>
        <v>4240184.8099999996</v>
      </c>
      <c r="T47" s="7"/>
      <c r="U47" s="7"/>
      <c r="V47" s="7"/>
      <c r="W47" s="7"/>
      <c r="X47" s="7"/>
    </row>
    <row r="48" spans="1:24" x14ac:dyDescent="0.2">
      <c r="A48" s="33" t="s">
        <v>32</v>
      </c>
      <c r="B48" s="33" t="s">
        <v>33</v>
      </c>
      <c r="C48" s="33" t="s">
        <v>31</v>
      </c>
      <c r="D48" s="34">
        <v>520255.43</v>
      </c>
      <c r="E48" s="34">
        <v>487212.59</v>
      </c>
      <c r="F48" s="34">
        <v>478324.26</v>
      </c>
      <c r="G48" s="34">
        <v>556673.31000000006</v>
      </c>
      <c r="H48" s="34">
        <v>487212.59</v>
      </c>
      <c r="I48" s="34">
        <v>478324.26</v>
      </c>
      <c r="J48" s="34">
        <v>556673.31000000006</v>
      </c>
      <c r="K48" s="34">
        <v>532746.48</v>
      </c>
      <c r="L48" s="34">
        <v>523027.46</v>
      </c>
      <c r="M48" s="34">
        <v>608698.85</v>
      </c>
      <c r="N48" s="34">
        <v>532746.48</v>
      </c>
      <c r="O48" s="34">
        <v>523027.46</v>
      </c>
      <c r="P48" s="34">
        <v>6284922.4800000004</v>
      </c>
      <c r="Q48" s="69">
        <f t="shared" si="3"/>
        <v>6284922.4799999995</v>
      </c>
      <c r="R48" s="70">
        <f t="shared" si="4"/>
        <v>3008002.4400000004</v>
      </c>
      <c r="S48" s="69">
        <f t="shared" si="5"/>
        <v>3276920.04</v>
      </c>
      <c r="T48" s="7"/>
      <c r="U48" s="7"/>
      <c r="V48" s="7"/>
      <c r="W48" s="7"/>
      <c r="X48" s="7"/>
    </row>
    <row r="49" spans="1:24" x14ac:dyDescent="0.2">
      <c r="A49" s="33" t="s">
        <v>34</v>
      </c>
      <c r="B49" s="33" t="s">
        <v>35</v>
      </c>
      <c r="C49" s="33" t="s">
        <v>31</v>
      </c>
      <c r="D49" s="34">
        <v>280649.77</v>
      </c>
      <c r="E49" s="34">
        <v>238693.53</v>
      </c>
      <c r="F49" s="34">
        <v>230993.74</v>
      </c>
      <c r="G49" s="34">
        <v>300291.87</v>
      </c>
      <c r="H49" s="34">
        <v>238693.53</v>
      </c>
      <c r="I49" s="34">
        <v>230993.74</v>
      </c>
      <c r="J49" s="34">
        <v>300291.87</v>
      </c>
      <c r="K49" s="34">
        <v>261001.59</v>
      </c>
      <c r="L49" s="34">
        <v>252582.19</v>
      </c>
      <c r="M49" s="34">
        <v>328356.84000000003</v>
      </c>
      <c r="N49" s="34">
        <v>261001.59</v>
      </c>
      <c r="O49" s="34">
        <v>252582.19</v>
      </c>
      <c r="P49" s="34">
        <v>3176132.45</v>
      </c>
      <c r="Q49" s="69">
        <f t="shared" si="3"/>
        <v>3176132.45</v>
      </c>
      <c r="R49" s="70">
        <f t="shared" si="4"/>
        <v>1520316.1800000002</v>
      </c>
      <c r="S49" s="69">
        <f t="shared" si="5"/>
        <v>1655816.27</v>
      </c>
      <c r="T49" s="7"/>
      <c r="U49" s="7"/>
      <c r="V49" s="7"/>
      <c r="W49" s="7"/>
      <c r="X49" s="7"/>
    </row>
    <row r="50" spans="1:24" x14ac:dyDescent="0.2">
      <c r="A50" s="33" t="s">
        <v>246</v>
      </c>
      <c r="B50" s="33" t="s">
        <v>247</v>
      </c>
      <c r="C50" s="33" t="s">
        <v>248</v>
      </c>
      <c r="D50" s="34">
        <v>1147555.01</v>
      </c>
      <c r="E50" s="34">
        <v>969378.1</v>
      </c>
      <c r="F50" s="34">
        <v>980148.97</v>
      </c>
      <c r="G50" s="34">
        <v>1227878.93</v>
      </c>
      <c r="H50" s="34">
        <v>969378.1</v>
      </c>
      <c r="I50" s="34">
        <v>980148.97</v>
      </c>
      <c r="J50" s="34">
        <v>1227878.93</v>
      </c>
      <c r="K50" s="34">
        <v>1059974.55</v>
      </c>
      <c r="L50" s="34">
        <v>1071752.04</v>
      </c>
      <c r="M50" s="34">
        <v>1342634.43</v>
      </c>
      <c r="N50" s="34">
        <v>1059974.55</v>
      </c>
      <c r="O50" s="34">
        <v>1071752.04</v>
      </c>
      <c r="P50" s="34">
        <v>13108454.6</v>
      </c>
      <c r="Q50" s="69">
        <f t="shared" si="3"/>
        <v>13108454.619999997</v>
      </c>
      <c r="R50" s="70">
        <f t="shared" si="4"/>
        <v>6274488.0799999991</v>
      </c>
      <c r="S50" s="69">
        <f t="shared" si="5"/>
        <v>6833966.54</v>
      </c>
      <c r="T50" s="7"/>
      <c r="U50" s="7"/>
      <c r="V50" s="7"/>
      <c r="W50" s="7"/>
      <c r="X50" s="7"/>
    </row>
    <row r="51" spans="1:24" x14ac:dyDescent="0.2">
      <c r="A51" s="33" t="s">
        <v>255</v>
      </c>
      <c r="B51" s="33" t="s">
        <v>256</v>
      </c>
      <c r="C51" s="33" t="s">
        <v>248</v>
      </c>
      <c r="D51" s="34">
        <v>610981.19999999995</v>
      </c>
      <c r="E51" s="34">
        <v>555945.22</v>
      </c>
      <c r="F51" s="34">
        <v>555945.22</v>
      </c>
      <c r="G51" s="34">
        <v>653745.56000000006</v>
      </c>
      <c r="H51" s="34">
        <v>555945.22</v>
      </c>
      <c r="I51" s="34">
        <v>555945.22</v>
      </c>
      <c r="J51" s="34">
        <v>653745.56000000006</v>
      </c>
      <c r="K51" s="34">
        <v>607903.06999999995</v>
      </c>
      <c r="L51" s="34">
        <v>607903.06999999995</v>
      </c>
      <c r="M51" s="34">
        <v>714843.68</v>
      </c>
      <c r="N51" s="34">
        <v>607903.06999999995</v>
      </c>
      <c r="O51" s="34">
        <v>607903.06999999995</v>
      </c>
      <c r="P51" s="34">
        <v>7288709.1600000001</v>
      </c>
      <c r="Q51" s="69">
        <f t="shared" si="3"/>
        <v>7288709.1600000001</v>
      </c>
      <c r="R51" s="70">
        <f t="shared" si="4"/>
        <v>3488507.6399999997</v>
      </c>
      <c r="S51" s="69">
        <f t="shared" si="5"/>
        <v>3800201.5199999996</v>
      </c>
      <c r="T51" s="7"/>
      <c r="U51" s="7"/>
      <c r="V51" s="7"/>
      <c r="W51" s="7"/>
      <c r="X51" s="7"/>
    </row>
    <row r="52" spans="1:24" x14ac:dyDescent="0.2">
      <c r="A52" s="33" t="s">
        <v>249</v>
      </c>
      <c r="B52" s="33" t="s">
        <v>250</v>
      </c>
      <c r="C52" s="33" t="s">
        <v>248</v>
      </c>
      <c r="D52" s="34">
        <v>270080.15000000002</v>
      </c>
      <c r="E52" s="34">
        <v>228542.83</v>
      </c>
      <c r="F52" s="34">
        <v>232050.57</v>
      </c>
      <c r="G52" s="34">
        <v>288983.90999999997</v>
      </c>
      <c r="H52" s="34">
        <v>228542.83</v>
      </c>
      <c r="I52" s="34">
        <v>232050.57</v>
      </c>
      <c r="J52" s="34">
        <v>288983.90999999997</v>
      </c>
      <c r="K52" s="34">
        <v>249902.11</v>
      </c>
      <c r="L52" s="34">
        <v>253737.68</v>
      </c>
      <c r="M52" s="34">
        <v>315991.93</v>
      </c>
      <c r="N52" s="34">
        <v>249902.11</v>
      </c>
      <c r="O52" s="34">
        <v>253737.68</v>
      </c>
      <c r="P52" s="34">
        <v>3092506.28</v>
      </c>
      <c r="Q52" s="69">
        <f t="shared" si="3"/>
        <v>3092506.2800000003</v>
      </c>
      <c r="R52" s="70">
        <f t="shared" si="4"/>
        <v>1480250.86</v>
      </c>
      <c r="S52" s="69">
        <f t="shared" si="5"/>
        <v>1612255.4199999997</v>
      </c>
      <c r="T52" s="7"/>
      <c r="U52" s="7"/>
      <c r="V52" s="7"/>
      <c r="W52" s="7"/>
      <c r="X52" s="7"/>
    </row>
    <row r="53" spans="1:24" x14ac:dyDescent="0.2">
      <c r="A53" s="33" t="s">
        <v>257</v>
      </c>
      <c r="B53" s="33" t="s">
        <v>258</v>
      </c>
      <c r="C53" s="33" t="s">
        <v>248</v>
      </c>
      <c r="D53" s="34">
        <v>301988.15999999997</v>
      </c>
      <c r="E53" s="34">
        <v>269271.69</v>
      </c>
      <c r="F53" s="34">
        <v>269271.69</v>
      </c>
      <c r="G53" s="34">
        <v>323126.03000000003</v>
      </c>
      <c r="H53" s="34">
        <v>269271.69</v>
      </c>
      <c r="I53" s="34">
        <v>269271.69</v>
      </c>
      <c r="J53" s="34">
        <v>323126.03000000003</v>
      </c>
      <c r="K53" s="34">
        <v>294437.37</v>
      </c>
      <c r="L53" s="34">
        <v>294437.37</v>
      </c>
      <c r="M53" s="34">
        <v>353324.85</v>
      </c>
      <c r="N53" s="34">
        <v>294437.37</v>
      </c>
      <c r="O53" s="34">
        <v>294437.37</v>
      </c>
      <c r="P53" s="34">
        <v>3556401.31</v>
      </c>
      <c r="Q53" s="69">
        <f t="shared" si="3"/>
        <v>3556401.3100000005</v>
      </c>
      <c r="R53" s="70">
        <f t="shared" si="4"/>
        <v>1702200.95</v>
      </c>
      <c r="S53" s="69">
        <f t="shared" si="5"/>
        <v>1854200.3600000003</v>
      </c>
      <c r="T53" s="7"/>
      <c r="U53" s="7"/>
      <c r="V53" s="7"/>
      <c r="W53" s="7"/>
      <c r="X53" s="7"/>
    </row>
    <row r="54" spans="1:24" x14ac:dyDescent="0.2">
      <c r="A54" s="33" t="s">
        <v>251</v>
      </c>
      <c r="B54" s="33" t="s">
        <v>252</v>
      </c>
      <c r="C54" s="33" t="s">
        <v>248</v>
      </c>
      <c r="D54" s="34">
        <v>623418.75</v>
      </c>
      <c r="E54" s="34">
        <v>605713.84</v>
      </c>
      <c r="F54" s="34">
        <v>605713.84</v>
      </c>
      <c r="G54" s="34">
        <v>667058.06999999995</v>
      </c>
      <c r="H54" s="34">
        <v>605713.84</v>
      </c>
      <c r="I54" s="34">
        <v>605713.84</v>
      </c>
      <c r="J54" s="34">
        <v>667058.06999999995</v>
      </c>
      <c r="K54" s="34">
        <v>662322.61</v>
      </c>
      <c r="L54" s="34">
        <v>662322.61</v>
      </c>
      <c r="M54" s="34">
        <v>729399.94</v>
      </c>
      <c r="N54" s="34">
        <v>662322.61</v>
      </c>
      <c r="O54" s="34">
        <v>662322.61</v>
      </c>
      <c r="P54" s="34">
        <v>7759080.6299999999</v>
      </c>
      <c r="Q54" s="69">
        <f t="shared" si="3"/>
        <v>7759080.6300000008</v>
      </c>
      <c r="R54" s="70">
        <f t="shared" si="4"/>
        <v>3713332.1799999992</v>
      </c>
      <c r="S54" s="69">
        <f t="shared" si="5"/>
        <v>4045748.4499999997</v>
      </c>
      <c r="T54" s="7"/>
      <c r="U54" s="7"/>
      <c r="V54" s="7"/>
      <c r="W54" s="7"/>
      <c r="X54" s="7"/>
    </row>
    <row r="55" spans="1:24" x14ac:dyDescent="0.2">
      <c r="A55" s="33" t="s">
        <v>253</v>
      </c>
      <c r="B55" s="33" t="s">
        <v>254</v>
      </c>
      <c r="C55" s="33" t="s">
        <v>248</v>
      </c>
      <c r="D55" s="34">
        <v>65863.17</v>
      </c>
      <c r="E55" s="34">
        <v>49375.93</v>
      </c>
      <c r="F55" s="34">
        <v>56408.480000000003</v>
      </c>
      <c r="G55" s="34">
        <v>70473.59</v>
      </c>
      <c r="H55" s="34">
        <v>49375.93</v>
      </c>
      <c r="I55" s="34">
        <v>56408.480000000003</v>
      </c>
      <c r="J55" s="34">
        <v>70473.59</v>
      </c>
      <c r="K55" s="34">
        <v>53990.5</v>
      </c>
      <c r="L55" s="34">
        <v>61680.3</v>
      </c>
      <c r="M55" s="34">
        <v>77059.91</v>
      </c>
      <c r="N55" s="34">
        <v>53990.5</v>
      </c>
      <c r="O55" s="34">
        <v>61680.3</v>
      </c>
      <c r="P55" s="34">
        <v>726780.68</v>
      </c>
      <c r="Q55" s="69">
        <f t="shared" si="3"/>
        <v>726780.68000000017</v>
      </c>
      <c r="R55" s="70">
        <f t="shared" si="4"/>
        <v>347905.58</v>
      </c>
      <c r="S55" s="69">
        <f t="shared" si="5"/>
        <v>378875.10000000003</v>
      </c>
      <c r="T55" s="7"/>
      <c r="U55" s="7"/>
      <c r="V55" s="7"/>
      <c r="W55" s="7"/>
      <c r="X55" s="7"/>
    </row>
    <row r="56" spans="1:24" x14ac:dyDescent="0.2">
      <c r="A56" s="33" t="s">
        <v>266</v>
      </c>
      <c r="B56" s="33" t="s">
        <v>267</v>
      </c>
      <c r="C56" s="33" t="s">
        <v>261</v>
      </c>
      <c r="D56" s="34">
        <v>208313.08</v>
      </c>
      <c r="E56" s="34">
        <v>175558.32</v>
      </c>
      <c r="F56" s="34">
        <v>162103.71</v>
      </c>
      <c r="G56" s="34">
        <v>175558.32</v>
      </c>
      <c r="H56" s="34">
        <v>162103.71</v>
      </c>
      <c r="I56" s="34">
        <v>162103.71</v>
      </c>
      <c r="J56" s="34">
        <v>175558.32</v>
      </c>
      <c r="K56" s="34">
        <v>177253.76000000001</v>
      </c>
      <c r="L56" s="34">
        <v>177253.76000000001</v>
      </c>
      <c r="M56" s="34">
        <v>191965.82</v>
      </c>
      <c r="N56" s="34">
        <v>177253.76000000001</v>
      </c>
      <c r="O56" s="34">
        <v>177253.76000000001</v>
      </c>
      <c r="P56" s="34">
        <v>2122280.0299999998</v>
      </c>
      <c r="Q56" s="69">
        <f t="shared" si="3"/>
        <v>2122280.0300000003</v>
      </c>
      <c r="R56" s="70">
        <f t="shared" si="4"/>
        <v>1045740.8499999999</v>
      </c>
      <c r="S56" s="69">
        <f t="shared" si="5"/>
        <v>1076539.1800000002</v>
      </c>
      <c r="T56" s="7"/>
      <c r="U56" s="7"/>
      <c r="V56" s="7"/>
      <c r="W56" s="7"/>
      <c r="X56" s="7"/>
    </row>
    <row r="57" spans="1:24" x14ac:dyDescent="0.2">
      <c r="A57" s="33" t="s">
        <v>264</v>
      </c>
      <c r="B57" s="33" t="s">
        <v>265</v>
      </c>
      <c r="C57" s="33" t="s">
        <v>261</v>
      </c>
      <c r="D57" s="34">
        <v>417880.85</v>
      </c>
      <c r="E57" s="34">
        <v>359609.49</v>
      </c>
      <c r="F57" s="34">
        <v>340201.4</v>
      </c>
      <c r="G57" s="34">
        <v>388721.63</v>
      </c>
      <c r="H57" s="34">
        <v>330497.36</v>
      </c>
      <c r="I57" s="34">
        <v>330497.36</v>
      </c>
      <c r="J57" s="34">
        <v>388721.63</v>
      </c>
      <c r="K57" s="34">
        <v>361384.96000000002</v>
      </c>
      <c r="L57" s="34">
        <v>361384.96000000002</v>
      </c>
      <c r="M57" s="34">
        <v>425050.75</v>
      </c>
      <c r="N57" s="34">
        <v>361384.96000000002</v>
      </c>
      <c r="O57" s="34">
        <v>361384.96000000002</v>
      </c>
      <c r="P57" s="34">
        <v>4426720.3099999996</v>
      </c>
      <c r="Q57" s="69">
        <f t="shared" si="3"/>
        <v>4426720.3099999996</v>
      </c>
      <c r="R57" s="70">
        <f t="shared" si="4"/>
        <v>2167408.09</v>
      </c>
      <c r="S57" s="69">
        <f t="shared" si="5"/>
        <v>2259312.2200000002</v>
      </c>
      <c r="T57" s="7"/>
      <c r="U57" s="7"/>
      <c r="V57" s="7"/>
      <c r="W57" s="7"/>
      <c r="X57" s="7"/>
    </row>
    <row r="58" spans="1:24" x14ac:dyDescent="0.2">
      <c r="A58" s="26" t="s">
        <v>262</v>
      </c>
      <c r="B58" s="26" t="s">
        <v>263</v>
      </c>
      <c r="C58" s="26" t="s">
        <v>261</v>
      </c>
      <c r="D58" s="32">
        <v>207319.21</v>
      </c>
      <c r="E58" s="32">
        <v>173167.98</v>
      </c>
      <c r="F58" s="32">
        <v>152079.60999999999</v>
      </c>
      <c r="G58" s="32">
        <v>179453.94</v>
      </c>
      <c r="H58" s="32">
        <v>160596.07</v>
      </c>
      <c r="I58" s="32">
        <v>160596.07</v>
      </c>
      <c r="J58" s="32">
        <v>179453.94</v>
      </c>
      <c r="K58" s="32">
        <v>175604.92</v>
      </c>
      <c r="L58" s="32">
        <v>175604.92</v>
      </c>
      <c r="M58" s="32">
        <v>196225.19</v>
      </c>
      <c r="N58" s="32">
        <v>175604.92</v>
      </c>
      <c r="O58" s="32">
        <v>175604.92</v>
      </c>
      <c r="P58" s="32">
        <v>2111311.69</v>
      </c>
      <c r="Q58" s="69">
        <f t="shared" si="3"/>
        <v>2111311.69</v>
      </c>
      <c r="R58" s="70">
        <f t="shared" si="4"/>
        <v>1033212.8800000001</v>
      </c>
      <c r="S58" s="69">
        <f t="shared" si="5"/>
        <v>1078098.81</v>
      </c>
      <c r="T58" s="7"/>
      <c r="U58" s="7"/>
      <c r="V58" s="7"/>
      <c r="W58" s="7"/>
      <c r="X58" s="7"/>
    </row>
    <row r="59" spans="1:24" x14ac:dyDescent="0.2">
      <c r="A59" s="26" t="s">
        <v>259</v>
      </c>
      <c r="B59" s="26" t="s">
        <v>260</v>
      </c>
      <c r="C59" s="26" t="s">
        <v>261</v>
      </c>
      <c r="D59" s="32">
        <v>341074.3</v>
      </c>
      <c r="E59" s="32">
        <v>288767.86</v>
      </c>
      <c r="F59" s="32">
        <v>258555.61</v>
      </c>
      <c r="G59" s="32">
        <v>273661.73</v>
      </c>
      <c r="H59" s="32">
        <v>258555.61</v>
      </c>
      <c r="I59" s="32">
        <v>258555.61</v>
      </c>
      <c r="J59" s="32">
        <v>273661.73</v>
      </c>
      <c r="K59" s="32">
        <v>282719.3</v>
      </c>
      <c r="L59" s="32">
        <v>282719.3</v>
      </c>
      <c r="M59" s="32">
        <v>299237.19</v>
      </c>
      <c r="N59" s="32">
        <v>282719.3</v>
      </c>
      <c r="O59" s="32">
        <v>282719.3</v>
      </c>
      <c r="P59" s="32">
        <v>3382946.84</v>
      </c>
      <c r="Q59" s="69">
        <f t="shared" si="3"/>
        <v>3382946.8399999989</v>
      </c>
      <c r="R59" s="70">
        <f t="shared" si="4"/>
        <v>1679170.7199999997</v>
      </c>
      <c r="S59" s="69">
        <f t="shared" si="5"/>
        <v>1703776.12</v>
      </c>
      <c r="T59" s="7"/>
      <c r="U59" s="7"/>
      <c r="V59" s="7"/>
      <c r="W59" s="7"/>
      <c r="X59" s="7"/>
    </row>
    <row r="60" spans="1:24" x14ac:dyDescent="0.2">
      <c r="A60" s="26" t="s">
        <v>268</v>
      </c>
      <c r="B60" s="26" t="s">
        <v>269</v>
      </c>
      <c r="C60" s="26" t="s">
        <v>261</v>
      </c>
      <c r="D60" s="32">
        <v>231530.13</v>
      </c>
      <c r="E60" s="32">
        <v>185801.60000000001</v>
      </c>
      <c r="F60" s="32">
        <v>185801.60000000001</v>
      </c>
      <c r="G60" s="32">
        <v>198188.37</v>
      </c>
      <c r="H60" s="32">
        <v>185801.60000000001</v>
      </c>
      <c r="I60" s="32">
        <v>185801.60000000001</v>
      </c>
      <c r="J60" s="32">
        <v>198188.37</v>
      </c>
      <c r="K60" s="32">
        <v>203166.36</v>
      </c>
      <c r="L60" s="32">
        <v>203166.36</v>
      </c>
      <c r="M60" s="32">
        <v>216710.78</v>
      </c>
      <c r="N60" s="32">
        <v>203166.36</v>
      </c>
      <c r="O60" s="32">
        <v>203166.36</v>
      </c>
      <c r="P60" s="32">
        <v>2400489.4900000002</v>
      </c>
      <c r="Q60" s="69">
        <f t="shared" si="3"/>
        <v>2400489.4899999998</v>
      </c>
      <c r="R60" s="70">
        <f t="shared" si="4"/>
        <v>1172924.8999999999</v>
      </c>
      <c r="S60" s="69">
        <f t="shared" si="5"/>
        <v>1227564.5899999999</v>
      </c>
      <c r="T60" s="7"/>
      <c r="U60" s="7"/>
      <c r="V60" s="7"/>
      <c r="W60" s="7"/>
      <c r="X60" s="7"/>
    </row>
    <row r="61" spans="1:24" x14ac:dyDescent="0.2">
      <c r="A61" s="26" t="s">
        <v>272</v>
      </c>
      <c r="B61" s="26" t="s">
        <v>273</v>
      </c>
      <c r="C61" s="26" t="s">
        <v>261</v>
      </c>
      <c r="D61" s="32">
        <v>424492.72</v>
      </c>
      <c r="E61" s="32">
        <v>341110.22</v>
      </c>
      <c r="F61" s="32">
        <v>276678.28999999998</v>
      </c>
      <c r="G61" s="32">
        <v>341110.22</v>
      </c>
      <c r="H61" s="32">
        <v>276678.28999999998</v>
      </c>
      <c r="I61" s="32">
        <v>276678.28999999998</v>
      </c>
      <c r="J61" s="32">
        <v>341110.22</v>
      </c>
      <c r="K61" s="32">
        <v>276678.28999999998</v>
      </c>
      <c r="L61" s="32">
        <v>276678.28999999998</v>
      </c>
      <c r="M61" s="32">
        <v>341110.22</v>
      </c>
      <c r="N61" s="32">
        <v>276678.28999999998</v>
      </c>
      <c r="O61" s="32">
        <v>265307.95</v>
      </c>
      <c r="P61" s="32">
        <v>3714311.29</v>
      </c>
      <c r="Q61" s="69">
        <f t="shared" si="3"/>
        <v>3714311.29</v>
      </c>
      <c r="R61" s="70">
        <f t="shared" si="4"/>
        <v>1936748.03</v>
      </c>
      <c r="S61" s="69">
        <f t="shared" si="5"/>
        <v>1777563.26</v>
      </c>
      <c r="T61" s="7"/>
      <c r="U61" s="7"/>
      <c r="V61" s="7"/>
      <c r="W61" s="7"/>
      <c r="X61" s="7"/>
    </row>
    <row r="62" spans="1:24" x14ac:dyDescent="0.2">
      <c r="A62" s="33" t="s">
        <v>270</v>
      </c>
      <c r="B62" s="33" t="s">
        <v>271</v>
      </c>
      <c r="C62" s="33" t="s">
        <v>261</v>
      </c>
      <c r="D62" s="34">
        <v>361049.97</v>
      </c>
      <c r="E62" s="34">
        <v>266036.82</v>
      </c>
      <c r="F62" s="34">
        <v>199603.63</v>
      </c>
      <c r="G62" s="34">
        <v>209028.93</v>
      </c>
      <c r="H62" s="34">
        <v>199603.63</v>
      </c>
      <c r="I62" s="34">
        <v>209028.93</v>
      </c>
      <c r="J62" s="34">
        <v>237608.89</v>
      </c>
      <c r="K62" s="34">
        <v>228031.56</v>
      </c>
      <c r="L62" s="34">
        <v>209028.93</v>
      </c>
      <c r="M62" s="34">
        <v>237608.89</v>
      </c>
      <c r="N62" s="34">
        <v>228031.56</v>
      </c>
      <c r="O62" s="34">
        <v>209028.93</v>
      </c>
      <c r="P62" s="34">
        <v>2793690.67</v>
      </c>
      <c r="Q62" s="69">
        <f t="shared" si="3"/>
        <v>2793690.6700000004</v>
      </c>
      <c r="R62" s="70">
        <f t="shared" si="4"/>
        <v>1444351.91</v>
      </c>
      <c r="S62" s="69">
        <f t="shared" si="5"/>
        <v>1349338.76</v>
      </c>
      <c r="T62" s="7"/>
      <c r="U62" s="7"/>
      <c r="V62" s="7"/>
      <c r="W62" s="7"/>
      <c r="X62" s="7"/>
    </row>
    <row r="63" spans="1:24" x14ac:dyDescent="0.2">
      <c r="A63" s="33" t="s">
        <v>65</v>
      </c>
      <c r="B63" s="33" t="s">
        <v>66</v>
      </c>
      <c r="C63" s="33" t="s">
        <v>7</v>
      </c>
      <c r="D63" s="34">
        <v>231159.56</v>
      </c>
      <c r="E63" s="34">
        <v>155264.01</v>
      </c>
      <c r="F63" s="34">
        <v>229790.74</v>
      </c>
      <c r="G63" s="34">
        <v>227360.52</v>
      </c>
      <c r="H63" s="34">
        <v>222770.11</v>
      </c>
      <c r="I63" s="34">
        <v>244372.05</v>
      </c>
      <c r="J63" s="34">
        <v>337800.49</v>
      </c>
      <c r="K63" s="34">
        <v>181289.72</v>
      </c>
      <c r="L63" s="34">
        <v>178927.64</v>
      </c>
      <c r="M63" s="34">
        <v>178927.64</v>
      </c>
      <c r="N63" s="34">
        <v>248313.77</v>
      </c>
      <c r="O63" s="34">
        <v>245656.43</v>
      </c>
      <c r="P63" s="34">
        <v>2681632.6800000002</v>
      </c>
      <c r="Q63" s="69">
        <f t="shared" si="3"/>
        <v>2681632.6800000002</v>
      </c>
      <c r="R63" s="70">
        <f t="shared" si="4"/>
        <v>1310716.99</v>
      </c>
      <c r="S63" s="69">
        <f t="shared" si="5"/>
        <v>1370915.69</v>
      </c>
      <c r="T63" s="7"/>
      <c r="U63" s="7"/>
      <c r="V63" s="7"/>
      <c r="W63" s="7"/>
      <c r="X63" s="7"/>
    </row>
    <row r="64" spans="1:24" x14ac:dyDescent="0.2">
      <c r="A64" s="33" t="s">
        <v>55</v>
      </c>
      <c r="B64" s="33" t="s">
        <v>56</v>
      </c>
      <c r="C64" s="33" t="s">
        <v>7</v>
      </c>
      <c r="D64" s="34">
        <v>300680.95</v>
      </c>
      <c r="E64" s="34">
        <v>248331.56</v>
      </c>
      <c r="F64" s="34">
        <v>317667.12</v>
      </c>
      <c r="G64" s="34">
        <v>418624.34</v>
      </c>
      <c r="H64" s="34">
        <v>409050.81</v>
      </c>
      <c r="I64" s="34">
        <v>369306.16</v>
      </c>
      <c r="J64" s="34">
        <v>380330.22</v>
      </c>
      <c r="K64" s="34">
        <v>384787.57</v>
      </c>
      <c r="L64" s="34">
        <v>353700.03</v>
      </c>
      <c r="M64" s="34">
        <v>324198.59000000003</v>
      </c>
      <c r="N64" s="34">
        <v>374636.54</v>
      </c>
      <c r="O64" s="34">
        <v>379077.61</v>
      </c>
      <c r="P64" s="34">
        <v>4260391.5</v>
      </c>
      <c r="Q64" s="69">
        <f t="shared" si="3"/>
        <v>4260391.5</v>
      </c>
      <c r="R64" s="70">
        <f t="shared" si="4"/>
        <v>2063660.94</v>
      </c>
      <c r="S64" s="69">
        <f t="shared" si="5"/>
        <v>2196730.56</v>
      </c>
      <c r="T64" s="7"/>
      <c r="U64" s="7"/>
      <c r="V64" s="7"/>
      <c r="W64" s="7"/>
      <c r="X64" s="7"/>
    </row>
    <row r="65" spans="1:24" x14ac:dyDescent="0.2">
      <c r="A65" s="33" t="s">
        <v>59</v>
      </c>
      <c r="B65" s="33" t="s">
        <v>60</v>
      </c>
      <c r="C65" s="33" t="s">
        <v>7</v>
      </c>
      <c r="D65" s="34">
        <v>483692.35</v>
      </c>
      <c r="E65" s="34">
        <v>399767.39</v>
      </c>
      <c r="F65" s="34">
        <v>511168.46</v>
      </c>
      <c r="G65" s="34">
        <v>673628.36</v>
      </c>
      <c r="H65" s="34">
        <v>658252.68999999994</v>
      </c>
      <c r="I65" s="34">
        <v>593848.94999999995</v>
      </c>
      <c r="J65" s="34">
        <v>612125.68999999994</v>
      </c>
      <c r="K65" s="34">
        <v>618895.75</v>
      </c>
      <c r="L65" s="34">
        <v>569092.25</v>
      </c>
      <c r="M65" s="34">
        <v>521509.29</v>
      </c>
      <c r="N65" s="34">
        <v>602717.54</v>
      </c>
      <c r="O65" s="34">
        <v>609696.38</v>
      </c>
      <c r="P65" s="34">
        <v>6854395.0999999996</v>
      </c>
      <c r="Q65" s="69">
        <f t="shared" si="3"/>
        <v>6854395.1000000006</v>
      </c>
      <c r="R65" s="70">
        <f t="shared" si="4"/>
        <v>3320358.2</v>
      </c>
      <c r="S65" s="69">
        <f t="shared" si="5"/>
        <v>3534036.9</v>
      </c>
      <c r="T65" s="7"/>
      <c r="U65" s="7"/>
      <c r="V65" s="7"/>
      <c r="W65" s="7"/>
      <c r="X65" s="7"/>
    </row>
    <row r="66" spans="1:24" x14ac:dyDescent="0.2">
      <c r="A66" s="33" t="s">
        <v>57</v>
      </c>
      <c r="B66" s="33" t="s">
        <v>58</v>
      </c>
      <c r="C66" s="33" t="s">
        <v>7</v>
      </c>
      <c r="D66" s="34">
        <v>235339.1</v>
      </c>
      <c r="E66" s="34">
        <v>194371.66</v>
      </c>
      <c r="F66" s="34">
        <v>248621.66</v>
      </c>
      <c r="G66" s="34">
        <v>327530.76</v>
      </c>
      <c r="H66" s="34">
        <v>320278.08</v>
      </c>
      <c r="I66" s="34">
        <v>288946.53000000003</v>
      </c>
      <c r="J66" s="34">
        <v>297649.74</v>
      </c>
      <c r="K66" s="34">
        <v>301041.55</v>
      </c>
      <c r="L66" s="34">
        <v>276932.84999999998</v>
      </c>
      <c r="M66" s="34">
        <v>253775.81</v>
      </c>
      <c r="N66" s="34">
        <v>293111.06</v>
      </c>
      <c r="O66" s="34">
        <v>296600.48</v>
      </c>
      <c r="P66" s="34">
        <v>3334199.28</v>
      </c>
      <c r="Q66" s="69">
        <f t="shared" ref="Q66:Q97" si="6">SUM(D66:O66)</f>
        <v>3334199.2800000003</v>
      </c>
      <c r="R66" s="70">
        <f t="shared" ref="R66:R97" si="7">SUM(D66:I66)</f>
        <v>1615087.79</v>
      </c>
      <c r="S66" s="69">
        <f t="shared" ref="S66:S97" si="8">SUM(J66:O66)</f>
        <v>1719111.49</v>
      </c>
      <c r="T66" s="7"/>
      <c r="U66" s="7"/>
      <c r="V66" s="7"/>
      <c r="W66" s="7"/>
      <c r="X66" s="7"/>
    </row>
    <row r="67" spans="1:24" x14ac:dyDescent="0.2">
      <c r="A67" s="26" t="s">
        <v>146</v>
      </c>
      <c r="B67" s="26" t="s">
        <v>147</v>
      </c>
      <c r="C67" s="26" t="s">
        <v>137</v>
      </c>
      <c r="D67" s="32">
        <v>0</v>
      </c>
      <c r="E67" s="32">
        <v>2299764.65</v>
      </c>
      <c r="F67" s="32">
        <v>2289159.9900000002</v>
      </c>
      <c r="G67" s="32">
        <v>2133464.34</v>
      </c>
      <c r="H67" s="32">
        <v>0</v>
      </c>
      <c r="I67" s="32">
        <v>0</v>
      </c>
      <c r="J67" s="32">
        <v>2397616.7200000002</v>
      </c>
      <c r="K67" s="32">
        <v>2591647.9300000002</v>
      </c>
      <c r="L67" s="32">
        <v>2567929.37</v>
      </c>
      <c r="M67" s="32">
        <v>2710240.73</v>
      </c>
      <c r="N67" s="32">
        <v>2679143.06</v>
      </c>
      <c r="O67" s="32">
        <v>2753988.3</v>
      </c>
      <c r="P67" s="32">
        <v>22422955.100000001</v>
      </c>
      <c r="Q67" s="69">
        <f t="shared" si="6"/>
        <v>22422955.09</v>
      </c>
      <c r="R67" s="70">
        <f t="shared" si="7"/>
        <v>6722388.9800000004</v>
      </c>
      <c r="S67" s="69">
        <f t="shared" si="8"/>
        <v>15700566.109999999</v>
      </c>
      <c r="T67" s="7"/>
      <c r="U67" s="7"/>
      <c r="V67" s="7"/>
      <c r="W67" s="7"/>
      <c r="X67" s="7"/>
    </row>
    <row r="68" spans="1:24" x14ac:dyDescent="0.2">
      <c r="A68" s="26" t="s">
        <v>148</v>
      </c>
      <c r="B68" s="26" t="s">
        <v>149</v>
      </c>
      <c r="C68" s="26" t="s">
        <v>137</v>
      </c>
      <c r="D68" s="32">
        <v>0</v>
      </c>
      <c r="E68" s="32">
        <v>523966.5</v>
      </c>
      <c r="F68" s="32">
        <v>533125.06999999995</v>
      </c>
      <c r="G68" s="32">
        <v>543247.69999999995</v>
      </c>
      <c r="H68" s="32">
        <v>0</v>
      </c>
      <c r="I68" s="32">
        <v>0</v>
      </c>
      <c r="J68" s="32">
        <v>557708.59</v>
      </c>
      <c r="K68" s="32">
        <v>556068.44999999995</v>
      </c>
      <c r="L68" s="32">
        <v>574516.22</v>
      </c>
      <c r="M68" s="32">
        <v>583476.56000000006</v>
      </c>
      <c r="N68" s="32">
        <v>533931.13</v>
      </c>
      <c r="O68" s="32">
        <v>555014.29</v>
      </c>
      <c r="P68" s="32">
        <v>4961054.51</v>
      </c>
      <c r="Q68" s="69">
        <f t="shared" si="6"/>
        <v>4961054.51</v>
      </c>
      <c r="R68" s="70">
        <f t="shared" si="7"/>
        <v>1600339.2699999998</v>
      </c>
      <c r="S68" s="69">
        <f t="shared" si="8"/>
        <v>3360715.24</v>
      </c>
      <c r="T68" s="7"/>
      <c r="U68" s="7"/>
      <c r="V68" s="7"/>
      <c r="W68" s="7"/>
      <c r="X68" s="7"/>
    </row>
    <row r="69" spans="1:24" x14ac:dyDescent="0.2">
      <c r="A69" s="26" t="s">
        <v>150</v>
      </c>
      <c r="B69" s="26" t="s">
        <v>151</v>
      </c>
      <c r="C69" s="26" t="s">
        <v>137</v>
      </c>
      <c r="D69" s="32">
        <v>0</v>
      </c>
      <c r="E69" s="32">
        <v>439129.24</v>
      </c>
      <c r="F69" s="32">
        <v>484922.08</v>
      </c>
      <c r="G69" s="32">
        <v>544693.79</v>
      </c>
      <c r="H69" s="32">
        <v>0</v>
      </c>
      <c r="I69" s="32">
        <v>0</v>
      </c>
      <c r="J69" s="32">
        <v>412617.59</v>
      </c>
      <c r="K69" s="32">
        <v>511793.81</v>
      </c>
      <c r="L69" s="32">
        <v>494400.2</v>
      </c>
      <c r="M69" s="32">
        <v>581368.25</v>
      </c>
      <c r="N69" s="32">
        <v>526024.93999999994</v>
      </c>
      <c r="O69" s="32">
        <v>547108.11</v>
      </c>
      <c r="P69" s="32">
        <v>4542058.01</v>
      </c>
      <c r="Q69" s="69">
        <f t="shared" si="6"/>
        <v>4542058.0100000007</v>
      </c>
      <c r="R69" s="70">
        <f t="shared" si="7"/>
        <v>1468745.11</v>
      </c>
      <c r="S69" s="69">
        <f t="shared" si="8"/>
        <v>3073312.9</v>
      </c>
      <c r="T69" s="7"/>
      <c r="U69" s="7"/>
      <c r="V69" s="7"/>
      <c r="W69" s="7"/>
      <c r="X69" s="7"/>
    </row>
    <row r="70" spans="1:24" x14ac:dyDescent="0.2">
      <c r="A70" s="26" t="s">
        <v>244</v>
      </c>
      <c r="B70" s="26" t="s">
        <v>245</v>
      </c>
      <c r="C70" s="26" t="s">
        <v>225</v>
      </c>
      <c r="D70" s="32">
        <v>312346.93</v>
      </c>
      <c r="E70" s="32">
        <v>309984.02</v>
      </c>
      <c r="F70" s="32">
        <v>285750.18</v>
      </c>
      <c r="G70" s="32">
        <v>297779.93</v>
      </c>
      <c r="H70" s="32">
        <v>285750.18</v>
      </c>
      <c r="I70" s="32">
        <v>249486.58</v>
      </c>
      <c r="J70" s="32">
        <v>297779.93</v>
      </c>
      <c r="K70" s="32">
        <v>360945.32</v>
      </c>
      <c r="L70" s="32">
        <v>334773.49</v>
      </c>
      <c r="M70" s="32">
        <v>295421.59999999998</v>
      </c>
      <c r="N70" s="32">
        <v>308601.65999999997</v>
      </c>
      <c r="O70" s="32">
        <v>321593.43</v>
      </c>
      <c r="P70" s="32">
        <v>3660213.25</v>
      </c>
      <c r="Q70" s="69">
        <f t="shared" si="6"/>
        <v>3660213.25</v>
      </c>
      <c r="R70" s="70">
        <f t="shared" si="7"/>
        <v>1741097.8199999998</v>
      </c>
      <c r="S70" s="69">
        <f t="shared" si="8"/>
        <v>1919115.4299999997</v>
      </c>
      <c r="T70" s="7"/>
      <c r="U70" s="7"/>
      <c r="V70" s="7"/>
      <c r="W70" s="7"/>
      <c r="X70" s="7"/>
    </row>
    <row r="71" spans="1:24" x14ac:dyDescent="0.2">
      <c r="A71" s="26" t="s">
        <v>169</v>
      </c>
      <c r="B71" s="26" t="s">
        <v>170</v>
      </c>
      <c r="C71" s="26" t="s">
        <v>162</v>
      </c>
      <c r="D71" s="32">
        <v>1910806.74</v>
      </c>
      <c r="E71" s="32">
        <v>1485181.55</v>
      </c>
      <c r="F71" s="32">
        <v>0</v>
      </c>
      <c r="G71" s="32">
        <v>0</v>
      </c>
      <c r="H71" s="32">
        <v>0</v>
      </c>
      <c r="I71" s="32">
        <v>0</v>
      </c>
      <c r="J71" s="32">
        <v>0</v>
      </c>
      <c r="K71" s="32">
        <v>0</v>
      </c>
      <c r="L71" s="32">
        <v>910260.31</v>
      </c>
      <c r="M71" s="32">
        <v>1006471.37</v>
      </c>
      <c r="N71" s="32">
        <v>1631555.19</v>
      </c>
      <c r="O71" s="32">
        <v>1163174.4099999999</v>
      </c>
      <c r="P71" s="32">
        <v>8107449.5700000003</v>
      </c>
      <c r="Q71" s="69">
        <f t="shared" si="6"/>
        <v>8107449.5700000003</v>
      </c>
      <c r="R71" s="70">
        <f t="shared" si="7"/>
        <v>3395988.29</v>
      </c>
      <c r="S71" s="69">
        <f t="shared" si="8"/>
        <v>4711461.28</v>
      </c>
      <c r="T71" s="7"/>
      <c r="U71" s="7"/>
      <c r="V71" s="7"/>
      <c r="W71" s="7"/>
      <c r="X71" s="7"/>
    </row>
    <row r="72" spans="1:24" x14ac:dyDescent="0.2">
      <c r="A72" s="26" t="s">
        <v>195</v>
      </c>
      <c r="B72" s="26" t="s">
        <v>196</v>
      </c>
      <c r="C72" s="26" t="s">
        <v>162</v>
      </c>
      <c r="D72" s="32">
        <v>1770304.07</v>
      </c>
      <c r="E72" s="32">
        <v>1784547.21</v>
      </c>
      <c r="F72" s="32">
        <v>0</v>
      </c>
      <c r="G72" s="32">
        <v>0</v>
      </c>
      <c r="H72" s="32">
        <v>0</v>
      </c>
      <c r="I72" s="32">
        <v>0</v>
      </c>
      <c r="J72" s="32">
        <v>0</v>
      </c>
      <c r="K72" s="32">
        <v>0</v>
      </c>
      <c r="L72" s="32">
        <v>925109.21</v>
      </c>
      <c r="M72" s="32">
        <v>1173359.42</v>
      </c>
      <c r="N72" s="32">
        <v>2736924.27</v>
      </c>
      <c r="O72" s="32">
        <v>2505818.41</v>
      </c>
      <c r="P72" s="32">
        <v>10896062.6</v>
      </c>
      <c r="Q72" s="69">
        <f t="shared" si="6"/>
        <v>10896062.59</v>
      </c>
      <c r="R72" s="70">
        <f t="shared" si="7"/>
        <v>3554851.2800000003</v>
      </c>
      <c r="S72" s="69">
        <f t="shared" si="8"/>
        <v>7341211.3100000005</v>
      </c>
      <c r="T72" s="7"/>
      <c r="U72" s="7"/>
      <c r="V72" s="7"/>
      <c r="W72" s="7"/>
      <c r="X72" s="7"/>
    </row>
    <row r="73" spans="1:24" x14ac:dyDescent="0.2">
      <c r="A73" s="26" t="s">
        <v>203</v>
      </c>
      <c r="B73" s="26" t="s">
        <v>204</v>
      </c>
      <c r="C73" s="26" t="s">
        <v>162</v>
      </c>
      <c r="D73" s="32">
        <v>6211608.6699999999</v>
      </c>
      <c r="E73" s="32">
        <v>4929679.37</v>
      </c>
      <c r="F73" s="32">
        <v>0</v>
      </c>
      <c r="G73" s="32">
        <v>0</v>
      </c>
      <c r="H73" s="32">
        <v>0</v>
      </c>
      <c r="I73" s="32">
        <v>0</v>
      </c>
      <c r="J73" s="32">
        <v>0</v>
      </c>
      <c r="K73" s="32">
        <v>0</v>
      </c>
      <c r="L73" s="32">
        <v>2630834.87</v>
      </c>
      <c r="M73" s="32">
        <v>5317757.84</v>
      </c>
      <c r="N73" s="32">
        <v>6224262.7300000004</v>
      </c>
      <c r="O73" s="32">
        <v>7668152.2300000004</v>
      </c>
      <c r="P73" s="32">
        <v>32982295.699999999</v>
      </c>
      <c r="Q73" s="69">
        <f t="shared" si="6"/>
        <v>32982295.710000001</v>
      </c>
      <c r="R73" s="70">
        <f t="shared" si="7"/>
        <v>11141288.039999999</v>
      </c>
      <c r="S73" s="69">
        <f t="shared" si="8"/>
        <v>21841007.670000002</v>
      </c>
      <c r="T73" s="7"/>
      <c r="U73" s="7"/>
      <c r="V73" s="7"/>
      <c r="W73" s="7"/>
      <c r="X73" s="7"/>
    </row>
    <row r="74" spans="1:24" x14ac:dyDescent="0.2">
      <c r="A74" s="26" t="s">
        <v>63</v>
      </c>
      <c r="B74" s="26" t="s">
        <v>64</v>
      </c>
      <c r="C74" s="26" t="s">
        <v>7</v>
      </c>
      <c r="D74" s="32">
        <v>216775.18</v>
      </c>
      <c r="E74" s="32">
        <v>145543.14000000001</v>
      </c>
      <c r="F74" s="32">
        <v>215479.45</v>
      </c>
      <c r="G74" s="32">
        <v>213049.23</v>
      </c>
      <c r="H74" s="32">
        <v>208998.86</v>
      </c>
      <c r="I74" s="32">
        <v>228980.67</v>
      </c>
      <c r="J74" s="32">
        <v>316738.59000000003</v>
      </c>
      <c r="K74" s="32">
        <v>170069.83</v>
      </c>
      <c r="L74" s="32">
        <v>168003.01</v>
      </c>
      <c r="M74" s="32">
        <v>168003.01</v>
      </c>
      <c r="N74" s="32">
        <v>232664.98</v>
      </c>
      <c r="O74" s="32">
        <v>230302.9</v>
      </c>
      <c r="P74" s="32">
        <v>2514608.85</v>
      </c>
      <c r="Q74" s="69">
        <f t="shared" si="6"/>
        <v>2514608.85</v>
      </c>
      <c r="R74" s="70">
        <f t="shared" si="7"/>
        <v>1228826.53</v>
      </c>
      <c r="S74" s="69">
        <f t="shared" si="8"/>
        <v>1285782.32</v>
      </c>
      <c r="T74" s="7"/>
      <c r="U74" s="7"/>
      <c r="V74" s="7"/>
      <c r="W74" s="7"/>
      <c r="X74" s="7"/>
    </row>
    <row r="75" spans="1:24" x14ac:dyDescent="0.2">
      <c r="A75" s="26" t="s">
        <v>61</v>
      </c>
      <c r="B75" s="26" t="s">
        <v>62</v>
      </c>
      <c r="C75" s="26" t="s">
        <v>7</v>
      </c>
      <c r="D75" s="32">
        <v>274565.07</v>
      </c>
      <c r="E75" s="32">
        <v>184426.64</v>
      </c>
      <c r="F75" s="32">
        <v>272994.64</v>
      </c>
      <c r="G75" s="32">
        <v>270024.37</v>
      </c>
      <c r="H75" s="32">
        <v>264623.88</v>
      </c>
      <c r="I75" s="32">
        <v>290276.2</v>
      </c>
      <c r="J75" s="32">
        <v>401256.21</v>
      </c>
      <c r="K75" s="32">
        <v>215244.63</v>
      </c>
      <c r="L75" s="32">
        <v>212587.29</v>
      </c>
      <c r="M75" s="32">
        <v>212587.29</v>
      </c>
      <c r="N75" s="32">
        <v>294669.61</v>
      </c>
      <c r="O75" s="32">
        <v>291717.01</v>
      </c>
      <c r="P75" s="32">
        <v>3184972.84</v>
      </c>
      <c r="Q75" s="69">
        <f t="shared" si="6"/>
        <v>3184972.84</v>
      </c>
      <c r="R75" s="70">
        <f t="shared" si="7"/>
        <v>1556910.8</v>
      </c>
      <c r="S75" s="69">
        <f t="shared" si="8"/>
        <v>1628062.0400000003</v>
      </c>
      <c r="T75" s="7"/>
      <c r="U75" s="7"/>
      <c r="V75" s="7"/>
      <c r="W75" s="7"/>
      <c r="X75" s="7"/>
    </row>
    <row r="76" spans="1:24" x14ac:dyDescent="0.2">
      <c r="A76" s="26" t="s">
        <v>171</v>
      </c>
      <c r="B76" s="26" t="s">
        <v>172</v>
      </c>
      <c r="C76" s="26" t="s">
        <v>162</v>
      </c>
      <c r="D76" s="32">
        <v>3881596.66</v>
      </c>
      <c r="E76" s="32">
        <v>3614784.99</v>
      </c>
      <c r="F76" s="32">
        <v>0</v>
      </c>
      <c r="G76" s="32">
        <v>0</v>
      </c>
      <c r="H76" s="32">
        <v>0</v>
      </c>
      <c r="I76" s="32">
        <v>0</v>
      </c>
      <c r="J76" s="32">
        <v>0</v>
      </c>
      <c r="K76" s="32">
        <v>0</v>
      </c>
      <c r="L76" s="32">
        <v>2059771.13</v>
      </c>
      <c r="M76" s="32">
        <v>3775356.93</v>
      </c>
      <c r="N76" s="32">
        <v>4482717.1100000003</v>
      </c>
      <c r="O76" s="32">
        <v>5432193.8700000001</v>
      </c>
      <c r="P76" s="32">
        <v>23246420.699999999</v>
      </c>
      <c r="Q76" s="69">
        <f t="shared" si="6"/>
        <v>23246420.690000001</v>
      </c>
      <c r="R76" s="70">
        <f t="shared" si="7"/>
        <v>7496381.6500000004</v>
      </c>
      <c r="S76" s="69">
        <f t="shared" si="8"/>
        <v>15750039.040000003</v>
      </c>
      <c r="T76" s="7"/>
      <c r="U76" s="7"/>
      <c r="V76" s="7"/>
      <c r="W76" s="7"/>
      <c r="X76" s="7"/>
    </row>
    <row r="77" spans="1:24" x14ac:dyDescent="0.2">
      <c r="A77" s="33" t="s">
        <v>67</v>
      </c>
      <c r="B77" s="33" t="s">
        <v>68</v>
      </c>
      <c r="C77" s="33" t="s">
        <v>7</v>
      </c>
      <c r="D77" s="34">
        <v>287666.81</v>
      </c>
      <c r="E77" s="34">
        <v>237597.6</v>
      </c>
      <c r="F77" s="34">
        <v>304032.09000000003</v>
      </c>
      <c r="G77" s="34">
        <v>400347.6</v>
      </c>
      <c r="H77" s="34">
        <v>391354.29</v>
      </c>
      <c r="I77" s="34">
        <v>353060.17</v>
      </c>
      <c r="J77" s="34">
        <v>363794.13</v>
      </c>
      <c r="K77" s="34">
        <v>367974.92</v>
      </c>
      <c r="L77" s="34">
        <v>338473.48</v>
      </c>
      <c r="M77" s="34">
        <v>310240.93</v>
      </c>
      <c r="N77" s="34">
        <v>358458.33</v>
      </c>
      <c r="O77" s="34">
        <v>362582.19</v>
      </c>
      <c r="P77" s="34">
        <v>4075582.54</v>
      </c>
      <c r="Q77" s="69">
        <f t="shared" si="6"/>
        <v>4075582.54</v>
      </c>
      <c r="R77" s="70">
        <f t="shared" si="7"/>
        <v>1974058.56</v>
      </c>
      <c r="S77" s="69">
        <f t="shared" si="8"/>
        <v>2101523.98</v>
      </c>
      <c r="T77" s="7"/>
      <c r="U77" s="7"/>
      <c r="V77" s="7"/>
      <c r="W77" s="7"/>
      <c r="X77" s="7"/>
    </row>
    <row r="78" spans="1:24" x14ac:dyDescent="0.2">
      <c r="A78" s="33" t="s">
        <v>193</v>
      </c>
      <c r="B78" s="33" t="s">
        <v>194</v>
      </c>
      <c r="C78" s="33" t="s">
        <v>162</v>
      </c>
      <c r="D78" s="34">
        <v>2341822.5699999998</v>
      </c>
      <c r="E78" s="34">
        <v>2597611.87</v>
      </c>
      <c r="F78" s="34">
        <v>0</v>
      </c>
      <c r="G78" s="34">
        <v>0</v>
      </c>
      <c r="H78" s="34">
        <v>0</v>
      </c>
      <c r="I78" s="34">
        <v>0</v>
      </c>
      <c r="J78" s="34">
        <v>0</v>
      </c>
      <c r="K78" s="34">
        <v>0</v>
      </c>
      <c r="L78" s="34">
        <v>1347046.69</v>
      </c>
      <c r="M78" s="34">
        <v>1579171.7</v>
      </c>
      <c r="N78" s="34">
        <v>2350115.39</v>
      </c>
      <c r="O78" s="34">
        <v>2909380.31</v>
      </c>
      <c r="P78" s="34">
        <v>13125148.5</v>
      </c>
      <c r="Q78" s="69">
        <f t="shared" si="6"/>
        <v>13125148.529999999</v>
      </c>
      <c r="R78" s="70">
        <f t="shared" si="7"/>
        <v>4939434.4399999995</v>
      </c>
      <c r="S78" s="69">
        <f t="shared" si="8"/>
        <v>8185714.0899999999</v>
      </c>
      <c r="T78" s="7"/>
      <c r="U78" s="7"/>
      <c r="V78" s="7"/>
      <c r="W78" s="7"/>
      <c r="X78" s="7"/>
    </row>
    <row r="79" spans="1:24" x14ac:dyDescent="0.2">
      <c r="A79" s="26" t="s">
        <v>177</v>
      </c>
      <c r="B79" s="26" t="s">
        <v>178</v>
      </c>
      <c r="C79" s="26" t="s">
        <v>162</v>
      </c>
      <c r="D79" s="32">
        <v>1835928.24</v>
      </c>
      <c r="E79" s="32">
        <v>2223339.89</v>
      </c>
      <c r="F79" s="32">
        <v>1537100.41</v>
      </c>
      <c r="G79" s="32">
        <v>1424564.74</v>
      </c>
      <c r="H79" s="32">
        <v>1005977.66</v>
      </c>
      <c r="I79" s="32">
        <v>651262.18000000005</v>
      </c>
      <c r="J79" s="32">
        <v>518437.77</v>
      </c>
      <c r="K79" s="32">
        <v>2364397.33</v>
      </c>
      <c r="L79" s="32">
        <v>2425583.21</v>
      </c>
      <c r="M79" s="32">
        <v>4529503.49</v>
      </c>
      <c r="N79" s="32">
        <v>4821884.6100000003</v>
      </c>
      <c r="O79" s="32">
        <v>5699027.9400000004</v>
      </c>
      <c r="P79" s="32">
        <v>29037007.5</v>
      </c>
      <c r="Q79" s="69">
        <f t="shared" si="6"/>
        <v>29037007.470000003</v>
      </c>
      <c r="R79" s="70">
        <f t="shared" si="7"/>
        <v>8678173.120000001</v>
      </c>
      <c r="S79" s="69">
        <f t="shared" si="8"/>
        <v>20358834.350000001</v>
      </c>
      <c r="T79" s="7"/>
      <c r="U79" s="7"/>
      <c r="V79" s="7"/>
      <c r="W79" s="7"/>
      <c r="X79" s="7"/>
    </row>
    <row r="80" spans="1:24" x14ac:dyDescent="0.2">
      <c r="A80" s="26" t="s">
        <v>179</v>
      </c>
      <c r="B80" s="26" t="s">
        <v>180</v>
      </c>
      <c r="C80" s="26" t="s">
        <v>162</v>
      </c>
      <c r="D80" s="32">
        <v>385566.35</v>
      </c>
      <c r="E80" s="32">
        <v>397942.55</v>
      </c>
      <c r="F80" s="32">
        <v>449827.41</v>
      </c>
      <c r="G80" s="32">
        <v>453635.47</v>
      </c>
      <c r="H80" s="32">
        <v>334157.5</v>
      </c>
      <c r="I80" s="32">
        <v>0</v>
      </c>
      <c r="J80" s="32">
        <v>136201.67000000001</v>
      </c>
      <c r="K80" s="32">
        <v>157450.01</v>
      </c>
      <c r="L80" s="32">
        <v>646866.30000000005</v>
      </c>
      <c r="M80" s="32">
        <v>821382.57</v>
      </c>
      <c r="N80" s="32">
        <v>1042693.42</v>
      </c>
      <c r="O80" s="32">
        <v>1105453.22</v>
      </c>
      <c r="P80" s="32">
        <v>5931176.4699999997</v>
      </c>
      <c r="Q80" s="69">
        <f t="shared" si="6"/>
        <v>5931176.4699999997</v>
      </c>
      <c r="R80" s="70">
        <f t="shared" si="7"/>
        <v>2021129.2799999998</v>
      </c>
      <c r="S80" s="69">
        <f t="shared" si="8"/>
        <v>3910047.1900000004</v>
      </c>
      <c r="T80" s="7"/>
      <c r="U80" s="7"/>
      <c r="V80" s="7"/>
      <c r="W80" s="7"/>
      <c r="X80" s="7"/>
    </row>
    <row r="81" spans="1:24" x14ac:dyDescent="0.2">
      <c r="A81" s="26" t="s">
        <v>69</v>
      </c>
      <c r="B81" s="26" t="s">
        <v>70</v>
      </c>
      <c r="C81" s="26" t="s">
        <v>7</v>
      </c>
      <c r="D81" s="32">
        <v>366523.34</v>
      </c>
      <c r="E81" s="32">
        <v>264689.13</v>
      </c>
      <c r="F81" s="32">
        <v>326816.65000000002</v>
      </c>
      <c r="G81" s="32">
        <v>422596.58</v>
      </c>
      <c r="H81" s="32">
        <v>547498.78</v>
      </c>
      <c r="I81" s="32">
        <v>326169.49</v>
      </c>
      <c r="J81" s="32">
        <v>420655.09</v>
      </c>
      <c r="K81" s="32">
        <v>311363.40000000002</v>
      </c>
      <c r="L81" s="32">
        <v>383543.09</v>
      </c>
      <c r="M81" s="32">
        <v>311363.40000000002</v>
      </c>
      <c r="N81" s="32">
        <v>558331.18000000005</v>
      </c>
      <c r="O81" s="32">
        <v>316316.90000000002</v>
      </c>
      <c r="P81" s="32">
        <v>4555867.03</v>
      </c>
      <c r="Q81" s="69">
        <f t="shared" si="6"/>
        <v>4555867.0299999993</v>
      </c>
      <c r="R81" s="70">
        <f t="shared" si="7"/>
        <v>2254293.9699999997</v>
      </c>
      <c r="S81" s="69">
        <f t="shared" si="8"/>
        <v>2301573.06</v>
      </c>
      <c r="T81" s="7"/>
      <c r="U81" s="7"/>
      <c r="V81" s="7"/>
      <c r="W81" s="7"/>
      <c r="X81" s="7"/>
    </row>
    <row r="82" spans="1:24" x14ac:dyDescent="0.2">
      <c r="A82" s="26" t="s">
        <v>138</v>
      </c>
      <c r="B82" s="26" t="s">
        <v>139</v>
      </c>
      <c r="C82" s="26" t="s">
        <v>137</v>
      </c>
      <c r="D82" s="32">
        <v>2586274.5699999998</v>
      </c>
      <c r="E82" s="32">
        <v>0</v>
      </c>
      <c r="F82" s="32">
        <v>0</v>
      </c>
      <c r="G82" s="32">
        <v>0</v>
      </c>
      <c r="H82" s="32">
        <v>2442927.5299999998</v>
      </c>
      <c r="I82" s="32">
        <v>2414005.7400000002</v>
      </c>
      <c r="J82" s="32">
        <v>0</v>
      </c>
      <c r="K82" s="32">
        <v>0</v>
      </c>
      <c r="L82" s="32">
        <v>0</v>
      </c>
      <c r="M82" s="32">
        <v>0</v>
      </c>
      <c r="N82" s="32">
        <v>0</v>
      </c>
      <c r="O82" s="32">
        <v>0</v>
      </c>
      <c r="P82" s="32">
        <v>7443207.8399999999</v>
      </c>
      <c r="Q82" s="69">
        <f t="shared" si="6"/>
        <v>7443207.8399999999</v>
      </c>
      <c r="R82" s="70">
        <f t="shared" si="7"/>
        <v>7443207.8399999999</v>
      </c>
      <c r="S82" s="69">
        <f t="shared" si="8"/>
        <v>0</v>
      </c>
      <c r="T82" s="7"/>
      <c r="U82" s="7"/>
      <c r="V82" s="7"/>
      <c r="W82" s="7"/>
      <c r="X82" s="7"/>
    </row>
    <row r="83" spans="1:24" x14ac:dyDescent="0.2">
      <c r="A83" s="26" t="s">
        <v>140</v>
      </c>
      <c r="B83" s="26" t="s">
        <v>141</v>
      </c>
      <c r="C83" s="26" t="s">
        <v>137</v>
      </c>
      <c r="D83" s="32">
        <v>561313.03</v>
      </c>
      <c r="E83" s="32">
        <v>0</v>
      </c>
      <c r="F83" s="32">
        <v>0</v>
      </c>
      <c r="G83" s="32">
        <v>0</v>
      </c>
      <c r="H83" s="32">
        <v>557708.59</v>
      </c>
      <c r="I83" s="32">
        <v>453108.11</v>
      </c>
      <c r="J83" s="32">
        <v>0</v>
      </c>
      <c r="K83" s="32">
        <v>0</v>
      </c>
      <c r="L83" s="32">
        <v>0</v>
      </c>
      <c r="M83" s="32">
        <v>0</v>
      </c>
      <c r="N83" s="32">
        <v>0</v>
      </c>
      <c r="O83" s="32">
        <v>0</v>
      </c>
      <c r="P83" s="32">
        <v>1572129.73</v>
      </c>
      <c r="Q83" s="69">
        <f t="shared" si="6"/>
        <v>1572129.73</v>
      </c>
      <c r="R83" s="70">
        <f t="shared" si="7"/>
        <v>1572129.73</v>
      </c>
      <c r="S83" s="69">
        <f t="shared" si="8"/>
        <v>0</v>
      </c>
      <c r="T83" s="7"/>
      <c r="U83" s="7"/>
      <c r="V83" s="7"/>
      <c r="W83" s="7"/>
      <c r="X83" s="7"/>
    </row>
    <row r="84" spans="1:24" x14ac:dyDescent="0.2">
      <c r="A84" s="26" t="s">
        <v>142</v>
      </c>
      <c r="B84" s="26" t="s">
        <v>143</v>
      </c>
      <c r="C84" s="26" t="s">
        <v>137</v>
      </c>
      <c r="D84" s="32">
        <v>547347.78</v>
      </c>
      <c r="E84" s="32">
        <v>0</v>
      </c>
      <c r="F84" s="32">
        <v>0</v>
      </c>
      <c r="G84" s="32">
        <v>0</v>
      </c>
      <c r="H84" s="32">
        <v>536499.28</v>
      </c>
      <c r="I84" s="32">
        <v>407797.3</v>
      </c>
      <c r="J84" s="32">
        <v>0</v>
      </c>
      <c r="K84" s="32">
        <v>0</v>
      </c>
      <c r="L84" s="32">
        <v>0</v>
      </c>
      <c r="M84" s="32">
        <v>0</v>
      </c>
      <c r="N84" s="32">
        <v>0</v>
      </c>
      <c r="O84" s="32">
        <v>0</v>
      </c>
      <c r="P84" s="32">
        <v>1491644.36</v>
      </c>
      <c r="Q84" s="69">
        <f t="shared" si="6"/>
        <v>1491644.36</v>
      </c>
      <c r="R84" s="70">
        <f t="shared" si="7"/>
        <v>1491644.36</v>
      </c>
      <c r="S84" s="69">
        <f t="shared" si="8"/>
        <v>0</v>
      </c>
      <c r="T84" s="7"/>
      <c r="U84" s="7"/>
      <c r="V84" s="7"/>
      <c r="W84" s="7"/>
      <c r="X84" s="7"/>
    </row>
    <row r="85" spans="1:24" x14ac:dyDescent="0.2">
      <c r="A85" s="26" t="s">
        <v>236</v>
      </c>
      <c r="B85" s="26" t="s">
        <v>237</v>
      </c>
      <c r="C85" s="26" t="s">
        <v>225</v>
      </c>
      <c r="D85" s="32">
        <v>375927.61</v>
      </c>
      <c r="E85" s="32">
        <v>359063.96</v>
      </c>
      <c r="F85" s="32">
        <v>402242.54</v>
      </c>
      <c r="G85" s="32">
        <v>402242.54</v>
      </c>
      <c r="H85" s="32">
        <v>402242.54</v>
      </c>
      <c r="I85" s="32">
        <v>359063.96</v>
      </c>
      <c r="J85" s="32">
        <v>359063.96</v>
      </c>
      <c r="K85" s="32">
        <v>341156.36</v>
      </c>
      <c r="L85" s="32">
        <v>434422.13</v>
      </c>
      <c r="M85" s="32">
        <v>387789.25</v>
      </c>
      <c r="N85" s="32">
        <v>434422.13</v>
      </c>
      <c r="O85" s="32">
        <v>406606.02</v>
      </c>
      <c r="P85" s="32">
        <v>4664243</v>
      </c>
      <c r="Q85" s="69">
        <f t="shared" si="6"/>
        <v>4664243</v>
      </c>
      <c r="R85" s="70">
        <f t="shared" si="7"/>
        <v>2300783.1500000004</v>
      </c>
      <c r="S85" s="69">
        <f t="shared" si="8"/>
        <v>2363459.85</v>
      </c>
      <c r="T85" s="7"/>
      <c r="U85" s="7"/>
      <c r="V85" s="7"/>
      <c r="W85" s="7"/>
      <c r="X85" s="7"/>
    </row>
    <row r="86" spans="1:24" x14ac:dyDescent="0.2">
      <c r="A86" s="26" t="s">
        <v>240</v>
      </c>
      <c r="B86" s="26" t="s">
        <v>241</v>
      </c>
      <c r="C86" s="26" t="s">
        <v>225</v>
      </c>
      <c r="D86" s="32">
        <v>882120.15</v>
      </c>
      <c r="E86" s="32">
        <v>856753.89</v>
      </c>
      <c r="F86" s="32">
        <v>727218.16</v>
      </c>
      <c r="G86" s="32">
        <v>770396.73</v>
      </c>
      <c r="H86" s="32">
        <v>921900.52</v>
      </c>
      <c r="I86" s="32">
        <v>900689.99</v>
      </c>
      <c r="J86" s="32">
        <v>792364.78</v>
      </c>
      <c r="K86" s="32">
        <v>1136369.75</v>
      </c>
      <c r="L86" s="32">
        <v>1042285.86</v>
      </c>
      <c r="M86" s="32">
        <v>902387.21</v>
      </c>
      <c r="N86" s="32">
        <v>1042285.86</v>
      </c>
      <c r="O86" s="32">
        <v>766579.16</v>
      </c>
      <c r="P86" s="32">
        <v>10741352.1</v>
      </c>
      <c r="Q86" s="69">
        <f t="shared" si="6"/>
        <v>10741352.060000001</v>
      </c>
      <c r="R86" s="70">
        <f t="shared" si="7"/>
        <v>5059079.4400000004</v>
      </c>
      <c r="S86" s="69">
        <f t="shared" si="8"/>
        <v>5682272.6200000001</v>
      </c>
      <c r="T86" s="7"/>
      <c r="U86" s="7"/>
      <c r="V86" s="7"/>
      <c r="W86" s="7"/>
      <c r="X86" s="7"/>
    </row>
    <row r="87" spans="1:24" x14ac:dyDescent="0.2">
      <c r="A87" s="33" t="s">
        <v>238</v>
      </c>
      <c r="B87" s="33" t="s">
        <v>239</v>
      </c>
      <c r="C87" s="33" t="s">
        <v>225</v>
      </c>
      <c r="D87" s="34">
        <v>595213.51</v>
      </c>
      <c r="E87" s="34">
        <v>695769.98</v>
      </c>
      <c r="F87" s="34">
        <v>577379.80000000005</v>
      </c>
      <c r="G87" s="34">
        <v>636878.46</v>
      </c>
      <c r="H87" s="34">
        <v>577379.80000000005</v>
      </c>
      <c r="I87" s="34">
        <v>695769.98</v>
      </c>
      <c r="J87" s="34">
        <v>607129.13</v>
      </c>
      <c r="K87" s="34">
        <v>973710.6</v>
      </c>
      <c r="L87" s="34">
        <v>910107.96</v>
      </c>
      <c r="M87" s="34">
        <v>719300.02</v>
      </c>
      <c r="N87" s="34">
        <v>910107.96</v>
      </c>
      <c r="O87" s="34">
        <v>808474.86</v>
      </c>
      <c r="P87" s="34">
        <v>8707222.0600000005</v>
      </c>
      <c r="Q87" s="69">
        <f t="shared" si="6"/>
        <v>8707222.0600000005</v>
      </c>
      <c r="R87" s="70">
        <f t="shared" si="7"/>
        <v>3778391.53</v>
      </c>
      <c r="S87" s="69">
        <f t="shared" si="8"/>
        <v>4928830.53</v>
      </c>
      <c r="T87" s="7"/>
      <c r="U87" s="7"/>
      <c r="V87" s="7"/>
      <c r="W87" s="7"/>
      <c r="X87" s="7"/>
    </row>
    <row r="88" spans="1:24" x14ac:dyDescent="0.2">
      <c r="A88" s="33" t="s">
        <v>234</v>
      </c>
      <c r="B88" s="33" t="s">
        <v>235</v>
      </c>
      <c r="C88" s="33" t="s">
        <v>225</v>
      </c>
      <c r="D88" s="34">
        <v>396458.5</v>
      </c>
      <c r="E88" s="34">
        <v>381032.01</v>
      </c>
      <c r="F88" s="34">
        <v>337853.43</v>
      </c>
      <c r="G88" s="34">
        <v>381032.01</v>
      </c>
      <c r="H88" s="34">
        <v>424210.59</v>
      </c>
      <c r="I88" s="34">
        <v>381032.01</v>
      </c>
      <c r="J88" s="34">
        <v>359063.96</v>
      </c>
      <c r="K88" s="34">
        <v>481873.13</v>
      </c>
      <c r="L88" s="34">
        <v>481873.13</v>
      </c>
      <c r="M88" s="34">
        <v>434422.13</v>
      </c>
      <c r="N88" s="34">
        <v>528506.02</v>
      </c>
      <c r="O88" s="34">
        <v>499871.79</v>
      </c>
      <c r="P88" s="34">
        <v>5087228.71</v>
      </c>
      <c r="Q88" s="69">
        <f t="shared" si="6"/>
        <v>5087228.71</v>
      </c>
      <c r="R88" s="70">
        <f t="shared" si="7"/>
        <v>2301618.5499999998</v>
      </c>
      <c r="S88" s="69">
        <f t="shared" si="8"/>
        <v>2785610.16</v>
      </c>
      <c r="T88" s="7"/>
      <c r="U88" s="7"/>
      <c r="V88" s="7"/>
      <c r="W88" s="7"/>
      <c r="X88" s="7"/>
    </row>
    <row r="89" spans="1:24" x14ac:dyDescent="0.2">
      <c r="A89" s="33" t="s">
        <v>232</v>
      </c>
      <c r="B89" s="33" t="s">
        <v>233</v>
      </c>
      <c r="C89" s="33" t="s">
        <v>225</v>
      </c>
      <c r="D89" s="34">
        <v>397166.46</v>
      </c>
      <c r="E89" s="34">
        <v>456783.9</v>
      </c>
      <c r="F89" s="34">
        <v>393152.32</v>
      </c>
      <c r="G89" s="34">
        <v>584804.6</v>
      </c>
      <c r="H89" s="34">
        <v>552988.81000000006</v>
      </c>
      <c r="I89" s="34">
        <v>552988.81000000006</v>
      </c>
      <c r="J89" s="34">
        <v>521173.01</v>
      </c>
      <c r="K89" s="34">
        <v>528506.02</v>
      </c>
      <c r="L89" s="34">
        <v>631589.24</v>
      </c>
      <c r="M89" s="34">
        <v>873752.98</v>
      </c>
      <c r="N89" s="34">
        <v>631589.24</v>
      </c>
      <c r="O89" s="34">
        <v>576775.14</v>
      </c>
      <c r="P89" s="34">
        <v>6701270.5300000003</v>
      </c>
      <c r="Q89" s="69">
        <f t="shared" si="6"/>
        <v>6701270.5300000003</v>
      </c>
      <c r="R89" s="70">
        <f t="shared" si="7"/>
        <v>2937884.9000000004</v>
      </c>
      <c r="S89" s="69">
        <f t="shared" si="8"/>
        <v>3763385.6300000004</v>
      </c>
      <c r="T89" s="7"/>
      <c r="U89" s="7"/>
      <c r="V89" s="7"/>
      <c r="W89" s="7"/>
      <c r="X89" s="7"/>
    </row>
    <row r="90" spans="1:24" x14ac:dyDescent="0.2">
      <c r="A90" s="33" t="s">
        <v>230</v>
      </c>
      <c r="B90" s="33" t="s">
        <v>231</v>
      </c>
      <c r="C90" s="33" t="s">
        <v>225</v>
      </c>
      <c r="D90" s="34">
        <v>337697.68</v>
      </c>
      <c r="E90" s="34">
        <v>233315.82</v>
      </c>
      <c r="F90" s="34">
        <v>393152.32</v>
      </c>
      <c r="G90" s="34">
        <v>265131.62</v>
      </c>
      <c r="H90" s="34">
        <v>329520.73</v>
      </c>
      <c r="I90" s="34">
        <v>265131.62</v>
      </c>
      <c r="J90" s="34">
        <v>265131.62</v>
      </c>
      <c r="K90" s="34">
        <v>390243.61</v>
      </c>
      <c r="L90" s="34">
        <v>424604.68</v>
      </c>
      <c r="M90" s="34">
        <v>320703.34000000003</v>
      </c>
      <c r="N90" s="34">
        <v>355882.54</v>
      </c>
      <c r="O90" s="34">
        <v>300250.32</v>
      </c>
      <c r="P90" s="34">
        <v>3880765.9</v>
      </c>
      <c r="Q90" s="69">
        <f t="shared" si="6"/>
        <v>3880765.9</v>
      </c>
      <c r="R90" s="70">
        <f t="shared" si="7"/>
        <v>1823949.79</v>
      </c>
      <c r="S90" s="69">
        <f t="shared" si="8"/>
        <v>2056816.11</v>
      </c>
      <c r="T90" s="7"/>
      <c r="U90" s="7"/>
      <c r="V90" s="7"/>
      <c r="W90" s="7"/>
      <c r="X90" s="7"/>
    </row>
    <row r="91" spans="1:24" x14ac:dyDescent="0.2">
      <c r="A91" s="33" t="s">
        <v>228</v>
      </c>
      <c r="B91" s="33" t="s">
        <v>229</v>
      </c>
      <c r="C91" s="33" t="s">
        <v>225</v>
      </c>
      <c r="D91" s="34">
        <v>337697.68</v>
      </c>
      <c r="E91" s="34">
        <v>361336.52</v>
      </c>
      <c r="F91" s="34">
        <v>265131.62</v>
      </c>
      <c r="G91" s="34">
        <v>329520.73</v>
      </c>
      <c r="H91" s="34">
        <v>296947.40999999997</v>
      </c>
      <c r="I91" s="34">
        <v>329520.73</v>
      </c>
      <c r="J91" s="34">
        <v>296947.40999999997</v>
      </c>
      <c r="K91" s="34">
        <v>424604.68</v>
      </c>
      <c r="L91" s="34">
        <v>458965.75</v>
      </c>
      <c r="M91" s="34">
        <v>528506.02</v>
      </c>
      <c r="N91" s="34">
        <v>458965.75</v>
      </c>
      <c r="O91" s="34">
        <v>368972.47</v>
      </c>
      <c r="P91" s="34">
        <v>4457116.7699999996</v>
      </c>
      <c r="Q91" s="69">
        <f t="shared" si="6"/>
        <v>4457116.7699999996</v>
      </c>
      <c r="R91" s="70">
        <f t="shared" si="7"/>
        <v>1920154.6899999997</v>
      </c>
      <c r="S91" s="69">
        <f t="shared" si="8"/>
        <v>2536962.08</v>
      </c>
      <c r="T91" s="7"/>
      <c r="U91" s="7"/>
      <c r="V91" s="7"/>
      <c r="W91" s="7"/>
      <c r="X91" s="7"/>
    </row>
    <row r="92" spans="1:24" x14ac:dyDescent="0.2">
      <c r="A92" s="33" t="s">
        <v>205</v>
      </c>
      <c r="B92" s="33" t="s">
        <v>206</v>
      </c>
      <c r="C92" s="33" t="s">
        <v>162</v>
      </c>
      <c r="D92" s="34">
        <v>1146911.01</v>
      </c>
      <c r="E92" s="34">
        <v>857237.16</v>
      </c>
      <c r="F92" s="34">
        <v>1335520.77</v>
      </c>
      <c r="G92" s="34">
        <v>1392494.99</v>
      </c>
      <c r="H92" s="34">
        <v>890597.07</v>
      </c>
      <c r="I92" s="34">
        <v>948320.95</v>
      </c>
      <c r="J92" s="34">
        <v>678759.12</v>
      </c>
      <c r="K92" s="34">
        <v>630141.49</v>
      </c>
      <c r="L92" s="34">
        <v>809131.1</v>
      </c>
      <c r="M92" s="34">
        <v>1874078.39</v>
      </c>
      <c r="N92" s="34">
        <v>2235326.8199999998</v>
      </c>
      <c r="O92" s="34">
        <v>2424124.08</v>
      </c>
      <c r="P92" s="34">
        <v>15222643</v>
      </c>
      <c r="Q92" s="69">
        <f t="shared" si="6"/>
        <v>15222642.950000001</v>
      </c>
      <c r="R92" s="70">
        <f t="shared" si="7"/>
        <v>6571081.9500000002</v>
      </c>
      <c r="S92" s="69">
        <f t="shared" si="8"/>
        <v>8651561</v>
      </c>
      <c r="T92" s="7"/>
      <c r="U92" s="7"/>
      <c r="V92" s="7"/>
      <c r="W92" s="7"/>
      <c r="X92" s="7"/>
    </row>
    <row r="93" spans="1:24" x14ac:dyDescent="0.2">
      <c r="A93" s="26" t="s">
        <v>100</v>
      </c>
      <c r="B93" s="26" t="s">
        <v>101</v>
      </c>
      <c r="C93" s="26" t="s">
        <v>99</v>
      </c>
      <c r="D93" s="32">
        <v>616463.6</v>
      </c>
      <c r="E93" s="32">
        <v>668859.84</v>
      </c>
      <c r="F93" s="32">
        <v>742149.8</v>
      </c>
      <c r="G93" s="32">
        <v>744640.24</v>
      </c>
      <c r="H93" s="32">
        <v>432624.24</v>
      </c>
      <c r="I93" s="32">
        <v>301698.48</v>
      </c>
      <c r="J93" s="32">
        <v>388863.73</v>
      </c>
      <c r="K93" s="32">
        <v>357457.23</v>
      </c>
      <c r="L93" s="32">
        <v>467563.36</v>
      </c>
      <c r="M93" s="32">
        <v>737013.23</v>
      </c>
      <c r="N93" s="32">
        <v>983588.93</v>
      </c>
      <c r="O93" s="32">
        <v>1010340.07</v>
      </c>
      <c r="P93" s="32">
        <v>7451262.75</v>
      </c>
      <c r="Q93" s="69">
        <f t="shared" si="6"/>
        <v>7451262.75</v>
      </c>
      <c r="R93" s="70">
        <f t="shared" si="7"/>
        <v>3506436.1999999997</v>
      </c>
      <c r="S93" s="69">
        <f t="shared" si="8"/>
        <v>3944826.55</v>
      </c>
      <c r="T93" s="7"/>
      <c r="U93" s="7"/>
      <c r="V93" s="7"/>
      <c r="W93" s="7"/>
      <c r="X93" s="7"/>
    </row>
    <row r="94" spans="1:24" x14ac:dyDescent="0.2">
      <c r="A94" s="33" t="s">
        <v>163</v>
      </c>
      <c r="B94" s="33" t="s">
        <v>164</v>
      </c>
      <c r="C94" s="33" t="s">
        <v>162</v>
      </c>
      <c r="D94" s="34">
        <v>648869.78</v>
      </c>
      <c r="E94" s="34">
        <v>751798.75</v>
      </c>
      <c r="F94" s="34">
        <v>715634.51</v>
      </c>
      <c r="G94" s="34">
        <v>851945.85</v>
      </c>
      <c r="H94" s="34">
        <v>451357.43</v>
      </c>
      <c r="I94" s="34">
        <v>312959.7</v>
      </c>
      <c r="J94" s="34">
        <v>231698.07</v>
      </c>
      <c r="K94" s="34">
        <v>170141.53</v>
      </c>
      <c r="L94" s="34">
        <v>328886.02</v>
      </c>
      <c r="M94" s="34">
        <v>704174.27</v>
      </c>
      <c r="N94" s="34">
        <v>760345.4</v>
      </c>
      <c r="O94" s="34">
        <v>751390.58</v>
      </c>
      <c r="P94" s="34">
        <v>6679201.8899999997</v>
      </c>
      <c r="Q94" s="69">
        <f t="shared" si="6"/>
        <v>6679201.8900000006</v>
      </c>
      <c r="R94" s="70">
        <f t="shared" si="7"/>
        <v>3732566.0200000005</v>
      </c>
      <c r="S94" s="69">
        <f t="shared" si="8"/>
        <v>2946635.87</v>
      </c>
      <c r="T94" s="7"/>
      <c r="U94" s="7"/>
      <c r="V94" s="7"/>
      <c r="W94" s="7"/>
      <c r="X94" s="7"/>
    </row>
    <row r="95" spans="1:24" x14ac:dyDescent="0.2">
      <c r="A95" s="33" t="s">
        <v>45</v>
      </c>
      <c r="B95" s="33" t="s">
        <v>46</v>
      </c>
      <c r="C95" s="33" t="s">
        <v>7</v>
      </c>
      <c r="D95" s="34">
        <v>582201.5</v>
      </c>
      <c r="E95" s="34">
        <v>583556.30000000005</v>
      </c>
      <c r="F95" s="34">
        <v>672289.7</v>
      </c>
      <c r="G95" s="34">
        <v>807758.13</v>
      </c>
      <c r="H95" s="34">
        <v>612292.03</v>
      </c>
      <c r="I95" s="34">
        <v>709235.64</v>
      </c>
      <c r="J95" s="34">
        <v>553557.47</v>
      </c>
      <c r="K95" s="34">
        <v>460250.64</v>
      </c>
      <c r="L95" s="34">
        <v>505849.24</v>
      </c>
      <c r="M95" s="34">
        <v>626898.77</v>
      </c>
      <c r="N95" s="34">
        <v>552431.99</v>
      </c>
      <c r="O95" s="34">
        <v>585236.74</v>
      </c>
      <c r="P95" s="34">
        <v>7251558.1500000004</v>
      </c>
      <c r="Q95" s="69">
        <f t="shared" si="6"/>
        <v>7251558.1500000004</v>
      </c>
      <c r="R95" s="70">
        <f t="shared" si="7"/>
        <v>3967333.3000000003</v>
      </c>
      <c r="S95" s="69">
        <f t="shared" si="8"/>
        <v>3284224.8500000006</v>
      </c>
      <c r="T95" s="7"/>
      <c r="U95" s="7"/>
      <c r="V95" s="7"/>
      <c r="W95" s="7"/>
      <c r="X95" s="7"/>
    </row>
    <row r="96" spans="1:24" x14ac:dyDescent="0.2">
      <c r="A96" s="33" t="s">
        <v>41</v>
      </c>
      <c r="B96" s="33" t="s">
        <v>42</v>
      </c>
      <c r="C96" s="33" t="s">
        <v>7</v>
      </c>
      <c r="D96" s="34">
        <v>582201.5</v>
      </c>
      <c r="E96" s="34">
        <v>583556.30000000005</v>
      </c>
      <c r="F96" s="34">
        <v>672289.7</v>
      </c>
      <c r="G96" s="34">
        <v>807758.13</v>
      </c>
      <c r="H96" s="34">
        <v>612292.03</v>
      </c>
      <c r="I96" s="34">
        <v>709235.64</v>
      </c>
      <c r="J96" s="34">
        <v>553557.47</v>
      </c>
      <c r="K96" s="34">
        <v>460250.64</v>
      </c>
      <c r="L96" s="34">
        <v>505849.24</v>
      </c>
      <c r="M96" s="34">
        <v>626898.77</v>
      </c>
      <c r="N96" s="34">
        <v>552431.99</v>
      </c>
      <c r="O96" s="34">
        <v>586548.93000000005</v>
      </c>
      <c r="P96" s="34">
        <v>7252870.3399999999</v>
      </c>
      <c r="Q96" s="69">
        <f t="shared" si="6"/>
        <v>7252870.3399999999</v>
      </c>
      <c r="R96" s="70">
        <f t="shared" si="7"/>
        <v>3967333.3000000003</v>
      </c>
      <c r="S96" s="69">
        <f t="shared" si="8"/>
        <v>3285537.0400000005</v>
      </c>
      <c r="T96" s="7"/>
      <c r="U96" s="7"/>
      <c r="V96" s="7"/>
      <c r="W96" s="7"/>
      <c r="X96" s="7"/>
    </row>
    <row r="97" spans="1:24" x14ac:dyDescent="0.2">
      <c r="A97" s="33" t="s">
        <v>43</v>
      </c>
      <c r="B97" s="33" t="s">
        <v>44</v>
      </c>
      <c r="C97" s="33" t="s">
        <v>7</v>
      </c>
      <c r="D97" s="34">
        <v>582201.5</v>
      </c>
      <c r="E97" s="34">
        <v>583556.30000000005</v>
      </c>
      <c r="F97" s="34">
        <v>672289.7</v>
      </c>
      <c r="G97" s="34">
        <v>807758.13</v>
      </c>
      <c r="H97" s="34">
        <v>612292.03</v>
      </c>
      <c r="I97" s="34">
        <v>709235.64</v>
      </c>
      <c r="J97" s="34">
        <v>553557.47</v>
      </c>
      <c r="K97" s="34">
        <v>460250.64</v>
      </c>
      <c r="L97" s="34">
        <v>505849.24</v>
      </c>
      <c r="M97" s="34">
        <v>626898.77</v>
      </c>
      <c r="N97" s="34">
        <v>552431.99</v>
      </c>
      <c r="O97" s="34">
        <v>584908.68999999994</v>
      </c>
      <c r="P97" s="34">
        <v>7251230.0999999996</v>
      </c>
      <c r="Q97" s="69">
        <f t="shared" si="6"/>
        <v>7251230.0999999996</v>
      </c>
      <c r="R97" s="70">
        <f t="shared" si="7"/>
        <v>3967333.3000000003</v>
      </c>
      <c r="S97" s="69">
        <f t="shared" si="8"/>
        <v>3283896.8000000003</v>
      </c>
      <c r="T97" s="7"/>
      <c r="U97" s="7"/>
      <c r="V97" s="7"/>
      <c r="W97" s="7"/>
      <c r="X97" s="7"/>
    </row>
    <row r="98" spans="1:24" x14ac:dyDescent="0.2">
      <c r="A98" s="33" t="s">
        <v>39</v>
      </c>
      <c r="B98" s="33" t="s">
        <v>40</v>
      </c>
      <c r="C98" s="33" t="s">
        <v>7</v>
      </c>
      <c r="D98" s="34">
        <v>582201.5</v>
      </c>
      <c r="E98" s="34">
        <v>583556.30000000005</v>
      </c>
      <c r="F98" s="34">
        <v>672289.7</v>
      </c>
      <c r="G98" s="34">
        <v>807758.13</v>
      </c>
      <c r="H98" s="34">
        <v>612292.03</v>
      </c>
      <c r="I98" s="34">
        <v>709235.64</v>
      </c>
      <c r="J98" s="34">
        <v>553557.47</v>
      </c>
      <c r="K98" s="34">
        <v>460250.64</v>
      </c>
      <c r="L98" s="34">
        <v>505849.24</v>
      </c>
      <c r="M98" s="34">
        <v>626898.77</v>
      </c>
      <c r="N98" s="34">
        <v>552431.99</v>
      </c>
      <c r="O98" s="34">
        <v>585892.82999999996</v>
      </c>
      <c r="P98" s="34">
        <v>7252214.2400000002</v>
      </c>
      <c r="Q98" s="69">
        <f t="shared" ref="Q98:Q130" si="9">SUM(D98:O98)</f>
        <v>7252214.2400000002</v>
      </c>
      <c r="R98" s="70">
        <f t="shared" ref="R98:R130" si="10">SUM(D98:I98)</f>
        <v>3967333.3000000003</v>
      </c>
      <c r="S98" s="69">
        <f t="shared" ref="S98:S130" si="11">SUM(J98:O98)</f>
        <v>3284880.9400000004</v>
      </c>
      <c r="T98" s="7"/>
      <c r="U98" s="7"/>
      <c r="V98" s="7"/>
      <c r="W98" s="7"/>
      <c r="X98" s="7"/>
    </row>
    <row r="99" spans="1:24" x14ac:dyDescent="0.2">
      <c r="A99" s="33" t="s">
        <v>123</v>
      </c>
      <c r="B99" s="33" t="s">
        <v>124</v>
      </c>
      <c r="C99" s="33" t="s">
        <v>104</v>
      </c>
      <c r="D99" s="34">
        <v>503229.41</v>
      </c>
      <c r="E99" s="34">
        <v>438177.8</v>
      </c>
      <c r="F99" s="34">
        <v>438177.8</v>
      </c>
      <c r="G99" s="34">
        <v>631491.54</v>
      </c>
      <c r="H99" s="34">
        <v>515503.3</v>
      </c>
      <c r="I99" s="34">
        <v>489728.13</v>
      </c>
      <c r="J99" s="34">
        <v>573497.42000000004</v>
      </c>
      <c r="K99" s="34">
        <v>501071.08</v>
      </c>
      <c r="L99" s="34">
        <v>501071.08</v>
      </c>
      <c r="M99" s="34">
        <v>612420.19999999995</v>
      </c>
      <c r="N99" s="34">
        <v>535867.68000000005</v>
      </c>
      <c r="O99" s="34">
        <v>535867.68000000005</v>
      </c>
      <c r="P99" s="34">
        <v>6276103.1200000001</v>
      </c>
      <c r="Q99" s="69">
        <f t="shared" si="9"/>
        <v>6276103.1199999992</v>
      </c>
      <c r="R99" s="70">
        <f t="shared" si="10"/>
        <v>3016307.98</v>
      </c>
      <c r="S99" s="69">
        <f t="shared" si="11"/>
        <v>3259795.1400000006</v>
      </c>
      <c r="T99" s="7"/>
      <c r="U99" s="7"/>
      <c r="V99" s="7"/>
      <c r="W99" s="7"/>
      <c r="X99" s="7"/>
    </row>
    <row r="100" spans="1:24" x14ac:dyDescent="0.2">
      <c r="A100" s="33" t="s">
        <v>121</v>
      </c>
      <c r="B100" s="33" t="s">
        <v>122</v>
      </c>
      <c r="C100" s="33" t="s">
        <v>104</v>
      </c>
      <c r="D100" s="34">
        <v>276162.48</v>
      </c>
      <c r="E100" s="34">
        <v>238420.27</v>
      </c>
      <c r="F100" s="34">
        <v>238420.27</v>
      </c>
      <c r="G100" s="34">
        <v>335077.14</v>
      </c>
      <c r="H100" s="34">
        <v>257751.65</v>
      </c>
      <c r="I100" s="34">
        <v>231976.48</v>
      </c>
      <c r="J100" s="34">
        <v>309301.98</v>
      </c>
      <c r="K100" s="34">
        <v>257494.86</v>
      </c>
      <c r="L100" s="34">
        <v>250535.54</v>
      </c>
      <c r="M100" s="34">
        <v>334047.38</v>
      </c>
      <c r="N100" s="34">
        <v>250535.54</v>
      </c>
      <c r="O100" s="34">
        <v>250535.54</v>
      </c>
      <c r="P100" s="34">
        <v>3230259.13</v>
      </c>
      <c r="Q100" s="69">
        <f t="shared" si="9"/>
        <v>3230259.13</v>
      </c>
      <c r="R100" s="70">
        <f t="shared" si="10"/>
        <v>1577808.29</v>
      </c>
      <c r="S100" s="69">
        <f t="shared" si="11"/>
        <v>1652450.84</v>
      </c>
      <c r="T100" s="7"/>
      <c r="U100" s="7"/>
      <c r="V100" s="7"/>
      <c r="W100" s="7"/>
      <c r="X100" s="7"/>
    </row>
    <row r="101" spans="1:24" x14ac:dyDescent="0.2">
      <c r="A101" s="26" t="s">
        <v>127</v>
      </c>
      <c r="B101" s="26" t="s">
        <v>128</v>
      </c>
      <c r="C101" s="26" t="s">
        <v>104</v>
      </c>
      <c r="D101" s="32">
        <v>345385.13</v>
      </c>
      <c r="E101" s="32">
        <v>306380.43</v>
      </c>
      <c r="F101" s="32">
        <v>306380.43</v>
      </c>
      <c r="G101" s="32">
        <v>375159.71</v>
      </c>
      <c r="H101" s="32">
        <v>312633.09000000003</v>
      </c>
      <c r="I101" s="32">
        <v>275117.12</v>
      </c>
      <c r="J101" s="32">
        <v>362654.38</v>
      </c>
      <c r="K101" s="32">
        <v>324134.65999999997</v>
      </c>
      <c r="L101" s="32">
        <v>317381.84999999998</v>
      </c>
      <c r="M101" s="32">
        <v>391662.71</v>
      </c>
      <c r="N101" s="32">
        <v>330887.46000000002</v>
      </c>
      <c r="O101" s="32">
        <v>330887.46000000002</v>
      </c>
      <c r="P101" s="32">
        <v>3978664.43</v>
      </c>
      <c r="Q101" s="69">
        <f t="shared" si="9"/>
        <v>3978664.43</v>
      </c>
      <c r="R101" s="70">
        <f t="shared" si="10"/>
        <v>1921055.9100000001</v>
      </c>
      <c r="S101" s="69">
        <f t="shared" si="11"/>
        <v>2057608.52</v>
      </c>
      <c r="T101" s="7"/>
      <c r="U101" s="7"/>
      <c r="V101" s="7"/>
      <c r="W101" s="7"/>
      <c r="X101" s="7"/>
    </row>
    <row r="102" spans="1:24" x14ac:dyDescent="0.2">
      <c r="A102" s="26" t="s">
        <v>113</v>
      </c>
      <c r="B102" s="26" t="s">
        <v>114</v>
      </c>
      <c r="C102" s="26" t="s">
        <v>104</v>
      </c>
      <c r="D102" s="32">
        <v>572296.03</v>
      </c>
      <c r="E102" s="32">
        <v>479297.93</v>
      </c>
      <c r="F102" s="32">
        <v>479297.93</v>
      </c>
      <c r="G102" s="32">
        <v>629525.64</v>
      </c>
      <c r="H102" s="32">
        <v>515066.43</v>
      </c>
      <c r="I102" s="32">
        <v>450683.13</v>
      </c>
      <c r="J102" s="32">
        <v>615218.23</v>
      </c>
      <c r="K102" s="32">
        <v>502190.33</v>
      </c>
      <c r="L102" s="32">
        <v>494464.33</v>
      </c>
      <c r="M102" s="32">
        <v>664436.43999999994</v>
      </c>
      <c r="N102" s="32">
        <v>517642.34</v>
      </c>
      <c r="O102" s="32">
        <v>517642.34</v>
      </c>
      <c r="P102" s="32">
        <v>6437761.0999999996</v>
      </c>
      <c r="Q102" s="69">
        <f t="shared" si="9"/>
        <v>6437761.0999999996</v>
      </c>
      <c r="R102" s="70">
        <f t="shared" si="10"/>
        <v>3126167.09</v>
      </c>
      <c r="S102" s="69">
        <f t="shared" si="11"/>
        <v>3311594.01</v>
      </c>
      <c r="T102" s="7"/>
      <c r="U102" s="7"/>
      <c r="V102" s="7"/>
      <c r="W102" s="7"/>
      <c r="X102" s="7"/>
    </row>
    <row r="103" spans="1:24" x14ac:dyDescent="0.2">
      <c r="A103" s="26" t="s">
        <v>115</v>
      </c>
      <c r="B103" s="26" t="s">
        <v>116</v>
      </c>
      <c r="C103" s="26" t="s">
        <v>104</v>
      </c>
      <c r="D103" s="32">
        <v>1348983.5</v>
      </c>
      <c r="E103" s="32">
        <v>1151745.76</v>
      </c>
      <c r="F103" s="32">
        <v>1151745.76</v>
      </c>
      <c r="G103" s="32">
        <v>1516584.48</v>
      </c>
      <c r="H103" s="32">
        <v>1208975.3700000001</v>
      </c>
      <c r="I103" s="32">
        <v>1173206.8700000001</v>
      </c>
      <c r="J103" s="32">
        <v>1430740.08</v>
      </c>
      <c r="K103" s="32">
        <v>1236160.82</v>
      </c>
      <c r="L103" s="32">
        <v>1220708.81</v>
      </c>
      <c r="M103" s="32">
        <v>1576105.04</v>
      </c>
      <c r="N103" s="32">
        <v>1251612.83</v>
      </c>
      <c r="O103" s="32">
        <v>1251612.83</v>
      </c>
      <c r="P103" s="32">
        <v>15518182.199999999</v>
      </c>
      <c r="Q103" s="69">
        <f t="shared" si="9"/>
        <v>15518182.150000002</v>
      </c>
      <c r="R103" s="70">
        <f t="shared" si="10"/>
        <v>7551241.7400000002</v>
      </c>
      <c r="S103" s="69">
        <f t="shared" si="11"/>
        <v>7966940.4100000001</v>
      </c>
      <c r="T103" s="7"/>
      <c r="U103" s="7"/>
      <c r="V103" s="7"/>
      <c r="W103" s="7"/>
      <c r="X103" s="7"/>
    </row>
    <row r="104" spans="1:24" x14ac:dyDescent="0.2">
      <c r="A104" s="33" t="s">
        <v>105</v>
      </c>
      <c r="B104" s="33" t="s">
        <v>106</v>
      </c>
      <c r="C104" s="33" t="s">
        <v>104</v>
      </c>
      <c r="D104" s="34">
        <v>944342.54</v>
      </c>
      <c r="E104" s="34">
        <v>797647.42</v>
      </c>
      <c r="F104" s="34">
        <v>797647.42</v>
      </c>
      <c r="G104" s="34">
        <v>1056332.8799999999</v>
      </c>
      <c r="H104" s="34">
        <v>840422.18</v>
      </c>
      <c r="I104" s="34">
        <v>754465.29</v>
      </c>
      <c r="J104" s="34">
        <v>1013150.74</v>
      </c>
      <c r="K104" s="34">
        <v>872901.16</v>
      </c>
      <c r="L104" s="34">
        <v>861461.93</v>
      </c>
      <c r="M104" s="34">
        <v>1094206.25</v>
      </c>
      <c r="N104" s="34">
        <v>861461.93</v>
      </c>
      <c r="O104" s="34">
        <v>861461.93</v>
      </c>
      <c r="P104" s="34">
        <v>10755501.699999999</v>
      </c>
      <c r="Q104" s="69">
        <f t="shared" si="9"/>
        <v>10755501.669999998</v>
      </c>
      <c r="R104" s="70">
        <f t="shared" si="10"/>
        <v>5190857.7299999995</v>
      </c>
      <c r="S104" s="69">
        <f t="shared" si="11"/>
        <v>5564643.9399999995</v>
      </c>
      <c r="T104" s="7"/>
      <c r="U104" s="7"/>
      <c r="V104" s="7"/>
      <c r="W104" s="7"/>
      <c r="X104" s="7"/>
    </row>
    <row r="105" spans="1:24" x14ac:dyDescent="0.2">
      <c r="A105" s="33" t="s">
        <v>107</v>
      </c>
      <c r="B105" s="33" t="s">
        <v>108</v>
      </c>
      <c r="C105" s="33" t="s">
        <v>104</v>
      </c>
      <c r="D105" s="34">
        <v>465916.79</v>
      </c>
      <c r="E105" s="34">
        <v>421921.97</v>
      </c>
      <c r="F105" s="34">
        <v>413311.32</v>
      </c>
      <c r="G105" s="34">
        <v>523017.41</v>
      </c>
      <c r="H105" s="34">
        <v>455726.76</v>
      </c>
      <c r="I105" s="34">
        <v>405019.58</v>
      </c>
      <c r="J105" s="34">
        <v>506115.02</v>
      </c>
      <c r="K105" s="34">
        <v>437417.18</v>
      </c>
      <c r="L105" s="34">
        <v>428117.76000000001</v>
      </c>
      <c r="M105" s="34">
        <v>546599.27</v>
      </c>
      <c r="N105" s="34">
        <v>428117.76000000001</v>
      </c>
      <c r="O105" s="34">
        <v>428117.76000000001</v>
      </c>
      <c r="P105" s="34">
        <v>5459398.5800000001</v>
      </c>
      <c r="Q105" s="69">
        <f t="shared" si="9"/>
        <v>5459398.5800000001</v>
      </c>
      <c r="R105" s="70">
        <f t="shared" si="10"/>
        <v>2684913.83</v>
      </c>
      <c r="S105" s="69">
        <f t="shared" si="11"/>
        <v>2774484.75</v>
      </c>
      <c r="T105" s="7"/>
      <c r="U105" s="7"/>
      <c r="V105" s="7"/>
      <c r="W105" s="7"/>
      <c r="X105" s="7"/>
    </row>
    <row r="106" spans="1:24" x14ac:dyDescent="0.2">
      <c r="A106" s="26" t="s">
        <v>109</v>
      </c>
      <c r="B106" s="26" t="s">
        <v>110</v>
      </c>
      <c r="C106" s="26" t="s">
        <v>104</v>
      </c>
      <c r="D106" s="32">
        <v>287492.94</v>
      </c>
      <c r="E106" s="32">
        <v>247686.23</v>
      </c>
      <c r="F106" s="32">
        <v>237094.38</v>
      </c>
      <c r="G106" s="32">
        <v>290868.37</v>
      </c>
      <c r="H106" s="32">
        <v>269277.3</v>
      </c>
      <c r="I106" s="32">
        <v>215503.31</v>
      </c>
      <c r="J106" s="32">
        <v>280276.52</v>
      </c>
      <c r="K106" s="32">
        <v>267501.96999999997</v>
      </c>
      <c r="L106" s="32">
        <v>267501.96999999997</v>
      </c>
      <c r="M106" s="32">
        <v>302699.59999999998</v>
      </c>
      <c r="N106" s="32">
        <v>267501.96999999997</v>
      </c>
      <c r="O106" s="32">
        <v>267501.96999999997</v>
      </c>
      <c r="P106" s="32">
        <v>3200906.53</v>
      </c>
      <c r="Q106" s="69">
        <f t="shared" si="9"/>
        <v>3200906.5300000003</v>
      </c>
      <c r="R106" s="70">
        <f t="shared" si="10"/>
        <v>1547922.53</v>
      </c>
      <c r="S106" s="69">
        <f t="shared" si="11"/>
        <v>1652984</v>
      </c>
      <c r="T106" s="7"/>
      <c r="U106" s="7"/>
      <c r="V106" s="7"/>
      <c r="W106" s="7"/>
      <c r="X106" s="7"/>
    </row>
    <row r="107" spans="1:24" x14ac:dyDescent="0.2">
      <c r="A107" s="26" t="s">
        <v>49</v>
      </c>
      <c r="B107" s="26" t="s">
        <v>50</v>
      </c>
      <c r="C107" s="26" t="s">
        <v>7</v>
      </c>
      <c r="D107" s="32">
        <v>182706.9</v>
      </c>
      <c r="E107" s="32">
        <v>138252.48000000001</v>
      </c>
      <c r="F107" s="32">
        <v>233841.1</v>
      </c>
      <c r="G107" s="32">
        <v>409356.94</v>
      </c>
      <c r="H107" s="32">
        <v>486583.91</v>
      </c>
      <c r="I107" s="32">
        <v>386134.85</v>
      </c>
      <c r="J107" s="32">
        <v>371553.53</v>
      </c>
      <c r="K107" s="32">
        <v>282859.2</v>
      </c>
      <c r="L107" s="32">
        <v>253923.71</v>
      </c>
      <c r="M107" s="32">
        <v>265734.12</v>
      </c>
      <c r="N107" s="32">
        <v>255695.27</v>
      </c>
      <c r="O107" s="32">
        <v>216130.42</v>
      </c>
      <c r="P107" s="32">
        <v>3482772.43</v>
      </c>
      <c r="Q107" s="69">
        <f t="shared" si="9"/>
        <v>3482772.43</v>
      </c>
      <c r="R107" s="70">
        <f t="shared" si="10"/>
        <v>1836876.1799999997</v>
      </c>
      <c r="S107" s="69">
        <f t="shared" si="11"/>
        <v>1645896.25</v>
      </c>
      <c r="T107" s="7"/>
      <c r="U107" s="7"/>
      <c r="V107" s="7"/>
      <c r="W107" s="7"/>
      <c r="X107" s="7"/>
    </row>
    <row r="108" spans="1:24" x14ac:dyDescent="0.2">
      <c r="A108" s="33" t="s">
        <v>25</v>
      </c>
      <c r="B108" s="33" t="s">
        <v>26</v>
      </c>
      <c r="C108" s="33" t="s">
        <v>12</v>
      </c>
      <c r="D108" s="34">
        <v>78193.2</v>
      </c>
      <c r="E108" s="34">
        <v>20806.599999999999</v>
      </c>
      <c r="F108" s="34">
        <v>252124.79999999999</v>
      </c>
      <c r="G108" s="34">
        <v>256784.7</v>
      </c>
      <c r="H108" s="34">
        <v>215869.9</v>
      </c>
      <c r="I108" s="34">
        <v>916.1</v>
      </c>
      <c r="J108" s="34">
        <v>245792.5</v>
      </c>
      <c r="K108" s="34">
        <v>216927.72</v>
      </c>
      <c r="L108" s="34">
        <v>216927.72</v>
      </c>
      <c r="M108" s="34">
        <v>262992.65000000002</v>
      </c>
      <c r="N108" s="34">
        <v>216927.72</v>
      </c>
      <c r="O108" s="34">
        <v>229669.19</v>
      </c>
      <c r="P108" s="34">
        <v>2213932.7999999998</v>
      </c>
      <c r="Q108" s="69">
        <f t="shared" si="9"/>
        <v>2213932.8000000003</v>
      </c>
      <c r="R108" s="70">
        <f t="shared" si="10"/>
        <v>824695.3</v>
      </c>
      <c r="S108" s="69">
        <f t="shared" si="11"/>
        <v>1389237.5</v>
      </c>
      <c r="T108" s="7"/>
      <c r="U108" s="7"/>
      <c r="V108" s="7"/>
      <c r="W108" s="7"/>
      <c r="X108" s="7"/>
    </row>
    <row r="109" spans="1:24" x14ac:dyDescent="0.2">
      <c r="A109" s="33" t="s">
        <v>144</v>
      </c>
      <c r="B109" s="33" t="s">
        <v>145</v>
      </c>
      <c r="C109" s="33" t="s">
        <v>137</v>
      </c>
      <c r="D109" s="34">
        <v>0</v>
      </c>
      <c r="E109" s="34">
        <v>0</v>
      </c>
      <c r="F109" s="34">
        <v>1692696.44</v>
      </c>
      <c r="G109" s="34">
        <v>1665102.08</v>
      </c>
      <c r="H109" s="34">
        <v>1610639.51</v>
      </c>
      <c r="I109" s="34">
        <v>1337600.53</v>
      </c>
      <c r="J109" s="34">
        <v>1897475.68</v>
      </c>
      <c r="K109" s="34">
        <v>1679474.48</v>
      </c>
      <c r="L109" s="34">
        <v>1679474.48</v>
      </c>
      <c r="M109" s="34">
        <v>2030287.67</v>
      </c>
      <c r="N109" s="34">
        <v>1679474.48</v>
      </c>
      <c r="O109" s="34">
        <v>1679474.48</v>
      </c>
      <c r="P109" s="34">
        <v>16951699.800000001</v>
      </c>
      <c r="Q109" s="69">
        <f t="shared" si="9"/>
        <v>16951699.830000002</v>
      </c>
      <c r="R109" s="70">
        <f t="shared" si="10"/>
        <v>6306038.5600000005</v>
      </c>
      <c r="S109" s="69">
        <f t="shared" si="11"/>
        <v>10645661.270000001</v>
      </c>
      <c r="T109" s="7"/>
      <c r="U109" s="7"/>
      <c r="V109" s="7"/>
      <c r="W109" s="7"/>
      <c r="X109" s="7"/>
    </row>
    <row r="110" spans="1:24" x14ac:dyDescent="0.2">
      <c r="A110" s="26" t="s">
        <v>135</v>
      </c>
      <c r="B110" s="26" t="s">
        <v>136</v>
      </c>
      <c r="C110" s="26" t="s">
        <v>137</v>
      </c>
      <c r="D110" s="32">
        <v>0</v>
      </c>
      <c r="E110" s="32">
        <v>0</v>
      </c>
      <c r="F110" s="32">
        <v>462016.14</v>
      </c>
      <c r="G110" s="32">
        <v>363028.36</v>
      </c>
      <c r="H110" s="32">
        <v>313644.21000000002</v>
      </c>
      <c r="I110" s="32">
        <v>264040.58</v>
      </c>
      <c r="J110" s="32">
        <v>330105.59000000003</v>
      </c>
      <c r="K110" s="32">
        <v>296963.34000000003</v>
      </c>
      <c r="L110" s="32">
        <v>296963.34000000003</v>
      </c>
      <c r="M110" s="32">
        <v>346566.97</v>
      </c>
      <c r="N110" s="32">
        <v>313644.21000000002</v>
      </c>
      <c r="O110" s="32">
        <v>313644.21000000002</v>
      </c>
      <c r="P110" s="32">
        <v>3300616.95</v>
      </c>
      <c r="Q110" s="69">
        <f t="shared" si="9"/>
        <v>3300616.95</v>
      </c>
      <c r="R110" s="70">
        <f t="shared" si="10"/>
        <v>1402729.29</v>
      </c>
      <c r="S110" s="69">
        <f t="shared" si="11"/>
        <v>1897887.66</v>
      </c>
      <c r="T110" s="7"/>
      <c r="U110" s="7"/>
      <c r="V110" s="7"/>
      <c r="W110" s="7"/>
      <c r="X110" s="7"/>
    </row>
    <row r="111" spans="1:24" x14ac:dyDescent="0.2">
      <c r="A111" s="26" t="s">
        <v>189</v>
      </c>
      <c r="B111" s="26" t="s">
        <v>190</v>
      </c>
      <c r="C111" s="26" t="s">
        <v>162</v>
      </c>
      <c r="D111" s="32">
        <v>1384533.71</v>
      </c>
      <c r="E111" s="32">
        <v>2100752.42</v>
      </c>
      <c r="F111" s="32">
        <v>1338966.78</v>
      </c>
      <c r="G111" s="32">
        <v>872392.55</v>
      </c>
      <c r="H111" s="32">
        <v>531224.75</v>
      </c>
      <c r="I111" s="32">
        <v>302611.17</v>
      </c>
      <c r="J111" s="32">
        <v>366653.5</v>
      </c>
      <c r="K111" s="32">
        <v>2110847.6</v>
      </c>
      <c r="L111" s="32">
        <v>1804812.29</v>
      </c>
      <c r="M111" s="32">
        <v>4304395.5</v>
      </c>
      <c r="N111" s="32">
        <v>4026664.03</v>
      </c>
      <c r="O111" s="32">
        <v>4720550.45</v>
      </c>
      <c r="P111" s="32">
        <v>23864404.800000001</v>
      </c>
      <c r="Q111" s="69">
        <f t="shared" si="9"/>
        <v>23864404.75</v>
      </c>
      <c r="R111" s="70">
        <f t="shared" si="10"/>
        <v>6530481.3799999999</v>
      </c>
      <c r="S111" s="69">
        <f t="shared" si="11"/>
        <v>17333923.370000001</v>
      </c>
      <c r="T111" s="7"/>
      <c r="U111" s="7"/>
      <c r="V111" s="7"/>
      <c r="W111" s="7"/>
      <c r="X111" s="7"/>
    </row>
    <row r="112" spans="1:24" x14ac:dyDescent="0.2">
      <c r="A112" s="26" t="s">
        <v>160</v>
      </c>
      <c r="B112" s="26" t="s">
        <v>161</v>
      </c>
      <c r="C112" s="26" t="s">
        <v>162</v>
      </c>
      <c r="D112" s="32">
        <v>543588.59</v>
      </c>
      <c r="E112" s="32">
        <v>476403.48</v>
      </c>
      <c r="F112" s="32">
        <v>473584.53</v>
      </c>
      <c r="G112" s="32">
        <v>474524.18</v>
      </c>
      <c r="H112" s="32">
        <v>251356.87</v>
      </c>
      <c r="I112" s="32">
        <v>259813.73</v>
      </c>
      <c r="J112" s="32">
        <v>113280.8</v>
      </c>
      <c r="K112" s="32">
        <v>81392.45</v>
      </c>
      <c r="L112" s="32">
        <v>118239.03</v>
      </c>
      <c r="M112" s="32">
        <v>534000.46</v>
      </c>
      <c r="N112" s="32">
        <v>347017.81</v>
      </c>
      <c r="O112" s="32">
        <v>526851.12</v>
      </c>
      <c r="P112" s="32">
        <v>4200053.05</v>
      </c>
      <c r="Q112" s="69">
        <f t="shared" si="9"/>
        <v>4200053.05</v>
      </c>
      <c r="R112" s="70">
        <f t="shared" si="10"/>
        <v>2479271.38</v>
      </c>
      <c r="S112" s="69">
        <f t="shared" si="11"/>
        <v>1720781.67</v>
      </c>
      <c r="T112" s="7"/>
      <c r="U112" s="7"/>
      <c r="V112" s="7"/>
      <c r="W112" s="7"/>
      <c r="X112" s="7"/>
    </row>
    <row r="113" spans="1:24" x14ac:dyDescent="0.2">
      <c r="A113" s="26" t="s">
        <v>125</v>
      </c>
      <c r="B113" s="26" t="s">
        <v>126</v>
      </c>
      <c r="C113" s="26" t="s">
        <v>104</v>
      </c>
      <c r="D113" s="32">
        <v>1301032.1299999999</v>
      </c>
      <c r="E113" s="32">
        <v>1146121.1000000001</v>
      </c>
      <c r="F113" s="32">
        <v>1134544.1200000001</v>
      </c>
      <c r="G113" s="32">
        <v>1389237.7</v>
      </c>
      <c r="H113" s="32">
        <v>1296621.8500000001</v>
      </c>
      <c r="I113" s="32">
        <v>1215582.98</v>
      </c>
      <c r="J113" s="32">
        <v>1389237.7</v>
      </c>
      <c r="K113" s="32">
        <v>1225309.3500000001</v>
      </c>
      <c r="L113" s="32">
        <v>1212806.19</v>
      </c>
      <c r="M113" s="32">
        <v>1512881.95</v>
      </c>
      <c r="N113" s="32">
        <v>1225309.3500000001</v>
      </c>
      <c r="O113" s="32">
        <v>1225309.3500000001</v>
      </c>
      <c r="P113" s="32">
        <v>15273993.800000001</v>
      </c>
      <c r="Q113" s="69">
        <f t="shared" si="9"/>
        <v>15273993.769999998</v>
      </c>
      <c r="R113" s="70">
        <f t="shared" si="10"/>
        <v>7483139.8800000008</v>
      </c>
      <c r="S113" s="69">
        <f t="shared" si="11"/>
        <v>7790853.8899999987</v>
      </c>
      <c r="T113" s="7"/>
      <c r="U113" s="7"/>
      <c r="V113" s="7"/>
      <c r="W113" s="7"/>
      <c r="X113" s="7"/>
    </row>
    <row r="114" spans="1:24" x14ac:dyDescent="0.2">
      <c r="A114" s="26" t="s">
        <v>129</v>
      </c>
      <c r="B114" s="26" t="s">
        <v>130</v>
      </c>
      <c r="C114" s="26" t="s">
        <v>104</v>
      </c>
      <c r="D114" s="32">
        <v>716670.24</v>
      </c>
      <c r="E114" s="32">
        <v>631176.99</v>
      </c>
      <c r="F114" s="32">
        <v>625156.96</v>
      </c>
      <c r="G114" s="32">
        <v>787234.69</v>
      </c>
      <c r="H114" s="32">
        <v>694618.85</v>
      </c>
      <c r="I114" s="32">
        <v>648310.92000000004</v>
      </c>
      <c r="J114" s="32">
        <v>793254.72</v>
      </c>
      <c r="K114" s="32">
        <v>675170.46</v>
      </c>
      <c r="L114" s="32">
        <v>675170.46</v>
      </c>
      <c r="M114" s="32">
        <v>850214.65</v>
      </c>
      <c r="N114" s="32">
        <v>681672.1</v>
      </c>
      <c r="O114" s="32">
        <v>681672.1</v>
      </c>
      <c r="P114" s="32">
        <v>8460323.1400000006</v>
      </c>
      <c r="Q114" s="69">
        <f t="shared" si="9"/>
        <v>8460323.1400000006</v>
      </c>
      <c r="R114" s="70">
        <f t="shared" si="10"/>
        <v>4103168.65</v>
      </c>
      <c r="S114" s="69">
        <f t="shared" si="11"/>
        <v>4357154.4899999993</v>
      </c>
      <c r="T114" s="7"/>
      <c r="U114" s="7"/>
      <c r="V114" s="7"/>
      <c r="W114" s="7"/>
      <c r="X114" s="7"/>
    </row>
    <row r="115" spans="1:24" x14ac:dyDescent="0.2">
      <c r="A115" s="26" t="s">
        <v>81</v>
      </c>
      <c r="B115" s="26" t="s">
        <v>82</v>
      </c>
      <c r="C115" s="26" t="s">
        <v>7</v>
      </c>
      <c r="D115" s="32">
        <v>225779.76</v>
      </c>
      <c r="E115" s="32">
        <v>171330.26</v>
      </c>
      <c r="F115" s="32">
        <v>198504.5</v>
      </c>
      <c r="G115" s="32">
        <v>316480.46000000002</v>
      </c>
      <c r="H115" s="32">
        <v>341334.94</v>
      </c>
      <c r="I115" s="32">
        <v>278370.25</v>
      </c>
      <c r="J115" s="32">
        <v>193533.6</v>
      </c>
      <c r="K115" s="32">
        <v>297863.46000000002</v>
      </c>
      <c r="L115" s="32">
        <v>289529.08</v>
      </c>
      <c r="M115" s="32">
        <v>271410.87</v>
      </c>
      <c r="N115" s="32">
        <v>277208.7</v>
      </c>
      <c r="O115" s="32">
        <v>259815.21</v>
      </c>
      <c r="P115" s="32">
        <v>3121161.09</v>
      </c>
      <c r="Q115" s="69">
        <f t="shared" si="9"/>
        <v>3121161.0900000003</v>
      </c>
      <c r="R115" s="70">
        <f t="shared" si="10"/>
        <v>1531800.17</v>
      </c>
      <c r="S115" s="69">
        <f t="shared" si="11"/>
        <v>1589360.9200000002</v>
      </c>
      <c r="T115" s="7"/>
      <c r="U115" s="7"/>
      <c r="V115" s="7"/>
      <c r="W115" s="7"/>
      <c r="X115" s="7"/>
    </row>
    <row r="116" spans="1:24" x14ac:dyDescent="0.2">
      <c r="A116" s="33" t="s">
        <v>181</v>
      </c>
      <c r="B116" s="33" t="s">
        <v>182</v>
      </c>
      <c r="C116" s="33" t="s">
        <v>162</v>
      </c>
      <c r="D116" s="34">
        <v>1085390.6000000001</v>
      </c>
      <c r="E116" s="34">
        <v>1157023.6000000001</v>
      </c>
      <c r="F116" s="34">
        <v>1052240.06</v>
      </c>
      <c r="G116" s="34">
        <v>1086549.71</v>
      </c>
      <c r="H116" s="34">
        <v>606910</v>
      </c>
      <c r="I116" s="34">
        <v>497026.37</v>
      </c>
      <c r="J116" s="34">
        <v>532511.28</v>
      </c>
      <c r="K116" s="34">
        <v>457781.11</v>
      </c>
      <c r="L116" s="34">
        <v>401881.35</v>
      </c>
      <c r="M116" s="34">
        <v>665641.42000000004</v>
      </c>
      <c r="N116" s="34">
        <v>926416.55</v>
      </c>
      <c r="O116" s="34">
        <v>1093301.78</v>
      </c>
      <c r="P116" s="34">
        <v>9562673.8300000001</v>
      </c>
      <c r="Q116" s="69">
        <f t="shared" si="9"/>
        <v>9562673.8300000001</v>
      </c>
      <c r="R116" s="70">
        <f t="shared" si="10"/>
        <v>5485140.3400000008</v>
      </c>
      <c r="S116" s="69">
        <f t="shared" si="11"/>
        <v>4077533.49</v>
      </c>
      <c r="T116" s="7"/>
      <c r="U116" s="7"/>
      <c r="V116" s="7"/>
      <c r="W116" s="7"/>
      <c r="X116" s="7"/>
    </row>
    <row r="117" spans="1:24" x14ac:dyDescent="0.2">
      <c r="A117" s="26" t="s">
        <v>183</v>
      </c>
      <c r="B117" s="26" t="s">
        <v>184</v>
      </c>
      <c r="C117" s="26" t="s">
        <v>162</v>
      </c>
      <c r="D117" s="32">
        <v>5642872.0300000003</v>
      </c>
      <c r="E117" s="32">
        <v>5163000.49</v>
      </c>
      <c r="F117" s="32">
        <v>4730698.82</v>
      </c>
      <c r="G117" s="32">
        <v>4680207.99</v>
      </c>
      <c r="H117" s="32">
        <v>3013175.99</v>
      </c>
      <c r="I117" s="32">
        <v>2681438.71</v>
      </c>
      <c r="J117" s="32">
        <v>2835900.88</v>
      </c>
      <c r="K117" s="32">
        <v>2027045.01</v>
      </c>
      <c r="L117" s="32">
        <v>2276151.7400000002</v>
      </c>
      <c r="M117" s="32">
        <v>4365229.21</v>
      </c>
      <c r="N117" s="32">
        <v>8081315.5800000001</v>
      </c>
      <c r="O117" s="32">
        <v>7441453.1799999997</v>
      </c>
      <c r="P117" s="32">
        <v>52938489.600000001</v>
      </c>
      <c r="Q117" s="69">
        <f t="shared" si="9"/>
        <v>52938489.630000003</v>
      </c>
      <c r="R117" s="70">
        <f t="shared" si="10"/>
        <v>25911394.030000001</v>
      </c>
      <c r="S117" s="69">
        <f t="shared" si="11"/>
        <v>27027095.600000001</v>
      </c>
      <c r="T117" s="7"/>
      <c r="U117" s="7"/>
      <c r="V117" s="7"/>
      <c r="W117" s="7"/>
      <c r="X117" s="7"/>
    </row>
    <row r="118" spans="1:24" x14ac:dyDescent="0.2">
      <c r="A118" s="26" t="s">
        <v>17</v>
      </c>
      <c r="B118" s="26" t="s">
        <v>18</v>
      </c>
      <c r="C118" s="26" t="s">
        <v>12</v>
      </c>
      <c r="D118" s="32">
        <v>3726184</v>
      </c>
      <c r="E118" s="32">
        <v>3117035.24</v>
      </c>
      <c r="F118" s="32">
        <v>2258913.48</v>
      </c>
      <c r="G118" s="32">
        <v>1887798.16</v>
      </c>
      <c r="H118" s="32">
        <v>1278201.32</v>
      </c>
      <c r="I118" s="32">
        <v>2010460.64</v>
      </c>
      <c r="J118" s="32">
        <v>3188069.68</v>
      </c>
      <c r="K118" s="32">
        <v>1829277.39</v>
      </c>
      <c r="L118" s="32">
        <v>893633.95</v>
      </c>
      <c r="M118" s="32">
        <v>2356011.38</v>
      </c>
      <c r="N118" s="32">
        <v>1550621.98</v>
      </c>
      <c r="O118" s="32">
        <v>1146436.52</v>
      </c>
      <c r="P118" s="32">
        <v>25242643.699999999</v>
      </c>
      <c r="Q118" s="69">
        <f t="shared" si="9"/>
        <v>25242643.740000002</v>
      </c>
      <c r="R118" s="70">
        <f t="shared" si="10"/>
        <v>14278592.840000002</v>
      </c>
      <c r="S118" s="69">
        <f t="shared" si="11"/>
        <v>10964050.9</v>
      </c>
      <c r="T118" s="7"/>
      <c r="U118" s="7"/>
      <c r="V118" s="7"/>
      <c r="W118" s="7"/>
      <c r="X118" s="7"/>
    </row>
    <row r="119" spans="1:24" x14ac:dyDescent="0.2">
      <c r="A119" s="26" t="s">
        <v>13</v>
      </c>
      <c r="B119" s="26" t="s">
        <v>14</v>
      </c>
      <c r="C119" s="26" t="s">
        <v>12</v>
      </c>
      <c r="D119" s="32">
        <v>1187740</v>
      </c>
      <c r="E119" s="32">
        <v>477950.48</v>
      </c>
      <c r="F119" s="32">
        <v>449547.96</v>
      </c>
      <c r="G119" s="32">
        <v>981069.68</v>
      </c>
      <c r="H119" s="32">
        <v>316646.08</v>
      </c>
      <c r="I119" s="32">
        <v>420491.6</v>
      </c>
      <c r="J119" s="32">
        <v>519923.08</v>
      </c>
      <c r="K119" s="32">
        <v>299037.63</v>
      </c>
      <c r="L119" s="32">
        <v>380819.72</v>
      </c>
      <c r="M119" s="32">
        <v>337567.18</v>
      </c>
      <c r="N119" s="32">
        <v>350990.52</v>
      </c>
      <c r="O119" s="32">
        <v>306494.93</v>
      </c>
      <c r="P119" s="32">
        <v>6028278.8600000003</v>
      </c>
      <c r="Q119" s="69">
        <f t="shared" si="9"/>
        <v>6028278.8599999994</v>
      </c>
      <c r="R119" s="70">
        <f t="shared" si="10"/>
        <v>3833445.8000000003</v>
      </c>
      <c r="S119" s="69">
        <f t="shared" si="11"/>
        <v>2194833.06</v>
      </c>
      <c r="T119" s="7"/>
      <c r="U119" s="7"/>
      <c r="V119" s="7"/>
      <c r="W119" s="7"/>
      <c r="X119" s="7"/>
    </row>
    <row r="120" spans="1:24" x14ac:dyDescent="0.2">
      <c r="A120" s="26" t="s">
        <v>165</v>
      </c>
      <c r="B120" s="26" t="s">
        <v>166</v>
      </c>
      <c r="C120" s="26" t="s">
        <v>162</v>
      </c>
      <c r="D120" s="32">
        <v>258713.35</v>
      </c>
      <c r="E120" s="32">
        <v>341597.44</v>
      </c>
      <c r="F120" s="32">
        <v>214875.81</v>
      </c>
      <c r="G120" s="32">
        <v>234997.96</v>
      </c>
      <c r="H120" s="32">
        <v>152832.51999999999</v>
      </c>
      <c r="I120" s="32">
        <v>143490.09</v>
      </c>
      <c r="J120" s="32">
        <v>37626.78</v>
      </c>
      <c r="K120" s="32">
        <v>1199455.3700000001</v>
      </c>
      <c r="L120" s="32">
        <v>795410.89</v>
      </c>
      <c r="M120" s="32">
        <v>1150396.77</v>
      </c>
      <c r="N120" s="32">
        <v>1150396.77</v>
      </c>
      <c r="O120" s="32">
        <v>1254853.01</v>
      </c>
      <c r="P120" s="32">
        <v>6934646.7599999998</v>
      </c>
      <c r="Q120" s="69">
        <f t="shared" si="9"/>
        <v>6934646.7599999998</v>
      </c>
      <c r="R120" s="70">
        <f t="shared" si="10"/>
        <v>1346507.1700000002</v>
      </c>
      <c r="S120" s="69">
        <f t="shared" si="11"/>
        <v>5588139.5899999999</v>
      </c>
      <c r="T120" s="7"/>
      <c r="U120" s="7"/>
      <c r="V120" s="7"/>
      <c r="W120" s="7"/>
      <c r="X120" s="7"/>
    </row>
    <row r="121" spans="1:24" x14ac:dyDescent="0.2">
      <c r="A121" s="26" t="s">
        <v>187</v>
      </c>
      <c r="B121" s="26" t="s">
        <v>188</v>
      </c>
      <c r="C121" s="26" t="s">
        <v>162</v>
      </c>
      <c r="D121" s="32">
        <v>5876269.3899999997</v>
      </c>
      <c r="E121" s="32">
        <v>8070337.8899999997</v>
      </c>
      <c r="F121" s="32">
        <v>5227793.1900000004</v>
      </c>
      <c r="G121" s="32">
        <v>1826272.08</v>
      </c>
      <c r="H121" s="32">
        <v>787227.33</v>
      </c>
      <c r="I121" s="32">
        <v>1063405.6399999999</v>
      </c>
      <c r="J121" s="32">
        <v>520294.24</v>
      </c>
      <c r="K121" s="32">
        <v>10772310.800000001</v>
      </c>
      <c r="L121" s="32">
        <v>11151162.300000001</v>
      </c>
      <c r="M121" s="32">
        <v>17841498.800000001</v>
      </c>
      <c r="N121" s="32">
        <v>18733904.5</v>
      </c>
      <c r="O121" s="32">
        <v>17471066.300000001</v>
      </c>
      <c r="P121" s="32">
        <v>99341542.5</v>
      </c>
      <c r="Q121" s="69">
        <f t="shared" si="9"/>
        <v>99341542.459999993</v>
      </c>
      <c r="R121" s="70">
        <f t="shared" si="10"/>
        <v>22851305.519999996</v>
      </c>
      <c r="S121" s="69">
        <f t="shared" si="11"/>
        <v>76490236.939999998</v>
      </c>
      <c r="T121" s="7"/>
      <c r="U121" s="7"/>
      <c r="V121" s="7"/>
      <c r="W121" s="7"/>
      <c r="X121" s="7"/>
    </row>
    <row r="122" spans="1:24" x14ac:dyDescent="0.2">
      <c r="A122" s="33" t="s">
        <v>173</v>
      </c>
      <c r="B122" s="33" t="s">
        <v>174</v>
      </c>
      <c r="C122" s="33" t="s">
        <v>162</v>
      </c>
      <c r="D122" s="34">
        <v>3008558.1</v>
      </c>
      <c r="E122" s="34">
        <v>5801871.0099999998</v>
      </c>
      <c r="F122" s="34">
        <v>3424938.23</v>
      </c>
      <c r="G122" s="34">
        <v>1603948.6</v>
      </c>
      <c r="H122" s="34">
        <v>578262.98</v>
      </c>
      <c r="I122" s="34">
        <v>281435</v>
      </c>
      <c r="J122" s="34">
        <v>674269.99</v>
      </c>
      <c r="K122" s="34">
        <v>6091745.0800000001</v>
      </c>
      <c r="L122" s="34">
        <v>6159339.7000000002</v>
      </c>
      <c r="M122" s="34">
        <v>9124980.3900000006</v>
      </c>
      <c r="N122" s="34">
        <v>10721976.800000001</v>
      </c>
      <c r="O122" s="34">
        <v>9922303.0700000003</v>
      </c>
      <c r="P122" s="34">
        <v>57393629</v>
      </c>
      <c r="Q122" s="69">
        <f t="shared" si="9"/>
        <v>57393628.949999996</v>
      </c>
      <c r="R122" s="70">
        <f t="shared" si="10"/>
        <v>14699013.92</v>
      </c>
      <c r="S122" s="69">
        <f t="shared" si="11"/>
        <v>42694615.030000001</v>
      </c>
      <c r="T122" s="7"/>
      <c r="U122" s="7"/>
      <c r="V122" s="7"/>
      <c r="W122" s="7"/>
      <c r="X122" s="7"/>
    </row>
    <row r="123" spans="1:24" x14ac:dyDescent="0.2">
      <c r="A123" s="26" t="s">
        <v>15</v>
      </c>
      <c r="B123" s="26" t="s">
        <v>16</v>
      </c>
      <c r="C123" s="26" t="s">
        <v>12</v>
      </c>
      <c r="D123" s="32">
        <v>6743801.4000000004</v>
      </c>
      <c r="E123" s="32">
        <v>6518772.9199999999</v>
      </c>
      <c r="F123" s="32">
        <v>5828490.3200000003</v>
      </c>
      <c r="G123" s="32">
        <v>6191981</v>
      </c>
      <c r="H123" s="32">
        <v>5709121.4000000004</v>
      </c>
      <c r="I123" s="32">
        <v>4139440.52</v>
      </c>
      <c r="J123" s="32">
        <v>7230164.5199999996</v>
      </c>
      <c r="K123" s="32">
        <v>6343014.7000000002</v>
      </c>
      <c r="L123" s="32">
        <v>6332791.7999999998</v>
      </c>
      <c r="M123" s="32">
        <v>7172847.46</v>
      </c>
      <c r="N123" s="32">
        <v>5466679.4000000004</v>
      </c>
      <c r="O123" s="32">
        <v>8010385.96</v>
      </c>
      <c r="P123" s="32">
        <v>75687491.400000006</v>
      </c>
      <c r="Q123" s="69">
        <f t="shared" si="9"/>
        <v>75687491.399999991</v>
      </c>
      <c r="R123" s="70">
        <f t="shared" si="10"/>
        <v>35131607.560000002</v>
      </c>
      <c r="S123" s="69">
        <f t="shared" si="11"/>
        <v>40555883.840000004</v>
      </c>
      <c r="T123" s="7"/>
      <c r="U123" s="7"/>
      <c r="V123" s="7"/>
      <c r="W123" s="7"/>
      <c r="X123" s="7"/>
    </row>
    <row r="124" spans="1:24" x14ac:dyDescent="0.2">
      <c r="A124" s="26" t="s">
        <v>10</v>
      </c>
      <c r="B124" s="26" t="s">
        <v>11</v>
      </c>
      <c r="C124" s="26" t="s">
        <v>12</v>
      </c>
      <c r="D124" s="32">
        <v>452823.52</v>
      </c>
      <c r="E124" s="32">
        <v>830309</v>
      </c>
      <c r="F124" s="32">
        <v>684559.12</v>
      </c>
      <c r="G124" s="32">
        <v>415591.52</v>
      </c>
      <c r="H124" s="32">
        <v>654330.52</v>
      </c>
      <c r="I124" s="32">
        <v>483000.12</v>
      </c>
      <c r="J124" s="32">
        <v>911418.8</v>
      </c>
      <c r="K124" s="32">
        <v>758005.36</v>
      </c>
      <c r="L124" s="32">
        <v>706101.56</v>
      </c>
      <c r="M124" s="32">
        <v>976630.76</v>
      </c>
      <c r="N124" s="32">
        <v>664264.4</v>
      </c>
      <c r="O124" s="32">
        <v>1001639.1</v>
      </c>
      <c r="P124" s="32">
        <v>8538673.7799999993</v>
      </c>
      <c r="Q124" s="69">
        <f t="shared" si="9"/>
        <v>8538673.7800000012</v>
      </c>
      <c r="R124" s="70">
        <f t="shared" si="10"/>
        <v>3520613.8000000003</v>
      </c>
      <c r="S124" s="69">
        <f t="shared" si="11"/>
        <v>5018059.9800000004</v>
      </c>
      <c r="T124" s="7"/>
      <c r="U124" s="7"/>
      <c r="V124" s="7"/>
      <c r="W124" s="7"/>
      <c r="X124" s="7"/>
    </row>
    <row r="125" spans="1:24" x14ac:dyDescent="0.2">
      <c r="A125" s="26" t="s">
        <v>167</v>
      </c>
      <c r="B125" s="26" t="s">
        <v>168</v>
      </c>
      <c r="C125" s="26" t="s">
        <v>162</v>
      </c>
      <c r="D125" s="32">
        <v>0</v>
      </c>
      <c r="E125" s="32">
        <v>0</v>
      </c>
      <c r="F125" s="32">
        <v>1370012.38</v>
      </c>
      <c r="G125" s="32">
        <v>1219791.73</v>
      </c>
      <c r="H125" s="32">
        <v>722561.35</v>
      </c>
      <c r="I125" s="32">
        <v>439145.05</v>
      </c>
      <c r="J125" s="32">
        <v>389753.73</v>
      </c>
      <c r="K125" s="32">
        <v>365832.47</v>
      </c>
      <c r="L125" s="32">
        <v>0</v>
      </c>
      <c r="M125" s="32">
        <v>0</v>
      </c>
      <c r="N125" s="32">
        <v>0</v>
      </c>
      <c r="O125" s="32">
        <v>0</v>
      </c>
      <c r="P125" s="32">
        <v>4507096.71</v>
      </c>
      <c r="Q125" s="69">
        <f t="shared" si="9"/>
        <v>4507096.71</v>
      </c>
      <c r="R125" s="70">
        <f t="shared" si="10"/>
        <v>3751510.51</v>
      </c>
      <c r="S125" s="69">
        <f t="shared" si="11"/>
        <v>755586.2</v>
      </c>
      <c r="T125" s="7"/>
      <c r="U125" s="7"/>
      <c r="V125" s="7"/>
      <c r="W125" s="7"/>
      <c r="X125" s="7"/>
    </row>
    <row r="126" spans="1:24" x14ac:dyDescent="0.2">
      <c r="A126" s="26" t="s">
        <v>191</v>
      </c>
      <c r="B126" s="26" t="s">
        <v>192</v>
      </c>
      <c r="C126" s="26" t="s">
        <v>162</v>
      </c>
      <c r="D126" s="32">
        <v>0</v>
      </c>
      <c r="E126" s="32">
        <v>0</v>
      </c>
      <c r="F126" s="32">
        <v>2230080.2400000002</v>
      </c>
      <c r="G126" s="32">
        <v>1612584.74</v>
      </c>
      <c r="H126" s="32">
        <v>1062876.05</v>
      </c>
      <c r="I126" s="32">
        <v>590486.69999999995</v>
      </c>
      <c r="J126" s="32">
        <v>475258.59</v>
      </c>
      <c r="K126" s="32">
        <v>400505.85</v>
      </c>
      <c r="L126" s="32">
        <v>0</v>
      </c>
      <c r="M126" s="32">
        <v>0</v>
      </c>
      <c r="N126" s="32">
        <v>0</v>
      </c>
      <c r="O126" s="32">
        <v>0</v>
      </c>
      <c r="P126" s="32">
        <v>6371792.1699999999</v>
      </c>
      <c r="Q126" s="69">
        <f t="shared" si="9"/>
        <v>6371792.1699999999</v>
      </c>
      <c r="R126" s="70">
        <f t="shared" si="10"/>
        <v>5496027.7300000004</v>
      </c>
      <c r="S126" s="69">
        <f t="shared" si="11"/>
        <v>875764.44</v>
      </c>
      <c r="T126" s="7"/>
      <c r="U126" s="7"/>
      <c r="V126" s="7"/>
      <c r="W126" s="7"/>
      <c r="X126" s="7"/>
    </row>
    <row r="127" spans="1:24" x14ac:dyDescent="0.2">
      <c r="A127" s="26" t="s">
        <v>175</v>
      </c>
      <c r="B127" s="26" t="s">
        <v>176</v>
      </c>
      <c r="C127" s="26" t="s">
        <v>162</v>
      </c>
      <c r="D127" s="32">
        <v>0</v>
      </c>
      <c r="E127" s="32">
        <v>0</v>
      </c>
      <c r="F127" s="32">
        <v>3411084.54</v>
      </c>
      <c r="G127" s="32">
        <v>2769710.34</v>
      </c>
      <c r="H127" s="32">
        <v>1276078.1100000001</v>
      </c>
      <c r="I127" s="32">
        <v>1695793.38</v>
      </c>
      <c r="J127" s="32">
        <v>862408.51</v>
      </c>
      <c r="K127" s="32">
        <v>865804.11</v>
      </c>
      <c r="L127" s="32">
        <v>0</v>
      </c>
      <c r="M127" s="32">
        <v>0</v>
      </c>
      <c r="N127" s="32">
        <v>0</v>
      </c>
      <c r="O127" s="32">
        <v>0</v>
      </c>
      <c r="P127" s="32">
        <v>10880879</v>
      </c>
      <c r="Q127" s="69">
        <f t="shared" si="9"/>
        <v>10880878.99</v>
      </c>
      <c r="R127" s="70">
        <f t="shared" si="10"/>
        <v>9152666.370000001</v>
      </c>
      <c r="S127" s="69">
        <f t="shared" si="11"/>
        <v>1728212.62</v>
      </c>
      <c r="T127" s="7"/>
      <c r="U127" s="7"/>
      <c r="V127" s="7"/>
      <c r="W127" s="7"/>
      <c r="X127" s="7"/>
    </row>
    <row r="128" spans="1:24" x14ac:dyDescent="0.2">
      <c r="A128" s="26" t="s">
        <v>207</v>
      </c>
      <c r="B128" s="26" t="s">
        <v>208</v>
      </c>
      <c r="C128" s="26" t="s">
        <v>162</v>
      </c>
      <c r="D128" s="32">
        <v>0</v>
      </c>
      <c r="E128" s="32">
        <v>0</v>
      </c>
      <c r="F128" s="32">
        <v>1618377.2</v>
      </c>
      <c r="G128" s="32">
        <v>1493749.69</v>
      </c>
      <c r="H128" s="32">
        <v>944795.2</v>
      </c>
      <c r="I128" s="32">
        <v>543613.31999999995</v>
      </c>
      <c r="J128" s="32">
        <v>510617.09</v>
      </c>
      <c r="K128" s="32">
        <v>412150.21</v>
      </c>
      <c r="L128" s="32">
        <v>0</v>
      </c>
      <c r="M128" s="32">
        <v>0</v>
      </c>
      <c r="N128" s="32">
        <v>0</v>
      </c>
      <c r="O128" s="32">
        <v>0</v>
      </c>
      <c r="P128" s="32">
        <v>5523302.71</v>
      </c>
      <c r="Q128" s="69">
        <f t="shared" si="9"/>
        <v>5523302.71</v>
      </c>
      <c r="R128" s="70">
        <f t="shared" si="10"/>
        <v>4600535.41</v>
      </c>
      <c r="S128" s="69">
        <f t="shared" si="11"/>
        <v>922767.3</v>
      </c>
      <c r="T128" s="7"/>
      <c r="U128" s="7"/>
      <c r="V128" s="7"/>
      <c r="W128" s="7"/>
      <c r="X128" s="7"/>
    </row>
    <row r="129" spans="1:24" x14ac:dyDescent="0.2">
      <c r="A129" s="33" t="s">
        <v>215</v>
      </c>
      <c r="B129" s="33" t="s">
        <v>216</v>
      </c>
      <c r="C129" s="33" t="s">
        <v>162</v>
      </c>
      <c r="D129" s="34">
        <v>275045.98</v>
      </c>
      <c r="E129" s="34">
        <v>314352.62</v>
      </c>
      <c r="F129" s="34">
        <v>300717.45</v>
      </c>
      <c r="G129" s="34">
        <v>278901.18</v>
      </c>
      <c r="H129" s="34">
        <v>174778.08</v>
      </c>
      <c r="I129" s="34">
        <v>115279.16</v>
      </c>
      <c r="J129" s="34">
        <v>145592.24</v>
      </c>
      <c r="K129" s="34">
        <v>199804.86</v>
      </c>
      <c r="L129" s="34">
        <v>188660.37</v>
      </c>
      <c r="M129" s="34">
        <v>351847.6</v>
      </c>
      <c r="N129" s="34">
        <v>318414.12</v>
      </c>
      <c r="O129" s="34">
        <v>329558.61</v>
      </c>
      <c r="P129" s="34">
        <v>2992952.27</v>
      </c>
      <c r="Q129" s="69">
        <f t="shared" si="9"/>
        <v>2992952.27</v>
      </c>
      <c r="R129" s="70">
        <f t="shared" si="10"/>
        <v>1459074.47</v>
      </c>
      <c r="S129" s="69">
        <f t="shared" si="11"/>
        <v>1533877.7999999998</v>
      </c>
      <c r="T129" s="7"/>
      <c r="U129" s="7"/>
      <c r="V129" s="7"/>
      <c r="W129" s="7"/>
      <c r="X129" s="7"/>
    </row>
    <row r="130" spans="1:24" x14ac:dyDescent="0.2">
      <c r="A130" s="33" t="s">
        <v>47</v>
      </c>
      <c r="B130" s="33" t="s">
        <v>48</v>
      </c>
      <c r="C130" s="33" t="s">
        <v>7</v>
      </c>
      <c r="D130" s="34">
        <v>323226.28999999998</v>
      </c>
      <c r="E130" s="34">
        <v>324223</v>
      </c>
      <c r="F130" s="34">
        <v>373523.45</v>
      </c>
      <c r="G130" s="34">
        <v>448344.14</v>
      </c>
      <c r="H130" s="34">
        <v>339883.14</v>
      </c>
      <c r="I130" s="34">
        <v>393823.64</v>
      </c>
      <c r="J130" s="34">
        <v>307402.84000000003</v>
      </c>
      <c r="K130" s="34">
        <v>255472.65</v>
      </c>
      <c r="L130" s="34">
        <v>280778.90999999997</v>
      </c>
      <c r="M130" s="34">
        <v>348262.25</v>
      </c>
      <c r="N130" s="34">
        <v>306687.69</v>
      </c>
      <c r="O130" s="34">
        <v>325968.64000000001</v>
      </c>
      <c r="P130" s="34">
        <v>4027596.64</v>
      </c>
      <c r="Q130" s="69">
        <f t="shared" si="9"/>
        <v>4027596.64</v>
      </c>
      <c r="R130" s="70">
        <f t="shared" si="10"/>
        <v>2203023.66</v>
      </c>
      <c r="S130" s="69">
        <f t="shared" si="11"/>
        <v>1824572.98</v>
      </c>
      <c r="T130" s="7"/>
      <c r="U130" s="7"/>
      <c r="V130" s="7"/>
      <c r="W130" s="7"/>
      <c r="X130" s="7"/>
    </row>
    <row r="131" spans="1:24" x14ac:dyDescent="0.2">
      <c r="A131" s="7"/>
      <c r="B131" s="7"/>
      <c r="C131" s="7"/>
      <c r="D131" s="23"/>
      <c r="E131" s="23"/>
      <c r="F131" s="23"/>
      <c r="G131" s="23"/>
      <c r="H131" s="23"/>
      <c r="I131" s="23"/>
      <c r="J131" s="23"/>
      <c r="K131" s="23"/>
      <c r="L131" s="23"/>
      <c r="M131" s="23"/>
      <c r="N131" s="23"/>
      <c r="O131" s="23"/>
      <c r="P131" s="23"/>
      <c r="Q131" s="7"/>
      <c r="R131" s="7"/>
      <c r="S131" s="7"/>
      <c r="T131" s="7"/>
      <c r="U131" s="7"/>
      <c r="V131" s="7"/>
      <c r="W131" s="7"/>
      <c r="X131" s="7"/>
    </row>
    <row r="132" spans="1:24" x14ac:dyDescent="0.2">
      <c r="A132" s="7"/>
      <c r="B132" s="7"/>
      <c r="C132" s="7"/>
      <c r="D132" s="23"/>
      <c r="E132" s="23"/>
      <c r="F132" s="23"/>
      <c r="G132" s="23"/>
      <c r="H132" s="23"/>
      <c r="I132" s="23"/>
      <c r="J132" s="23"/>
      <c r="K132" s="23"/>
      <c r="L132" s="23"/>
      <c r="M132" s="23"/>
      <c r="N132" s="23"/>
      <c r="O132" s="23"/>
      <c r="P132" s="23"/>
      <c r="Q132" s="7"/>
      <c r="R132" s="7"/>
      <c r="S132" s="7"/>
      <c r="T132" s="7"/>
      <c r="U132" s="7"/>
      <c r="V132" s="7"/>
      <c r="W132" s="7"/>
      <c r="X132" s="7"/>
    </row>
    <row r="133" spans="1:24" s="13" customFormat="1" ht="20.25" x14ac:dyDescent="0.3">
      <c r="A133" s="12"/>
      <c r="B133" s="31" t="s">
        <v>478</v>
      </c>
      <c r="C133" s="12"/>
      <c r="D133" s="24"/>
      <c r="E133" s="24"/>
      <c r="F133" s="24"/>
      <c r="G133" s="24"/>
      <c r="H133" s="24"/>
      <c r="I133" s="24"/>
      <c r="J133" s="24"/>
      <c r="K133" s="24"/>
      <c r="L133" s="24"/>
      <c r="M133" s="24"/>
      <c r="N133" s="24"/>
      <c r="O133" s="24"/>
      <c r="P133" s="24"/>
    </row>
    <row r="134" spans="1:24" x14ac:dyDescent="0.2">
      <c r="A134" s="7"/>
      <c r="B134" s="7"/>
      <c r="C134" s="7"/>
      <c r="D134" s="23"/>
      <c r="E134" s="23"/>
      <c r="F134" s="23"/>
      <c r="G134" s="23"/>
      <c r="H134" s="23"/>
      <c r="I134" s="23"/>
      <c r="J134" s="23"/>
      <c r="K134" s="23"/>
      <c r="L134" s="23"/>
      <c r="M134" s="23"/>
      <c r="N134" s="23"/>
      <c r="O134" s="23"/>
      <c r="P134" s="23"/>
      <c r="Q134" s="7"/>
      <c r="R134" s="7"/>
      <c r="S134" s="7"/>
      <c r="T134" s="7"/>
      <c r="U134" s="7"/>
      <c r="V134" s="7"/>
      <c r="W134" s="7"/>
      <c r="X134" s="7"/>
    </row>
    <row r="258" spans="1:24" x14ac:dyDescent="0.2">
      <c r="A258" s="7"/>
      <c r="B258" s="7"/>
      <c r="C258" s="7"/>
      <c r="D258" s="25"/>
      <c r="E258" s="25"/>
      <c r="F258" s="25"/>
      <c r="G258" s="25"/>
      <c r="H258" s="25"/>
      <c r="I258" s="25"/>
      <c r="J258" s="25"/>
      <c r="K258" s="25"/>
      <c r="L258" s="25"/>
      <c r="M258" s="25"/>
      <c r="N258" s="25"/>
      <c r="O258" s="25"/>
      <c r="P258" s="25"/>
      <c r="Q258" s="7"/>
      <c r="R258" s="7"/>
      <c r="S258" s="7"/>
      <c r="T258" s="7"/>
      <c r="U258" s="7"/>
      <c r="V258" s="7"/>
      <c r="W258" s="7"/>
      <c r="X258" s="7"/>
    </row>
    <row r="259" spans="1:24" x14ac:dyDescent="0.2">
      <c r="A259" s="7"/>
      <c r="B259" s="7"/>
      <c r="C259" s="7"/>
      <c r="D259" s="25"/>
      <c r="E259" s="25"/>
      <c r="F259" s="25"/>
      <c r="G259" s="25"/>
      <c r="H259" s="25"/>
      <c r="I259" s="25"/>
      <c r="J259" s="25"/>
      <c r="K259" s="25"/>
      <c r="L259" s="25"/>
      <c r="M259" s="25"/>
      <c r="N259" s="25"/>
      <c r="O259" s="25"/>
      <c r="P259" s="25"/>
      <c r="Q259" s="7"/>
      <c r="R259" s="7"/>
      <c r="S259" s="7"/>
      <c r="T259" s="7"/>
      <c r="U259" s="7"/>
      <c r="V259" s="7"/>
      <c r="W259" s="7"/>
      <c r="X259" s="7"/>
    </row>
    <row r="260" spans="1:24" x14ac:dyDescent="0.2">
      <c r="A260" s="7"/>
      <c r="B260" s="7"/>
      <c r="C260" s="7"/>
      <c r="D260" s="25"/>
      <c r="E260" s="25"/>
      <c r="F260" s="25"/>
      <c r="G260" s="25"/>
      <c r="H260" s="25"/>
      <c r="I260" s="25"/>
      <c r="J260" s="25"/>
      <c r="K260" s="25"/>
      <c r="L260" s="25"/>
      <c r="M260" s="25"/>
      <c r="N260" s="25"/>
      <c r="O260" s="25"/>
      <c r="P260" s="25"/>
      <c r="Q260" s="7"/>
      <c r="R260" s="7"/>
      <c r="S260" s="7"/>
      <c r="T260" s="7"/>
      <c r="U260" s="7"/>
      <c r="V260" s="7"/>
      <c r="W260" s="7"/>
      <c r="X260" s="7"/>
    </row>
    <row r="261" spans="1:24" x14ac:dyDescent="0.2">
      <c r="A261" s="7"/>
      <c r="B261" s="7"/>
      <c r="C261" s="7"/>
      <c r="D261" s="25"/>
      <c r="E261" s="25"/>
      <c r="F261" s="25"/>
      <c r="G261" s="25"/>
      <c r="H261" s="25"/>
      <c r="I261" s="25"/>
      <c r="J261" s="25"/>
      <c r="K261" s="25"/>
      <c r="L261" s="25"/>
      <c r="M261" s="25"/>
      <c r="N261" s="25"/>
      <c r="O261" s="25"/>
      <c r="P261" s="25"/>
      <c r="Q261" s="7"/>
      <c r="R261" s="7"/>
      <c r="S261" s="7"/>
      <c r="T261" s="7"/>
      <c r="U261" s="7"/>
      <c r="V261" s="7"/>
      <c r="W261" s="7"/>
      <c r="X261" s="7"/>
    </row>
    <row r="262" spans="1:24" x14ac:dyDescent="0.2">
      <c r="A262" s="7"/>
      <c r="B262" s="7"/>
      <c r="C262" s="7"/>
      <c r="D262" s="25"/>
      <c r="E262" s="25"/>
      <c r="F262" s="25"/>
      <c r="G262" s="25"/>
      <c r="H262" s="25"/>
      <c r="I262" s="25"/>
      <c r="J262" s="25"/>
      <c r="K262" s="25"/>
      <c r="L262" s="25"/>
      <c r="M262" s="25"/>
      <c r="N262" s="25"/>
      <c r="O262" s="25"/>
      <c r="P262" s="25"/>
      <c r="Q262" s="7"/>
      <c r="R262" s="7"/>
      <c r="S262" s="7"/>
      <c r="T262" s="7"/>
      <c r="U262" s="7"/>
      <c r="V262" s="7"/>
      <c r="W262" s="7"/>
      <c r="X262" s="7"/>
    </row>
    <row r="263" spans="1:24" x14ac:dyDescent="0.2">
      <c r="A263" s="7"/>
      <c r="B263" s="7"/>
      <c r="C263" s="7"/>
      <c r="D263" s="25"/>
      <c r="E263" s="25"/>
      <c r="F263" s="25"/>
      <c r="G263" s="25"/>
      <c r="H263" s="25"/>
      <c r="I263" s="25"/>
      <c r="J263" s="25"/>
      <c r="K263" s="25"/>
      <c r="L263" s="25"/>
      <c r="M263" s="25"/>
      <c r="N263" s="25"/>
      <c r="O263" s="25"/>
      <c r="P263" s="25"/>
      <c r="Q263" s="7"/>
      <c r="R263" s="7"/>
      <c r="S263" s="7"/>
      <c r="T263" s="7"/>
      <c r="U263" s="7"/>
      <c r="V263" s="7"/>
      <c r="W263" s="7"/>
      <c r="X263" s="7"/>
    </row>
    <row r="264" spans="1:24" x14ac:dyDescent="0.2">
      <c r="A264" s="7"/>
      <c r="B264" s="7"/>
      <c r="C264" s="7"/>
      <c r="D264" s="25"/>
      <c r="E264"/>
      <c r="F264"/>
      <c r="G264"/>
      <c r="H264"/>
      <c r="I264"/>
      <c r="J264"/>
      <c r="K264"/>
      <c r="L264"/>
      <c r="M264"/>
      <c r="N264"/>
      <c r="O264"/>
      <c r="P264"/>
    </row>
    <row r="265" spans="1:24" x14ac:dyDescent="0.2">
      <c r="A265" s="7"/>
      <c r="B265" s="7"/>
      <c r="C265" s="7"/>
      <c r="D265" s="25"/>
      <c r="E265" s="50"/>
      <c r="F265" s="50"/>
      <c r="G265" s="50"/>
      <c r="H265" s="50"/>
      <c r="I265" s="50"/>
      <c r="J265"/>
      <c r="K265"/>
      <c r="L265"/>
      <c r="M265"/>
      <c r="N265"/>
      <c r="O265"/>
      <c r="P265"/>
    </row>
    <row r="266" spans="1:24" x14ac:dyDescent="0.2">
      <c r="A266" s="7"/>
      <c r="B266" s="7"/>
      <c r="C266" s="7"/>
      <c r="D266" s="25"/>
      <c r="E266"/>
      <c r="F266"/>
      <c r="G266"/>
      <c r="H266" s="25"/>
      <c r="I266" s="25"/>
      <c r="J266" s="25"/>
      <c r="K266" s="25"/>
      <c r="L266" s="25"/>
      <c r="M266" s="25"/>
      <c r="N266" s="25"/>
      <c r="O266" s="25"/>
      <c r="P266" s="25"/>
      <c r="Q266" s="7"/>
      <c r="R266" s="7"/>
      <c r="S266" s="7"/>
      <c r="T266" s="7"/>
      <c r="U266" s="7"/>
      <c r="V266" s="7"/>
      <c r="W266" s="7"/>
      <c r="X266" s="7"/>
    </row>
    <row r="267" spans="1:24" x14ac:dyDescent="0.2">
      <c r="A267" s="7"/>
      <c r="B267" s="7"/>
      <c r="C267" s="7"/>
      <c r="D267" s="25"/>
      <c r="E267"/>
      <c r="F267"/>
      <c r="G267"/>
      <c r="H267" s="25"/>
      <c r="I267" s="25"/>
      <c r="J267" s="25"/>
      <c r="K267" s="25"/>
      <c r="L267" s="25"/>
      <c r="M267" s="25"/>
      <c r="N267" s="25"/>
      <c r="O267" s="25"/>
      <c r="P267" s="25"/>
      <c r="Q267" s="7"/>
      <c r="R267" s="7"/>
      <c r="S267" s="7"/>
      <c r="T267" s="7"/>
      <c r="U267" s="7"/>
      <c r="V267" s="7"/>
      <c r="W267" s="7"/>
      <c r="X267" s="7"/>
    </row>
    <row r="268" spans="1:24" x14ac:dyDescent="0.2">
      <c r="A268" s="7"/>
      <c r="B268" s="7"/>
      <c r="C268" s="7"/>
      <c r="D268" s="25"/>
      <c r="E268"/>
      <c r="F268"/>
      <c r="G268"/>
      <c r="H268" s="25"/>
      <c r="I268" s="25"/>
      <c r="J268" s="25"/>
      <c r="K268" s="25"/>
      <c r="L268" s="25"/>
      <c r="M268" s="25"/>
      <c r="N268" s="25"/>
      <c r="O268" s="25"/>
      <c r="P268" s="25"/>
      <c r="Q268" s="7"/>
      <c r="R268" s="7"/>
      <c r="S268" s="7"/>
      <c r="T268" s="7"/>
      <c r="U268" s="7"/>
      <c r="V268" s="7"/>
      <c r="W268" s="7"/>
      <c r="X268" s="7"/>
    </row>
    <row r="269" spans="1:24" x14ac:dyDescent="0.2">
      <c r="A269" s="7"/>
      <c r="B269" s="7"/>
      <c r="C269" s="7"/>
      <c r="D269" s="25"/>
      <c r="E269"/>
      <c r="F269"/>
      <c r="G269"/>
      <c r="H269" s="25"/>
      <c r="I269" s="25"/>
      <c r="J269" s="25"/>
      <c r="K269" s="25"/>
      <c r="L269" s="25"/>
      <c r="M269" s="25"/>
      <c r="N269" s="25"/>
      <c r="O269" s="25"/>
      <c r="P269" s="25"/>
      <c r="Q269" s="7"/>
      <c r="R269" s="7"/>
      <c r="S269" s="7"/>
      <c r="T269" s="7"/>
      <c r="U269" s="7"/>
      <c r="V269" s="7"/>
      <c r="W269" s="7"/>
      <c r="X269" s="7"/>
    </row>
    <row r="270" spans="1:24" x14ac:dyDescent="0.2">
      <c r="A270" s="7"/>
      <c r="B270" s="7"/>
      <c r="C270" s="7"/>
      <c r="D270" s="25"/>
      <c r="E270"/>
      <c r="F270"/>
      <c r="G270"/>
      <c r="H270" s="25"/>
      <c r="I270" s="25"/>
      <c r="J270" s="25"/>
      <c r="K270" s="25"/>
      <c r="L270" s="25"/>
      <c r="M270" s="25"/>
      <c r="N270" s="25"/>
      <c r="O270" s="25"/>
      <c r="P270" s="25"/>
      <c r="Q270" s="7"/>
      <c r="R270" s="7"/>
      <c r="S270" s="7"/>
      <c r="T270" s="7"/>
      <c r="U270" s="7"/>
      <c r="V270" s="7"/>
      <c r="W270" s="7"/>
      <c r="X270" s="7"/>
    </row>
    <row r="271" spans="1:24" x14ac:dyDescent="0.2">
      <c r="A271" s="7"/>
      <c r="B271" s="7"/>
      <c r="C271" s="7"/>
      <c r="D271" s="25"/>
      <c r="E271"/>
      <c r="F271"/>
      <c r="G271"/>
      <c r="H271" s="25"/>
      <c r="I271" s="25"/>
      <c r="J271" s="25"/>
      <c r="K271" s="25"/>
      <c r="L271" s="25"/>
      <c r="M271" s="25"/>
      <c r="N271" s="25"/>
      <c r="O271" s="25"/>
      <c r="P271" s="25"/>
      <c r="Q271" s="7"/>
      <c r="R271" s="7"/>
      <c r="S271" s="7"/>
      <c r="T271" s="7"/>
      <c r="U271" s="7"/>
      <c r="V271" s="7"/>
      <c r="W271" s="7"/>
      <c r="X271" s="7"/>
    </row>
    <row r="272" spans="1:24" x14ac:dyDescent="0.2">
      <c r="A272" s="7"/>
      <c r="B272" s="7"/>
      <c r="C272" s="7"/>
      <c r="D272" s="25"/>
      <c r="E272"/>
      <c r="F272"/>
      <c r="G272"/>
      <c r="H272" s="25"/>
      <c r="I272" s="25"/>
      <c r="J272" s="25"/>
      <c r="K272" s="25"/>
      <c r="L272" s="25"/>
      <c r="M272" s="25"/>
      <c r="N272" s="25"/>
      <c r="O272" s="25"/>
      <c r="P272" s="25"/>
      <c r="Q272" s="7"/>
      <c r="R272" s="7"/>
      <c r="S272" s="7"/>
      <c r="T272" s="7"/>
      <c r="U272" s="7"/>
      <c r="V272" s="7"/>
      <c r="W272" s="7"/>
      <c r="X272" s="7"/>
    </row>
    <row r="273" spans="1:24" x14ac:dyDescent="0.2">
      <c r="A273" s="7"/>
      <c r="B273" s="7"/>
      <c r="C273" s="7"/>
      <c r="D273" s="25"/>
      <c r="E273"/>
      <c r="F273"/>
      <c r="G273"/>
      <c r="H273" s="25"/>
      <c r="I273" s="25"/>
      <c r="J273" s="25"/>
      <c r="K273" s="25"/>
      <c r="L273" s="25"/>
      <c r="M273" s="25"/>
      <c r="N273" s="25"/>
      <c r="O273" s="25"/>
      <c r="P273" s="25"/>
      <c r="Q273" s="7"/>
      <c r="R273" s="7"/>
      <c r="S273" s="7"/>
      <c r="T273" s="7"/>
      <c r="U273" s="7"/>
      <c r="V273" s="7"/>
      <c r="W273" s="7"/>
      <c r="X273" s="7"/>
    </row>
    <row r="274" spans="1:24" x14ac:dyDescent="0.2">
      <c r="A274" s="7"/>
      <c r="B274" s="7"/>
      <c r="C274" s="7"/>
      <c r="D274" s="25"/>
      <c r="E274"/>
      <c r="F274"/>
      <c r="G274"/>
      <c r="H274" s="25"/>
      <c r="I274" s="25"/>
      <c r="J274" s="25"/>
      <c r="K274" s="25"/>
      <c r="L274" s="25"/>
      <c r="M274" s="25"/>
      <c r="N274" s="25"/>
      <c r="O274" s="25"/>
      <c r="P274" s="25"/>
      <c r="Q274" s="7"/>
      <c r="R274" s="7"/>
      <c r="S274" s="7"/>
      <c r="T274" s="7"/>
      <c r="U274" s="7"/>
      <c r="V274" s="7"/>
      <c r="W274" s="7"/>
      <c r="X274" s="7"/>
    </row>
    <row r="275" spans="1:24" x14ac:dyDescent="0.2">
      <c r="A275" s="7"/>
      <c r="B275" s="7"/>
      <c r="C275" s="7"/>
      <c r="D275" s="25"/>
      <c r="E275"/>
      <c r="F275"/>
      <c r="G275"/>
      <c r="H275" s="25"/>
      <c r="I275" s="25"/>
      <c r="J275" s="25"/>
      <c r="K275" s="25"/>
      <c r="L275" s="25"/>
      <c r="M275" s="25"/>
      <c r="N275" s="25"/>
      <c r="O275" s="25"/>
      <c r="P275" s="25"/>
      <c r="Q275" s="7"/>
      <c r="R275" s="7"/>
      <c r="S275" s="7"/>
      <c r="T275" s="7"/>
      <c r="U275" s="7"/>
      <c r="V275" s="7"/>
      <c r="W275" s="7"/>
      <c r="X275" s="7"/>
    </row>
    <row r="276" spans="1:24" x14ac:dyDescent="0.2">
      <c r="A276" s="7"/>
      <c r="B276" s="7"/>
      <c r="C276" s="7"/>
      <c r="D276" s="25"/>
      <c r="E276"/>
      <c r="F276"/>
      <c r="G276"/>
      <c r="H276" s="25"/>
      <c r="I276" s="25"/>
      <c r="J276" s="25"/>
      <c r="K276" s="25"/>
      <c r="L276" s="25"/>
      <c r="M276" s="25"/>
      <c r="N276" s="25"/>
      <c r="O276" s="25"/>
      <c r="P276" s="25"/>
      <c r="Q276" s="7"/>
      <c r="R276" s="7"/>
      <c r="S276" s="7"/>
      <c r="T276" s="7"/>
      <c r="U276" s="7"/>
      <c r="V276" s="7"/>
      <c r="W276" s="7"/>
      <c r="X276" s="7"/>
    </row>
    <row r="277" spans="1:24" x14ac:dyDescent="0.2">
      <c r="A277" s="7"/>
      <c r="B277" s="7"/>
      <c r="C277" s="7"/>
      <c r="D277" s="25"/>
      <c r="E277"/>
      <c r="F277"/>
      <c r="G277"/>
      <c r="H277" s="25"/>
      <c r="I277" s="25"/>
      <c r="J277" s="25"/>
      <c r="K277" s="25"/>
      <c r="L277" s="25"/>
      <c r="M277" s="25"/>
      <c r="N277" s="25"/>
      <c r="O277" s="25"/>
      <c r="P277" s="25"/>
      <c r="Q277" s="7"/>
      <c r="R277" s="7"/>
      <c r="S277" s="7"/>
      <c r="T277" s="7"/>
      <c r="U277" s="7"/>
      <c r="V277" s="7"/>
      <c r="W277" s="7"/>
      <c r="X277" s="7"/>
    </row>
    <row r="278" spans="1:24" x14ac:dyDescent="0.2">
      <c r="A278" s="7"/>
      <c r="B278" s="7"/>
      <c r="C278" s="7"/>
      <c r="D278" s="25"/>
      <c r="E278"/>
      <c r="F278"/>
      <c r="G278"/>
      <c r="H278" s="25"/>
      <c r="I278" s="25"/>
      <c r="J278" s="25"/>
      <c r="K278" s="25"/>
      <c r="L278" s="25"/>
      <c r="M278" s="25"/>
      <c r="N278" s="25"/>
      <c r="O278" s="25"/>
      <c r="P278" s="25"/>
      <c r="Q278" s="7"/>
      <c r="R278" s="7"/>
      <c r="S278" s="7"/>
      <c r="T278" s="7"/>
      <c r="U278" s="7"/>
      <c r="V278" s="7"/>
      <c r="W278" s="7"/>
      <c r="X278" s="7"/>
    </row>
    <row r="279" spans="1:24" x14ac:dyDescent="0.2">
      <c r="A279" s="7"/>
      <c r="B279" s="7"/>
      <c r="C279" s="7"/>
      <c r="D279" s="25"/>
      <c r="E279"/>
      <c r="F279"/>
      <c r="G279"/>
      <c r="H279" s="25"/>
      <c r="I279" s="25"/>
      <c r="J279" s="25"/>
      <c r="K279" s="25"/>
      <c r="L279" s="25"/>
      <c r="M279" s="25"/>
      <c r="N279" s="25"/>
      <c r="O279" s="25"/>
      <c r="P279" s="25"/>
      <c r="Q279" s="7"/>
      <c r="R279" s="7"/>
      <c r="S279" s="7"/>
      <c r="T279" s="7"/>
      <c r="U279" s="7"/>
      <c r="V279" s="7"/>
      <c r="W279" s="7"/>
      <c r="X279" s="7"/>
    </row>
    <row r="280" spans="1:24" x14ac:dyDescent="0.2">
      <c r="A280" s="7"/>
      <c r="B280" s="7"/>
      <c r="C280" s="7"/>
      <c r="D280" s="25"/>
      <c r="E280"/>
      <c r="F280"/>
      <c r="G280"/>
      <c r="H280" s="25"/>
      <c r="I280" s="25"/>
      <c r="J280" s="25"/>
      <c r="K280" s="25"/>
      <c r="L280" s="25"/>
      <c r="M280" s="25"/>
      <c r="N280" s="25"/>
      <c r="O280" s="25"/>
      <c r="P280" s="25"/>
      <c r="Q280" s="7"/>
      <c r="R280" s="7"/>
      <c r="S280" s="7"/>
      <c r="T280" s="7"/>
      <c r="U280" s="7"/>
      <c r="V280" s="7"/>
      <c r="W280" s="7"/>
      <c r="X280" s="7"/>
    </row>
    <row r="281" spans="1:24" x14ac:dyDescent="0.2">
      <c r="A281" s="7"/>
      <c r="B281" s="7"/>
      <c r="C281" s="7"/>
      <c r="D281" s="25"/>
      <c r="E281"/>
      <c r="F281"/>
      <c r="G281"/>
      <c r="H281" s="25"/>
      <c r="I281" s="25"/>
      <c r="J281" s="25"/>
      <c r="K281" s="25"/>
      <c r="L281" s="25"/>
      <c r="M281" s="25"/>
      <c r="N281" s="25"/>
      <c r="O281" s="25"/>
      <c r="P281" s="25"/>
      <c r="Q281" s="7"/>
      <c r="R281" s="7"/>
      <c r="S281" s="7"/>
      <c r="T281" s="7"/>
      <c r="U281" s="7"/>
      <c r="V281" s="7"/>
      <c r="W281" s="7"/>
      <c r="X281" s="7"/>
    </row>
    <row r="282" spans="1:24" x14ac:dyDescent="0.2">
      <c r="A282" s="7"/>
      <c r="B282" s="7"/>
      <c r="C282" s="7"/>
      <c r="D282" s="25"/>
      <c r="E282" s="25"/>
      <c r="F282" s="25"/>
      <c r="G282" s="25"/>
      <c r="H282" s="25"/>
      <c r="I282" s="25"/>
      <c r="J282" s="25"/>
      <c r="K282" s="25"/>
      <c r="L282" s="25"/>
      <c r="M282" s="25"/>
      <c r="N282" s="25"/>
      <c r="O282" s="25"/>
      <c r="P282" s="25"/>
      <c r="Q282" s="7"/>
      <c r="R282" s="7"/>
      <c r="S282" s="7"/>
      <c r="T282" s="7"/>
      <c r="U282" s="7"/>
      <c r="V282" s="7"/>
      <c r="W282" s="7"/>
      <c r="X282" s="7"/>
    </row>
    <row r="283" spans="1:24" x14ac:dyDescent="0.2">
      <c r="A283" s="7"/>
      <c r="B283" s="7"/>
      <c r="C283" s="7"/>
      <c r="D283" s="25"/>
      <c r="E283" s="25"/>
      <c r="F283" s="25"/>
      <c r="G283" s="25"/>
      <c r="H283" s="25"/>
      <c r="I283" s="25"/>
      <c r="J283" s="25"/>
      <c r="K283" s="25"/>
      <c r="L283" s="25"/>
      <c r="M283" s="25"/>
      <c r="N283" s="25"/>
      <c r="O283" s="25"/>
      <c r="P283" s="25"/>
      <c r="Q283" s="7"/>
      <c r="R283" s="7"/>
      <c r="S283" s="7"/>
      <c r="T283" s="7"/>
      <c r="U283" s="7"/>
      <c r="V283" s="7"/>
      <c r="W283" s="7"/>
      <c r="X283" s="7"/>
    </row>
    <row r="284" spans="1:24" x14ac:dyDescent="0.2">
      <c r="A284" s="7"/>
      <c r="B284" s="7"/>
      <c r="C284" s="7"/>
      <c r="D284" s="25"/>
      <c r="E284" s="25"/>
      <c r="F284" s="25"/>
      <c r="G284" s="25"/>
      <c r="H284" s="25"/>
      <c r="I284" s="25"/>
      <c r="J284" s="25"/>
      <c r="K284" s="25"/>
      <c r="L284" s="25"/>
      <c r="M284" s="25"/>
      <c r="N284" s="25"/>
      <c r="O284" s="25"/>
      <c r="P284" s="25"/>
      <c r="Q284" s="7"/>
      <c r="R284" s="7"/>
      <c r="S284" s="7"/>
      <c r="T284" s="7"/>
      <c r="U284" s="7"/>
      <c r="V284" s="7"/>
      <c r="W284" s="7"/>
      <c r="X284" s="7"/>
    </row>
    <row r="285" spans="1:24" x14ac:dyDescent="0.2">
      <c r="A285" s="7"/>
      <c r="B285" s="7"/>
      <c r="C285" s="7"/>
      <c r="D285" s="25"/>
      <c r="E285" s="25"/>
      <c r="F285" s="25"/>
      <c r="G285" s="25"/>
      <c r="H285" s="25"/>
      <c r="I285" s="25"/>
      <c r="J285" s="25"/>
      <c r="K285" s="25"/>
      <c r="L285" s="25"/>
      <c r="M285" s="25"/>
      <c r="N285" s="25"/>
      <c r="O285" s="25"/>
      <c r="P285" s="25"/>
      <c r="Q285" s="7"/>
      <c r="R285" s="7"/>
      <c r="S285" s="7"/>
      <c r="T285" s="7"/>
      <c r="U285" s="7"/>
      <c r="V285" s="7"/>
      <c r="W285" s="7"/>
      <c r="X285" s="7"/>
    </row>
    <row r="286" spans="1:24" x14ac:dyDescent="0.2">
      <c r="A286" s="7"/>
      <c r="B286" s="7"/>
      <c r="C286" s="7"/>
      <c r="D286" s="25"/>
      <c r="E286" s="25"/>
      <c r="F286" s="25"/>
      <c r="G286" s="25"/>
      <c r="H286" s="25"/>
      <c r="I286" s="25"/>
      <c r="J286" s="25"/>
      <c r="K286" s="25"/>
      <c r="L286" s="25"/>
      <c r="M286" s="25"/>
      <c r="N286" s="25"/>
      <c r="O286" s="25"/>
      <c r="P286" s="25"/>
      <c r="Q286" s="7"/>
      <c r="R286" s="7"/>
      <c r="S286" s="7"/>
      <c r="T286" s="7"/>
      <c r="U286" s="7"/>
      <c r="V286" s="7"/>
      <c r="W286" s="7"/>
      <c r="X286" s="7"/>
    </row>
    <row r="287" spans="1:24" x14ac:dyDescent="0.2">
      <c r="A287" s="7"/>
      <c r="B287" s="7"/>
      <c r="C287" s="7"/>
      <c r="D287" s="25"/>
      <c r="E287" s="25"/>
      <c r="F287" s="25"/>
      <c r="G287" s="25"/>
      <c r="H287" s="25"/>
      <c r="I287" s="25"/>
      <c r="J287" s="25"/>
      <c r="K287" s="25"/>
      <c r="L287" s="25"/>
      <c r="M287" s="25"/>
      <c r="N287" s="25"/>
      <c r="O287" s="25"/>
      <c r="P287" s="25"/>
      <c r="Q287" s="7"/>
      <c r="R287" s="7"/>
      <c r="S287" s="7"/>
      <c r="T287" s="7"/>
      <c r="U287" s="7"/>
      <c r="V287" s="7"/>
      <c r="W287" s="7"/>
      <c r="X287" s="7"/>
    </row>
    <row r="288" spans="1:24" x14ac:dyDescent="0.2">
      <c r="A288" s="7"/>
      <c r="B288" s="7"/>
      <c r="C288" s="7"/>
      <c r="D288" s="25"/>
      <c r="E288" s="25"/>
      <c r="F288" s="25"/>
      <c r="G288" s="25"/>
      <c r="H288" s="25"/>
      <c r="I288" s="25"/>
      <c r="J288" s="25"/>
      <c r="K288" s="25"/>
      <c r="L288" s="25"/>
      <c r="M288" s="25"/>
      <c r="N288" s="25"/>
      <c r="O288" s="25"/>
      <c r="P288" s="25"/>
      <c r="Q288" s="7"/>
      <c r="R288" s="7"/>
      <c r="S288" s="7"/>
      <c r="T288" s="7"/>
      <c r="U288" s="7"/>
      <c r="V288" s="7"/>
      <c r="W288" s="7"/>
      <c r="X288" s="7"/>
    </row>
    <row r="289" spans="1:24" x14ac:dyDescent="0.2">
      <c r="A289" s="7"/>
      <c r="B289" s="7"/>
      <c r="C289" s="7"/>
      <c r="D289" s="25"/>
      <c r="E289" s="25"/>
      <c r="F289" s="25"/>
      <c r="G289" s="25"/>
      <c r="H289" s="25"/>
      <c r="I289" s="25"/>
      <c r="J289" s="25"/>
      <c r="K289" s="25"/>
      <c r="L289" s="25"/>
      <c r="M289" s="25"/>
      <c r="N289" s="25"/>
      <c r="O289" s="25"/>
      <c r="P289" s="25"/>
      <c r="Q289" s="7"/>
      <c r="R289" s="7"/>
      <c r="S289" s="7"/>
      <c r="T289" s="7"/>
      <c r="U289" s="7"/>
      <c r="V289" s="7"/>
      <c r="W289" s="7"/>
      <c r="X289" s="7"/>
    </row>
    <row r="290" spans="1:24" x14ac:dyDescent="0.2">
      <c r="A290" s="7"/>
      <c r="B290" s="7"/>
      <c r="C290" s="7"/>
      <c r="D290" s="25"/>
      <c r="E290" s="25"/>
      <c r="F290" s="25"/>
      <c r="G290" s="25"/>
      <c r="H290" s="25"/>
      <c r="I290" s="25"/>
      <c r="J290" s="25"/>
      <c r="K290" s="25"/>
      <c r="L290" s="25"/>
      <c r="M290" s="25"/>
      <c r="N290" s="25"/>
      <c r="O290" s="25"/>
      <c r="P290" s="25"/>
      <c r="Q290" s="7"/>
      <c r="R290" s="7"/>
      <c r="S290" s="7"/>
      <c r="T290" s="7"/>
      <c r="U290" s="7"/>
      <c r="V290" s="7"/>
      <c r="W290" s="7"/>
      <c r="X290" s="7"/>
    </row>
    <row r="291" spans="1:24" x14ac:dyDescent="0.2">
      <c r="A291" s="7"/>
      <c r="B291" s="7"/>
      <c r="C291" s="7"/>
      <c r="D291" s="25"/>
      <c r="E291" s="25"/>
      <c r="F291" s="25"/>
      <c r="G291" s="25"/>
      <c r="H291" s="25"/>
      <c r="I291" s="25"/>
      <c r="J291" s="25"/>
      <c r="K291" s="25"/>
      <c r="L291" s="25"/>
      <c r="M291" s="25"/>
      <c r="N291" s="25"/>
      <c r="O291" s="25"/>
      <c r="P291" s="25"/>
      <c r="Q291" s="7"/>
      <c r="R291" s="7"/>
      <c r="S291" s="7"/>
      <c r="T291" s="7"/>
      <c r="U291" s="7"/>
      <c r="V291" s="7"/>
      <c r="W291" s="7"/>
      <c r="X291" s="7"/>
    </row>
    <row r="292" spans="1:24" x14ac:dyDescent="0.2">
      <c r="A292" s="7"/>
      <c r="B292" s="7"/>
      <c r="C292" s="7"/>
      <c r="D292" s="25"/>
      <c r="E292" s="25"/>
      <c r="F292" s="25"/>
      <c r="G292" s="25"/>
      <c r="H292" s="25"/>
      <c r="I292" s="25"/>
      <c r="J292" s="25"/>
      <c r="K292" s="25"/>
      <c r="L292" s="25"/>
      <c r="M292" s="25"/>
      <c r="N292" s="25"/>
      <c r="O292" s="25"/>
      <c r="P292" s="25"/>
      <c r="Q292" s="7"/>
      <c r="R292" s="7"/>
      <c r="S292" s="7"/>
      <c r="T292" s="7"/>
      <c r="U292" s="7"/>
      <c r="V292" s="7"/>
      <c r="W292" s="7"/>
      <c r="X292" s="7"/>
    </row>
    <row r="293" spans="1:24" x14ac:dyDescent="0.2">
      <c r="A293" s="7"/>
      <c r="B293" s="7"/>
      <c r="C293" s="7"/>
      <c r="D293" s="25"/>
      <c r="E293" s="25"/>
      <c r="F293" s="25"/>
      <c r="G293" s="25"/>
      <c r="H293" s="25"/>
      <c r="I293" s="25"/>
      <c r="J293" s="25"/>
      <c r="K293" s="25"/>
      <c r="L293" s="25"/>
      <c r="M293" s="25"/>
      <c r="N293" s="25"/>
      <c r="O293" s="25"/>
      <c r="P293" s="25"/>
      <c r="Q293" s="7"/>
      <c r="R293" s="7"/>
      <c r="S293" s="7"/>
      <c r="T293" s="7"/>
      <c r="U293" s="7"/>
      <c r="V293" s="7"/>
      <c r="W293" s="7"/>
      <c r="X293" s="7"/>
    </row>
    <row r="294" spans="1:24" x14ac:dyDescent="0.2">
      <c r="A294" s="7"/>
      <c r="B294" s="7"/>
      <c r="C294" s="7"/>
      <c r="D294" s="25"/>
      <c r="E294" s="25"/>
      <c r="F294" s="25"/>
      <c r="G294" s="25"/>
      <c r="H294" s="25"/>
      <c r="I294" s="25"/>
      <c r="J294" s="25"/>
      <c r="K294" s="25"/>
      <c r="L294" s="25"/>
      <c r="M294" s="25"/>
      <c r="N294" s="25"/>
      <c r="O294" s="25"/>
      <c r="P294" s="25"/>
      <c r="Q294" s="7"/>
      <c r="R294" s="7"/>
      <c r="S294" s="7"/>
      <c r="T294" s="7"/>
      <c r="U294" s="7"/>
      <c r="V294" s="7"/>
      <c r="W294" s="7"/>
      <c r="X294" s="7"/>
    </row>
    <row r="295" spans="1:24" x14ac:dyDescent="0.2">
      <c r="A295" s="7"/>
      <c r="B295" s="7"/>
      <c r="C295" s="7"/>
      <c r="D295" s="25"/>
      <c r="E295" s="25"/>
      <c r="F295" s="25"/>
      <c r="G295" s="25"/>
      <c r="H295" s="25"/>
      <c r="I295" s="25"/>
      <c r="J295" s="25"/>
      <c r="K295" s="25"/>
      <c r="L295" s="25"/>
      <c r="M295" s="25"/>
      <c r="N295" s="25"/>
      <c r="O295" s="25"/>
      <c r="P295" s="25"/>
      <c r="Q295" s="7"/>
      <c r="R295" s="7"/>
      <c r="S295" s="7"/>
      <c r="T295" s="7"/>
      <c r="U295" s="7"/>
      <c r="V295" s="7"/>
      <c r="W295" s="7"/>
      <c r="X295" s="7"/>
    </row>
    <row r="296" spans="1:24" x14ac:dyDescent="0.2">
      <c r="A296" s="7"/>
      <c r="B296" s="7"/>
      <c r="C296" s="7"/>
      <c r="D296" s="25"/>
      <c r="E296" s="25"/>
      <c r="F296" s="25"/>
      <c r="G296" s="25"/>
      <c r="H296" s="25"/>
      <c r="I296" s="25"/>
      <c r="J296" s="25"/>
      <c r="K296" s="25"/>
      <c r="L296" s="25"/>
      <c r="M296" s="25"/>
      <c r="N296" s="25"/>
      <c r="O296" s="25"/>
      <c r="P296" s="25"/>
      <c r="Q296" s="7"/>
      <c r="R296" s="7"/>
      <c r="S296" s="7"/>
      <c r="T296" s="7"/>
      <c r="U296" s="7"/>
      <c r="V296" s="7"/>
      <c r="W296" s="7"/>
      <c r="X296" s="7"/>
    </row>
    <row r="297" spans="1:24" x14ac:dyDescent="0.2">
      <c r="A297" s="7"/>
      <c r="B297" s="7"/>
      <c r="C297" s="7"/>
      <c r="D297" s="25"/>
      <c r="E297" s="25"/>
      <c r="F297" s="25"/>
      <c r="G297" s="25"/>
      <c r="H297" s="25"/>
      <c r="I297" s="25"/>
      <c r="J297" s="25"/>
      <c r="K297" s="25"/>
      <c r="L297" s="25"/>
      <c r="M297" s="25"/>
      <c r="N297" s="25"/>
      <c r="O297" s="25"/>
      <c r="P297" s="25"/>
      <c r="Q297" s="7"/>
      <c r="R297" s="7"/>
      <c r="S297" s="7"/>
      <c r="T297" s="7"/>
      <c r="U297" s="7"/>
      <c r="V297" s="7"/>
      <c r="W297" s="7"/>
      <c r="X297" s="7"/>
    </row>
    <row r="298" spans="1:24" x14ac:dyDescent="0.2">
      <c r="A298" s="7"/>
      <c r="B298" s="7"/>
      <c r="C298" s="7"/>
      <c r="D298" s="25"/>
      <c r="E298" s="25"/>
      <c r="F298" s="25"/>
      <c r="G298" s="25"/>
      <c r="H298" s="25"/>
      <c r="I298" s="25"/>
      <c r="J298" s="25"/>
      <c r="K298" s="25"/>
      <c r="L298" s="25"/>
      <c r="M298" s="25"/>
      <c r="N298" s="25"/>
      <c r="O298" s="25"/>
      <c r="P298" s="25"/>
      <c r="Q298" s="7"/>
      <c r="R298" s="7"/>
      <c r="S298" s="7"/>
      <c r="T298" s="7"/>
      <c r="U298" s="7"/>
      <c r="V298" s="7"/>
      <c r="W298" s="7"/>
      <c r="X298" s="7"/>
    </row>
    <row r="299" spans="1:24" x14ac:dyDescent="0.2">
      <c r="A299" s="7"/>
      <c r="B299" s="7"/>
      <c r="C299" s="7"/>
      <c r="D299" s="25"/>
      <c r="E299" s="25"/>
      <c r="F299" s="25"/>
      <c r="G299" s="25"/>
      <c r="H299" s="25"/>
      <c r="I299" s="25"/>
      <c r="J299" s="25"/>
      <c r="K299" s="25"/>
      <c r="L299" s="25"/>
      <c r="M299" s="25"/>
      <c r="N299" s="25"/>
      <c r="O299" s="25"/>
      <c r="P299" s="25"/>
      <c r="Q299" s="7"/>
      <c r="R299" s="7"/>
      <c r="S299" s="7"/>
      <c r="T299" s="7"/>
      <c r="U299" s="7"/>
      <c r="V299" s="7"/>
      <c r="W299" s="7"/>
      <c r="X299" s="7"/>
    </row>
    <row r="300" spans="1:24" x14ac:dyDescent="0.2">
      <c r="A300" s="7"/>
      <c r="B300" s="7"/>
      <c r="C300" s="7"/>
      <c r="D300" s="25"/>
      <c r="E300" s="25"/>
      <c r="F300" s="25"/>
      <c r="G300" s="25"/>
      <c r="H300" s="25"/>
      <c r="I300" s="25"/>
      <c r="J300" s="25"/>
      <c r="K300" s="25"/>
      <c r="L300" s="25"/>
      <c r="M300" s="25"/>
      <c r="N300" s="25"/>
      <c r="O300" s="25"/>
      <c r="P300" s="25"/>
      <c r="Q300" s="7"/>
      <c r="R300" s="7"/>
      <c r="S300" s="7"/>
      <c r="T300" s="7"/>
      <c r="U300" s="7"/>
      <c r="V300" s="7"/>
      <c r="W300" s="7"/>
      <c r="X300" s="7"/>
    </row>
    <row r="301" spans="1:24" x14ac:dyDescent="0.2">
      <c r="A301" s="7"/>
      <c r="B301" s="7"/>
      <c r="C301" s="7"/>
      <c r="D301" s="25"/>
      <c r="E301" s="25"/>
      <c r="F301" s="25"/>
      <c r="G301" s="25"/>
      <c r="H301" s="25"/>
      <c r="I301" s="25"/>
      <c r="J301" s="25"/>
      <c r="K301" s="25"/>
      <c r="L301" s="25"/>
      <c r="M301" s="25"/>
      <c r="N301" s="25"/>
      <c r="O301" s="25"/>
      <c r="P301" s="25"/>
      <c r="Q301" s="7"/>
      <c r="R301" s="7"/>
      <c r="S301" s="7"/>
      <c r="T301" s="7"/>
      <c r="U301" s="7"/>
      <c r="V301" s="7"/>
      <c r="W301" s="7"/>
      <c r="X301" s="7"/>
    </row>
    <row r="302" spans="1:24" x14ac:dyDescent="0.2">
      <c r="A302" s="7"/>
      <c r="B302" s="7"/>
      <c r="C302" s="7"/>
      <c r="D302" s="25"/>
      <c r="E302" s="25"/>
      <c r="F302" s="25"/>
      <c r="G302" s="25"/>
      <c r="H302" s="25"/>
      <c r="I302" s="25"/>
      <c r="J302" s="25"/>
      <c r="K302" s="25"/>
      <c r="L302" s="25"/>
      <c r="M302" s="25"/>
      <c r="N302" s="25"/>
      <c r="O302" s="25"/>
      <c r="P302" s="25"/>
      <c r="Q302" s="7"/>
      <c r="R302" s="7"/>
      <c r="S302" s="7"/>
      <c r="T302" s="7"/>
      <c r="U302" s="7"/>
      <c r="V302" s="7"/>
      <c r="W302" s="7"/>
      <c r="X302" s="7"/>
    </row>
    <row r="303" spans="1:24" x14ac:dyDescent="0.2">
      <c r="A303" s="7"/>
      <c r="B303" s="7"/>
      <c r="C303" s="7"/>
      <c r="D303" s="25"/>
      <c r="E303" s="25"/>
      <c r="F303" s="25"/>
      <c r="G303" s="25"/>
      <c r="H303" s="25"/>
      <c r="I303" s="25"/>
      <c r="J303" s="25"/>
      <c r="K303" s="25"/>
      <c r="L303" s="25"/>
      <c r="M303" s="25"/>
      <c r="N303" s="25"/>
      <c r="O303" s="25"/>
      <c r="P303" s="25"/>
      <c r="Q303" s="7"/>
      <c r="R303" s="7"/>
      <c r="S303" s="7"/>
      <c r="T303" s="7"/>
      <c r="U303" s="7"/>
      <c r="V303" s="7"/>
      <c r="W303" s="7"/>
      <c r="X303" s="7"/>
    </row>
    <row r="304" spans="1:24" x14ac:dyDescent="0.2">
      <c r="A304" s="7"/>
      <c r="B304" s="7"/>
      <c r="C304" s="7"/>
      <c r="D304" s="25"/>
      <c r="E304" s="25"/>
      <c r="F304" s="25"/>
      <c r="G304" s="25"/>
      <c r="H304" s="25"/>
      <c r="I304" s="25"/>
      <c r="J304" s="25"/>
      <c r="K304" s="25"/>
      <c r="L304" s="25"/>
      <c r="M304" s="25"/>
      <c r="N304" s="25"/>
      <c r="O304" s="25"/>
      <c r="P304" s="25"/>
      <c r="Q304" s="7"/>
      <c r="R304" s="7"/>
      <c r="S304" s="7"/>
      <c r="T304" s="7"/>
      <c r="U304" s="7"/>
      <c r="V304" s="7"/>
      <c r="W304" s="7"/>
      <c r="X304" s="7"/>
    </row>
    <row r="305" spans="1:24" x14ac:dyDescent="0.2">
      <c r="A305" s="7"/>
      <c r="B305" s="7"/>
      <c r="C305" s="7"/>
      <c r="D305" s="25"/>
      <c r="E305" s="25"/>
      <c r="F305" s="25"/>
      <c r="G305" s="25"/>
      <c r="H305" s="25"/>
      <c r="I305" s="25"/>
      <c r="J305" s="25"/>
      <c r="K305" s="25"/>
      <c r="L305" s="25"/>
      <c r="M305" s="25"/>
      <c r="N305" s="25"/>
      <c r="O305" s="25"/>
      <c r="P305" s="25"/>
      <c r="Q305" s="7"/>
      <c r="R305" s="7"/>
      <c r="S305" s="7"/>
      <c r="T305" s="7"/>
      <c r="U305" s="7"/>
      <c r="V305" s="7"/>
      <c r="W305" s="7"/>
      <c r="X305" s="7"/>
    </row>
    <row r="306" spans="1:24" x14ac:dyDescent="0.2">
      <c r="A306" s="7"/>
      <c r="B306" s="7"/>
      <c r="C306" s="7"/>
      <c r="D306" s="25"/>
      <c r="E306" s="25"/>
      <c r="F306" s="25"/>
      <c r="G306" s="25"/>
      <c r="H306" s="25"/>
      <c r="I306" s="25"/>
      <c r="J306" s="25"/>
      <c r="K306" s="25"/>
      <c r="L306" s="25"/>
      <c r="M306" s="25"/>
      <c r="N306" s="25"/>
      <c r="O306" s="25"/>
      <c r="P306" s="25"/>
      <c r="Q306" s="7"/>
      <c r="R306" s="7"/>
      <c r="S306" s="7"/>
      <c r="T306" s="7"/>
      <c r="U306" s="7"/>
      <c r="V306" s="7"/>
      <c r="W306" s="7"/>
      <c r="X306" s="7"/>
    </row>
    <row r="307" spans="1:24" x14ac:dyDescent="0.2">
      <c r="A307" s="7"/>
      <c r="B307" s="7"/>
      <c r="C307" s="7"/>
      <c r="D307" s="25"/>
      <c r="E307" s="25"/>
      <c r="F307" s="25"/>
      <c r="G307" s="25"/>
      <c r="H307" s="25"/>
      <c r="I307" s="25"/>
      <c r="J307" s="25"/>
      <c r="K307" s="25"/>
      <c r="L307" s="25"/>
      <c r="M307" s="25"/>
      <c r="N307" s="25"/>
      <c r="O307" s="25"/>
      <c r="P307" s="25"/>
      <c r="Q307" s="7"/>
      <c r="R307" s="7"/>
      <c r="S307" s="7"/>
      <c r="T307" s="7"/>
      <c r="U307" s="7"/>
      <c r="V307" s="7"/>
      <c r="W307" s="7"/>
      <c r="X307" s="7"/>
    </row>
    <row r="308" spans="1:24" x14ac:dyDescent="0.2">
      <c r="A308" s="7"/>
      <c r="B308" s="7"/>
      <c r="C308" s="7"/>
      <c r="D308" s="25"/>
      <c r="E308" s="25"/>
      <c r="F308" s="25"/>
      <c r="G308" s="25"/>
      <c r="H308" s="25"/>
      <c r="I308" s="25"/>
      <c r="J308" s="25"/>
      <c r="K308" s="25"/>
      <c r="L308" s="25"/>
      <c r="M308" s="25"/>
      <c r="N308" s="25"/>
      <c r="O308" s="25"/>
      <c r="P308" s="25"/>
      <c r="Q308" s="7"/>
      <c r="R308" s="7"/>
      <c r="S308" s="7"/>
      <c r="T308" s="7"/>
      <c r="U308" s="7"/>
      <c r="V308" s="7"/>
      <c r="W308" s="7"/>
      <c r="X308" s="7"/>
    </row>
    <row r="309" spans="1:24" x14ac:dyDescent="0.2">
      <c r="A309" s="7"/>
      <c r="B309" s="7"/>
      <c r="C309" s="7"/>
      <c r="D309" s="25"/>
      <c r="E309" s="25"/>
      <c r="F309" s="25"/>
      <c r="G309" s="25"/>
      <c r="H309" s="25"/>
      <c r="I309" s="25"/>
      <c r="J309" s="25"/>
      <c r="K309" s="25"/>
      <c r="L309" s="25"/>
      <c r="M309" s="25"/>
      <c r="N309" s="25"/>
      <c r="O309" s="25"/>
      <c r="P309" s="25"/>
      <c r="Q309" s="7"/>
      <c r="R309" s="7"/>
      <c r="S309" s="7"/>
      <c r="T309" s="7"/>
      <c r="U309" s="7"/>
      <c r="V309" s="7"/>
      <c r="W309" s="7"/>
      <c r="X309" s="7"/>
    </row>
    <row r="310" spans="1:24" x14ac:dyDescent="0.2">
      <c r="A310" s="7"/>
      <c r="B310" s="7"/>
      <c r="C310" s="7"/>
      <c r="D310" s="25"/>
      <c r="E310" s="25"/>
      <c r="F310" s="25"/>
      <c r="G310" s="25"/>
      <c r="H310" s="25"/>
      <c r="I310" s="25"/>
      <c r="J310" s="25"/>
      <c r="K310" s="25"/>
      <c r="L310" s="25"/>
      <c r="M310" s="25"/>
      <c r="N310" s="25"/>
      <c r="O310" s="25"/>
      <c r="P310" s="25"/>
      <c r="Q310" s="7"/>
      <c r="R310" s="7"/>
      <c r="S310" s="7"/>
      <c r="T310" s="7"/>
      <c r="U310" s="7"/>
      <c r="V310" s="7"/>
      <c r="W310" s="7"/>
      <c r="X310" s="7"/>
    </row>
    <row r="311" spans="1:24" x14ac:dyDescent="0.2">
      <c r="A311" s="7"/>
      <c r="B311" s="7"/>
      <c r="C311" s="7"/>
      <c r="D311" s="25"/>
      <c r="E311" s="25"/>
      <c r="F311" s="25"/>
      <c r="G311" s="25"/>
      <c r="H311" s="25"/>
      <c r="I311" s="25"/>
      <c r="J311" s="25"/>
      <c r="K311" s="25"/>
      <c r="L311" s="25"/>
      <c r="M311" s="25"/>
      <c r="N311" s="25"/>
      <c r="O311" s="25"/>
      <c r="P311" s="25"/>
      <c r="Q311" s="7"/>
      <c r="R311" s="7"/>
      <c r="S311" s="7"/>
      <c r="T311" s="7"/>
      <c r="U311" s="7"/>
      <c r="V311" s="7"/>
      <c r="W311" s="7"/>
      <c r="X311" s="7"/>
    </row>
    <row r="312" spans="1:24" x14ac:dyDescent="0.2">
      <c r="A312" s="7"/>
      <c r="B312" s="7"/>
      <c r="C312" s="7"/>
      <c r="D312" s="25"/>
      <c r="E312" s="25"/>
      <c r="F312" s="25"/>
      <c r="G312" s="25"/>
      <c r="H312" s="25"/>
      <c r="I312" s="25"/>
      <c r="J312" s="25"/>
      <c r="K312" s="25"/>
      <c r="L312" s="25"/>
      <c r="M312" s="25"/>
      <c r="N312" s="25"/>
      <c r="O312" s="25"/>
      <c r="P312" s="25"/>
      <c r="Q312" s="7"/>
      <c r="R312" s="7"/>
      <c r="S312" s="7"/>
      <c r="T312" s="7"/>
      <c r="U312" s="7"/>
      <c r="V312" s="7"/>
      <c r="W312" s="7"/>
      <c r="X312" s="7"/>
    </row>
    <row r="313" spans="1:24" x14ac:dyDescent="0.2">
      <c r="A313" s="7"/>
      <c r="B313" s="7"/>
      <c r="C313" s="7"/>
      <c r="D313" s="25"/>
      <c r="E313" s="25"/>
      <c r="F313" s="25"/>
      <c r="G313" s="25"/>
      <c r="H313" s="25"/>
      <c r="I313" s="25"/>
      <c r="J313" s="25"/>
      <c r="K313" s="25"/>
      <c r="L313" s="25"/>
      <c r="M313" s="25"/>
      <c r="N313" s="25"/>
      <c r="O313" s="25"/>
      <c r="P313" s="25"/>
      <c r="Q313" s="7"/>
      <c r="R313" s="7"/>
      <c r="S313" s="7"/>
      <c r="T313" s="7"/>
      <c r="U313" s="7"/>
      <c r="V313" s="7"/>
      <c r="W313" s="7"/>
      <c r="X313" s="7"/>
    </row>
    <row r="314" spans="1:24" x14ac:dyDescent="0.2">
      <c r="A314" s="7"/>
      <c r="B314" s="7"/>
      <c r="C314" s="7"/>
      <c r="D314" s="25"/>
      <c r="E314" s="25"/>
      <c r="F314" s="25"/>
      <c r="G314" s="25"/>
      <c r="H314" s="25"/>
      <c r="I314" s="25"/>
      <c r="J314" s="25"/>
      <c r="K314" s="25"/>
      <c r="L314" s="25"/>
      <c r="M314" s="25"/>
      <c r="N314" s="25"/>
      <c r="O314" s="25"/>
      <c r="P314" s="25"/>
      <c r="Q314" s="7"/>
      <c r="R314" s="7"/>
      <c r="S314" s="7"/>
      <c r="T314" s="7"/>
      <c r="U314" s="7"/>
      <c r="V314" s="7"/>
      <c r="W314" s="7"/>
      <c r="X314" s="7"/>
    </row>
    <row r="315" spans="1:24" x14ac:dyDescent="0.2">
      <c r="A315" s="7"/>
      <c r="B315" s="7"/>
      <c r="C315" s="7"/>
      <c r="D315" s="25"/>
      <c r="E315" s="25"/>
      <c r="F315" s="25"/>
      <c r="G315" s="25"/>
      <c r="H315" s="25"/>
      <c r="I315" s="25"/>
      <c r="J315" s="25"/>
      <c r="K315" s="25"/>
      <c r="L315" s="25"/>
      <c r="M315" s="25"/>
      <c r="N315" s="25"/>
      <c r="O315" s="25"/>
      <c r="P315" s="25"/>
      <c r="Q315" s="7"/>
      <c r="R315" s="7"/>
      <c r="S315" s="7"/>
      <c r="T315" s="7"/>
      <c r="U315" s="7"/>
      <c r="V315" s="7"/>
      <c r="W315" s="7"/>
      <c r="X315" s="7"/>
    </row>
    <row r="316" spans="1:24" x14ac:dyDescent="0.2">
      <c r="A316" s="7"/>
      <c r="B316" s="7"/>
      <c r="C316" s="7"/>
      <c r="D316" s="25"/>
      <c r="E316" s="25"/>
      <c r="F316" s="25"/>
      <c r="G316" s="25"/>
      <c r="H316" s="25"/>
      <c r="I316" s="25"/>
      <c r="J316" s="25"/>
      <c r="K316" s="25"/>
      <c r="L316" s="25"/>
      <c r="M316" s="25"/>
      <c r="N316" s="25"/>
      <c r="O316" s="25"/>
      <c r="P316" s="25"/>
      <c r="Q316" s="7"/>
      <c r="R316" s="7"/>
      <c r="S316" s="7"/>
      <c r="T316" s="7"/>
      <c r="U316" s="7"/>
      <c r="V316" s="7"/>
      <c r="W316" s="7"/>
      <c r="X316" s="7"/>
    </row>
    <row r="317" spans="1:24" x14ac:dyDescent="0.2">
      <c r="A317" s="7"/>
      <c r="B317" s="7"/>
      <c r="C317" s="7"/>
      <c r="D317" s="25"/>
      <c r="E317" s="25"/>
      <c r="F317" s="25"/>
      <c r="G317" s="25"/>
      <c r="H317" s="25"/>
      <c r="I317" s="25"/>
      <c r="J317" s="25"/>
      <c r="K317" s="25"/>
      <c r="L317" s="25"/>
      <c r="M317" s="25"/>
      <c r="N317" s="25"/>
      <c r="O317" s="25"/>
      <c r="P317" s="25"/>
      <c r="Q317" s="7"/>
      <c r="R317" s="7"/>
      <c r="S317" s="7"/>
      <c r="T317" s="7"/>
      <c r="U317" s="7"/>
      <c r="V317" s="7"/>
      <c r="W317" s="7"/>
      <c r="X317" s="7"/>
    </row>
    <row r="318" spans="1:24" x14ac:dyDescent="0.2">
      <c r="A318" s="7"/>
      <c r="B318" s="7"/>
      <c r="C318" s="7"/>
      <c r="D318" s="25"/>
      <c r="E318" s="25"/>
      <c r="F318" s="25"/>
      <c r="G318" s="25"/>
      <c r="H318" s="25"/>
      <c r="I318" s="25"/>
      <c r="J318" s="25"/>
      <c r="K318" s="25"/>
      <c r="L318" s="25"/>
      <c r="M318" s="25"/>
      <c r="N318" s="25"/>
      <c r="O318" s="25"/>
      <c r="P318" s="25"/>
      <c r="Q318" s="7"/>
      <c r="R318" s="7"/>
      <c r="S318" s="7"/>
      <c r="T318" s="7"/>
      <c r="U318" s="7"/>
      <c r="V318" s="7"/>
      <c r="W318" s="7"/>
      <c r="X318" s="7"/>
    </row>
    <row r="319" spans="1:24" x14ac:dyDescent="0.2">
      <c r="A319" s="7"/>
      <c r="B319" s="7"/>
      <c r="C319" s="7"/>
      <c r="D319" s="25"/>
      <c r="E319" s="25"/>
      <c r="F319" s="25"/>
      <c r="G319" s="25"/>
      <c r="H319" s="25"/>
      <c r="I319" s="25"/>
      <c r="J319" s="25"/>
      <c r="K319" s="25"/>
      <c r="L319" s="25"/>
      <c r="M319" s="25"/>
      <c r="N319" s="25"/>
      <c r="O319" s="25"/>
      <c r="P319" s="25"/>
      <c r="Q319" s="7"/>
      <c r="R319" s="7"/>
      <c r="S319" s="7"/>
      <c r="T319" s="7"/>
      <c r="U319" s="7"/>
      <c r="V319" s="7"/>
      <c r="W319" s="7"/>
      <c r="X319" s="7"/>
    </row>
    <row r="320" spans="1:24" x14ac:dyDescent="0.2">
      <c r="A320" s="7"/>
      <c r="B320" s="7"/>
      <c r="C320" s="7"/>
      <c r="D320" s="25"/>
      <c r="E320" s="25"/>
      <c r="F320" s="25"/>
      <c r="G320" s="25"/>
      <c r="H320" s="25"/>
      <c r="I320" s="25"/>
      <c r="J320" s="25"/>
      <c r="K320" s="25"/>
      <c r="L320" s="25"/>
      <c r="M320" s="25"/>
      <c r="N320" s="25"/>
      <c r="O320" s="25"/>
      <c r="P320" s="25"/>
      <c r="Q320" s="7"/>
      <c r="R320" s="7"/>
      <c r="S320" s="7"/>
      <c r="T320" s="7"/>
      <c r="U320" s="7"/>
      <c r="V320" s="7"/>
      <c r="W320" s="7"/>
      <c r="X320" s="7"/>
    </row>
    <row r="321" spans="1:24" x14ac:dyDescent="0.2">
      <c r="A321" s="7"/>
      <c r="B321" s="7"/>
      <c r="C321" s="7"/>
      <c r="D321" s="25"/>
      <c r="E321" s="25"/>
      <c r="F321" s="25"/>
      <c r="G321" s="25"/>
      <c r="H321" s="25"/>
      <c r="I321" s="25"/>
      <c r="J321" s="25"/>
      <c r="K321" s="25"/>
      <c r="L321" s="25"/>
      <c r="M321" s="25"/>
      <c r="N321" s="25"/>
      <c r="O321" s="25"/>
      <c r="P321" s="25"/>
      <c r="Q321" s="7"/>
      <c r="R321" s="7"/>
      <c r="S321" s="7"/>
      <c r="T321" s="7"/>
      <c r="U321" s="7"/>
      <c r="V321" s="7"/>
      <c r="W321" s="7"/>
      <c r="X321" s="7"/>
    </row>
    <row r="322" spans="1:24" x14ac:dyDescent="0.2">
      <c r="A322" s="7"/>
      <c r="B322" s="7"/>
      <c r="C322" s="7"/>
      <c r="D322" s="25"/>
      <c r="E322" s="25"/>
      <c r="F322" s="25"/>
      <c r="G322" s="25"/>
      <c r="H322" s="25"/>
      <c r="I322" s="25"/>
      <c r="J322" s="25"/>
      <c r="K322" s="25"/>
      <c r="L322" s="25"/>
      <c r="M322" s="25"/>
      <c r="N322" s="25"/>
      <c r="O322" s="25"/>
      <c r="P322" s="25"/>
      <c r="Q322" s="7"/>
      <c r="R322" s="7"/>
      <c r="S322" s="7"/>
      <c r="T322" s="7"/>
      <c r="U322" s="7"/>
      <c r="V322" s="7"/>
      <c r="W322" s="7"/>
      <c r="X322" s="7"/>
    </row>
    <row r="323" spans="1:24" x14ac:dyDescent="0.2">
      <c r="A323" s="7"/>
      <c r="B323" s="7"/>
      <c r="C323" s="7"/>
      <c r="D323" s="25"/>
      <c r="E323" s="25"/>
      <c r="F323" s="25"/>
      <c r="G323" s="25"/>
      <c r="H323" s="25"/>
      <c r="I323" s="25"/>
      <c r="J323" s="25"/>
      <c r="K323" s="25"/>
      <c r="L323" s="25"/>
      <c r="M323" s="25"/>
      <c r="N323" s="25"/>
      <c r="O323" s="25"/>
      <c r="P323" s="25"/>
      <c r="Q323" s="7"/>
      <c r="R323" s="7"/>
      <c r="S323" s="7"/>
      <c r="T323" s="7"/>
      <c r="U323" s="7"/>
      <c r="V323" s="7"/>
      <c r="W323" s="7"/>
      <c r="X323" s="7"/>
    </row>
    <row r="324" spans="1:24" x14ac:dyDescent="0.2">
      <c r="A324" s="7"/>
      <c r="B324" s="7"/>
      <c r="C324" s="7"/>
      <c r="D324" s="25"/>
      <c r="E324" s="25"/>
      <c r="F324" s="25"/>
      <c r="G324" s="25"/>
      <c r="H324" s="25"/>
      <c r="I324" s="25"/>
      <c r="J324" s="25"/>
      <c r="K324" s="25"/>
      <c r="L324" s="25"/>
      <c r="M324" s="25"/>
      <c r="N324" s="25"/>
      <c r="O324" s="25"/>
      <c r="P324" s="25"/>
      <c r="Q324" s="7"/>
      <c r="R324" s="7"/>
      <c r="S324" s="7"/>
      <c r="T324" s="7"/>
      <c r="U324" s="7"/>
      <c r="V324" s="7"/>
      <c r="W324" s="7"/>
      <c r="X324" s="7"/>
    </row>
    <row r="325" spans="1:24" x14ac:dyDescent="0.2">
      <c r="A325" s="7"/>
      <c r="B325" s="7"/>
      <c r="C325" s="7"/>
      <c r="D325" s="25"/>
      <c r="E325" s="25"/>
      <c r="F325" s="25"/>
      <c r="G325" s="25"/>
      <c r="H325" s="25"/>
      <c r="I325" s="25"/>
      <c r="J325" s="25"/>
      <c r="K325" s="25"/>
      <c r="L325" s="25"/>
      <c r="M325" s="25"/>
      <c r="N325" s="25"/>
      <c r="O325" s="25"/>
      <c r="P325" s="25"/>
      <c r="Q325" s="7"/>
      <c r="R325" s="7"/>
      <c r="S325" s="7"/>
      <c r="T325" s="7"/>
      <c r="U325" s="7"/>
      <c r="V325" s="7"/>
      <c r="W325" s="7"/>
      <c r="X325" s="7"/>
    </row>
    <row r="326" spans="1:24" x14ac:dyDescent="0.2">
      <c r="A326" s="7"/>
      <c r="B326" s="7"/>
      <c r="C326" s="7"/>
      <c r="D326" s="25"/>
      <c r="E326" s="25"/>
      <c r="F326" s="25"/>
      <c r="G326" s="25"/>
      <c r="H326" s="25"/>
      <c r="I326" s="25"/>
      <c r="J326" s="25"/>
      <c r="K326" s="25"/>
      <c r="L326" s="25"/>
      <c r="M326" s="25"/>
      <c r="N326" s="25"/>
      <c r="O326" s="25"/>
      <c r="P326" s="25"/>
      <c r="Q326" s="7"/>
      <c r="R326" s="7"/>
      <c r="S326" s="7"/>
      <c r="T326" s="7"/>
      <c r="U326" s="7"/>
      <c r="V326" s="7"/>
      <c r="W326" s="7"/>
      <c r="X326" s="7"/>
    </row>
    <row r="327" spans="1:24" x14ac:dyDescent="0.2">
      <c r="A327" s="7"/>
      <c r="B327" s="7"/>
      <c r="C327" s="7"/>
      <c r="D327" s="25"/>
      <c r="E327" s="25"/>
      <c r="F327" s="25"/>
      <c r="G327" s="25"/>
      <c r="H327" s="25"/>
      <c r="I327" s="25"/>
      <c r="J327" s="25"/>
      <c r="K327" s="25"/>
      <c r="L327" s="25"/>
      <c r="M327" s="25"/>
      <c r="N327" s="25"/>
      <c r="O327" s="25"/>
      <c r="P327" s="25"/>
      <c r="Q327" s="7"/>
      <c r="R327" s="7"/>
      <c r="S327" s="7"/>
      <c r="T327" s="7"/>
      <c r="U327" s="7"/>
      <c r="V327" s="7"/>
      <c r="W327" s="7"/>
      <c r="X327" s="7"/>
    </row>
    <row r="328" spans="1:24" x14ac:dyDescent="0.2">
      <c r="A328" s="7"/>
      <c r="B328" s="7"/>
      <c r="C328" s="7"/>
      <c r="D328" s="25"/>
      <c r="E328" s="25"/>
      <c r="F328" s="25"/>
      <c r="G328" s="25"/>
      <c r="H328" s="25"/>
      <c r="I328" s="25"/>
      <c r="J328" s="25"/>
      <c r="K328" s="25"/>
      <c r="L328" s="25"/>
      <c r="M328" s="25"/>
      <c r="N328" s="25"/>
      <c r="O328" s="25"/>
      <c r="P328" s="25"/>
      <c r="Q328" s="7"/>
      <c r="R328" s="7"/>
      <c r="S328" s="7"/>
      <c r="T328" s="7"/>
      <c r="U328" s="7"/>
      <c r="V328" s="7"/>
      <c r="W328" s="7"/>
      <c r="X328" s="7"/>
    </row>
    <row r="329" spans="1:24" x14ac:dyDescent="0.2">
      <c r="A329" s="7"/>
      <c r="B329" s="7"/>
      <c r="C329" s="7"/>
      <c r="D329" s="25"/>
      <c r="E329" s="25"/>
      <c r="F329" s="25"/>
      <c r="G329" s="25"/>
      <c r="H329" s="25"/>
      <c r="I329" s="25"/>
      <c r="J329" s="25"/>
      <c r="K329" s="25"/>
      <c r="L329" s="25"/>
      <c r="M329" s="25"/>
      <c r="N329" s="25"/>
      <c r="O329" s="25"/>
      <c r="P329" s="25"/>
      <c r="Q329" s="7"/>
      <c r="R329" s="7"/>
      <c r="S329" s="7"/>
      <c r="T329" s="7"/>
      <c r="U329" s="7"/>
      <c r="V329" s="7"/>
      <c r="W329" s="7"/>
      <c r="X329" s="7"/>
    </row>
    <row r="330" spans="1:24" x14ac:dyDescent="0.2">
      <c r="A330" s="7"/>
      <c r="B330" s="7"/>
      <c r="C330" s="7"/>
      <c r="D330" s="25"/>
      <c r="E330" s="25"/>
      <c r="F330" s="25"/>
      <c r="G330" s="25"/>
      <c r="H330" s="25"/>
      <c r="I330" s="25"/>
      <c r="J330" s="25"/>
      <c r="K330" s="25"/>
      <c r="L330" s="25"/>
      <c r="M330" s="25"/>
      <c r="N330" s="25"/>
      <c r="O330" s="25"/>
      <c r="P330" s="25"/>
      <c r="Q330" s="7"/>
      <c r="R330" s="7"/>
      <c r="S330" s="7"/>
      <c r="T330" s="7"/>
      <c r="U330" s="7"/>
      <c r="V330" s="7"/>
      <c r="W330" s="7"/>
      <c r="X330" s="7"/>
    </row>
    <row r="331" spans="1:24" x14ac:dyDescent="0.2">
      <c r="A331" s="7"/>
      <c r="B331" s="7"/>
      <c r="C331" s="7"/>
      <c r="D331" s="25"/>
      <c r="E331" s="25"/>
      <c r="F331" s="25"/>
      <c r="G331" s="25"/>
      <c r="H331" s="25"/>
      <c r="I331" s="25"/>
      <c r="J331" s="25"/>
      <c r="K331" s="25"/>
      <c r="L331" s="25"/>
      <c r="M331" s="25"/>
      <c r="N331" s="25"/>
      <c r="O331" s="25"/>
      <c r="P331" s="25"/>
      <c r="Q331" s="7"/>
      <c r="R331" s="7"/>
      <c r="S331" s="7"/>
      <c r="T331" s="7"/>
      <c r="U331" s="7"/>
      <c r="V331" s="7"/>
      <c r="W331" s="7"/>
      <c r="X331" s="7"/>
    </row>
    <row r="332" spans="1:24" x14ac:dyDescent="0.2">
      <c r="A332" s="7"/>
      <c r="B332" s="7"/>
      <c r="C332" s="7"/>
      <c r="D332" s="25"/>
      <c r="E332" s="25"/>
      <c r="F332" s="25"/>
      <c r="G332" s="25"/>
      <c r="H332" s="25"/>
      <c r="I332" s="25"/>
      <c r="J332" s="25"/>
      <c r="K332" s="25"/>
      <c r="L332" s="25"/>
      <c r="M332" s="25"/>
      <c r="N332" s="25"/>
      <c r="O332" s="25"/>
      <c r="P332" s="25"/>
      <c r="Q332" s="7"/>
      <c r="R332" s="7"/>
      <c r="S332" s="7"/>
      <c r="T332" s="7"/>
      <c r="U332" s="7"/>
      <c r="V332" s="7"/>
      <c r="W332" s="7"/>
      <c r="X332" s="7"/>
    </row>
    <row r="333" spans="1:24" x14ac:dyDescent="0.2">
      <c r="A333" s="7"/>
      <c r="B333" s="7"/>
      <c r="C333" s="7"/>
      <c r="D333" s="25"/>
      <c r="E333" s="25"/>
      <c r="F333" s="25"/>
      <c r="G333" s="25"/>
      <c r="H333" s="25"/>
      <c r="I333" s="25"/>
      <c r="J333" s="25"/>
      <c r="K333" s="25"/>
      <c r="L333" s="25"/>
      <c r="M333" s="25"/>
      <c r="N333" s="25"/>
      <c r="O333" s="25"/>
      <c r="P333" s="25"/>
      <c r="Q333" s="7"/>
      <c r="R333" s="7"/>
      <c r="S333" s="7"/>
      <c r="T333" s="7"/>
      <c r="U333" s="7"/>
      <c r="V333" s="7"/>
      <c r="W333" s="7"/>
      <c r="X333" s="7"/>
    </row>
    <row r="334" spans="1:24" x14ac:dyDescent="0.2">
      <c r="A334" s="7"/>
      <c r="B334" s="7"/>
      <c r="C334" s="7"/>
      <c r="D334" s="25"/>
      <c r="E334" s="25"/>
      <c r="F334" s="25"/>
      <c r="G334" s="25"/>
      <c r="H334" s="25"/>
      <c r="I334" s="25"/>
      <c r="J334" s="25"/>
      <c r="K334" s="25"/>
      <c r="L334" s="25"/>
      <c r="M334" s="25"/>
      <c r="N334" s="25"/>
      <c r="O334" s="25"/>
      <c r="P334" s="25"/>
      <c r="Q334" s="7"/>
      <c r="R334" s="7"/>
      <c r="S334" s="7"/>
      <c r="T334" s="7"/>
      <c r="U334" s="7"/>
      <c r="V334" s="7"/>
      <c r="W334" s="7"/>
      <c r="X334" s="7"/>
    </row>
    <row r="335" spans="1:24" x14ac:dyDescent="0.2">
      <c r="A335" s="7"/>
      <c r="B335" s="7"/>
      <c r="C335" s="7"/>
      <c r="D335" s="25"/>
      <c r="E335" s="25"/>
      <c r="F335" s="25"/>
      <c r="G335" s="25"/>
      <c r="H335" s="25"/>
      <c r="I335" s="25"/>
      <c r="J335" s="25"/>
      <c r="K335" s="25"/>
      <c r="L335" s="25"/>
      <c r="M335" s="25"/>
      <c r="N335" s="25"/>
      <c r="O335" s="25"/>
      <c r="P335" s="25"/>
      <c r="Q335" s="7"/>
      <c r="R335" s="7"/>
      <c r="S335" s="7"/>
      <c r="T335" s="7"/>
      <c r="U335" s="7"/>
      <c r="V335" s="7"/>
      <c r="W335" s="7"/>
      <c r="X335" s="7"/>
    </row>
    <row r="336" spans="1:24" x14ac:dyDescent="0.2">
      <c r="A336" s="7"/>
      <c r="B336" s="7"/>
      <c r="C336" s="7"/>
      <c r="D336" s="25"/>
      <c r="E336" s="25"/>
      <c r="F336" s="25"/>
      <c r="G336" s="25"/>
      <c r="H336" s="25"/>
      <c r="I336" s="25"/>
      <c r="J336" s="25"/>
      <c r="K336" s="25"/>
      <c r="L336" s="25"/>
      <c r="M336" s="25"/>
      <c r="N336" s="25"/>
      <c r="O336" s="25"/>
      <c r="P336" s="25"/>
      <c r="Q336" s="7"/>
      <c r="R336" s="7"/>
      <c r="S336" s="7"/>
      <c r="T336" s="7"/>
      <c r="U336" s="7"/>
      <c r="V336" s="7"/>
      <c r="W336" s="7"/>
      <c r="X336" s="7"/>
    </row>
    <row r="337" spans="1:24" x14ac:dyDescent="0.2">
      <c r="A337" s="7"/>
      <c r="B337" s="7"/>
      <c r="C337" s="7"/>
      <c r="D337" s="25"/>
      <c r="E337" s="25"/>
      <c r="F337" s="25"/>
      <c r="G337" s="25"/>
      <c r="H337" s="25"/>
      <c r="I337" s="25"/>
      <c r="J337" s="25"/>
      <c r="K337" s="25"/>
      <c r="L337" s="25"/>
      <c r="M337" s="25"/>
      <c r="N337" s="25"/>
      <c r="O337" s="25"/>
      <c r="P337" s="25"/>
      <c r="Q337" s="7"/>
      <c r="R337" s="7"/>
      <c r="S337" s="7"/>
      <c r="T337" s="7"/>
      <c r="U337" s="7"/>
      <c r="V337" s="7"/>
      <c r="W337" s="7"/>
      <c r="X337" s="7"/>
    </row>
    <row r="338" spans="1:24" x14ac:dyDescent="0.2">
      <c r="A338" s="7"/>
      <c r="B338" s="7"/>
      <c r="C338" s="7"/>
      <c r="D338" s="25"/>
      <c r="E338" s="25"/>
      <c r="F338" s="25"/>
      <c r="G338" s="25"/>
      <c r="H338" s="25"/>
      <c r="I338" s="25"/>
      <c r="J338" s="25"/>
      <c r="K338" s="25"/>
      <c r="L338" s="25"/>
      <c r="M338" s="25"/>
      <c r="N338" s="25"/>
      <c r="O338" s="25"/>
      <c r="P338" s="25"/>
      <c r="Q338" s="7"/>
      <c r="R338" s="7"/>
      <c r="S338" s="7"/>
      <c r="T338" s="7"/>
      <c r="U338" s="7"/>
      <c r="V338" s="7"/>
      <c r="W338" s="7"/>
      <c r="X338" s="7"/>
    </row>
    <row r="339" spans="1:24" x14ac:dyDescent="0.2">
      <c r="A339" s="7"/>
      <c r="B339" s="7"/>
      <c r="C339" s="7"/>
      <c r="D339" s="25"/>
      <c r="E339" s="25"/>
      <c r="F339" s="25"/>
      <c r="G339" s="25"/>
      <c r="H339" s="25"/>
      <c r="I339" s="25"/>
      <c r="J339" s="25"/>
      <c r="K339" s="25"/>
      <c r="L339" s="25"/>
      <c r="M339" s="25"/>
      <c r="N339" s="25"/>
      <c r="O339" s="25"/>
      <c r="P339" s="25"/>
      <c r="Q339" s="7"/>
      <c r="R339" s="7"/>
      <c r="S339" s="7"/>
      <c r="T339" s="7"/>
      <c r="U339" s="7"/>
      <c r="V339" s="7"/>
      <c r="W339" s="7"/>
      <c r="X339" s="7"/>
    </row>
    <row r="340" spans="1:24" x14ac:dyDescent="0.2">
      <c r="A340" s="7"/>
      <c r="B340" s="7"/>
      <c r="C340" s="7"/>
      <c r="D340" s="25"/>
      <c r="E340" s="25"/>
      <c r="F340" s="25"/>
      <c r="G340" s="25"/>
      <c r="H340" s="25"/>
      <c r="I340" s="25"/>
      <c r="J340" s="25"/>
      <c r="K340" s="25"/>
      <c r="L340" s="25"/>
      <c r="M340" s="25"/>
      <c r="N340" s="25"/>
      <c r="O340" s="25"/>
      <c r="P340" s="25"/>
      <c r="Q340" s="7"/>
      <c r="R340" s="7"/>
      <c r="S340" s="7"/>
      <c r="T340" s="7"/>
      <c r="U340" s="7"/>
      <c r="V340" s="7"/>
      <c r="W340" s="7"/>
      <c r="X340" s="7"/>
    </row>
    <row r="341" spans="1:24" x14ac:dyDescent="0.2">
      <c r="A341" s="7"/>
      <c r="B341" s="7"/>
      <c r="C341" s="7"/>
      <c r="D341" s="25"/>
      <c r="E341" s="25"/>
      <c r="F341" s="25"/>
      <c r="G341" s="25"/>
      <c r="H341" s="25"/>
      <c r="I341" s="25"/>
      <c r="J341" s="25"/>
      <c r="K341" s="25"/>
      <c r="L341" s="25"/>
      <c r="M341" s="25"/>
      <c r="N341" s="25"/>
      <c r="O341" s="25"/>
      <c r="P341" s="25"/>
      <c r="Q341" s="7"/>
      <c r="R341" s="7"/>
      <c r="S341" s="7"/>
      <c r="T341" s="7"/>
      <c r="U341" s="7"/>
      <c r="V341" s="7"/>
      <c r="W341" s="7"/>
      <c r="X341" s="7"/>
    </row>
    <row r="342" spans="1:24" x14ac:dyDescent="0.2">
      <c r="A342" s="7"/>
      <c r="B342" s="7"/>
      <c r="C342" s="7"/>
      <c r="D342" s="25"/>
      <c r="E342" s="25"/>
      <c r="F342" s="25"/>
      <c r="G342" s="25"/>
      <c r="H342" s="25"/>
      <c r="I342" s="25"/>
      <c r="J342" s="25"/>
      <c r="K342" s="25"/>
      <c r="L342" s="25"/>
      <c r="M342" s="25"/>
      <c r="N342" s="25"/>
      <c r="O342" s="25"/>
      <c r="P342" s="25"/>
      <c r="Q342" s="7"/>
      <c r="R342" s="7"/>
      <c r="S342" s="7"/>
      <c r="T342" s="7"/>
      <c r="U342" s="7"/>
      <c r="V342" s="7"/>
      <c r="W342" s="7"/>
      <c r="X342" s="7"/>
    </row>
    <row r="343" spans="1:24" x14ac:dyDescent="0.2">
      <c r="A343" s="7"/>
      <c r="B343" s="7"/>
      <c r="C343" s="7"/>
      <c r="D343" s="25"/>
      <c r="E343" s="25"/>
      <c r="F343" s="25"/>
      <c r="G343" s="25"/>
      <c r="H343" s="25"/>
      <c r="I343" s="25"/>
      <c r="J343" s="25"/>
      <c r="K343" s="25"/>
      <c r="L343" s="25"/>
      <c r="M343" s="25"/>
      <c r="N343" s="25"/>
      <c r="O343" s="25"/>
      <c r="P343" s="25"/>
      <c r="Q343" s="7"/>
      <c r="R343" s="7"/>
      <c r="S343" s="7"/>
      <c r="T343" s="7"/>
      <c r="U343" s="7"/>
      <c r="V343" s="7"/>
      <c r="W343" s="7"/>
      <c r="X343" s="7"/>
    </row>
    <row r="344" spans="1:24" x14ac:dyDescent="0.2">
      <c r="A344" s="7"/>
      <c r="B344" s="7"/>
      <c r="C344" s="7"/>
      <c r="D344" s="25"/>
      <c r="E344" s="25"/>
      <c r="F344" s="25"/>
      <c r="G344" s="25"/>
      <c r="H344" s="25"/>
      <c r="I344" s="25"/>
      <c r="J344" s="25"/>
      <c r="K344" s="25"/>
      <c r="L344" s="25"/>
      <c r="M344" s="25"/>
      <c r="N344" s="25"/>
      <c r="O344" s="25"/>
      <c r="P344" s="25"/>
      <c r="Q344" s="7"/>
      <c r="R344" s="7"/>
      <c r="S344" s="7"/>
      <c r="T344" s="7"/>
      <c r="U344" s="7"/>
      <c r="V344" s="7"/>
      <c r="W344" s="7"/>
      <c r="X344" s="7"/>
    </row>
    <row r="345" spans="1:24" x14ac:dyDescent="0.2">
      <c r="A345" s="7"/>
      <c r="B345" s="7"/>
      <c r="C345" s="7"/>
      <c r="D345" s="25"/>
      <c r="E345" s="25"/>
      <c r="F345" s="25"/>
      <c r="G345" s="25"/>
      <c r="H345" s="25"/>
      <c r="I345" s="25"/>
      <c r="J345" s="25"/>
      <c r="K345" s="25"/>
      <c r="L345" s="25"/>
      <c r="M345" s="25"/>
      <c r="N345" s="25"/>
      <c r="O345" s="25"/>
      <c r="P345" s="25"/>
      <c r="Q345" s="7"/>
      <c r="R345" s="7"/>
      <c r="S345" s="7"/>
      <c r="T345" s="7"/>
      <c r="U345" s="7"/>
      <c r="V345" s="7"/>
      <c r="W345" s="7"/>
      <c r="X345" s="7"/>
    </row>
    <row r="346" spans="1:24" x14ac:dyDescent="0.2">
      <c r="A346" s="7"/>
      <c r="B346" s="7"/>
      <c r="C346" s="7"/>
      <c r="D346" s="25"/>
      <c r="E346" s="25"/>
      <c r="F346" s="25"/>
      <c r="G346" s="25"/>
      <c r="H346" s="25"/>
      <c r="I346" s="25"/>
      <c r="J346" s="25"/>
      <c r="K346" s="25"/>
      <c r="L346" s="25"/>
      <c r="M346" s="25"/>
      <c r="N346" s="25"/>
      <c r="O346" s="25"/>
      <c r="P346" s="25"/>
      <c r="Q346" s="7"/>
      <c r="R346" s="7"/>
      <c r="S346" s="7"/>
      <c r="T346" s="7"/>
      <c r="U346" s="7"/>
      <c r="V346" s="7"/>
      <c r="W346" s="7"/>
      <c r="X346" s="7"/>
    </row>
    <row r="347" spans="1:24" x14ac:dyDescent="0.2">
      <c r="A347" s="7"/>
      <c r="B347" s="7"/>
      <c r="C347" s="7"/>
      <c r="D347" s="25"/>
      <c r="E347" s="25"/>
      <c r="F347" s="25"/>
      <c r="G347" s="25"/>
      <c r="H347" s="25"/>
      <c r="I347" s="25"/>
      <c r="J347" s="25"/>
      <c r="K347" s="25"/>
      <c r="L347" s="25"/>
      <c r="M347" s="25"/>
      <c r="N347" s="25"/>
      <c r="O347" s="25"/>
      <c r="P347" s="25"/>
      <c r="Q347" s="7"/>
      <c r="R347" s="7"/>
      <c r="S347" s="7"/>
      <c r="T347" s="7"/>
      <c r="U347" s="7"/>
      <c r="V347" s="7"/>
      <c r="W347" s="7"/>
      <c r="X347" s="7"/>
    </row>
    <row r="348" spans="1:24" x14ac:dyDescent="0.2">
      <c r="A348" s="7"/>
      <c r="B348" s="7"/>
      <c r="C348" s="7"/>
      <c r="D348" s="25"/>
      <c r="E348" s="25"/>
      <c r="F348" s="25"/>
      <c r="G348" s="25"/>
      <c r="H348" s="25"/>
      <c r="I348" s="25"/>
      <c r="J348" s="25"/>
      <c r="K348" s="25"/>
      <c r="L348" s="25"/>
      <c r="M348" s="25"/>
      <c r="N348" s="25"/>
      <c r="O348" s="25"/>
      <c r="P348" s="25"/>
      <c r="Q348" s="7"/>
      <c r="R348" s="7"/>
      <c r="S348" s="7"/>
      <c r="T348" s="7"/>
      <c r="U348" s="7"/>
      <c r="V348" s="7"/>
      <c r="W348" s="7"/>
      <c r="X348" s="7"/>
    </row>
    <row r="349" spans="1:24" x14ac:dyDescent="0.2">
      <c r="A349" s="7"/>
      <c r="B349" s="7"/>
      <c r="C349" s="7"/>
      <c r="D349" s="25"/>
      <c r="E349" s="25"/>
      <c r="F349" s="25"/>
      <c r="G349" s="25"/>
      <c r="H349" s="25"/>
      <c r="I349" s="25"/>
      <c r="J349" s="25"/>
      <c r="K349" s="25"/>
      <c r="L349" s="25"/>
      <c r="M349" s="25"/>
      <c r="N349" s="25"/>
      <c r="O349" s="25"/>
      <c r="P349" s="25"/>
      <c r="Q349" s="7"/>
      <c r="R349" s="7"/>
      <c r="S349" s="7"/>
      <c r="T349" s="7"/>
      <c r="U349" s="7"/>
      <c r="V349" s="7"/>
      <c r="W349" s="7"/>
      <c r="X349" s="7"/>
    </row>
    <row r="350" spans="1:24" x14ac:dyDescent="0.2">
      <c r="A350" s="7"/>
      <c r="B350" s="7"/>
      <c r="C350" s="7"/>
      <c r="D350" s="25"/>
      <c r="E350" s="25"/>
      <c r="F350" s="25"/>
      <c r="G350" s="25"/>
      <c r="H350" s="25"/>
      <c r="I350" s="25"/>
      <c r="J350" s="25"/>
      <c r="K350" s="25"/>
      <c r="L350" s="25"/>
      <c r="M350" s="25"/>
      <c r="N350" s="25"/>
      <c r="O350" s="25"/>
      <c r="P350" s="25"/>
      <c r="Q350" s="7"/>
      <c r="R350" s="7"/>
      <c r="S350" s="7"/>
      <c r="T350" s="7"/>
      <c r="U350" s="7"/>
      <c r="V350" s="7"/>
      <c r="W350" s="7"/>
      <c r="X350" s="7"/>
    </row>
    <row r="351" spans="1:24" x14ac:dyDescent="0.2">
      <c r="A351" s="7"/>
      <c r="B351" s="7"/>
      <c r="C351" s="7"/>
      <c r="D351" s="25"/>
      <c r="E351" s="25"/>
      <c r="F351" s="25"/>
      <c r="G351" s="25"/>
      <c r="H351" s="25"/>
      <c r="I351" s="25"/>
      <c r="J351" s="25"/>
      <c r="K351" s="25"/>
      <c r="L351" s="25"/>
      <c r="M351" s="25"/>
      <c r="N351" s="25"/>
      <c r="O351" s="25"/>
      <c r="P351" s="25"/>
      <c r="Q351" s="7"/>
      <c r="R351" s="7"/>
      <c r="S351" s="7"/>
      <c r="T351" s="7"/>
      <c r="U351" s="7"/>
      <c r="V351" s="7"/>
      <c r="W351" s="7"/>
      <c r="X351" s="7"/>
    </row>
    <row r="352" spans="1:24" x14ac:dyDescent="0.2">
      <c r="A352" s="7"/>
      <c r="B352" s="7"/>
      <c r="C352" s="7"/>
      <c r="D352" s="25"/>
      <c r="E352" s="25"/>
      <c r="F352" s="25"/>
      <c r="G352" s="25"/>
      <c r="H352" s="25"/>
      <c r="I352" s="25"/>
      <c r="J352" s="25"/>
      <c r="K352" s="25"/>
      <c r="L352" s="25"/>
      <c r="M352" s="25"/>
      <c r="N352" s="25"/>
      <c r="O352" s="25"/>
      <c r="P352" s="25"/>
      <c r="Q352" s="7"/>
      <c r="R352" s="7"/>
      <c r="S352" s="7"/>
      <c r="T352" s="7"/>
      <c r="U352" s="7"/>
      <c r="V352" s="7"/>
      <c r="W352" s="7"/>
      <c r="X352" s="7"/>
    </row>
    <row r="353" spans="1:24" x14ac:dyDescent="0.2">
      <c r="A353" s="7"/>
      <c r="B353" s="7"/>
      <c r="C353" s="7"/>
      <c r="D353" s="25"/>
      <c r="E353" s="25"/>
      <c r="F353" s="25"/>
      <c r="G353" s="25"/>
      <c r="H353" s="25"/>
      <c r="I353" s="25"/>
      <c r="J353" s="25"/>
      <c r="K353" s="25"/>
      <c r="L353" s="25"/>
      <c r="M353" s="25"/>
      <c r="N353" s="25"/>
      <c r="O353" s="25"/>
      <c r="P353" s="25"/>
      <c r="Q353" s="7"/>
      <c r="R353" s="7"/>
      <c r="S353" s="7"/>
      <c r="T353" s="7"/>
      <c r="U353" s="7"/>
      <c r="V353" s="7"/>
      <c r="W353" s="7"/>
      <c r="X353" s="7"/>
    </row>
    <row r="354" spans="1:24" x14ac:dyDescent="0.2">
      <c r="A354" s="7"/>
      <c r="B354" s="7"/>
      <c r="C354" s="7"/>
      <c r="D354" s="25"/>
      <c r="E354" s="25"/>
      <c r="F354" s="25"/>
      <c r="G354" s="25"/>
      <c r="H354" s="25"/>
      <c r="I354" s="25"/>
      <c r="J354" s="25"/>
      <c r="K354" s="25"/>
      <c r="L354" s="25"/>
      <c r="M354" s="25"/>
      <c r="N354" s="25"/>
      <c r="O354" s="25"/>
      <c r="P354" s="25"/>
      <c r="Q354" s="7"/>
      <c r="R354" s="7"/>
      <c r="S354" s="7"/>
      <c r="T354" s="7"/>
      <c r="U354" s="7"/>
      <c r="V354" s="7"/>
      <c r="W354" s="7"/>
      <c r="X354" s="7"/>
    </row>
    <row r="355" spans="1:24" x14ac:dyDescent="0.2">
      <c r="A355" s="7"/>
      <c r="B355" s="7"/>
      <c r="C355" s="7"/>
      <c r="D355" s="25"/>
      <c r="E355" s="25"/>
      <c r="F355" s="25"/>
      <c r="G355" s="25"/>
      <c r="H355" s="25"/>
      <c r="I355" s="25"/>
      <c r="J355" s="25"/>
      <c r="K355" s="25"/>
      <c r="L355" s="25"/>
      <c r="M355" s="25"/>
      <c r="N355" s="25"/>
      <c r="O355" s="25"/>
      <c r="P355" s="25"/>
      <c r="Q355" s="7"/>
      <c r="R355" s="7"/>
      <c r="S355" s="7"/>
      <c r="T355" s="7"/>
      <c r="U355" s="7"/>
      <c r="V355" s="7"/>
      <c r="W355" s="7"/>
      <c r="X355" s="7"/>
    </row>
    <row r="356" spans="1:24" x14ac:dyDescent="0.2">
      <c r="A356" s="7"/>
      <c r="B356" s="7"/>
      <c r="C356" s="7"/>
      <c r="D356" s="25"/>
      <c r="E356" s="25"/>
      <c r="F356" s="25"/>
      <c r="G356" s="25"/>
      <c r="H356" s="25"/>
      <c r="I356" s="25"/>
      <c r="J356" s="25"/>
      <c r="K356" s="25"/>
      <c r="L356" s="25"/>
      <c r="M356" s="25"/>
      <c r="N356" s="25"/>
      <c r="O356" s="25"/>
      <c r="P356" s="25"/>
      <c r="Q356" s="7"/>
      <c r="R356" s="7"/>
      <c r="S356" s="7"/>
      <c r="T356" s="7"/>
      <c r="U356" s="7"/>
      <c r="V356" s="7"/>
      <c r="W356" s="7"/>
      <c r="X356" s="7"/>
    </row>
    <row r="357" spans="1:24" x14ac:dyDescent="0.2">
      <c r="A357" s="7"/>
      <c r="B357" s="7"/>
      <c r="C357" s="7"/>
      <c r="D357" s="25"/>
      <c r="E357" s="25"/>
      <c r="F357" s="25"/>
      <c r="G357" s="25"/>
      <c r="H357" s="25"/>
      <c r="I357" s="25"/>
      <c r="J357" s="25"/>
      <c r="K357" s="25"/>
      <c r="L357" s="25"/>
      <c r="M357" s="25"/>
      <c r="N357" s="25"/>
      <c r="O357" s="25"/>
      <c r="P357" s="25"/>
      <c r="Q357" s="7"/>
      <c r="R357" s="7"/>
      <c r="S357" s="7"/>
      <c r="T357" s="7"/>
      <c r="U357" s="7"/>
      <c r="V357" s="7"/>
      <c r="W357" s="7"/>
      <c r="X357" s="7"/>
    </row>
    <row r="358" spans="1:24" x14ac:dyDescent="0.2">
      <c r="A358" s="7"/>
      <c r="B358" s="7"/>
      <c r="C358" s="7"/>
      <c r="D358" s="25"/>
      <c r="E358" s="25"/>
      <c r="F358" s="25"/>
      <c r="G358" s="25"/>
      <c r="H358" s="25"/>
      <c r="I358" s="25"/>
      <c r="J358" s="25"/>
      <c r="K358" s="25"/>
      <c r="L358" s="25"/>
      <c r="M358" s="25"/>
      <c r="N358" s="25"/>
      <c r="O358" s="25"/>
      <c r="P358" s="25"/>
      <c r="Q358" s="7"/>
      <c r="R358" s="7"/>
      <c r="S358" s="7"/>
      <c r="T358" s="7"/>
      <c r="U358" s="7"/>
      <c r="V358" s="7"/>
      <c r="W358" s="7"/>
      <c r="X358" s="7"/>
    </row>
    <row r="359" spans="1:24" x14ac:dyDescent="0.2">
      <c r="A359" s="7"/>
      <c r="B359" s="7"/>
      <c r="C359" s="7"/>
      <c r="D359" s="25"/>
      <c r="E359" s="25"/>
      <c r="F359" s="25"/>
      <c r="G359" s="25"/>
      <c r="H359" s="25"/>
      <c r="I359" s="25"/>
      <c r="J359" s="25"/>
      <c r="K359" s="25"/>
      <c r="L359" s="25"/>
      <c r="M359" s="25"/>
      <c r="N359" s="25"/>
      <c r="O359" s="25"/>
      <c r="P359" s="25"/>
      <c r="Q359" s="7"/>
      <c r="R359" s="7"/>
      <c r="S359" s="7"/>
      <c r="T359" s="7"/>
      <c r="U359" s="7"/>
      <c r="V359" s="7"/>
      <c r="W359" s="7"/>
      <c r="X359" s="7"/>
    </row>
    <row r="360" spans="1:24" x14ac:dyDescent="0.2">
      <c r="A360" s="7"/>
      <c r="B360" s="7"/>
      <c r="C360" s="7"/>
      <c r="D360" s="25"/>
      <c r="E360" s="25"/>
      <c r="F360" s="25"/>
      <c r="G360" s="25"/>
      <c r="H360" s="25"/>
      <c r="I360" s="25"/>
      <c r="J360" s="25"/>
      <c r="K360" s="25"/>
      <c r="L360" s="25"/>
      <c r="M360" s="25"/>
      <c r="N360" s="25"/>
      <c r="O360" s="25"/>
      <c r="P360" s="25"/>
      <c r="Q360" s="7"/>
      <c r="R360" s="7"/>
      <c r="S360" s="7"/>
      <c r="T360" s="7"/>
      <c r="U360" s="7"/>
      <c r="V360" s="7"/>
      <c r="W360" s="7"/>
      <c r="X360" s="7"/>
    </row>
    <row r="361" spans="1:24" x14ac:dyDescent="0.2">
      <c r="A361" s="7"/>
      <c r="B361" s="7"/>
      <c r="C361" s="7"/>
      <c r="D361" s="25"/>
      <c r="E361" s="25"/>
      <c r="F361" s="25"/>
      <c r="G361" s="25"/>
      <c r="H361" s="25"/>
      <c r="I361" s="25"/>
      <c r="J361" s="25"/>
      <c r="K361" s="25"/>
      <c r="L361" s="25"/>
      <c r="M361" s="25"/>
      <c r="N361" s="25"/>
      <c r="O361" s="25"/>
      <c r="P361" s="25"/>
      <c r="Q361" s="7"/>
      <c r="R361" s="7"/>
      <c r="S361" s="7"/>
      <c r="T361" s="7"/>
      <c r="U361" s="7"/>
      <c r="V361" s="7"/>
      <c r="W361" s="7"/>
      <c r="X361" s="7"/>
    </row>
    <row r="362" spans="1:24" x14ac:dyDescent="0.2">
      <c r="A362" s="7"/>
      <c r="B362" s="7"/>
      <c r="C362" s="7"/>
      <c r="D362" s="25"/>
      <c r="E362" s="25"/>
      <c r="F362" s="25"/>
      <c r="G362" s="25"/>
      <c r="H362" s="25"/>
      <c r="I362" s="25"/>
      <c r="J362" s="25"/>
      <c r="K362" s="25"/>
      <c r="L362" s="25"/>
      <c r="M362" s="25"/>
      <c r="N362" s="25"/>
      <c r="O362" s="25"/>
      <c r="P362" s="25"/>
      <c r="Q362" s="7"/>
      <c r="R362" s="7"/>
      <c r="S362" s="7"/>
      <c r="T362" s="7"/>
      <c r="U362" s="7"/>
      <c r="V362" s="7"/>
      <c r="W362" s="7"/>
      <c r="X362" s="7"/>
    </row>
    <row r="363" spans="1:24" x14ac:dyDescent="0.2">
      <c r="A363" s="7"/>
      <c r="B363" s="7"/>
      <c r="C363" s="7"/>
      <c r="D363" s="25"/>
      <c r="E363" s="25"/>
      <c r="F363" s="25"/>
      <c r="G363" s="25"/>
      <c r="H363" s="25"/>
      <c r="I363" s="25"/>
      <c r="J363" s="25"/>
      <c r="K363" s="25"/>
      <c r="L363" s="25"/>
      <c r="M363" s="25"/>
      <c r="N363" s="25"/>
      <c r="O363" s="25"/>
      <c r="P363" s="25"/>
      <c r="Q363" s="7"/>
      <c r="R363" s="7"/>
      <c r="S363" s="7"/>
      <c r="T363" s="7"/>
      <c r="U363" s="7"/>
      <c r="V363" s="7"/>
      <c r="W363" s="7"/>
      <c r="X363" s="7"/>
    </row>
    <row r="364" spans="1:24" x14ac:dyDescent="0.2">
      <c r="A364" s="7"/>
      <c r="B364" s="7"/>
      <c r="C364" s="7"/>
      <c r="D364" s="25"/>
      <c r="E364" s="25"/>
      <c r="F364" s="25"/>
      <c r="G364" s="25"/>
      <c r="H364" s="25"/>
      <c r="I364" s="25"/>
      <c r="J364" s="25"/>
      <c r="K364" s="25"/>
      <c r="L364" s="25"/>
      <c r="M364" s="25"/>
      <c r="N364" s="25"/>
      <c r="O364" s="25"/>
      <c r="P364" s="25"/>
      <c r="Q364" s="7"/>
      <c r="R364" s="7"/>
      <c r="S364" s="7"/>
      <c r="T364" s="7"/>
      <c r="U364" s="7"/>
      <c r="V364" s="7"/>
      <c r="W364" s="7"/>
      <c r="X364" s="7"/>
    </row>
    <row r="365" spans="1:24" x14ac:dyDescent="0.2">
      <c r="A365" s="7"/>
      <c r="B365" s="7"/>
      <c r="C365" s="7"/>
      <c r="D365" s="25"/>
      <c r="E365" s="25"/>
      <c r="F365" s="25"/>
      <c r="G365" s="25"/>
      <c r="H365" s="25"/>
      <c r="I365" s="25"/>
      <c r="J365" s="25"/>
      <c r="K365" s="25"/>
      <c r="L365" s="25"/>
      <c r="M365" s="25"/>
      <c r="N365" s="25"/>
      <c r="O365" s="25"/>
      <c r="P365" s="25"/>
      <c r="Q365" s="7"/>
      <c r="R365" s="7"/>
      <c r="S365" s="7"/>
      <c r="T365" s="7"/>
      <c r="U365" s="7"/>
      <c r="V365" s="7"/>
      <c r="W365" s="7"/>
      <c r="X365" s="7"/>
    </row>
    <row r="366" spans="1:24" x14ac:dyDescent="0.2">
      <c r="A366" s="7"/>
      <c r="B366" s="7"/>
      <c r="C366" s="7"/>
      <c r="D366" s="25"/>
      <c r="E366" s="25"/>
      <c r="F366" s="25"/>
      <c r="G366" s="25"/>
      <c r="H366" s="25"/>
      <c r="I366" s="25"/>
      <c r="J366" s="25"/>
      <c r="K366" s="25"/>
      <c r="L366" s="25"/>
      <c r="M366" s="25"/>
      <c r="N366" s="25"/>
      <c r="O366" s="25"/>
      <c r="P366" s="25"/>
      <c r="Q366" s="7"/>
      <c r="R366" s="7"/>
      <c r="S366" s="7"/>
      <c r="T366" s="7"/>
      <c r="U366" s="7"/>
      <c r="V366" s="7"/>
      <c r="W366" s="7"/>
      <c r="X366" s="7"/>
    </row>
    <row r="367" spans="1:24" x14ac:dyDescent="0.2">
      <c r="A367" s="7"/>
      <c r="B367" s="7"/>
      <c r="C367" s="7"/>
      <c r="D367" s="25"/>
      <c r="E367" s="25"/>
      <c r="F367" s="25"/>
      <c r="G367" s="25"/>
      <c r="H367" s="25"/>
      <c r="I367" s="25"/>
      <c r="J367" s="25"/>
      <c r="K367" s="25"/>
      <c r="L367" s="25"/>
      <c r="M367" s="25"/>
      <c r="N367" s="25"/>
      <c r="O367" s="25"/>
      <c r="P367" s="25"/>
      <c r="Q367" s="7"/>
      <c r="R367" s="7"/>
      <c r="S367" s="7"/>
      <c r="T367" s="7"/>
      <c r="U367" s="7"/>
      <c r="V367" s="7"/>
      <c r="W367" s="7"/>
      <c r="X367" s="7"/>
    </row>
    <row r="368" spans="1:24" x14ac:dyDescent="0.2">
      <c r="A368" s="7"/>
      <c r="B368" s="7"/>
      <c r="C368" s="7"/>
      <c r="D368" s="25"/>
      <c r="E368" s="25"/>
      <c r="F368" s="25"/>
      <c r="G368" s="25"/>
      <c r="H368" s="25"/>
      <c r="I368" s="25"/>
      <c r="J368" s="25"/>
      <c r="K368" s="25"/>
      <c r="L368" s="25"/>
      <c r="M368" s="25"/>
      <c r="N368" s="25"/>
      <c r="O368" s="25"/>
      <c r="P368" s="25"/>
      <c r="Q368" s="7"/>
      <c r="R368" s="7"/>
      <c r="S368" s="7"/>
      <c r="T368" s="7"/>
      <c r="U368" s="7"/>
      <c r="V368" s="7"/>
      <c r="W368" s="7"/>
      <c r="X368" s="7"/>
    </row>
    <row r="369" spans="1:24" x14ac:dyDescent="0.2">
      <c r="A369" s="7"/>
      <c r="B369" s="7"/>
      <c r="C369" s="7"/>
      <c r="D369" s="25"/>
      <c r="E369" s="25"/>
      <c r="F369" s="25"/>
      <c r="G369" s="25"/>
      <c r="H369" s="25"/>
      <c r="I369" s="25"/>
      <c r="J369" s="25"/>
      <c r="K369" s="25"/>
      <c r="L369" s="25"/>
      <c r="M369" s="25"/>
      <c r="N369" s="25"/>
      <c r="O369" s="25"/>
      <c r="P369" s="25"/>
      <c r="Q369" s="7"/>
      <c r="R369" s="7"/>
      <c r="S369" s="7"/>
      <c r="T369" s="7"/>
      <c r="U369" s="7"/>
      <c r="V369" s="7"/>
      <c r="W369" s="7"/>
      <c r="X369" s="7"/>
    </row>
    <row r="370" spans="1:24" x14ac:dyDescent="0.2">
      <c r="A370" s="7"/>
      <c r="B370" s="7"/>
      <c r="C370" s="7"/>
      <c r="D370" s="25"/>
      <c r="E370" s="25"/>
      <c r="F370" s="25"/>
      <c r="G370" s="25"/>
      <c r="H370" s="25"/>
      <c r="I370" s="25"/>
      <c r="J370" s="25"/>
      <c r="K370" s="25"/>
      <c r="L370" s="25"/>
      <c r="M370" s="25"/>
      <c r="N370" s="25"/>
      <c r="O370" s="25"/>
      <c r="P370" s="25"/>
      <c r="Q370" s="7"/>
      <c r="R370" s="7"/>
      <c r="S370" s="7"/>
      <c r="T370" s="7"/>
      <c r="U370" s="7"/>
      <c r="V370" s="7"/>
      <c r="W370" s="7"/>
      <c r="X370" s="7"/>
    </row>
    <row r="371" spans="1:24" x14ac:dyDescent="0.2">
      <c r="A371" s="7"/>
      <c r="B371" s="7"/>
      <c r="C371" s="7"/>
      <c r="D371" s="25"/>
      <c r="E371" s="25"/>
      <c r="F371" s="25"/>
      <c r="G371" s="25"/>
      <c r="H371" s="25"/>
      <c r="I371" s="25"/>
      <c r="J371" s="25"/>
      <c r="K371" s="25"/>
      <c r="L371" s="25"/>
      <c r="M371" s="25"/>
      <c r="N371" s="25"/>
      <c r="O371" s="25"/>
      <c r="P371" s="25"/>
      <c r="Q371" s="7"/>
      <c r="R371" s="7"/>
      <c r="S371" s="7"/>
      <c r="T371" s="7"/>
      <c r="U371" s="7"/>
      <c r="V371" s="7"/>
      <c r="W371" s="7"/>
      <c r="X371" s="7"/>
    </row>
    <row r="372" spans="1:24" x14ac:dyDescent="0.2">
      <c r="A372" s="7"/>
      <c r="B372" s="7"/>
      <c r="C372" s="7"/>
      <c r="D372" s="25"/>
      <c r="E372" s="25"/>
      <c r="F372" s="25"/>
      <c r="G372" s="25"/>
      <c r="H372" s="25"/>
      <c r="I372" s="25"/>
      <c r="J372" s="25"/>
      <c r="K372" s="25"/>
      <c r="L372" s="25"/>
      <c r="M372" s="25"/>
      <c r="N372" s="25"/>
      <c r="O372" s="25"/>
      <c r="P372" s="25"/>
      <c r="Q372" s="7"/>
      <c r="R372" s="7"/>
      <c r="S372" s="7"/>
      <c r="T372" s="7"/>
      <c r="U372" s="7"/>
      <c r="V372" s="7"/>
      <c r="W372" s="7"/>
      <c r="X372" s="7"/>
    </row>
    <row r="373" spans="1:24" x14ac:dyDescent="0.2">
      <c r="A373" s="7"/>
      <c r="B373" s="7"/>
      <c r="C373" s="7"/>
      <c r="D373" s="25"/>
      <c r="E373" s="25"/>
      <c r="F373" s="25"/>
      <c r="G373" s="25"/>
      <c r="H373" s="25"/>
      <c r="I373" s="25"/>
      <c r="J373" s="25"/>
      <c r="K373" s="25"/>
      <c r="L373" s="25"/>
      <c r="M373" s="25"/>
      <c r="N373" s="25"/>
      <c r="O373" s="25"/>
      <c r="P373" s="25"/>
      <c r="Q373" s="7"/>
      <c r="R373" s="7"/>
      <c r="S373" s="7"/>
      <c r="T373" s="7"/>
      <c r="U373" s="7"/>
      <c r="V373" s="7"/>
      <c r="W373" s="7"/>
      <c r="X373" s="7"/>
    </row>
    <row r="374" spans="1:24" x14ac:dyDescent="0.2">
      <c r="A374" s="7"/>
      <c r="B374" s="7"/>
      <c r="C374" s="7"/>
      <c r="D374" s="25"/>
      <c r="E374" s="25"/>
      <c r="F374" s="25"/>
      <c r="G374" s="25"/>
      <c r="H374" s="25"/>
      <c r="I374" s="25"/>
      <c r="J374" s="25"/>
      <c r="K374" s="25"/>
      <c r="L374" s="25"/>
      <c r="M374" s="25"/>
      <c r="N374" s="25"/>
      <c r="O374" s="25"/>
      <c r="P374" s="25"/>
      <c r="Q374" s="7"/>
      <c r="R374" s="7"/>
      <c r="S374" s="7"/>
      <c r="T374" s="7"/>
      <c r="U374" s="7"/>
      <c r="V374" s="7"/>
      <c r="W374" s="7"/>
      <c r="X374" s="7"/>
    </row>
    <row r="375" spans="1:24" x14ac:dyDescent="0.2">
      <c r="A375" s="7"/>
      <c r="B375" s="7"/>
      <c r="C375" s="7"/>
      <c r="D375" s="25"/>
      <c r="E375" s="25"/>
      <c r="F375" s="25"/>
      <c r="G375" s="25"/>
      <c r="H375" s="25"/>
      <c r="I375" s="25"/>
      <c r="J375" s="25"/>
      <c r="K375" s="25"/>
      <c r="L375" s="25"/>
      <c r="M375" s="25"/>
      <c r="N375" s="25"/>
      <c r="O375" s="25"/>
      <c r="P375" s="25"/>
      <c r="Q375" s="7"/>
      <c r="R375" s="7"/>
      <c r="S375" s="7"/>
      <c r="T375" s="7"/>
      <c r="U375" s="7"/>
      <c r="V375" s="7"/>
      <c r="W375" s="7"/>
      <c r="X375" s="7"/>
    </row>
    <row r="376" spans="1:24" x14ac:dyDescent="0.2">
      <c r="A376" s="7"/>
      <c r="B376" s="7"/>
      <c r="C376" s="7"/>
      <c r="D376" s="25"/>
      <c r="E376" s="25"/>
      <c r="F376" s="25"/>
      <c r="G376" s="25"/>
      <c r="H376" s="25"/>
      <c r="I376" s="25"/>
      <c r="J376" s="25"/>
      <c r="K376" s="25"/>
      <c r="L376" s="25"/>
      <c r="M376" s="25"/>
      <c r="N376" s="25"/>
      <c r="O376" s="25"/>
      <c r="P376" s="25"/>
      <c r="Q376" s="7"/>
      <c r="R376" s="7"/>
      <c r="S376" s="7"/>
      <c r="T376" s="7"/>
      <c r="U376" s="7"/>
      <c r="V376" s="7"/>
      <c r="W376" s="7"/>
      <c r="X376" s="7"/>
    </row>
    <row r="377" spans="1:24" x14ac:dyDescent="0.2">
      <c r="A377" s="7"/>
      <c r="B377" s="7"/>
      <c r="C377" s="7"/>
      <c r="D377" s="25"/>
      <c r="E377" s="25"/>
      <c r="F377" s="25"/>
      <c r="G377" s="25"/>
      <c r="H377" s="25"/>
      <c r="I377" s="25"/>
      <c r="J377" s="25"/>
      <c r="K377" s="25"/>
      <c r="L377" s="25"/>
      <c r="M377" s="25"/>
      <c r="N377" s="25"/>
      <c r="O377" s="25"/>
      <c r="P377" s="25"/>
      <c r="Q377" s="7"/>
      <c r="R377" s="7"/>
      <c r="S377" s="7"/>
      <c r="T377" s="7"/>
      <c r="U377" s="7"/>
      <c r="V377" s="7"/>
      <c r="W377" s="7"/>
      <c r="X377" s="7"/>
    </row>
    <row r="378" spans="1:24" x14ac:dyDescent="0.2">
      <c r="A378" s="7"/>
      <c r="B378" s="7"/>
      <c r="C378" s="7"/>
      <c r="D378" s="25"/>
      <c r="E378" s="25"/>
      <c r="F378" s="25"/>
      <c r="G378" s="25"/>
      <c r="H378" s="25"/>
      <c r="I378" s="25"/>
      <c r="J378" s="25"/>
      <c r="K378" s="25"/>
      <c r="L378" s="25"/>
      <c r="M378" s="25"/>
      <c r="N378" s="25"/>
      <c r="O378" s="25"/>
      <c r="P378" s="25"/>
      <c r="Q378" s="7"/>
      <c r="R378" s="7"/>
      <c r="S378" s="7"/>
      <c r="T378" s="7"/>
      <c r="U378" s="7"/>
      <c r="V378" s="7"/>
      <c r="W378" s="7"/>
      <c r="X378" s="7"/>
    </row>
    <row r="379" spans="1:24" x14ac:dyDescent="0.2">
      <c r="A379" s="7"/>
      <c r="B379" s="7"/>
      <c r="C379" s="7"/>
      <c r="D379" s="25"/>
      <c r="E379" s="25"/>
      <c r="F379" s="25"/>
      <c r="G379" s="25"/>
      <c r="H379" s="25"/>
      <c r="I379" s="25"/>
      <c r="J379" s="25"/>
      <c r="K379" s="25"/>
      <c r="L379" s="25"/>
      <c r="M379" s="25"/>
      <c r="N379" s="25"/>
      <c r="O379" s="25"/>
      <c r="P379" s="25"/>
      <c r="Q379" s="7"/>
      <c r="R379" s="7"/>
      <c r="S379" s="7"/>
      <c r="T379" s="7"/>
      <c r="U379" s="7"/>
      <c r="V379" s="7"/>
      <c r="W379" s="7"/>
      <c r="X379" s="7"/>
    </row>
    <row r="380" spans="1:24" x14ac:dyDescent="0.2">
      <c r="A380" s="7"/>
      <c r="B380" s="7"/>
      <c r="C380" s="7"/>
      <c r="D380" s="25"/>
      <c r="E380" s="25"/>
      <c r="F380" s="25"/>
      <c r="G380" s="25"/>
      <c r="H380" s="25"/>
      <c r="I380" s="25"/>
      <c r="J380" s="25"/>
      <c r="K380" s="25"/>
      <c r="L380" s="25"/>
      <c r="M380" s="25"/>
      <c r="N380" s="25"/>
      <c r="O380" s="25"/>
      <c r="P380" s="25"/>
      <c r="Q380" s="7"/>
      <c r="R380" s="7"/>
      <c r="S380" s="7"/>
      <c r="T380" s="7"/>
      <c r="U380" s="7"/>
      <c r="V380" s="7"/>
      <c r="W380" s="7"/>
      <c r="X380" s="7"/>
    </row>
    <row r="381" spans="1:24" x14ac:dyDescent="0.2">
      <c r="A381" s="7"/>
      <c r="B381" s="7"/>
      <c r="C381" s="7"/>
      <c r="D381" s="25"/>
      <c r="E381" s="25"/>
      <c r="F381" s="25"/>
      <c r="G381" s="25"/>
      <c r="H381" s="25"/>
      <c r="I381" s="25"/>
      <c r="J381" s="25"/>
      <c r="K381" s="25"/>
      <c r="L381" s="25"/>
      <c r="M381" s="25"/>
      <c r="N381" s="25"/>
      <c r="O381" s="25"/>
      <c r="P381" s="25"/>
      <c r="Q381" s="7"/>
      <c r="R381" s="7"/>
      <c r="S381" s="7"/>
      <c r="T381" s="7"/>
      <c r="U381" s="7"/>
      <c r="V381" s="7"/>
      <c r="W381" s="7"/>
      <c r="X381" s="7"/>
    </row>
    <row r="382" spans="1:24" x14ac:dyDescent="0.2">
      <c r="A382" s="7"/>
      <c r="B382" s="7"/>
      <c r="C382" s="7"/>
      <c r="D382" s="25"/>
      <c r="E382" s="25"/>
      <c r="F382" s="25"/>
      <c r="G382" s="25"/>
      <c r="H382" s="25"/>
      <c r="I382" s="25"/>
      <c r="J382" s="25"/>
      <c r="K382" s="25"/>
      <c r="L382" s="25"/>
      <c r="M382" s="25"/>
      <c r="N382" s="25"/>
      <c r="O382" s="25"/>
      <c r="P382" s="25"/>
      <c r="Q382" s="7"/>
      <c r="R382" s="7"/>
      <c r="S382" s="7"/>
      <c r="T382" s="7"/>
      <c r="U382" s="7"/>
      <c r="V382" s="7"/>
      <c r="W382" s="7"/>
      <c r="X382" s="7"/>
    </row>
    <row r="383" spans="1:24" x14ac:dyDescent="0.2">
      <c r="A383" s="7"/>
      <c r="B383" s="7"/>
      <c r="C383" s="7"/>
      <c r="D383" s="25"/>
      <c r="E383" s="25"/>
      <c r="F383" s="25"/>
      <c r="G383" s="25"/>
      <c r="H383" s="25"/>
      <c r="I383" s="25"/>
      <c r="J383" s="25"/>
      <c r="K383" s="25"/>
      <c r="L383" s="25"/>
      <c r="M383" s="25"/>
      <c r="N383" s="25"/>
      <c r="O383" s="25"/>
      <c r="P383" s="25"/>
      <c r="Q383" s="7"/>
      <c r="R383" s="7"/>
      <c r="S383" s="7"/>
      <c r="T383" s="7"/>
      <c r="U383" s="7"/>
      <c r="V383" s="7"/>
      <c r="W383" s="7"/>
      <c r="X383" s="7"/>
    </row>
    <row r="384" spans="1:24" x14ac:dyDescent="0.2">
      <c r="A384" s="7"/>
      <c r="B384" s="7"/>
      <c r="C384" s="7"/>
      <c r="D384" s="25"/>
      <c r="E384" s="25"/>
      <c r="F384" s="25"/>
      <c r="G384" s="25"/>
      <c r="H384" s="25"/>
      <c r="I384" s="25"/>
      <c r="J384" s="25"/>
      <c r="K384" s="25"/>
      <c r="L384" s="25"/>
      <c r="M384" s="25"/>
      <c r="N384" s="25"/>
      <c r="O384" s="25"/>
      <c r="P384" s="25"/>
      <c r="Q384" s="7"/>
      <c r="R384" s="7"/>
      <c r="S384" s="7"/>
      <c r="T384" s="7"/>
      <c r="U384" s="7"/>
      <c r="V384" s="7"/>
      <c r="W384" s="7"/>
      <c r="X384" s="7"/>
    </row>
    <row r="385" spans="1:24" x14ac:dyDescent="0.2">
      <c r="A385" s="7"/>
      <c r="B385" s="7"/>
      <c r="C385" s="7"/>
      <c r="D385" s="25"/>
      <c r="E385" s="25"/>
      <c r="F385" s="25"/>
      <c r="G385" s="25"/>
      <c r="H385" s="25"/>
      <c r="I385" s="25"/>
      <c r="J385" s="25"/>
      <c r="K385" s="25"/>
      <c r="L385" s="25"/>
      <c r="M385" s="25"/>
      <c r="N385" s="25"/>
      <c r="O385" s="25"/>
      <c r="P385" s="25"/>
      <c r="Q385" s="7"/>
      <c r="R385" s="7"/>
      <c r="S385" s="7"/>
      <c r="T385" s="7"/>
      <c r="U385" s="7"/>
      <c r="V385" s="7"/>
      <c r="W385" s="7"/>
      <c r="X385" s="7"/>
    </row>
    <row r="386" spans="1:24" x14ac:dyDescent="0.2">
      <c r="A386" s="7"/>
      <c r="B386" s="7"/>
      <c r="C386" s="7"/>
      <c r="D386" s="25"/>
      <c r="E386" s="25"/>
      <c r="F386" s="25"/>
      <c r="G386" s="25"/>
      <c r="H386" s="25"/>
      <c r="I386" s="25"/>
      <c r="J386" s="25"/>
      <c r="K386" s="25"/>
      <c r="L386" s="25"/>
      <c r="M386" s="25"/>
      <c r="N386" s="25"/>
      <c r="O386" s="25"/>
      <c r="P386" s="25"/>
      <c r="Q386" s="7"/>
      <c r="R386" s="7"/>
      <c r="S386" s="7"/>
      <c r="T386" s="7"/>
      <c r="U386" s="7"/>
      <c r="V386" s="7"/>
      <c r="W386" s="7"/>
      <c r="X386" s="7"/>
    </row>
    <row r="387" spans="1:24" x14ac:dyDescent="0.2">
      <c r="A387" s="7"/>
      <c r="B387" s="7"/>
      <c r="C387" s="7"/>
      <c r="D387" s="25"/>
      <c r="E387" s="25"/>
      <c r="F387" s="25"/>
      <c r="G387" s="25"/>
      <c r="H387" s="25"/>
      <c r="I387" s="25"/>
      <c r="J387" s="25"/>
      <c r="K387" s="25"/>
      <c r="L387" s="25"/>
      <c r="M387" s="25"/>
      <c r="N387" s="25"/>
      <c r="O387" s="25"/>
      <c r="P387" s="25"/>
      <c r="Q387" s="7"/>
      <c r="R387" s="7"/>
      <c r="S387" s="7"/>
      <c r="T387" s="7"/>
      <c r="U387" s="7"/>
      <c r="V387" s="7"/>
      <c r="W387" s="7"/>
      <c r="X387" s="7"/>
    </row>
    <row r="388" spans="1:24" x14ac:dyDescent="0.2">
      <c r="A388" s="7"/>
      <c r="B388" s="7"/>
      <c r="C388" s="7"/>
      <c r="D388" s="25"/>
      <c r="E388" s="25"/>
      <c r="F388" s="25"/>
      <c r="G388" s="25"/>
      <c r="H388" s="25"/>
      <c r="I388" s="25"/>
      <c r="J388" s="25"/>
      <c r="K388" s="25"/>
      <c r="L388" s="25"/>
      <c r="M388" s="25"/>
      <c r="N388" s="25"/>
      <c r="O388" s="25"/>
      <c r="P388" s="25"/>
      <c r="Q388" s="7"/>
      <c r="R388" s="7"/>
      <c r="S388" s="7"/>
      <c r="T388" s="7"/>
      <c r="U388" s="7"/>
      <c r="V388" s="7"/>
      <c r="W388" s="7"/>
      <c r="X388" s="7"/>
    </row>
    <row r="389" spans="1:24" x14ac:dyDescent="0.2">
      <c r="A389" s="7"/>
      <c r="B389" s="7"/>
      <c r="C389" s="7"/>
      <c r="D389" s="25"/>
      <c r="E389" s="25"/>
      <c r="F389" s="25"/>
      <c r="G389" s="25"/>
      <c r="H389" s="25"/>
      <c r="I389" s="25"/>
      <c r="J389" s="25"/>
      <c r="K389" s="25"/>
      <c r="L389" s="25"/>
      <c r="M389" s="25"/>
      <c r="N389" s="25"/>
      <c r="O389" s="25"/>
      <c r="P389" s="25"/>
      <c r="Q389" s="7"/>
      <c r="R389" s="7"/>
      <c r="S389" s="7"/>
      <c r="T389" s="7"/>
      <c r="U389" s="7"/>
      <c r="V389" s="7"/>
      <c r="W389" s="7"/>
      <c r="X389" s="7"/>
    </row>
    <row r="390" spans="1:24" x14ac:dyDescent="0.2">
      <c r="A390" s="7"/>
      <c r="B390" s="7"/>
      <c r="C390" s="7"/>
      <c r="D390" s="25"/>
      <c r="E390" s="25"/>
      <c r="F390" s="25"/>
      <c r="G390" s="25"/>
      <c r="H390" s="25"/>
      <c r="I390" s="25"/>
      <c r="J390" s="25"/>
      <c r="K390" s="25"/>
      <c r="L390" s="25"/>
      <c r="M390" s="25"/>
      <c r="N390" s="25"/>
      <c r="O390" s="25"/>
      <c r="P390" s="25"/>
      <c r="Q390" s="7"/>
      <c r="R390" s="7"/>
      <c r="S390" s="7"/>
      <c r="T390" s="7"/>
      <c r="U390" s="7"/>
      <c r="V390" s="7"/>
      <c r="W390" s="7"/>
      <c r="X390" s="7"/>
    </row>
    <row r="391" spans="1:24" x14ac:dyDescent="0.2">
      <c r="A391" s="7"/>
      <c r="B391" s="7"/>
      <c r="C391" s="7"/>
      <c r="D391" s="25"/>
      <c r="E391" s="25"/>
      <c r="F391" s="25"/>
      <c r="G391" s="25"/>
      <c r="H391" s="25"/>
      <c r="I391" s="25"/>
      <c r="J391" s="25"/>
      <c r="K391" s="25"/>
      <c r="L391" s="25"/>
      <c r="M391" s="25"/>
      <c r="N391" s="25"/>
      <c r="O391" s="25"/>
      <c r="P391" s="25"/>
      <c r="Q391" s="7"/>
      <c r="R391" s="7"/>
      <c r="S391" s="7"/>
      <c r="T391" s="7"/>
      <c r="U391" s="7"/>
      <c r="V391" s="7"/>
      <c r="W391" s="7"/>
      <c r="X391" s="7"/>
    </row>
    <row r="392" spans="1:24" x14ac:dyDescent="0.2">
      <c r="A392" s="7"/>
      <c r="B392" s="7"/>
      <c r="C392" s="7"/>
      <c r="D392" s="25"/>
      <c r="E392" s="25"/>
      <c r="F392" s="25"/>
      <c r="G392" s="25"/>
      <c r="H392" s="25"/>
      <c r="I392" s="25"/>
      <c r="J392" s="25"/>
      <c r="K392" s="25"/>
      <c r="L392" s="25"/>
      <c r="M392" s="25"/>
      <c r="N392" s="25"/>
      <c r="O392" s="25"/>
      <c r="P392" s="25"/>
      <c r="Q392" s="7"/>
      <c r="R392" s="7"/>
      <c r="S392" s="7"/>
      <c r="T392" s="7"/>
      <c r="U392" s="7"/>
      <c r="V392" s="7"/>
      <c r="W392" s="7"/>
      <c r="X392" s="7"/>
    </row>
    <row r="393" spans="1:24" x14ac:dyDescent="0.2">
      <c r="A393" s="7"/>
      <c r="B393" s="7"/>
      <c r="C393" s="7"/>
      <c r="D393" s="25"/>
      <c r="E393" s="25"/>
      <c r="F393" s="25"/>
      <c r="G393" s="25"/>
      <c r="H393" s="25"/>
      <c r="I393" s="25"/>
      <c r="J393" s="25"/>
      <c r="K393" s="25"/>
      <c r="L393" s="25"/>
      <c r="M393" s="25"/>
      <c r="N393" s="25"/>
      <c r="O393" s="25"/>
      <c r="P393" s="25"/>
      <c r="Q393" s="7"/>
      <c r="R393" s="7"/>
      <c r="S393" s="7"/>
      <c r="T393" s="7"/>
      <c r="U393" s="7"/>
      <c r="V393" s="7"/>
      <c r="W393" s="7"/>
      <c r="X393" s="7"/>
    </row>
    <row r="394" spans="1:24" x14ac:dyDescent="0.2">
      <c r="A394" s="7"/>
      <c r="B394" s="7"/>
      <c r="C394" s="7"/>
      <c r="D394" s="25"/>
      <c r="E394" s="25"/>
      <c r="F394" s="25"/>
      <c r="G394" s="25"/>
      <c r="H394" s="25"/>
      <c r="I394" s="25"/>
      <c r="J394" s="25"/>
      <c r="K394" s="25"/>
      <c r="L394" s="25"/>
      <c r="M394" s="25"/>
      <c r="N394" s="25"/>
      <c r="O394" s="25"/>
      <c r="P394" s="25"/>
      <c r="Q394" s="7"/>
      <c r="R394" s="7"/>
      <c r="S394" s="7"/>
      <c r="T394" s="7"/>
      <c r="U394" s="7"/>
      <c r="V394" s="7"/>
      <c r="W394" s="7"/>
      <c r="X394" s="7"/>
    </row>
    <row r="395" spans="1:24" x14ac:dyDescent="0.2">
      <c r="A395" s="7"/>
      <c r="B395" s="7"/>
      <c r="C395" s="7"/>
      <c r="D395" s="25"/>
      <c r="E395" s="25"/>
      <c r="F395" s="25"/>
      <c r="G395" s="25"/>
      <c r="H395" s="25"/>
      <c r="I395" s="25"/>
      <c r="J395" s="25"/>
      <c r="K395" s="25"/>
      <c r="L395" s="25"/>
      <c r="M395" s="25"/>
      <c r="N395" s="25"/>
      <c r="O395" s="25"/>
      <c r="P395" s="25"/>
      <c r="Q395" s="7"/>
      <c r="R395" s="7"/>
      <c r="S395" s="7"/>
      <c r="T395" s="7"/>
      <c r="U395" s="7"/>
      <c r="V395" s="7"/>
      <c r="W395" s="7"/>
      <c r="X395" s="7"/>
    </row>
    <row r="396" spans="1:24" x14ac:dyDescent="0.2">
      <c r="A396" s="7"/>
      <c r="B396" s="7"/>
      <c r="C396" s="7"/>
      <c r="D396" s="25"/>
      <c r="E396" s="25"/>
      <c r="F396" s="25"/>
      <c r="G396" s="25"/>
      <c r="H396" s="25"/>
      <c r="I396" s="25"/>
      <c r="J396" s="25"/>
      <c r="K396" s="25"/>
      <c r="L396" s="25"/>
      <c r="M396" s="25"/>
      <c r="N396" s="25"/>
      <c r="O396" s="25"/>
      <c r="P396" s="25"/>
      <c r="Q396" s="7"/>
      <c r="R396" s="7"/>
      <c r="S396" s="7"/>
      <c r="T396" s="7"/>
      <c r="U396" s="7"/>
      <c r="V396" s="7"/>
      <c r="W396" s="7"/>
      <c r="X396" s="7"/>
    </row>
    <row r="397" spans="1:24" x14ac:dyDescent="0.2">
      <c r="A397" s="7"/>
      <c r="B397" s="7"/>
      <c r="C397" s="7"/>
      <c r="D397" s="25"/>
      <c r="E397" s="25"/>
      <c r="F397" s="25"/>
      <c r="G397" s="25"/>
      <c r="H397" s="25"/>
      <c r="I397" s="25"/>
      <c r="J397" s="25"/>
      <c r="K397" s="25"/>
      <c r="L397" s="25"/>
      <c r="M397" s="25"/>
      <c r="N397" s="25"/>
      <c r="O397" s="25"/>
      <c r="P397" s="25"/>
      <c r="Q397" s="7"/>
      <c r="R397" s="7"/>
      <c r="S397" s="7"/>
      <c r="T397" s="7"/>
      <c r="U397" s="7"/>
      <c r="V397" s="7"/>
      <c r="W397" s="7"/>
      <c r="X397" s="7"/>
    </row>
    <row r="398" spans="1:24" x14ac:dyDescent="0.2">
      <c r="A398" s="7"/>
      <c r="B398" s="7"/>
      <c r="C398" s="7"/>
      <c r="D398" s="25"/>
      <c r="E398" s="25"/>
      <c r="F398" s="25"/>
      <c r="G398" s="25"/>
      <c r="H398" s="25"/>
      <c r="I398" s="25"/>
      <c r="J398" s="25"/>
      <c r="K398" s="25"/>
      <c r="L398" s="25"/>
      <c r="M398" s="25"/>
      <c r="N398" s="25"/>
      <c r="O398" s="25"/>
      <c r="P398" s="25"/>
      <c r="Q398" s="7"/>
      <c r="R398" s="7"/>
      <c r="S398" s="7"/>
      <c r="T398" s="7"/>
      <c r="U398" s="7"/>
      <c r="V398" s="7"/>
      <c r="W398" s="7"/>
      <c r="X398" s="7"/>
    </row>
    <row r="399" spans="1:24" x14ac:dyDescent="0.2">
      <c r="A399" s="7"/>
      <c r="B399" s="7"/>
      <c r="C399" s="7"/>
      <c r="D399" s="25"/>
      <c r="E399" s="25"/>
      <c r="F399" s="25"/>
      <c r="G399" s="25"/>
      <c r="H399" s="25"/>
      <c r="I399" s="25"/>
      <c r="J399" s="25"/>
      <c r="K399" s="25"/>
      <c r="L399" s="25"/>
      <c r="M399" s="25"/>
      <c r="N399" s="25"/>
      <c r="O399" s="25"/>
      <c r="P399" s="25"/>
      <c r="Q399" s="7"/>
      <c r="R399" s="7"/>
      <c r="S399" s="7"/>
      <c r="T399" s="7"/>
      <c r="U399" s="7"/>
      <c r="V399" s="7"/>
      <c r="W399" s="7"/>
      <c r="X399" s="7"/>
    </row>
    <row r="400" spans="1:24" x14ac:dyDescent="0.2">
      <c r="A400" s="7"/>
      <c r="B400" s="7"/>
      <c r="C400" s="7"/>
      <c r="D400" s="25"/>
      <c r="E400" s="25"/>
      <c r="F400" s="25"/>
      <c r="G400" s="25"/>
      <c r="H400" s="25"/>
      <c r="I400" s="25"/>
      <c r="J400" s="25"/>
      <c r="K400" s="25"/>
      <c r="L400" s="25"/>
      <c r="M400" s="25"/>
      <c r="N400" s="25"/>
      <c r="O400" s="25"/>
      <c r="P400" s="25"/>
      <c r="Q400" s="7"/>
      <c r="R400" s="7"/>
      <c r="S400" s="7"/>
      <c r="T400" s="7"/>
      <c r="U400" s="7"/>
      <c r="V400" s="7"/>
      <c r="W400" s="7"/>
      <c r="X400" s="7"/>
    </row>
    <row r="401" spans="1:24" x14ac:dyDescent="0.2">
      <c r="A401" s="7"/>
      <c r="B401" s="7"/>
      <c r="C401" s="7"/>
      <c r="D401" s="25"/>
      <c r="E401" s="25"/>
      <c r="F401" s="25"/>
      <c r="G401" s="25"/>
      <c r="H401" s="25"/>
      <c r="I401" s="25"/>
      <c r="J401" s="25"/>
      <c r="K401" s="25"/>
      <c r="L401" s="25"/>
      <c r="M401" s="25"/>
      <c r="N401" s="25"/>
      <c r="O401" s="25"/>
      <c r="P401" s="25"/>
      <c r="Q401" s="7"/>
      <c r="R401" s="7"/>
      <c r="S401" s="7"/>
      <c r="T401" s="7"/>
      <c r="U401" s="7"/>
      <c r="V401" s="7"/>
      <c r="W401" s="7"/>
      <c r="X401" s="7"/>
    </row>
    <row r="402" spans="1:24" x14ac:dyDescent="0.2">
      <c r="A402" s="7"/>
      <c r="B402" s="7"/>
      <c r="C402" s="7"/>
      <c r="D402" s="25"/>
      <c r="E402" s="25"/>
      <c r="F402" s="25"/>
      <c r="G402" s="25"/>
      <c r="H402" s="25"/>
      <c r="I402" s="25"/>
      <c r="J402" s="25"/>
      <c r="K402" s="25"/>
      <c r="L402" s="25"/>
      <c r="M402" s="25"/>
      <c r="N402" s="25"/>
      <c r="O402" s="25"/>
      <c r="P402" s="25"/>
      <c r="Q402" s="7"/>
      <c r="R402" s="7"/>
      <c r="S402" s="7"/>
      <c r="T402" s="7"/>
      <c r="U402" s="7"/>
      <c r="V402" s="7"/>
      <c r="W402" s="7"/>
      <c r="X402" s="7"/>
    </row>
    <row r="403" spans="1:24" x14ac:dyDescent="0.2">
      <c r="A403" s="7"/>
      <c r="B403" s="7"/>
      <c r="C403" s="7"/>
      <c r="D403" s="25"/>
      <c r="E403" s="25"/>
      <c r="F403" s="25"/>
      <c r="G403" s="25"/>
      <c r="H403" s="25"/>
      <c r="I403" s="25"/>
      <c r="J403" s="25"/>
      <c r="K403" s="25"/>
      <c r="L403" s="25"/>
      <c r="M403" s="25"/>
      <c r="N403" s="25"/>
      <c r="O403" s="25"/>
      <c r="P403" s="25"/>
      <c r="Q403" s="7"/>
      <c r="R403" s="7"/>
      <c r="S403" s="7"/>
      <c r="T403" s="7"/>
      <c r="U403" s="7"/>
      <c r="V403" s="7"/>
      <c r="W403" s="7"/>
      <c r="X403" s="7"/>
    </row>
    <row r="404" spans="1:24" x14ac:dyDescent="0.2">
      <c r="A404" s="7"/>
      <c r="B404" s="7"/>
      <c r="C404" s="7"/>
      <c r="D404" s="25"/>
      <c r="E404" s="25"/>
      <c r="F404" s="25"/>
      <c r="G404" s="25"/>
      <c r="H404" s="25"/>
      <c r="I404" s="25"/>
      <c r="J404" s="25"/>
      <c r="K404" s="25"/>
      <c r="L404" s="25"/>
      <c r="M404" s="25"/>
      <c r="N404" s="25"/>
      <c r="O404" s="25"/>
      <c r="P404" s="25"/>
      <c r="Q404" s="7"/>
      <c r="R404" s="7"/>
      <c r="S404" s="7"/>
      <c r="T404" s="7"/>
      <c r="U404" s="7"/>
      <c r="V404" s="7"/>
      <c r="W404" s="7"/>
      <c r="X404" s="7"/>
    </row>
    <row r="405" spans="1:24" x14ac:dyDescent="0.2">
      <c r="A405" s="7"/>
      <c r="B405" s="7"/>
      <c r="C405" s="7"/>
      <c r="D405" s="25"/>
      <c r="E405" s="25"/>
      <c r="F405" s="25"/>
      <c r="G405" s="25"/>
      <c r="H405" s="25"/>
      <c r="I405" s="25"/>
      <c r="J405" s="25"/>
      <c r="K405" s="25"/>
      <c r="L405" s="25"/>
      <c r="M405" s="25"/>
      <c r="N405" s="25"/>
      <c r="O405" s="25"/>
      <c r="P405" s="25"/>
      <c r="Q405" s="7"/>
      <c r="R405" s="7"/>
      <c r="S405" s="7"/>
      <c r="T405" s="7"/>
      <c r="U405" s="7"/>
      <c r="V405" s="7"/>
      <c r="W405" s="7"/>
      <c r="X405" s="7"/>
    </row>
    <row r="406" spans="1:24" x14ac:dyDescent="0.2">
      <c r="A406" s="7"/>
      <c r="B406" s="7"/>
      <c r="C406" s="7"/>
      <c r="D406" s="25"/>
      <c r="E406" s="25"/>
      <c r="F406" s="25"/>
      <c r="G406" s="25"/>
      <c r="H406" s="25"/>
      <c r="I406" s="25"/>
      <c r="J406" s="25"/>
      <c r="K406" s="25"/>
      <c r="L406" s="25"/>
      <c r="M406" s="25"/>
      <c r="N406" s="25"/>
      <c r="O406" s="25"/>
      <c r="P406" s="25"/>
      <c r="Q406" s="7"/>
      <c r="R406" s="7"/>
      <c r="S406" s="7"/>
      <c r="T406" s="7"/>
      <c r="U406" s="7"/>
      <c r="V406" s="7"/>
      <c r="W406" s="7"/>
      <c r="X406" s="7"/>
    </row>
    <row r="407" spans="1:24" x14ac:dyDescent="0.2">
      <c r="A407" s="7"/>
      <c r="B407" s="7"/>
      <c r="C407" s="7"/>
      <c r="D407" s="25"/>
      <c r="E407" s="25"/>
      <c r="F407" s="25"/>
      <c r="G407" s="25"/>
      <c r="H407" s="25"/>
      <c r="I407" s="25"/>
      <c r="J407" s="25"/>
      <c r="K407" s="25"/>
      <c r="L407" s="25"/>
      <c r="M407" s="25"/>
      <c r="N407" s="25"/>
      <c r="O407" s="25"/>
      <c r="P407" s="25"/>
      <c r="Q407" s="7"/>
      <c r="R407" s="7"/>
      <c r="S407" s="7"/>
      <c r="T407" s="7"/>
      <c r="U407" s="7"/>
      <c r="V407" s="7"/>
      <c r="W407" s="7"/>
      <c r="X407" s="7"/>
    </row>
    <row r="408" spans="1:24" x14ac:dyDescent="0.2">
      <c r="A408" s="7"/>
      <c r="B408" s="7"/>
      <c r="C408" s="7"/>
      <c r="D408" s="25"/>
      <c r="E408" s="25"/>
      <c r="F408" s="25"/>
      <c r="G408" s="25"/>
      <c r="H408" s="25"/>
      <c r="I408" s="25"/>
      <c r="J408" s="25"/>
      <c r="K408" s="25"/>
      <c r="L408" s="25"/>
      <c r="M408" s="25"/>
      <c r="N408" s="25"/>
      <c r="O408" s="25"/>
      <c r="P408" s="25"/>
      <c r="Q408" s="7"/>
      <c r="R408" s="7"/>
      <c r="S408" s="7"/>
      <c r="T408" s="7"/>
      <c r="U408" s="7"/>
      <c r="V408" s="7"/>
      <c r="W408" s="7"/>
      <c r="X408" s="7"/>
    </row>
    <row r="409" spans="1:24" x14ac:dyDescent="0.2">
      <c r="A409" s="7"/>
      <c r="B409" s="7"/>
      <c r="C409" s="7"/>
      <c r="D409" s="25"/>
      <c r="E409" s="25"/>
      <c r="F409" s="25"/>
      <c r="G409" s="25"/>
      <c r="H409" s="25"/>
      <c r="I409" s="25"/>
      <c r="J409" s="25"/>
      <c r="K409" s="25"/>
      <c r="L409" s="25"/>
      <c r="M409" s="25"/>
      <c r="N409" s="25"/>
      <c r="O409" s="25"/>
      <c r="P409" s="25"/>
      <c r="Q409" s="7"/>
      <c r="R409" s="7"/>
      <c r="S409" s="7"/>
      <c r="T409" s="7"/>
      <c r="U409" s="7"/>
      <c r="V409" s="7"/>
      <c r="W409" s="7"/>
      <c r="X409" s="7"/>
    </row>
    <row r="410" spans="1:24" x14ac:dyDescent="0.2">
      <c r="A410" s="7"/>
      <c r="B410" s="7"/>
      <c r="C410" s="7"/>
      <c r="D410" s="25"/>
      <c r="E410" s="25"/>
      <c r="F410" s="25"/>
      <c r="G410" s="25"/>
      <c r="H410" s="25"/>
      <c r="I410" s="25"/>
      <c r="J410" s="25"/>
      <c r="K410" s="25"/>
      <c r="L410" s="25"/>
      <c r="M410" s="25"/>
      <c r="N410" s="25"/>
      <c r="O410" s="25"/>
      <c r="P410" s="25"/>
      <c r="Q410" s="7"/>
      <c r="R410" s="7"/>
      <c r="S410" s="7"/>
      <c r="T410" s="7"/>
      <c r="U410" s="7"/>
      <c r="V410" s="7"/>
      <c r="W410" s="7"/>
      <c r="X410" s="7"/>
    </row>
    <row r="411" spans="1:24" x14ac:dyDescent="0.2">
      <c r="A411" s="7"/>
      <c r="B411" s="7"/>
      <c r="C411" s="7"/>
      <c r="D411" s="25"/>
      <c r="E411" s="25"/>
      <c r="F411" s="25"/>
      <c r="G411" s="25"/>
      <c r="H411" s="25"/>
      <c r="I411" s="25"/>
      <c r="J411" s="25"/>
      <c r="K411" s="25"/>
      <c r="L411" s="25"/>
      <c r="M411" s="25"/>
      <c r="N411" s="25"/>
      <c r="O411" s="25"/>
      <c r="P411" s="25"/>
      <c r="Q411" s="7"/>
      <c r="R411" s="7"/>
      <c r="S411" s="7"/>
      <c r="T411" s="7"/>
      <c r="U411" s="7"/>
      <c r="V411" s="7"/>
      <c r="W411" s="7"/>
      <c r="X411" s="7"/>
    </row>
    <row r="412" spans="1:24" x14ac:dyDescent="0.2">
      <c r="A412" s="7"/>
      <c r="B412" s="7"/>
      <c r="C412" s="7"/>
      <c r="D412" s="25"/>
      <c r="E412" s="25"/>
      <c r="F412" s="25"/>
      <c r="G412" s="25"/>
      <c r="H412" s="25"/>
      <c r="I412" s="25"/>
      <c r="J412" s="25"/>
      <c r="K412" s="25"/>
      <c r="L412" s="25"/>
      <c r="M412" s="25"/>
      <c r="N412" s="25"/>
      <c r="O412" s="25"/>
      <c r="P412" s="25"/>
      <c r="Q412" s="7"/>
      <c r="R412" s="7"/>
      <c r="S412" s="7"/>
      <c r="T412" s="7"/>
      <c r="U412" s="7"/>
      <c r="V412" s="7"/>
      <c r="W412" s="7"/>
      <c r="X412" s="7"/>
    </row>
    <row r="413" spans="1:24" x14ac:dyDescent="0.2">
      <c r="A413" s="7"/>
      <c r="B413" s="7"/>
      <c r="C413" s="7"/>
      <c r="D413" s="25"/>
      <c r="E413" s="25"/>
      <c r="F413" s="25"/>
      <c r="G413" s="25"/>
      <c r="H413" s="25"/>
      <c r="I413" s="25"/>
      <c r="J413" s="25"/>
      <c r="K413" s="25"/>
      <c r="L413" s="25"/>
      <c r="M413" s="25"/>
      <c r="N413" s="25"/>
      <c r="O413" s="25"/>
      <c r="P413" s="25"/>
      <c r="Q413" s="7"/>
      <c r="R413" s="7"/>
      <c r="S413" s="7"/>
      <c r="T413" s="7"/>
      <c r="U413" s="7"/>
      <c r="V413" s="7"/>
      <c r="W413" s="7"/>
      <c r="X413" s="7"/>
    </row>
    <row r="414" spans="1:24" x14ac:dyDescent="0.2">
      <c r="A414" s="7"/>
      <c r="B414" s="7"/>
      <c r="C414" s="7"/>
      <c r="D414" s="25"/>
      <c r="E414" s="25"/>
      <c r="F414" s="25"/>
      <c r="G414" s="25"/>
      <c r="H414" s="25"/>
      <c r="I414" s="25"/>
      <c r="J414" s="25"/>
      <c r="K414" s="25"/>
      <c r="L414" s="25"/>
      <c r="M414" s="25"/>
      <c r="N414" s="25"/>
      <c r="O414" s="25"/>
      <c r="P414" s="25"/>
      <c r="Q414" s="7"/>
      <c r="R414" s="7"/>
      <c r="S414" s="7"/>
      <c r="T414" s="7"/>
      <c r="U414" s="7"/>
      <c r="V414" s="7"/>
      <c r="W414" s="7"/>
      <c r="X414" s="7"/>
    </row>
    <row r="415" spans="1:24" x14ac:dyDescent="0.2">
      <c r="A415" s="7"/>
      <c r="B415" s="7"/>
      <c r="C415" s="7"/>
      <c r="D415" s="25"/>
      <c r="E415" s="25"/>
      <c r="F415" s="25"/>
      <c r="G415" s="25"/>
      <c r="H415" s="25"/>
      <c r="I415" s="25"/>
      <c r="J415" s="25"/>
      <c r="K415" s="25"/>
      <c r="L415" s="25"/>
      <c r="M415" s="25"/>
      <c r="N415" s="25"/>
      <c r="O415" s="25"/>
      <c r="P415" s="25"/>
      <c r="Q415" s="7"/>
      <c r="R415" s="7"/>
      <c r="S415" s="7"/>
      <c r="T415" s="7"/>
      <c r="U415" s="7"/>
      <c r="V415" s="7"/>
      <c r="W415" s="7"/>
      <c r="X415" s="7"/>
    </row>
    <row r="416" spans="1:24" x14ac:dyDescent="0.2">
      <c r="A416" s="7"/>
      <c r="B416" s="7"/>
      <c r="C416" s="7"/>
      <c r="D416" s="25"/>
      <c r="E416" s="25"/>
      <c r="F416" s="25"/>
      <c r="G416" s="25"/>
      <c r="H416" s="25"/>
      <c r="I416" s="25"/>
      <c r="J416" s="25"/>
      <c r="K416" s="25"/>
      <c r="L416" s="25"/>
      <c r="M416" s="25"/>
      <c r="N416" s="25"/>
      <c r="O416" s="25"/>
      <c r="P416" s="25"/>
      <c r="Q416" s="7"/>
      <c r="R416" s="7"/>
      <c r="S416" s="7"/>
      <c r="T416" s="7"/>
      <c r="U416" s="7"/>
      <c r="V416" s="7"/>
      <c r="W416" s="7"/>
      <c r="X416" s="7"/>
    </row>
    <row r="417" spans="1:24" x14ac:dyDescent="0.2">
      <c r="A417" s="7"/>
      <c r="B417" s="7"/>
      <c r="C417" s="7"/>
      <c r="D417" s="25"/>
      <c r="E417" s="25"/>
      <c r="F417" s="25"/>
      <c r="G417" s="25"/>
      <c r="H417" s="25"/>
      <c r="I417" s="25"/>
      <c r="J417" s="25"/>
      <c r="K417" s="25"/>
      <c r="L417" s="25"/>
      <c r="M417" s="25"/>
      <c r="N417" s="25"/>
      <c r="O417" s="25"/>
      <c r="P417" s="25"/>
      <c r="Q417" s="7"/>
      <c r="R417" s="7"/>
      <c r="S417" s="7"/>
      <c r="T417" s="7"/>
      <c r="U417" s="7"/>
      <c r="V417" s="7"/>
      <c r="W417" s="7"/>
      <c r="X417" s="7"/>
    </row>
    <row r="418" spans="1:24" x14ac:dyDescent="0.2">
      <c r="A418" s="7"/>
      <c r="B418" s="7"/>
      <c r="C418" s="7"/>
      <c r="D418" s="25"/>
      <c r="E418" s="25"/>
      <c r="F418" s="25"/>
      <c r="G418" s="25"/>
      <c r="H418" s="25"/>
      <c r="I418" s="25"/>
      <c r="J418" s="25"/>
      <c r="K418" s="25"/>
      <c r="L418" s="25"/>
      <c r="M418" s="25"/>
      <c r="N418" s="25"/>
      <c r="O418" s="25"/>
      <c r="P418" s="25"/>
      <c r="Q418" s="7"/>
      <c r="R418" s="7"/>
      <c r="S418" s="7"/>
      <c r="T418" s="7"/>
      <c r="U418" s="7"/>
      <c r="V418" s="7"/>
      <c r="W418" s="7"/>
      <c r="X418" s="7"/>
    </row>
    <row r="419" spans="1:24" x14ac:dyDescent="0.2">
      <c r="A419" s="7"/>
      <c r="B419" s="7"/>
      <c r="C419" s="7"/>
      <c r="D419" s="25"/>
      <c r="E419" s="25"/>
      <c r="F419" s="25"/>
      <c r="G419" s="25"/>
      <c r="H419" s="25"/>
      <c r="I419" s="25"/>
      <c r="J419" s="25"/>
      <c r="K419" s="25"/>
      <c r="L419" s="25"/>
      <c r="M419" s="25"/>
      <c r="N419" s="25"/>
      <c r="O419" s="25"/>
      <c r="P419" s="25"/>
      <c r="Q419" s="7"/>
      <c r="R419" s="7"/>
      <c r="S419" s="7"/>
      <c r="T419" s="7"/>
      <c r="U419" s="7"/>
      <c r="V419" s="7"/>
      <c r="W419" s="7"/>
      <c r="X419" s="7"/>
    </row>
    <row r="420" spans="1:24" x14ac:dyDescent="0.2">
      <c r="A420" s="7"/>
      <c r="B420" s="7"/>
      <c r="C420" s="7"/>
      <c r="D420" s="25"/>
      <c r="E420" s="25"/>
      <c r="F420" s="25"/>
      <c r="G420" s="25"/>
      <c r="H420" s="25"/>
      <c r="I420" s="25"/>
      <c r="J420" s="25"/>
      <c r="K420" s="25"/>
      <c r="L420" s="25"/>
      <c r="M420" s="25"/>
      <c r="N420" s="25"/>
      <c r="O420" s="25"/>
      <c r="P420" s="25"/>
      <c r="Q420" s="7"/>
      <c r="R420" s="7"/>
      <c r="S420" s="7"/>
      <c r="T420" s="7"/>
      <c r="U420" s="7"/>
      <c r="V420" s="7"/>
      <c r="W420" s="7"/>
      <c r="X420" s="7"/>
    </row>
    <row r="421" spans="1:24" x14ac:dyDescent="0.2">
      <c r="A421" s="7"/>
      <c r="B421" s="7"/>
      <c r="C421" s="7"/>
      <c r="D421" s="25"/>
      <c r="E421" s="25"/>
      <c r="F421" s="25"/>
      <c r="G421" s="25"/>
      <c r="H421" s="25"/>
      <c r="I421" s="25"/>
      <c r="J421" s="25"/>
      <c r="K421" s="25"/>
      <c r="L421" s="25"/>
      <c r="M421" s="25"/>
      <c r="N421" s="25"/>
      <c r="O421" s="25"/>
      <c r="P421" s="25"/>
      <c r="Q421" s="7"/>
      <c r="R421" s="7"/>
      <c r="S421" s="7"/>
      <c r="T421" s="7"/>
      <c r="U421" s="7"/>
      <c r="V421" s="7"/>
      <c r="W421" s="7"/>
      <c r="X421" s="7"/>
    </row>
    <row r="422" spans="1:24" x14ac:dyDescent="0.2">
      <c r="A422" s="7"/>
      <c r="B422" s="7"/>
      <c r="C422" s="7"/>
      <c r="D422" s="25"/>
      <c r="E422" s="25"/>
      <c r="F422" s="25"/>
      <c r="G422" s="25"/>
      <c r="H422" s="25"/>
      <c r="I422" s="25"/>
      <c r="J422" s="25"/>
      <c r="K422" s="25"/>
      <c r="L422" s="25"/>
      <c r="M422" s="25"/>
      <c r="N422" s="25"/>
      <c r="O422" s="25"/>
      <c r="P422" s="25"/>
      <c r="Q422" s="7"/>
      <c r="R422" s="7"/>
      <c r="S422" s="7"/>
      <c r="T422" s="7"/>
      <c r="U422" s="7"/>
      <c r="V422" s="7"/>
      <c r="W422" s="7"/>
      <c r="X422" s="7"/>
    </row>
    <row r="423" spans="1:24" x14ac:dyDescent="0.2">
      <c r="A423" s="7"/>
      <c r="B423" s="7"/>
      <c r="C423" s="7"/>
      <c r="D423" s="25"/>
      <c r="E423" s="25"/>
      <c r="F423" s="25"/>
      <c r="G423" s="25"/>
      <c r="H423" s="25"/>
      <c r="I423" s="25"/>
      <c r="J423" s="25"/>
      <c r="K423" s="25"/>
      <c r="L423" s="25"/>
      <c r="M423" s="25"/>
      <c r="N423" s="25"/>
      <c r="O423" s="25"/>
      <c r="P423" s="25"/>
      <c r="Q423" s="7"/>
      <c r="R423" s="7"/>
      <c r="S423" s="7"/>
      <c r="T423" s="7"/>
      <c r="U423" s="7"/>
      <c r="V423" s="7"/>
      <c r="W423" s="7"/>
      <c r="X423" s="7"/>
    </row>
    <row r="424" spans="1:24" x14ac:dyDescent="0.2">
      <c r="A424" s="7"/>
      <c r="B424" s="7"/>
      <c r="C424" s="7"/>
      <c r="D424" s="25"/>
      <c r="E424" s="25"/>
      <c r="F424" s="25"/>
      <c r="G424" s="25"/>
      <c r="H424" s="25"/>
      <c r="I424" s="25"/>
      <c r="J424" s="25"/>
      <c r="K424" s="25"/>
      <c r="L424" s="25"/>
      <c r="M424" s="25"/>
      <c r="N424" s="25"/>
      <c r="O424" s="25"/>
      <c r="P424" s="25"/>
      <c r="Q424" s="7"/>
      <c r="R424" s="7"/>
      <c r="S424" s="7"/>
      <c r="T424" s="7"/>
      <c r="U424" s="7"/>
      <c r="V424" s="7"/>
      <c r="W424" s="7"/>
      <c r="X424" s="7"/>
    </row>
    <row r="425" spans="1:24" x14ac:dyDescent="0.2">
      <c r="A425" s="7"/>
      <c r="B425" s="7"/>
      <c r="C425" s="7"/>
      <c r="D425" s="25"/>
      <c r="E425" s="25"/>
      <c r="F425" s="25"/>
      <c r="G425" s="25"/>
      <c r="H425" s="25"/>
      <c r="I425" s="25"/>
      <c r="J425" s="25"/>
      <c r="K425" s="25"/>
      <c r="L425" s="25"/>
      <c r="M425" s="25"/>
      <c r="N425" s="25"/>
      <c r="O425" s="25"/>
      <c r="P425" s="25"/>
      <c r="Q425" s="7"/>
      <c r="R425" s="7"/>
      <c r="S425" s="7"/>
      <c r="T425" s="7"/>
      <c r="U425" s="7"/>
      <c r="V425" s="7"/>
      <c r="W425" s="7"/>
      <c r="X425" s="7"/>
    </row>
    <row r="426" spans="1:24" x14ac:dyDescent="0.2">
      <c r="A426" s="7"/>
      <c r="B426" s="7"/>
      <c r="C426" s="7"/>
      <c r="D426" s="25"/>
      <c r="E426" s="25"/>
      <c r="F426" s="25"/>
      <c r="G426" s="25"/>
      <c r="H426" s="25"/>
      <c r="I426" s="25"/>
      <c r="J426" s="25"/>
      <c r="K426" s="25"/>
      <c r="L426" s="25"/>
      <c r="M426" s="25"/>
      <c r="N426" s="25"/>
      <c r="O426" s="25"/>
      <c r="P426" s="25"/>
      <c r="Q426" s="7"/>
      <c r="R426" s="7"/>
      <c r="S426" s="7"/>
      <c r="T426" s="7"/>
      <c r="U426" s="7"/>
      <c r="V426" s="7"/>
      <c r="W426" s="7"/>
      <c r="X426" s="7"/>
    </row>
    <row r="427" spans="1:24" x14ac:dyDescent="0.2">
      <c r="A427" s="7"/>
      <c r="B427" s="7"/>
      <c r="C427" s="7"/>
      <c r="D427" s="25"/>
      <c r="E427" s="25"/>
      <c r="F427" s="25"/>
      <c r="G427" s="25"/>
      <c r="H427" s="25"/>
      <c r="I427" s="25"/>
      <c r="J427" s="25"/>
      <c r="K427" s="25"/>
      <c r="L427" s="25"/>
      <c r="M427" s="25"/>
      <c r="N427" s="25"/>
      <c r="O427" s="25"/>
      <c r="P427" s="25"/>
      <c r="Q427" s="7"/>
      <c r="R427" s="7"/>
      <c r="S427" s="7"/>
      <c r="T427" s="7"/>
      <c r="U427" s="7"/>
      <c r="V427" s="7"/>
      <c r="W427" s="7"/>
      <c r="X427" s="7"/>
    </row>
    <row r="428" spans="1:24" x14ac:dyDescent="0.2">
      <c r="A428" s="7"/>
      <c r="B428" s="7"/>
      <c r="C428" s="7"/>
      <c r="D428" s="25"/>
      <c r="E428" s="25"/>
      <c r="F428" s="25"/>
      <c r="G428" s="25"/>
      <c r="H428" s="25"/>
      <c r="I428" s="25"/>
      <c r="J428" s="25"/>
      <c r="K428" s="25"/>
      <c r="L428" s="25"/>
      <c r="M428" s="25"/>
      <c r="N428" s="25"/>
      <c r="O428" s="25"/>
      <c r="P428" s="25"/>
      <c r="Q428" s="7"/>
      <c r="R428" s="7"/>
      <c r="S428" s="7"/>
      <c r="T428" s="7"/>
      <c r="U428" s="7"/>
      <c r="V428" s="7"/>
      <c r="W428" s="7"/>
      <c r="X428" s="7"/>
    </row>
    <row r="429" spans="1:24" x14ac:dyDescent="0.2">
      <c r="A429" s="7"/>
      <c r="B429" s="7"/>
      <c r="C429" s="7"/>
      <c r="D429" s="25"/>
      <c r="E429" s="25"/>
      <c r="F429" s="25"/>
      <c r="G429" s="25"/>
      <c r="H429" s="25"/>
      <c r="I429" s="25"/>
      <c r="J429" s="25"/>
      <c r="K429" s="25"/>
      <c r="L429" s="25"/>
      <c r="M429" s="25"/>
      <c r="N429" s="25"/>
      <c r="O429" s="25"/>
      <c r="P429" s="25"/>
      <c r="Q429" s="7"/>
      <c r="R429" s="7"/>
      <c r="S429" s="7"/>
      <c r="T429" s="7"/>
      <c r="U429" s="7"/>
      <c r="V429" s="7"/>
      <c r="W429" s="7"/>
      <c r="X429" s="7"/>
    </row>
    <row r="430" spans="1:24" x14ac:dyDescent="0.2">
      <c r="A430" s="7"/>
      <c r="B430" s="7"/>
      <c r="C430" s="7"/>
      <c r="D430" s="25"/>
      <c r="E430" s="25"/>
      <c r="F430" s="25"/>
      <c r="G430" s="25"/>
      <c r="H430" s="25"/>
      <c r="I430" s="25"/>
      <c r="J430" s="25"/>
      <c r="K430" s="25"/>
      <c r="L430" s="25"/>
      <c r="M430" s="25"/>
      <c r="N430" s="25"/>
      <c r="O430" s="25"/>
      <c r="P430" s="25"/>
      <c r="Q430" s="7"/>
      <c r="R430" s="7"/>
      <c r="S430" s="7"/>
      <c r="T430" s="7"/>
      <c r="U430" s="7"/>
      <c r="V430" s="7"/>
      <c r="W430" s="7"/>
      <c r="X430" s="7"/>
    </row>
    <row r="431" spans="1:24" x14ac:dyDescent="0.2">
      <c r="A431" s="7"/>
      <c r="B431" s="7"/>
      <c r="C431" s="7"/>
      <c r="D431" s="25"/>
      <c r="E431" s="25"/>
      <c r="F431" s="25"/>
      <c r="G431" s="25"/>
      <c r="H431" s="25"/>
      <c r="I431" s="25"/>
      <c r="J431" s="25"/>
      <c r="K431" s="25"/>
      <c r="L431" s="25"/>
      <c r="M431" s="25"/>
      <c r="N431" s="25"/>
      <c r="O431" s="25"/>
      <c r="P431" s="25"/>
      <c r="Q431" s="7"/>
      <c r="R431" s="7"/>
      <c r="S431" s="7"/>
      <c r="T431" s="7"/>
      <c r="U431" s="7"/>
      <c r="V431" s="7"/>
      <c r="W431" s="7"/>
      <c r="X431" s="7"/>
    </row>
    <row r="432" spans="1:24" x14ac:dyDescent="0.2">
      <c r="A432" s="7"/>
      <c r="B432" s="7"/>
      <c r="C432" s="7"/>
      <c r="D432" s="25"/>
      <c r="E432" s="25"/>
      <c r="F432" s="25"/>
      <c r="G432" s="25"/>
      <c r="H432" s="25"/>
      <c r="I432" s="25"/>
      <c r="J432" s="25"/>
      <c r="K432" s="25"/>
      <c r="L432" s="25"/>
      <c r="M432" s="25"/>
      <c r="N432" s="25"/>
      <c r="O432" s="25"/>
      <c r="P432" s="25"/>
      <c r="Q432" s="7"/>
      <c r="R432" s="7"/>
      <c r="S432" s="7"/>
      <c r="T432" s="7"/>
      <c r="U432" s="7"/>
      <c r="V432" s="7"/>
      <c r="W432" s="7"/>
      <c r="X432" s="7"/>
    </row>
    <row r="433" spans="1:24" x14ac:dyDescent="0.2">
      <c r="A433" s="7"/>
      <c r="B433" s="7"/>
      <c r="C433" s="7"/>
      <c r="D433" s="25"/>
      <c r="E433" s="25"/>
      <c r="F433" s="25"/>
      <c r="G433" s="25"/>
      <c r="H433" s="25"/>
      <c r="I433" s="25"/>
      <c r="J433" s="25"/>
      <c r="K433" s="25"/>
      <c r="L433" s="25"/>
      <c r="M433" s="25"/>
      <c r="N433" s="25"/>
      <c r="O433" s="25"/>
      <c r="P433" s="25"/>
      <c r="Q433" s="7"/>
      <c r="R433" s="7"/>
      <c r="S433" s="7"/>
      <c r="T433" s="7"/>
      <c r="U433" s="7"/>
      <c r="V433" s="7"/>
      <c r="W433" s="7"/>
      <c r="X433" s="7"/>
    </row>
    <row r="434" spans="1:24" x14ac:dyDescent="0.2">
      <c r="A434" s="7"/>
      <c r="B434" s="7"/>
      <c r="C434" s="7"/>
      <c r="D434" s="25"/>
      <c r="E434" s="25"/>
      <c r="F434" s="25"/>
      <c r="G434" s="25"/>
      <c r="H434" s="25"/>
      <c r="I434" s="25"/>
      <c r="J434" s="25"/>
      <c r="K434" s="25"/>
      <c r="L434" s="25"/>
      <c r="M434" s="25"/>
      <c r="N434" s="25"/>
      <c r="O434" s="25"/>
      <c r="P434" s="25"/>
      <c r="Q434" s="7"/>
      <c r="R434" s="7"/>
      <c r="S434" s="7"/>
      <c r="T434" s="7"/>
      <c r="U434" s="7"/>
      <c r="V434" s="7"/>
      <c r="W434" s="7"/>
      <c r="X434" s="7"/>
    </row>
    <row r="435" spans="1:24" x14ac:dyDescent="0.2">
      <c r="A435" s="7"/>
      <c r="B435" s="7"/>
      <c r="C435" s="7"/>
      <c r="D435" s="25"/>
      <c r="E435" s="25"/>
      <c r="F435" s="25"/>
      <c r="G435" s="25"/>
      <c r="H435" s="25"/>
      <c r="I435" s="25"/>
      <c r="J435" s="25"/>
      <c r="K435" s="25"/>
      <c r="L435" s="25"/>
      <c r="M435" s="25"/>
      <c r="N435" s="25"/>
      <c r="O435" s="25"/>
      <c r="P435" s="25"/>
      <c r="Q435" s="7"/>
      <c r="R435" s="7"/>
      <c r="S435" s="7"/>
      <c r="T435" s="7"/>
      <c r="U435" s="7"/>
      <c r="V435" s="7"/>
      <c r="W435" s="7"/>
      <c r="X435" s="7"/>
    </row>
    <row r="436" spans="1:24" x14ac:dyDescent="0.2">
      <c r="A436" s="7"/>
      <c r="B436" s="7"/>
      <c r="C436" s="7"/>
      <c r="D436" s="25"/>
      <c r="E436" s="25"/>
      <c r="F436" s="25"/>
      <c r="G436" s="25"/>
      <c r="H436" s="25"/>
      <c r="I436" s="25"/>
      <c r="J436" s="25"/>
      <c r="K436" s="25"/>
      <c r="L436" s="25"/>
      <c r="M436" s="25"/>
      <c r="N436" s="25"/>
      <c r="O436" s="25"/>
      <c r="P436" s="25"/>
      <c r="Q436" s="7"/>
      <c r="R436" s="7"/>
      <c r="S436" s="7"/>
      <c r="T436" s="7"/>
      <c r="U436" s="7"/>
      <c r="V436" s="7"/>
      <c r="W436" s="7"/>
      <c r="X436" s="7"/>
    </row>
    <row r="437" spans="1:24" x14ac:dyDescent="0.2">
      <c r="A437" s="7"/>
      <c r="B437" s="7"/>
      <c r="C437" s="7"/>
      <c r="D437" s="25"/>
      <c r="E437" s="25"/>
      <c r="F437" s="25"/>
      <c r="G437" s="25"/>
      <c r="H437" s="25"/>
      <c r="I437" s="25"/>
      <c r="J437" s="25"/>
      <c r="K437" s="25"/>
      <c r="L437" s="25"/>
      <c r="M437" s="25"/>
      <c r="N437" s="25"/>
      <c r="O437" s="25"/>
      <c r="P437" s="25"/>
      <c r="Q437" s="7"/>
      <c r="R437" s="7"/>
      <c r="S437" s="7"/>
      <c r="T437" s="7"/>
      <c r="U437" s="7"/>
      <c r="V437" s="7"/>
      <c r="W437" s="7"/>
      <c r="X437" s="7"/>
    </row>
    <row r="438" spans="1:24" x14ac:dyDescent="0.2">
      <c r="A438" s="7"/>
      <c r="B438" s="7"/>
      <c r="C438" s="7"/>
      <c r="D438" s="25"/>
      <c r="E438" s="25"/>
      <c r="F438" s="25"/>
      <c r="G438" s="25"/>
      <c r="H438" s="25"/>
      <c r="I438" s="25"/>
      <c r="J438" s="25"/>
      <c r="K438" s="25"/>
      <c r="L438" s="25"/>
      <c r="M438" s="25"/>
      <c r="N438" s="25"/>
      <c r="O438" s="25"/>
      <c r="P438" s="25"/>
      <c r="Q438" s="7"/>
      <c r="R438" s="7"/>
      <c r="S438" s="7"/>
      <c r="T438" s="7"/>
      <c r="U438" s="7"/>
      <c r="V438" s="7"/>
      <c r="W438" s="7"/>
      <c r="X438" s="7"/>
    </row>
    <row r="439" spans="1:24" x14ac:dyDescent="0.2">
      <c r="A439" s="7"/>
      <c r="B439" s="7"/>
      <c r="C439" s="7"/>
      <c r="D439" s="25"/>
      <c r="E439" s="25"/>
      <c r="F439" s="25"/>
      <c r="G439" s="25"/>
      <c r="H439" s="25"/>
      <c r="I439" s="25"/>
      <c r="J439" s="25"/>
      <c r="K439" s="25"/>
      <c r="L439" s="25"/>
      <c r="M439" s="25"/>
      <c r="N439" s="25"/>
      <c r="O439" s="25"/>
      <c r="P439" s="25"/>
      <c r="Q439" s="7"/>
      <c r="R439" s="7"/>
      <c r="S439" s="7"/>
      <c r="T439" s="7"/>
      <c r="U439" s="7"/>
      <c r="V439" s="7"/>
      <c r="W439" s="7"/>
      <c r="X439" s="7"/>
    </row>
    <row r="440" spans="1:24" x14ac:dyDescent="0.2">
      <c r="A440" s="7"/>
      <c r="B440" s="7"/>
      <c r="C440" s="7"/>
      <c r="D440" s="25"/>
      <c r="E440" s="25"/>
      <c r="F440" s="25"/>
      <c r="G440" s="25"/>
      <c r="H440" s="25"/>
      <c r="I440" s="25"/>
      <c r="J440" s="25"/>
      <c r="K440" s="25"/>
      <c r="L440" s="25"/>
      <c r="M440" s="25"/>
      <c r="N440" s="25"/>
      <c r="O440" s="25"/>
      <c r="P440" s="25"/>
      <c r="Q440" s="7"/>
      <c r="R440" s="7"/>
      <c r="S440" s="7"/>
      <c r="T440" s="7"/>
      <c r="U440" s="7"/>
      <c r="V440" s="7"/>
      <c r="W440" s="7"/>
      <c r="X440" s="7"/>
    </row>
    <row r="441" spans="1:24" x14ac:dyDescent="0.2">
      <c r="A441" s="7"/>
      <c r="B441" s="7"/>
      <c r="C441" s="7"/>
      <c r="D441" s="25"/>
      <c r="E441" s="25"/>
      <c r="F441" s="25"/>
      <c r="G441" s="25"/>
      <c r="H441" s="25"/>
      <c r="I441" s="25"/>
      <c r="J441" s="25"/>
      <c r="K441" s="25"/>
      <c r="L441" s="25"/>
      <c r="M441" s="25"/>
      <c r="N441" s="25"/>
      <c r="O441" s="25"/>
      <c r="P441" s="25"/>
      <c r="Q441" s="7"/>
      <c r="R441" s="7"/>
      <c r="S441" s="7"/>
      <c r="T441" s="7"/>
      <c r="U441" s="7"/>
      <c r="V441" s="7"/>
      <c r="W441" s="7"/>
      <c r="X441" s="7"/>
    </row>
    <row r="442" spans="1:24" x14ac:dyDescent="0.2">
      <c r="A442" s="7"/>
      <c r="B442" s="7"/>
      <c r="C442" s="7"/>
      <c r="D442" s="25"/>
      <c r="E442" s="25"/>
      <c r="F442" s="25"/>
      <c r="G442" s="25"/>
      <c r="H442" s="25"/>
      <c r="I442" s="25"/>
      <c r="J442" s="25"/>
      <c r="K442" s="25"/>
      <c r="L442" s="25"/>
      <c r="M442" s="25"/>
      <c r="N442" s="25"/>
      <c r="O442" s="25"/>
      <c r="P442" s="25"/>
      <c r="Q442" s="7"/>
      <c r="R442" s="7"/>
      <c r="S442" s="7"/>
      <c r="T442" s="7"/>
      <c r="U442" s="7"/>
      <c r="V442" s="7"/>
      <c r="W442" s="7"/>
      <c r="X442" s="7"/>
    </row>
    <row r="443" spans="1:24" x14ac:dyDescent="0.2">
      <c r="A443" s="7"/>
      <c r="B443" s="7"/>
      <c r="C443" s="7"/>
      <c r="D443" s="25"/>
      <c r="E443" s="25"/>
      <c r="F443" s="25"/>
      <c r="G443" s="25"/>
      <c r="H443" s="25"/>
      <c r="I443" s="25"/>
      <c r="J443" s="25"/>
      <c r="K443" s="25"/>
      <c r="L443" s="25"/>
      <c r="M443" s="25"/>
      <c r="N443" s="25"/>
      <c r="O443" s="25"/>
      <c r="P443" s="25"/>
      <c r="Q443" s="7"/>
      <c r="R443" s="7"/>
      <c r="S443" s="7"/>
      <c r="T443" s="7"/>
      <c r="U443" s="7"/>
      <c r="V443" s="7"/>
      <c r="W443" s="7"/>
      <c r="X443" s="7"/>
    </row>
    <row r="444" spans="1:24" x14ac:dyDescent="0.2">
      <c r="A444" s="7"/>
      <c r="B444" s="7"/>
      <c r="C444" s="7"/>
      <c r="D444" s="25"/>
      <c r="E444" s="25"/>
      <c r="F444" s="25"/>
      <c r="G444" s="25"/>
      <c r="H444" s="25"/>
      <c r="I444" s="25"/>
      <c r="J444" s="25"/>
      <c r="K444" s="25"/>
      <c r="L444" s="25"/>
      <c r="M444" s="25"/>
      <c r="N444" s="25"/>
      <c r="O444" s="25"/>
      <c r="P444" s="25"/>
      <c r="Q444" s="7"/>
      <c r="R444" s="7"/>
      <c r="S444" s="7"/>
      <c r="T444" s="7"/>
      <c r="U444" s="7"/>
      <c r="V444" s="7"/>
      <c r="W444" s="7"/>
      <c r="X444" s="7"/>
    </row>
    <row r="445" spans="1:24" x14ac:dyDescent="0.2">
      <c r="A445" s="7"/>
      <c r="B445" s="7"/>
      <c r="C445" s="7"/>
      <c r="D445" s="25"/>
      <c r="E445" s="25"/>
      <c r="F445" s="25"/>
      <c r="G445" s="25"/>
      <c r="H445" s="25"/>
      <c r="I445" s="25"/>
      <c r="J445" s="25"/>
      <c r="K445" s="25"/>
      <c r="L445" s="25"/>
      <c r="M445" s="25"/>
      <c r="N445" s="25"/>
      <c r="O445" s="25"/>
      <c r="P445" s="25"/>
      <c r="Q445" s="7"/>
      <c r="R445" s="7"/>
      <c r="S445" s="7"/>
      <c r="T445" s="7"/>
      <c r="U445" s="7"/>
      <c r="V445" s="7"/>
      <c r="W445" s="7"/>
      <c r="X445" s="7"/>
    </row>
    <row r="446" spans="1:24" x14ac:dyDescent="0.2">
      <c r="A446" s="7"/>
      <c r="B446" s="7"/>
      <c r="C446" s="7"/>
      <c r="D446" s="25"/>
      <c r="E446" s="25"/>
      <c r="F446" s="25"/>
      <c r="G446" s="25"/>
      <c r="H446" s="25"/>
      <c r="I446" s="25"/>
      <c r="J446" s="25"/>
      <c r="K446" s="25"/>
      <c r="L446" s="25"/>
      <c r="M446" s="25"/>
      <c r="N446" s="25"/>
      <c r="O446" s="25"/>
      <c r="P446" s="25"/>
      <c r="Q446" s="7"/>
      <c r="R446" s="7"/>
      <c r="S446" s="7"/>
      <c r="T446" s="7"/>
      <c r="U446" s="7"/>
      <c r="V446" s="7"/>
      <c r="W446" s="7"/>
      <c r="X446" s="7"/>
    </row>
    <row r="447" spans="1:24" x14ac:dyDescent="0.2">
      <c r="A447" s="7"/>
      <c r="B447" s="7"/>
      <c r="C447" s="7"/>
      <c r="D447" s="25"/>
      <c r="E447" s="25"/>
      <c r="F447" s="25"/>
      <c r="G447" s="25"/>
      <c r="H447" s="25"/>
      <c r="I447" s="25"/>
      <c r="J447" s="25"/>
      <c r="K447" s="25"/>
      <c r="L447" s="25"/>
      <c r="M447" s="25"/>
      <c r="N447" s="25"/>
      <c r="O447" s="25"/>
      <c r="P447" s="25"/>
      <c r="Q447" s="7"/>
      <c r="R447" s="7"/>
      <c r="S447" s="7"/>
      <c r="T447" s="7"/>
      <c r="U447" s="7"/>
      <c r="V447" s="7"/>
      <c r="W447" s="7"/>
      <c r="X447" s="7"/>
    </row>
    <row r="448" spans="1:24" x14ac:dyDescent="0.2">
      <c r="A448" s="7"/>
      <c r="B448" s="7"/>
      <c r="C448" s="7"/>
      <c r="D448" s="25"/>
      <c r="E448" s="25"/>
      <c r="F448" s="25"/>
      <c r="G448" s="25"/>
      <c r="H448" s="25"/>
      <c r="I448" s="25"/>
      <c r="J448" s="25"/>
      <c r="K448" s="25"/>
      <c r="L448" s="25"/>
      <c r="M448" s="25"/>
      <c r="N448" s="25"/>
      <c r="O448" s="25"/>
      <c r="P448" s="25"/>
      <c r="Q448" s="7"/>
      <c r="R448" s="7"/>
      <c r="S448" s="7"/>
      <c r="T448" s="7"/>
      <c r="U448" s="7"/>
      <c r="V448" s="7"/>
      <c r="W448" s="7"/>
      <c r="X448" s="7"/>
    </row>
    <row r="449" spans="1:24" x14ac:dyDescent="0.2">
      <c r="A449" s="7"/>
      <c r="B449" s="7"/>
      <c r="C449" s="7"/>
      <c r="D449" s="25"/>
      <c r="E449" s="25"/>
      <c r="F449" s="25"/>
      <c r="G449" s="25"/>
      <c r="H449" s="25"/>
      <c r="I449" s="25"/>
      <c r="J449" s="25"/>
      <c r="K449" s="25"/>
      <c r="L449" s="25"/>
      <c r="M449" s="25"/>
      <c r="N449" s="25"/>
      <c r="O449" s="25"/>
      <c r="P449" s="25"/>
      <c r="Q449" s="7"/>
      <c r="R449" s="7"/>
      <c r="S449" s="7"/>
      <c r="T449" s="7"/>
      <c r="U449" s="7"/>
      <c r="V449" s="7"/>
      <c r="W449" s="7"/>
      <c r="X449" s="7"/>
    </row>
    <row r="450" spans="1:24" x14ac:dyDescent="0.2">
      <c r="A450" s="7"/>
      <c r="B450" s="7"/>
      <c r="C450" s="7"/>
      <c r="D450" s="25"/>
      <c r="E450" s="25"/>
      <c r="F450" s="25"/>
      <c r="G450" s="25"/>
      <c r="H450" s="25"/>
      <c r="I450" s="25"/>
      <c r="J450" s="25"/>
      <c r="K450" s="25"/>
      <c r="L450" s="25"/>
      <c r="M450" s="25"/>
      <c r="N450" s="25"/>
      <c r="O450" s="25"/>
      <c r="P450" s="25"/>
      <c r="Q450" s="7"/>
      <c r="R450" s="7"/>
      <c r="S450" s="7"/>
      <c r="T450" s="7"/>
      <c r="U450" s="7"/>
      <c r="V450" s="7"/>
      <c r="W450" s="7"/>
      <c r="X450" s="7"/>
    </row>
    <row r="451" spans="1:24" x14ac:dyDescent="0.2">
      <c r="A451" s="7"/>
      <c r="B451" s="7"/>
      <c r="C451" s="7"/>
      <c r="D451" s="25"/>
      <c r="E451" s="25"/>
      <c r="F451" s="25"/>
      <c r="G451" s="25"/>
      <c r="H451" s="25"/>
      <c r="I451" s="25"/>
      <c r="J451" s="25"/>
      <c r="K451" s="25"/>
      <c r="L451" s="25"/>
      <c r="M451" s="25"/>
      <c r="N451" s="25"/>
      <c r="O451" s="25"/>
      <c r="P451" s="25"/>
      <c r="Q451" s="7"/>
      <c r="R451" s="7"/>
      <c r="S451" s="7"/>
      <c r="T451" s="7"/>
      <c r="U451" s="7"/>
      <c r="V451" s="7"/>
      <c r="W451" s="7"/>
      <c r="X451" s="7"/>
    </row>
    <row r="452" spans="1:24" x14ac:dyDescent="0.2">
      <c r="A452" s="7"/>
      <c r="B452" s="7"/>
      <c r="C452" s="7"/>
      <c r="D452" s="25"/>
      <c r="E452" s="25"/>
      <c r="F452" s="25"/>
      <c r="G452" s="25"/>
      <c r="H452" s="25"/>
      <c r="I452" s="25"/>
      <c r="J452" s="25"/>
      <c r="K452" s="25"/>
      <c r="L452" s="25"/>
      <c r="M452" s="25"/>
      <c r="N452" s="25"/>
      <c r="O452" s="25"/>
      <c r="P452" s="25"/>
      <c r="Q452" s="7"/>
      <c r="R452" s="7"/>
      <c r="S452" s="7"/>
      <c r="T452" s="7"/>
      <c r="U452" s="7"/>
      <c r="V452" s="7"/>
      <c r="W452" s="7"/>
      <c r="X452" s="7"/>
    </row>
    <row r="453" spans="1:24" x14ac:dyDescent="0.2">
      <c r="A453" s="7"/>
      <c r="B453" s="7"/>
      <c r="C453" s="7"/>
      <c r="D453" s="25"/>
      <c r="E453" s="25"/>
      <c r="F453" s="25"/>
      <c r="G453" s="25"/>
      <c r="H453" s="25"/>
      <c r="I453" s="25"/>
      <c r="J453" s="25"/>
      <c r="K453" s="25"/>
      <c r="L453" s="25"/>
      <c r="M453" s="25"/>
      <c r="N453" s="25"/>
      <c r="O453" s="25"/>
      <c r="P453" s="25"/>
      <c r="Q453" s="7"/>
      <c r="R453" s="7"/>
      <c r="S453" s="7"/>
      <c r="T453" s="7"/>
      <c r="U453" s="7"/>
      <c r="V453" s="7"/>
      <c r="W453" s="7"/>
      <c r="X453" s="7"/>
    </row>
    <row r="454" spans="1:24" x14ac:dyDescent="0.2">
      <c r="A454" s="7"/>
      <c r="B454" s="7"/>
      <c r="C454" s="7"/>
      <c r="D454" s="25"/>
      <c r="E454" s="25"/>
      <c r="F454" s="25"/>
      <c r="G454" s="25"/>
      <c r="H454" s="25"/>
      <c r="I454" s="25"/>
      <c r="J454" s="25"/>
      <c r="K454" s="25"/>
      <c r="L454" s="25"/>
      <c r="M454" s="25"/>
      <c r="N454" s="25"/>
      <c r="O454" s="25"/>
      <c r="P454" s="25"/>
      <c r="Q454" s="7"/>
      <c r="R454" s="7"/>
      <c r="S454" s="7"/>
      <c r="T454" s="7"/>
      <c r="U454" s="7"/>
      <c r="V454" s="7"/>
      <c r="W454" s="7"/>
      <c r="X454" s="7"/>
    </row>
    <row r="455" spans="1:24" x14ac:dyDescent="0.2">
      <c r="A455" s="7"/>
      <c r="B455" s="7"/>
      <c r="C455" s="7"/>
      <c r="D455" s="25"/>
      <c r="E455" s="25"/>
      <c r="F455" s="25"/>
      <c r="G455" s="25"/>
      <c r="H455" s="25"/>
      <c r="I455" s="25"/>
      <c r="J455" s="25"/>
      <c r="K455" s="25"/>
      <c r="L455" s="25"/>
      <c r="M455" s="25"/>
      <c r="N455" s="25"/>
      <c r="O455" s="25"/>
      <c r="P455" s="25"/>
      <c r="Q455" s="7"/>
      <c r="R455" s="7"/>
      <c r="S455" s="7"/>
      <c r="T455" s="7"/>
      <c r="U455" s="7"/>
      <c r="V455" s="7"/>
      <c r="W455" s="7"/>
      <c r="X455" s="7"/>
    </row>
    <row r="456" spans="1:24" x14ac:dyDescent="0.2">
      <c r="A456" s="7"/>
      <c r="B456" s="7"/>
      <c r="C456" s="7"/>
      <c r="D456" s="25"/>
      <c r="E456" s="25"/>
      <c r="F456" s="25"/>
      <c r="G456" s="25"/>
      <c r="H456" s="25"/>
      <c r="I456" s="25"/>
      <c r="J456" s="25"/>
      <c r="K456" s="25"/>
      <c r="L456" s="25"/>
      <c r="M456" s="25"/>
      <c r="N456" s="25"/>
      <c r="O456" s="25"/>
      <c r="P456" s="25"/>
      <c r="Q456" s="7"/>
      <c r="R456" s="7"/>
      <c r="S456" s="7"/>
      <c r="T456" s="7"/>
      <c r="U456" s="7"/>
      <c r="V456" s="7"/>
      <c r="W456" s="7"/>
      <c r="X456" s="7"/>
    </row>
    <row r="457" spans="1:24" x14ac:dyDescent="0.2">
      <c r="A457" s="7"/>
      <c r="B457" s="7"/>
      <c r="C457" s="7"/>
      <c r="D457" s="25"/>
      <c r="E457" s="25"/>
      <c r="F457" s="25"/>
      <c r="G457" s="25"/>
      <c r="H457" s="25"/>
      <c r="I457" s="25"/>
      <c r="J457" s="25"/>
      <c r="K457" s="25"/>
      <c r="L457" s="25"/>
      <c r="M457" s="25"/>
      <c r="N457" s="25"/>
      <c r="O457" s="25"/>
      <c r="P457" s="25"/>
      <c r="Q457" s="7"/>
      <c r="R457" s="7"/>
      <c r="S457" s="7"/>
      <c r="T457" s="7"/>
      <c r="U457" s="7"/>
      <c r="V457" s="7"/>
      <c r="W457" s="7"/>
      <c r="X457" s="7"/>
    </row>
    <row r="458" spans="1:24" x14ac:dyDescent="0.2">
      <c r="A458" s="7"/>
      <c r="B458" s="7"/>
      <c r="C458" s="7"/>
      <c r="D458" s="25"/>
      <c r="E458" s="25"/>
      <c r="F458" s="25"/>
      <c r="G458" s="25"/>
      <c r="H458" s="25"/>
      <c r="I458" s="25"/>
      <c r="J458" s="25"/>
      <c r="K458" s="25"/>
      <c r="L458" s="25"/>
      <c r="M458" s="25"/>
      <c r="N458" s="25"/>
      <c r="O458" s="25"/>
      <c r="P458" s="25"/>
      <c r="Q458" s="7"/>
      <c r="R458" s="7"/>
      <c r="S458" s="7"/>
      <c r="T458" s="7"/>
      <c r="U458" s="7"/>
      <c r="V458" s="7"/>
      <c r="W458" s="7"/>
      <c r="X458" s="7"/>
    </row>
    <row r="459" spans="1:24" x14ac:dyDescent="0.2">
      <c r="A459" s="7"/>
      <c r="B459" s="7"/>
      <c r="C459" s="7"/>
      <c r="D459" s="25"/>
      <c r="E459" s="25"/>
      <c r="F459" s="25"/>
      <c r="G459" s="25"/>
      <c r="H459" s="25"/>
      <c r="I459" s="25"/>
      <c r="J459" s="25"/>
      <c r="K459" s="25"/>
      <c r="L459" s="25"/>
      <c r="M459" s="25"/>
      <c r="N459" s="25"/>
      <c r="O459" s="25"/>
      <c r="P459" s="25"/>
      <c r="Q459" s="7"/>
      <c r="R459" s="7"/>
      <c r="S459" s="7"/>
      <c r="T459" s="7"/>
      <c r="U459" s="7"/>
      <c r="V459" s="7"/>
      <c r="W459" s="7"/>
      <c r="X459" s="7"/>
    </row>
    <row r="460" spans="1:24" x14ac:dyDescent="0.2">
      <c r="A460" s="7"/>
      <c r="B460" s="7"/>
      <c r="C460" s="7"/>
      <c r="D460" s="25"/>
      <c r="E460" s="25"/>
      <c r="F460" s="25"/>
      <c r="G460" s="25"/>
      <c r="H460" s="25"/>
      <c r="I460" s="25"/>
      <c r="J460" s="25"/>
      <c r="K460" s="25"/>
      <c r="L460" s="25"/>
      <c r="M460" s="25"/>
      <c r="N460" s="25"/>
      <c r="O460" s="25"/>
      <c r="P460" s="25"/>
      <c r="Q460" s="7"/>
      <c r="R460" s="7"/>
      <c r="S460" s="7"/>
      <c r="T460" s="7"/>
      <c r="U460" s="7"/>
      <c r="V460" s="7"/>
      <c r="W460" s="7"/>
      <c r="X460" s="7"/>
    </row>
    <row r="461" spans="1:24" x14ac:dyDescent="0.2">
      <c r="A461" s="7"/>
      <c r="B461" s="7"/>
      <c r="C461" s="7"/>
      <c r="D461" s="25"/>
      <c r="E461" s="25"/>
      <c r="F461" s="25"/>
      <c r="G461" s="25"/>
      <c r="H461" s="25"/>
      <c r="I461" s="25"/>
      <c r="J461" s="25"/>
      <c r="K461" s="25"/>
      <c r="L461" s="25"/>
      <c r="M461" s="25"/>
      <c r="N461" s="25"/>
      <c r="O461" s="25"/>
      <c r="P461" s="25"/>
      <c r="Q461" s="7"/>
      <c r="R461" s="7"/>
      <c r="S461" s="7"/>
      <c r="T461" s="7"/>
      <c r="U461" s="7"/>
      <c r="V461" s="7"/>
      <c r="W461" s="7"/>
      <c r="X461" s="7"/>
    </row>
    <row r="462" spans="1:24" x14ac:dyDescent="0.2">
      <c r="A462" s="7"/>
      <c r="B462" s="7"/>
      <c r="C462" s="7"/>
      <c r="D462" s="25"/>
      <c r="E462" s="25"/>
      <c r="F462" s="25"/>
      <c r="G462" s="25"/>
      <c r="H462" s="25"/>
      <c r="I462" s="25"/>
      <c r="J462" s="25"/>
      <c r="K462" s="25"/>
      <c r="L462" s="25"/>
      <c r="M462" s="25"/>
      <c r="N462" s="25"/>
      <c r="O462" s="25"/>
      <c r="P462" s="25"/>
      <c r="Q462" s="7"/>
      <c r="R462" s="7"/>
      <c r="S462" s="7"/>
      <c r="T462" s="7"/>
      <c r="U462" s="7"/>
      <c r="V462" s="7"/>
      <c r="W462" s="7"/>
      <c r="X462" s="7"/>
    </row>
    <row r="463" spans="1:24" x14ac:dyDescent="0.2">
      <c r="A463" s="7"/>
      <c r="B463" s="7"/>
      <c r="C463" s="7"/>
      <c r="D463" s="25"/>
      <c r="E463" s="25"/>
      <c r="F463" s="25"/>
      <c r="G463" s="25"/>
      <c r="H463" s="25"/>
      <c r="I463" s="25"/>
      <c r="J463" s="25"/>
      <c r="K463" s="25"/>
      <c r="L463" s="25"/>
      <c r="M463" s="25"/>
      <c r="N463" s="25"/>
      <c r="O463" s="25"/>
      <c r="P463" s="25"/>
      <c r="Q463" s="7"/>
      <c r="R463" s="7"/>
      <c r="S463" s="7"/>
      <c r="T463" s="7"/>
      <c r="U463" s="7"/>
      <c r="V463" s="7"/>
      <c r="W463" s="7"/>
      <c r="X463" s="7"/>
    </row>
    <row r="464" spans="1:24" x14ac:dyDescent="0.2">
      <c r="A464" s="7"/>
      <c r="B464" s="7"/>
      <c r="C464" s="7"/>
      <c r="D464" s="25"/>
      <c r="E464" s="25"/>
      <c r="F464" s="25"/>
      <c r="G464" s="25"/>
      <c r="H464" s="25"/>
      <c r="I464" s="25"/>
      <c r="J464" s="25"/>
      <c r="K464" s="25"/>
      <c r="L464" s="25"/>
      <c r="M464" s="25"/>
      <c r="N464" s="25"/>
      <c r="O464" s="25"/>
      <c r="P464" s="25"/>
      <c r="Q464" s="7"/>
      <c r="R464" s="7"/>
      <c r="S464" s="7"/>
      <c r="T464" s="7"/>
      <c r="U464" s="7"/>
      <c r="V464" s="7"/>
      <c r="W464" s="7"/>
      <c r="X464" s="7"/>
    </row>
    <row r="465" spans="1:24" x14ac:dyDescent="0.2">
      <c r="A465" s="7"/>
      <c r="B465" s="7"/>
      <c r="C465" s="7"/>
      <c r="D465" s="25"/>
      <c r="E465" s="25"/>
      <c r="F465" s="25"/>
      <c r="G465" s="25"/>
      <c r="H465" s="25"/>
      <c r="I465" s="25"/>
      <c r="J465" s="25"/>
      <c r="K465" s="25"/>
      <c r="L465" s="25"/>
      <c r="M465" s="25"/>
      <c r="N465" s="25"/>
      <c r="O465" s="25"/>
      <c r="P465" s="25"/>
      <c r="Q465" s="7"/>
      <c r="R465" s="7"/>
      <c r="S465" s="7"/>
      <c r="T465" s="7"/>
      <c r="U465" s="7"/>
      <c r="V465" s="7"/>
      <c r="W465" s="7"/>
      <c r="X465" s="7"/>
    </row>
    <row r="466" spans="1:24" x14ac:dyDescent="0.2">
      <c r="A466" s="7"/>
      <c r="B466" s="7"/>
      <c r="C466" s="7"/>
      <c r="D466" s="25"/>
      <c r="E466" s="25"/>
      <c r="F466" s="25"/>
      <c r="G466" s="25"/>
      <c r="H466" s="25"/>
      <c r="I466" s="25"/>
      <c r="J466" s="25"/>
      <c r="K466" s="25"/>
      <c r="L466" s="25"/>
      <c r="M466" s="25"/>
      <c r="N466" s="25"/>
      <c r="O466" s="25"/>
      <c r="P466" s="25"/>
      <c r="Q466" s="7"/>
      <c r="R466" s="7"/>
      <c r="S466" s="7"/>
      <c r="T466" s="7"/>
      <c r="U466" s="7"/>
      <c r="V466" s="7"/>
      <c r="W466" s="7"/>
      <c r="X466" s="7"/>
    </row>
    <row r="467" spans="1:24" x14ac:dyDescent="0.2">
      <c r="A467" s="7"/>
      <c r="B467" s="7"/>
      <c r="C467" s="7"/>
      <c r="D467" s="25"/>
      <c r="E467" s="25"/>
      <c r="F467" s="25"/>
      <c r="G467" s="25"/>
      <c r="H467" s="25"/>
      <c r="I467" s="25"/>
      <c r="J467" s="25"/>
      <c r="K467" s="25"/>
      <c r="L467" s="25"/>
      <c r="M467" s="25"/>
      <c r="N467" s="25"/>
      <c r="O467" s="25"/>
      <c r="P467" s="25"/>
      <c r="Q467" s="7"/>
      <c r="R467" s="7"/>
      <c r="S467" s="7"/>
      <c r="T467" s="7"/>
      <c r="U467" s="7"/>
      <c r="V467" s="7"/>
      <c r="W467" s="7"/>
      <c r="X467" s="7"/>
    </row>
    <row r="468" spans="1:24" x14ac:dyDescent="0.2">
      <c r="A468" s="7"/>
      <c r="B468" s="7"/>
      <c r="C468" s="7"/>
      <c r="D468" s="25"/>
      <c r="E468" s="25"/>
      <c r="F468" s="25"/>
      <c r="G468" s="25"/>
      <c r="H468" s="25"/>
      <c r="I468" s="25"/>
      <c r="J468" s="25"/>
      <c r="K468" s="25"/>
      <c r="L468" s="25"/>
      <c r="M468" s="25"/>
      <c r="N468" s="25"/>
      <c r="O468" s="25"/>
      <c r="P468" s="25"/>
      <c r="Q468" s="7"/>
      <c r="R468" s="7"/>
      <c r="S468" s="7"/>
      <c r="T468" s="7"/>
      <c r="U468" s="7"/>
      <c r="V468" s="7"/>
      <c r="W468" s="7"/>
      <c r="X468" s="7"/>
    </row>
    <row r="469" spans="1:24" x14ac:dyDescent="0.2">
      <c r="A469" s="7"/>
      <c r="B469" s="7"/>
      <c r="C469" s="7"/>
      <c r="D469" s="25"/>
      <c r="E469" s="25"/>
      <c r="F469" s="25"/>
      <c r="G469" s="25"/>
      <c r="H469" s="25"/>
      <c r="I469" s="25"/>
      <c r="J469" s="25"/>
      <c r="K469" s="25"/>
      <c r="L469" s="25"/>
      <c r="M469" s="25"/>
      <c r="N469" s="25"/>
      <c r="O469" s="25"/>
      <c r="P469" s="25"/>
      <c r="Q469" s="7"/>
      <c r="R469" s="7"/>
      <c r="S469" s="7"/>
      <c r="T469" s="7"/>
      <c r="U469" s="7"/>
      <c r="V469" s="7"/>
      <c r="W469" s="7"/>
      <c r="X469" s="7"/>
    </row>
    <row r="470" spans="1:24" x14ac:dyDescent="0.2">
      <c r="A470" s="7"/>
      <c r="B470" s="7"/>
      <c r="C470" s="7"/>
      <c r="D470" s="25"/>
      <c r="E470" s="25"/>
      <c r="F470" s="25"/>
      <c r="G470" s="25"/>
      <c r="H470" s="25"/>
      <c r="I470" s="25"/>
      <c r="J470" s="25"/>
      <c r="K470" s="25"/>
      <c r="L470" s="25"/>
      <c r="M470" s="25"/>
      <c r="N470" s="25"/>
      <c r="O470" s="25"/>
      <c r="P470" s="25"/>
      <c r="Q470" s="7"/>
      <c r="R470" s="7"/>
      <c r="S470" s="7"/>
      <c r="T470" s="7"/>
      <c r="U470" s="7"/>
      <c r="V470" s="7"/>
      <c r="W470" s="7"/>
      <c r="X470" s="7"/>
    </row>
    <row r="471" spans="1:24" x14ac:dyDescent="0.2">
      <c r="A471" s="7"/>
      <c r="B471" s="7"/>
      <c r="C471" s="7"/>
      <c r="D471" s="25"/>
      <c r="E471" s="25"/>
      <c r="F471" s="25"/>
      <c r="G471" s="25"/>
      <c r="H471" s="25"/>
      <c r="I471" s="25"/>
      <c r="J471" s="25"/>
      <c r="K471" s="25"/>
      <c r="L471" s="25"/>
      <c r="M471" s="25"/>
      <c r="N471" s="25"/>
      <c r="O471" s="25"/>
      <c r="P471" s="25"/>
      <c r="Q471" s="7"/>
      <c r="R471" s="7"/>
      <c r="S471" s="7"/>
      <c r="T471" s="7"/>
      <c r="U471" s="7"/>
      <c r="V471" s="7"/>
      <c r="W471" s="7"/>
      <c r="X471" s="7"/>
    </row>
    <row r="472" spans="1:24" x14ac:dyDescent="0.2">
      <c r="A472" s="7"/>
      <c r="B472" s="7"/>
      <c r="C472" s="7"/>
      <c r="D472" s="25"/>
      <c r="E472" s="25"/>
      <c r="F472" s="25"/>
      <c r="G472" s="25"/>
      <c r="H472" s="25"/>
      <c r="I472" s="25"/>
      <c r="J472" s="25"/>
      <c r="K472" s="25"/>
      <c r="L472" s="25"/>
      <c r="M472" s="25"/>
      <c r="N472" s="25"/>
      <c r="O472" s="25"/>
      <c r="P472" s="25"/>
      <c r="Q472" s="7"/>
      <c r="R472" s="7"/>
      <c r="S472" s="7"/>
      <c r="T472" s="7"/>
      <c r="U472" s="7"/>
      <c r="V472" s="7"/>
      <c r="W472" s="7"/>
      <c r="X472" s="7"/>
    </row>
    <row r="473" spans="1:24" x14ac:dyDescent="0.2">
      <c r="A473" s="7"/>
      <c r="B473" s="7"/>
      <c r="C473" s="7"/>
      <c r="D473" s="25"/>
      <c r="E473" s="25"/>
      <c r="F473" s="25"/>
      <c r="G473" s="25"/>
      <c r="H473" s="25"/>
      <c r="I473" s="25"/>
      <c r="J473" s="25"/>
      <c r="K473" s="25"/>
      <c r="L473" s="25"/>
      <c r="M473" s="25"/>
      <c r="N473" s="25"/>
      <c r="O473" s="25"/>
      <c r="P473" s="25"/>
      <c r="Q473" s="7"/>
      <c r="R473" s="7"/>
      <c r="S473" s="7"/>
      <c r="T473" s="7"/>
      <c r="U473" s="7"/>
      <c r="V473" s="7"/>
      <c r="W473" s="7"/>
      <c r="X473" s="7"/>
    </row>
    <row r="474" spans="1:24" x14ac:dyDescent="0.2">
      <c r="A474" s="7"/>
      <c r="B474" s="7"/>
      <c r="C474" s="7"/>
      <c r="D474" s="25"/>
      <c r="E474" s="25"/>
      <c r="F474" s="25"/>
      <c r="G474" s="25"/>
      <c r="H474" s="25"/>
      <c r="I474" s="25"/>
      <c r="J474" s="25"/>
      <c r="K474" s="25"/>
      <c r="L474" s="25"/>
      <c r="M474" s="25"/>
      <c r="N474" s="25"/>
      <c r="O474" s="25"/>
      <c r="P474" s="25"/>
      <c r="Q474" s="7"/>
      <c r="R474" s="7"/>
      <c r="S474" s="7"/>
      <c r="T474" s="7"/>
      <c r="U474" s="7"/>
      <c r="V474" s="7"/>
      <c r="W474" s="7"/>
      <c r="X474" s="7"/>
    </row>
    <row r="475" spans="1:24" x14ac:dyDescent="0.2">
      <c r="A475" s="7"/>
      <c r="B475" s="7"/>
      <c r="C475" s="7"/>
      <c r="D475" s="25"/>
      <c r="E475" s="25"/>
      <c r="F475" s="25"/>
      <c r="G475" s="25"/>
      <c r="H475" s="25"/>
      <c r="I475" s="25"/>
      <c r="J475" s="25"/>
      <c r="K475" s="25"/>
      <c r="L475" s="25"/>
      <c r="M475" s="25"/>
      <c r="N475" s="25"/>
      <c r="O475" s="25"/>
      <c r="P475" s="25"/>
      <c r="Q475" s="7"/>
      <c r="R475" s="7"/>
      <c r="S475" s="7"/>
      <c r="T475" s="7"/>
      <c r="U475" s="7"/>
      <c r="V475" s="7"/>
      <c r="W475" s="7"/>
      <c r="X475" s="7"/>
    </row>
    <row r="476" spans="1:24" x14ac:dyDescent="0.2">
      <c r="A476" s="7"/>
      <c r="B476" s="7"/>
      <c r="C476" s="7"/>
      <c r="D476" s="25"/>
      <c r="E476" s="25"/>
      <c r="F476" s="25"/>
      <c r="G476" s="25"/>
      <c r="H476" s="25"/>
      <c r="I476" s="25"/>
      <c r="J476" s="25"/>
      <c r="K476" s="25"/>
      <c r="L476" s="25"/>
      <c r="M476" s="25"/>
      <c r="N476" s="25"/>
      <c r="O476" s="25"/>
      <c r="P476" s="25"/>
      <c r="Q476" s="7"/>
      <c r="R476" s="7"/>
      <c r="S476" s="7"/>
      <c r="T476" s="7"/>
      <c r="U476" s="7"/>
      <c r="V476" s="7"/>
      <c r="W476" s="7"/>
      <c r="X476" s="7"/>
    </row>
    <row r="477" spans="1:24" x14ac:dyDescent="0.2">
      <c r="A477" s="7"/>
      <c r="B477" s="7"/>
      <c r="C477" s="7"/>
      <c r="D477" s="25"/>
      <c r="E477" s="25"/>
      <c r="F477" s="25"/>
      <c r="G477" s="25"/>
      <c r="H477" s="25"/>
      <c r="I477" s="25"/>
      <c r="J477" s="25"/>
      <c r="K477" s="25"/>
      <c r="L477" s="25"/>
      <c r="M477" s="25"/>
      <c r="N477" s="25"/>
      <c r="O477" s="25"/>
      <c r="P477" s="25"/>
      <c r="Q477" s="7"/>
      <c r="R477" s="7"/>
      <c r="S477" s="7"/>
      <c r="T477" s="7"/>
      <c r="U477" s="7"/>
      <c r="V477" s="7"/>
      <c r="W477" s="7"/>
      <c r="X477" s="7"/>
    </row>
    <row r="478" spans="1:24" x14ac:dyDescent="0.2">
      <c r="A478" s="7"/>
      <c r="B478" s="7"/>
      <c r="C478" s="7"/>
      <c r="D478" s="25"/>
      <c r="E478" s="25"/>
      <c r="F478" s="25"/>
      <c r="G478" s="25"/>
      <c r="H478" s="25"/>
      <c r="I478" s="25"/>
      <c r="J478" s="25"/>
      <c r="K478" s="25"/>
      <c r="L478" s="25"/>
      <c r="M478" s="25"/>
      <c r="N478" s="25"/>
      <c r="O478" s="25"/>
      <c r="P478" s="25"/>
      <c r="Q478" s="7"/>
      <c r="R478" s="7"/>
      <c r="S478" s="7"/>
      <c r="T478" s="7"/>
      <c r="U478" s="7"/>
      <c r="V478" s="7"/>
      <c r="W478" s="7"/>
      <c r="X478" s="7"/>
    </row>
    <row r="479" spans="1:24" x14ac:dyDescent="0.2">
      <c r="A479" s="7"/>
      <c r="B479" s="7"/>
      <c r="C479" s="7"/>
      <c r="D479" s="25"/>
      <c r="E479" s="25"/>
      <c r="F479" s="25"/>
      <c r="G479" s="25"/>
      <c r="H479" s="25"/>
      <c r="I479" s="25"/>
      <c r="J479" s="25"/>
      <c r="K479" s="25"/>
      <c r="L479" s="25"/>
      <c r="M479" s="25"/>
      <c r="N479" s="25"/>
      <c r="O479" s="25"/>
      <c r="P479" s="25"/>
      <c r="Q479" s="7"/>
      <c r="R479" s="7"/>
      <c r="S479" s="7"/>
      <c r="T479" s="7"/>
      <c r="U479" s="7"/>
      <c r="V479" s="7"/>
      <c r="W479" s="7"/>
      <c r="X479" s="7"/>
    </row>
    <row r="480" spans="1:24" x14ac:dyDescent="0.2">
      <c r="A480" s="7"/>
      <c r="B480" s="7"/>
      <c r="C480" s="7"/>
      <c r="D480" s="25"/>
      <c r="E480" s="25"/>
      <c r="F480" s="25"/>
      <c r="G480" s="25"/>
      <c r="H480" s="25"/>
      <c r="I480" s="25"/>
      <c r="J480" s="25"/>
      <c r="K480" s="25"/>
      <c r="L480" s="25"/>
      <c r="M480" s="25"/>
      <c r="N480" s="25"/>
      <c r="O480" s="25"/>
      <c r="P480" s="25"/>
      <c r="Q480" s="7"/>
      <c r="R480" s="7"/>
      <c r="S480" s="7"/>
      <c r="T480" s="7"/>
      <c r="U480" s="7"/>
      <c r="V480" s="7"/>
      <c r="W480" s="7"/>
      <c r="X480" s="7"/>
    </row>
    <row r="481" spans="1:24" x14ac:dyDescent="0.2">
      <c r="A481" s="7"/>
      <c r="B481" s="7"/>
      <c r="C481" s="7"/>
      <c r="D481" s="25"/>
      <c r="E481" s="25"/>
      <c r="F481" s="25"/>
      <c r="G481" s="25"/>
      <c r="H481" s="25"/>
      <c r="I481" s="25"/>
      <c r="J481" s="25"/>
      <c r="K481" s="25"/>
      <c r="L481" s="25"/>
      <c r="M481" s="25"/>
      <c r="N481" s="25"/>
      <c r="O481" s="25"/>
      <c r="P481" s="25"/>
      <c r="Q481" s="7"/>
      <c r="R481" s="7"/>
      <c r="S481" s="7"/>
      <c r="T481" s="7"/>
      <c r="U481" s="7"/>
      <c r="V481" s="7"/>
      <c r="W481" s="7"/>
      <c r="X481" s="7"/>
    </row>
    <row r="482" spans="1:24" x14ac:dyDescent="0.2">
      <c r="A482" s="7"/>
      <c r="B482" s="7"/>
      <c r="C482" s="7"/>
      <c r="D482" s="25"/>
      <c r="E482" s="25"/>
      <c r="F482" s="25"/>
      <c r="G482" s="25"/>
      <c r="H482" s="25"/>
      <c r="I482" s="25"/>
      <c r="J482" s="25"/>
      <c r="K482" s="25"/>
      <c r="L482" s="25"/>
      <c r="M482" s="25"/>
      <c r="N482" s="25"/>
      <c r="O482" s="25"/>
      <c r="P482" s="25"/>
      <c r="Q482" s="7"/>
      <c r="R482" s="7"/>
      <c r="S482" s="7"/>
      <c r="T482" s="7"/>
      <c r="U482" s="7"/>
      <c r="V482" s="7"/>
      <c r="W482" s="7"/>
      <c r="X482" s="7"/>
    </row>
    <row r="483" spans="1:24" x14ac:dyDescent="0.2">
      <c r="A483" s="7"/>
      <c r="B483" s="7"/>
      <c r="C483" s="7"/>
      <c r="D483" s="25"/>
      <c r="E483" s="25"/>
      <c r="F483" s="25"/>
      <c r="G483" s="25"/>
      <c r="H483" s="25"/>
      <c r="I483" s="25"/>
      <c r="J483" s="25"/>
      <c r="K483" s="25"/>
      <c r="L483" s="25"/>
      <c r="M483" s="25"/>
      <c r="N483" s="25"/>
      <c r="O483" s="25"/>
      <c r="P483" s="25"/>
      <c r="Q483" s="7"/>
      <c r="R483" s="7"/>
      <c r="S483" s="7"/>
      <c r="T483" s="7"/>
      <c r="U483" s="7"/>
      <c r="V483" s="7"/>
      <c r="W483" s="7"/>
      <c r="X483" s="7"/>
    </row>
    <row r="484" spans="1:24" x14ac:dyDescent="0.2">
      <c r="A484" s="7"/>
      <c r="B484" s="7"/>
      <c r="C484" s="7"/>
      <c r="D484" s="25"/>
      <c r="E484" s="25"/>
      <c r="F484" s="25"/>
      <c r="G484" s="25"/>
      <c r="H484" s="25"/>
      <c r="I484" s="25"/>
      <c r="J484" s="25"/>
      <c r="K484" s="25"/>
      <c r="L484" s="25"/>
      <c r="M484" s="25"/>
      <c r="N484" s="25"/>
      <c r="O484" s="25"/>
      <c r="P484" s="25"/>
      <c r="Q484" s="7"/>
      <c r="R484" s="7"/>
      <c r="S484" s="7"/>
      <c r="T484" s="7"/>
      <c r="U484" s="7"/>
      <c r="V484" s="7"/>
      <c r="W484" s="7"/>
      <c r="X484" s="7"/>
    </row>
    <row r="485" spans="1:24" x14ac:dyDescent="0.2">
      <c r="A485" s="7"/>
      <c r="B485" s="7"/>
      <c r="C485" s="7"/>
      <c r="D485" s="25"/>
      <c r="E485" s="25"/>
      <c r="F485" s="25"/>
      <c r="G485" s="25"/>
      <c r="H485" s="25"/>
      <c r="I485" s="25"/>
      <c r="J485" s="25"/>
      <c r="K485" s="25"/>
      <c r="L485" s="25"/>
      <c r="M485" s="25"/>
      <c r="N485" s="25"/>
      <c r="O485" s="25"/>
      <c r="P485" s="25"/>
      <c r="Q485" s="7"/>
      <c r="R485" s="7"/>
      <c r="S485" s="7"/>
      <c r="T485" s="7"/>
      <c r="U485" s="7"/>
      <c r="V485" s="7"/>
      <c r="W485" s="7"/>
      <c r="X485" s="7"/>
    </row>
    <row r="486" spans="1:24" x14ac:dyDescent="0.2">
      <c r="A486" s="7"/>
      <c r="B486" s="7"/>
      <c r="C486" s="7"/>
      <c r="D486" s="25"/>
      <c r="E486" s="25"/>
      <c r="F486" s="25"/>
      <c r="G486" s="25"/>
      <c r="H486" s="25"/>
      <c r="I486" s="25"/>
      <c r="J486" s="25"/>
      <c r="K486" s="25"/>
      <c r="L486" s="25"/>
      <c r="M486" s="25"/>
      <c r="N486" s="25"/>
      <c r="O486" s="25"/>
      <c r="P486" s="25"/>
      <c r="Q486" s="7"/>
      <c r="R486" s="7"/>
      <c r="S486" s="7"/>
      <c r="T486" s="7"/>
      <c r="U486" s="7"/>
      <c r="V486" s="7"/>
      <c r="W486" s="7"/>
      <c r="X486" s="7"/>
    </row>
    <row r="487" spans="1:24" x14ac:dyDescent="0.2">
      <c r="A487" s="7"/>
      <c r="B487" s="7"/>
      <c r="C487" s="7"/>
      <c r="D487" s="25"/>
      <c r="E487" s="25"/>
      <c r="F487" s="25"/>
      <c r="G487" s="25"/>
      <c r="H487" s="25"/>
      <c r="I487" s="25"/>
      <c r="J487" s="25"/>
      <c r="K487" s="25"/>
      <c r="L487" s="25"/>
      <c r="M487" s="25"/>
      <c r="N487" s="25"/>
      <c r="O487" s="25"/>
      <c r="P487" s="25"/>
      <c r="Q487" s="7"/>
      <c r="R487" s="7"/>
      <c r="S487" s="7"/>
      <c r="T487" s="7"/>
      <c r="U487" s="7"/>
      <c r="V487" s="7"/>
      <c r="W487" s="7"/>
      <c r="X487" s="7"/>
    </row>
    <row r="488" spans="1:24" x14ac:dyDescent="0.2">
      <c r="A488" s="7"/>
      <c r="B488" s="7"/>
      <c r="C488" s="7"/>
      <c r="D488" s="25"/>
      <c r="E488" s="25"/>
      <c r="F488" s="25"/>
      <c r="G488" s="25"/>
      <c r="H488" s="25"/>
      <c r="I488" s="25"/>
      <c r="J488" s="25"/>
      <c r="K488" s="25"/>
      <c r="L488" s="25"/>
      <c r="M488" s="25"/>
      <c r="N488" s="25"/>
      <c r="O488" s="25"/>
      <c r="P488" s="25"/>
      <c r="Q488" s="7"/>
      <c r="R488" s="7"/>
      <c r="S488" s="7"/>
      <c r="T488" s="7"/>
      <c r="U488" s="7"/>
      <c r="V488" s="7"/>
      <c r="W488" s="7"/>
      <c r="X488" s="7"/>
    </row>
    <row r="489" spans="1:24" x14ac:dyDescent="0.2">
      <c r="A489" s="7"/>
      <c r="B489" s="7"/>
      <c r="C489" s="7"/>
      <c r="D489" s="25"/>
      <c r="E489" s="25"/>
      <c r="F489" s="25"/>
      <c r="G489" s="25"/>
      <c r="H489" s="25"/>
      <c r="I489" s="25"/>
      <c r="J489" s="25"/>
      <c r="K489" s="25"/>
      <c r="L489" s="25"/>
      <c r="M489" s="25"/>
      <c r="N489" s="25"/>
      <c r="O489" s="25"/>
      <c r="P489" s="25"/>
      <c r="Q489" s="7"/>
      <c r="R489" s="7"/>
      <c r="S489" s="7"/>
      <c r="T489" s="7"/>
      <c r="U489" s="7"/>
      <c r="V489" s="7"/>
      <c r="W489" s="7"/>
      <c r="X489" s="7"/>
    </row>
    <row r="490" spans="1:24" x14ac:dyDescent="0.2">
      <c r="A490" s="7"/>
      <c r="B490" s="7"/>
      <c r="C490" s="7"/>
      <c r="D490" s="25"/>
      <c r="E490" s="25"/>
      <c r="F490" s="25"/>
      <c r="G490" s="25"/>
      <c r="H490" s="25"/>
      <c r="I490" s="25"/>
      <c r="J490" s="25"/>
      <c r="K490" s="25"/>
      <c r="L490" s="25"/>
      <c r="M490" s="25"/>
      <c r="N490" s="25"/>
      <c r="O490" s="25"/>
      <c r="P490" s="25"/>
      <c r="Q490" s="7"/>
      <c r="R490" s="7"/>
      <c r="S490" s="7"/>
      <c r="T490" s="7"/>
      <c r="U490" s="7"/>
      <c r="V490" s="7"/>
      <c r="W490" s="7"/>
      <c r="X490" s="7"/>
    </row>
    <row r="491" spans="1:24" x14ac:dyDescent="0.2">
      <c r="A491" s="7"/>
      <c r="B491" s="7"/>
      <c r="C491" s="7"/>
      <c r="D491" s="25"/>
      <c r="E491" s="25"/>
      <c r="F491" s="25"/>
      <c r="G491" s="25"/>
      <c r="H491" s="25"/>
      <c r="I491" s="25"/>
      <c r="J491" s="25"/>
      <c r="K491" s="25"/>
      <c r="L491" s="25"/>
      <c r="M491" s="25"/>
      <c r="N491" s="25"/>
      <c r="O491" s="25"/>
      <c r="P491" s="25"/>
      <c r="Q491" s="7"/>
      <c r="R491" s="7"/>
      <c r="S491" s="7"/>
      <c r="T491" s="7"/>
      <c r="U491" s="7"/>
      <c r="V491" s="7"/>
      <c r="W491" s="7"/>
      <c r="X491" s="7"/>
    </row>
    <row r="492" spans="1:24" x14ac:dyDescent="0.2">
      <c r="A492" s="7"/>
      <c r="B492" s="7"/>
      <c r="C492" s="7"/>
      <c r="D492" s="25"/>
      <c r="E492" s="25"/>
      <c r="F492" s="25"/>
      <c r="G492" s="25"/>
      <c r="H492" s="25"/>
      <c r="I492" s="25"/>
      <c r="J492" s="25"/>
      <c r="K492" s="25"/>
      <c r="L492" s="25"/>
      <c r="M492" s="25"/>
      <c r="N492" s="25"/>
      <c r="O492" s="25"/>
      <c r="P492" s="25"/>
      <c r="Q492" s="7"/>
      <c r="R492" s="7"/>
      <c r="S492" s="7"/>
      <c r="T492" s="7"/>
      <c r="U492" s="7"/>
      <c r="V492" s="7"/>
      <c r="W492" s="7"/>
      <c r="X492" s="7"/>
    </row>
    <row r="493" spans="1:24" x14ac:dyDescent="0.2">
      <c r="A493" s="7"/>
      <c r="B493" s="7"/>
      <c r="C493" s="7"/>
      <c r="D493" s="25"/>
      <c r="E493" s="25"/>
      <c r="F493" s="25"/>
      <c r="G493" s="25"/>
      <c r="H493" s="25"/>
      <c r="I493" s="25"/>
      <c r="J493" s="25"/>
      <c r="K493" s="25"/>
      <c r="L493" s="25"/>
      <c r="M493" s="25"/>
      <c r="N493" s="25"/>
      <c r="O493" s="25"/>
      <c r="P493" s="25"/>
      <c r="Q493" s="7"/>
      <c r="R493" s="7"/>
      <c r="S493" s="7"/>
      <c r="T493" s="7"/>
      <c r="U493" s="7"/>
      <c r="V493" s="7"/>
      <c r="W493" s="7"/>
      <c r="X493" s="7"/>
    </row>
    <row r="494" spans="1:24" x14ac:dyDescent="0.2">
      <c r="A494" s="7"/>
      <c r="B494" s="7"/>
      <c r="C494" s="7"/>
      <c r="D494" s="25"/>
      <c r="E494" s="25"/>
      <c r="F494" s="25"/>
      <c r="G494" s="25"/>
      <c r="H494" s="25"/>
      <c r="I494" s="25"/>
      <c r="J494" s="25"/>
      <c r="K494" s="25"/>
      <c r="L494" s="25"/>
      <c r="M494" s="25"/>
      <c r="N494" s="25"/>
      <c r="O494" s="25"/>
      <c r="P494" s="25"/>
      <c r="Q494" s="7"/>
      <c r="R494" s="7"/>
      <c r="S494" s="7"/>
      <c r="T494" s="7"/>
      <c r="U494" s="7"/>
      <c r="V494" s="7"/>
      <c r="W494" s="7"/>
      <c r="X494" s="7"/>
    </row>
    <row r="495" spans="1:24" x14ac:dyDescent="0.2">
      <c r="A495" s="7"/>
      <c r="B495" s="7"/>
      <c r="C495" s="7"/>
      <c r="D495" s="25"/>
      <c r="E495" s="25"/>
      <c r="F495" s="25"/>
      <c r="G495" s="25"/>
      <c r="H495" s="25"/>
      <c r="I495" s="25"/>
      <c r="J495" s="25"/>
      <c r="K495" s="25"/>
      <c r="L495" s="25"/>
      <c r="M495" s="25"/>
      <c r="N495" s="25"/>
      <c r="O495" s="25"/>
      <c r="P495" s="25"/>
      <c r="Q495" s="7"/>
      <c r="R495" s="7"/>
      <c r="S495" s="7"/>
      <c r="T495" s="7"/>
      <c r="U495" s="7"/>
      <c r="V495" s="7"/>
      <c r="W495" s="7"/>
      <c r="X495" s="7"/>
    </row>
    <row r="496" spans="1:24" x14ac:dyDescent="0.2">
      <c r="A496" s="7"/>
      <c r="B496" s="7"/>
      <c r="C496" s="7"/>
      <c r="D496" s="25"/>
      <c r="E496" s="25"/>
      <c r="F496" s="25"/>
      <c r="G496" s="25"/>
      <c r="H496" s="25"/>
      <c r="I496" s="25"/>
      <c r="J496" s="25"/>
      <c r="K496" s="25"/>
      <c r="L496" s="25"/>
      <c r="M496" s="25"/>
      <c r="N496" s="25"/>
      <c r="O496" s="25"/>
      <c r="P496" s="25"/>
      <c r="Q496" s="7"/>
      <c r="R496" s="7"/>
      <c r="S496" s="7"/>
      <c r="T496" s="7"/>
      <c r="U496" s="7"/>
      <c r="V496" s="7"/>
      <c r="W496" s="7"/>
      <c r="X496" s="7"/>
    </row>
    <row r="497" spans="1:24" x14ac:dyDescent="0.2">
      <c r="A497" s="7"/>
      <c r="B497" s="7"/>
      <c r="C497" s="7"/>
      <c r="D497" s="25"/>
      <c r="E497" s="25"/>
      <c r="F497" s="25"/>
      <c r="G497" s="25"/>
      <c r="H497" s="25"/>
      <c r="I497" s="25"/>
      <c r="J497" s="25"/>
      <c r="K497" s="25"/>
      <c r="L497" s="25"/>
      <c r="M497" s="25"/>
      <c r="N497" s="25"/>
      <c r="O497" s="25"/>
      <c r="P497" s="25"/>
      <c r="Q497" s="7"/>
      <c r="R497" s="7"/>
      <c r="S497" s="7"/>
      <c r="T497" s="7"/>
      <c r="U497" s="7"/>
      <c r="V497" s="7"/>
      <c r="W497" s="7"/>
      <c r="X497" s="7"/>
    </row>
    <row r="498" spans="1:24" x14ac:dyDescent="0.2">
      <c r="A498" s="7"/>
      <c r="B498" s="7"/>
      <c r="C498" s="7"/>
      <c r="D498" s="25"/>
      <c r="E498" s="25"/>
      <c r="F498" s="25"/>
      <c r="G498" s="25"/>
      <c r="H498" s="25"/>
      <c r="I498" s="25"/>
      <c r="J498" s="25"/>
      <c r="K498" s="25"/>
      <c r="L498" s="25"/>
      <c r="M498" s="25"/>
      <c r="N498" s="25"/>
      <c r="O498" s="25"/>
      <c r="P498" s="25"/>
      <c r="Q498" s="7"/>
      <c r="R498" s="7"/>
      <c r="S498" s="7"/>
      <c r="T498" s="7"/>
      <c r="U498" s="7"/>
      <c r="V498" s="7"/>
      <c r="W498" s="7"/>
      <c r="X498" s="7"/>
    </row>
    <row r="499" spans="1:24" x14ac:dyDescent="0.2">
      <c r="A499" s="7"/>
      <c r="B499" s="7"/>
      <c r="C499" s="7"/>
      <c r="D499" s="25"/>
      <c r="E499" s="25"/>
      <c r="F499" s="25"/>
      <c r="G499" s="25"/>
      <c r="H499" s="25"/>
      <c r="I499" s="25"/>
      <c r="J499" s="25"/>
      <c r="K499" s="25"/>
      <c r="L499" s="25"/>
      <c r="M499" s="25"/>
      <c r="N499" s="25"/>
      <c r="O499" s="25"/>
      <c r="P499" s="25"/>
      <c r="Q499" s="7"/>
      <c r="R499" s="7"/>
      <c r="S499" s="7"/>
      <c r="T499" s="7"/>
      <c r="U499" s="7"/>
      <c r="V499" s="7"/>
      <c r="W499" s="7"/>
      <c r="X499" s="7"/>
    </row>
    <row r="500" spans="1:24" x14ac:dyDescent="0.2">
      <c r="A500" s="7"/>
      <c r="B500" s="7"/>
      <c r="C500" s="7"/>
      <c r="D500" s="25"/>
      <c r="E500" s="25"/>
      <c r="F500" s="25"/>
      <c r="G500" s="25"/>
      <c r="H500" s="25"/>
      <c r="I500" s="25"/>
      <c r="J500" s="25"/>
      <c r="K500" s="25"/>
      <c r="L500" s="25"/>
      <c r="M500" s="25"/>
      <c r="N500" s="25"/>
      <c r="O500" s="25"/>
      <c r="P500" s="25"/>
      <c r="Q500" s="7"/>
      <c r="R500" s="7"/>
      <c r="S500" s="7"/>
      <c r="T500" s="7"/>
      <c r="U500" s="7"/>
      <c r="V500" s="7"/>
      <c r="W500" s="7"/>
      <c r="X500" s="7"/>
    </row>
    <row r="501" spans="1:24" x14ac:dyDescent="0.2">
      <c r="A501" s="7"/>
      <c r="B501" s="7"/>
      <c r="C501" s="7"/>
      <c r="D501" s="25"/>
      <c r="E501" s="25"/>
      <c r="F501" s="25"/>
      <c r="G501" s="25"/>
      <c r="H501" s="25"/>
      <c r="I501" s="25"/>
      <c r="J501" s="25"/>
      <c r="K501" s="25"/>
      <c r="L501" s="25"/>
      <c r="M501" s="25"/>
      <c r="N501" s="25"/>
      <c r="O501" s="25"/>
      <c r="P501" s="25"/>
      <c r="Q501" s="7"/>
      <c r="R501" s="7"/>
      <c r="S501" s="7"/>
      <c r="T501" s="7"/>
      <c r="U501" s="7"/>
      <c r="V501" s="7"/>
      <c r="W501" s="7"/>
      <c r="X501" s="7"/>
    </row>
    <row r="502" spans="1:24" x14ac:dyDescent="0.2">
      <c r="A502" s="7"/>
      <c r="B502" s="7"/>
      <c r="C502" s="7"/>
      <c r="D502" s="25"/>
      <c r="E502" s="25"/>
      <c r="F502" s="25"/>
      <c r="G502" s="25"/>
      <c r="H502" s="25"/>
      <c r="I502" s="25"/>
      <c r="J502" s="25"/>
      <c r="K502" s="25"/>
      <c r="L502" s="25"/>
      <c r="M502" s="25"/>
      <c r="N502" s="25"/>
      <c r="O502" s="25"/>
      <c r="P502" s="25"/>
      <c r="Q502" s="7"/>
      <c r="R502" s="7"/>
      <c r="S502" s="7"/>
      <c r="T502" s="7"/>
      <c r="U502" s="7"/>
      <c r="V502" s="7"/>
      <c r="W502" s="7"/>
      <c r="X502" s="7"/>
    </row>
    <row r="503" spans="1:24" x14ac:dyDescent="0.2">
      <c r="A503" s="7"/>
      <c r="B503" s="7"/>
      <c r="C503" s="7"/>
      <c r="D503" s="25"/>
      <c r="E503" s="25"/>
      <c r="F503" s="25"/>
      <c r="G503" s="25"/>
      <c r="H503" s="25"/>
      <c r="I503" s="25"/>
      <c r="J503" s="25"/>
      <c r="K503" s="25"/>
      <c r="L503" s="25"/>
      <c r="M503" s="25"/>
      <c r="N503" s="25"/>
      <c r="O503" s="25"/>
      <c r="P503" s="25"/>
      <c r="Q503" s="7"/>
      <c r="R503" s="7"/>
      <c r="S503" s="7"/>
      <c r="T503" s="7"/>
      <c r="U503" s="7"/>
      <c r="V503" s="7"/>
      <c r="W503" s="7"/>
      <c r="X503" s="7"/>
    </row>
    <row r="504" spans="1:24" x14ac:dyDescent="0.2">
      <c r="A504" s="7"/>
      <c r="B504" s="7"/>
      <c r="C504" s="7"/>
      <c r="D504" s="25"/>
      <c r="E504" s="25"/>
      <c r="F504" s="25"/>
      <c r="G504" s="25"/>
      <c r="H504" s="25"/>
      <c r="I504" s="25"/>
      <c r="J504" s="25"/>
      <c r="K504" s="25"/>
      <c r="L504" s="25"/>
      <c r="M504" s="25"/>
      <c r="N504" s="25"/>
      <c r="O504" s="25"/>
      <c r="P504" s="25"/>
      <c r="Q504" s="7"/>
      <c r="R504" s="7"/>
      <c r="S504" s="7"/>
      <c r="T504" s="7"/>
      <c r="U504" s="7"/>
      <c r="V504" s="7"/>
      <c r="W504" s="7"/>
      <c r="X504" s="7"/>
    </row>
    <row r="505" spans="1:24" x14ac:dyDescent="0.2">
      <c r="A505" s="7"/>
      <c r="B505" s="7"/>
      <c r="C505" s="7"/>
      <c r="D505" s="25"/>
      <c r="E505" s="25"/>
      <c r="F505" s="25"/>
      <c r="G505" s="25"/>
      <c r="H505" s="25"/>
      <c r="I505" s="25"/>
      <c r="J505" s="25"/>
      <c r="K505" s="25"/>
      <c r="L505" s="25"/>
      <c r="M505" s="25"/>
      <c r="N505" s="25"/>
      <c r="O505" s="25"/>
      <c r="P505" s="25"/>
      <c r="Q505" s="7"/>
      <c r="R505" s="7"/>
      <c r="S505" s="7"/>
      <c r="T505" s="7"/>
      <c r="U505" s="7"/>
      <c r="V505" s="7"/>
      <c r="W505" s="7"/>
      <c r="X505" s="7"/>
    </row>
    <row r="506" spans="1:24" x14ac:dyDescent="0.2">
      <c r="A506" s="7"/>
      <c r="B506" s="7"/>
      <c r="C506" s="7"/>
      <c r="D506" s="25"/>
      <c r="E506" s="25"/>
      <c r="F506" s="25"/>
      <c r="G506" s="25"/>
      <c r="H506" s="25"/>
      <c r="I506" s="25"/>
      <c r="J506" s="25"/>
      <c r="K506" s="25"/>
      <c r="L506" s="25"/>
      <c r="M506" s="25"/>
      <c r="N506" s="25"/>
      <c r="O506" s="25"/>
      <c r="P506" s="25"/>
      <c r="Q506" s="7"/>
      <c r="R506" s="7"/>
      <c r="S506" s="7"/>
      <c r="T506" s="7"/>
      <c r="U506" s="7"/>
      <c r="V506" s="7"/>
      <c r="W506" s="7"/>
      <c r="X506" s="7"/>
    </row>
    <row r="507" spans="1:24" x14ac:dyDescent="0.2">
      <c r="A507" s="7"/>
      <c r="B507" s="7"/>
      <c r="C507" s="7"/>
      <c r="D507" s="25"/>
      <c r="E507" s="25"/>
      <c r="F507" s="25"/>
      <c r="G507" s="25"/>
      <c r="H507" s="25"/>
      <c r="I507" s="25"/>
      <c r="J507" s="25"/>
      <c r="K507" s="25"/>
      <c r="L507" s="25"/>
      <c r="M507" s="25"/>
      <c r="N507" s="25"/>
      <c r="O507" s="25"/>
      <c r="P507" s="25"/>
      <c r="Q507" s="7"/>
      <c r="R507" s="7"/>
      <c r="S507" s="7"/>
      <c r="T507" s="7"/>
      <c r="U507" s="7"/>
      <c r="V507" s="7"/>
      <c r="W507" s="7"/>
      <c r="X507" s="7"/>
    </row>
    <row r="508" spans="1:24" x14ac:dyDescent="0.2">
      <c r="A508" s="7"/>
      <c r="B508" s="7"/>
      <c r="C508" s="7"/>
      <c r="D508" s="25"/>
      <c r="E508" s="25"/>
      <c r="F508" s="25"/>
      <c r="G508" s="25"/>
      <c r="H508" s="25"/>
      <c r="I508" s="25"/>
      <c r="J508" s="25"/>
      <c r="K508" s="25"/>
      <c r="L508" s="25"/>
      <c r="M508" s="25"/>
      <c r="N508" s="25"/>
      <c r="O508" s="25"/>
      <c r="P508" s="25"/>
      <c r="Q508" s="7"/>
      <c r="R508" s="7"/>
      <c r="S508" s="7"/>
      <c r="T508" s="7"/>
      <c r="U508" s="7"/>
      <c r="V508" s="7"/>
      <c r="W508" s="7"/>
      <c r="X508" s="7"/>
    </row>
    <row r="509" spans="1:24" x14ac:dyDescent="0.2">
      <c r="A509" s="7"/>
      <c r="B509" s="7"/>
      <c r="C509" s="7"/>
      <c r="D509" s="25"/>
      <c r="E509" s="25"/>
      <c r="F509" s="25"/>
      <c r="G509" s="25"/>
      <c r="H509" s="25"/>
      <c r="I509" s="25"/>
      <c r="J509" s="25"/>
      <c r="K509" s="25"/>
      <c r="L509" s="25"/>
      <c r="M509" s="25"/>
      <c r="N509" s="25"/>
      <c r="O509" s="25"/>
      <c r="P509" s="25"/>
      <c r="Q509" s="7"/>
      <c r="R509" s="7"/>
      <c r="S509" s="7"/>
      <c r="T509" s="7"/>
      <c r="U509" s="7"/>
      <c r="V509" s="7"/>
      <c r="W509" s="7"/>
      <c r="X509" s="7"/>
    </row>
    <row r="510" spans="1:24" x14ac:dyDescent="0.2">
      <c r="A510" s="7"/>
      <c r="B510" s="7"/>
      <c r="C510" s="7"/>
      <c r="D510" s="25"/>
      <c r="E510" s="25"/>
      <c r="F510" s="25"/>
      <c r="G510" s="25"/>
      <c r="H510" s="25"/>
      <c r="I510" s="25"/>
      <c r="J510" s="25"/>
      <c r="K510" s="25"/>
      <c r="L510" s="25"/>
      <c r="M510" s="25"/>
      <c r="N510" s="25"/>
      <c r="O510" s="25"/>
      <c r="P510" s="25"/>
      <c r="Q510" s="7"/>
      <c r="R510" s="7"/>
      <c r="S510" s="7"/>
      <c r="T510" s="7"/>
      <c r="U510" s="7"/>
      <c r="V510" s="7"/>
      <c r="W510" s="7"/>
      <c r="X510" s="7"/>
    </row>
    <row r="511" spans="1:24" x14ac:dyDescent="0.2">
      <c r="A511" s="7"/>
      <c r="B511" s="7"/>
      <c r="C511" s="7"/>
      <c r="D511" s="25"/>
      <c r="E511" s="25"/>
      <c r="F511" s="25"/>
      <c r="G511" s="25"/>
      <c r="H511" s="25"/>
      <c r="I511" s="25"/>
      <c r="J511" s="25"/>
      <c r="K511" s="25"/>
      <c r="L511" s="25"/>
      <c r="M511" s="25"/>
      <c r="N511" s="25"/>
      <c r="O511" s="25"/>
      <c r="P511" s="25"/>
      <c r="Q511" s="7"/>
      <c r="R511" s="7"/>
      <c r="S511" s="7"/>
      <c r="T511" s="7"/>
      <c r="U511" s="7"/>
      <c r="V511" s="7"/>
      <c r="W511" s="7"/>
      <c r="X511" s="7"/>
    </row>
    <row r="512" spans="1:24" x14ac:dyDescent="0.2">
      <c r="A512" s="7"/>
      <c r="B512" s="7"/>
      <c r="C512" s="7"/>
      <c r="D512" s="25"/>
      <c r="E512" s="25"/>
      <c r="F512" s="25"/>
      <c r="G512" s="25"/>
      <c r="H512" s="25"/>
      <c r="I512" s="25"/>
      <c r="J512" s="25"/>
      <c r="K512" s="25"/>
      <c r="L512" s="25"/>
      <c r="M512" s="25"/>
      <c r="N512" s="25"/>
      <c r="O512" s="25"/>
      <c r="P512" s="25"/>
      <c r="Q512" s="7"/>
      <c r="R512" s="7"/>
      <c r="S512" s="7"/>
      <c r="T512" s="7"/>
      <c r="U512" s="7"/>
      <c r="V512" s="7"/>
      <c r="W512" s="7"/>
      <c r="X512" s="7"/>
    </row>
    <row r="513" spans="1:24" x14ac:dyDescent="0.2">
      <c r="A513" s="7"/>
      <c r="B513" s="7"/>
      <c r="C513" s="7"/>
      <c r="D513" s="25"/>
      <c r="E513" s="25"/>
      <c r="F513" s="25"/>
      <c r="G513" s="25"/>
      <c r="H513" s="25"/>
      <c r="I513" s="25"/>
      <c r="J513" s="25"/>
      <c r="K513" s="25"/>
      <c r="L513" s="25"/>
      <c r="M513" s="25"/>
      <c r="N513" s="25"/>
      <c r="O513" s="25"/>
      <c r="P513" s="25"/>
      <c r="Q513" s="7"/>
      <c r="R513" s="7"/>
      <c r="S513" s="7"/>
      <c r="T513" s="7"/>
      <c r="U513" s="7"/>
      <c r="V513" s="7"/>
      <c r="W513" s="7"/>
      <c r="X513" s="7"/>
    </row>
    <row r="514" spans="1:24" x14ac:dyDescent="0.2">
      <c r="A514" s="7"/>
      <c r="B514" s="7"/>
      <c r="C514" s="7"/>
      <c r="D514" s="25"/>
      <c r="E514" s="25"/>
      <c r="F514" s="25"/>
      <c r="G514" s="25"/>
      <c r="H514" s="25"/>
      <c r="I514" s="25"/>
      <c r="J514" s="25"/>
      <c r="K514" s="25"/>
      <c r="L514" s="25"/>
      <c r="M514" s="25"/>
      <c r="N514" s="25"/>
      <c r="O514" s="25"/>
      <c r="P514" s="25"/>
      <c r="Q514" s="7"/>
      <c r="R514" s="7"/>
      <c r="S514" s="7"/>
      <c r="T514" s="7"/>
      <c r="U514" s="7"/>
      <c r="V514" s="7"/>
      <c r="W514" s="7"/>
      <c r="X514" s="7"/>
    </row>
    <row r="515" spans="1:24" x14ac:dyDescent="0.2">
      <c r="A515" s="7"/>
      <c r="B515" s="7"/>
      <c r="C515" s="7"/>
      <c r="D515" s="25"/>
      <c r="E515" s="25"/>
      <c r="F515" s="25"/>
      <c r="G515" s="25"/>
      <c r="H515" s="25"/>
      <c r="I515" s="25"/>
      <c r="J515" s="25"/>
      <c r="K515" s="25"/>
      <c r="L515" s="25"/>
      <c r="M515" s="25"/>
      <c r="N515" s="25"/>
      <c r="O515" s="25"/>
      <c r="P515" s="25"/>
      <c r="Q515" s="7"/>
      <c r="R515" s="7"/>
      <c r="S515" s="7"/>
      <c r="T515" s="7"/>
      <c r="U515" s="7"/>
      <c r="V515" s="7"/>
      <c r="W515" s="7"/>
      <c r="X515" s="7"/>
    </row>
    <row r="516" spans="1:24" x14ac:dyDescent="0.2">
      <c r="A516" s="7"/>
      <c r="B516" s="7"/>
      <c r="C516" s="7"/>
      <c r="D516" s="25"/>
      <c r="E516" s="25"/>
      <c r="F516" s="25"/>
      <c r="G516" s="25"/>
      <c r="H516" s="25"/>
      <c r="I516" s="25"/>
      <c r="J516" s="25"/>
      <c r="K516" s="25"/>
      <c r="L516" s="25"/>
      <c r="M516" s="25"/>
      <c r="N516" s="25"/>
      <c r="O516" s="25"/>
      <c r="P516" s="25"/>
      <c r="Q516" s="7"/>
      <c r="R516" s="7"/>
      <c r="S516" s="7"/>
      <c r="T516" s="7"/>
      <c r="U516" s="7"/>
      <c r="V516" s="7"/>
      <c r="W516" s="7"/>
      <c r="X516" s="7"/>
    </row>
    <row r="517" spans="1:24" x14ac:dyDescent="0.2">
      <c r="A517" s="7"/>
      <c r="B517" s="7"/>
      <c r="C517" s="7"/>
      <c r="D517" s="25"/>
      <c r="E517" s="25"/>
      <c r="F517" s="25"/>
      <c r="G517" s="25"/>
      <c r="H517" s="25"/>
      <c r="I517" s="25"/>
      <c r="J517" s="25"/>
      <c r="K517" s="25"/>
      <c r="L517" s="25"/>
      <c r="M517" s="25"/>
      <c r="N517" s="25"/>
      <c r="O517" s="25"/>
      <c r="P517" s="25"/>
      <c r="Q517" s="7"/>
      <c r="R517" s="7"/>
      <c r="S517" s="7"/>
      <c r="T517" s="7"/>
      <c r="U517" s="7"/>
      <c r="V517" s="7"/>
      <c r="W517" s="7"/>
      <c r="X517" s="7"/>
    </row>
    <row r="518" spans="1:24" x14ac:dyDescent="0.2">
      <c r="A518" s="7"/>
      <c r="B518" s="7"/>
      <c r="C518" s="7"/>
      <c r="D518" s="25"/>
      <c r="E518" s="25"/>
      <c r="F518" s="25"/>
      <c r="G518" s="25"/>
      <c r="H518" s="25"/>
      <c r="I518" s="25"/>
      <c r="J518" s="25"/>
      <c r="K518" s="25"/>
      <c r="L518" s="25"/>
      <c r="M518" s="25"/>
      <c r="N518" s="25"/>
      <c r="O518" s="25"/>
      <c r="P518" s="25"/>
      <c r="Q518" s="7"/>
      <c r="R518" s="7"/>
      <c r="S518" s="7"/>
      <c r="T518" s="7"/>
      <c r="U518" s="7"/>
      <c r="V518" s="7"/>
      <c r="W518" s="7"/>
      <c r="X518" s="7"/>
    </row>
    <row r="519" spans="1:24" x14ac:dyDescent="0.2">
      <c r="A519" s="7"/>
      <c r="B519" s="7"/>
      <c r="C519" s="7"/>
      <c r="D519" s="25"/>
      <c r="E519" s="25"/>
      <c r="F519" s="25"/>
      <c r="G519" s="25"/>
      <c r="H519" s="25"/>
      <c r="I519" s="25"/>
      <c r="J519" s="25"/>
      <c r="K519" s="25"/>
      <c r="L519" s="25"/>
      <c r="M519" s="25"/>
      <c r="N519" s="25"/>
      <c r="O519" s="25"/>
      <c r="P519" s="25"/>
      <c r="Q519" s="7"/>
      <c r="R519" s="7"/>
      <c r="S519" s="7"/>
      <c r="T519" s="7"/>
      <c r="U519" s="7"/>
      <c r="V519" s="7"/>
      <c r="W519" s="7"/>
      <c r="X519" s="7"/>
    </row>
    <row r="520" spans="1:24" x14ac:dyDescent="0.2">
      <c r="A520" s="7"/>
      <c r="B520" s="7"/>
      <c r="C520" s="7"/>
      <c r="D520" s="25"/>
      <c r="E520" s="25"/>
      <c r="F520" s="25"/>
      <c r="G520" s="25"/>
      <c r="H520" s="25"/>
      <c r="I520" s="25"/>
      <c r="J520" s="25"/>
      <c r="K520" s="25"/>
      <c r="L520" s="25"/>
      <c r="M520" s="25"/>
      <c r="N520" s="25"/>
      <c r="O520" s="25"/>
      <c r="P520" s="25"/>
      <c r="Q520" s="7"/>
      <c r="R520" s="7"/>
      <c r="S520" s="7"/>
      <c r="T520" s="7"/>
      <c r="U520" s="7"/>
      <c r="V520" s="7"/>
      <c r="W520" s="7"/>
      <c r="X520" s="7"/>
    </row>
    <row r="521" spans="1:24" x14ac:dyDescent="0.2">
      <c r="A521" s="7"/>
      <c r="B521" s="7"/>
      <c r="C521" s="7"/>
      <c r="D521" s="25"/>
      <c r="E521" s="25"/>
      <c r="F521" s="25"/>
      <c r="G521" s="25"/>
      <c r="H521" s="25"/>
      <c r="I521" s="25"/>
      <c r="J521" s="25"/>
      <c r="K521" s="25"/>
      <c r="L521" s="25"/>
      <c r="M521" s="25"/>
      <c r="N521" s="25"/>
      <c r="O521" s="25"/>
      <c r="P521" s="25"/>
      <c r="Q521" s="7"/>
      <c r="R521" s="7"/>
      <c r="S521" s="7"/>
      <c r="T521" s="7"/>
      <c r="U521" s="7"/>
      <c r="V521" s="7"/>
      <c r="W521" s="7"/>
      <c r="X521" s="7"/>
    </row>
    <row r="522" spans="1:24" x14ac:dyDescent="0.2">
      <c r="A522" s="7"/>
      <c r="B522" s="7"/>
      <c r="C522" s="7"/>
      <c r="D522" s="25"/>
      <c r="E522" s="25"/>
      <c r="F522" s="25"/>
      <c r="G522" s="25"/>
      <c r="H522" s="25"/>
      <c r="I522" s="25"/>
      <c r="J522" s="25"/>
      <c r="K522" s="25"/>
      <c r="L522" s="25"/>
      <c r="M522" s="25"/>
      <c r="N522" s="25"/>
      <c r="O522" s="25"/>
      <c r="P522" s="25"/>
      <c r="Q522" s="7"/>
      <c r="R522" s="7"/>
      <c r="S522" s="7"/>
      <c r="T522" s="7"/>
      <c r="U522" s="7"/>
      <c r="V522" s="7"/>
      <c r="W522" s="7"/>
      <c r="X522" s="7"/>
    </row>
    <row r="523" spans="1:24" x14ac:dyDescent="0.2">
      <c r="A523" s="7"/>
      <c r="B523" s="7"/>
      <c r="C523" s="7"/>
      <c r="D523" s="25"/>
      <c r="E523" s="25"/>
      <c r="F523" s="25"/>
      <c r="G523" s="25"/>
      <c r="H523" s="25"/>
      <c r="I523" s="25"/>
      <c r="J523" s="25"/>
      <c r="K523" s="25"/>
      <c r="L523" s="25"/>
      <c r="M523" s="25"/>
      <c r="N523" s="25"/>
      <c r="O523" s="25"/>
      <c r="P523" s="25"/>
      <c r="Q523" s="7"/>
      <c r="R523" s="7"/>
      <c r="S523" s="7"/>
      <c r="T523" s="7"/>
      <c r="U523" s="7"/>
      <c r="V523" s="7"/>
      <c r="W523" s="7"/>
      <c r="X523" s="7"/>
    </row>
    <row r="524" spans="1:24" x14ac:dyDescent="0.2">
      <c r="A524" s="7"/>
      <c r="B524" s="7"/>
      <c r="C524" s="7"/>
      <c r="D524" s="25"/>
      <c r="E524" s="25"/>
      <c r="F524" s="25"/>
      <c r="G524" s="25"/>
      <c r="H524" s="25"/>
      <c r="I524" s="25"/>
      <c r="J524" s="25"/>
      <c r="K524" s="25"/>
      <c r="L524" s="25"/>
      <c r="M524" s="25"/>
      <c r="N524" s="25"/>
      <c r="O524" s="25"/>
      <c r="P524" s="25"/>
      <c r="Q524" s="7"/>
      <c r="R524" s="7"/>
      <c r="S524" s="7"/>
      <c r="T524" s="7"/>
      <c r="U524" s="7"/>
      <c r="V524" s="7"/>
      <c r="W524" s="7"/>
      <c r="X524" s="7"/>
    </row>
    <row r="525" spans="1:24" x14ac:dyDescent="0.2">
      <c r="A525" s="7"/>
      <c r="B525" s="7"/>
      <c r="C525" s="7"/>
      <c r="D525" s="25"/>
      <c r="E525" s="25"/>
      <c r="F525" s="25"/>
      <c r="G525" s="25"/>
      <c r="H525" s="25"/>
      <c r="I525" s="25"/>
      <c r="J525" s="25"/>
      <c r="K525" s="25"/>
      <c r="L525" s="25"/>
      <c r="M525" s="25"/>
      <c r="N525" s="25"/>
      <c r="O525" s="25"/>
      <c r="P525" s="25"/>
      <c r="Q525" s="7"/>
      <c r="R525" s="7"/>
      <c r="S525" s="7"/>
      <c r="T525" s="7"/>
      <c r="U525" s="7"/>
      <c r="V525" s="7"/>
      <c r="W525" s="7"/>
      <c r="X525" s="7"/>
    </row>
    <row r="526" spans="1:24" x14ac:dyDescent="0.2">
      <c r="A526" s="7"/>
      <c r="B526" s="7"/>
      <c r="C526" s="7"/>
      <c r="D526" s="25"/>
      <c r="E526" s="25"/>
      <c r="F526" s="25"/>
      <c r="G526" s="25"/>
      <c r="H526" s="25"/>
      <c r="I526" s="25"/>
      <c r="J526" s="25"/>
      <c r="K526" s="25"/>
      <c r="L526" s="25"/>
      <c r="M526" s="25"/>
      <c r="N526" s="25"/>
      <c r="O526" s="25"/>
      <c r="P526" s="25"/>
      <c r="Q526" s="7"/>
      <c r="R526" s="7"/>
      <c r="S526" s="7"/>
      <c r="T526" s="7"/>
      <c r="U526" s="7"/>
      <c r="V526" s="7"/>
      <c r="W526" s="7"/>
      <c r="X526" s="7"/>
    </row>
    <row r="527" spans="1:24" x14ac:dyDescent="0.2">
      <c r="A527" s="7"/>
      <c r="B527" s="7"/>
      <c r="C527" s="7"/>
      <c r="D527" s="25"/>
      <c r="E527" s="25"/>
      <c r="F527" s="25"/>
      <c r="G527" s="25"/>
      <c r="H527" s="25"/>
      <c r="I527" s="25"/>
      <c r="J527" s="25"/>
      <c r="K527" s="25"/>
      <c r="L527" s="25"/>
      <c r="M527" s="25"/>
      <c r="N527" s="25"/>
      <c r="O527" s="25"/>
      <c r="P527" s="25"/>
      <c r="Q527" s="7"/>
      <c r="R527" s="7"/>
      <c r="S527" s="7"/>
      <c r="T527" s="7"/>
      <c r="U527" s="7"/>
      <c r="V527" s="7"/>
      <c r="W527" s="7"/>
      <c r="X527" s="7"/>
    </row>
    <row r="528" spans="1:24" x14ac:dyDescent="0.2">
      <c r="A528" s="7"/>
      <c r="B528" s="7"/>
      <c r="C528" s="7"/>
      <c r="D528" s="25"/>
      <c r="E528" s="25"/>
      <c r="F528" s="25"/>
      <c r="G528" s="25"/>
      <c r="H528" s="25"/>
      <c r="I528" s="25"/>
      <c r="J528" s="25"/>
      <c r="K528" s="25"/>
      <c r="L528" s="25"/>
      <c r="M528" s="25"/>
      <c r="N528" s="25"/>
      <c r="O528" s="25"/>
      <c r="P528" s="25"/>
      <c r="Q528" s="7"/>
      <c r="R528" s="7"/>
      <c r="S528" s="7"/>
      <c r="T528" s="7"/>
      <c r="U528" s="7"/>
      <c r="V528" s="7"/>
      <c r="W528" s="7"/>
      <c r="X528" s="7"/>
    </row>
    <row r="529" spans="1:24" x14ac:dyDescent="0.2">
      <c r="A529" s="7"/>
      <c r="B529" s="7"/>
      <c r="C529" s="7"/>
      <c r="D529" s="25"/>
      <c r="E529" s="25"/>
      <c r="F529" s="25"/>
      <c r="G529" s="25"/>
      <c r="H529" s="25"/>
      <c r="I529" s="25"/>
      <c r="J529" s="25"/>
      <c r="K529" s="25"/>
      <c r="L529" s="25"/>
      <c r="M529" s="25"/>
      <c r="N529" s="25"/>
      <c r="O529" s="25"/>
      <c r="P529" s="25"/>
      <c r="Q529" s="7"/>
      <c r="R529" s="7"/>
      <c r="S529" s="7"/>
      <c r="T529" s="7"/>
      <c r="U529" s="7"/>
      <c r="V529" s="7"/>
      <c r="W529" s="7"/>
      <c r="X529" s="7"/>
    </row>
    <row r="530" spans="1:24" x14ac:dyDescent="0.2">
      <c r="A530" s="7"/>
      <c r="B530" s="7"/>
      <c r="C530" s="7"/>
      <c r="D530" s="25"/>
      <c r="E530" s="25"/>
      <c r="F530" s="25"/>
      <c r="G530" s="25"/>
      <c r="H530" s="25"/>
      <c r="I530" s="25"/>
      <c r="J530" s="25"/>
      <c r="K530" s="25"/>
      <c r="L530" s="25"/>
      <c r="M530" s="25"/>
      <c r="N530" s="25"/>
      <c r="O530" s="25"/>
      <c r="P530" s="25"/>
      <c r="Q530" s="7"/>
      <c r="R530" s="7"/>
      <c r="S530" s="7"/>
      <c r="T530" s="7"/>
      <c r="U530" s="7"/>
      <c r="V530" s="7"/>
      <c r="W530" s="7"/>
      <c r="X530" s="7"/>
    </row>
    <row r="531" spans="1:24" x14ac:dyDescent="0.2">
      <c r="A531" s="7"/>
      <c r="B531" s="7"/>
      <c r="C531" s="7"/>
      <c r="D531" s="25"/>
      <c r="E531" s="25"/>
      <c r="F531" s="25"/>
      <c r="G531" s="25"/>
      <c r="H531" s="25"/>
      <c r="I531" s="25"/>
      <c r="J531" s="25"/>
      <c r="K531" s="25"/>
      <c r="L531" s="25"/>
      <c r="M531" s="25"/>
      <c r="N531" s="25"/>
      <c r="O531" s="25"/>
      <c r="P531" s="25"/>
      <c r="Q531" s="7"/>
      <c r="R531" s="7"/>
      <c r="S531" s="7"/>
      <c r="T531" s="7"/>
      <c r="U531" s="7"/>
      <c r="V531" s="7"/>
      <c r="W531" s="7"/>
      <c r="X531" s="7"/>
    </row>
    <row r="532" spans="1:24" x14ac:dyDescent="0.2">
      <c r="A532" s="7"/>
      <c r="B532" s="7"/>
      <c r="C532" s="7"/>
      <c r="D532" s="25"/>
      <c r="E532" s="25"/>
      <c r="F532" s="25"/>
      <c r="G532" s="25"/>
      <c r="H532" s="25"/>
      <c r="I532" s="25"/>
      <c r="J532" s="25"/>
      <c r="K532" s="25"/>
      <c r="L532" s="25"/>
      <c r="M532" s="25"/>
      <c r="N532" s="25"/>
      <c r="O532" s="25"/>
      <c r="P532" s="25"/>
      <c r="Q532" s="7"/>
      <c r="R532" s="7"/>
      <c r="S532" s="7"/>
      <c r="T532" s="7"/>
      <c r="U532" s="7"/>
      <c r="V532" s="7"/>
      <c r="W532" s="7"/>
      <c r="X532" s="7"/>
    </row>
    <row r="533" spans="1:24" x14ac:dyDescent="0.2">
      <c r="A533" s="7"/>
      <c r="B533" s="7"/>
      <c r="C533" s="7"/>
      <c r="D533" s="25"/>
      <c r="E533" s="25"/>
      <c r="F533" s="25"/>
      <c r="G533" s="25"/>
      <c r="H533" s="25"/>
      <c r="I533" s="25"/>
      <c r="J533" s="25"/>
      <c r="K533" s="25"/>
      <c r="L533" s="25"/>
      <c r="M533" s="25"/>
      <c r="N533" s="25"/>
      <c r="O533" s="25"/>
      <c r="P533" s="25"/>
      <c r="Q533" s="7"/>
      <c r="R533" s="7"/>
      <c r="S533" s="7"/>
      <c r="T533" s="7"/>
      <c r="U533" s="7"/>
      <c r="V533" s="7"/>
      <c r="W533" s="7"/>
      <c r="X533" s="7"/>
    </row>
    <row r="534" spans="1:24" x14ac:dyDescent="0.2">
      <c r="A534" s="7"/>
      <c r="B534" s="7"/>
      <c r="C534" s="7"/>
      <c r="D534" s="25"/>
      <c r="E534" s="25"/>
      <c r="F534" s="25"/>
      <c r="G534" s="25"/>
      <c r="H534" s="25"/>
      <c r="I534" s="25"/>
      <c r="J534" s="25"/>
      <c r="K534" s="25"/>
      <c r="L534" s="25"/>
      <c r="M534" s="25"/>
      <c r="N534" s="25"/>
      <c r="O534" s="25"/>
      <c r="P534" s="25"/>
      <c r="Q534" s="7"/>
      <c r="R534" s="7"/>
      <c r="S534" s="7"/>
      <c r="T534" s="7"/>
      <c r="U534" s="7"/>
      <c r="V534" s="7"/>
      <c r="W534" s="7"/>
      <c r="X534" s="7"/>
    </row>
    <row r="535" spans="1:24" x14ac:dyDescent="0.2">
      <c r="A535" s="7"/>
      <c r="B535" s="7"/>
      <c r="C535" s="7"/>
      <c r="D535" s="25"/>
      <c r="E535" s="25"/>
      <c r="F535" s="25"/>
      <c r="G535" s="25"/>
      <c r="H535" s="25"/>
      <c r="I535" s="25"/>
      <c r="J535" s="25"/>
      <c r="K535" s="25"/>
      <c r="L535" s="25"/>
      <c r="M535" s="25"/>
      <c r="N535" s="25"/>
      <c r="O535" s="25"/>
      <c r="P535" s="25"/>
      <c r="Q535" s="7"/>
      <c r="R535" s="7"/>
      <c r="S535" s="7"/>
      <c r="T535" s="7"/>
      <c r="U535" s="7"/>
      <c r="V535" s="7"/>
      <c r="W535" s="7"/>
      <c r="X535" s="7"/>
    </row>
    <row r="536" spans="1:24" x14ac:dyDescent="0.2">
      <c r="A536" s="7"/>
      <c r="B536" s="7"/>
      <c r="C536" s="7"/>
      <c r="D536" s="25"/>
      <c r="E536" s="25"/>
      <c r="F536" s="25"/>
      <c r="G536" s="25"/>
      <c r="H536" s="25"/>
      <c r="I536" s="25"/>
      <c r="J536" s="25"/>
      <c r="K536" s="25"/>
      <c r="L536" s="25"/>
      <c r="M536" s="25"/>
      <c r="N536" s="25"/>
      <c r="O536" s="25"/>
      <c r="P536" s="25"/>
      <c r="Q536" s="7"/>
      <c r="R536" s="7"/>
      <c r="S536" s="7"/>
      <c r="T536" s="7"/>
      <c r="U536" s="7"/>
      <c r="V536" s="7"/>
      <c r="W536" s="7"/>
      <c r="X536" s="7"/>
    </row>
    <row r="537" spans="1:24" x14ac:dyDescent="0.2">
      <c r="A537" s="7"/>
      <c r="B537" s="7"/>
      <c r="C537" s="7"/>
      <c r="D537" s="25"/>
      <c r="E537" s="25"/>
      <c r="F537" s="25"/>
      <c r="G537" s="25"/>
      <c r="H537" s="25"/>
      <c r="I537" s="25"/>
      <c r="J537" s="25"/>
      <c r="K537" s="25"/>
      <c r="L537" s="25"/>
      <c r="M537" s="25"/>
      <c r="N537" s="25"/>
      <c r="O537" s="25"/>
      <c r="P537" s="25"/>
      <c r="Q537" s="7"/>
      <c r="R537" s="7"/>
      <c r="S537" s="7"/>
      <c r="T537" s="7"/>
      <c r="U537" s="7"/>
      <c r="V537" s="7"/>
      <c r="W537" s="7"/>
      <c r="X537" s="7"/>
    </row>
    <row r="538" spans="1:24" x14ac:dyDescent="0.2">
      <c r="A538" s="7"/>
      <c r="B538" s="7"/>
      <c r="C538" s="7"/>
      <c r="D538" s="25"/>
      <c r="E538" s="25"/>
      <c r="F538" s="25"/>
      <c r="G538" s="25"/>
      <c r="H538" s="25"/>
      <c r="I538" s="25"/>
      <c r="J538" s="25"/>
      <c r="K538" s="25"/>
      <c r="L538" s="25"/>
      <c r="M538" s="25"/>
      <c r="N538" s="25"/>
      <c r="O538" s="25"/>
      <c r="P538" s="25"/>
      <c r="Q538" s="7"/>
      <c r="R538" s="7"/>
      <c r="S538" s="7"/>
      <c r="T538" s="7"/>
      <c r="U538" s="7"/>
      <c r="V538" s="7"/>
      <c r="W538" s="7"/>
      <c r="X538" s="7"/>
    </row>
    <row r="539" spans="1:24" x14ac:dyDescent="0.2">
      <c r="A539" s="7"/>
      <c r="B539" s="7"/>
      <c r="C539" s="7"/>
      <c r="D539" s="25"/>
      <c r="E539" s="25"/>
      <c r="F539" s="25"/>
      <c r="G539" s="25"/>
      <c r="H539" s="25"/>
      <c r="I539" s="25"/>
      <c r="J539" s="25"/>
      <c r="K539" s="25"/>
      <c r="L539" s="25"/>
      <c r="M539" s="25"/>
      <c r="N539" s="25"/>
      <c r="O539" s="25"/>
      <c r="P539" s="25"/>
      <c r="Q539" s="7"/>
      <c r="R539" s="7"/>
      <c r="S539" s="7"/>
      <c r="T539" s="7"/>
      <c r="U539" s="7"/>
      <c r="V539" s="7"/>
      <c r="W539" s="7"/>
      <c r="X539" s="7"/>
    </row>
    <row r="540" spans="1:24" x14ac:dyDescent="0.2">
      <c r="A540" s="7"/>
      <c r="B540" s="7"/>
      <c r="C540" s="7"/>
      <c r="D540" s="25"/>
      <c r="E540" s="25"/>
      <c r="F540" s="25"/>
      <c r="G540" s="25"/>
      <c r="H540" s="25"/>
      <c r="I540" s="25"/>
      <c r="J540" s="25"/>
      <c r="K540" s="25"/>
      <c r="L540" s="25"/>
      <c r="M540" s="25"/>
      <c r="N540" s="25"/>
      <c r="O540" s="25"/>
      <c r="P540" s="25"/>
      <c r="Q540" s="7"/>
      <c r="R540" s="7"/>
      <c r="S540" s="7"/>
      <c r="T540" s="7"/>
      <c r="U540" s="7"/>
      <c r="V540" s="7"/>
      <c r="W540" s="7"/>
      <c r="X540" s="7"/>
    </row>
    <row r="541" spans="1:24" x14ac:dyDescent="0.2">
      <c r="A541" s="7"/>
      <c r="B541" s="7"/>
      <c r="C541" s="7"/>
      <c r="D541" s="25"/>
      <c r="E541" s="25"/>
      <c r="F541" s="25"/>
      <c r="G541" s="25"/>
      <c r="H541" s="25"/>
      <c r="I541" s="25"/>
      <c r="J541" s="25"/>
      <c r="K541" s="25"/>
      <c r="L541" s="25"/>
      <c r="M541" s="25"/>
      <c r="N541" s="25"/>
      <c r="O541" s="25"/>
      <c r="P541" s="25"/>
      <c r="Q541" s="7"/>
      <c r="R541" s="7"/>
      <c r="S541" s="7"/>
      <c r="T541" s="7"/>
      <c r="U541" s="7"/>
      <c r="V541" s="7"/>
      <c r="W541" s="7"/>
      <c r="X541" s="7"/>
    </row>
    <row r="542" spans="1:24" x14ac:dyDescent="0.2">
      <c r="A542" s="7"/>
      <c r="B542" s="7"/>
      <c r="C542" s="7"/>
      <c r="D542" s="25"/>
      <c r="E542" s="25"/>
      <c r="F542" s="25"/>
      <c r="G542" s="25"/>
      <c r="H542" s="25"/>
      <c r="I542" s="25"/>
      <c r="J542" s="25"/>
      <c r="K542" s="25"/>
      <c r="L542" s="25"/>
      <c r="M542" s="25"/>
      <c r="N542" s="25"/>
      <c r="O542" s="25"/>
      <c r="P542" s="25"/>
      <c r="Q542" s="7"/>
      <c r="R542" s="7"/>
      <c r="S542" s="7"/>
      <c r="T542" s="7"/>
      <c r="U542" s="7"/>
      <c r="V542" s="7"/>
      <c r="W542" s="7"/>
      <c r="X542" s="7"/>
    </row>
    <row r="543" spans="1:24" x14ac:dyDescent="0.2">
      <c r="A543" s="7"/>
      <c r="B543" s="7"/>
      <c r="C543" s="7"/>
      <c r="D543" s="25"/>
      <c r="E543" s="25"/>
      <c r="F543" s="25"/>
      <c r="G543" s="25"/>
      <c r="H543" s="25"/>
      <c r="I543" s="25"/>
      <c r="J543" s="25"/>
      <c r="K543" s="25"/>
      <c r="L543" s="25"/>
      <c r="M543" s="25"/>
      <c r="N543" s="25"/>
      <c r="O543" s="25"/>
      <c r="P543" s="25"/>
      <c r="Q543" s="7"/>
      <c r="R543" s="7"/>
      <c r="S543" s="7"/>
      <c r="T543" s="7"/>
      <c r="U543" s="7"/>
      <c r="V543" s="7"/>
      <c r="W543" s="7"/>
      <c r="X543" s="7"/>
    </row>
    <row r="544" spans="1:24" x14ac:dyDescent="0.2">
      <c r="A544" s="7"/>
      <c r="B544" s="7"/>
      <c r="C544" s="7"/>
      <c r="D544" s="25"/>
      <c r="E544" s="25"/>
      <c r="F544" s="25"/>
      <c r="G544" s="25"/>
      <c r="H544" s="25"/>
      <c r="I544" s="25"/>
      <c r="J544" s="25"/>
      <c r="K544" s="25"/>
      <c r="L544" s="25"/>
      <c r="M544" s="25"/>
      <c r="N544" s="25"/>
      <c r="O544" s="25"/>
      <c r="P544" s="25"/>
      <c r="Q544" s="7"/>
      <c r="R544" s="7"/>
      <c r="S544" s="7"/>
      <c r="T544" s="7"/>
      <c r="U544" s="7"/>
      <c r="V544" s="7"/>
      <c r="W544" s="7"/>
      <c r="X544" s="7"/>
    </row>
    <row r="545" spans="1:24" x14ac:dyDescent="0.2">
      <c r="A545" s="7"/>
      <c r="B545" s="7"/>
      <c r="C545" s="7"/>
      <c r="D545" s="25"/>
      <c r="E545" s="25"/>
      <c r="F545" s="25"/>
      <c r="G545" s="25"/>
      <c r="H545" s="25"/>
      <c r="I545" s="25"/>
      <c r="J545" s="25"/>
      <c r="K545" s="25"/>
      <c r="L545" s="25"/>
      <c r="M545" s="25"/>
      <c r="N545" s="25"/>
      <c r="O545" s="25"/>
      <c r="P545" s="25"/>
      <c r="Q545" s="7"/>
      <c r="R545" s="7"/>
      <c r="S545" s="7"/>
      <c r="T545" s="7"/>
      <c r="U545" s="7"/>
      <c r="V545" s="7"/>
      <c r="W545" s="7"/>
      <c r="X545" s="7"/>
    </row>
    <row r="546" spans="1:24" x14ac:dyDescent="0.2">
      <c r="A546" s="7"/>
      <c r="B546" s="7"/>
      <c r="C546" s="7"/>
      <c r="D546" s="25"/>
      <c r="E546" s="25"/>
      <c r="F546" s="25"/>
      <c r="G546" s="25"/>
      <c r="H546" s="25"/>
      <c r="I546" s="25"/>
      <c r="J546" s="25"/>
      <c r="K546" s="25"/>
      <c r="L546" s="25"/>
      <c r="M546" s="25"/>
      <c r="N546" s="25"/>
      <c r="O546" s="25"/>
      <c r="P546" s="25"/>
      <c r="Q546" s="7"/>
      <c r="R546" s="7"/>
      <c r="S546" s="7"/>
      <c r="T546" s="7"/>
      <c r="U546" s="7"/>
      <c r="V546" s="7"/>
      <c r="W546" s="7"/>
      <c r="X546" s="7"/>
    </row>
    <row r="547" spans="1:24" x14ac:dyDescent="0.2">
      <c r="A547" s="7"/>
      <c r="B547" s="7"/>
      <c r="C547" s="7"/>
      <c r="D547" s="25"/>
      <c r="E547" s="25"/>
      <c r="F547" s="25"/>
      <c r="G547" s="25"/>
      <c r="H547" s="25"/>
      <c r="I547" s="25"/>
      <c r="J547" s="25"/>
      <c r="K547" s="25"/>
      <c r="L547" s="25"/>
      <c r="M547" s="25"/>
      <c r="N547" s="25"/>
      <c r="O547" s="25"/>
      <c r="P547" s="25"/>
      <c r="Q547" s="7"/>
      <c r="R547" s="7"/>
      <c r="S547" s="7"/>
      <c r="T547" s="7"/>
      <c r="U547" s="7"/>
      <c r="V547" s="7"/>
      <c r="W547" s="7"/>
      <c r="X547" s="7"/>
    </row>
    <row r="548" spans="1:24" x14ac:dyDescent="0.2">
      <c r="A548" s="7"/>
      <c r="B548" s="7"/>
      <c r="C548" s="7"/>
      <c r="D548" s="25"/>
      <c r="E548" s="25"/>
      <c r="F548" s="25"/>
      <c r="G548" s="25"/>
      <c r="H548" s="25"/>
      <c r="I548" s="25"/>
      <c r="J548" s="25"/>
      <c r="K548" s="25"/>
      <c r="L548" s="25"/>
      <c r="M548" s="25"/>
      <c r="N548" s="25"/>
      <c r="O548" s="25"/>
      <c r="P548" s="25"/>
      <c r="Q548" s="7"/>
      <c r="R548" s="7"/>
      <c r="S548" s="7"/>
      <c r="T548" s="7"/>
      <c r="U548" s="7"/>
      <c r="V548" s="7"/>
      <c r="W548" s="7"/>
      <c r="X548" s="7"/>
    </row>
    <row r="549" spans="1:24" x14ac:dyDescent="0.2">
      <c r="A549" s="7"/>
      <c r="B549" s="7"/>
      <c r="C549" s="7"/>
      <c r="D549" s="25"/>
      <c r="E549" s="25"/>
      <c r="F549" s="25"/>
      <c r="G549" s="25"/>
      <c r="H549" s="25"/>
      <c r="I549" s="25"/>
      <c r="J549" s="25"/>
      <c r="K549" s="25"/>
      <c r="L549" s="25"/>
      <c r="M549" s="25"/>
      <c r="N549" s="25"/>
      <c r="O549" s="25"/>
      <c r="P549" s="25"/>
      <c r="Q549" s="7"/>
      <c r="R549" s="7"/>
      <c r="S549" s="7"/>
      <c r="T549" s="7"/>
      <c r="U549" s="7"/>
      <c r="V549" s="7"/>
      <c r="W549" s="7"/>
      <c r="X549" s="7"/>
    </row>
    <row r="550" spans="1:24" x14ac:dyDescent="0.2">
      <c r="A550" s="7"/>
      <c r="B550" s="7"/>
      <c r="C550" s="7"/>
      <c r="D550" s="25"/>
      <c r="E550" s="25"/>
      <c r="F550" s="25"/>
      <c r="G550" s="25"/>
      <c r="H550" s="25"/>
      <c r="I550" s="25"/>
      <c r="J550" s="25"/>
      <c r="K550" s="25"/>
      <c r="L550" s="25"/>
      <c r="M550" s="25"/>
      <c r="N550" s="25"/>
      <c r="O550" s="25"/>
      <c r="P550" s="25"/>
      <c r="Q550" s="7"/>
      <c r="R550" s="7"/>
      <c r="S550" s="7"/>
      <c r="T550" s="7"/>
      <c r="U550" s="7"/>
      <c r="V550" s="7"/>
      <c r="W550" s="7"/>
      <c r="X550" s="7"/>
    </row>
    <row r="551" spans="1:24" x14ac:dyDescent="0.2">
      <c r="A551" s="7"/>
      <c r="B551" s="7"/>
      <c r="C551" s="7"/>
      <c r="D551" s="25"/>
      <c r="E551" s="25"/>
      <c r="F551" s="25"/>
      <c r="G551" s="25"/>
      <c r="H551" s="25"/>
      <c r="I551" s="25"/>
      <c r="J551" s="25"/>
      <c r="K551" s="25"/>
      <c r="L551" s="25"/>
      <c r="M551" s="25"/>
      <c r="N551" s="25"/>
      <c r="O551" s="25"/>
      <c r="P551" s="25"/>
      <c r="Q551" s="7"/>
      <c r="R551" s="7"/>
      <c r="S551" s="7"/>
      <c r="T551" s="7"/>
      <c r="U551" s="7"/>
      <c r="V551" s="7"/>
      <c r="W551" s="7"/>
      <c r="X551" s="7"/>
    </row>
    <row r="552" spans="1:24" x14ac:dyDescent="0.2">
      <c r="A552" s="7"/>
      <c r="B552" s="7"/>
      <c r="C552" s="7"/>
      <c r="D552" s="25"/>
      <c r="E552" s="25"/>
      <c r="F552" s="25"/>
      <c r="G552" s="25"/>
      <c r="H552" s="25"/>
      <c r="I552" s="25"/>
      <c r="J552" s="25"/>
      <c r="K552" s="25"/>
      <c r="L552" s="25"/>
      <c r="M552" s="25"/>
      <c r="N552" s="25"/>
      <c r="O552" s="25"/>
      <c r="P552" s="25"/>
      <c r="Q552" s="7"/>
      <c r="R552" s="7"/>
      <c r="S552" s="7"/>
      <c r="T552" s="7"/>
      <c r="U552" s="7"/>
      <c r="V552" s="7"/>
      <c r="W552" s="7"/>
      <c r="X552" s="7"/>
    </row>
    <row r="553" spans="1:24" x14ac:dyDescent="0.2">
      <c r="A553" s="7"/>
      <c r="B553" s="7"/>
      <c r="C553" s="7"/>
      <c r="D553" s="25"/>
      <c r="E553" s="25"/>
      <c r="F553" s="25"/>
      <c r="G553" s="25"/>
      <c r="H553" s="25"/>
      <c r="I553" s="25"/>
      <c r="J553" s="25"/>
      <c r="K553" s="25"/>
      <c r="L553" s="25"/>
      <c r="M553" s="25"/>
      <c r="N553" s="25"/>
      <c r="O553" s="25"/>
      <c r="P553" s="25"/>
      <c r="Q553" s="7"/>
      <c r="R553" s="7"/>
      <c r="S553" s="7"/>
      <c r="T553" s="7"/>
      <c r="U553" s="7"/>
      <c r="V553" s="7"/>
      <c r="W553" s="7"/>
      <c r="X553" s="7"/>
    </row>
    <row r="554" spans="1:24" x14ac:dyDescent="0.2">
      <c r="A554" s="7"/>
      <c r="B554" s="7"/>
      <c r="C554" s="7"/>
      <c r="D554" s="25"/>
      <c r="E554" s="25"/>
      <c r="F554" s="25"/>
      <c r="G554" s="25"/>
      <c r="H554" s="25"/>
      <c r="I554" s="25"/>
      <c r="J554" s="25"/>
      <c r="K554" s="25"/>
      <c r="L554" s="25"/>
      <c r="M554" s="25"/>
      <c r="N554" s="25"/>
      <c r="O554" s="25"/>
      <c r="P554" s="25"/>
      <c r="Q554" s="7"/>
      <c r="R554" s="7"/>
      <c r="S554" s="7"/>
      <c r="T554" s="7"/>
      <c r="U554" s="7"/>
      <c r="V554" s="7"/>
      <c r="W554" s="7"/>
      <c r="X554" s="7"/>
    </row>
    <row r="555" spans="1:24" x14ac:dyDescent="0.2">
      <c r="A555" s="7"/>
      <c r="B555" s="7"/>
      <c r="C555" s="7"/>
      <c r="D555" s="25"/>
      <c r="E555" s="25"/>
      <c r="F555" s="25"/>
      <c r="G555" s="25"/>
      <c r="H555" s="25"/>
      <c r="I555" s="25"/>
      <c r="J555" s="25"/>
      <c r="K555" s="25"/>
      <c r="L555" s="25"/>
      <c r="M555" s="25"/>
      <c r="N555" s="25"/>
      <c r="O555" s="25"/>
      <c r="P555" s="25"/>
      <c r="Q555" s="7"/>
      <c r="R555" s="7"/>
      <c r="S555" s="7"/>
      <c r="T555" s="7"/>
      <c r="U555" s="7"/>
      <c r="V555" s="7"/>
      <c r="W555" s="7"/>
      <c r="X555" s="7"/>
    </row>
    <row r="556" spans="1:24" x14ac:dyDescent="0.2">
      <c r="A556" s="7"/>
      <c r="B556" s="7"/>
      <c r="C556" s="7"/>
      <c r="D556" s="25"/>
      <c r="E556" s="25"/>
      <c r="F556" s="25"/>
      <c r="G556" s="25"/>
      <c r="H556" s="25"/>
      <c r="I556" s="25"/>
      <c r="J556" s="25"/>
      <c r="K556" s="25"/>
      <c r="L556" s="25"/>
      <c r="M556" s="25"/>
      <c r="N556" s="25"/>
      <c r="O556" s="25"/>
      <c r="P556" s="25"/>
      <c r="Q556" s="7"/>
      <c r="R556" s="7"/>
      <c r="S556" s="7"/>
      <c r="T556" s="7"/>
      <c r="U556" s="7"/>
      <c r="V556" s="7"/>
      <c r="W556" s="7"/>
      <c r="X556" s="7"/>
    </row>
    <row r="557" spans="1:24" x14ac:dyDescent="0.2">
      <c r="A557" s="7"/>
      <c r="B557" s="7"/>
      <c r="C557" s="7"/>
      <c r="D557" s="25"/>
      <c r="E557" s="25"/>
      <c r="F557" s="25"/>
      <c r="G557" s="25"/>
      <c r="H557" s="25"/>
      <c r="I557" s="25"/>
      <c r="J557" s="25"/>
      <c r="K557" s="25"/>
      <c r="L557" s="25"/>
      <c r="M557" s="25"/>
      <c r="N557" s="25"/>
      <c r="O557" s="25"/>
      <c r="P557" s="25"/>
      <c r="Q557" s="7"/>
      <c r="R557" s="7"/>
      <c r="S557" s="7"/>
      <c r="T557" s="7"/>
      <c r="U557" s="7"/>
      <c r="V557" s="7"/>
      <c r="W557" s="7"/>
      <c r="X557" s="7"/>
    </row>
    <row r="558" spans="1:24" x14ac:dyDescent="0.2">
      <c r="A558" s="7"/>
      <c r="B558" s="7"/>
      <c r="C558" s="7"/>
      <c r="D558" s="25"/>
      <c r="E558" s="25"/>
      <c r="F558" s="25"/>
      <c r="G558" s="25"/>
      <c r="H558" s="25"/>
      <c r="I558" s="25"/>
      <c r="J558" s="25"/>
      <c r="K558" s="25"/>
      <c r="L558" s="25"/>
      <c r="M558" s="25"/>
      <c r="N558" s="25"/>
      <c r="O558" s="25"/>
      <c r="P558" s="25"/>
      <c r="Q558" s="7"/>
      <c r="R558" s="7"/>
      <c r="S558" s="7"/>
      <c r="T558" s="7"/>
      <c r="U558" s="7"/>
      <c r="V558" s="7"/>
      <c r="W558" s="7"/>
      <c r="X558" s="7"/>
    </row>
    <row r="559" spans="1:24" x14ac:dyDescent="0.2">
      <c r="A559" s="7"/>
      <c r="B559" s="7"/>
      <c r="C559" s="7"/>
      <c r="D559" s="25"/>
      <c r="E559" s="25"/>
      <c r="F559" s="25"/>
      <c r="G559" s="25"/>
      <c r="H559" s="25"/>
      <c r="I559" s="25"/>
      <c r="J559" s="25"/>
      <c r="K559" s="25"/>
      <c r="L559" s="25"/>
      <c r="M559" s="25"/>
      <c r="N559" s="25"/>
      <c r="O559" s="25"/>
      <c r="P559" s="25"/>
      <c r="Q559" s="7"/>
      <c r="R559" s="7"/>
      <c r="S559" s="7"/>
      <c r="T559" s="7"/>
      <c r="U559" s="7"/>
      <c r="V559" s="7"/>
      <c r="W559" s="7"/>
      <c r="X559" s="7"/>
    </row>
    <row r="560" spans="1:24" x14ac:dyDescent="0.2">
      <c r="A560" s="7"/>
      <c r="B560" s="7"/>
      <c r="C560" s="7"/>
      <c r="D560" s="25"/>
      <c r="E560" s="25"/>
      <c r="F560" s="25"/>
      <c r="G560" s="25"/>
      <c r="H560" s="25"/>
      <c r="I560" s="25"/>
      <c r="J560" s="25"/>
      <c r="K560" s="25"/>
      <c r="L560" s="25"/>
      <c r="M560" s="25"/>
      <c r="N560" s="25"/>
      <c r="O560" s="25"/>
      <c r="P560" s="25"/>
      <c r="Q560" s="7"/>
      <c r="R560" s="7"/>
      <c r="S560" s="7"/>
      <c r="T560" s="7"/>
      <c r="U560" s="7"/>
      <c r="V560" s="7"/>
      <c r="W560" s="7"/>
      <c r="X560" s="7"/>
    </row>
    <row r="561" spans="1:24" x14ac:dyDescent="0.2">
      <c r="A561" s="7"/>
      <c r="B561" s="7"/>
      <c r="C561" s="7"/>
      <c r="D561" s="25"/>
      <c r="E561" s="25"/>
      <c r="F561" s="25"/>
      <c r="G561" s="25"/>
      <c r="H561" s="25"/>
      <c r="I561" s="25"/>
      <c r="J561" s="25"/>
      <c r="K561" s="25"/>
      <c r="L561" s="25"/>
      <c r="M561" s="25"/>
      <c r="N561" s="25"/>
      <c r="O561" s="25"/>
      <c r="P561" s="25"/>
      <c r="Q561" s="7"/>
      <c r="R561" s="7"/>
      <c r="S561" s="7"/>
      <c r="T561" s="7"/>
      <c r="U561" s="7"/>
      <c r="V561" s="7"/>
      <c r="W561" s="7"/>
      <c r="X561" s="7"/>
    </row>
    <row r="562" spans="1:24" x14ac:dyDescent="0.2">
      <c r="A562" s="7"/>
      <c r="B562" s="7"/>
      <c r="C562" s="7"/>
      <c r="D562" s="25"/>
      <c r="E562" s="25"/>
      <c r="F562" s="25"/>
      <c r="G562" s="25"/>
      <c r="H562" s="25"/>
      <c r="I562" s="25"/>
      <c r="J562" s="25"/>
      <c r="K562" s="25"/>
      <c r="L562" s="25"/>
      <c r="M562" s="25"/>
      <c r="N562" s="25"/>
      <c r="O562" s="25"/>
      <c r="P562" s="25"/>
      <c r="Q562" s="7"/>
      <c r="R562" s="7"/>
      <c r="S562" s="7"/>
      <c r="T562" s="7"/>
      <c r="U562" s="7"/>
      <c r="V562" s="7"/>
      <c r="W562" s="7"/>
      <c r="X562" s="7"/>
    </row>
    <row r="563" spans="1:24" x14ac:dyDescent="0.2">
      <c r="A563" s="7"/>
      <c r="B563" s="7"/>
      <c r="C563" s="7"/>
      <c r="D563" s="25"/>
      <c r="E563" s="25"/>
      <c r="F563" s="25"/>
      <c r="G563" s="25"/>
      <c r="H563" s="25"/>
      <c r="I563" s="25"/>
      <c r="J563" s="25"/>
      <c r="K563" s="25"/>
      <c r="L563" s="25"/>
      <c r="M563" s="25"/>
      <c r="N563" s="25"/>
      <c r="O563" s="25"/>
      <c r="P563" s="25"/>
      <c r="Q563" s="7"/>
      <c r="R563" s="7"/>
      <c r="S563" s="7"/>
      <c r="T563" s="7"/>
      <c r="U563" s="7"/>
      <c r="V563" s="7"/>
      <c r="W563" s="7"/>
      <c r="X563" s="7"/>
    </row>
    <row r="564" spans="1:24" x14ac:dyDescent="0.2">
      <c r="A564" s="7"/>
      <c r="B564" s="7"/>
      <c r="C564" s="7"/>
      <c r="D564" s="25"/>
      <c r="E564" s="25"/>
      <c r="F564" s="25"/>
      <c r="G564" s="25"/>
      <c r="H564" s="25"/>
      <c r="I564" s="25"/>
      <c r="J564" s="25"/>
      <c r="K564" s="25"/>
      <c r="L564" s="25"/>
      <c r="M564" s="25"/>
      <c r="N564" s="25"/>
      <c r="O564" s="25"/>
      <c r="P564" s="25"/>
      <c r="Q564" s="7"/>
      <c r="R564" s="7"/>
      <c r="S564" s="7"/>
      <c r="T564" s="7"/>
      <c r="U564" s="7"/>
      <c r="V564" s="7"/>
      <c r="W564" s="7"/>
      <c r="X564" s="7"/>
    </row>
    <row r="565" spans="1:24" x14ac:dyDescent="0.2">
      <c r="A565" s="7"/>
      <c r="B565" s="7"/>
      <c r="C565" s="7"/>
      <c r="D565" s="25"/>
      <c r="E565" s="25"/>
      <c r="F565" s="25"/>
      <c r="G565" s="25"/>
      <c r="H565" s="25"/>
      <c r="I565" s="25"/>
      <c r="J565" s="25"/>
      <c r="K565" s="25"/>
      <c r="L565" s="25"/>
      <c r="M565" s="25"/>
      <c r="N565" s="25"/>
      <c r="O565" s="25"/>
      <c r="P565" s="25"/>
      <c r="Q565" s="7"/>
      <c r="R565" s="7"/>
      <c r="S565" s="7"/>
      <c r="T565" s="7"/>
      <c r="U565" s="7"/>
      <c r="V565" s="7"/>
      <c r="W565" s="7"/>
      <c r="X565" s="7"/>
    </row>
    <row r="566" spans="1:24" x14ac:dyDescent="0.2">
      <c r="A566" s="7"/>
      <c r="B566" s="7"/>
      <c r="C566" s="7"/>
      <c r="D566" s="25"/>
      <c r="E566" s="25"/>
      <c r="F566" s="25"/>
      <c r="G566" s="25"/>
      <c r="H566" s="25"/>
      <c r="I566" s="25"/>
      <c r="J566" s="25"/>
      <c r="K566" s="25"/>
      <c r="L566" s="25"/>
      <c r="M566" s="25"/>
      <c r="N566" s="25"/>
      <c r="O566" s="25"/>
      <c r="P566" s="25"/>
      <c r="Q566" s="7"/>
      <c r="R566" s="7"/>
      <c r="S566" s="7"/>
      <c r="T566" s="7"/>
      <c r="U566" s="7"/>
      <c r="V566" s="7"/>
      <c r="W566" s="7"/>
      <c r="X566" s="7"/>
    </row>
    <row r="567" spans="1:24" x14ac:dyDescent="0.2">
      <c r="A567" s="7"/>
      <c r="B567" s="7"/>
      <c r="C567" s="7"/>
      <c r="D567" s="25"/>
      <c r="E567" s="25"/>
      <c r="F567" s="25"/>
      <c r="G567" s="25"/>
      <c r="H567" s="25"/>
      <c r="I567" s="25"/>
      <c r="J567" s="25"/>
      <c r="K567" s="25"/>
      <c r="L567" s="25"/>
      <c r="M567" s="25"/>
      <c r="N567" s="25"/>
      <c r="O567" s="25"/>
      <c r="P567" s="25"/>
      <c r="Q567" s="7"/>
      <c r="R567" s="7"/>
      <c r="S567" s="7"/>
      <c r="T567" s="7"/>
      <c r="U567" s="7"/>
      <c r="V567" s="7"/>
      <c r="W567" s="7"/>
      <c r="X567" s="7"/>
    </row>
    <row r="568" spans="1:24" x14ac:dyDescent="0.2">
      <c r="A568" s="7"/>
      <c r="B568" s="7"/>
      <c r="C568" s="7"/>
      <c r="D568" s="25"/>
      <c r="E568" s="25"/>
      <c r="F568" s="25"/>
      <c r="G568" s="25"/>
      <c r="H568" s="25"/>
      <c r="I568" s="25"/>
      <c r="J568" s="25"/>
      <c r="K568" s="25"/>
      <c r="L568" s="25"/>
      <c r="M568" s="25"/>
      <c r="N568" s="25"/>
      <c r="O568" s="25"/>
      <c r="P568" s="25"/>
      <c r="Q568" s="7"/>
      <c r="R568" s="7"/>
      <c r="S568" s="7"/>
      <c r="T568" s="7"/>
      <c r="U568" s="7"/>
      <c r="V568" s="7"/>
      <c r="W568" s="7"/>
      <c r="X568" s="7"/>
    </row>
    <row r="569" spans="1:24" x14ac:dyDescent="0.2">
      <c r="A569" s="7"/>
      <c r="B569" s="7"/>
      <c r="C569" s="7"/>
      <c r="D569" s="25"/>
      <c r="E569" s="25"/>
      <c r="F569" s="25"/>
      <c r="G569" s="25"/>
      <c r="H569" s="25"/>
      <c r="I569" s="25"/>
      <c r="J569" s="25"/>
      <c r="K569" s="25"/>
      <c r="L569" s="25"/>
      <c r="M569" s="25"/>
      <c r="N569" s="25"/>
      <c r="O569" s="25"/>
      <c r="P569" s="25"/>
      <c r="Q569" s="7"/>
      <c r="R569" s="7"/>
      <c r="S569" s="7"/>
      <c r="T569" s="7"/>
      <c r="U569" s="7"/>
      <c r="V569" s="7"/>
      <c r="W569" s="7"/>
      <c r="X569" s="7"/>
    </row>
    <row r="570" spans="1:24" x14ac:dyDescent="0.2">
      <c r="A570" s="7"/>
      <c r="B570" s="7"/>
      <c r="C570" s="7"/>
      <c r="D570" s="25"/>
      <c r="E570" s="25"/>
      <c r="F570" s="25"/>
      <c r="G570" s="25"/>
      <c r="H570" s="25"/>
      <c r="I570" s="25"/>
      <c r="J570" s="25"/>
      <c r="K570" s="25"/>
      <c r="L570" s="25"/>
      <c r="M570" s="25"/>
      <c r="N570" s="25"/>
      <c r="O570" s="25"/>
      <c r="P570" s="25"/>
      <c r="Q570" s="7"/>
      <c r="R570" s="7"/>
      <c r="S570" s="7"/>
      <c r="T570" s="7"/>
      <c r="U570" s="7"/>
      <c r="V570" s="7"/>
      <c r="W570" s="7"/>
      <c r="X570" s="7"/>
    </row>
    <row r="571" spans="1:24" x14ac:dyDescent="0.2">
      <c r="A571" s="7"/>
      <c r="B571" s="7"/>
      <c r="C571" s="7"/>
      <c r="D571" s="25"/>
      <c r="E571" s="25"/>
      <c r="F571" s="25"/>
      <c r="G571" s="25"/>
      <c r="H571" s="25"/>
      <c r="I571" s="25"/>
      <c r="J571" s="25"/>
      <c r="K571" s="25"/>
      <c r="L571" s="25"/>
      <c r="M571" s="25"/>
      <c r="N571" s="25"/>
      <c r="O571" s="25"/>
      <c r="P571" s="25"/>
      <c r="Q571" s="7"/>
      <c r="R571" s="7"/>
      <c r="S571" s="7"/>
      <c r="T571" s="7"/>
      <c r="U571" s="7"/>
      <c r="V571" s="7"/>
      <c r="W571" s="7"/>
      <c r="X571" s="7"/>
    </row>
    <row r="572" spans="1:24" x14ac:dyDescent="0.2">
      <c r="A572" s="7"/>
      <c r="B572" s="7"/>
      <c r="C572" s="7"/>
      <c r="D572" s="25"/>
      <c r="E572" s="25"/>
      <c r="F572" s="25"/>
      <c r="G572" s="25"/>
      <c r="H572" s="25"/>
      <c r="I572" s="25"/>
      <c r="J572" s="25"/>
      <c r="K572" s="25"/>
      <c r="L572" s="25"/>
      <c r="M572" s="25"/>
      <c r="N572" s="25"/>
      <c r="O572" s="25"/>
      <c r="P572" s="25"/>
      <c r="Q572" s="7"/>
      <c r="R572" s="7"/>
      <c r="S572" s="7"/>
      <c r="T572" s="7"/>
      <c r="U572" s="7"/>
      <c r="V572" s="7"/>
      <c r="W572" s="7"/>
      <c r="X572" s="7"/>
    </row>
    <row r="573" spans="1:24" x14ac:dyDescent="0.2">
      <c r="A573" s="7"/>
      <c r="B573" s="7"/>
      <c r="C573" s="7"/>
      <c r="D573" s="25"/>
      <c r="E573" s="25"/>
      <c r="F573" s="25"/>
      <c r="G573" s="25"/>
      <c r="H573" s="25"/>
      <c r="I573" s="25"/>
      <c r="J573" s="25"/>
      <c r="K573" s="25"/>
      <c r="L573" s="25"/>
      <c r="M573" s="25"/>
      <c r="N573" s="25"/>
      <c r="O573" s="25"/>
      <c r="P573" s="25"/>
      <c r="Q573" s="7"/>
      <c r="R573" s="7"/>
      <c r="S573" s="7"/>
      <c r="T573" s="7"/>
      <c r="U573" s="7"/>
      <c r="V573" s="7"/>
      <c r="W573" s="7"/>
      <c r="X573" s="7"/>
    </row>
    <row r="574" spans="1:24" x14ac:dyDescent="0.2">
      <c r="A574" s="7"/>
      <c r="B574" s="7"/>
      <c r="C574" s="7"/>
      <c r="D574" s="25"/>
      <c r="E574" s="25"/>
      <c r="F574" s="25"/>
      <c r="G574" s="25"/>
      <c r="H574" s="25"/>
      <c r="I574" s="25"/>
      <c r="J574" s="25"/>
      <c r="K574" s="25"/>
      <c r="L574" s="25"/>
      <c r="M574" s="25"/>
      <c r="N574" s="25"/>
      <c r="O574" s="25"/>
      <c r="P574" s="25"/>
      <c r="Q574" s="7"/>
      <c r="R574" s="7"/>
      <c r="S574" s="7"/>
      <c r="T574" s="7"/>
      <c r="U574" s="7"/>
      <c r="V574" s="7"/>
      <c r="W574" s="7"/>
      <c r="X574" s="7"/>
    </row>
    <row r="575" spans="1:24" x14ac:dyDescent="0.2">
      <c r="A575" s="7"/>
      <c r="B575" s="7"/>
      <c r="C575" s="7"/>
      <c r="D575" s="25"/>
      <c r="E575" s="25"/>
      <c r="F575" s="25"/>
      <c r="G575" s="25"/>
      <c r="H575" s="25"/>
      <c r="I575" s="25"/>
      <c r="J575" s="25"/>
      <c r="K575" s="25"/>
      <c r="L575" s="25"/>
      <c r="M575" s="25"/>
      <c r="N575" s="25"/>
      <c r="O575" s="25"/>
      <c r="P575" s="25"/>
      <c r="Q575" s="7"/>
      <c r="R575" s="7"/>
      <c r="S575" s="7"/>
      <c r="T575" s="7"/>
      <c r="U575" s="7"/>
      <c r="V575" s="7"/>
      <c r="W575" s="7"/>
      <c r="X575" s="7"/>
    </row>
    <row r="576" spans="1:24" x14ac:dyDescent="0.2">
      <c r="A576" s="7"/>
      <c r="B576" s="7"/>
      <c r="C576" s="7"/>
      <c r="D576" s="25"/>
      <c r="E576" s="25"/>
      <c r="F576" s="25"/>
      <c r="G576" s="25"/>
      <c r="H576" s="25"/>
      <c r="I576" s="25"/>
      <c r="J576" s="25"/>
      <c r="K576" s="25"/>
      <c r="L576" s="25"/>
      <c r="M576" s="25"/>
      <c r="N576" s="25"/>
      <c r="O576" s="25"/>
      <c r="P576" s="25"/>
      <c r="Q576" s="7"/>
      <c r="R576" s="7"/>
      <c r="S576" s="7"/>
      <c r="T576" s="7"/>
      <c r="U576" s="7"/>
      <c r="V576" s="7"/>
      <c r="W576" s="7"/>
      <c r="X576" s="7"/>
    </row>
    <row r="577" spans="1:24" x14ac:dyDescent="0.2">
      <c r="A577" s="7"/>
      <c r="B577" s="7"/>
      <c r="C577" s="7"/>
      <c r="D577" s="25"/>
      <c r="E577" s="25"/>
      <c r="F577" s="25"/>
      <c r="G577" s="25"/>
      <c r="H577" s="25"/>
      <c r="I577" s="25"/>
      <c r="J577" s="25"/>
      <c r="K577" s="25"/>
      <c r="L577" s="25"/>
      <c r="M577" s="25"/>
      <c r="N577" s="25"/>
      <c r="O577" s="25"/>
      <c r="P577" s="25"/>
      <c r="Q577" s="7"/>
      <c r="R577" s="7"/>
      <c r="S577" s="7"/>
      <c r="T577" s="7"/>
      <c r="U577" s="7"/>
      <c r="V577" s="7"/>
      <c r="W577" s="7"/>
      <c r="X577" s="7"/>
    </row>
    <row r="578" spans="1:24" x14ac:dyDescent="0.2">
      <c r="A578" s="7"/>
      <c r="B578" s="7"/>
      <c r="C578" s="7"/>
      <c r="D578" s="25"/>
      <c r="E578" s="25"/>
      <c r="F578" s="25"/>
      <c r="G578" s="25"/>
      <c r="H578" s="25"/>
      <c r="I578" s="25"/>
      <c r="J578" s="25"/>
      <c r="K578" s="25"/>
      <c r="L578" s="25"/>
      <c r="M578" s="25"/>
      <c r="N578" s="25"/>
      <c r="O578" s="25"/>
      <c r="P578" s="25"/>
      <c r="Q578" s="7"/>
      <c r="R578" s="7"/>
      <c r="S578" s="7"/>
      <c r="T578" s="7"/>
      <c r="U578" s="7"/>
      <c r="V578" s="7"/>
      <c r="W578" s="7"/>
      <c r="X578" s="7"/>
    </row>
    <row r="579" spans="1:24" x14ac:dyDescent="0.2">
      <c r="A579" s="7"/>
      <c r="B579" s="7"/>
      <c r="C579" s="7"/>
      <c r="D579" s="25"/>
      <c r="E579" s="25"/>
      <c r="F579" s="25"/>
      <c r="G579" s="25"/>
      <c r="H579" s="25"/>
      <c r="I579" s="25"/>
      <c r="J579" s="25"/>
      <c r="K579" s="25"/>
      <c r="L579" s="25"/>
      <c r="M579" s="25"/>
      <c r="N579" s="25"/>
      <c r="O579" s="25"/>
      <c r="P579" s="25"/>
      <c r="Q579" s="7"/>
      <c r="R579" s="7"/>
      <c r="S579" s="7"/>
      <c r="T579" s="7"/>
      <c r="U579" s="7"/>
      <c r="V579" s="7"/>
      <c r="W579" s="7"/>
      <c r="X579" s="7"/>
    </row>
    <row r="580" spans="1:24" x14ac:dyDescent="0.2">
      <c r="A580" s="7"/>
      <c r="B580" s="7"/>
      <c r="C580" s="7"/>
      <c r="D580" s="25"/>
      <c r="E580" s="25"/>
      <c r="F580" s="25"/>
      <c r="G580" s="25"/>
      <c r="H580" s="25"/>
      <c r="I580" s="25"/>
      <c r="J580" s="25"/>
      <c r="K580" s="25"/>
      <c r="L580" s="25"/>
      <c r="M580" s="25"/>
      <c r="N580" s="25"/>
      <c r="O580" s="25"/>
      <c r="P580" s="25"/>
      <c r="Q580" s="7"/>
      <c r="R580" s="7"/>
      <c r="S580" s="7"/>
      <c r="T580" s="7"/>
      <c r="U580" s="7"/>
      <c r="V580" s="7"/>
      <c r="W580" s="7"/>
      <c r="X580" s="7"/>
    </row>
    <row r="581" spans="1:24" x14ac:dyDescent="0.2">
      <c r="A581" s="7"/>
      <c r="B581" s="7"/>
      <c r="C581" s="7"/>
      <c r="D581" s="25"/>
      <c r="E581" s="25"/>
      <c r="F581" s="25"/>
      <c r="G581" s="25"/>
      <c r="H581" s="25"/>
      <c r="I581" s="25"/>
      <c r="J581" s="25"/>
      <c r="K581" s="25"/>
      <c r="L581" s="25"/>
      <c r="M581" s="25"/>
      <c r="N581" s="25"/>
      <c r="O581" s="25"/>
      <c r="P581" s="25"/>
      <c r="Q581" s="7"/>
      <c r="R581" s="7"/>
      <c r="S581" s="7"/>
      <c r="T581" s="7"/>
      <c r="U581" s="7"/>
      <c r="V581" s="7"/>
      <c r="W581" s="7"/>
      <c r="X581" s="7"/>
    </row>
    <row r="582" spans="1:24" x14ac:dyDescent="0.2">
      <c r="A582" s="7"/>
      <c r="B582" s="7"/>
      <c r="C582" s="7"/>
      <c r="D582" s="25"/>
      <c r="E582" s="25"/>
      <c r="F582" s="25"/>
      <c r="G582" s="25"/>
      <c r="H582" s="25"/>
      <c r="I582" s="25"/>
      <c r="J582" s="25"/>
      <c r="K582" s="25"/>
      <c r="L582" s="25"/>
      <c r="M582" s="25"/>
      <c r="N582" s="25"/>
      <c r="O582" s="25"/>
      <c r="P582" s="25"/>
      <c r="Q582" s="7"/>
      <c r="R582" s="7"/>
      <c r="S582" s="7"/>
      <c r="T582" s="7"/>
      <c r="U582" s="7"/>
      <c r="V582" s="7"/>
      <c r="W582" s="7"/>
      <c r="X582" s="7"/>
    </row>
    <row r="583" spans="1:24" x14ac:dyDescent="0.2">
      <c r="A583" s="7"/>
      <c r="B583" s="7"/>
      <c r="C583" s="7"/>
      <c r="D583" s="25"/>
      <c r="E583" s="25"/>
      <c r="F583" s="25"/>
      <c r="G583" s="25"/>
      <c r="H583" s="25"/>
      <c r="I583" s="25"/>
      <c r="J583" s="25"/>
      <c r="K583" s="25"/>
      <c r="L583" s="25"/>
      <c r="M583" s="25"/>
      <c r="N583" s="25"/>
      <c r="O583" s="25"/>
      <c r="P583" s="25"/>
      <c r="Q583" s="7"/>
      <c r="R583" s="7"/>
      <c r="S583" s="7"/>
      <c r="T583" s="7"/>
      <c r="U583" s="7"/>
      <c r="V583" s="7"/>
      <c r="W583" s="7"/>
      <c r="X583" s="7"/>
    </row>
    <row r="584" spans="1:24" x14ac:dyDescent="0.2">
      <c r="A584" s="7"/>
      <c r="B584" s="7"/>
      <c r="C584" s="7"/>
      <c r="D584" s="25"/>
      <c r="E584" s="25"/>
      <c r="F584" s="25"/>
      <c r="G584" s="25"/>
      <c r="H584" s="25"/>
      <c r="I584" s="25"/>
      <c r="J584" s="25"/>
      <c r="K584" s="25"/>
      <c r="L584" s="25"/>
      <c r="M584" s="25"/>
      <c r="N584" s="25"/>
      <c r="O584" s="25"/>
      <c r="P584" s="25"/>
      <c r="Q584" s="7"/>
      <c r="R584" s="7"/>
      <c r="S584" s="7"/>
      <c r="T584" s="7"/>
      <c r="U584" s="7"/>
      <c r="V584" s="7"/>
      <c r="W584" s="7"/>
      <c r="X584" s="7"/>
    </row>
    <row r="585" spans="1:24" x14ac:dyDescent="0.2">
      <c r="A585" s="7"/>
      <c r="B585" s="7"/>
      <c r="C585" s="7"/>
      <c r="D585" s="25"/>
      <c r="E585" s="25"/>
      <c r="F585" s="25"/>
      <c r="G585" s="25"/>
      <c r="H585" s="25"/>
      <c r="I585" s="25"/>
      <c r="J585" s="25"/>
      <c r="K585" s="25"/>
      <c r="L585" s="25"/>
      <c r="M585" s="25"/>
      <c r="N585" s="25"/>
      <c r="O585" s="25"/>
      <c r="P585" s="25"/>
      <c r="Q585" s="7"/>
      <c r="R585" s="7"/>
      <c r="S585" s="7"/>
      <c r="T585" s="7"/>
      <c r="U585" s="7"/>
      <c r="V585" s="7"/>
      <c r="W585" s="7"/>
      <c r="X585" s="7"/>
    </row>
    <row r="586" spans="1:24" x14ac:dyDescent="0.2">
      <c r="A586" s="7"/>
      <c r="B586" s="7"/>
      <c r="C586" s="7"/>
      <c r="D586" s="25"/>
      <c r="E586" s="25"/>
      <c r="F586" s="25"/>
      <c r="G586" s="25"/>
      <c r="H586" s="25"/>
      <c r="I586" s="25"/>
      <c r="J586" s="25"/>
      <c r="K586" s="25"/>
      <c r="L586" s="25"/>
      <c r="M586" s="25"/>
      <c r="N586" s="25"/>
      <c r="O586" s="25"/>
      <c r="P586" s="25"/>
      <c r="Q586" s="7"/>
      <c r="R586" s="7"/>
      <c r="S586" s="7"/>
      <c r="T586" s="7"/>
      <c r="U586" s="7"/>
      <c r="V586" s="7"/>
      <c r="W586" s="7"/>
      <c r="X586" s="7"/>
    </row>
    <row r="587" spans="1:24" x14ac:dyDescent="0.2">
      <c r="A587" s="7"/>
      <c r="B587" s="7"/>
      <c r="C587" s="7"/>
      <c r="D587" s="25"/>
      <c r="E587" s="25"/>
      <c r="F587" s="25"/>
      <c r="G587" s="25"/>
      <c r="H587" s="25"/>
      <c r="I587" s="25"/>
      <c r="J587" s="25"/>
      <c r="K587" s="25"/>
      <c r="L587" s="25"/>
      <c r="M587" s="25"/>
      <c r="N587" s="25"/>
      <c r="O587" s="25"/>
      <c r="P587" s="25"/>
      <c r="Q587" s="7"/>
      <c r="R587" s="7"/>
      <c r="S587" s="7"/>
      <c r="T587" s="7"/>
      <c r="U587" s="7"/>
      <c r="V587" s="7"/>
      <c r="W587" s="7"/>
      <c r="X587" s="7"/>
    </row>
    <row r="588" spans="1:24" x14ac:dyDescent="0.2">
      <c r="A588" s="7"/>
      <c r="B588" s="7"/>
      <c r="C588" s="7"/>
      <c r="D588" s="25"/>
      <c r="E588" s="25"/>
      <c r="F588" s="25"/>
      <c r="G588" s="25"/>
      <c r="H588" s="25"/>
      <c r="I588" s="25"/>
      <c r="J588" s="25"/>
      <c r="K588" s="25"/>
      <c r="L588" s="25"/>
      <c r="M588" s="25"/>
      <c r="N588" s="25"/>
      <c r="O588" s="25"/>
      <c r="P588" s="25"/>
      <c r="Q588" s="7"/>
      <c r="R588" s="7"/>
      <c r="S588" s="7"/>
      <c r="T588" s="7"/>
      <c r="U588" s="7"/>
      <c r="V588" s="7"/>
      <c r="W588" s="7"/>
      <c r="X588" s="7"/>
    </row>
    <row r="589" spans="1:24" x14ac:dyDescent="0.2">
      <c r="A589" s="7"/>
      <c r="B589" s="7"/>
      <c r="C589" s="7"/>
      <c r="D589" s="25"/>
      <c r="E589" s="25"/>
      <c r="F589" s="25"/>
      <c r="G589" s="25"/>
      <c r="H589" s="25"/>
      <c r="I589" s="25"/>
      <c r="J589" s="25"/>
      <c r="K589" s="25"/>
      <c r="L589" s="25"/>
      <c r="M589" s="25"/>
      <c r="N589" s="25"/>
      <c r="O589" s="25"/>
      <c r="P589" s="25"/>
      <c r="Q589" s="7"/>
      <c r="R589" s="7"/>
      <c r="S589" s="7"/>
      <c r="T589" s="7"/>
      <c r="U589" s="7"/>
      <c r="V589" s="7"/>
      <c r="W589" s="7"/>
      <c r="X589" s="7"/>
    </row>
    <row r="590" spans="1:24" x14ac:dyDescent="0.2">
      <c r="A590" s="7"/>
      <c r="B590" s="7"/>
      <c r="C590" s="7"/>
      <c r="D590" s="25"/>
      <c r="E590" s="25"/>
      <c r="F590" s="25"/>
      <c r="G590" s="25"/>
      <c r="H590" s="25"/>
      <c r="I590" s="25"/>
      <c r="J590" s="25"/>
      <c r="K590" s="25"/>
      <c r="L590" s="25"/>
      <c r="M590" s="25"/>
      <c r="N590" s="25"/>
      <c r="O590" s="25"/>
      <c r="P590" s="25"/>
      <c r="Q590" s="7"/>
      <c r="R590" s="7"/>
      <c r="S590" s="7"/>
      <c r="T590" s="7"/>
      <c r="U590" s="7"/>
      <c r="V590" s="7"/>
      <c r="W590" s="7"/>
      <c r="X590" s="7"/>
    </row>
    <row r="591" spans="1:24" x14ac:dyDescent="0.2">
      <c r="A591" s="7"/>
      <c r="B591" s="7"/>
      <c r="C591" s="7"/>
      <c r="D591" s="25"/>
      <c r="E591" s="25"/>
      <c r="F591" s="25"/>
      <c r="G591" s="25"/>
      <c r="H591" s="25"/>
      <c r="I591" s="25"/>
      <c r="J591" s="25"/>
      <c r="K591" s="25"/>
      <c r="L591" s="25"/>
      <c r="M591" s="25"/>
      <c r="N591" s="25"/>
      <c r="O591" s="25"/>
      <c r="P591" s="25"/>
      <c r="Q591" s="7"/>
      <c r="R591" s="7"/>
      <c r="S591" s="7"/>
      <c r="T591" s="7"/>
      <c r="U591" s="7"/>
      <c r="V591" s="7"/>
      <c r="W591" s="7"/>
      <c r="X591" s="7"/>
    </row>
    <row r="592" spans="1:24" x14ac:dyDescent="0.2">
      <c r="A592" s="7"/>
      <c r="B592" s="7"/>
      <c r="C592" s="7"/>
      <c r="D592" s="25"/>
      <c r="E592" s="25"/>
      <c r="F592" s="25"/>
      <c r="G592" s="25"/>
      <c r="H592" s="25"/>
      <c r="I592" s="25"/>
      <c r="J592" s="25"/>
      <c r="K592" s="25"/>
      <c r="L592" s="25"/>
      <c r="M592" s="25"/>
      <c r="N592" s="25"/>
      <c r="O592" s="25"/>
      <c r="P592" s="25"/>
      <c r="Q592" s="7"/>
      <c r="R592" s="7"/>
      <c r="S592" s="7"/>
      <c r="T592" s="7"/>
      <c r="U592" s="7"/>
      <c r="V592" s="7"/>
      <c r="W592" s="7"/>
      <c r="X592" s="7"/>
    </row>
    <row r="593" spans="1:24" x14ac:dyDescent="0.2">
      <c r="A593" s="7"/>
      <c r="B593" s="7"/>
      <c r="C593" s="7"/>
      <c r="D593" s="25"/>
      <c r="E593" s="25"/>
      <c r="F593" s="25"/>
      <c r="G593" s="25"/>
      <c r="H593" s="25"/>
      <c r="I593" s="25"/>
      <c r="J593" s="25"/>
      <c r="K593" s="25"/>
      <c r="L593" s="25"/>
      <c r="M593" s="25"/>
      <c r="N593" s="25"/>
      <c r="O593" s="25"/>
      <c r="P593" s="25"/>
      <c r="Q593" s="7"/>
      <c r="R593" s="7"/>
      <c r="S593" s="7"/>
      <c r="T593" s="7"/>
      <c r="U593" s="7"/>
      <c r="V593" s="7"/>
      <c r="W593" s="7"/>
      <c r="X593" s="7"/>
    </row>
    <row r="594" spans="1:24" x14ac:dyDescent="0.2">
      <c r="A594" s="7"/>
      <c r="B594" s="7"/>
      <c r="C594" s="7"/>
      <c r="D594" s="25"/>
      <c r="E594" s="25"/>
      <c r="F594" s="25"/>
      <c r="G594" s="25"/>
      <c r="H594" s="25"/>
      <c r="I594" s="25"/>
      <c r="J594" s="25"/>
      <c r="K594" s="25"/>
      <c r="L594" s="25"/>
      <c r="M594" s="25"/>
      <c r="N594" s="25"/>
      <c r="O594" s="25"/>
      <c r="P594" s="25"/>
      <c r="Q594" s="7"/>
      <c r="R594" s="7"/>
      <c r="S594" s="7"/>
      <c r="T594" s="7"/>
      <c r="U594" s="7"/>
      <c r="V594" s="7"/>
      <c r="W594" s="7"/>
      <c r="X594" s="7"/>
    </row>
    <row r="595" spans="1:24" x14ac:dyDescent="0.2">
      <c r="A595" s="7"/>
      <c r="B595" s="7"/>
      <c r="C595" s="7"/>
      <c r="D595" s="25"/>
      <c r="E595" s="25"/>
      <c r="F595" s="25"/>
      <c r="G595" s="25"/>
      <c r="H595" s="25"/>
      <c r="I595" s="25"/>
      <c r="J595" s="25"/>
      <c r="K595" s="25"/>
      <c r="L595" s="25"/>
      <c r="M595" s="25"/>
      <c r="N595" s="25"/>
      <c r="O595" s="25"/>
      <c r="P595" s="25"/>
      <c r="Q595" s="7"/>
      <c r="R595" s="7"/>
      <c r="S595" s="7"/>
      <c r="T595" s="7"/>
      <c r="U595" s="7"/>
      <c r="V595" s="7"/>
      <c r="W595" s="7"/>
      <c r="X595" s="7"/>
    </row>
    <row r="596" spans="1:24" x14ac:dyDescent="0.2">
      <c r="A596" s="7"/>
      <c r="B596" s="7"/>
      <c r="C596" s="7"/>
      <c r="D596" s="25"/>
      <c r="E596" s="25"/>
      <c r="F596" s="25"/>
      <c r="G596" s="25"/>
      <c r="H596" s="25"/>
      <c r="I596" s="25"/>
      <c r="J596" s="25"/>
      <c r="K596" s="25"/>
      <c r="L596" s="25"/>
      <c r="M596" s="25"/>
      <c r="N596" s="25"/>
      <c r="O596" s="25"/>
      <c r="P596" s="25"/>
      <c r="Q596" s="7"/>
      <c r="R596" s="7"/>
      <c r="S596" s="7"/>
      <c r="T596" s="7"/>
      <c r="U596" s="7"/>
      <c r="V596" s="7"/>
      <c r="W596" s="7"/>
      <c r="X596" s="7"/>
    </row>
    <row r="597" spans="1:24" x14ac:dyDescent="0.2">
      <c r="A597" s="7"/>
      <c r="B597" s="7"/>
      <c r="C597" s="7"/>
      <c r="D597" s="25"/>
      <c r="E597" s="25"/>
      <c r="F597" s="25"/>
      <c r="G597" s="25"/>
      <c r="H597" s="25"/>
      <c r="I597" s="25"/>
      <c r="J597" s="25"/>
      <c r="K597" s="25"/>
      <c r="L597" s="25"/>
      <c r="M597" s="25"/>
      <c r="N597" s="25"/>
      <c r="O597" s="25"/>
      <c r="P597" s="25"/>
      <c r="Q597" s="7"/>
      <c r="R597" s="7"/>
      <c r="S597" s="7"/>
      <c r="T597" s="7"/>
      <c r="U597" s="7"/>
      <c r="V597" s="7"/>
      <c r="W597" s="7"/>
      <c r="X597" s="7"/>
    </row>
    <row r="598" spans="1:24" x14ac:dyDescent="0.2">
      <c r="A598" s="7"/>
      <c r="B598" s="7"/>
      <c r="C598" s="7"/>
      <c r="D598" s="25"/>
      <c r="E598" s="25"/>
      <c r="F598" s="25"/>
      <c r="G598" s="25"/>
      <c r="H598" s="25"/>
      <c r="I598" s="25"/>
      <c r="J598" s="25"/>
      <c r="K598" s="25"/>
      <c r="L598" s="25"/>
      <c r="M598" s="25"/>
      <c r="N598" s="25"/>
      <c r="O598" s="25"/>
      <c r="P598" s="25"/>
      <c r="Q598" s="7"/>
      <c r="R598" s="7"/>
      <c r="S598" s="7"/>
      <c r="T598" s="7"/>
      <c r="U598" s="7"/>
      <c r="V598" s="7"/>
      <c r="W598" s="7"/>
      <c r="X598" s="7"/>
    </row>
    <row r="599" spans="1:24" x14ac:dyDescent="0.2">
      <c r="A599" s="7"/>
      <c r="B599" s="7"/>
      <c r="C599" s="7"/>
      <c r="D599" s="25"/>
      <c r="E599" s="25"/>
      <c r="F599" s="25"/>
      <c r="G599" s="25"/>
      <c r="H599" s="25"/>
      <c r="I599" s="25"/>
      <c r="J599" s="25"/>
      <c r="K599" s="25"/>
      <c r="L599" s="25"/>
      <c r="M599" s="25"/>
      <c r="N599" s="25"/>
      <c r="O599" s="25"/>
      <c r="P599" s="25"/>
      <c r="Q599" s="7"/>
      <c r="R599" s="7"/>
      <c r="S599" s="7"/>
      <c r="T599" s="7"/>
      <c r="U599" s="7"/>
      <c r="V599" s="7"/>
      <c r="W599" s="7"/>
      <c r="X599" s="7"/>
    </row>
    <row r="600" spans="1:24" x14ac:dyDescent="0.2">
      <c r="A600" s="7"/>
      <c r="B600" s="7"/>
      <c r="C600" s="7"/>
      <c r="D600" s="25"/>
      <c r="E600" s="25"/>
      <c r="F600" s="25"/>
      <c r="G600" s="25"/>
      <c r="H600" s="25"/>
      <c r="I600" s="25"/>
      <c r="J600" s="25"/>
      <c r="K600" s="25"/>
      <c r="L600" s="25"/>
      <c r="M600" s="25"/>
      <c r="N600" s="25"/>
      <c r="O600" s="25"/>
      <c r="P600" s="25"/>
      <c r="Q600" s="7"/>
      <c r="R600" s="7"/>
      <c r="S600" s="7"/>
      <c r="T600" s="7"/>
      <c r="U600" s="7"/>
      <c r="V600" s="7"/>
      <c r="W600" s="7"/>
      <c r="X600" s="7"/>
    </row>
    <row r="601" spans="1:24" x14ac:dyDescent="0.2">
      <c r="A601" s="7"/>
      <c r="B601" s="7"/>
      <c r="C601" s="7"/>
      <c r="D601" s="25"/>
      <c r="E601" s="25"/>
      <c r="F601" s="25"/>
      <c r="G601" s="25"/>
      <c r="H601" s="25"/>
      <c r="I601" s="25"/>
      <c r="J601" s="25"/>
      <c r="K601" s="25"/>
      <c r="L601" s="25"/>
      <c r="M601" s="25"/>
      <c r="N601" s="25"/>
      <c r="O601" s="25"/>
      <c r="P601" s="25"/>
      <c r="Q601" s="7"/>
      <c r="R601" s="7"/>
      <c r="S601" s="7"/>
      <c r="T601" s="7"/>
      <c r="U601" s="7"/>
      <c r="V601" s="7"/>
      <c r="W601" s="7"/>
      <c r="X601" s="7"/>
    </row>
    <row r="602" spans="1:24" x14ac:dyDescent="0.2">
      <c r="A602" s="7"/>
      <c r="B602" s="7"/>
      <c r="C602" s="7"/>
      <c r="D602" s="25"/>
      <c r="E602" s="25"/>
      <c r="F602" s="25"/>
      <c r="G602" s="25"/>
      <c r="H602" s="25"/>
      <c r="I602" s="25"/>
      <c r="J602" s="25"/>
      <c r="K602" s="25"/>
      <c r="L602" s="25"/>
      <c r="M602" s="25"/>
      <c r="N602" s="25"/>
      <c r="O602" s="25"/>
      <c r="P602" s="25"/>
      <c r="Q602" s="7"/>
      <c r="R602" s="7"/>
      <c r="S602" s="7"/>
      <c r="T602" s="7"/>
      <c r="U602" s="7"/>
      <c r="V602" s="7"/>
      <c r="W602" s="7"/>
      <c r="X602" s="7"/>
    </row>
    <row r="603" spans="1:24" x14ac:dyDescent="0.2">
      <c r="A603" s="7"/>
      <c r="B603" s="7"/>
      <c r="C603" s="7"/>
      <c r="D603" s="25"/>
      <c r="E603" s="25"/>
      <c r="F603" s="25"/>
      <c r="G603" s="25"/>
      <c r="H603" s="25"/>
      <c r="I603" s="25"/>
      <c r="J603" s="25"/>
      <c r="K603" s="25"/>
      <c r="L603" s="25"/>
      <c r="M603" s="25"/>
      <c r="N603" s="25"/>
      <c r="O603" s="25"/>
      <c r="P603" s="25"/>
      <c r="Q603" s="7"/>
      <c r="R603" s="7"/>
      <c r="S603" s="7"/>
      <c r="T603" s="7"/>
      <c r="U603" s="7"/>
      <c r="V603" s="7"/>
      <c r="W603" s="7"/>
      <c r="X603" s="7"/>
    </row>
    <row r="604" spans="1:24" x14ac:dyDescent="0.2">
      <c r="A604" s="7"/>
      <c r="B604" s="7"/>
      <c r="C604" s="7"/>
      <c r="D604" s="25"/>
      <c r="E604" s="25"/>
      <c r="F604" s="25"/>
      <c r="G604" s="25"/>
      <c r="H604" s="25"/>
      <c r="I604" s="25"/>
      <c r="J604" s="25"/>
      <c r="K604" s="25"/>
      <c r="L604" s="25"/>
      <c r="M604" s="25"/>
      <c r="N604" s="25"/>
      <c r="O604" s="25"/>
      <c r="P604" s="25"/>
      <c r="Q604" s="7"/>
      <c r="R604" s="7"/>
      <c r="S604" s="7"/>
      <c r="T604" s="7"/>
      <c r="U604" s="7"/>
      <c r="V604" s="7"/>
      <c r="W604" s="7"/>
      <c r="X604" s="7"/>
    </row>
    <row r="605" spans="1:24" x14ac:dyDescent="0.2">
      <c r="A605" s="7"/>
      <c r="B605" s="7"/>
      <c r="C605" s="7"/>
      <c r="D605" s="25"/>
      <c r="E605" s="25"/>
      <c r="F605" s="25"/>
      <c r="G605" s="25"/>
      <c r="H605" s="25"/>
      <c r="I605" s="25"/>
      <c r="J605" s="25"/>
      <c r="K605" s="25"/>
      <c r="L605" s="25"/>
      <c r="M605" s="25"/>
      <c r="N605" s="25"/>
      <c r="O605" s="25"/>
      <c r="P605" s="25"/>
      <c r="Q605" s="7"/>
      <c r="R605" s="7"/>
      <c r="S605" s="7"/>
      <c r="T605" s="7"/>
      <c r="U605" s="7"/>
      <c r="V605" s="7"/>
      <c r="W605" s="7"/>
      <c r="X605" s="7"/>
    </row>
    <row r="606" spans="1:24" x14ac:dyDescent="0.2">
      <c r="A606" s="7"/>
      <c r="B606" s="7"/>
      <c r="C606" s="7"/>
      <c r="D606" s="25"/>
      <c r="E606" s="25"/>
      <c r="F606" s="25"/>
      <c r="G606" s="25"/>
      <c r="H606" s="25"/>
      <c r="I606" s="25"/>
      <c r="J606" s="25"/>
      <c r="K606" s="25"/>
      <c r="L606" s="25"/>
      <c r="M606" s="25"/>
      <c r="N606" s="25"/>
      <c r="O606" s="25"/>
      <c r="P606" s="25"/>
      <c r="Q606" s="7"/>
      <c r="R606" s="7"/>
      <c r="S606" s="7"/>
      <c r="T606" s="7"/>
      <c r="U606" s="7"/>
      <c r="V606" s="7"/>
      <c r="W606" s="7"/>
      <c r="X606" s="7"/>
    </row>
    <row r="607" spans="1:24" x14ac:dyDescent="0.2">
      <c r="A607" s="7"/>
      <c r="B607" s="7"/>
      <c r="C607" s="7"/>
      <c r="D607" s="25"/>
      <c r="E607" s="25"/>
      <c r="F607" s="25"/>
      <c r="G607" s="25"/>
      <c r="H607" s="25"/>
      <c r="I607" s="25"/>
      <c r="J607" s="25"/>
      <c r="K607" s="25"/>
      <c r="L607" s="25"/>
      <c r="M607" s="25"/>
      <c r="N607" s="25"/>
      <c r="O607" s="25"/>
      <c r="P607" s="25"/>
      <c r="Q607" s="7"/>
      <c r="R607" s="7"/>
      <c r="S607" s="7"/>
      <c r="T607" s="7"/>
      <c r="U607" s="7"/>
      <c r="V607" s="7"/>
      <c r="W607" s="7"/>
      <c r="X607" s="7"/>
    </row>
    <row r="608" spans="1:24" x14ac:dyDescent="0.2">
      <c r="A608" s="7"/>
      <c r="B608" s="7"/>
      <c r="C608" s="7"/>
      <c r="D608" s="25"/>
      <c r="E608" s="25"/>
      <c r="F608" s="25"/>
      <c r="G608" s="25"/>
      <c r="H608" s="25"/>
      <c r="I608" s="25"/>
      <c r="J608" s="25"/>
      <c r="K608" s="25"/>
      <c r="L608" s="25"/>
      <c r="M608" s="25"/>
      <c r="N608" s="25"/>
      <c r="O608" s="25"/>
      <c r="P608" s="25"/>
      <c r="Q608" s="7"/>
      <c r="R608" s="7"/>
      <c r="S608" s="7"/>
      <c r="T608" s="7"/>
      <c r="U608" s="7"/>
      <c r="V608" s="7"/>
      <c r="W608" s="7"/>
      <c r="X608" s="7"/>
    </row>
    <row r="609" spans="1:24" x14ac:dyDescent="0.2">
      <c r="A609" s="7"/>
      <c r="B609" s="7"/>
      <c r="C609" s="7"/>
      <c r="D609" s="25"/>
      <c r="E609" s="25"/>
      <c r="F609" s="25"/>
      <c r="G609" s="25"/>
      <c r="H609" s="25"/>
      <c r="I609" s="25"/>
      <c r="J609" s="25"/>
      <c r="K609" s="25"/>
      <c r="L609" s="25"/>
      <c r="M609" s="25"/>
      <c r="N609" s="25"/>
      <c r="O609" s="25"/>
      <c r="P609" s="25"/>
      <c r="Q609" s="7"/>
      <c r="R609" s="7"/>
      <c r="S609" s="7"/>
      <c r="T609" s="7"/>
      <c r="U609" s="7"/>
      <c r="V609" s="7"/>
      <c r="W609" s="7"/>
      <c r="X609" s="7"/>
    </row>
    <row r="610" spans="1:24" x14ac:dyDescent="0.2">
      <c r="A610" s="7"/>
      <c r="B610" s="7"/>
      <c r="C610" s="7"/>
      <c r="D610" s="25"/>
      <c r="E610" s="25"/>
      <c r="F610" s="25"/>
      <c r="G610" s="25"/>
      <c r="H610" s="25"/>
      <c r="I610" s="25"/>
      <c r="J610" s="25"/>
      <c r="K610" s="25"/>
      <c r="L610" s="25"/>
      <c r="M610" s="25"/>
      <c r="N610" s="25"/>
      <c r="O610" s="25"/>
      <c r="P610" s="25"/>
      <c r="Q610" s="7"/>
      <c r="R610" s="7"/>
      <c r="S610" s="7"/>
      <c r="T610" s="7"/>
      <c r="U610" s="7"/>
      <c r="V610" s="7"/>
      <c r="W610" s="7"/>
      <c r="X610" s="7"/>
    </row>
    <row r="611" spans="1:24" x14ac:dyDescent="0.2">
      <c r="A611" s="7"/>
      <c r="B611" s="7"/>
      <c r="C611" s="7"/>
      <c r="D611" s="25"/>
      <c r="E611" s="25"/>
      <c r="F611" s="25"/>
      <c r="G611" s="25"/>
      <c r="H611" s="25"/>
      <c r="I611" s="25"/>
      <c r="J611" s="25"/>
      <c r="K611" s="25"/>
      <c r="L611" s="25"/>
      <c r="M611" s="25"/>
      <c r="N611" s="25"/>
      <c r="O611" s="25"/>
      <c r="P611" s="25"/>
      <c r="Q611" s="7"/>
      <c r="R611" s="7"/>
      <c r="S611" s="7"/>
      <c r="T611" s="7"/>
      <c r="U611" s="7"/>
      <c r="V611" s="7"/>
      <c r="W611" s="7"/>
      <c r="X611" s="7"/>
    </row>
    <row r="612" spans="1:24" x14ac:dyDescent="0.2">
      <c r="A612" s="7"/>
      <c r="B612" s="7"/>
      <c r="C612" s="7"/>
      <c r="D612" s="25"/>
      <c r="E612" s="25"/>
      <c r="F612" s="25"/>
      <c r="G612" s="25"/>
      <c r="H612" s="25"/>
      <c r="I612" s="25"/>
      <c r="J612" s="25"/>
      <c r="K612" s="25"/>
      <c r="L612" s="25"/>
      <c r="M612" s="25"/>
      <c r="N612" s="25"/>
      <c r="O612" s="25"/>
      <c r="P612" s="25"/>
      <c r="Q612" s="7"/>
      <c r="R612" s="7"/>
      <c r="S612" s="7"/>
      <c r="T612" s="7"/>
      <c r="U612" s="7"/>
      <c r="V612" s="7"/>
      <c r="W612" s="7"/>
      <c r="X612" s="7"/>
    </row>
    <row r="613" spans="1:24" x14ac:dyDescent="0.2">
      <c r="A613" s="7"/>
      <c r="B613" s="7"/>
      <c r="C613" s="7"/>
      <c r="D613" s="25"/>
      <c r="E613" s="25"/>
      <c r="F613" s="25"/>
      <c r="G613" s="25"/>
      <c r="H613" s="25"/>
      <c r="I613" s="25"/>
      <c r="J613" s="25"/>
      <c r="K613" s="25"/>
      <c r="L613" s="25"/>
      <c r="M613" s="25"/>
      <c r="N613" s="25"/>
      <c r="O613" s="25"/>
      <c r="P613" s="25"/>
      <c r="Q613" s="7"/>
      <c r="R613" s="7"/>
      <c r="S613" s="7"/>
      <c r="T613" s="7"/>
      <c r="U613" s="7"/>
      <c r="V613" s="7"/>
      <c r="W613" s="7"/>
      <c r="X613" s="7"/>
    </row>
    <row r="614" spans="1:24" x14ac:dyDescent="0.2">
      <c r="A614" s="7"/>
      <c r="B614" s="7"/>
      <c r="C614" s="7"/>
      <c r="D614" s="25"/>
      <c r="E614" s="25"/>
      <c r="F614" s="25"/>
      <c r="G614" s="25"/>
      <c r="H614" s="25"/>
      <c r="I614" s="25"/>
      <c r="J614" s="25"/>
      <c r="K614" s="25"/>
      <c r="L614" s="25"/>
      <c r="M614" s="25"/>
      <c r="N614" s="25"/>
      <c r="O614" s="25"/>
      <c r="P614" s="25"/>
      <c r="Q614" s="7"/>
      <c r="R614" s="7"/>
      <c r="S614" s="7"/>
      <c r="T614" s="7"/>
      <c r="U614" s="7"/>
      <c r="V614" s="7"/>
      <c r="W614" s="7"/>
      <c r="X614" s="7"/>
    </row>
    <row r="615" spans="1:24" x14ac:dyDescent="0.2">
      <c r="A615" s="7"/>
      <c r="B615" s="7"/>
      <c r="C615" s="7"/>
      <c r="D615" s="25"/>
      <c r="E615" s="25"/>
      <c r="F615" s="25"/>
      <c r="G615" s="25"/>
      <c r="H615" s="25"/>
      <c r="I615" s="25"/>
      <c r="J615" s="25"/>
      <c r="K615" s="25"/>
      <c r="L615" s="25"/>
      <c r="M615" s="25"/>
      <c r="N615" s="25"/>
      <c r="O615" s="25"/>
      <c r="P615" s="25"/>
      <c r="Q615" s="7"/>
      <c r="R615" s="7"/>
      <c r="S615" s="7"/>
      <c r="T615" s="7"/>
      <c r="U615" s="7"/>
      <c r="V615" s="7"/>
      <c r="W615" s="7"/>
      <c r="X615" s="7"/>
    </row>
    <row r="616" spans="1:24" x14ac:dyDescent="0.2">
      <c r="A616" s="7"/>
      <c r="B616" s="7"/>
      <c r="C616" s="7"/>
      <c r="D616" s="25"/>
      <c r="E616" s="25"/>
      <c r="F616" s="25"/>
      <c r="G616" s="25"/>
      <c r="H616" s="25"/>
      <c r="I616" s="25"/>
      <c r="J616" s="25"/>
      <c r="K616" s="25"/>
      <c r="L616" s="25"/>
      <c r="M616" s="25"/>
      <c r="N616" s="25"/>
      <c r="O616" s="25"/>
      <c r="P616" s="25"/>
      <c r="Q616" s="7"/>
      <c r="R616" s="7"/>
      <c r="S616" s="7"/>
      <c r="T616" s="7"/>
      <c r="U616" s="7"/>
      <c r="V616" s="7"/>
      <c r="W616" s="7"/>
      <c r="X616" s="7"/>
    </row>
    <row r="617" spans="1:24" x14ac:dyDescent="0.2">
      <c r="A617" s="7"/>
      <c r="B617" s="7"/>
      <c r="C617" s="7"/>
      <c r="D617" s="25"/>
      <c r="E617" s="25"/>
      <c r="F617" s="25"/>
      <c r="G617" s="25"/>
      <c r="H617" s="25"/>
      <c r="I617" s="25"/>
      <c r="J617" s="25"/>
      <c r="K617" s="25"/>
      <c r="L617" s="25"/>
      <c r="M617" s="25"/>
      <c r="N617" s="25"/>
      <c r="O617" s="25"/>
      <c r="P617" s="25"/>
      <c r="Q617" s="7"/>
      <c r="R617" s="7"/>
      <c r="S617" s="7"/>
      <c r="T617" s="7"/>
      <c r="U617" s="7"/>
      <c r="V617" s="7"/>
      <c r="W617" s="7"/>
      <c r="X617" s="7"/>
    </row>
    <row r="618" spans="1:24" x14ac:dyDescent="0.2">
      <c r="A618" s="7"/>
      <c r="B618" s="7"/>
      <c r="C618" s="7"/>
      <c r="D618" s="25"/>
      <c r="E618" s="25"/>
      <c r="F618" s="25"/>
      <c r="G618" s="25"/>
      <c r="H618" s="25"/>
      <c r="I618" s="25"/>
      <c r="J618" s="25"/>
      <c r="K618" s="25"/>
      <c r="L618" s="25"/>
      <c r="M618" s="25"/>
      <c r="N618" s="25"/>
      <c r="O618" s="25"/>
      <c r="P618" s="25"/>
      <c r="Q618" s="7"/>
      <c r="R618" s="7"/>
      <c r="S618" s="7"/>
      <c r="T618" s="7"/>
      <c r="U618" s="7"/>
      <c r="V618" s="7"/>
      <c r="W618" s="7"/>
      <c r="X618" s="7"/>
    </row>
    <row r="619" spans="1:24" x14ac:dyDescent="0.2">
      <c r="A619" s="7"/>
      <c r="B619" s="7"/>
      <c r="C619" s="7"/>
      <c r="D619" s="25"/>
      <c r="E619" s="25"/>
      <c r="F619" s="25"/>
      <c r="G619" s="25"/>
      <c r="H619" s="25"/>
      <c r="I619" s="25"/>
      <c r="J619" s="25"/>
      <c r="K619" s="25"/>
      <c r="L619" s="25"/>
      <c r="M619" s="25"/>
      <c r="N619" s="25"/>
      <c r="O619" s="25"/>
      <c r="P619" s="25"/>
      <c r="Q619" s="7"/>
      <c r="R619" s="7"/>
      <c r="S619" s="7"/>
      <c r="T619" s="7"/>
      <c r="U619" s="7"/>
      <c r="V619" s="7"/>
      <c r="W619" s="7"/>
      <c r="X619" s="7"/>
    </row>
    <row r="620" spans="1:24" x14ac:dyDescent="0.2">
      <c r="A620" s="7"/>
      <c r="B620" s="7"/>
      <c r="C620" s="7"/>
      <c r="D620" s="25"/>
      <c r="E620" s="25"/>
      <c r="F620" s="25"/>
      <c r="G620" s="25"/>
      <c r="H620" s="25"/>
      <c r="I620" s="25"/>
      <c r="J620" s="25"/>
      <c r="K620" s="25"/>
      <c r="L620" s="25"/>
      <c r="M620" s="25"/>
      <c r="N620" s="25"/>
      <c r="O620" s="25"/>
      <c r="P620" s="25"/>
      <c r="Q620" s="7"/>
      <c r="R620" s="7"/>
      <c r="S620" s="7"/>
      <c r="T620" s="7"/>
      <c r="U620" s="7"/>
      <c r="V620" s="7"/>
      <c r="W620" s="7"/>
      <c r="X620" s="7"/>
    </row>
    <row r="621" spans="1:24" x14ac:dyDescent="0.2">
      <c r="A621" s="7"/>
      <c r="B621" s="7"/>
      <c r="C621" s="7"/>
      <c r="D621" s="25"/>
      <c r="E621" s="25"/>
      <c r="F621" s="25"/>
      <c r="G621" s="25"/>
      <c r="H621" s="25"/>
      <c r="I621" s="25"/>
      <c r="J621" s="25"/>
      <c r="K621" s="25"/>
      <c r="L621" s="25"/>
      <c r="M621" s="25"/>
      <c r="N621" s="25"/>
      <c r="O621" s="25"/>
      <c r="P621" s="25"/>
      <c r="Q621" s="7"/>
      <c r="R621" s="7"/>
      <c r="S621" s="7"/>
      <c r="T621" s="7"/>
      <c r="U621" s="7"/>
      <c r="V621" s="7"/>
      <c r="W621" s="7"/>
      <c r="X621" s="7"/>
    </row>
    <row r="622" spans="1:24" x14ac:dyDescent="0.2">
      <c r="A622" s="7"/>
      <c r="B622" s="7"/>
      <c r="C622" s="7"/>
      <c r="D622" s="25"/>
      <c r="E622" s="25"/>
      <c r="F622" s="25"/>
      <c r="G622" s="25"/>
      <c r="H622" s="25"/>
      <c r="I622" s="25"/>
      <c r="J622" s="25"/>
      <c r="K622" s="25"/>
      <c r="L622" s="25"/>
      <c r="M622" s="25"/>
      <c r="N622" s="25"/>
      <c r="O622" s="25"/>
      <c r="P622" s="25"/>
      <c r="Q622" s="7"/>
      <c r="R622" s="7"/>
      <c r="S622" s="7"/>
      <c r="T622" s="7"/>
      <c r="U622" s="7"/>
      <c r="V622" s="7"/>
      <c r="W622" s="7"/>
      <c r="X622" s="7"/>
    </row>
    <row r="623" spans="1:24" x14ac:dyDescent="0.2">
      <c r="A623" s="7"/>
      <c r="B623" s="7"/>
      <c r="C623" s="7"/>
      <c r="D623" s="25"/>
      <c r="E623" s="25"/>
      <c r="F623" s="25"/>
      <c r="G623" s="25"/>
      <c r="H623" s="25"/>
      <c r="I623" s="25"/>
      <c r="J623" s="25"/>
      <c r="K623" s="25"/>
      <c r="L623" s="25"/>
      <c r="M623" s="25"/>
      <c r="N623" s="25"/>
      <c r="O623" s="25"/>
      <c r="P623" s="25"/>
      <c r="Q623" s="7"/>
      <c r="R623" s="7"/>
      <c r="S623" s="7"/>
      <c r="T623" s="7"/>
      <c r="U623" s="7"/>
      <c r="V623" s="7"/>
      <c r="W623" s="7"/>
      <c r="X623" s="7"/>
    </row>
    <row r="624" spans="1:24" x14ac:dyDescent="0.2">
      <c r="A624" s="7"/>
      <c r="B624" s="7"/>
      <c r="C624" s="7"/>
      <c r="D624" s="25"/>
      <c r="E624" s="25"/>
      <c r="F624" s="25"/>
      <c r="G624" s="25"/>
      <c r="H624" s="25"/>
      <c r="I624" s="25"/>
      <c r="J624" s="25"/>
      <c r="K624" s="25"/>
      <c r="L624" s="25"/>
      <c r="M624" s="25"/>
      <c r="N624" s="25"/>
      <c r="O624" s="25"/>
      <c r="P624" s="25"/>
      <c r="Q624" s="7"/>
      <c r="R624" s="7"/>
      <c r="S624" s="7"/>
      <c r="T624" s="7"/>
      <c r="U624" s="7"/>
      <c r="V624" s="7"/>
      <c r="W624" s="7"/>
      <c r="X624" s="7"/>
    </row>
    <row r="625" spans="1:24" x14ac:dyDescent="0.2">
      <c r="A625" s="7"/>
      <c r="B625" s="7"/>
      <c r="C625" s="7"/>
      <c r="D625" s="25"/>
      <c r="E625" s="25"/>
      <c r="F625" s="25"/>
      <c r="G625" s="25"/>
      <c r="H625" s="25"/>
      <c r="I625" s="25"/>
      <c r="J625" s="25"/>
      <c r="K625" s="25"/>
      <c r="L625" s="25"/>
      <c r="M625" s="25"/>
      <c r="N625" s="25"/>
      <c r="O625" s="25"/>
      <c r="P625" s="25"/>
      <c r="Q625" s="7"/>
      <c r="R625" s="7"/>
      <c r="S625" s="7"/>
      <c r="T625" s="7"/>
      <c r="U625" s="7"/>
      <c r="V625" s="7"/>
      <c r="W625" s="7"/>
      <c r="X625" s="7"/>
    </row>
    <row r="626" spans="1:24" x14ac:dyDescent="0.2">
      <c r="A626" s="7"/>
      <c r="B626" s="7"/>
      <c r="C626" s="7"/>
      <c r="D626" s="25"/>
      <c r="E626" s="25"/>
      <c r="F626" s="25"/>
      <c r="G626" s="25"/>
      <c r="H626" s="25"/>
      <c r="I626" s="25"/>
      <c r="J626" s="25"/>
      <c r="K626" s="25"/>
      <c r="L626" s="25"/>
      <c r="M626" s="25"/>
      <c r="N626" s="25"/>
      <c r="O626" s="25"/>
      <c r="P626" s="25"/>
      <c r="Q626" s="7"/>
      <c r="R626" s="7"/>
      <c r="S626" s="7"/>
      <c r="T626" s="7"/>
      <c r="U626" s="7"/>
      <c r="V626" s="7"/>
      <c r="W626" s="7"/>
      <c r="X626" s="7"/>
    </row>
    <row r="627" spans="1:24" x14ac:dyDescent="0.2">
      <c r="A627" s="7"/>
      <c r="B627" s="7"/>
      <c r="C627" s="7"/>
      <c r="D627" s="25"/>
      <c r="E627" s="25"/>
      <c r="F627" s="25"/>
      <c r="G627" s="25"/>
      <c r="H627" s="25"/>
      <c r="I627" s="25"/>
      <c r="J627" s="25"/>
      <c r="K627" s="25"/>
      <c r="L627" s="25"/>
      <c r="M627" s="25"/>
      <c r="N627" s="25"/>
      <c r="O627" s="25"/>
      <c r="P627" s="25"/>
      <c r="Q627" s="7"/>
      <c r="R627" s="7"/>
      <c r="S627" s="7"/>
      <c r="T627" s="7"/>
      <c r="U627" s="7"/>
      <c r="V627" s="7"/>
      <c r="W627" s="7"/>
      <c r="X627" s="7"/>
    </row>
    <row r="628" spans="1:24" x14ac:dyDescent="0.2">
      <c r="A628" s="7"/>
      <c r="B628" s="7"/>
      <c r="C628" s="7"/>
      <c r="D628" s="25"/>
      <c r="E628" s="25"/>
      <c r="F628" s="25"/>
      <c r="G628" s="25"/>
      <c r="H628" s="25"/>
      <c r="I628" s="25"/>
      <c r="J628" s="25"/>
      <c r="K628" s="25"/>
      <c r="L628" s="25"/>
      <c r="M628" s="25"/>
      <c r="N628" s="25"/>
      <c r="O628" s="25"/>
      <c r="P628" s="25"/>
      <c r="Q628" s="7"/>
      <c r="R628" s="7"/>
      <c r="S628" s="7"/>
      <c r="T628" s="7"/>
      <c r="U628" s="7"/>
      <c r="V628" s="7"/>
      <c r="W628" s="7"/>
      <c r="X628" s="7"/>
    </row>
    <row r="629" spans="1:24" x14ac:dyDescent="0.2">
      <c r="A629" s="7"/>
      <c r="B629" s="7"/>
      <c r="C629" s="7"/>
      <c r="D629" s="25"/>
      <c r="E629" s="25"/>
      <c r="F629" s="25"/>
      <c r="G629" s="25"/>
      <c r="H629" s="25"/>
      <c r="I629" s="25"/>
      <c r="J629" s="25"/>
      <c r="K629" s="25"/>
      <c r="L629" s="25"/>
      <c r="M629" s="25"/>
      <c r="N629" s="25"/>
      <c r="O629" s="25"/>
      <c r="P629" s="25"/>
      <c r="Q629" s="7"/>
      <c r="R629" s="7"/>
      <c r="S629" s="7"/>
      <c r="T629" s="7"/>
      <c r="U629" s="7"/>
      <c r="V629" s="7"/>
      <c r="W629" s="7"/>
      <c r="X629" s="7"/>
    </row>
    <row r="630" spans="1:24" x14ac:dyDescent="0.2">
      <c r="A630" s="7"/>
      <c r="B630" s="7"/>
      <c r="C630" s="7"/>
      <c r="D630" s="25"/>
      <c r="E630" s="25"/>
      <c r="F630" s="25"/>
      <c r="G630" s="25"/>
      <c r="H630" s="25"/>
      <c r="I630" s="25"/>
      <c r="J630" s="25"/>
      <c r="K630" s="25"/>
      <c r="L630" s="25"/>
      <c r="M630" s="25"/>
      <c r="N630" s="25"/>
      <c r="O630" s="25"/>
      <c r="P630" s="25"/>
      <c r="Q630" s="7"/>
      <c r="R630" s="7"/>
      <c r="S630" s="7"/>
      <c r="T630" s="7"/>
      <c r="U630" s="7"/>
      <c r="V630" s="7"/>
      <c r="W630" s="7"/>
      <c r="X630" s="7"/>
    </row>
    <row r="631" spans="1:24" x14ac:dyDescent="0.2">
      <c r="A631" s="7"/>
      <c r="B631" s="7"/>
      <c r="C631" s="7"/>
      <c r="D631" s="25"/>
      <c r="E631" s="25"/>
      <c r="F631" s="25"/>
      <c r="G631" s="25"/>
      <c r="H631" s="25"/>
      <c r="I631" s="25"/>
      <c r="J631" s="25"/>
      <c r="K631" s="25"/>
      <c r="L631" s="25"/>
      <c r="M631" s="25"/>
      <c r="N631" s="25"/>
      <c r="O631" s="25"/>
      <c r="P631" s="25"/>
      <c r="Q631" s="7"/>
      <c r="R631" s="7"/>
      <c r="S631" s="7"/>
      <c r="T631" s="7"/>
      <c r="U631" s="7"/>
      <c r="V631" s="7"/>
      <c r="W631" s="7"/>
      <c r="X631" s="7"/>
    </row>
    <row r="632" spans="1:24" x14ac:dyDescent="0.2">
      <c r="A632" s="7"/>
      <c r="B632" s="7"/>
      <c r="C632" s="7"/>
      <c r="D632" s="25"/>
      <c r="E632" s="25"/>
      <c r="F632" s="25"/>
      <c r="G632" s="25"/>
      <c r="H632" s="25"/>
      <c r="I632" s="25"/>
      <c r="J632" s="25"/>
      <c r="K632" s="25"/>
      <c r="L632" s="25"/>
      <c r="M632" s="25"/>
      <c r="N632" s="25"/>
      <c r="O632" s="25"/>
      <c r="P632" s="25"/>
      <c r="Q632" s="7"/>
      <c r="R632" s="7"/>
      <c r="S632" s="7"/>
      <c r="T632" s="7"/>
      <c r="U632" s="7"/>
      <c r="V632" s="7"/>
      <c r="W632" s="7"/>
      <c r="X632" s="7"/>
    </row>
    <row r="633" spans="1:24" x14ac:dyDescent="0.2">
      <c r="A633" s="7"/>
      <c r="B633" s="7"/>
      <c r="C633" s="7"/>
      <c r="D633" s="25"/>
      <c r="E633" s="25"/>
      <c r="F633" s="25"/>
      <c r="G633" s="25"/>
      <c r="H633" s="25"/>
      <c r="I633" s="25"/>
      <c r="J633" s="25"/>
      <c r="K633" s="25"/>
      <c r="L633" s="25"/>
      <c r="M633" s="25"/>
      <c r="N633" s="25"/>
      <c r="O633" s="25"/>
      <c r="P633" s="25"/>
      <c r="Q633" s="7"/>
      <c r="R633" s="7"/>
      <c r="S633" s="7"/>
      <c r="T633" s="7"/>
      <c r="U633" s="7"/>
      <c r="V633" s="7"/>
      <c r="W633" s="7"/>
      <c r="X633" s="7"/>
    </row>
    <row r="634" spans="1:24" x14ac:dyDescent="0.2">
      <c r="A634" s="7"/>
      <c r="B634" s="7"/>
      <c r="C634" s="7"/>
      <c r="D634" s="25"/>
      <c r="E634" s="25"/>
      <c r="F634" s="25"/>
      <c r="G634" s="25"/>
      <c r="H634" s="25"/>
      <c r="I634" s="25"/>
      <c r="J634" s="25"/>
      <c r="K634" s="25"/>
      <c r="L634" s="25"/>
      <c r="M634" s="25"/>
      <c r="N634" s="25"/>
      <c r="O634" s="25"/>
      <c r="P634" s="25"/>
      <c r="Q634" s="7"/>
      <c r="R634" s="7"/>
      <c r="S634" s="7"/>
      <c r="T634" s="7"/>
      <c r="U634" s="7"/>
      <c r="V634" s="7"/>
      <c r="W634" s="7"/>
      <c r="X634" s="7"/>
    </row>
    <row r="635" spans="1:24" x14ac:dyDescent="0.2">
      <c r="A635" s="7"/>
      <c r="B635" s="7"/>
      <c r="C635" s="7"/>
      <c r="D635" s="25"/>
      <c r="E635" s="25"/>
      <c r="F635" s="25"/>
      <c r="G635" s="25"/>
      <c r="H635" s="25"/>
      <c r="I635" s="25"/>
      <c r="J635" s="25"/>
      <c r="K635" s="25"/>
      <c r="L635" s="25"/>
      <c r="M635" s="25"/>
      <c r="N635" s="25"/>
      <c r="O635" s="25"/>
      <c r="P635" s="25"/>
      <c r="Q635" s="7"/>
      <c r="R635" s="7"/>
      <c r="S635" s="7"/>
      <c r="T635" s="7"/>
      <c r="U635" s="7"/>
      <c r="V635" s="7"/>
      <c r="W635" s="7"/>
      <c r="X635" s="7"/>
    </row>
    <row r="636" spans="1:24" x14ac:dyDescent="0.2">
      <c r="A636" s="7"/>
      <c r="B636" s="7"/>
      <c r="C636" s="7"/>
      <c r="D636" s="25"/>
      <c r="E636" s="25"/>
      <c r="F636" s="25"/>
      <c r="G636" s="25"/>
      <c r="H636" s="25"/>
      <c r="I636" s="25"/>
      <c r="J636" s="25"/>
      <c r="K636" s="25"/>
      <c r="L636" s="25"/>
      <c r="M636" s="25"/>
      <c r="N636" s="25"/>
      <c r="O636" s="25"/>
      <c r="P636" s="25"/>
      <c r="Q636" s="7"/>
      <c r="R636" s="7"/>
      <c r="S636" s="7"/>
      <c r="T636" s="7"/>
      <c r="U636" s="7"/>
      <c r="V636" s="7"/>
      <c r="W636" s="7"/>
      <c r="X636" s="7"/>
    </row>
    <row r="637" spans="1:24" x14ac:dyDescent="0.2">
      <c r="A637" s="7"/>
      <c r="B637" s="7"/>
      <c r="C637" s="7"/>
      <c r="D637" s="25"/>
      <c r="E637" s="25"/>
      <c r="F637" s="25"/>
      <c r="G637" s="25"/>
      <c r="H637" s="25"/>
      <c r="I637" s="25"/>
      <c r="J637" s="25"/>
      <c r="K637" s="25"/>
      <c r="L637" s="25"/>
      <c r="M637" s="25"/>
      <c r="N637" s="25"/>
      <c r="O637" s="25"/>
      <c r="P637" s="25"/>
      <c r="Q637" s="7"/>
      <c r="R637" s="7"/>
      <c r="S637" s="7"/>
      <c r="T637" s="7"/>
      <c r="U637" s="7"/>
      <c r="V637" s="7"/>
      <c r="W637" s="7"/>
      <c r="X637" s="7"/>
    </row>
    <row r="638" spans="1:24" x14ac:dyDescent="0.2">
      <c r="A638" s="7"/>
      <c r="B638" s="7"/>
      <c r="C638" s="7"/>
      <c r="D638" s="25"/>
      <c r="E638" s="25"/>
      <c r="F638" s="25"/>
      <c r="G638" s="25"/>
      <c r="H638" s="25"/>
      <c r="I638" s="25"/>
      <c r="J638" s="25"/>
      <c r="K638" s="25"/>
      <c r="L638" s="25"/>
      <c r="M638" s="25"/>
      <c r="N638" s="25"/>
      <c r="O638" s="25"/>
      <c r="P638" s="25"/>
      <c r="Q638" s="7"/>
      <c r="R638" s="7"/>
      <c r="S638" s="7"/>
      <c r="T638" s="7"/>
      <c r="U638" s="7"/>
      <c r="V638" s="7"/>
      <c r="W638" s="7"/>
      <c r="X638" s="7"/>
    </row>
    <row r="639" spans="1:24" x14ac:dyDescent="0.2">
      <c r="A639" s="7"/>
      <c r="B639" s="7"/>
      <c r="C639" s="7"/>
      <c r="D639" s="25"/>
      <c r="E639" s="25"/>
      <c r="F639" s="25"/>
      <c r="G639" s="25"/>
      <c r="H639" s="25"/>
      <c r="I639" s="25"/>
      <c r="J639" s="25"/>
      <c r="K639" s="25"/>
      <c r="L639" s="25"/>
      <c r="M639" s="25"/>
      <c r="N639" s="25"/>
      <c r="O639" s="25"/>
      <c r="P639" s="25"/>
      <c r="Q639" s="7"/>
      <c r="R639" s="7"/>
      <c r="S639" s="7"/>
      <c r="T639" s="7"/>
      <c r="U639" s="7"/>
      <c r="V639" s="7"/>
      <c r="W639" s="7"/>
      <c r="X639" s="7"/>
    </row>
    <row r="640" spans="1:24" x14ac:dyDescent="0.2">
      <c r="A640" s="7"/>
      <c r="B640" s="7"/>
      <c r="C640" s="7"/>
      <c r="D640" s="25"/>
      <c r="E640" s="25"/>
      <c r="F640" s="25"/>
      <c r="G640" s="25"/>
      <c r="H640" s="25"/>
      <c r="I640" s="25"/>
      <c r="J640" s="25"/>
      <c r="K640" s="25"/>
      <c r="L640" s="25"/>
      <c r="M640" s="25"/>
      <c r="N640" s="25"/>
      <c r="O640" s="25"/>
      <c r="P640" s="25"/>
      <c r="Q640" s="7"/>
      <c r="R640" s="7"/>
      <c r="S640" s="7"/>
      <c r="T640" s="7"/>
      <c r="U640" s="7"/>
      <c r="V640" s="7"/>
      <c r="W640" s="7"/>
      <c r="X640" s="7"/>
    </row>
    <row r="641" spans="1:24" x14ac:dyDescent="0.2">
      <c r="A641" s="7"/>
      <c r="B641" s="7"/>
      <c r="C641" s="7"/>
      <c r="D641" s="25"/>
      <c r="E641" s="25"/>
      <c r="F641" s="25"/>
      <c r="G641" s="25"/>
      <c r="H641" s="25"/>
      <c r="I641" s="25"/>
      <c r="J641" s="25"/>
      <c r="K641" s="25"/>
      <c r="L641" s="25"/>
      <c r="M641" s="25"/>
      <c r="N641" s="25"/>
      <c r="O641" s="25"/>
      <c r="P641" s="25"/>
      <c r="Q641" s="7"/>
      <c r="R641" s="7"/>
      <c r="S641" s="7"/>
      <c r="T641" s="7"/>
      <c r="U641" s="7"/>
      <c r="V641" s="7"/>
      <c r="W641" s="7"/>
      <c r="X641" s="7"/>
    </row>
    <row r="642" spans="1:24" x14ac:dyDescent="0.2">
      <c r="A642" s="7"/>
      <c r="B642" s="7"/>
      <c r="C642" s="7"/>
      <c r="D642" s="25"/>
      <c r="E642" s="25"/>
      <c r="F642" s="25"/>
      <c r="G642" s="25"/>
      <c r="H642" s="25"/>
      <c r="I642" s="25"/>
      <c r="J642" s="25"/>
      <c r="K642" s="25"/>
      <c r="L642" s="25"/>
      <c r="M642" s="25"/>
      <c r="N642" s="25"/>
      <c r="O642" s="25"/>
      <c r="P642" s="25"/>
      <c r="Q642" s="7"/>
      <c r="R642" s="7"/>
      <c r="S642" s="7"/>
      <c r="T642" s="7"/>
      <c r="U642" s="7"/>
      <c r="V642" s="7"/>
      <c r="W642" s="7"/>
      <c r="X642" s="7"/>
    </row>
    <row r="643" spans="1:24" x14ac:dyDescent="0.2">
      <c r="A643" s="7"/>
      <c r="B643" s="7"/>
      <c r="C643" s="7"/>
      <c r="D643" s="25"/>
      <c r="E643" s="25"/>
      <c r="F643" s="25"/>
      <c r="G643" s="25"/>
      <c r="H643" s="25"/>
      <c r="I643" s="25"/>
      <c r="J643" s="25"/>
      <c r="K643" s="25"/>
      <c r="L643" s="25"/>
      <c r="M643" s="25"/>
      <c r="N643" s="25"/>
      <c r="O643" s="25"/>
      <c r="P643" s="25"/>
      <c r="Q643" s="7"/>
      <c r="R643" s="7"/>
      <c r="S643" s="7"/>
      <c r="T643" s="7"/>
      <c r="U643" s="7"/>
      <c r="V643" s="7"/>
      <c r="W643" s="7"/>
      <c r="X643" s="7"/>
    </row>
    <row r="644" spans="1:24" x14ac:dyDescent="0.2">
      <c r="A644" s="7"/>
      <c r="B644" s="7"/>
      <c r="C644" s="7"/>
      <c r="D644" s="25"/>
      <c r="E644" s="25"/>
      <c r="F644" s="25"/>
      <c r="G644" s="25"/>
      <c r="H644" s="25"/>
      <c r="I644" s="25"/>
      <c r="J644" s="25"/>
      <c r="K644" s="25"/>
      <c r="L644" s="25"/>
      <c r="M644" s="25"/>
      <c r="N644" s="25"/>
      <c r="O644" s="25"/>
      <c r="P644" s="25"/>
      <c r="Q644" s="7"/>
      <c r="R644" s="7"/>
      <c r="S644" s="7"/>
      <c r="T644" s="7"/>
      <c r="U644" s="7"/>
      <c r="V644" s="7"/>
      <c r="W644" s="7"/>
      <c r="X644" s="7"/>
    </row>
    <row r="645" spans="1:24" x14ac:dyDescent="0.2">
      <c r="A645" s="7"/>
      <c r="B645" s="7"/>
      <c r="C645" s="7"/>
      <c r="D645" s="25"/>
      <c r="E645" s="25"/>
      <c r="F645" s="25"/>
      <c r="G645" s="25"/>
      <c r="H645" s="25"/>
      <c r="I645" s="25"/>
      <c r="J645" s="25"/>
      <c r="K645" s="25"/>
      <c r="L645" s="25"/>
      <c r="M645" s="25"/>
      <c r="N645" s="25"/>
      <c r="O645" s="25"/>
      <c r="P645" s="25"/>
      <c r="Q645" s="7"/>
      <c r="R645" s="7"/>
      <c r="S645" s="7"/>
      <c r="T645" s="7"/>
      <c r="U645" s="7"/>
      <c r="V645" s="7"/>
      <c r="W645" s="7"/>
      <c r="X645" s="7"/>
    </row>
    <row r="646" spans="1:24" x14ac:dyDescent="0.2">
      <c r="A646" s="7"/>
      <c r="B646" s="7"/>
      <c r="C646" s="7"/>
      <c r="D646" s="25"/>
      <c r="E646" s="25"/>
      <c r="F646" s="25"/>
      <c r="G646" s="25"/>
      <c r="H646" s="25"/>
      <c r="I646" s="25"/>
      <c r="J646" s="25"/>
      <c r="K646" s="25"/>
      <c r="L646" s="25"/>
      <c r="M646" s="25"/>
      <c r="N646" s="25"/>
      <c r="O646" s="25"/>
      <c r="P646" s="25"/>
      <c r="Q646" s="7"/>
      <c r="R646" s="7"/>
      <c r="S646" s="7"/>
      <c r="T646" s="7"/>
      <c r="U646" s="7"/>
      <c r="V646" s="7"/>
      <c r="W646" s="7"/>
      <c r="X646" s="7"/>
    </row>
    <row r="647" spans="1:24" x14ac:dyDescent="0.2">
      <c r="A647" s="7"/>
      <c r="B647" s="7"/>
      <c r="C647" s="7"/>
      <c r="D647" s="25"/>
      <c r="E647" s="25"/>
      <c r="F647" s="25"/>
      <c r="G647" s="25"/>
      <c r="H647" s="25"/>
      <c r="I647" s="25"/>
      <c r="J647" s="25"/>
      <c r="K647" s="25"/>
      <c r="L647" s="25"/>
      <c r="M647" s="25"/>
      <c r="N647" s="25"/>
      <c r="O647" s="25"/>
      <c r="P647" s="25"/>
      <c r="Q647" s="7"/>
      <c r="R647" s="7"/>
      <c r="S647" s="7"/>
      <c r="T647" s="7"/>
      <c r="U647" s="7"/>
      <c r="V647" s="7"/>
      <c r="W647" s="7"/>
      <c r="X647" s="7"/>
    </row>
    <row r="648" spans="1:24" x14ac:dyDescent="0.2">
      <c r="A648" s="7"/>
      <c r="B648" s="7"/>
      <c r="C648" s="7"/>
      <c r="D648" s="25"/>
      <c r="E648" s="25"/>
      <c r="F648" s="25"/>
      <c r="G648" s="25"/>
      <c r="H648" s="25"/>
      <c r="I648" s="25"/>
      <c r="J648" s="25"/>
      <c r="K648" s="25"/>
      <c r="L648" s="25"/>
      <c r="M648" s="25"/>
      <c r="N648" s="25"/>
      <c r="O648" s="25"/>
      <c r="P648" s="25"/>
      <c r="Q648" s="7"/>
      <c r="R648" s="7"/>
      <c r="S648" s="7"/>
      <c r="T648" s="7"/>
      <c r="U648" s="7"/>
      <c r="V648" s="7"/>
      <c r="W648" s="7"/>
      <c r="X648" s="7"/>
    </row>
    <row r="649" spans="1:24" x14ac:dyDescent="0.2">
      <c r="A649" s="7"/>
      <c r="B649" s="7"/>
      <c r="C649" s="7"/>
      <c r="D649" s="25"/>
      <c r="E649" s="25"/>
      <c r="F649" s="25"/>
      <c r="G649" s="25"/>
      <c r="H649" s="25"/>
      <c r="I649" s="25"/>
      <c r="J649" s="25"/>
      <c r="K649" s="25"/>
      <c r="L649" s="25"/>
      <c r="M649" s="25"/>
      <c r="N649" s="25"/>
      <c r="O649" s="25"/>
      <c r="P649" s="25"/>
      <c r="Q649" s="7"/>
      <c r="R649" s="7"/>
      <c r="S649" s="7"/>
      <c r="T649" s="7"/>
      <c r="U649" s="7"/>
      <c r="V649" s="7"/>
      <c r="W649" s="7"/>
      <c r="X649" s="7"/>
    </row>
    <row r="650" spans="1:24" x14ac:dyDescent="0.2">
      <c r="A650" s="7"/>
      <c r="B650" s="7"/>
      <c r="C650" s="7"/>
      <c r="D650" s="25"/>
      <c r="E650" s="25"/>
      <c r="F650" s="25"/>
      <c r="G650" s="25"/>
      <c r="H650" s="25"/>
      <c r="I650" s="25"/>
      <c r="J650" s="25"/>
      <c r="K650" s="25"/>
      <c r="L650" s="25"/>
      <c r="M650" s="25"/>
      <c r="N650" s="25"/>
      <c r="O650" s="25"/>
      <c r="P650" s="25"/>
      <c r="Q650" s="7"/>
      <c r="R650" s="7"/>
      <c r="S650" s="7"/>
      <c r="T650" s="7"/>
      <c r="U650" s="7"/>
      <c r="V650" s="7"/>
      <c r="W650" s="7"/>
      <c r="X650" s="7"/>
    </row>
    <row r="651" spans="1:24" x14ac:dyDescent="0.2">
      <c r="A651" s="7"/>
      <c r="B651" s="7"/>
      <c r="C651" s="7"/>
      <c r="D651" s="25"/>
      <c r="E651" s="25"/>
      <c r="F651" s="25"/>
      <c r="G651" s="25"/>
      <c r="H651" s="25"/>
      <c r="I651" s="25"/>
      <c r="J651" s="25"/>
      <c r="K651" s="25"/>
      <c r="L651" s="25"/>
      <c r="M651" s="25"/>
      <c r="N651" s="25"/>
      <c r="O651" s="25"/>
      <c r="P651" s="25"/>
      <c r="Q651" s="7"/>
      <c r="R651" s="7"/>
      <c r="S651" s="7"/>
      <c r="T651" s="7"/>
      <c r="U651" s="7"/>
      <c r="V651" s="7"/>
      <c r="W651" s="7"/>
      <c r="X651" s="7"/>
    </row>
    <row r="652" spans="1:24" x14ac:dyDescent="0.2">
      <c r="A652" s="7"/>
      <c r="B652" s="7"/>
      <c r="C652" s="7"/>
      <c r="D652" s="25"/>
      <c r="E652" s="25"/>
      <c r="F652" s="25"/>
      <c r="G652" s="25"/>
      <c r="H652" s="25"/>
      <c r="I652" s="25"/>
      <c r="J652" s="25"/>
      <c r="K652" s="25"/>
      <c r="L652" s="25"/>
      <c r="M652" s="25"/>
      <c r="N652" s="25"/>
      <c r="O652" s="25"/>
      <c r="P652" s="25"/>
      <c r="Q652" s="7"/>
      <c r="R652" s="7"/>
      <c r="S652" s="7"/>
      <c r="T652" s="7"/>
      <c r="U652" s="7"/>
      <c r="V652" s="7"/>
      <c r="W652" s="7"/>
      <c r="X652" s="7"/>
    </row>
    <row r="653" spans="1:24" x14ac:dyDescent="0.2">
      <c r="A653" s="7"/>
      <c r="B653" s="7"/>
      <c r="C653" s="7"/>
      <c r="D653" s="25"/>
      <c r="E653" s="25"/>
      <c r="F653" s="25"/>
      <c r="G653" s="25"/>
      <c r="H653" s="25"/>
      <c r="I653" s="25"/>
      <c r="J653" s="25"/>
      <c r="K653" s="25"/>
      <c r="L653" s="25"/>
      <c r="M653" s="25"/>
      <c r="N653" s="25"/>
      <c r="O653" s="25"/>
      <c r="P653" s="25"/>
      <c r="Q653" s="7"/>
      <c r="R653" s="7"/>
      <c r="S653" s="7"/>
      <c r="T653" s="7"/>
      <c r="U653" s="7"/>
      <c r="V653" s="7"/>
      <c r="W653" s="7"/>
      <c r="X653" s="7"/>
    </row>
    <row r="654" spans="1:24" x14ac:dyDescent="0.2">
      <c r="A654" s="7"/>
      <c r="B654" s="7"/>
      <c r="C654" s="7"/>
      <c r="D654" s="25"/>
      <c r="E654" s="25"/>
      <c r="F654" s="25"/>
      <c r="G654" s="25"/>
      <c r="H654" s="25"/>
      <c r="I654" s="25"/>
      <c r="J654" s="25"/>
      <c r="K654" s="25"/>
      <c r="L654" s="25"/>
      <c r="M654" s="25"/>
      <c r="N654" s="25"/>
      <c r="O654" s="25"/>
      <c r="P654" s="25"/>
      <c r="Q654" s="7"/>
      <c r="R654" s="7"/>
      <c r="S654" s="7"/>
      <c r="T654" s="7"/>
      <c r="U654" s="7"/>
      <c r="V654" s="7"/>
      <c r="W654" s="7"/>
      <c r="X654" s="7"/>
    </row>
    <row r="655" spans="1:24" x14ac:dyDescent="0.2">
      <c r="A655" s="7"/>
      <c r="B655" s="7"/>
      <c r="C655" s="7"/>
      <c r="D655" s="25"/>
      <c r="E655" s="25"/>
      <c r="F655" s="25"/>
      <c r="G655" s="25"/>
      <c r="H655" s="25"/>
      <c r="I655" s="25"/>
      <c r="J655" s="25"/>
      <c r="K655" s="25"/>
      <c r="L655" s="25"/>
      <c r="M655" s="25"/>
      <c r="N655" s="25"/>
      <c r="O655" s="25"/>
      <c r="P655" s="25"/>
      <c r="Q655" s="7"/>
      <c r="R655" s="7"/>
      <c r="S655" s="7"/>
      <c r="T655" s="7"/>
      <c r="U655" s="7"/>
      <c r="V655" s="7"/>
      <c r="W655" s="7"/>
      <c r="X655" s="7"/>
    </row>
    <row r="656" spans="1:24" x14ac:dyDescent="0.2">
      <c r="A656" s="7"/>
      <c r="B656" s="7"/>
      <c r="C656" s="7"/>
      <c r="D656" s="25"/>
      <c r="E656" s="25"/>
      <c r="F656" s="25"/>
      <c r="G656" s="25"/>
      <c r="H656" s="25"/>
      <c r="I656" s="25"/>
      <c r="J656" s="25"/>
      <c r="K656" s="25"/>
      <c r="L656" s="25"/>
      <c r="M656" s="25"/>
      <c r="N656" s="25"/>
      <c r="O656" s="25"/>
      <c r="P656" s="25"/>
      <c r="Q656" s="7"/>
      <c r="R656" s="7"/>
      <c r="S656" s="7"/>
      <c r="T656" s="7"/>
      <c r="U656" s="7"/>
      <c r="V656" s="7"/>
      <c r="W656" s="7"/>
      <c r="X656" s="7"/>
    </row>
    <row r="657" spans="1:24" x14ac:dyDescent="0.2">
      <c r="A657" s="7"/>
      <c r="B657" s="7"/>
      <c r="C657" s="7"/>
      <c r="D657" s="25"/>
      <c r="E657" s="25"/>
      <c r="F657" s="25"/>
      <c r="G657" s="25"/>
      <c r="H657" s="25"/>
      <c r="I657" s="25"/>
      <c r="J657" s="25"/>
      <c r="K657" s="25"/>
      <c r="L657" s="25"/>
      <c r="M657" s="25"/>
      <c r="N657" s="25"/>
      <c r="O657" s="25"/>
      <c r="P657" s="25"/>
      <c r="Q657" s="7"/>
      <c r="R657" s="7"/>
      <c r="S657" s="7"/>
      <c r="T657" s="7"/>
      <c r="U657" s="7"/>
      <c r="V657" s="7"/>
      <c r="W657" s="7"/>
      <c r="X657" s="7"/>
    </row>
    <row r="658" spans="1:24" x14ac:dyDescent="0.2">
      <c r="A658" s="7"/>
      <c r="B658" s="7"/>
      <c r="C658" s="7"/>
      <c r="D658" s="25"/>
      <c r="E658" s="25"/>
      <c r="F658" s="25"/>
      <c r="G658" s="25"/>
      <c r="H658" s="25"/>
      <c r="I658" s="25"/>
      <c r="J658" s="25"/>
      <c r="K658" s="25"/>
      <c r="L658" s="25"/>
      <c r="M658" s="25"/>
      <c r="N658" s="25"/>
      <c r="O658" s="25"/>
      <c r="P658" s="25"/>
      <c r="Q658" s="7"/>
      <c r="R658" s="7"/>
      <c r="S658" s="7"/>
      <c r="T658" s="7"/>
      <c r="U658" s="7"/>
      <c r="V658" s="7"/>
      <c r="W658" s="7"/>
      <c r="X658" s="7"/>
    </row>
    <row r="659" spans="1:24" x14ac:dyDescent="0.2">
      <c r="A659" s="7"/>
      <c r="B659" s="7"/>
      <c r="C659" s="7"/>
      <c r="D659" s="25"/>
      <c r="E659" s="25"/>
      <c r="F659" s="25"/>
      <c r="G659" s="25"/>
      <c r="H659" s="25"/>
      <c r="I659" s="25"/>
      <c r="J659" s="25"/>
      <c r="K659" s="25"/>
      <c r="L659" s="25"/>
      <c r="M659" s="25"/>
      <c r="N659" s="25"/>
      <c r="O659" s="25"/>
      <c r="P659" s="25"/>
      <c r="Q659" s="7"/>
      <c r="R659" s="7"/>
      <c r="S659" s="7"/>
      <c r="T659" s="7"/>
      <c r="U659" s="7"/>
      <c r="V659" s="7"/>
      <c r="W659" s="7"/>
      <c r="X659" s="7"/>
    </row>
    <row r="660" spans="1:24" x14ac:dyDescent="0.2">
      <c r="A660" s="7"/>
      <c r="B660" s="7"/>
      <c r="C660" s="7"/>
      <c r="D660" s="25"/>
      <c r="E660" s="25"/>
      <c r="F660" s="25"/>
      <c r="G660" s="25"/>
      <c r="H660" s="25"/>
      <c r="I660" s="25"/>
      <c r="J660" s="25"/>
      <c r="K660" s="25"/>
      <c r="L660" s="25"/>
      <c r="M660" s="25"/>
      <c r="N660" s="25"/>
      <c r="O660" s="25"/>
      <c r="P660" s="25"/>
      <c r="Q660" s="7"/>
      <c r="R660" s="7"/>
      <c r="S660" s="7"/>
      <c r="T660" s="7"/>
      <c r="U660" s="7"/>
      <c r="V660" s="7"/>
      <c r="W660" s="7"/>
      <c r="X660" s="7"/>
    </row>
    <row r="661" spans="1:24" x14ac:dyDescent="0.2">
      <c r="A661" s="7"/>
      <c r="B661" s="7"/>
      <c r="C661" s="7"/>
      <c r="D661" s="25"/>
      <c r="E661" s="25"/>
      <c r="F661" s="25"/>
      <c r="G661" s="25"/>
      <c r="H661" s="25"/>
      <c r="I661" s="25"/>
      <c r="J661" s="25"/>
      <c r="K661" s="25"/>
      <c r="L661" s="25"/>
      <c r="M661" s="25"/>
      <c r="N661" s="25"/>
      <c r="O661" s="25"/>
      <c r="P661" s="25"/>
      <c r="Q661" s="7"/>
      <c r="R661" s="7"/>
      <c r="S661" s="7"/>
      <c r="T661" s="7"/>
      <c r="U661" s="7"/>
      <c r="V661" s="7"/>
      <c r="W661" s="7"/>
      <c r="X661" s="7"/>
    </row>
    <row r="662" spans="1:24" x14ac:dyDescent="0.2">
      <c r="A662" s="7"/>
      <c r="B662" s="7"/>
      <c r="C662" s="7"/>
      <c r="D662" s="25"/>
      <c r="E662" s="25"/>
      <c r="F662" s="25"/>
      <c r="G662" s="25"/>
      <c r="H662" s="25"/>
      <c r="I662" s="25"/>
      <c r="J662" s="25"/>
      <c r="K662" s="25"/>
      <c r="L662" s="25"/>
      <c r="M662" s="25"/>
      <c r="N662" s="25"/>
      <c r="O662" s="25"/>
      <c r="P662" s="25"/>
      <c r="Q662" s="7"/>
      <c r="R662" s="7"/>
      <c r="S662" s="7"/>
      <c r="T662" s="7"/>
      <c r="U662" s="7"/>
      <c r="V662" s="7"/>
      <c r="W662" s="7"/>
      <c r="X662" s="7"/>
    </row>
    <row r="663" spans="1:24" x14ac:dyDescent="0.2">
      <c r="A663" s="7"/>
      <c r="B663" s="7"/>
      <c r="C663" s="7"/>
      <c r="D663" s="25"/>
      <c r="E663" s="25"/>
      <c r="F663" s="25"/>
      <c r="G663" s="25"/>
      <c r="H663" s="25"/>
      <c r="I663" s="25"/>
      <c r="J663" s="25"/>
      <c r="K663" s="25"/>
      <c r="L663" s="25"/>
      <c r="M663" s="25"/>
      <c r="N663" s="25"/>
      <c r="O663" s="25"/>
      <c r="P663" s="25"/>
      <c r="Q663" s="7"/>
      <c r="R663" s="7"/>
      <c r="S663" s="7"/>
      <c r="T663" s="7"/>
      <c r="U663" s="7"/>
      <c r="V663" s="7"/>
      <c r="W663" s="7"/>
      <c r="X663" s="7"/>
    </row>
    <row r="664" spans="1:24" x14ac:dyDescent="0.2">
      <c r="A664" s="7"/>
      <c r="B664" s="7"/>
      <c r="C664" s="7"/>
      <c r="D664" s="25"/>
      <c r="E664" s="25"/>
      <c r="F664" s="25"/>
      <c r="G664" s="25"/>
      <c r="H664" s="25"/>
      <c r="I664" s="25"/>
      <c r="J664" s="25"/>
      <c r="K664" s="25"/>
      <c r="L664" s="25"/>
      <c r="M664" s="25"/>
      <c r="N664" s="25"/>
      <c r="O664" s="25"/>
      <c r="P664" s="25"/>
      <c r="Q664" s="7"/>
      <c r="R664" s="7"/>
      <c r="S664" s="7"/>
      <c r="T664" s="7"/>
      <c r="U664" s="7"/>
      <c r="V664" s="7"/>
      <c r="W664" s="7"/>
      <c r="X664" s="7"/>
    </row>
    <row r="665" spans="1:24" x14ac:dyDescent="0.2">
      <c r="A665" s="7"/>
      <c r="B665" s="7"/>
      <c r="C665" s="7"/>
      <c r="D665" s="25"/>
      <c r="E665" s="25"/>
      <c r="F665" s="25"/>
      <c r="G665" s="25"/>
      <c r="H665" s="25"/>
      <c r="I665" s="25"/>
      <c r="J665" s="25"/>
      <c r="K665" s="25"/>
      <c r="L665" s="25"/>
      <c r="M665" s="25"/>
      <c r="N665" s="25"/>
      <c r="O665" s="25"/>
      <c r="P665" s="25"/>
      <c r="Q665" s="7"/>
      <c r="R665" s="7"/>
      <c r="S665" s="7"/>
      <c r="T665" s="7"/>
      <c r="U665" s="7"/>
      <c r="V665" s="7"/>
      <c r="W665" s="7"/>
      <c r="X665" s="7"/>
    </row>
    <row r="666" spans="1:24" x14ac:dyDescent="0.2">
      <c r="A666" s="7"/>
      <c r="B666" s="7"/>
      <c r="C666" s="7"/>
      <c r="D666" s="25"/>
      <c r="E666" s="25"/>
      <c r="F666" s="25"/>
      <c r="G666" s="25"/>
      <c r="H666" s="25"/>
      <c r="I666" s="25"/>
      <c r="J666" s="25"/>
      <c r="K666" s="25"/>
      <c r="L666" s="25"/>
      <c r="M666" s="25"/>
      <c r="N666" s="25"/>
      <c r="O666" s="25"/>
      <c r="P666" s="25"/>
      <c r="Q666" s="7"/>
      <c r="R666" s="7"/>
      <c r="S666" s="7"/>
      <c r="T666" s="7"/>
      <c r="U666" s="7"/>
      <c r="V666" s="7"/>
      <c r="W666" s="7"/>
      <c r="X666" s="7"/>
    </row>
    <row r="667" spans="1:24" x14ac:dyDescent="0.2">
      <c r="A667" s="7"/>
      <c r="B667" s="7"/>
      <c r="C667" s="7"/>
      <c r="D667" s="25"/>
      <c r="E667" s="25"/>
      <c r="F667" s="25"/>
      <c r="G667" s="25"/>
      <c r="H667" s="25"/>
      <c r="I667" s="25"/>
      <c r="J667" s="25"/>
      <c r="K667" s="25"/>
      <c r="L667" s="25"/>
      <c r="M667" s="25"/>
      <c r="N667" s="25"/>
      <c r="O667" s="25"/>
      <c r="P667" s="25"/>
      <c r="Q667" s="7"/>
      <c r="R667" s="7"/>
      <c r="S667" s="7"/>
      <c r="T667" s="7"/>
      <c r="U667" s="7"/>
      <c r="V667" s="7"/>
      <c r="W667" s="7"/>
      <c r="X667" s="7"/>
    </row>
    <row r="668" spans="1:24" x14ac:dyDescent="0.2">
      <c r="A668" s="7"/>
      <c r="B668" s="7"/>
      <c r="C668" s="7"/>
      <c r="D668" s="25"/>
      <c r="E668" s="25"/>
      <c r="F668" s="25"/>
      <c r="G668" s="25"/>
      <c r="H668" s="25"/>
      <c r="I668" s="25"/>
      <c r="J668" s="25"/>
      <c r="K668" s="25"/>
      <c r="L668" s="25"/>
      <c r="M668" s="25"/>
      <c r="N668" s="25"/>
      <c r="O668" s="25"/>
      <c r="P668" s="25"/>
      <c r="Q668" s="7"/>
      <c r="R668" s="7"/>
      <c r="S668" s="7"/>
      <c r="T668" s="7"/>
      <c r="U668" s="7"/>
      <c r="V668" s="7"/>
      <c r="W668" s="7"/>
      <c r="X668" s="7"/>
    </row>
    <row r="669" spans="1:24" x14ac:dyDescent="0.2">
      <c r="A669" s="7"/>
      <c r="B669" s="7"/>
      <c r="C669" s="7"/>
      <c r="D669" s="25"/>
      <c r="E669" s="25"/>
      <c r="F669" s="25"/>
      <c r="G669" s="25"/>
      <c r="H669" s="25"/>
      <c r="I669" s="25"/>
      <c r="J669" s="25"/>
      <c r="K669" s="25"/>
      <c r="L669" s="25"/>
      <c r="M669" s="25"/>
      <c r="N669" s="25"/>
      <c r="O669" s="25"/>
      <c r="P669" s="25"/>
      <c r="Q669" s="7"/>
      <c r="R669" s="7"/>
      <c r="S669" s="7"/>
      <c r="T669" s="7"/>
      <c r="U669" s="7"/>
      <c r="V669" s="7"/>
      <c r="W669" s="7"/>
      <c r="X669" s="7"/>
    </row>
    <row r="670" spans="1:24" x14ac:dyDescent="0.2">
      <c r="A670" s="7"/>
      <c r="B670" s="7"/>
      <c r="C670" s="7"/>
      <c r="D670" s="25"/>
      <c r="E670" s="25"/>
      <c r="F670" s="25"/>
      <c r="G670" s="25"/>
      <c r="H670" s="25"/>
      <c r="I670" s="25"/>
      <c r="J670" s="25"/>
      <c r="K670" s="25"/>
      <c r="L670" s="25"/>
      <c r="M670" s="25"/>
      <c r="N670" s="25"/>
      <c r="O670" s="25"/>
      <c r="P670" s="25"/>
      <c r="Q670" s="7"/>
      <c r="R670" s="7"/>
      <c r="S670" s="7"/>
      <c r="T670" s="7"/>
      <c r="U670" s="7"/>
      <c r="V670" s="7"/>
      <c r="W670" s="7"/>
      <c r="X670" s="7"/>
    </row>
    <row r="671" spans="1:24" x14ac:dyDescent="0.2">
      <c r="A671" s="7"/>
      <c r="B671" s="7"/>
      <c r="C671" s="7"/>
      <c r="D671" s="25"/>
      <c r="E671" s="25"/>
      <c r="F671" s="25"/>
      <c r="G671" s="25"/>
      <c r="H671" s="25"/>
      <c r="I671" s="25"/>
      <c r="J671" s="25"/>
      <c r="K671" s="25"/>
      <c r="L671" s="25"/>
      <c r="M671" s="25"/>
      <c r="N671" s="25"/>
      <c r="O671" s="25"/>
      <c r="P671" s="25"/>
      <c r="Q671" s="7"/>
      <c r="R671" s="7"/>
      <c r="S671" s="7"/>
      <c r="T671" s="7"/>
      <c r="U671" s="7"/>
      <c r="V671" s="7"/>
      <c r="W671" s="7"/>
      <c r="X671" s="7"/>
    </row>
    <row r="672" spans="1:24" x14ac:dyDescent="0.2">
      <c r="A672" s="7"/>
      <c r="B672" s="7"/>
      <c r="C672" s="7"/>
      <c r="D672" s="25"/>
      <c r="E672" s="25"/>
      <c r="F672" s="25"/>
      <c r="G672" s="25"/>
      <c r="H672" s="25"/>
      <c r="I672" s="25"/>
      <c r="J672" s="25"/>
      <c r="K672" s="25"/>
      <c r="L672" s="25"/>
      <c r="M672" s="25"/>
      <c r="N672" s="25"/>
      <c r="O672" s="25"/>
      <c r="P672" s="25"/>
      <c r="Q672" s="7"/>
      <c r="R672" s="7"/>
      <c r="S672" s="7"/>
      <c r="T672" s="7"/>
      <c r="U672" s="7"/>
      <c r="V672" s="7"/>
      <c r="W672" s="7"/>
      <c r="X672" s="7"/>
    </row>
    <row r="673" spans="1:24" x14ac:dyDescent="0.2">
      <c r="A673" s="7"/>
      <c r="B673" s="7"/>
      <c r="C673" s="7"/>
      <c r="D673" s="25"/>
      <c r="E673" s="25"/>
      <c r="F673" s="25"/>
      <c r="G673" s="25"/>
      <c r="H673" s="25"/>
      <c r="I673" s="25"/>
      <c r="J673" s="25"/>
      <c r="K673" s="25"/>
      <c r="L673" s="25"/>
      <c r="M673" s="25"/>
      <c r="N673" s="25"/>
      <c r="O673" s="25"/>
      <c r="P673" s="25"/>
      <c r="Q673" s="7"/>
      <c r="R673" s="7"/>
      <c r="S673" s="7"/>
      <c r="T673" s="7"/>
      <c r="U673" s="7"/>
      <c r="V673" s="7"/>
      <c r="W673" s="7"/>
      <c r="X673" s="7"/>
    </row>
    <row r="674" spans="1:24" x14ac:dyDescent="0.2">
      <c r="A674" s="7"/>
      <c r="B674" s="7"/>
      <c r="C674" s="7"/>
      <c r="D674" s="25"/>
      <c r="E674" s="25"/>
      <c r="F674" s="25"/>
      <c r="G674" s="25"/>
      <c r="H674" s="25"/>
      <c r="I674" s="25"/>
      <c r="J674" s="25"/>
      <c r="K674" s="25"/>
      <c r="L674" s="25"/>
      <c r="M674" s="25"/>
      <c r="N674" s="25"/>
      <c r="O674" s="25"/>
      <c r="P674" s="25"/>
      <c r="Q674" s="7"/>
      <c r="R674" s="7"/>
      <c r="S674" s="7"/>
      <c r="T674" s="7"/>
      <c r="U674" s="7"/>
      <c r="V674" s="7"/>
      <c r="W674" s="7"/>
      <c r="X674" s="7"/>
    </row>
    <row r="675" spans="1:24" x14ac:dyDescent="0.2">
      <c r="A675" s="7"/>
      <c r="B675" s="7"/>
      <c r="C675" s="7"/>
      <c r="D675" s="25"/>
      <c r="E675" s="25"/>
      <c r="F675" s="25"/>
      <c r="G675" s="25"/>
      <c r="H675" s="25"/>
      <c r="I675" s="25"/>
      <c r="J675" s="25"/>
      <c r="K675" s="25"/>
      <c r="L675" s="25"/>
      <c r="M675" s="25"/>
      <c r="N675" s="25"/>
      <c r="O675" s="25"/>
      <c r="P675" s="25"/>
      <c r="Q675" s="7"/>
      <c r="R675" s="7"/>
      <c r="S675" s="7"/>
      <c r="T675" s="7"/>
      <c r="U675" s="7"/>
      <c r="V675" s="7"/>
      <c r="W675" s="7"/>
      <c r="X675" s="7"/>
    </row>
    <row r="676" spans="1:24" x14ac:dyDescent="0.2">
      <c r="A676" s="7"/>
      <c r="B676" s="7"/>
      <c r="C676" s="7"/>
      <c r="D676" s="25"/>
      <c r="E676" s="25"/>
      <c r="F676" s="25"/>
      <c r="G676" s="25"/>
      <c r="H676" s="25"/>
      <c r="I676" s="25"/>
      <c r="J676" s="25"/>
      <c r="K676" s="25"/>
      <c r="L676" s="25"/>
      <c r="M676" s="25"/>
      <c r="N676" s="25"/>
      <c r="O676" s="25"/>
      <c r="P676" s="25"/>
      <c r="Q676" s="7"/>
      <c r="R676" s="7"/>
      <c r="S676" s="7"/>
      <c r="T676" s="7"/>
      <c r="U676" s="7"/>
      <c r="V676" s="7"/>
      <c r="W676" s="7"/>
      <c r="X676" s="7"/>
    </row>
    <row r="677" spans="1:24" x14ac:dyDescent="0.2">
      <c r="A677" s="7"/>
      <c r="B677" s="7"/>
      <c r="C677" s="7"/>
      <c r="D677" s="25"/>
      <c r="E677" s="25"/>
      <c r="F677" s="25"/>
      <c r="G677" s="25"/>
      <c r="H677" s="25"/>
      <c r="I677" s="25"/>
      <c r="J677" s="25"/>
      <c r="K677" s="25"/>
      <c r="L677" s="25"/>
      <c r="M677" s="25"/>
      <c r="N677" s="25"/>
      <c r="O677" s="25"/>
      <c r="P677" s="25"/>
      <c r="Q677" s="7"/>
      <c r="R677" s="7"/>
      <c r="S677" s="7"/>
      <c r="T677" s="7"/>
      <c r="U677" s="7"/>
      <c r="V677" s="7"/>
      <c r="W677" s="7"/>
      <c r="X677" s="7"/>
    </row>
    <row r="678" spans="1:24" x14ac:dyDescent="0.2">
      <c r="A678" s="7"/>
      <c r="B678" s="7"/>
      <c r="C678" s="7"/>
      <c r="D678" s="25"/>
      <c r="E678" s="25"/>
      <c r="F678" s="25"/>
      <c r="G678" s="25"/>
      <c r="H678" s="25"/>
      <c r="I678" s="25"/>
      <c r="J678" s="25"/>
      <c r="K678" s="25"/>
      <c r="L678" s="25"/>
      <c r="M678" s="25"/>
      <c r="N678" s="25"/>
      <c r="O678" s="25"/>
      <c r="P678" s="25"/>
      <c r="Q678" s="7"/>
      <c r="R678" s="7"/>
      <c r="S678" s="7"/>
      <c r="T678" s="7"/>
      <c r="U678" s="7"/>
      <c r="V678" s="7"/>
      <c r="W678" s="7"/>
      <c r="X678" s="7"/>
    </row>
    <row r="679" spans="1:24" x14ac:dyDescent="0.2">
      <c r="A679" s="7"/>
      <c r="B679" s="7"/>
      <c r="C679" s="7"/>
      <c r="D679" s="25"/>
      <c r="E679" s="25"/>
      <c r="F679" s="25"/>
      <c r="G679" s="25"/>
      <c r="H679" s="25"/>
      <c r="I679" s="25"/>
      <c r="J679" s="25"/>
      <c r="K679" s="25"/>
      <c r="L679" s="25"/>
      <c r="M679" s="25"/>
      <c r="N679" s="25"/>
      <c r="O679" s="25"/>
      <c r="P679" s="25"/>
      <c r="Q679" s="7"/>
      <c r="R679" s="7"/>
      <c r="S679" s="7"/>
      <c r="T679" s="7"/>
      <c r="U679" s="7"/>
      <c r="V679" s="7"/>
      <c r="W679" s="7"/>
      <c r="X679" s="7"/>
    </row>
    <row r="680" spans="1:24" x14ac:dyDescent="0.2">
      <c r="A680" s="7"/>
      <c r="B680" s="7"/>
      <c r="C680" s="7"/>
      <c r="D680" s="25"/>
      <c r="E680" s="25"/>
      <c r="F680" s="25"/>
      <c r="G680" s="25"/>
      <c r="H680" s="25"/>
      <c r="I680" s="25"/>
      <c r="J680" s="25"/>
      <c r="K680" s="25"/>
      <c r="L680" s="25"/>
      <c r="M680" s="25"/>
      <c r="N680" s="25"/>
      <c r="O680" s="25"/>
      <c r="P680" s="25"/>
      <c r="Q680" s="7"/>
      <c r="R680" s="7"/>
      <c r="S680" s="7"/>
      <c r="T680" s="7"/>
      <c r="U680" s="7"/>
      <c r="V680" s="7"/>
      <c r="W680" s="7"/>
      <c r="X680" s="7"/>
    </row>
    <row r="681" spans="1:24" x14ac:dyDescent="0.2">
      <c r="A681" s="7"/>
      <c r="B681" s="7"/>
      <c r="C681" s="7"/>
      <c r="D681" s="25"/>
      <c r="E681" s="25"/>
      <c r="F681" s="25"/>
      <c r="G681" s="25"/>
      <c r="H681" s="25"/>
      <c r="I681" s="25"/>
      <c r="J681" s="25"/>
      <c r="K681" s="25"/>
      <c r="L681" s="25"/>
      <c r="M681" s="25"/>
      <c r="N681" s="25"/>
      <c r="O681" s="25"/>
      <c r="P681" s="25"/>
      <c r="Q681" s="7"/>
      <c r="R681" s="7"/>
      <c r="S681" s="7"/>
      <c r="T681" s="7"/>
      <c r="U681" s="7"/>
      <c r="V681" s="7"/>
      <c r="W681" s="7"/>
      <c r="X681" s="7"/>
    </row>
    <row r="682" spans="1:24" x14ac:dyDescent="0.2">
      <c r="A682" s="7"/>
      <c r="B682" s="7"/>
      <c r="C682" s="7"/>
      <c r="D682" s="25"/>
      <c r="E682" s="25"/>
      <c r="F682" s="25"/>
      <c r="G682" s="25"/>
      <c r="H682" s="25"/>
      <c r="I682" s="25"/>
      <c r="J682" s="25"/>
      <c r="K682" s="25"/>
      <c r="L682" s="25"/>
      <c r="M682" s="25"/>
      <c r="N682" s="25"/>
      <c r="O682" s="25"/>
      <c r="P682" s="25"/>
      <c r="Q682" s="7"/>
      <c r="R682" s="7"/>
      <c r="S682" s="7"/>
      <c r="T682" s="7"/>
      <c r="U682" s="7"/>
      <c r="V682" s="7"/>
      <c r="W682" s="7"/>
      <c r="X682" s="7"/>
    </row>
    <row r="683" spans="1:24" x14ac:dyDescent="0.2">
      <c r="A683" s="7"/>
      <c r="B683" s="7"/>
      <c r="C683" s="7"/>
      <c r="D683" s="25"/>
      <c r="E683" s="25"/>
      <c r="F683" s="25"/>
      <c r="G683" s="25"/>
      <c r="H683" s="25"/>
      <c r="I683" s="25"/>
      <c r="J683" s="25"/>
      <c r="K683" s="25"/>
      <c r="L683" s="25"/>
      <c r="M683" s="25"/>
      <c r="N683" s="25"/>
      <c r="O683" s="25"/>
      <c r="P683" s="25"/>
      <c r="Q683" s="7"/>
      <c r="R683" s="7"/>
      <c r="S683" s="7"/>
      <c r="T683" s="7"/>
      <c r="U683" s="7"/>
      <c r="V683" s="7"/>
      <c r="W683" s="7"/>
      <c r="X683" s="7"/>
    </row>
    <row r="684" spans="1:24" x14ac:dyDescent="0.2">
      <c r="A684" s="7"/>
      <c r="B684" s="7"/>
      <c r="C684" s="7"/>
      <c r="D684" s="25"/>
      <c r="E684" s="25"/>
      <c r="F684" s="25"/>
      <c r="G684" s="25"/>
      <c r="H684" s="25"/>
      <c r="I684" s="25"/>
      <c r="J684" s="25"/>
      <c r="K684" s="25"/>
      <c r="L684" s="25"/>
      <c r="M684" s="25"/>
      <c r="N684" s="25"/>
      <c r="O684" s="25"/>
      <c r="P684" s="25"/>
      <c r="Q684" s="7"/>
      <c r="R684" s="7"/>
      <c r="S684" s="7"/>
      <c r="T684" s="7"/>
      <c r="U684" s="7"/>
      <c r="V684" s="7"/>
      <c r="W684" s="7"/>
      <c r="X684" s="7"/>
    </row>
    <row r="685" spans="1:24" x14ac:dyDescent="0.2">
      <c r="A685" s="7"/>
      <c r="B685" s="7"/>
      <c r="C685" s="7"/>
      <c r="D685" s="25"/>
      <c r="E685" s="25"/>
      <c r="F685" s="25"/>
      <c r="G685" s="25"/>
      <c r="H685" s="25"/>
      <c r="I685" s="25"/>
      <c r="J685" s="25"/>
      <c r="K685" s="25"/>
      <c r="L685" s="25"/>
      <c r="M685" s="25"/>
      <c r="N685" s="25"/>
      <c r="O685" s="25"/>
      <c r="P685" s="25"/>
      <c r="Q685" s="7"/>
      <c r="R685" s="7"/>
      <c r="S685" s="7"/>
      <c r="T685" s="7"/>
      <c r="U685" s="7"/>
      <c r="V685" s="7"/>
      <c r="W685" s="7"/>
      <c r="X685" s="7"/>
    </row>
    <row r="686" spans="1:24" x14ac:dyDescent="0.2">
      <c r="A686" s="7"/>
      <c r="B686" s="7"/>
      <c r="C686" s="7"/>
      <c r="D686" s="25"/>
      <c r="E686" s="25"/>
      <c r="F686" s="25"/>
      <c r="G686" s="25"/>
      <c r="H686" s="25"/>
      <c r="I686" s="25"/>
      <c r="J686" s="25"/>
      <c r="K686" s="25"/>
      <c r="L686" s="25"/>
      <c r="M686" s="25"/>
      <c r="N686" s="25"/>
      <c r="O686" s="25"/>
      <c r="P686" s="25"/>
      <c r="Q686" s="7"/>
      <c r="R686" s="7"/>
      <c r="S686" s="7"/>
      <c r="T686" s="7"/>
      <c r="U686" s="7"/>
      <c r="V686" s="7"/>
      <c r="W686" s="7"/>
      <c r="X686" s="7"/>
    </row>
    <row r="687" spans="1:24" x14ac:dyDescent="0.2">
      <c r="A687" s="7"/>
      <c r="B687" s="7"/>
      <c r="C687" s="7"/>
      <c r="D687" s="25"/>
      <c r="E687" s="25"/>
      <c r="F687" s="25"/>
      <c r="G687" s="25"/>
      <c r="H687" s="25"/>
      <c r="I687" s="25"/>
      <c r="J687" s="25"/>
      <c r="K687" s="25"/>
      <c r="L687" s="25"/>
      <c r="M687" s="25"/>
      <c r="N687" s="25"/>
      <c r="O687" s="25"/>
      <c r="P687" s="25"/>
      <c r="Q687" s="7"/>
      <c r="R687" s="7"/>
      <c r="S687" s="7"/>
      <c r="T687" s="7"/>
      <c r="U687" s="7"/>
      <c r="V687" s="7"/>
      <c r="W687" s="7"/>
      <c r="X687" s="7"/>
    </row>
    <row r="688" spans="1:24" x14ac:dyDescent="0.2">
      <c r="A688" s="7"/>
      <c r="B688" s="7"/>
      <c r="C688" s="7"/>
      <c r="D688" s="25"/>
      <c r="E688" s="25"/>
      <c r="F688" s="25"/>
      <c r="G688" s="25"/>
      <c r="H688" s="25"/>
      <c r="I688" s="25"/>
      <c r="J688" s="25"/>
      <c r="K688" s="25"/>
      <c r="L688" s="25"/>
      <c r="M688" s="25"/>
      <c r="N688" s="25"/>
      <c r="O688" s="25"/>
      <c r="P688" s="25"/>
      <c r="Q688" s="7"/>
      <c r="R688" s="7"/>
      <c r="S688" s="7"/>
      <c r="T688" s="7"/>
      <c r="U688" s="7"/>
      <c r="V688" s="7"/>
      <c r="W688" s="7"/>
      <c r="X688" s="7"/>
    </row>
    <row r="689" spans="1:24" x14ac:dyDescent="0.2">
      <c r="A689" s="7"/>
      <c r="B689" s="7"/>
      <c r="C689" s="7"/>
      <c r="D689" s="25"/>
      <c r="E689" s="25"/>
      <c r="F689" s="25"/>
      <c r="G689" s="25"/>
      <c r="H689" s="25"/>
      <c r="I689" s="25"/>
      <c r="J689" s="25"/>
      <c r="K689" s="25"/>
      <c r="L689" s="25"/>
      <c r="M689" s="25"/>
      <c r="N689" s="25"/>
      <c r="O689" s="25"/>
      <c r="P689" s="25"/>
      <c r="Q689" s="7"/>
      <c r="R689" s="7"/>
      <c r="S689" s="7"/>
      <c r="T689" s="7"/>
      <c r="U689" s="7"/>
      <c r="V689" s="7"/>
      <c r="W689" s="7"/>
      <c r="X689" s="7"/>
    </row>
    <row r="690" spans="1:24" x14ac:dyDescent="0.2">
      <c r="A690" s="7"/>
      <c r="B690" s="7"/>
      <c r="C690" s="7"/>
      <c r="D690" s="25"/>
      <c r="E690" s="25"/>
      <c r="F690" s="25"/>
      <c r="G690" s="25"/>
      <c r="H690" s="25"/>
      <c r="I690" s="25"/>
      <c r="J690" s="25"/>
      <c r="K690" s="25"/>
      <c r="L690" s="25"/>
      <c r="M690" s="25"/>
      <c r="N690" s="25"/>
      <c r="O690" s="25"/>
      <c r="P690" s="25"/>
      <c r="Q690" s="7"/>
      <c r="R690" s="7"/>
      <c r="S690" s="7"/>
      <c r="T690" s="7"/>
      <c r="U690" s="7"/>
      <c r="V690" s="7"/>
      <c r="W690" s="7"/>
      <c r="X690" s="7"/>
    </row>
    <row r="691" spans="1:24" x14ac:dyDescent="0.2">
      <c r="A691" s="7"/>
      <c r="B691" s="7"/>
      <c r="C691" s="7"/>
      <c r="D691" s="25"/>
      <c r="E691" s="25"/>
      <c r="F691" s="25"/>
      <c r="G691" s="25"/>
      <c r="H691" s="25"/>
      <c r="I691" s="25"/>
      <c r="J691" s="25"/>
      <c r="K691" s="25"/>
      <c r="L691" s="25"/>
      <c r="M691" s="25"/>
      <c r="N691" s="25"/>
      <c r="O691" s="25"/>
      <c r="P691" s="25"/>
      <c r="Q691" s="7"/>
      <c r="R691" s="7"/>
      <c r="S691" s="7"/>
      <c r="T691" s="7"/>
      <c r="U691" s="7"/>
      <c r="V691" s="7"/>
      <c r="W691" s="7"/>
      <c r="X691" s="7"/>
    </row>
    <row r="692" spans="1:24" x14ac:dyDescent="0.2">
      <c r="A692" s="7"/>
      <c r="B692" s="7"/>
      <c r="C692" s="7"/>
      <c r="D692" s="25"/>
      <c r="E692" s="25"/>
      <c r="F692" s="25"/>
      <c r="G692" s="25"/>
      <c r="H692" s="25"/>
      <c r="I692" s="25"/>
      <c r="J692" s="25"/>
      <c r="K692" s="25"/>
      <c r="L692" s="25"/>
      <c r="M692" s="25"/>
      <c r="N692" s="25"/>
      <c r="O692" s="25"/>
      <c r="P692" s="25"/>
      <c r="Q692" s="7"/>
      <c r="R692" s="7"/>
      <c r="S692" s="7"/>
      <c r="T692" s="7"/>
      <c r="U692" s="7"/>
      <c r="V692" s="7"/>
      <c r="W692" s="7"/>
      <c r="X692" s="7"/>
    </row>
    <row r="693" spans="1:24" x14ac:dyDescent="0.2">
      <c r="A693" s="7"/>
      <c r="B693" s="7"/>
      <c r="C693" s="7"/>
      <c r="D693" s="25"/>
      <c r="E693" s="25"/>
      <c r="F693" s="25"/>
      <c r="G693" s="25"/>
      <c r="H693" s="25"/>
      <c r="I693" s="25"/>
      <c r="J693" s="25"/>
      <c r="K693" s="25"/>
      <c r="L693" s="25"/>
      <c r="M693" s="25"/>
      <c r="N693" s="25"/>
      <c r="O693" s="25"/>
      <c r="P693" s="25"/>
      <c r="Q693" s="7"/>
      <c r="R693" s="7"/>
      <c r="S693" s="7"/>
      <c r="T693" s="7"/>
      <c r="U693" s="7"/>
      <c r="V693" s="7"/>
      <c r="W693" s="7"/>
      <c r="X693" s="7"/>
    </row>
    <row r="694" spans="1:24" x14ac:dyDescent="0.2">
      <c r="A694" s="7"/>
      <c r="B694" s="7"/>
      <c r="C694" s="7"/>
      <c r="D694" s="25"/>
      <c r="E694" s="25"/>
      <c r="F694" s="25"/>
      <c r="G694" s="25"/>
      <c r="H694" s="25"/>
      <c r="I694" s="25"/>
      <c r="J694" s="25"/>
      <c r="K694" s="25"/>
      <c r="L694" s="25"/>
      <c r="M694" s="25"/>
      <c r="N694" s="25"/>
      <c r="O694" s="25"/>
      <c r="P694" s="25"/>
      <c r="Q694" s="7"/>
      <c r="R694" s="7"/>
      <c r="S694" s="7"/>
      <c r="T694" s="7"/>
      <c r="U694" s="7"/>
      <c r="V694" s="7"/>
      <c r="W694" s="7"/>
      <c r="X694" s="7"/>
    </row>
    <row r="695" spans="1:24" x14ac:dyDescent="0.2">
      <c r="A695" s="7"/>
      <c r="B695" s="7"/>
      <c r="C695" s="7"/>
      <c r="D695" s="25"/>
      <c r="E695" s="25"/>
      <c r="F695" s="25"/>
      <c r="G695" s="25"/>
      <c r="H695" s="25"/>
      <c r="I695" s="25"/>
      <c r="J695" s="25"/>
      <c r="K695" s="25"/>
      <c r="L695" s="25"/>
      <c r="M695" s="25"/>
      <c r="N695" s="25"/>
      <c r="O695" s="25"/>
      <c r="P695" s="25"/>
      <c r="Q695" s="7"/>
      <c r="R695" s="7"/>
      <c r="S695" s="7"/>
      <c r="T695" s="7"/>
      <c r="U695" s="7"/>
      <c r="V695" s="7"/>
      <c r="W695" s="7"/>
      <c r="X695" s="7"/>
    </row>
    <row r="696" spans="1:24" x14ac:dyDescent="0.2">
      <c r="A696" s="7"/>
      <c r="B696" s="7"/>
      <c r="C696" s="7"/>
      <c r="D696" s="25"/>
      <c r="E696" s="25"/>
      <c r="F696" s="25"/>
      <c r="G696" s="25"/>
      <c r="H696" s="25"/>
      <c r="I696" s="25"/>
      <c r="J696" s="25"/>
      <c r="K696" s="25"/>
      <c r="L696" s="25"/>
      <c r="M696" s="25"/>
      <c r="N696" s="25"/>
      <c r="O696" s="25"/>
      <c r="P696" s="25"/>
      <c r="Q696" s="7"/>
      <c r="R696" s="7"/>
      <c r="S696" s="7"/>
      <c r="T696" s="7"/>
      <c r="U696" s="7"/>
      <c r="V696" s="7"/>
      <c r="W696" s="7"/>
      <c r="X696" s="7"/>
    </row>
    <row r="697" spans="1:24" x14ac:dyDescent="0.2">
      <c r="A697" s="7"/>
      <c r="B697" s="7"/>
      <c r="C697" s="7"/>
      <c r="D697" s="25"/>
      <c r="E697" s="25"/>
      <c r="F697" s="25"/>
      <c r="G697" s="25"/>
      <c r="H697" s="25"/>
      <c r="I697" s="25"/>
      <c r="J697" s="25"/>
      <c r="K697" s="25"/>
      <c r="L697" s="25"/>
      <c r="M697" s="25"/>
      <c r="N697" s="25"/>
      <c r="O697" s="25"/>
      <c r="P697" s="25"/>
      <c r="Q697" s="7"/>
      <c r="R697" s="7"/>
      <c r="S697" s="7"/>
      <c r="T697" s="7"/>
      <c r="U697" s="7"/>
      <c r="V697" s="7"/>
      <c r="W697" s="7"/>
      <c r="X697" s="7"/>
    </row>
    <row r="698" spans="1:24" x14ac:dyDescent="0.2">
      <c r="A698" s="7"/>
      <c r="B698" s="7"/>
      <c r="C698" s="7"/>
      <c r="D698" s="25"/>
      <c r="E698" s="25"/>
      <c r="F698" s="25"/>
      <c r="G698" s="25"/>
      <c r="H698" s="25"/>
      <c r="I698" s="25"/>
      <c r="J698" s="25"/>
      <c r="K698" s="25"/>
      <c r="L698" s="25"/>
      <c r="M698" s="25"/>
      <c r="N698" s="25"/>
      <c r="O698" s="25"/>
      <c r="P698" s="25"/>
      <c r="Q698" s="7"/>
      <c r="R698" s="7"/>
      <c r="S698" s="7"/>
      <c r="T698" s="7"/>
      <c r="U698" s="7"/>
      <c r="V698" s="7"/>
      <c r="W698" s="7"/>
      <c r="X698" s="7"/>
    </row>
    <row r="699" spans="1:24" x14ac:dyDescent="0.2">
      <c r="A699" s="7"/>
      <c r="B699" s="7"/>
      <c r="C699" s="7"/>
      <c r="D699" s="25"/>
      <c r="E699" s="25"/>
      <c r="F699" s="25"/>
      <c r="G699" s="25"/>
      <c r="H699" s="25"/>
      <c r="I699" s="25"/>
      <c r="J699" s="25"/>
      <c r="K699" s="25"/>
      <c r="L699" s="25"/>
      <c r="M699" s="25"/>
      <c r="N699" s="25"/>
      <c r="O699" s="25"/>
      <c r="P699" s="25"/>
      <c r="Q699" s="7"/>
      <c r="R699" s="7"/>
      <c r="S699" s="7"/>
      <c r="T699" s="7"/>
      <c r="U699" s="7"/>
      <c r="V699" s="7"/>
      <c r="W699" s="7"/>
      <c r="X699" s="7"/>
    </row>
    <row r="700" spans="1:24" x14ac:dyDescent="0.2">
      <c r="A700" s="7"/>
      <c r="B700" s="7"/>
      <c r="C700" s="7"/>
      <c r="D700" s="25"/>
      <c r="E700" s="25"/>
      <c r="F700" s="25"/>
      <c r="G700" s="25"/>
      <c r="H700" s="25"/>
      <c r="I700" s="25"/>
      <c r="J700" s="25"/>
      <c r="K700" s="25"/>
      <c r="L700" s="25"/>
      <c r="M700" s="25"/>
      <c r="N700" s="25"/>
      <c r="O700" s="25"/>
      <c r="P700" s="25"/>
      <c r="Q700" s="7"/>
      <c r="R700" s="7"/>
      <c r="S700" s="7"/>
      <c r="T700" s="7"/>
      <c r="U700" s="7"/>
      <c r="V700" s="7"/>
      <c r="W700" s="7"/>
      <c r="X700" s="7"/>
    </row>
    <row r="701" spans="1:24" x14ac:dyDescent="0.2">
      <c r="A701" s="7"/>
      <c r="B701" s="7"/>
      <c r="C701" s="7"/>
      <c r="D701" s="25"/>
      <c r="E701" s="25"/>
      <c r="F701" s="25"/>
      <c r="G701" s="25"/>
      <c r="H701" s="25"/>
      <c r="I701" s="25"/>
      <c r="J701" s="25"/>
      <c r="K701" s="25"/>
      <c r="L701" s="25"/>
      <c r="M701" s="25"/>
      <c r="N701" s="25"/>
      <c r="O701" s="25"/>
      <c r="P701" s="25"/>
      <c r="Q701" s="7"/>
      <c r="R701" s="7"/>
      <c r="S701" s="7"/>
      <c r="T701" s="7"/>
      <c r="U701" s="7"/>
      <c r="V701" s="7"/>
      <c r="W701" s="7"/>
      <c r="X701" s="7"/>
    </row>
    <row r="702" spans="1:24" x14ac:dyDescent="0.2">
      <c r="A702" s="7"/>
      <c r="B702" s="7"/>
      <c r="C702" s="7"/>
      <c r="D702" s="25"/>
      <c r="E702" s="25"/>
      <c r="F702" s="25"/>
      <c r="G702" s="25"/>
      <c r="H702" s="25"/>
      <c r="I702" s="25"/>
      <c r="J702" s="25"/>
      <c r="K702" s="25"/>
      <c r="L702" s="25"/>
      <c r="M702" s="25"/>
      <c r="N702" s="25"/>
      <c r="O702" s="25"/>
      <c r="P702" s="25"/>
      <c r="Q702" s="7"/>
      <c r="R702" s="7"/>
      <c r="S702" s="7"/>
      <c r="T702" s="7"/>
      <c r="U702" s="7"/>
      <c r="V702" s="7"/>
      <c r="W702" s="7"/>
      <c r="X702" s="7"/>
    </row>
    <row r="703" spans="1:24" x14ac:dyDescent="0.2">
      <c r="A703" s="7"/>
      <c r="B703" s="7"/>
      <c r="C703" s="7"/>
      <c r="D703" s="25"/>
      <c r="E703" s="25"/>
      <c r="F703" s="25"/>
      <c r="G703" s="25"/>
      <c r="H703" s="25"/>
      <c r="I703" s="25"/>
      <c r="J703" s="25"/>
      <c r="K703" s="25"/>
      <c r="L703" s="25"/>
      <c r="M703" s="25"/>
      <c r="N703" s="25"/>
      <c r="O703" s="25"/>
      <c r="P703" s="25"/>
      <c r="Q703" s="7"/>
      <c r="R703" s="7"/>
      <c r="S703" s="7"/>
      <c r="T703" s="7"/>
      <c r="U703" s="7"/>
      <c r="V703" s="7"/>
      <c r="W703" s="7"/>
      <c r="X703" s="7"/>
    </row>
    <row r="704" spans="1:24" x14ac:dyDescent="0.2">
      <c r="A704" s="7"/>
      <c r="B704" s="7"/>
      <c r="C704" s="7"/>
      <c r="D704" s="25"/>
      <c r="E704" s="25"/>
      <c r="F704" s="25"/>
      <c r="G704" s="25"/>
      <c r="H704" s="25"/>
      <c r="I704" s="25"/>
      <c r="J704" s="25"/>
      <c r="K704" s="25"/>
      <c r="L704" s="25"/>
      <c r="M704" s="25"/>
      <c r="N704" s="25"/>
      <c r="O704" s="25"/>
      <c r="P704" s="25"/>
      <c r="Q704" s="7"/>
      <c r="R704" s="7"/>
      <c r="S704" s="7"/>
      <c r="T704" s="7"/>
      <c r="U704" s="7"/>
      <c r="V704" s="7"/>
      <c r="W704" s="7"/>
      <c r="X704" s="7"/>
    </row>
    <row r="705" spans="1:24" x14ac:dyDescent="0.2">
      <c r="A705" s="7"/>
      <c r="B705" s="7"/>
      <c r="C705" s="7"/>
      <c r="D705" s="25"/>
      <c r="E705" s="25"/>
      <c r="F705" s="25"/>
      <c r="G705" s="25"/>
      <c r="H705" s="25"/>
      <c r="I705" s="25"/>
      <c r="J705" s="25"/>
      <c r="K705" s="25"/>
      <c r="L705" s="25"/>
      <c r="M705" s="25"/>
      <c r="N705" s="25"/>
      <c r="O705" s="25"/>
      <c r="P705" s="25"/>
      <c r="Q705" s="7"/>
      <c r="R705" s="7"/>
      <c r="S705" s="7"/>
      <c r="T705" s="7"/>
      <c r="U705" s="7"/>
      <c r="V705" s="7"/>
      <c r="W705" s="7"/>
      <c r="X705" s="7"/>
    </row>
    <row r="706" spans="1:24" x14ac:dyDescent="0.2">
      <c r="A706" s="7"/>
      <c r="B706" s="7"/>
      <c r="C706" s="7"/>
      <c r="D706" s="25"/>
      <c r="E706" s="25"/>
      <c r="F706" s="25"/>
      <c r="G706" s="25"/>
      <c r="H706" s="25"/>
      <c r="I706" s="25"/>
      <c r="J706" s="25"/>
      <c r="K706" s="25"/>
      <c r="L706" s="25"/>
      <c r="M706" s="25"/>
      <c r="N706" s="25"/>
      <c r="O706" s="25"/>
      <c r="P706" s="25"/>
      <c r="Q706" s="7"/>
      <c r="R706" s="7"/>
      <c r="S706" s="7"/>
      <c r="T706" s="7"/>
      <c r="U706" s="7"/>
      <c r="V706" s="7"/>
      <c r="W706" s="7"/>
      <c r="X706" s="7"/>
    </row>
    <row r="707" spans="1:24" x14ac:dyDescent="0.2">
      <c r="A707" s="7"/>
      <c r="B707" s="7"/>
      <c r="C707" s="7"/>
      <c r="D707" s="25"/>
      <c r="E707" s="25"/>
      <c r="F707" s="25"/>
      <c r="G707" s="25"/>
      <c r="H707" s="25"/>
      <c r="I707" s="25"/>
      <c r="J707" s="25"/>
      <c r="K707" s="25"/>
      <c r="L707" s="25"/>
      <c r="M707" s="25"/>
      <c r="N707" s="25"/>
      <c r="O707" s="25"/>
      <c r="P707" s="25"/>
      <c r="Q707" s="7"/>
      <c r="R707" s="7"/>
      <c r="S707" s="7"/>
      <c r="T707" s="7"/>
      <c r="U707" s="7"/>
      <c r="V707" s="7"/>
      <c r="W707" s="7"/>
      <c r="X707" s="7"/>
    </row>
    <row r="708" spans="1:24" x14ac:dyDescent="0.2">
      <c r="A708" s="7"/>
      <c r="B708" s="7"/>
      <c r="C708" s="7"/>
      <c r="D708" s="25"/>
      <c r="E708" s="25"/>
      <c r="F708" s="25"/>
      <c r="G708" s="25"/>
      <c r="H708" s="25"/>
      <c r="I708" s="25"/>
      <c r="J708" s="25"/>
      <c r="K708" s="25"/>
      <c r="L708" s="25"/>
      <c r="M708" s="25"/>
      <c r="N708" s="25"/>
      <c r="O708" s="25"/>
      <c r="P708" s="25"/>
      <c r="Q708" s="7"/>
      <c r="R708" s="7"/>
      <c r="S708" s="7"/>
      <c r="T708" s="7"/>
      <c r="U708" s="7"/>
      <c r="V708" s="7"/>
      <c r="W708" s="7"/>
      <c r="X708" s="7"/>
    </row>
    <row r="709" spans="1:24" x14ac:dyDescent="0.2">
      <c r="A709" s="7"/>
      <c r="B709" s="7"/>
      <c r="C709" s="7"/>
      <c r="D709" s="25"/>
      <c r="E709" s="25"/>
      <c r="F709" s="25"/>
      <c r="G709" s="25"/>
      <c r="H709" s="25"/>
      <c r="I709" s="25"/>
      <c r="J709" s="25"/>
      <c r="K709" s="25"/>
      <c r="L709" s="25"/>
      <c r="M709" s="25"/>
      <c r="N709" s="25"/>
      <c r="O709" s="25"/>
      <c r="P709" s="25"/>
      <c r="Q709" s="7"/>
      <c r="R709" s="7"/>
      <c r="S709" s="7"/>
      <c r="T709" s="7"/>
      <c r="U709" s="7"/>
      <c r="V709" s="7"/>
      <c r="W709" s="7"/>
      <c r="X709" s="7"/>
    </row>
    <row r="710" spans="1:24" x14ac:dyDescent="0.2">
      <c r="A710" s="7"/>
      <c r="B710" s="7"/>
      <c r="C710" s="7"/>
      <c r="D710" s="25"/>
      <c r="E710" s="25"/>
      <c r="F710" s="25"/>
      <c r="G710" s="25"/>
      <c r="H710" s="25"/>
      <c r="I710" s="25"/>
      <c r="J710" s="25"/>
      <c r="K710" s="25"/>
      <c r="L710" s="25"/>
      <c r="M710" s="25"/>
      <c r="N710" s="25"/>
      <c r="O710" s="25"/>
      <c r="P710" s="25"/>
      <c r="Q710" s="7"/>
      <c r="R710" s="7"/>
      <c r="S710" s="7"/>
      <c r="T710" s="7"/>
      <c r="U710" s="7"/>
      <c r="V710" s="7"/>
      <c r="W710" s="7"/>
      <c r="X710" s="7"/>
    </row>
    <row r="711" spans="1:24" x14ac:dyDescent="0.2">
      <c r="A711" s="7"/>
      <c r="B711" s="7"/>
      <c r="C711" s="7"/>
      <c r="D711" s="25"/>
      <c r="E711" s="25"/>
      <c r="F711" s="25"/>
      <c r="G711" s="25"/>
      <c r="H711" s="25"/>
      <c r="I711" s="25"/>
      <c r="J711" s="25"/>
      <c r="K711" s="25"/>
      <c r="L711" s="25"/>
      <c r="M711" s="25"/>
      <c r="N711" s="25"/>
      <c r="O711" s="25"/>
      <c r="P711" s="25"/>
      <c r="Q711" s="7"/>
      <c r="R711" s="7"/>
      <c r="S711" s="7"/>
      <c r="T711" s="7"/>
      <c r="U711" s="7"/>
      <c r="V711" s="7"/>
      <c r="W711" s="7"/>
      <c r="X711" s="7"/>
    </row>
    <row r="712" spans="1:24" x14ac:dyDescent="0.2">
      <c r="A712" s="7"/>
      <c r="B712" s="7"/>
      <c r="C712" s="7"/>
      <c r="D712" s="25"/>
      <c r="E712" s="25"/>
      <c r="F712" s="25"/>
      <c r="G712" s="25"/>
      <c r="H712" s="25"/>
      <c r="I712" s="25"/>
      <c r="J712" s="25"/>
      <c r="K712" s="25"/>
      <c r="L712" s="25"/>
      <c r="M712" s="25"/>
      <c r="N712" s="25"/>
      <c r="O712" s="25"/>
      <c r="P712" s="25"/>
      <c r="Q712" s="7"/>
      <c r="R712" s="7"/>
      <c r="S712" s="7"/>
      <c r="T712" s="7"/>
      <c r="U712" s="7"/>
      <c r="V712" s="7"/>
      <c r="W712" s="7"/>
      <c r="X712" s="7"/>
    </row>
    <row r="713" spans="1:24" x14ac:dyDescent="0.2">
      <c r="A713" s="7"/>
      <c r="B713" s="7"/>
      <c r="C713" s="7"/>
      <c r="D713" s="25"/>
      <c r="E713" s="25"/>
      <c r="F713" s="25"/>
      <c r="G713" s="25"/>
      <c r="H713" s="25"/>
      <c r="I713" s="25"/>
      <c r="J713" s="25"/>
      <c r="K713" s="25"/>
      <c r="L713" s="25"/>
      <c r="M713" s="25"/>
      <c r="N713" s="25"/>
      <c r="O713" s="25"/>
      <c r="P713" s="25"/>
      <c r="Q713" s="7"/>
      <c r="R713" s="7"/>
      <c r="S713" s="7"/>
      <c r="T713" s="7"/>
      <c r="U713" s="7"/>
      <c r="V713" s="7"/>
      <c r="W713" s="7"/>
      <c r="X713" s="7"/>
    </row>
    <row r="714" spans="1:24" x14ac:dyDescent="0.2">
      <c r="A714" s="7"/>
      <c r="B714" s="7"/>
      <c r="C714" s="7"/>
      <c r="D714" s="25"/>
      <c r="E714" s="25"/>
      <c r="F714" s="25"/>
      <c r="G714" s="25"/>
      <c r="H714" s="25"/>
      <c r="I714" s="25"/>
      <c r="J714" s="25"/>
      <c r="K714" s="25"/>
      <c r="L714" s="25"/>
      <c r="M714" s="25"/>
      <c r="N714" s="25"/>
      <c r="O714" s="25"/>
      <c r="P714" s="25"/>
      <c r="Q714" s="7"/>
      <c r="R714" s="7"/>
      <c r="S714" s="7"/>
      <c r="T714" s="7"/>
      <c r="U714" s="7"/>
      <c r="V714" s="7"/>
      <c r="W714" s="7"/>
      <c r="X714" s="7"/>
    </row>
    <row r="715" spans="1:24" x14ac:dyDescent="0.2">
      <c r="A715" s="7"/>
      <c r="B715" s="7"/>
      <c r="C715" s="7"/>
      <c r="D715" s="25"/>
      <c r="E715" s="25"/>
      <c r="F715" s="25"/>
      <c r="G715" s="25"/>
      <c r="H715" s="25"/>
      <c r="I715" s="25"/>
      <c r="J715" s="25"/>
      <c r="K715" s="25"/>
      <c r="L715" s="25"/>
      <c r="M715" s="25"/>
      <c r="N715" s="25"/>
      <c r="O715" s="25"/>
      <c r="P715" s="25"/>
      <c r="Q715" s="7"/>
      <c r="R715" s="7"/>
      <c r="S715" s="7"/>
      <c r="T715" s="7"/>
      <c r="U715" s="7"/>
      <c r="V715" s="7"/>
      <c r="W715" s="7"/>
      <c r="X715" s="7"/>
    </row>
    <row r="716" spans="1:24" x14ac:dyDescent="0.2">
      <c r="A716" s="7"/>
      <c r="B716" s="7"/>
      <c r="C716" s="7"/>
      <c r="D716" s="25"/>
      <c r="E716" s="25"/>
      <c r="F716" s="25"/>
      <c r="G716" s="25"/>
      <c r="H716" s="25"/>
      <c r="I716" s="25"/>
      <c r="J716" s="25"/>
      <c r="K716" s="25"/>
      <c r="L716" s="25"/>
      <c r="M716" s="25"/>
      <c r="N716" s="25"/>
      <c r="O716" s="25"/>
      <c r="P716" s="25"/>
      <c r="Q716" s="7"/>
      <c r="R716" s="7"/>
      <c r="S716" s="7"/>
      <c r="T716" s="7"/>
      <c r="U716" s="7"/>
      <c r="V716" s="7"/>
      <c r="W716" s="7"/>
      <c r="X716" s="7"/>
    </row>
    <row r="717" spans="1:24" x14ac:dyDescent="0.2">
      <c r="A717" s="7"/>
      <c r="B717" s="7"/>
      <c r="C717" s="7"/>
      <c r="D717" s="25"/>
      <c r="E717" s="25"/>
      <c r="F717" s="25"/>
      <c r="G717" s="25"/>
      <c r="H717" s="25"/>
      <c r="I717" s="25"/>
      <c r="J717" s="25"/>
      <c r="K717" s="25"/>
      <c r="L717" s="25"/>
      <c r="M717" s="25"/>
      <c r="N717" s="25"/>
      <c r="O717" s="25"/>
      <c r="P717" s="25"/>
      <c r="Q717" s="7"/>
      <c r="R717" s="7"/>
      <c r="S717" s="7"/>
      <c r="T717" s="7"/>
      <c r="U717" s="7"/>
      <c r="V717" s="7"/>
      <c r="W717" s="7"/>
      <c r="X717" s="7"/>
    </row>
    <row r="718" spans="1:24" x14ac:dyDescent="0.2">
      <c r="A718" s="7"/>
      <c r="B718" s="7"/>
      <c r="C718" s="7"/>
      <c r="D718" s="25"/>
      <c r="E718" s="25"/>
      <c r="F718" s="25"/>
      <c r="G718" s="25"/>
      <c r="H718" s="25"/>
      <c r="I718" s="25"/>
      <c r="J718" s="25"/>
      <c r="K718" s="25"/>
      <c r="L718" s="25"/>
      <c r="M718" s="25"/>
      <c r="N718" s="25"/>
      <c r="O718" s="25"/>
      <c r="P718" s="25"/>
      <c r="Q718" s="7"/>
      <c r="R718" s="7"/>
      <c r="S718" s="7"/>
      <c r="T718" s="7"/>
      <c r="U718" s="7"/>
      <c r="V718" s="7"/>
      <c r="W718" s="7"/>
      <c r="X718" s="7"/>
    </row>
    <row r="719" spans="1:24" x14ac:dyDescent="0.2">
      <c r="A719" s="7"/>
      <c r="B719" s="7"/>
      <c r="C719" s="7"/>
      <c r="D719" s="25"/>
      <c r="E719" s="25"/>
      <c r="F719" s="25"/>
      <c r="G719" s="25"/>
      <c r="H719" s="25"/>
      <c r="I719" s="25"/>
      <c r="J719" s="25"/>
      <c r="K719" s="25"/>
      <c r="L719" s="25"/>
      <c r="M719" s="25"/>
      <c r="N719" s="25"/>
      <c r="O719" s="25"/>
      <c r="P719" s="25"/>
      <c r="Q719" s="7"/>
      <c r="R719" s="7"/>
      <c r="S719" s="7"/>
      <c r="T719" s="7"/>
      <c r="U719" s="7"/>
      <c r="V719" s="7"/>
      <c r="W719" s="7"/>
      <c r="X719" s="7"/>
    </row>
    <row r="720" spans="1:24" x14ac:dyDescent="0.2">
      <c r="A720" s="7"/>
      <c r="B720" s="7"/>
      <c r="C720" s="7"/>
      <c r="D720" s="25"/>
      <c r="E720" s="25"/>
      <c r="F720" s="25"/>
      <c r="G720" s="25"/>
      <c r="H720" s="25"/>
      <c r="I720" s="25"/>
      <c r="J720" s="25"/>
      <c r="K720" s="25"/>
      <c r="L720" s="25"/>
      <c r="M720" s="25"/>
      <c r="N720" s="25"/>
      <c r="O720" s="25"/>
      <c r="P720" s="25"/>
      <c r="Q720" s="7"/>
      <c r="R720" s="7"/>
      <c r="S720" s="7"/>
      <c r="T720" s="7"/>
      <c r="U720" s="7"/>
      <c r="V720" s="7"/>
      <c r="W720" s="7"/>
      <c r="X720" s="7"/>
    </row>
    <row r="721" spans="1:24" x14ac:dyDescent="0.2">
      <c r="A721" s="7"/>
      <c r="B721" s="7"/>
      <c r="C721" s="7"/>
      <c r="D721" s="25"/>
      <c r="E721" s="25"/>
      <c r="F721" s="25"/>
      <c r="G721" s="25"/>
      <c r="H721" s="25"/>
      <c r="I721" s="25"/>
      <c r="J721" s="25"/>
      <c r="K721" s="25"/>
      <c r="L721" s="25"/>
      <c r="M721" s="25"/>
      <c r="N721" s="25"/>
      <c r="O721" s="25"/>
      <c r="P721" s="25"/>
      <c r="Q721" s="7"/>
      <c r="R721" s="7"/>
      <c r="S721" s="7"/>
      <c r="T721" s="7"/>
      <c r="U721" s="7"/>
      <c r="V721" s="7"/>
      <c r="W721" s="7"/>
      <c r="X721" s="7"/>
    </row>
    <row r="722" spans="1:24" x14ac:dyDescent="0.2">
      <c r="A722" s="7"/>
      <c r="B722" s="7"/>
      <c r="C722" s="7"/>
      <c r="D722" s="25"/>
      <c r="E722" s="25"/>
      <c r="F722" s="25"/>
      <c r="G722" s="25"/>
      <c r="H722" s="25"/>
      <c r="I722" s="25"/>
      <c r="J722" s="25"/>
      <c r="K722" s="25"/>
      <c r="L722" s="25"/>
      <c r="M722" s="25"/>
      <c r="N722" s="25"/>
      <c r="O722" s="25"/>
      <c r="P722" s="25"/>
      <c r="Q722" s="7"/>
      <c r="R722" s="7"/>
      <c r="S722" s="7"/>
      <c r="T722" s="7"/>
      <c r="U722" s="7"/>
      <c r="V722" s="7"/>
      <c r="W722" s="7"/>
      <c r="X722" s="7"/>
    </row>
    <row r="723" spans="1:24" x14ac:dyDescent="0.2">
      <c r="A723" s="7"/>
      <c r="B723" s="7"/>
      <c r="C723" s="7"/>
      <c r="D723" s="25"/>
      <c r="E723" s="25"/>
      <c r="F723" s="25"/>
      <c r="G723" s="25"/>
      <c r="H723" s="25"/>
      <c r="I723" s="25"/>
      <c r="J723" s="25"/>
      <c r="K723" s="25"/>
      <c r="L723" s="25"/>
      <c r="M723" s="25"/>
      <c r="N723" s="25"/>
      <c r="O723" s="25"/>
      <c r="P723" s="25"/>
      <c r="Q723" s="7"/>
      <c r="R723" s="7"/>
      <c r="S723" s="7"/>
      <c r="T723" s="7"/>
      <c r="U723" s="7"/>
      <c r="V723" s="7"/>
      <c r="W723" s="7"/>
      <c r="X723" s="7"/>
    </row>
    <row r="724" spans="1:24" x14ac:dyDescent="0.2">
      <c r="A724" s="7"/>
      <c r="B724" s="7"/>
      <c r="C724" s="7"/>
      <c r="D724" s="25"/>
      <c r="E724" s="25"/>
      <c r="F724" s="25"/>
      <c r="G724" s="25"/>
      <c r="H724" s="25"/>
      <c r="I724" s="25"/>
      <c r="J724" s="25"/>
      <c r="K724" s="25"/>
      <c r="L724" s="25"/>
      <c r="M724" s="25"/>
      <c r="N724" s="25"/>
      <c r="O724" s="25"/>
      <c r="P724" s="25"/>
      <c r="Q724" s="7"/>
      <c r="R724" s="7"/>
      <c r="S724" s="7"/>
      <c r="T724" s="7"/>
      <c r="U724" s="7"/>
      <c r="V724" s="7"/>
      <c r="W724" s="7"/>
      <c r="X724" s="7"/>
    </row>
    <row r="725" spans="1:24" x14ac:dyDescent="0.2">
      <c r="A725" s="7"/>
      <c r="B725" s="7"/>
      <c r="C725" s="7"/>
      <c r="D725" s="25"/>
      <c r="E725" s="25"/>
      <c r="F725" s="25"/>
      <c r="G725" s="25"/>
      <c r="H725" s="25"/>
      <c r="I725" s="25"/>
      <c r="J725" s="25"/>
      <c r="K725" s="25"/>
      <c r="L725" s="25"/>
      <c r="M725" s="25"/>
      <c r="N725" s="25"/>
      <c r="O725" s="25"/>
      <c r="P725" s="25"/>
      <c r="Q725" s="7"/>
      <c r="R725" s="7"/>
      <c r="S725" s="7"/>
      <c r="T725" s="7"/>
      <c r="U725" s="7"/>
      <c r="V725" s="7"/>
      <c r="W725" s="7"/>
      <c r="X725" s="7"/>
    </row>
    <row r="726" spans="1:24" x14ac:dyDescent="0.2">
      <c r="A726" s="7"/>
      <c r="B726" s="7"/>
      <c r="C726" s="7"/>
      <c r="D726" s="25"/>
      <c r="E726" s="25"/>
      <c r="F726" s="25"/>
      <c r="G726" s="25"/>
      <c r="H726" s="25"/>
      <c r="I726" s="25"/>
      <c r="J726" s="25"/>
      <c r="K726" s="25"/>
      <c r="L726" s="25"/>
      <c r="M726" s="25"/>
      <c r="N726" s="25"/>
      <c r="O726" s="25"/>
      <c r="P726" s="25"/>
      <c r="Q726" s="7"/>
      <c r="R726" s="7"/>
      <c r="S726" s="7"/>
      <c r="T726" s="7"/>
      <c r="U726" s="7"/>
      <c r="V726" s="7"/>
      <c r="W726" s="7"/>
      <c r="X726" s="7"/>
    </row>
    <row r="727" spans="1:24" x14ac:dyDescent="0.2">
      <c r="A727" s="7"/>
      <c r="B727" s="7"/>
      <c r="C727" s="7"/>
      <c r="D727" s="25"/>
      <c r="E727" s="25"/>
      <c r="F727" s="25"/>
      <c r="G727" s="25"/>
      <c r="H727" s="25"/>
      <c r="I727" s="25"/>
      <c r="J727" s="25"/>
      <c r="K727" s="25"/>
      <c r="L727" s="25"/>
      <c r="M727" s="25"/>
      <c r="N727" s="25"/>
      <c r="O727" s="25"/>
      <c r="P727" s="25"/>
      <c r="Q727" s="7"/>
      <c r="R727" s="7"/>
      <c r="S727" s="7"/>
      <c r="T727" s="7"/>
      <c r="U727" s="7"/>
      <c r="V727" s="7"/>
      <c r="W727" s="7"/>
      <c r="X727" s="7"/>
    </row>
    <row r="728" spans="1:24" x14ac:dyDescent="0.2">
      <c r="A728" s="7"/>
      <c r="B728" s="7"/>
      <c r="C728" s="7"/>
      <c r="D728" s="25"/>
      <c r="E728" s="25"/>
      <c r="F728" s="25"/>
      <c r="G728" s="25"/>
      <c r="H728" s="25"/>
      <c r="I728" s="25"/>
      <c r="J728" s="25"/>
      <c r="K728" s="25"/>
      <c r="L728" s="25"/>
      <c r="M728" s="25"/>
      <c r="N728" s="25"/>
      <c r="O728" s="25"/>
      <c r="P728" s="25"/>
      <c r="Q728" s="7"/>
      <c r="R728" s="7"/>
      <c r="S728" s="7"/>
      <c r="T728" s="7"/>
      <c r="U728" s="7"/>
      <c r="V728" s="7"/>
      <c r="W728" s="7"/>
      <c r="X728" s="7"/>
    </row>
    <row r="729" spans="1:24" x14ac:dyDescent="0.2">
      <c r="A729" s="7"/>
      <c r="B729" s="7"/>
      <c r="C729" s="7"/>
      <c r="D729" s="25"/>
      <c r="E729" s="25"/>
      <c r="F729" s="25"/>
      <c r="G729" s="25"/>
      <c r="H729" s="25"/>
      <c r="I729" s="25"/>
      <c r="J729" s="25"/>
      <c r="K729" s="25"/>
      <c r="L729" s="25"/>
      <c r="M729" s="25"/>
      <c r="N729" s="25"/>
      <c r="O729" s="25"/>
      <c r="P729" s="25"/>
      <c r="Q729" s="7"/>
      <c r="R729" s="7"/>
      <c r="S729" s="7"/>
      <c r="T729" s="7"/>
      <c r="U729" s="7"/>
      <c r="V729" s="7"/>
      <c r="W729" s="7"/>
      <c r="X729" s="7"/>
    </row>
    <row r="730" spans="1:24" x14ac:dyDescent="0.2">
      <c r="A730" s="7"/>
      <c r="B730" s="7"/>
      <c r="C730" s="7"/>
      <c r="D730" s="25"/>
      <c r="E730" s="25"/>
      <c r="F730" s="25"/>
      <c r="G730" s="25"/>
      <c r="H730" s="25"/>
      <c r="I730" s="25"/>
      <c r="J730" s="25"/>
      <c r="K730" s="25"/>
      <c r="L730" s="25"/>
      <c r="M730" s="25"/>
      <c r="N730" s="25"/>
      <c r="O730" s="25"/>
      <c r="P730" s="25"/>
      <c r="Q730" s="7"/>
      <c r="R730" s="7"/>
      <c r="S730" s="7"/>
      <c r="T730" s="7"/>
      <c r="U730" s="7"/>
      <c r="V730" s="7"/>
      <c r="W730" s="7"/>
      <c r="X730" s="7"/>
    </row>
    <row r="731" spans="1:24" x14ac:dyDescent="0.2">
      <c r="A731" s="7"/>
      <c r="B731" s="7"/>
      <c r="C731" s="7"/>
      <c r="D731" s="25"/>
      <c r="E731" s="25"/>
      <c r="F731" s="25"/>
      <c r="G731" s="25"/>
      <c r="H731" s="25"/>
      <c r="I731" s="25"/>
      <c r="J731" s="25"/>
      <c r="K731" s="25"/>
      <c r="L731" s="25"/>
      <c r="M731" s="25"/>
      <c r="N731" s="25"/>
      <c r="O731" s="25"/>
      <c r="P731" s="25"/>
      <c r="Q731" s="7"/>
      <c r="R731" s="7"/>
      <c r="S731" s="7"/>
      <c r="T731" s="7"/>
      <c r="U731" s="7"/>
      <c r="V731" s="7"/>
      <c r="W731" s="7"/>
      <c r="X731" s="7"/>
    </row>
    <row r="732" spans="1:24" x14ac:dyDescent="0.2">
      <c r="A732" s="7"/>
      <c r="B732" s="7"/>
      <c r="C732" s="7"/>
      <c r="D732" s="25"/>
      <c r="E732" s="25"/>
      <c r="F732" s="25"/>
      <c r="G732" s="25"/>
      <c r="H732" s="25"/>
      <c r="I732" s="25"/>
      <c r="J732" s="25"/>
      <c r="K732" s="25"/>
      <c r="L732" s="25"/>
      <c r="M732" s="25"/>
      <c r="N732" s="25"/>
      <c r="O732" s="25"/>
      <c r="P732" s="25"/>
      <c r="Q732" s="7"/>
      <c r="R732" s="7"/>
      <c r="S732" s="7"/>
      <c r="T732" s="7"/>
      <c r="U732" s="7"/>
      <c r="V732" s="7"/>
      <c r="W732" s="7"/>
      <c r="X732" s="7"/>
    </row>
    <row r="733" spans="1:24" x14ac:dyDescent="0.2">
      <c r="A733" s="7"/>
      <c r="B733" s="7"/>
      <c r="C733" s="7"/>
      <c r="D733" s="25"/>
      <c r="E733" s="25"/>
      <c r="F733" s="25"/>
      <c r="G733" s="25"/>
      <c r="H733" s="25"/>
      <c r="I733" s="25"/>
      <c r="J733" s="25"/>
      <c r="K733" s="25"/>
      <c r="L733" s="25"/>
      <c r="M733" s="25"/>
      <c r="N733" s="25"/>
      <c r="O733" s="25"/>
      <c r="P733" s="25"/>
      <c r="Q733" s="7"/>
      <c r="R733" s="7"/>
      <c r="S733" s="7"/>
      <c r="T733" s="7"/>
      <c r="U733" s="7"/>
      <c r="V733" s="7"/>
      <c r="W733" s="7"/>
      <c r="X733" s="7"/>
    </row>
    <row r="734" spans="1:24" x14ac:dyDescent="0.2">
      <c r="A734" s="7"/>
      <c r="B734" s="7"/>
      <c r="C734" s="7"/>
      <c r="D734" s="25"/>
      <c r="E734" s="25"/>
      <c r="F734" s="25"/>
      <c r="G734" s="25"/>
      <c r="H734" s="25"/>
      <c r="I734" s="25"/>
      <c r="J734" s="25"/>
      <c r="K734" s="25"/>
      <c r="L734" s="25"/>
      <c r="M734" s="25"/>
      <c r="N734" s="25"/>
      <c r="O734" s="25"/>
      <c r="P734" s="25"/>
      <c r="Q734" s="7"/>
      <c r="R734" s="7"/>
      <c r="S734" s="7"/>
      <c r="T734" s="7"/>
      <c r="U734" s="7"/>
      <c r="V734" s="7"/>
      <c r="W734" s="7"/>
      <c r="X734" s="7"/>
    </row>
    <row r="735" spans="1:24" x14ac:dyDescent="0.2">
      <c r="A735" s="7"/>
      <c r="B735" s="7"/>
      <c r="C735" s="7"/>
      <c r="D735" s="25"/>
      <c r="E735" s="25"/>
      <c r="F735" s="25"/>
      <c r="G735" s="25"/>
      <c r="H735" s="25"/>
      <c r="I735" s="25"/>
      <c r="J735" s="25"/>
      <c r="K735" s="25"/>
      <c r="L735" s="25"/>
      <c r="M735" s="25"/>
      <c r="N735" s="25"/>
      <c r="O735" s="25"/>
      <c r="P735" s="25"/>
      <c r="Q735" s="7"/>
      <c r="R735" s="7"/>
      <c r="S735" s="7"/>
      <c r="T735" s="7"/>
      <c r="U735" s="7"/>
      <c r="V735" s="7"/>
      <c r="W735" s="7"/>
      <c r="X735" s="7"/>
    </row>
    <row r="736" spans="1:24" x14ac:dyDescent="0.2">
      <c r="A736" s="7"/>
      <c r="B736" s="7"/>
      <c r="C736" s="7"/>
      <c r="D736" s="25"/>
      <c r="E736" s="25"/>
      <c r="F736" s="25"/>
      <c r="G736" s="25"/>
      <c r="H736" s="25"/>
      <c r="I736" s="25"/>
      <c r="J736" s="25"/>
      <c r="K736" s="25"/>
      <c r="L736" s="25"/>
      <c r="M736" s="25"/>
      <c r="N736" s="25"/>
      <c r="O736" s="25"/>
      <c r="P736" s="25"/>
      <c r="Q736" s="7"/>
      <c r="R736" s="7"/>
      <c r="S736" s="7"/>
      <c r="T736" s="7"/>
      <c r="U736" s="7"/>
      <c r="V736" s="7"/>
      <c r="W736" s="7"/>
      <c r="X736" s="7"/>
    </row>
    <row r="737" spans="1:24" x14ac:dyDescent="0.2">
      <c r="A737" s="7"/>
      <c r="B737" s="7"/>
      <c r="C737" s="7"/>
      <c r="D737" s="25"/>
      <c r="E737" s="25"/>
      <c r="F737" s="25"/>
      <c r="G737" s="25"/>
      <c r="H737" s="25"/>
      <c r="I737" s="25"/>
      <c r="J737" s="25"/>
      <c r="K737" s="25"/>
      <c r="L737" s="25"/>
      <c r="M737" s="25"/>
      <c r="N737" s="25"/>
      <c r="O737" s="25"/>
      <c r="P737" s="25"/>
      <c r="Q737" s="7"/>
      <c r="R737" s="7"/>
      <c r="S737" s="7"/>
      <c r="T737" s="7"/>
      <c r="U737" s="7"/>
      <c r="V737" s="7"/>
      <c r="W737" s="7"/>
      <c r="X737" s="7"/>
    </row>
    <row r="738" spans="1:24" x14ac:dyDescent="0.2">
      <c r="A738" s="7"/>
      <c r="B738" s="7"/>
      <c r="C738" s="7"/>
      <c r="D738" s="25"/>
      <c r="E738" s="25"/>
      <c r="F738" s="25"/>
      <c r="G738" s="25"/>
      <c r="H738" s="25"/>
      <c r="I738" s="25"/>
      <c r="J738" s="25"/>
      <c r="K738" s="25"/>
      <c r="L738" s="25"/>
      <c r="M738" s="25"/>
      <c r="N738" s="25"/>
      <c r="O738" s="25"/>
      <c r="P738" s="25"/>
      <c r="Q738" s="7"/>
      <c r="R738" s="7"/>
      <c r="S738" s="7"/>
      <c r="T738" s="7"/>
      <c r="U738" s="7"/>
      <c r="V738" s="7"/>
      <c r="W738" s="7"/>
      <c r="X738" s="7"/>
    </row>
    <row r="739" spans="1:24" x14ac:dyDescent="0.2">
      <c r="A739" s="7"/>
      <c r="B739" s="7"/>
      <c r="C739" s="7"/>
      <c r="D739" s="25"/>
      <c r="E739" s="25"/>
      <c r="F739" s="25"/>
      <c r="G739" s="25"/>
      <c r="H739" s="25"/>
      <c r="I739" s="25"/>
      <c r="J739" s="25"/>
      <c r="K739" s="25"/>
      <c r="L739" s="25"/>
      <c r="M739" s="25"/>
      <c r="N739" s="25"/>
      <c r="O739" s="25"/>
      <c r="P739" s="25"/>
      <c r="Q739" s="7"/>
      <c r="R739" s="7"/>
      <c r="S739" s="7"/>
      <c r="T739" s="7"/>
      <c r="U739" s="7"/>
      <c r="V739" s="7"/>
      <c r="W739" s="7"/>
      <c r="X739" s="7"/>
    </row>
    <row r="740" spans="1:24" x14ac:dyDescent="0.2">
      <c r="A740" s="7"/>
      <c r="B740" s="7"/>
      <c r="C740" s="7"/>
      <c r="D740" s="25"/>
      <c r="E740" s="25"/>
      <c r="F740" s="25"/>
      <c r="G740" s="25"/>
      <c r="H740" s="25"/>
      <c r="I740" s="25"/>
      <c r="J740" s="25"/>
      <c r="K740" s="25"/>
      <c r="L740" s="25"/>
      <c r="M740" s="25"/>
      <c r="N740" s="25"/>
      <c r="O740" s="25"/>
      <c r="P740" s="25"/>
      <c r="Q740" s="7"/>
      <c r="R740" s="7"/>
      <c r="S740" s="7"/>
      <c r="T740" s="7"/>
      <c r="U740" s="7"/>
      <c r="V740" s="7"/>
      <c r="W740" s="7"/>
      <c r="X740" s="7"/>
    </row>
    <row r="741" spans="1:24" x14ac:dyDescent="0.2">
      <c r="A741" s="7"/>
      <c r="B741" s="7"/>
      <c r="C741" s="7"/>
      <c r="D741" s="25"/>
      <c r="E741" s="25"/>
      <c r="F741" s="25"/>
      <c r="G741" s="25"/>
      <c r="H741" s="25"/>
      <c r="I741" s="25"/>
      <c r="J741" s="25"/>
      <c r="K741" s="25"/>
      <c r="L741" s="25"/>
      <c r="M741" s="25"/>
      <c r="N741" s="25"/>
      <c r="O741" s="25"/>
      <c r="P741" s="25"/>
      <c r="Q741" s="7"/>
      <c r="R741" s="7"/>
      <c r="S741" s="7"/>
      <c r="T741" s="7"/>
      <c r="U741" s="7"/>
      <c r="V741" s="7"/>
      <c r="W741" s="7"/>
      <c r="X741" s="7"/>
    </row>
    <row r="742" spans="1:24" x14ac:dyDescent="0.2">
      <c r="A742" s="7"/>
      <c r="B742" s="7"/>
      <c r="C742" s="7"/>
      <c r="D742" s="25"/>
      <c r="E742" s="25"/>
      <c r="F742" s="25"/>
      <c r="G742" s="25"/>
      <c r="H742" s="25"/>
      <c r="I742" s="25"/>
      <c r="J742" s="25"/>
      <c r="K742" s="25"/>
      <c r="L742" s="25"/>
      <c r="M742" s="25"/>
      <c r="N742" s="25"/>
      <c r="O742" s="25"/>
      <c r="P742" s="25"/>
      <c r="Q742" s="7"/>
      <c r="R742" s="7"/>
      <c r="S742" s="7"/>
      <c r="T742" s="7"/>
      <c r="U742" s="7"/>
      <c r="V742" s="7"/>
      <c r="W742" s="7"/>
      <c r="X742" s="7"/>
    </row>
    <row r="743" spans="1:24" x14ac:dyDescent="0.2">
      <c r="A743" s="7"/>
      <c r="B743" s="7"/>
      <c r="C743" s="7"/>
      <c r="D743" s="25"/>
      <c r="E743" s="25"/>
      <c r="F743" s="25"/>
      <c r="G743" s="25"/>
      <c r="H743" s="25"/>
      <c r="I743" s="25"/>
      <c r="J743" s="25"/>
      <c r="K743" s="25"/>
      <c r="L743" s="25"/>
      <c r="M743" s="25"/>
      <c r="N743" s="25"/>
      <c r="O743" s="25"/>
      <c r="P743" s="25"/>
      <c r="Q743" s="7"/>
      <c r="R743" s="7"/>
      <c r="S743" s="7"/>
      <c r="T743" s="7"/>
      <c r="U743" s="7"/>
      <c r="V743" s="7"/>
      <c r="W743" s="7"/>
      <c r="X743" s="7"/>
    </row>
    <row r="744" spans="1:24" x14ac:dyDescent="0.2">
      <c r="A744" s="7"/>
      <c r="B744" s="7"/>
      <c r="C744" s="7"/>
      <c r="D744" s="25"/>
      <c r="E744" s="25"/>
      <c r="F744" s="25"/>
      <c r="G744" s="25"/>
      <c r="H744" s="25"/>
      <c r="I744" s="25"/>
      <c r="J744" s="25"/>
      <c r="K744" s="25"/>
      <c r="L744" s="25"/>
      <c r="M744" s="25"/>
      <c r="N744" s="25"/>
      <c r="O744" s="25"/>
      <c r="P744" s="25"/>
      <c r="Q744" s="7"/>
      <c r="R744" s="7"/>
      <c r="S744" s="7"/>
      <c r="T744" s="7"/>
      <c r="U744" s="7"/>
      <c r="V744" s="7"/>
      <c r="W744" s="7"/>
      <c r="X744" s="7"/>
    </row>
    <row r="745" spans="1:24" x14ac:dyDescent="0.2">
      <c r="A745" s="7"/>
      <c r="B745" s="7"/>
      <c r="C745" s="7"/>
      <c r="D745" s="25"/>
      <c r="E745" s="25"/>
      <c r="F745" s="25"/>
      <c r="G745" s="25"/>
      <c r="H745" s="25"/>
      <c r="I745" s="25"/>
      <c r="J745" s="25"/>
      <c r="K745" s="25"/>
      <c r="L745" s="25"/>
      <c r="M745" s="25"/>
      <c r="N745" s="25"/>
      <c r="O745" s="25"/>
      <c r="P745" s="25"/>
      <c r="Q745" s="7"/>
      <c r="R745" s="7"/>
      <c r="S745" s="7"/>
      <c r="T745" s="7"/>
      <c r="U745" s="7"/>
      <c r="V745" s="7"/>
      <c r="W745" s="7"/>
      <c r="X745" s="7"/>
    </row>
    <row r="746" spans="1:24" x14ac:dyDescent="0.2">
      <c r="A746" s="7"/>
      <c r="B746" s="7"/>
      <c r="C746" s="7"/>
      <c r="D746" s="25"/>
      <c r="E746" s="25"/>
      <c r="F746" s="25"/>
      <c r="G746" s="25"/>
      <c r="H746" s="25"/>
      <c r="I746" s="25"/>
      <c r="J746" s="25"/>
      <c r="K746" s="25"/>
      <c r="L746" s="25"/>
      <c r="M746" s="25"/>
      <c r="N746" s="25"/>
      <c r="O746" s="25"/>
      <c r="P746" s="25"/>
      <c r="Q746" s="7"/>
      <c r="R746" s="7"/>
      <c r="S746" s="7"/>
      <c r="T746" s="7"/>
      <c r="U746" s="7"/>
      <c r="V746" s="7"/>
      <c r="W746" s="7"/>
      <c r="X746" s="7"/>
    </row>
    <row r="747" spans="1:24" x14ac:dyDescent="0.2">
      <c r="A747" s="7"/>
      <c r="B747" s="7"/>
      <c r="C747" s="7"/>
      <c r="D747" s="25"/>
      <c r="E747" s="25"/>
      <c r="F747" s="25"/>
      <c r="G747" s="25"/>
      <c r="H747" s="25"/>
      <c r="I747" s="25"/>
      <c r="J747" s="25"/>
      <c r="K747" s="25"/>
      <c r="L747" s="25"/>
      <c r="M747" s="25"/>
      <c r="N747" s="25"/>
      <c r="O747" s="25"/>
      <c r="P747" s="25"/>
      <c r="Q747" s="7"/>
      <c r="R747" s="7"/>
      <c r="S747" s="7"/>
      <c r="T747" s="7"/>
      <c r="U747" s="7"/>
      <c r="V747" s="7"/>
      <c r="W747" s="7"/>
      <c r="X747" s="7"/>
    </row>
    <row r="748" spans="1:24" x14ac:dyDescent="0.2">
      <c r="A748" s="7"/>
      <c r="B748" s="7"/>
      <c r="C748" s="7"/>
      <c r="D748" s="25"/>
      <c r="E748" s="25"/>
      <c r="F748" s="25"/>
      <c r="G748" s="25"/>
      <c r="H748" s="25"/>
      <c r="I748" s="25"/>
      <c r="J748" s="25"/>
      <c r="K748" s="25"/>
      <c r="L748" s="25"/>
      <c r="M748" s="25"/>
      <c r="N748" s="25"/>
      <c r="O748" s="25"/>
      <c r="P748" s="25"/>
      <c r="Q748" s="7"/>
      <c r="R748" s="7"/>
      <c r="S748" s="7"/>
      <c r="T748" s="7"/>
      <c r="U748" s="7"/>
      <c r="V748" s="7"/>
      <c r="W748" s="7"/>
      <c r="X748" s="7"/>
    </row>
    <row r="749" spans="1:24" x14ac:dyDescent="0.2">
      <c r="A749" s="7"/>
      <c r="B749" s="7"/>
      <c r="C749" s="7"/>
      <c r="D749" s="25"/>
      <c r="E749" s="25"/>
      <c r="F749" s="25"/>
      <c r="G749" s="25"/>
      <c r="H749" s="25"/>
      <c r="I749" s="25"/>
      <c r="J749" s="25"/>
      <c r="K749" s="25"/>
      <c r="L749" s="25"/>
      <c r="M749" s="25"/>
      <c r="N749" s="25"/>
      <c r="O749" s="25"/>
      <c r="P749" s="25"/>
      <c r="Q749" s="7"/>
      <c r="R749" s="7"/>
      <c r="S749" s="7"/>
      <c r="T749" s="7"/>
      <c r="U749" s="7"/>
      <c r="V749" s="7"/>
      <c r="W749" s="7"/>
      <c r="X749" s="7"/>
    </row>
    <row r="750" spans="1:24" x14ac:dyDescent="0.2">
      <c r="A750" s="7"/>
      <c r="B750" s="7"/>
      <c r="C750" s="7"/>
      <c r="D750" s="25"/>
      <c r="E750" s="25"/>
      <c r="F750" s="25"/>
      <c r="G750" s="25"/>
      <c r="H750" s="25"/>
      <c r="I750" s="25"/>
      <c r="J750" s="25"/>
      <c r="K750" s="25"/>
      <c r="L750" s="25"/>
      <c r="M750" s="25"/>
      <c r="N750" s="25"/>
      <c r="O750" s="25"/>
      <c r="P750" s="25"/>
      <c r="Q750" s="7"/>
      <c r="R750" s="7"/>
      <c r="S750" s="7"/>
      <c r="T750" s="7"/>
      <c r="U750" s="7"/>
      <c r="V750" s="7"/>
      <c r="W750" s="7"/>
      <c r="X750" s="7"/>
    </row>
    <row r="751" spans="1:24" x14ac:dyDescent="0.2">
      <c r="A751" s="7"/>
      <c r="B751" s="7"/>
      <c r="C751" s="7"/>
      <c r="D751" s="25"/>
      <c r="E751" s="25"/>
      <c r="F751" s="25"/>
      <c r="G751" s="25"/>
      <c r="H751" s="25"/>
      <c r="I751" s="25"/>
      <c r="J751" s="25"/>
      <c r="K751" s="25"/>
      <c r="L751" s="25"/>
      <c r="M751" s="25"/>
      <c r="N751" s="25"/>
      <c r="O751" s="25"/>
      <c r="P751" s="25"/>
      <c r="Q751" s="7"/>
      <c r="R751" s="7"/>
      <c r="S751" s="7"/>
      <c r="T751" s="7"/>
      <c r="U751" s="7"/>
      <c r="V751" s="7"/>
      <c r="W751" s="7"/>
      <c r="X751" s="7"/>
    </row>
    <row r="752" spans="1:24" x14ac:dyDescent="0.2">
      <c r="A752" s="7"/>
      <c r="B752" s="7"/>
      <c r="C752" s="7"/>
      <c r="D752" s="25"/>
      <c r="E752" s="25"/>
      <c r="F752" s="25"/>
      <c r="G752" s="25"/>
      <c r="H752" s="25"/>
      <c r="I752" s="25"/>
      <c r="J752" s="25"/>
      <c r="K752" s="25"/>
      <c r="L752" s="25"/>
      <c r="M752" s="25"/>
      <c r="N752" s="25"/>
      <c r="O752" s="25"/>
      <c r="P752" s="25"/>
      <c r="Q752" s="7"/>
      <c r="R752" s="7"/>
      <c r="S752" s="7"/>
      <c r="T752" s="7"/>
      <c r="U752" s="7"/>
      <c r="V752" s="7"/>
      <c r="W752" s="7"/>
      <c r="X752" s="7"/>
    </row>
    <row r="753" spans="1:24" x14ac:dyDescent="0.2">
      <c r="A753" s="7"/>
      <c r="B753" s="7"/>
      <c r="C753" s="7"/>
      <c r="D753" s="25"/>
      <c r="E753" s="25"/>
      <c r="F753" s="25"/>
      <c r="G753" s="25"/>
      <c r="H753" s="25"/>
      <c r="I753" s="25"/>
      <c r="J753" s="25"/>
      <c r="K753" s="25"/>
      <c r="L753" s="25"/>
      <c r="M753" s="25"/>
      <c r="N753" s="25"/>
      <c r="O753" s="25"/>
      <c r="P753" s="25"/>
      <c r="Q753" s="7"/>
      <c r="R753" s="7"/>
      <c r="S753" s="7"/>
      <c r="T753" s="7"/>
      <c r="U753" s="7"/>
      <c r="V753" s="7"/>
      <c r="W753" s="7"/>
      <c r="X753" s="7"/>
    </row>
    <row r="754" spans="1:24" x14ac:dyDescent="0.2">
      <c r="A754" s="7"/>
      <c r="B754" s="7"/>
      <c r="C754" s="7"/>
      <c r="D754" s="25"/>
      <c r="E754" s="25"/>
      <c r="F754" s="25"/>
      <c r="G754" s="25"/>
      <c r="H754" s="25"/>
      <c r="I754" s="25"/>
      <c r="J754" s="25"/>
      <c r="K754" s="25"/>
      <c r="L754" s="25"/>
      <c r="M754" s="25"/>
      <c r="N754" s="25"/>
      <c r="O754" s="25"/>
      <c r="P754" s="25"/>
      <c r="Q754" s="7"/>
      <c r="R754" s="7"/>
      <c r="S754" s="7"/>
      <c r="T754" s="7"/>
      <c r="U754" s="7"/>
      <c r="V754" s="7"/>
      <c r="W754" s="7"/>
      <c r="X754" s="7"/>
    </row>
    <row r="755" spans="1:24" x14ac:dyDescent="0.2">
      <c r="A755" s="7"/>
      <c r="B755" s="7"/>
      <c r="C755" s="7"/>
      <c r="D755" s="25"/>
      <c r="E755" s="25"/>
      <c r="F755" s="25"/>
      <c r="G755" s="25"/>
      <c r="H755" s="25"/>
      <c r="I755" s="25"/>
      <c r="J755" s="25"/>
      <c r="K755" s="25"/>
      <c r="L755" s="25"/>
      <c r="M755" s="25"/>
      <c r="N755" s="25"/>
      <c r="O755" s="25"/>
      <c r="P755" s="25"/>
      <c r="Q755" s="7"/>
      <c r="R755" s="7"/>
      <c r="S755" s="7"/>
      <c r="T755" s="7"/>
      <c r="U755" s="7"/>
      <c r="V755" s="7"/>
      <c r="W755" s="7"/>
      <c r="X755" s="7"/>
    </row>
    <row r="756" spans="1:24" x14ac:dyDescent="0.2">
      <c r="A756" s="7"/>
      <c r="B756" s="7"/>
      <c r="C756" s="7"/>
      <c r="D756" s="25"/>
      <c r="E756" s="25"/>
      <c r="F756" s="25"/>
      <c r="G756" s="25"/>
      <c r="H756" s="25"/>
      <c r="I756" s="25"/>
      <c r="J756" s="25"/>
      <c r="K756" s="25"/>
      <c r="L756" s="25"/>
      <c r="M756" s="25"/>
      <c r="N756" s="25"/>
      <c r="O756" s="25"/>
      <c r="P756" s="25"/>
      <c r="Q756" s="7"/>
      <c r="R756" s="7"/>
      <c r="S756" s="7"/>
      <c r="T756" s="7"/>
      <c r="U756" s="7"/>
      <c r="V756" s="7"/>
      <c r="W756" s="7"/>
      <c r="X756" s="7"/>
    </row>
    <row r="757" spans="1:24" x14ac:dyDescent="0.2">
      <c r="A757" s="7"/>
      <c r="B757" s="7"/>
      <c r="C757" s="7"/>
      <c r="D757" s="25"/>
      <c r="E757" s="25"/>
      <c r="F757" s="25"/>
      <c r="G757" s="25"/>
      <c r="H757" s="25"/>
      <c r="I757" s="25"/>
      <c r="J757" s="25"/>
      <c r="K757" s="25"/>
      <c r="L757" s="25"/>
      <c r="M757" s="25"/>
      <c r="N757" s="25"/>
      <c r="O757" s="25"/>
      <c r="P757" s="25"/>
      <c r="Q757" s="7"/>
      <c r="R757" s="7"/>
      <c r="S757" s="7"/>
      <c r="T757" s="7"/>
      <c r="U757" s="7"/>
      <c r="V757" s="7"/>
      <c r="W757" s="7"/>
      <c r="X757" s="7"/>
    </row>
    <row r="758" spans="1:24" x14ac:dyDescent="0.2">
      <c r="A758" s="7"/>
      <c r="B758" s="7"/>
      <c r="C758" s="7"/>
      <c r="D758" s="25"/>
      <c r="E758" s="25"/>
      <c r="F758" s="25"/>
      <c r="G758" s="25"/>
      <c r="H758" s="25"/>
      <c r="I758" s="25"/>
      <c r="J758" s="25"/>
      <c r="K758" s="25"/>
      <c r="L758" s="25"/>
      <c r="M758" s="25"/>
      <c r="N758" s="25"/>
      <c r="O758" s="25"/>
      <c r="P758" s="25"/>
      <c r="Q758" s="7"/>
      <c r="R758" s="7"/>
      <c r="S758" s="7"/>
      <c r="T758" s="7"/>
      <c r="U758" s="7"/>
      <c r="V758" s="7"/>
      <c r="W758" s="7"/>
      <c r="X758" s="7"/>
    </row>
    <row r="759" spans="1:24" x14ac:dyDescent="0.2">
      <c r="A759" s="7"/>
      <c r="B759" s="7"/>
      <c r="C759" s="7"/>
      <c r="D759" s="25"/>
      <c r="E759" s="25"/>
      <c r="F759" s="25"/>
      <c r="G759" s="25"/>
      <c r="H759" s="25"/>
      <c r="I759" s="25"/>
      <c r="J759" s="25"/>
      <c r="K759" s="25"/>
      <c r="L759" s="25"/>
      <c r="M759" s="25"/>
      <c r="N759" s="25"/>
      <c r="O759" s="25"/>
      <c r="P759" s="25"/>
      <c r="Q759" s="7"/>
      <c r="R759" s="7"/>
      <c r="S759" s="7"/>
      <c r="T759" s="7"/>
      <c r="U759" s="7"/>
      <c r="V759" s="7"/>
      <c r="W759" s="7"/>
      <c r="X759" s="7"/>
    </row>
    <row r="760" spans="1:24" x14ac:dyDescent="0.2">
      <c r="A760" s="7"/>
      <c r="B760" s="7"/>
      <c r="C760" s="7"/>
      <c r="D760" s="25"/>
      <c r="E760" s="25"/>
      <c r="F760" s="25"/>
      <c r="G760" s="25"/>
      <c r="H760" s="25"/>
      <c r="I760" s="25"/>
      <c r="J760" s="25"/>
      <c r="K760" s="25"/>
      <c r="L760" s="25"/>
      <c r="M760" s="25"/>
      <c r="N760" s="25"/>
      <c r="O760" s="25"/>
      <c r="P760" s="25"/>
      <c r="Q760" s="7"/>
      <c r="R760" s="7"/>
      <c r="S760" s="7"/>
      <c r="T760" s="7"/>
      <c r="U760" s="7"/>
      <c r="V760" s="7"/>
      <c r="W760" s="7"/>
      <c r="X760" s="7"/>
    </row>
    <row r="761" spans="1:24" x14ac:dyDescent="0.2">
      <c r="A761" s="7"/>
      <c r="B761" s="7"/>
      <c r="C761" s="7"/>
      <c r="D761" s="25"/>
      <c r="E761" s="25"/>
      <c r="F761" s="25"/>
      <c r="G761" s="25"/>
      <c r="H761" s="25"/>
      <c r="I761" s="25"/>
      <c r="J761" s="25"/>
      <c r="K761" s="25"/>
      <c r="L761" s="25"/>
      <c r="M761" s="25"/>
      <c r="N761" s="25"/>
      <c r="O761" s="25"/>
      <c r="P761" s="25"/>
      <c r="Q761" s="7"/>
      <c r="R761" s="7"/>
      <c r="S761" s="7"/>
      <c r="T761" s="7"/>
      <c r="U761" s="7"/>
      <c r="V761" s="7"/>
      <c r="W761" s="7"/>
      <c r="X761" s="7"/>
    </row>
    <row r="762" spans="1:24" x14ac:dyDescent="0.2">
      <c r="A762" s="7"/>
      <c r="B762" s="7"/>
      <c r="C762" s="7"/>
      <c r="D762" s="25"/>
      <c r="E762" s="25"/>
      <c r="F762" s="25"/>
      <c r="G762" s="25"/>
      <c r="H762" s="25"/>
      <c r="I762" s="25"/>
      <c r="J762" s="25"/>
      <c r="K762" s="25"/>
      <c r="L762" s="25"/>
      <c r="M762" s="25"/>
      <c r="N762" s="25"/>
      <c r="O762" s="25"/>
      <c r="P762" s="25"/>
      <c r="Q762" s="7"/>
      <c r="R762" s="7"/>
      <c r="S762" s="7"/>
      <c r="T762" s="7"/>
      <c r="U762" s="7"/>
      <c r="V762" s="7"/>
      <c r="W762" s="7"/>
      <c r="X762" s="7"/>
    </row>
    <row r="763" spans="1:24" x14ac:dyDescent="0.2">
      <c r="A763" s="7"/>
      <c r="B763" s="7"/>
      <c r="C763" s="7"/>
      <c r="D763" s="25"/>
      <c r="E763" s="25"/>
      <c r="F763" s="25"/>
      <c r="G763" s="25"/>
      <c r="H763" s="25"/>
      <c r="I763" s="25"/>
      <c r="J763" s="25"/>
      <c r="K763" s="25"/>
      <c r="L763" s="25"/>
      <c r="M763" s="25"/>
      <c r="N763" s="25"/>
      <c r="O763" s="25"/>
      <c r="P763" s="25"/>
      <c r="Q763" s="7"/>
      <c r="R763" s="7"/>
      <c r="S763" s="7"/>
      <c r="T763" s="7"/>
      <c r="U763" s="7"/>
      <c r="V763" s="7"/>
      <c r="W763" s="7"/>
      <c r="X763" s="7"/>
    </row>
    <row r="764" spans="1:24" x14ac:dyDescent="0.2">
      <c r="A764" s="7"/>
      <c r="B764" s="7"/>
      <c r="C764" s="7"/>
      <c r="D764" s="25"/>
      <c r="E764" s="25"/>
      <c r="F764" s="25"/>
      <c r="G764" s="25"/>
      <c r="H764" s="25"/>
      <c r="I764" s="25"/>
      <c r="J764" s="25"/>
      <c r="K764" s="25"/>
      <c r="L764" s="25"/>
      <c r="M764" s="25"/>
      <c r="N764" s="25"/>
      <c r="O764" s="25"/>
      <c r="P764" s="25"/>
      <c r="Q764" s="7"/>
      <c r="R764" s="7"/>
      <c r="S764" s="7"/>
      <c r="T764" s="7"/>
      <c r="U764" s="7"/>
      <c r="V764" s="7"/>
      <c r="W764" s="7"/>
      <c r="X764" s="7"/>
    </row>
    <row r="765" spans="1:24" x14ac:dyDescent="0.2">
      <c r="A765" s="7"/>
      <c r="B765" s="7"/>
      <c r="C765" s="7"/>
      <c r="D765" s="25"/>
      <c r="E765" s="25"/>
      <c r="F765" s="25"/>
      <c r="G765" s="25"/>
      <c r="H765" s="25"/>
      <c r="I765" s="25"/>
      <c r="J765" s="25"/>
      <c r="K765" s="25"/>
      <c r="L765" s="25"/>
      <c r="M765" s="25"/>
      <c r="N765" s="25"/>
      <c r="O765" s="25"/>
      <c r="P765" s="25"/>
      <c r="Q765" s="7"/>
      <c r="R765" s="7"/>
      <c r="S765" s="7"/>
      <c r="T765" s="7"/>
      <c r="U765" s="7"/>
      <c r="V765" s="7"/>
      <c r="W765" s="7"/>
      <c r="X765" s="7"/>
    </row>
    <row r="766" spans="1:24" x14ac:dyDescent="0.2">
      <c r="A766" s="7"/>
      <c r="B766" s="7"/>
      <c r="C766" s="7"/>
      <c r="D766" s="25"/>
      <c r="E766" s="25"/>
      <c r="F766" s="25"/>
      <c r="G766" s="25"/>
      <c r="H766" s="25"/>
      <c r="I766" s="25"/>
      <c r="J766" s="25"/>
      <c r="K766" s="25"/>
      <c r="L766" s="25"/>
      <c r="M766" s="25"/>
      <c r="N766" s="25"/>
      <c r="O766" s="25"/>
      <c r="P766" s="25"/>
      <c r="Q766" s="7"/>
      <c r="R766" s="7"/>
      <c r="S766" s="7"/>
      <c r="T766" s="7"/>
      <c r="U766" s="7"/>
      <c r="V766" s="7"/>
      <c r="W766" s="7"/>
      <c r="X766" s="7"/>
    </row>
    <row r="767" spans="1:24" x14ac:dyDescent="0.2">
      <c r="A767" s="7"/>
      <c r="B767" s="7"/>
      <c r="C767" s="7"/>
      <c r="D767" s="25"/>
      <c r="E767" s="25"/>
      <c r="F767" s="25"/>
      <c r="G767" s="25"/>
      <c r="H767" s="25"/>
      <c r="I767" s="25"/>
      <c r="J767" s="25"/>
      <c r="K767" s="25"/>
      <c r="L767" s="25"/>
      <c r="M767" s="25"/>
      <c r="N767" s="25"/>
      <c r="O767" s="25"/>
      <c r="P767" s="25"/>
      <c r="Q767" s="7"/>
      <c r="R767" s="7"/>
      <c r="S767" s="7"/>
      <c r="T767" s="7"/>
      <c r="U767" s="7"/>
      <c r="V767" s="7"/>
      <c r="W767" s="7"/>
      <c r="X767" s="7"/>
    </row>
    <row r="768" spans="1:24" x14ac:dyDescent="0.2">
      <c r="A768" s="7"/>
      <c r="B768" s="7"/>
      <c r="C768" s="7"/>
      <c r="D768" s="25"/>
      <c r="E768" s="25"/>
      <c r="F768" s="25"/>
      <c r="G768" s="25"/>
      <c r="H768" s="25"/>
      <c r="I768" s="25"/>
      <c r="J768" s="25"/>
      <c r="K768" s="25"/>
      <c r="L768" s="25"/>
      <c r="M768" s="25"/>
      <c r="N768" s="25"/>
      <c r="O768" s="25"/>
      <c r="P768" s="25"/>
      <c r="Q768" s="7"/>
      <c r="R768" s="7"/>
      <c r="S768" s="7"/>
      <c r="T768" s="7"/>
      <c r="U768" s="7"/>
      <c r="V768" s="7"/>
      <c r="W768" s="7"/>
      <c r="X768" s="7"/>
    </row>
    <row r="769" spans="1:24" x14ac:dyDescent="0.2">
      <c r="A769" s="7"/>
      <c r="B769" s="7"/>
      <c r="C769" s="7"/>
      <c r="D769" s="25"/>
      <c r="E769" s="25"/>
      <c r="F769" s="25"/>
      <c r="G769" s="25"/>
      <c r="H769" s="25"/>
      <c r="I769" s="25"/>
      <c r="J769" s="25"/>
      <c r="K769" s="25"/>
      <c r="L769" s="25"/>
      <c r="M769" s="25"/>
      <c r="N769" s="25"/>
      <c r="O769" s="25"/>
      <c r="P769" s="25"/>
      <c r="Q769" s="7"/>
      <c r="R769" s="7"/>
      <c r="S769" s="7"/>
      <c r="T769" s="7"/>
      <c r="U769" s="7"/>
      <c r="V769" s="7"/>
      <c r="W769" s="7"/>
      <c r="X769" s="7"/>
    </row>
    <row r="770" spans="1:24" x14ac:dyDescent="0.2">
      <c r="A770" s="7"/>
      <c r="B770" s="7"/>
      <c r="C770" s="7"/>
      <c r="D770" s="25"/>
      <c r="E770" s="25"/>
      <c r="F770" s="25"/>
      <c r="G770" s="25"/>
      <c r="H770" s="25"/>
      <c r="I770" s="25"/>
      <c r="J770" s="25"/>
      <c r="K770" s="25"/>
      <c r="L770" s="25"/>
      <c r="M770" s="25"/>
      <c r="N770" s="25"/>
      <c r="O770" s="25"/>
      <c r="P770" s="25"/>
      <c r="Q770" s="7"/>
      <c r="R770" s="7"/>
      <c r="S770" s="7"/>
      <c r="T770" s="7"/>
      <c r="U770" s="7"/>
      <c r="V770" s="7"/>
      <c r="W770" s="7"/>
      <c r="X770" s="7"/>
    </row>
    <row r="771" spans="1:24" x14ac:dyDescent="0.2">
      <c r="A771" s="7"/>
      <c r="B771" s="7"/>
      <c r="C771" s="7"/>
      <c r="D771" s="25"/>
      <c r="E771" s="25"/>
      <c r="F771" s="25"/>
      <c r="G771" s="25"/>
      <c r="H771" s="25"/>
      <c r="I771" s="25"/>
      <c r="J771" s="25"/>
      <c r="K771" s="25"/>
      <c r="L771" s="25"/>
      <c r="M771" s="25"/>
      <c r="N771" s="25"/>
      <c r="O771" s="25"/>
      <c r="P771" s="25"/>
      <c r="Q771" s="7"/>
      <c r="R771" s="7"/>
      <c r="S771" s="7"/>
      <c r="T771" s="7"/>
      <c r="U771" s="7"/>
      <c r="V771" s="7"/>
      <c r="W771" s="7"/>
      <c r="X771" s="7"/>
    </row>
    <row r="772" spans="1:24" x14ac:dyDescent="0.2">
      <c r="A772" s="7"/>
      <c r="B772" s="7"/>
      <c r="C772" s="7"/>
      <c r="D772" s="25"/>
      <c r="E772" s="25"/>
      <c r="F772" s="25"/>
      <c r="G772" s="25"/>
      <c r="H772" s="25"/>
      <c r="I772" s="25"/>
      <c r="J772" s="25"/>
      <c r="K772" s="25"/>
      <c r="L772" s="25"/>
      <c r="M772" s="25"/>
      <c r="N772" s="25"/>
      <c r="O772" s="25"/>
      <c r="P772" s="25"/>
      <c r="Q772" s="7"/>
      <c r="R772" s="7"/>
      <c r="S772" s="7"/>
      <c r="T772" s="7"/>
      <c r="U772" s="7"/>
      <c r="V772" s="7"/>
      <c r="W772" s="7"/>
      <c r="X772" s="7"/>
    </row>
    <row r="773" spans="1:24" x14ac:dyDescent="0.2">
      <c r="A773" s="7"/>
      <c r="B773" s="7"/>
      <c r="C773" s="7"/>
      <c r="D773" s="25"/>
      <c r="E773" s="25"/>
      <c r="F773" s="25"/>
      <c r="G773" s="25"/>
      <c r="H773" s="25"/>
      <c r="I773" s="25"/>
      <c r="J773" s="25"/>
      <c r="K773" s="25"/>
      <c r="L773" s="25"/>
      <c r="M773" s="25"/>
      <c r="N773" s="25"/>
      <c r="O773" s="25"/>
      <c r="P773" s="25"/>
      <c r="Q773" s="7"/>
      <c r="R773" s="7"/>
      <c r="S773" s="7"/>
      <c r="T773" s="7"/>
      <c r="U773" s="7"/>
      <c r="V773" s="7"/>
      <c r="W773" s="7"/>
      <c r="X773" s="7"/>
    </row>
    <row r="774" spans="1:24" x14ac:dyDescent="0.2">
      <c r="A774" s="7"/>
      <c r="B774" s="7"/>
      <c r="C774" s="7"/>
      <c r="D774" s="25"/>
      <c r="E774" s="25"/>
      <c r="F774" s="25"/>
      <c r="G774" s="25"/>
      <c r="H774" s="25"/>
      <c r="I774" s="25"/>
      <c r="J774" s="25"/>
      <c r="K774" s="25"/>
      <c r="L774" s="25"/>
      <c r="M774" s="25"/>
      <c r="N774" s="25"/>
      <c r="O774" s="25"/>
      <c r="P774" s="25"/>
      <c r="Q774" s="7"/>
      <c r="R774" s="7"/>
      <c r="S774" s="7"/>
      <c r="T774" s="7"/>
      <c r="U774" s="7"/>
      <c r="V774" s="7"/>
      <c r="W774" s="7"/>
      <c r="X774" s="7"/>
    </row>
    <row r="775" spans="1:24" x14ac:dyDescent="0.2">
      <c r="A775" s="7"/>
      <c r="B775" s="7"/>
      <c r="C775" s="7"/>
      <c r="D775" s="25"/>
      <c r="E775" s="25"/>
      <c r="F775" s="25"/>
      <c r="G775" s="25"/>
      <c r="H775" s="25"/>
      <c r="I775" s="25"/>
      <c r="J775" s="25"/>
      <c r="K775" s="25"/>
      <c r="L775" s="25"/>
      <c r="M775" s="25"/>
      <c r="N775" s="25"/>
      <c r="O775" s="25"/>
      <c r="P775" s="25"/>
      <c r="Q775" s="7"/>
      <c r="R775" s="7"/>
      <c r="S775" s="7"/>
      <c r="T775" s="7"/>
      <c r="U775" s="7"/>
      <c r="V775" s="7"/>
      <c r="W775" s="7"/>
      <c r="X775" s="7"/>
    </row>
    <row r="776" spans="1:24" x14ac:dyDescent="0.2">
      <c r="A776" s="7"/>
      <c r="B776" s="7"/>
      <c r="C776" s="7"/>
      <c r="D776" s="25"/>
      <c r="E776" s="25"/>
      <c r="F776" s="25"/>
      <c r="G776" s="25"/>
      <c r="H776" s="25"/>
      <c r="I776" s="25"/>
      <c r="J776" s="25"/>
      <c r="K776" s="25"/>
      <c r="L776" s="25"/>
      <c r="M776" s="25"/>
      <c r="N776" s="25"/>
      <c r="O776" s="25"/>
      <c r="P776" s="25"/>
      <c r="Q776" s="7"/>
      <c r="R776" s="7"/>
      <c r="S776" s="7"/>
      <c r="T776" s="7"/>
      <c r="U776" s="7"/>
      <c r="V776" s="7"/>
      <c r="W776" s="7"/>
      <c r="X776" s="7"/>
    </row>
    <row r="777" spans="1:24" x14ac:dyDescent="0.2">
      <c r="A777" s="7"/>
      <c r="B777" s="7"/>
      <c r="C777" s="7"/>
      <c r="D777" s="25"/>
      <c r="E777" s="25"/>
      <c r="F777" s="25"/>
      <c r="G777" s="25"/>
      <c r="H777" s="25"/>
      <c r="I777" s="25"/>
      <c r="J777" s="25"/>
      <c r="K777" s="25"/>
      <c r="L777" s="25"/>
      <c r="M777" s="25"/>
      <c r="N777" s="25"/>
      <c r="O777" s="25"/>
      <c r="P777" s="25"/>
      <c r="Q777" s="7"/>
      <c r="R777" s="7"/>
      <c r="S777" s="7"/>
      <c r="T777" s="7"/>
      <c r="U777" s="7"/>
      <c r="V777" s="7"/>
      <c r="W777" s="7"/>
      <c r="X777" s="7"/>
    </row>
    <row r="778" spans="1:24" x14ac:dyDescent="0.2">
      <c r="A778" s="7"/>
      <c r="B778" s="7"/>
      <c r="C778" s="7"/>
      <c r="D778" s="25"/>
      <c r="E778" s="25"/>
      <c r="F778" s="25"/>
      <c r="G778" s="25"/>
      <c r="H778" s="25"/>
      <c r="I778" s="25"/>
      <c r="J778" s="25"/>
      <c r="K778" s="25"/>
      <c r="L778" s="25"/>
      <c r="M778" s="25"/>
      <c r="N778" s="25"/>
      <c r="O778" s="25"/>
      <c r="P778" s="25"/>
      <c r="Q778" s="7"/>
      <c r="R778" s="7"/>
      <c r="S778" s="7"/>
      <c r="T778" s="7"/>
      <c r="U778" s="7"/>
      <c r="V778" s="7"/>
      <c r="W778" s="7"/>
      <c r="X778" s="7"/>
    </row>
    <row r="779" spans="1:24" x14ac:dyDescent="0.2">
      <c r="A779" s="7"/>
      <c r="B779" s="7"/>
      <c r="C779" s="7"/>
      <c r="D779" s="25"/>
      <c r="E779" s="25"/>
      <c r="F779" s="25"/>
      <c r="G779" s="25"/>
      <c r="H779" s="25"/>
      <c r="I779" s="25"/>
      <c r="J779" s="25"/>
      <c r="K779" s="25"/>
      <c r="L779" s="25"/>
      <c r="M779" s="25"/>
      <c r="N779" s="25"/>
      <c r="O779" s="25"/>
      <c r="P779" s="25"/>
      <c r="Q779" s="7"/>
      <c r="R779" s="7"/>
      <c r="S779" s="7"/>
      <c r="T779" s="7"/>
      <c r="U779" s="7"/>
      <c r="V779" s="7"/>
      <c r="W779" s="7"/>
      <c r="X779" s="7"/>
    </row>
    <row r="780" spans="1:24" x14ac:dyDescent="0.2">
      <c r="A780" s="7"/>
      <c r="B780" s="7"/>
      <c r="C780" s="7"/>
      <c r="D780" s="25"/>
      <c r="E780" s="25"/>
      <c r="F780" s="25"/>
      <c r="G780" s="25"/>
      <c r="H780" s="25"/>
      <c r="I780" s="25"/>
      <c r="J780" s="25"/>
      <c r="K780" s="25"/>
      <c r="L780" s="25"/>
      <c r="M780" s="25"/>
      <c r="N780" s="25"/>
      <c r="O780" s="25"/>
      <c r="P780" s="25"/>
      <c r="Q780" s="7"/>
      <c r="R780" s="7"/>
      <c r="S780" s="7"/>
      <c r="T780" s="7"/>
      <c r="U780" s="7"/>
      <c r="V780" s="7"/>
      <c r="W780" s="7"/>
      <c r="X780" s="7"/>
    </row>
    <row r="781" spans="1:24" x14ac:dyDescent="0.2">
      <c r="A781" s="7"/>
      <c r="B781" s="7"/>
      <c r="C781" s="7"/>
      <c r="D781" s="25"/>
      <c r="E781" s="25"/>
      <c r="F781" s="25"/>
      <c r="G781" s="25"/>
      <c r="H781" s="25"/>
      <c r="I781" s="25"/>
      <c r="J781" s="25"/>
      <c r="K781" s="25"/>
      <c r="L781" s="25"/>
      <c r="M781" s="25"/>
      <c r="N781" s="25"/>
      <c r="O781" s="25"/>
      <c r="P781" s="25"/>
      <c r="Q781" s="7"/>
      <c r="R781" s="7"/>
      <c r="S781" s="7"/>
      <c r="T781" s="7"/>
      <c r="U781" s="7"/>
      <c r="V781" s="7"/>
      <c r="W781" s="7"/>
      <c r="X781" s="7"/>
    </row>
    <row r="782" spans="1:24" x14ac:dyDescent="0.2">
      <c r="A782" s="7"/>
      <c r="B782" s="7"/>
      <c r="C782" s="7"/>
      <c r="D782" s="25"/>
      <c r="E782" s="25"/>
      <c r="F782" s="25"/>
      <c r="G782" s="25"/>
      <c r="H782" s="25"/>
      <c r="I782" s="25"/>
      <c r="J782" s="25"/>
      <c r="K782" s="25"/>
      <c r="L782" s="25"/>
      <c r="M782" s="25"/>
      <c r="N782" s="25"/>
      <c r="O782" s="25"/>
      <c r="P782" s="25"/>
      <c r="Q782" s="7"/>
      <c r="R782" s="7"/>
      <c r="S782" s="7"/>
      <c r="T782" s="7"/>
      <c r="U782" s="7"/>
      <c r="V782" s="7"/>
      <c r="W782" s="7"/>
      <c r="X782" s="7"/>
    </row>
    <row r="783" spans="1:24" x14ac:dyDescent="0.2">
      <c r="A783" s="7"/>
      <c r="B783" s="7"/>
      <c r="C783" s="7"/>
      <c r="D783" s="25"/>
      <c r="E783" s="25"/>
      <c r="F783" s="25"/>
      <c r="G783" s="25"/>
      <c r="H783" s="25"/>
      <c r="I783" s="25"/>
      <c r="J783" s="25"/>
      <c r="K783" s="25"/>
      <c r="L783" s="25"/>
      <c r="M783" s="25"/>
      <c r="N783" s="25"/>
      <c r="O783" s="25"/>
      <c r="P783" s="25"/>
      <c r="Q783" s="7"/>
      <c r="R783" s="7"/>
      <c r="S783" s="7"/>
      <c r="T783" s="7"/>
      <c r="U783" s="7"/>
      <c r="V783" s="7"/>
      <c r="W783" s="7"/>
      <c r="X783" s="7"/>
    </row>
    <row r="784" spans="1:24" x14ac:dyDescent="0.2">
      <c r="A784" s="7"/>
      <c r="B784" s="7"/>
      <c r="C784" s="7"/>
      <c r="D784" s="25"/>
      <c r="E784" s="25"/>
      <c r="F784" s="25"/>
      <c r="G784" s="25"/>
      <c r="H784" s="25"/>
      <c r="I784" s="25"/>
      <c r="J784" s="25"/>
      <c r="K784" s="25"/>
      <c r="L784" s="25"/>
      <c r="M784" s="25"/>
      <c r="N784" s="25"/>
      <c r="O784" s="25"/>
      <c r="P784" s="25"/>
      <c r="Q784" s="7"/>
      <c r="R784" s="7"/>
      <c r="S784" s="7"/>
      <c r="T784" s="7"/>
      <c r="U784" s="7"/>
      <c r="V784" s="7"/>
      <c r="W784" s="7"/>
      <c r="X784" s="7"/>
    </row>
    <row r="785" spans="1:24" x14ac:dyDescent="0.2">
      <c r="A785" s="7"/>
      <c r="B785" s="7"/>
      <c r="C785" s="7"/>
      <c r="D785" s="25"/>
      <c r="E785" s="25"/>
      <c r="F785" s="25"/>
      <c r="G785" s="25"/>
      <c r="H785" s="25"/>
      <c r="I785" s="25"/>
      <c r="J785" s="25"/>
      <c r="K785" s="25"/>
      <c r="L785" s="25"/>
      <c r="M785" s="25"/>
      <c r="N785" s="25"/>
      <c r="O785" s="25"/>
      <c r="P785" s="25"/>
      <c r="Q785" s="7"/>
      <c r="R785" s="7"/>
      <c r="S785" s="7"/>
      <c r="T785" s="7"/>
      <c r="U785" s="7"/>
      <c r="V785" s="7"/>
      <c r="W785" s="7"/>
      <c r="X785" s="7"/>
    </row>
    <row r="786" spans="1:24" x14ac:dyDescent="0.2">
      <c r="A786" s="7"/>
      <c r="B786" s="7"/>
      <c r="C786" s="7"/>
      <c r="D786" s="25"/>
      <c r="E786" s="25"/>
      <c r="F786" s="25"/>
      <c r="G786" s="25"/>
      <c r="H786" s="25"/>
      <c r="I786" s="25"/>
      <c r="J786" s="25"/>
      <c r="K786" s="25"/>
      <c r="L786" s="25"/>
      <c r="M786" s="25"/>
      <c r="N786" s="25"/>
      <c r="O786" s="25"/>
      <c r="P786" s="25"/>
      <c r="Q786" s="7"/>
      <c r="R786" s="7"/>
      <c r="S786" s="7"/>
      <c r="T786" s="7"/>
      <c r="U786" s="7"/>
      <c r="V786" s="7"/>
      <c r="W786" s="7"/>
      <c r="X786" s="7"/>
    </row>
    <row r="787" spans="1:24" x14ac:dyDescent="0.2">
      <c r="A787" s="7"/>
      <c r="B787" s="7"/>
      <c r="C787" s="7"/>
      <c r="D787" s="25"/>
      <c r="E787" s="25"/>
      <c r="F787" s="25"/>
      <c r="G787" s="25"/>
      <c r="H787" s="25"/>
      <c r="I787" s="25"/>
      <c r="J787" s="25"/>
      <c r="K787" s="25"/>
      <c r="L787" s="25"/>
      <c r="M787" s="25"/>
      <c r="N787" s="25"/>
      <c r="O787" s="25"/>
      <c r="P787" s="25"/>
      <c r="Q787" s="7"/>
      <c r="R787" s="7"/>
      <c r="S787" s="7"/>
      <c r="T787" s="7"/>
      <c r="U787" s="7"/>
      <c r="V787" s="7"/>
      <c r="W787" s="7"/>
      <c r="X787" s="7"/>
    </row>
    <row r="788" spans="1:24" x14ac:dyDescent="0.2">
      <c r="A788" s="7"/>
      <c r="B788" s="7"/>
      <c r="C788" s="7"/>
      <c r="D788" s="25"/>
      <c r="E788" s="25"/>
      <c r="F788" s="25"/>
      <c r="G788" s="25"/>
      <c r="H788" s="25"/>
      <c r="I788" s="25"/>
      <c r="J788" s="25"/>
      <c r="K788" s="25"/>
      <c r="L788" s="25"/>
      <c r="M788" s="25"/>
      <c r="N788" s="25"/>
      <c r="O788" s="25"/>
      <c r="P788" s="25"/>
      <c r="Q788" s="7"/>
      <c r="R788" s="7"/>
      <c r="S788" s="7"/>
      <c r="T788" s="7"/>
      <c r="U788" s="7"/>
      <c r="V788" s="7"/>
      <c r="W788" s="7"/>
      <c r="X788" s="7"/>
    </row>
    <row r="789" spans="1:24" x14ac:dyDescent="0.2">
      <c r="A789" s="7"/>
      <c r="B789" s="7"/>
      <c r="C789" s="7"/>
      <c r="D789" s="25"/>
      <c r="E789" s="25"/>
      <c r="F789" s="25"/>
      <c r="G789" s="25"/>
      <c r="H789" s="25"/>
      <c r="I789" s="25"/>
      <c r="J789" s="25"/>
      <c r="K789" s="25"/>
      <c r="L789" s="25"/>
      <c r="M789" s="25"/>
      <c r="N789" s="25"/>
      <c r="O789" s="25"/>
      <c r="P789" s="25"/>
      <c r="Q789" s="7"/>
      <c r="R789" s="7"/>
      <c r="S789" s="7"/>
      <c r="T789" s="7"/>
      <c r="U789" s="7"/>
      <c r="V789" s="7"/>
      <c r="W789" s="7"/>
      <c r="X789" s="7"/>
    </row>
    <row r="790" spans="1:24" x14ac:dyDescent="0.2">
      <c r="A790" s="7"/>
      <c r="B790" s="7"/>
      <c r="C790" s="7"/>
      <c r="D790" s="25"/>
      <c r="E790" s="25"/>
      <c r="F790" s="25"/>
      <c r="G790" s="25"/>
      <c r="H790" s="25"/>
      <c r="I790" s="25"/>
      <c r="J790" s="25"/>
      <c r="K790" s="25"/>
      <c r="L790" s="25"/>
      <c r="M790" s="25"/>
      <c r="N790" s="25"/>
      <c r="O790" s="25"/>
      <c r="P790" s="25"/>
      <c r="Q790" s="7"/>
      <c r="R790" s="7"/>
      <c r="S790" s="7"/>
      <c r="T790" s="7"/>
      <c r="U790" s="7"/>
      <c r="V790" s="7"/>
      <c r="W790" s="7"/>
      <c r="X790" s="7"/>
    </row>
    <row r="791" spans="1:24" x14ac:dyDescent="0.2">
      <c r="A791" s="7"/>
      <c r="B791" s="7"/>
      <c r="C791" s="7"/>
      <c r="D791" s="25"/>
      <c r="E791" s="25"/>
      <c r="F791" s="25"/>
      <c r="G791" s="25"/>
      <c r="H791" s="25"/>
      <c r="I791" s="25"/>
      <c r="J791" s="25"/>
      <c r="K791" s="25"/>
      <c r="L791" s="25"/>
      <c r="M791" s="25"/>
      <c r="N791" s="25"/>
      <c r="O791" s="25"/>
      <c r="P791" s="25"/>
      <c r="Q791" s="7"/>
      <c r="R791" s="7"/>
      <c r="S791" s="7"/>
      <c r="T791" s="7"/>
      <c r="U791" s="7"/>
      <c r="V791" s="7"/>
      <c r="W791" s="7"/>
      <c r="X791" s="7"/>
    </row>
    <row r="792" spans="1:24" x14ac:dyDescent="0.2">
      <c r="A792" s="7"/>
      <c r="B792" s="7"/>
      <c r="C792" s="7"/>
      <c r="D792" s="25"/>
      <c r="E792" s="25"/>
      <c r="F792" s="25"/>
      <c r="G792" s="25"/>
      <c r="H792" s="25"/>
      <c r="I792" s="25"/>
      <c r="J792" s="25"/>
      <c r="K792" s="25"/>
      <c r="L792" s="25"/>
      <c r="M792" s="25"/>
      <c r="N792" s="25"/>
      <c r="O792" s="25"/>
      <c r="P792" s="25"/>
      <c r="Q792" s="7"/>
      <c r="R792" s="7"/>
      <c r="S792" s="7"/>
      <c r="T792" s="7"/>
      <c r="U792" s="7"/>
      <c r="V792" s="7"/>
      <c r="W792" s="7"/>
      <c r="X792" s="7"/>
    </row>
    <row r="793" spans="1:24" x14ac:dyDescent="0.2">
      <c r="A793" s="7"/>
      <c r="B793" s="7"/>
      <c r="C793" s="7"/>
      <c r="D793" s="25"/>
      <c r="E793" s="25"/>
      <c r="F793" s="25"/>
      <c r="G793" s="25"/>
      <c r="H793" s="25"/>
      <c r="I793" s="25"/>
      <c r="J793" s="25"/>
      <c r="K793" s="25"/>
      <c r="L793" s="25"/>
      <c r="M793" s="25"/>
      <c r="N793" s="25"/>
      <c r="O793" s="25"/>
      <c r="P793" s="25"/>
      <c r="Q793" s="7"/>
      <c r="R793" s="7"/>
      <c r="S793" s="7"/>
      <c r="T793" s="7"/>
      <c r="U793" s="7"/>
      <c r="V793" s="7"/>
      <c r="W793" s="7"/>
      <c r="X793" s="7"/>
    </row>
    <row r="794" spans="1:24" x14ac:dyDescent="0.2">
      <c r="A794" s="7"/>
      <c r="B794" s="7"/>
      <c r="C794" s="7"/>
      <c r="D794" s="25"/>
      <c r="E794" s="25"/>
      <c r="F794" s="25"/>
      <c r="G794" s="25"/>
      <c r="H794" s="25"/>
      <c r="I794" s="25"/>
      <c r="J794" s="25"/>
      <c r="K794" s="25"/>
      <c r="L794" s="25"/>
      <c r="M794" s="25"/>
      <c r="N794" s="25"/>
      <c r="O794" s="25"/>
      <c r="P794" s="25"/>
      <c r="Q794" s="7"/>
      <c r="R794" s="7"/>
      <c r="S794" s="7"/>
      <c r="T794" s="7"/>
      <c r="U794" s="7"/>
      <c r="V794" s="7"/>
      <c r="W794" s="7"/>
      <c r="X794" s="7"/>
    </row>
    <row r="795" spans="1:24" x14ac:dyDescent="0.2">
      <c r="A795" s="7"/>
      <c r="B795" s="7"/>
      <c r="C795" s="7"/>
      <c r="D795" s="25"/>
      <c r="E795" s="25"/>
      <c r="F795" s="25"/>
      <c r="G795" s="25"/>
      <c r="H795" s="25"/>
      <c r="I795" s="25"/>
      <c r="J795" s="25"/>
      <c r="K795" s="25"/>
      <c r="L795" s="25"/>
      <c r="M795" s="25"/>
      <c r="N795" s="25"/>
      <c r="O795" s="25"/>
      <c r="P795" s="25"/>
      <c r="Q795" s="7"/>
      <c r="R795" s="7"/>
      <c r="S795" s="7"/>
      <c r="T795" s="7"/>
      <c r="U795" s="7"/>
      <c r="V795" s="7"/>
      <c r="W795" s="7"/>
      <c r="X795" s="7"/>
    </row>
    <row r="796" spans="1:24" x14ac:dyDescent="0.2">
      <c r="A796" s="7"/>
      <c r="B796" s="7"/>
      <c r="C796" s="7"/>
      <c r="D796" s="25"/>
      <c r="E796" s="25"/>
      <c r="F796" s="25"/>
      <c r="G796" s="25"/>
      <c r="H796" s="25"/>
      <c r="I796" s="25"/>
      <c r="J796" s="25"/>
      <c r="K796" s="25"/>
      <c r="L796" s="25"/>
      <c r="M796" s="25"/>
      <c r="N796" s="25"/>
      <c r="O796" s="25"/>
      <c r="P796" s="25"/>
      <c r="Q796" s="7"/>
      <c r="R796" s="7"/>
      <c r="S796" s="7"/>
      <c r="T796" s="7"/>
      <c r="U796" s="7"/>
      <c r="V796" s="7"/>
      <c r="W796" s="7"/>
      <c r="X796" s="7"/>
    </row>
    <row r="797" spans="1:24" x14ac:dyDescent="0.2">
      <c r="A797" s="7"/>
      <c r="B797" s="7"/>
      <c r="C797" s="7"/>
      <c r="D797" s="25"/>
      <c r="E797" s="25"/>
      <c r="F797" s="25"/>
      <c r="G797" s="25"/>
      <c r="H797" s="25"/>
      <c r="I797" s="25"/>
      <c r="J797" s="25"/>
      <c r="K797" s="25"/>
      <c r="L797" s="25"/>
      <c r="M797" s="25"/>
      <c r="N797" s="25"/>
      <c r="O797" s="25"/>
      <c r="P797" s="25"/>
      <c r="Q797" s="7"/>
      <c r="R797" s="7"/>
      <c r="S797" s="7"/>
      <c r="T797" s="7"/>
      <c r="U797" s="7"/>
      <c r="V797" s="7"/>
      <c r="W797" s="7"/>
      <c r="X797" s="7"/>
    </row>
    <row r="798" spans="1:24" x14ac:dyDescent="0.2">
      <c r="A798" s="7"/>
      <c r="B798" s="7"/>
      <c r="C798" s="7"/>
      <c r="D798" s="25"/>
      <c r="E798" s="25"/>
      <c r="F798" s="25"/>
      <c r="G798" s="25"/>
      <c r="H798" s="25"/>
      <c r="I798" s="25"/>
      <c r="J798" s="25"/>
      <c r="K798" s="25"/>
      <c r="L798" s="25"/>
      <c r="M798" s="25"/>
      <c r="N798" s="25"/>
      <c r="O798" s="25"/>
      <c r="P798" s="25"/>
      <c r="Q798" s="7"/>
      <c r="R798" s="7"/>
      <c r="S798" s="7"/>
      <c r="T798" s="7"/>
      <c r="U798" s="7"/>
      <c r="V798" s="7"/>
      <c r="W798" s="7"/>
      <c r="X798" s="7"/>
    </row>
    <row r="799" spans="1:24" x14ac:dyDescent="0.2">
      <c r="A799" s="7"/>
      <c r="B799" s="7"/>
      <c r="C799" s="7"/>
      <c r="D799" s="25"/>
      <c r="E799" s="25"/>
      <c r="F799" s="25"/>
      <c r="G799" s="25"/>
      <c r="H799" s="25"/>
      <c r="I799" s="25"/>
      <c r="J799" s="25"/>
      <c r="K799" s="25"/>
      <c r="L799" s="25"/>
      <c r="M799" s="25"/>
      <c r="N799" s="25"/>
      <c r="O799" s="25"/>
      <c r="P799" s="25"/>
      <c r="Q799" s="7"/>
      <c r="R799" s="7"/>
      <c r="S799" s="7"/>
      <c r="T799" s="7"/>
      <c r="U799" s="7"/>
      <c r="V799" s="7"/>
      <c r="W799" s="7"/>
      <c r="X799" s="7"/>
    </row>
    <row r="800" spans="1:24" x14ac:dyDescent="0.2">
      <c r="A800" s="7"/>
      <c r="B800" s="7"/>
      <c r="C800" s="7"/>
      <c r="D800" s="25"/>
      <c r="E800" s="25"/>
      <c r="F800" s="25"/>
      <c r="G800" s="25"/>
      <c r="H800" s="25"/>
      <c r="I800" s="25"/>
      <c r="J800" s="25"/>
      <c r="K800" s="25"/>
      <c r="L800" s="25"/>
      <c r="M800" s="25"/>
      <c r="N800" s="25"/>
      <c r="O800" s="25"/>
      <c r="P800" s="25"/>
      <c r="Q800" s="7"/>
      <c r="R800" s="7"/>
      <c r="S800" s="7"/>
      <c r="T800" s="7"/>
      <c r="U800" s="7"/>
      <c r="V800" s="7"/>
      <c r="W800" s="7"/>
      <c r="X800" s="7"/>
    </row>
    <row r="801" spans="1:24" x14ac:dyDescent="0.2">
      <c r="A801" s="7"/>
      <c r="B801" s="7"/>
      <c r="C801" s="7"/>
      <c r="D801" s="25"/>
      <c r="E801" s="25"/>
      <c r="F801" s="25"/>
      <c r="G801" s="25"/>
      <c r="H801" s="25"/>
      <c r="I801" s="25"/>
      <c r="J801" s="25"/>
      <c r="K801" s="25"/>
      <c r="L801" s="25"/>
      <c r="M801" s="25"/>
      <c r="N801" s="25"/>
      <c r="O801" s="25"/>
      <c r="P801" s="25"/>
      <c r="Q801" s="7"/>
      <c r="R801" s="7"/>
      <c r="S801" s="7"/>
      <c r="T801" s="7"/>
      <c r="U801" s="7"/>
      <c r="V801" s="7"/>
      <c r="W801" s="7"/>
      <c r="X801" s="7"/>
    </row>
    <row r="802" spans="1:24" x14ac:dyDescent="0.2">
      <c r="A802" s="7"/>
      <c r="B802" s="7"/>
      <c r="C802" s="7"/>
      <c r="D802" s="25"/>
      <c r="E802" s="25"/>
      <c r="F802" s="25"/>
      <c r="G802" s="25"/>
      <c r="H802" s="25"/>
      <c r="I802" s="25"/>
      <c r="J802" s="25"/>
      <c r="K802" s="25"/>
      <c r="L802" s="25"/>
      <c r="M802" s="25"/>
      <c r="N802" s="25"/>
      <c r="O802" s="25"/>
      <c r="P802" s="25"/>
      <c r="Q802" s="7"/>
      <c r="R802" s="7"/>
      <c r="S802" s="7"/>
      <c r="T802" s="7"/>
      <c r="U802" s="7"/>
      <c r="V802" s="7"/>
      <c r="W802" s="7"/>
      <c r="X802" s="7"/>
    </row>
    <row r="803" spans="1:24" x14ac:dyDescent="0.2">
      <c r="A803" s="7"/>
      <c r="B803" s="7"/>
      <c r="C803" s="7"/>
      <c r="D803" s="25"/>
      <c r="E803" s="25"/>
      <c r="F803" s="25"/>
      <c r="G803" s="25"/>
      <c r="H803" s="25"/>
      <c r="I803" s="25"/>
      <c r="J803" s="25"/>
      <c r="K803" s="25"/>
      <c r="L803" s="25"/>
      <c r="M803" s="25"/>
      <c r="N803" s="25"/>
      <c r="O803" s="25"/>
      <c r="P803" s="25"/>
      <c r="Q803" s="7"/>
      <c r="R803" s="7"/>
      <c r="S803" s="7"/>
      <c r="T803" s="7"/>
      <c r="U803" s="7"/>
      <c r="V803" s="7"/>
      <c r="W803" s="7"/>
      <c r="X803" s="7"/>
    </row>
    <row r="804" spans="1:24" x14ac:dyDescent="0.2">
      <c r="A804" s="7"/>
      <c r="B804" s="7"/>
      <c r="C804" s="7"/>
      <c r="D804" s="25"/>
      <c r="E804" s="25"/>
      <c r="F804" s="25"/>
      <c r="G804" s="25"/>
      <c r="H804" s="25"/>
      <c r="I804" s="25"/>
      <c r="J804" s="25"/>
      <c r="K804" s="25"/>
      <c r="L804" s="25"/>
      <c r="M804" s="25"/>
      <c r="N804" s="25"/>
      <c r="O804" s="25"/>
      <c r="P804" s="25"/>
      <c r="Q804" s="7"/>
      <c r="R804" s="7"/>
      <c r="S804" s="7"/>
      <c r="T804" s="7"/>
      <c r="U804" s="7"/>
      <c r="V804" s="7"/>
      <c r="W804" s="7"/>
      <c r="X804" s="7"/>
    </row>
    <row r="805" spans="1:24" x14ac:dyDescent="0.2">
      <c r="A805" s="7"/>
      <c r="B805" s="7"/>
      <c r="C805" s="7"/>
      <c r="D805" s="25"/>
      <c r="E805" s="25"/>
      <c r="F805" s="25"/>
      <c r="G805" s="25"/>
      <c r="H805" s="25"/>
      <c r="I805" s="25"/>
      <c r="J805" s="25"/>
      <c r="K805" s="25"/>
      <c r="L805" s="25"/>
      <c r="M805" s="25"/>
      <c r="N805" s="25"/>
      <c r="O805" s="25"/>
      <c r="P805" s="25"/>
      <c r="Q805" s="7"/>
      <c r="R805" s="7"/>
      <c r="S805" s="7"/>
      <c r="T805" s="7"/>
      <c r="U805" s="7"/>
      <c r="V805" s="7"/>
      <c r="W805" s="7"/>
      <c r="X805" s="7"/>
    </row>
    <row r="806" spans="1:24" x14ac:dyDescent="0.2">
      <c r="A806" s="7"/>
      <c r="B806" s="7"/>
      <c r="C806" s="7"/>
      <c r="D806" s="25"/>
      <c r="E806" s="25"/>
      <c r="F806" s="25"/>
      <c r="G806" s="25"/>
      <c r="H806" s="25"/>
      <c r="I806" s="25"/>
      <c r="J806" s="25"/>
      <c r="K806" s="25"/>
      <c r="L806" s="25"/>
      <c r="M806" s="25"/>
      <c r="N806" s="25"/>
      <c r="O806" s="25"/>
      <c r="P806" s="25"/>
      <c r="Q806" s="7"/>
      <c r="R806" s="7"/>
      <c r="S806" s="7"/>
      <c r="T806" s="7"/>
      <c r="U806" s="7"/>
      <c r="V806" s="7"/>
      <c r="W806" s="7"/>
      <c r="X806" s="7"/>
    </row>
    <row r="807" spans="1:24" x14ac:dyDescent="0.2">
      <c r="A807" s="7"/>
      <c r="B807" s="7"/>
      <c r="C807" s="7"/>
      <c r="D807" s="25"/>
      <c r="E807" s="25"/>
      <c r="F807" s="25"/>
      <c r="G807" s="25"/>
      <c r="H807" s="25"/>
      <c r="I807" s="25"/>
      <c r="J807" s="25"/>
      <c r="K807" s="25"/>
      <c r="L807" s="25"/>
      <c r="M807" s="25"/>
      <c r="N807" s="25"/>
      <c r="O807" s="25"/>
      <c r="P807" s="25"/>
      <c r="Q807" s="7"/>
      <c r="R807" s="7"/>
      <c r="S807" s="7"/>
      <c r="T807" s="7"/>
      <c r="U807" s="7"/>
      <c r="V807" s="7"/>
      <c r="W807" s="7"/>
      <c r="X807" s="7"/>
    </row>
    <row r="808" spans="1:24" x14ac:dyDescent="0.2">
      <c r="A808" s="7"/>
      <c r="B808" s="7"/>
      <c r="C808" s="7"/>
      <c r="D808" s="25"/>
      <c r="E808" s="25"/>
      <c r="F808" s="25"/>
      <c r="G808" s="25"/>
      <c r="H808" s="25"/>
      <c r="I808" s="25"/>
      <c r="J808" s="25"/>
      <c r="K808" s="25"/>
      <c r="L808" s="25"/>
      <c r="M808" s="25"/>
      <c r="N808" s="25"/>
      <c r="O808" s="25"/>
      <c r="P808" s="25"/>
      <c r="Q808" s="7"/>
      <c r="R808" s="7"/>
      <c r="S808" s="7"/>
      <c r="T808" s="7"/>
      <c r="U808" s="7"/>
      <c r="V808" s="7"/>
      <c r="W808" s="7"/>
      <c r="X808" s="7"/>
    </row>
    <row r="809" spans="1:24" x14ac:dyDescent="0.2">
      <c r="A809" s="7"/>
      <c r="B809" s="7"/>
      <c r="C809" s="7"/>
      <c r="D809" s="25"/>
      <c r="E809" s="25"/>
      <c r="F809" s="25"/>
      <c r="G809" s="25"/>
      <c r="H809" s="25"/>
      <c r="I809" s="25"/>
      <c r="J809" s="25"/>
      <c r="K809" s="25"/>
      <c r="L809" s="25"/>
      <c r="M809" s="25"/>
      <c r="N809" s="25"/>
      <c r="O809" s="25"/>
      <c r="P809" s="25"/>
      <c r="Q809" s="7"/>
      <c r="R809" s="7"/>
      <c r="S809" s="7"/>
      <c r="T809" s="7"/>
      <c r="U809" s="7"/>
      <c r="V809" s="7"/>
      <c r="W809" s="7"/>
      <c r="X809" s="7"/>
    </row>
    <row r="810" spans="1:24" x14ac:dyDescent="0.2">
      <c r="A810" s="7"/>
      <c r="B810" s="7"/>
      <c r="C810" s="7"/>
      <c r="D810" s="25"/>
      <c r="E810" s="25"/>
      <c r="F810" s="25"/>
      <c r="G810" s="25"/>
      <c r="H810" s="25"/>
      <c r="I810" s="25"/>
      <c r="J810" s="25"/>
      <c r="K810" s="25"/>
      <c r="L810" s="25"/>
      <c r="M810" s="25"/>
      <c r="N810" s="25"/>
      <c r="O810" s="25"/>
      <c r="P810" s="25"/>
      <c r="Q810" s="7"/>
      <c r="R810" s="7"/>
      <c r="S810" s="7"/>
      <c r="T810" s="7"/>
      <c r="U810" s="7"/>
      <c r="V810" s="7"/>
      <c r="W810" s="7"/>
      <c r="X810" s="7"/>
    </row>
    <row r="811" spans="1:24" x14ac:dyDescent="0.2">
      <c r="A811" s="7"/>
      <c r="B811" s="7"/>
      <c r="C811" s="7"/>
      <c r="D811" s="25"/>
      <c r="E811" s="25"/>
      <c r="F811" s="25"/>
      <c r="G811" s="25"/>
      <c r="H811" s="25"/>
      <c r="I811" s="25"/>
      <c r="J811" s="25"/>
      <c r="K811" s="25"/>
      <c r="L811" s="25"/>
      <c r="M811" s="25"/>
      <c r="N811" s="25"/>
      <c r="O811" s="25"/>
      <c r="P811" s="25"/>
      <c r="Q811" s="7"/>
      <c r="R811" s="7"/>
      <c r="S811" s="7"/>
      <c r="T811" s="7"/>
      <c r="U811" s="7"/>
      <c r="V811" s="7"/>
      <c r="W811" s="7"/>
      <c r="X811" s="7"/>
    </row>
    <row r="812" spans="1:24" x14ac:dyDescent="0.2">
      <c r="A812" s="7"/>
      <c r="B812" s="7"/>
      <c r="C812" s="7"/>
      <c r="D812" s="25"/>
      <c r="E812" s="25"/>
      <c r="F812" s="25"/>
      <c r="G812" s="25"/>
      <c r="H812" s="25"/>
      <c r="I812" s="25"/>
      <c r="J812" s="25"/>
      <c r="K812" s="25"/>
      <c r="L812" s="25"/>
      <c r="M812" s="25"/>
      <c r="N812" s="25"/>
      <c r="O812" s="25"/>
      <c r="P812" s="25"/>
      <c r="Q812" s="7"/>
      <c r="R812" s="7"/>
      <c r="S812" s="7"/>
      <c r="T812" s="7"/>
      <c r="U812" s="7"/>
      <c r="V812" s="7"/>
      <c r="W812" s="7"/>
      <c r="X812" s="7"/>
    </row>
    <row r="813" spans="1:24" x14ac:dyDescent="0.2">
      <c r="A813" s="7"/>
      <c r="B813" s="7"/>
      <c r="C813" s="7"/>
      <c r="D813" s="25"/>
      <c r="E813" s="25"/>
      <c r="F813" s="25"/>
      <c r="G813" s="25"/>
      <c r="H813" s="25"/>
      <c r="I813" s="25"/>
      <c r="J813" s="25"/>
      <c r="K813" s="25"/>
      <c r="L813" s="25"/>
      <c r="M813" s="25"/>
      <c r="N813" s="25"/>
      <c r="O813" s="25"/>
      <c r="P813" s="25"/>
      <c r="Q813" s="7"/>
      <c r="R813" s="7"/>
      <c r="S813" s="7"/>
      <c r="T813" s="7"/>
      <c r="U813" s="7"/>
      <c r="V813" s="7"/>
      <c r="W813" s="7"/>
      <c r="X813" s="7"/>
    </row>
    <row r="814" spans="1:24" x14ac:dyDescent="0.2">
      <c r="A814" s="7"/>
      <c r="B814" s="7"/>
      <c r="C814" s="7"/>
      <c r="D814" s="25"/>
      <c r="E814" s="25"/>
      <c r="F814" s="25"/>
      <c r="G814" s="25"/>
      <c r="H814" s="25"/>
      <c r="I814" s="25"/>
      <c r="J814" s="25"/>
      <c r="K814" s="25"/>
      <c r="L814" s="25"/>
      <c r="M814" s="25"/>
      <c r="N814" s="25"/>
      <c r="O814" s="25"/>
      <c r="P814" s="25"/>
      <c r="Q814" s="7"/>
      <c r="R814" s="7"/>
      <c r="S814" s="7"/>
      <c r="T814" s="7"/>
      <c r="U814" s="7"/>
      <c r="V814" s="7"/>
      <c r="W814" s="7"/>
      <c r="X814" s="7"/>
    </row>
    <row r="815" spans="1:24" x14ac:dyDescent="0.2">
      <c r="A815" s="7"/>
      <c r="B815" s="7"/>
      <c r="C815" s="7"/>
      <c r="D815" s="25"/>
      <c r="E815" s="25"/>
      <c r="F815" s="25"/>
      <c r="G815" s="25"/>
      <c r="H815" s="25"/>
      <c r="I815" s="25"/>
      <c r="J815" s="25"/>
      <c r="K815" s="25"/>
      <c r="L815" s="25"/>
      <c r="M815" s="25"/>
      <c r="N815" s="25"/>
      <c r="O815" s="25"/>
      <c r="P815" s="25"/>
      <c r="Q815" s="7"/>
      <c r="R815" s="7"/>
      <c r="S815" s="7"/>
      <c r="T815" s="7"/>
      <c r="U815" s="7"/>
      <c r="V815" s="7"/>
      <c r="W815" s="7"/>
      <c r="X815" s="7"/>
    </row>
    <row r="816" spans="1:24" x14ac:dyDescent="0.2">
      <c r="A816" s="7"/>
      <c r="B816" s="7"/>
      <c r="C816" s="7"/>
      <c r="D816" s="25"/>
      <c r="E816" s="25"/>
      <c r="F816" s="25"/>
      <c r="G816" s="25"/>
      <c r="H816" s="25"/>
      <c r="I816" s="25"/>
      <c r="J816" s="25"/>
      <c r="K816" s="25"/>
      <c r="L816" s="25"/>
      <c r="M816" s="25"/>
      <c r="N816" s="25"/>
      <c r="O816" s="25"/>
      <c r="P816" s="25"/>
      <c r="Q816" s="7"/>
      <c r="R816" s="7"/>
      <c r="S816" s="7"/>
      <c r="T816" s="7"/>
      <c r="U816" s="7"/>
      <c r="V816" s="7"/>
      <c r="W816" s="7"/>
      <c r="X816" s="7"/>
    </row>
    <row r="817" spans="1:24" x14ac:dyDescent="0.2">
      <c r="A817" s="7"/>
      <c r="B817" s="7"/>
      <c r="C817" s="7"/>
      <c r="D817" s="25"/>
      <c r="E817" s="25"/>
      <c r="F817" s="25"/>
      <c r="G817" s="25"/>
      <c r="H817" s="25"/>
      <c r="I817" s="25"/>
      <c r="J817" s="25"/>
      <c r="K817" s="25"/>
      <c r="L817" s="25"/>
      <c r="M817" s="25"/>
      <c r="N817" s="25"/>
      <c r="O817" s="25"/>
      <c r="P817" s="25"/>
      <c r="Q817" s="7"/>
      <c r="R817" s="7"/>
      <c r="S817" s="7"/>
      <c r="T817" s="7"/>
      <c r="U817" s="7"/>
      <c r="V817" s="7"/>
      <c r="W817" s="7"/>
      <c r="X817" s="7"/>
    </row>
    <row r="818" spans="1:24" x14ac:dyDescent="0.2">
      <c r="A818" s="7"/>
      <c r="B818" s="7"/>
      <c r="C818" s="7"/>
      <c r="D818" s="25"/>
      <c r="E818" s="25"/>
      <c r="F818" s="25"/>
      <c r="G818" s="25"/>
      <c r="H818" s="25"/>
      <c r="I818" s="25"/>
      <c r="J818" s="25"/>
      <c r="K818" s="25"/>
      <c r="L818" s="25"/>
      <c r="M818" s="25"/>
      <c r="N818" s="25"/>
      <c r="O818" s="25"/>
      <c r="P818" s="25"/>
      <c r="Q818" s="7"/>
      <c r="R818" s="7"/>
      <c r="S818" s="7"/>
      <c r="T818" s="7"/>
      <c r="U818" s="7"/>
      <c r="V818" s="7"/>
      <c r="W818" s="7"/>
      <c r="X818" s="7"/>
    </row>
    <row r="819" spans="1:24" x14ac:dyDescent="0.2">
      <c r="A819" s="7"/>
      <c r="B819" s="7"/>
      <c r="C819" s="7"/>
      <c r="D819" s="25"/>
      <c r="E819" s="25"/>
      <c r="F819" s="25"/>
      <c r="G819" s="25"/>
      <c r="H819" s="25"/>
      <c r="I819" s="25"/>
      <c r="J819" s="25"/>
      <c r="K819" s="25"/>
      <c r="L819" s="25"/>
      <c r="M819" s="25"/>
      <c r="N819" s="25"/>
      <c r="O819" s="25"/>
      <c r="P819" s="25"/>
      <c r="Q819" s="7"/>
      <c r="R819" s="7"/>
      <c r="S819" s="7"/>
      <c r="T819" s="7"/>
      <c r="U819" s="7"/>
      <c r="V819" s="7"/>
      <c r="W819" s="7"/>
      <c r="X819" s="7"/>
    </row>
    <row r="820" spans="1:24" x14ac:dyDescent="0.2">
      <c r="A820" s="7"/>
      <c r="B820" s="7"/>
      <c r="C820" s="7"/>
      <c r="D820" s="25"/>
      <c r="E820" s="25"/>
      <c r="F820" s="25"/>
      <c r="G820" s="25"/>
      <c r="H820" s="25"/>
      <c r="I820" s="25"/>
      <c r="J820" s="25"/>
      <c r="K820" s="25"/>
      <c r="L820" s="25"/>
      <c r="M820" s="25"/>
      <c r="N820" s="25"/>
      <c r="O820" s="25"/>
      <c r="P820" s="25"/>
      <c r="Q820" s="7"/>
      <c r="R820" s="7"/>
      <c r="S820" s="7"/>
      <c r="T820" s="7"/>
      <c r="U820" s="7"/>
      <c r="V820" s="7"/>
      <c r="W820" s="7"/>
      <c r="X820" s="7"/>
    </row>
    <row r="821" spans="1:24" x14ac:dyDescent="0.2">
      <c r="A821" s="7"/>
      <c r="B821" s="7"/>
      <c r="C821" s="7"/>
      <c r="D821" s="25"/>
      <c r="E821" s="25"/>
      <c r="F821" s="25"/>
      <c r="G821" s="25"/>
      <c r="H821" s="25"/>
      <c r="I821" s="25"/>
      <c r="J821" s="25"/>
      <c r="K821" s="25"/>
      <c r="L821" s="25"/>
      <c r="M821" s="25"/>
      <c r="N821" s="25"/>
      <c r="O821" s="25"/>
      <c r="P821" s="25"/>
      <c r="Q821" s="7"/>
      <c r="R821" s="7"/>
      <c r="S821" s="7"/>
      <c r="T821" s="7"/>
      <c r="U821" s="7"/>
      <c r="V821" s="7"/>
      <c r="W821" s="7"/>
      <c r="X821" s="7"/>
    </row>
    <row r="822" spans="1:24" x14ac:dyDescent="0.2">
      <c r="A822" s="7"/>
      <c r="B822" s="7"/>
      <c r="C822" s="7"/>
      <c r="D822" s="25"/>
      <c r="E822" s="25"/>
      <c r="F822" s="25"/>
      <c r="G822" s="25"/>
      <c r="H822" s="25"/>
      <c r="I822" s="25"/>
      <c r="J822" s="25"/>
      <c r="K822" s="25"/>
      <c r="L822" s="25"/>
      <c r="M822" s="25"/>
      <c r="N822" s="25"/>
      <c r="O822" s="25"/>
      <c r="P822" s="25"/>
      <c r="Q822" s="7"/>
      <c r="R822" s="7"/>
      <c r="S822" s="7"/>
      <c r="T822" s="7"/>
      <c r="U822" s="7"/>
      <c r="V822" s="7"/>
      <c r="W822" s="7"/>
      <c r="X822" s="7"/>
    </row>
    <row r="823" spans="1:24" x14ac:dyDescent="0.2">
      <c r="A823" s="7"/>
      <c r="B823" s="7"/>
      <c r="C823" s="7"/>
      <c r="D823" s="25"/>
      <c r="E823" s="25"/>
      <c r="F823" s="25"/>
      <c r="G823" s="25"/>
      <c r="H823" s="25"/>
      <c r="I823" s="25"/>
      <c r="J823" s="25"/>
      <c r="K823" s="25"/>
      <c r="L823" s="25"/>
      <c r="M823" s="25"/>
      <c r="N823" s="25"/>
      <c r="O823" s="25"/>
      <c r="P823" s="25"/>
      <c r="Q823" s="7"/>
      <c r="R823" s="7"/>
      <c r="S823" s="7"/>
      <c r="T823" s="7"/>
      <c r="U823" s="7"/>
      <c r="V823" s="7"/>
      <c r="W823" s="7"/>
      <c r="X823" s="7"/>
    </row>
    <row r="824" spans="1:24" x14ac:dyDescent="0.2">
      <c r="A824" s="7"/>
      <c r="B824" s="7"/>
      <c r="C824" s="7"/>
      <c r="D824" s="25"/>
      <c r="E824" s="25"/>
      <c r="F824" s="25"/>
      <c r="G824" s="25"/>
      <c r="H824" s="25"/>
      <c r="I824" s="25"/>
      <c r="J824" s="25"/>
      <c r="K824" s="25"/>
      <c r="L824" s="25"/>
      <c r="M824" s="25"/>
      <c r="N824" s="25"/>
      <c r="O824" s="25"/>
      <c r="P824" s="25"/>
      <c r="Q824" s="7"/>
      <c r="R824" s="7"/>
      <c r="S824" s="7"/>
      <c r="T824" s="7"/>
      <c r="U824" s="7"/>
      <c r="V824" s="7"/>
      <c r="W824" s="7"/>
      <c r="X824" s="7"/>
    </row>
    <row r="825" spans="1:24" x14ac:dyDescent="0.2">
      <c r="A825" s="7"/>
      <c r="B825" s="7"/>
      <c r="C825" s="7"/>
      <c r="D825" s="25"/>
      <c r="E825" s="25"/>
      <c r="F825" s="25"/>
      <c r="G825" s="25"/>
      <c r="H825" s="25"/>
      <c r="I825" s="25"/>
      <c r="J825" s="25"/>
      <c r="K825" s="25"/>
      <c r="L825" s="25"/>
      <c r="M825" s="25"/>
      <c r="N825" s="25"/>
      <c r="O825" s="25"/>
      <c r="P825" s="25"/>
      <c r="Q825" s="7"/>
      <c r="R825" s="7"/>
      <c r="S825" s="7"/>
      <c r="T825" s="7"/>
      <c r="U825" s="7"/>
      <c r="V825" s="7"/>
      <c r="W825" s="7"/>
      <c r="X825" s="7"/>
    </row>
    <row r="826" spans="1:24" x14ac:dyDescent="0.2">
      <c r="A826" s="7"/>
      <c r="B826" s="7"/>
      <c r="C826" s="7"/>
      <c r="D826" s="25"/>
      <c r="E826" s="25"/>
      <c r="F826" s="25"/>
      <c r="G826" s="25"/>
      <c r="H826" s="25"/>
      <c r="I826" s="25"/>
      <c r="J826" s="25"/>
      <c r="K826" s="25"/>
      <c r="L826" s="25"/>
      <c r="M826" s="25"/>
      <c r="N826" s="25"/>
      <c r="O826" s="25"/>
      <c r="P826" s="25"/>
      <c r="Q826" s="7"/>
      <c r="R826" s="7"/>
      <c r="S826" s="7"/>
      <c r="T826" s="7"/>
      <c r="U826" s="7"/>
      <c r="V826" s="7"/>
      <c r="W826" s="7"/>
      <c r="X826" s="7"/>
    </row>
    <row r="827" spans="1:24" x14ac:dyDescent="0.2">
      <c r="A827" s="7"/>
      <c r="B827" s="7"/>
      <c r="C827" s="7"/>
      <c r="D827" s="25"/>
      <c r="E827" s="25"/>
      <c r="F827" s="25"/>
      <c r="G827" s="25"/>
      <c r="H827" s="25"/>
      <c r="I827" s="25"/>
      <c r="J827" s="25"/>
      <c r="K827" s="25"/>
      <c r="L827" s="25"/>
      <c r="M827" s="25"/>
      <c r="N827" s="25"/>
      <c r="O827" s="25"/>
      <c r="P827" s="25"/>
      <c r="Q827" s="7"/>
      <c r="R827" s="7"/>
      <c r="S827" s="7"/>
      <c r="T827" s="7"/>
      <c r="U827" s="7"/>
      <c r="V827" s="7"/>
      <c r="W827" s="7"/>
      <c r="X827" s="7"/>
    </row>
    <row r="828" spans="1:24" x14ac:dyDescent="0.2">
      <c r="A828" s="7"/>
      <c r="B828" s="7"/>
      <c r="C828" s="7"/>
      <c r="D828" s="25"/>
      <c r="E828" s="25"/>
      <c r="F828" s="25"/>
      <c r="G828" s="25"/>
      <c r="H828" s="25"/>
      <c r="I828" s="25"/>
      <c r="J828" s="25"/>
      <c r="K828" s="25"/>
      <c r="L828" s="25"/>
      <c r="M828" s="25"/>
      <c r="N828" s="25"/>
      <c r="O828" s="25"/>
      <c r="P828" s="25"/>
      <c r="Q828" s="7"/>
      <c r="R828" s="7"/>
      <c r="S828" s="7"/>
      <c r="T828" s="7"/>
      <c r="U828" s="7"/>
      <c r="V828" s="7"/>
      <c r="W828" s="7"/>
      <c r="X828" s="7"/>
    </row>
    <row r="829" spans="1:24" x14ac:dyDescent="0.2">
      <c r="A829" s="7"/>
      <c r="B829" s="7"/>
      <c r="C829" s="7"/>
      <c r="D829" s="25"/>
      <c r="E829" s="25"/>
      <c r="F829" s="25"/>
      <c r="G829" s="25"/>
      <c r="H829" s="25"/>
      <c r="I829" s="25"/>
      <c r="J829" s="25"/>
      <c r="K829" s="25"/>
      <c r="L829" s="25"/>
      <c r="M829" s="25"/>
      <c r="N829" s="25"/>
      <c r="O829" s="25"/>
      <c r="P829" s="25"/>
      <c r="Q829" s="7"/>
      <c r="R829" s="7"/>
      <c r="S829" s="7"/>
      <c r="T829" s="7"/>
      <c r="U829" s="7"/>
      <c r="V829" s="7"/>
      <c r="W829" s="7"/>
      <c r="X829" s="7"/>
    </row>
    <row r="830" spans="1:24" x14ac:dyDescent="0.2">
      <c r="A830" s="7"/>
      <c r="B830" s="7"/>
      <c r="C830" s="7"/>
      <c r="D830" s="25"/>
      <c r="E830" s="25"/>
      <c r="F830" s="25"/>
      <c r="G830" s="25"/>
      <c r="H830" s="25"/>
      <c r="I830" s="25"/>
      <c r="J830" s="25"/>
      <c r="K830" s="25"/>
      <c r="L830" s="25"/>
      <c r="M830" s="25"/>
      <c r="N830" s="25"/>
      <c r="O830" s="25"/>
      <c r="P830" s="25"/>
      <c r="Q830" s="7"/>
      <c r="R830" s="7"/>
      <c r="S830" s="7"/>
      <c r="T830" s="7"/>
      <c r="U830" s="7"/>
      <c r="V830" s="7"/>
      <c r="W830" s="7"/>
      <c r="X830" s="7"/>
    </row>
    <row r="831" spans="1:24" x14ac:dyDescent="0.2">
      <c r="A831" s="7"/>
      <c r="B831" s="7"/>
      <c r="C831" s="7"/>
      <c r="D831" s="25"/>
      <c r="E831" s="25"/>
      <c r="F831" s="25"/>
      <c r="G831" s="25"/>
      <c r="H831" s="25"/>
      <c r="I831" s="25"/>
      <c r="J831" s="25"/>
      <c r="K831" s="25"/>
      <c r="L831" s="25"/>
      <c r="M831" s="25"/>
      <c r="N831" s="25"/>
      <c r="O831" s="25"/>
      <c r="P831" s="25"/>
      <c r="Q831" s="7"/>
      <c r="R831" s="7"/>
      <c r="S831" s="7"/>
      <c r="T831" s="7"/>
      <c r="U831" s="7"/>
      <c r="V831" s="7"/>
      <c r="W831" s="7"/>
      <c r="X831" s="7"/>
    </row>
    <row r="832" spans="1:24" x14ac:dyDescent="0.2">
      <c r="A832" s="7"/>
      <c r="B832" s="7"/>
      <c r="C832" s="7"/>
      <c r="D832" s="25"/>
      <c r="E832" s="25"/>
      <c r="F832" s="25"/>
      <c r="G832" s="25"/>
      <c r="H832" s="25"/>
      <c r="I832" s="25"/>
      <c r="J832" s="25"/>
      <c r="K832" s="25"/>
      <c r="L832" s="25"/>
      <c r="M832" s="25"/>
      <c r="N832" s="25"/>
      <c r="O832" s="25"/>
      <c r="P832" s="25"/>
      <c r="Q832" s="7"/>
      <c r="R832" s="7"/>
      <c r="S832" s="7"/>
      <c r="T832" s="7"/>
      <c r="U832" s="7"/>
      <c r="V832" s="7"/>
      <c r="W832" s="7"/>
      <c r="X832" s="7"/>
    </row>
    <row r="833" spans="1:24" x14ac:dyDescent="0.2">
      <c r="A833" s="7"/>
      <c r="B833" s="7"/>
      <c r="C833" s="7"/>
      <c r="D833" s="25"/>
      <c r="E833" s="25"/>
      <c r="F833" s="25"/>
      <c r="G833" s="25"/>
      <c r="H833" s="25"/>
      <c r="I833" s="25"/>
      <c r="J833" s="25"/>
      <c r="K833" s="25"/>
      <c r="L833" s="25"/>
      <c r="M833" s="25"/>
      <c r="N833" s="25"/>
      <c r="O833" s="25"/>
      <c r="P833" s="25"/>
      <c r="Q833" s="7"/>
      <c r="R833" s="7"/>
      <c r="S833" s="7"/>
      <c r="T833" s="7"/>
      <c r="U833" s="7"/>
      <c r="V833" s="7"/>
      <c r="W833" s="7"/>
      <c r="X833" s="7"/>
    </row>
    <row r="834" spans="1:24" x14ac:dyDescent="0.2">
      <c r="A834" s="7"/>
      <c r="B834" s="7"/>
      <c r="C834" s="7"/>
      <c r="D834" s="25"/>
      <c r="E834" s="25"/>
      <c r="F834" s="25"/>
      <c r="G834" s="25"/>
      <c r="H834" s="25"/>
      <c r="I834" s="25"/>
      <c r="J834" s="25"/>
      <c r="K834" s="25"/>
      <c r="L834" s="25"/>
      <c r="M834" s="25"/>
      <c r="N834" s="25"/>
      <c r="O834" s="25"/>
      <c r="P834" s="25"/>
      <c r="Q834" s="7"/>
      <c r="R834" s="7"/>
      <c r="S834" s="7"/>
      <c r="T834" s="7"/>
      <c r="U834" s="7"/>
      <c r="V834" s="7"/>
      <c r="W834" s="7"/>
      <c r="X834" s="7"/>
    </row>
    <row r="835" spans="1:24" x14ac:dyDescent="0.2">
      <c r="A835" s="7"/>
      <c r="B835" s="7"/>
      <c r="C835" s="7"/>
      <c r="D835" s="25"/>
      <c r="E835" s="25"/>
      <c r="F835" s="25"/>
      <c r="G835" s="25"/>
      <c r="H835" s="25"/>
      <c r="I835" s="25"/>
      <c r="J835" s="25"/>
      <c r="K835" s="25"/>
      <c r="L835" s="25"/>
      <c r="M835" s="25"/>
      <c r="N835" s="25"/>
      <c r="O835" s="25"/>
      <c r="P835" s="25"/>
      <c r="Q835" s="7"/>
      <c r="R835" s="7"/>
      <c r="S835" s="7"/>
      <c r="T835" s="7"/>
      <c r="U835" s="7"/>
      <c r="V835" s="7"/>
      <c r="W835" s="7"/>
      <c r="X835" s="7"/>
    </row>
    <row r="836" spans="1:24" x14ac:dyDescent="0.2">
      <c r="A836" s="7"/>
      <c r="B836" s="7"/>
      <c r="C836" s="7"/>
      <c r="D836" s="25"/>
      <c r="E836" s="25"/>
      <c r="F836" s="25"/>
      <c r="G836" s="25"/>
      <c r="H836" s="25"/>
      <c r="I836" s="25"/>
      <c r="J836" s="25"/>
      <c r="K836" s="25"/>
      <c r="L836" s="25"/>
      <c r="M836" s="25"/>
      <c r="N836" s="25"/>
      <c r="O836" s="25"/>
      <c r="P836" s="25"/>
      <c r="Q836" s="7"/>
      <c r="R836" s="7"/>
      <c r="S836" s="7"/>
      <c r="T836" s="7"/>
      <c r="U836" s="7"/>
      <c r="V836" s="7"/>
      <c r="W836" s="7"/>
      <c r="X836" s="7"/>
    </row>
    <row r="837" spans="1:24" x14ac:dyDescent="0.2">
      <c r="A837" s="7"/>
      <c r="B837" s="7"/>
      <c r="C837" s="7"/>
      <c r="D837" s="25"/>
      <c r="E837" s="25"/>
      <c r="F837" s="25"/>
      <c r="G837" s="25"/>
      <c r="H837" s="25"/>
      <c r="I837" s="25"/>
      <c r="J837" s="25"/>
      <c r="K837" s="25"/>
      <c r="L837" s="25"/>
      <c r="M837" s="25"/>
      <c r="N837" s="25"/>
      <c r="O837" s="25"/>
      <c r="P837" s="25"/>
      <c r="Q837" s="7"/>
      <c r="R837" s="7"/>
      <c r="S837" s="7"/>
      <c r="T837" s="7"/>
      <c r="U837" s="7"/>
      <c r="V837" s="7"/>
      <c r="W837" s="7"/>
      <c r="X837" s="7"/>
    </row>
    <row r="838" spans="1:24" x14ac:dyDescent="0.2">
      <c r="A838" s="7"/>
      <c r="B838" s="7"/>
      <c r="C838" s="7"/>
      <c r="D838" s="25"/>
      <c r="E838" s="25"/>
      <c r="F838" s="25"/>
      <c r="G838" s="25"/>
      <c r="H838" s="25"/>
      <c r="I838" s="25"/>
      <c r="J838" s="25"/>
      <c r="K838" s="25"/>
      <c r="L838" s="25"/>
      <c r="M838" s="25"/>
      <c r="N838" s="25"/>
      <c r="O838" s="25"/>
      <c r="P838" s="25"/>
      <c r="Q838" s="7"/>
      <c r="R838" s="7"/>
      <c r="S838" s="7"/>
      <c r="T838" s="7"/>
      <c r="U838" s="7"/>
      <c r="V838" s="7"/>
      <c r="W838" s="7"/>
      <c r="X838" s="7"/>
    </row>
    <row r="839" spans="1:24" x14ac:dyDescent="0.2">
      <c r="A839" s="7"/>
      <c r="B839" s="7"/>
      <c r="C839" s="7"/>
      <c r="D839" s="25"/>
      <c r="E839" s="25"/>
      <c r="F839" s="25"/>
      <c r="G839" s="25"/>
      <c r="H839" s="25"/>
      <c r="I839" s="25"/>
      <c r="J839" s="25"/>
      <c r="K839" s="25"/>
      <c r="L839" s="25"/>
      <c r="M839" s="25"/>
      <c r="N839" s="25"/>
      <c r="O839" s="25"/>
      <c r="P839" s="25"/>
      <c r="Q839" s="7"/>
      <c r="R839" s="7"/>
      <c r="S839" s="7"/>
      <c r="T839" s="7"/>
      <c r="U839" s="7"/>
      <c r="V839" s="7"/>
      <c r="W839" s="7"/>
      <c r="X839" s="7"/>
    </row>
    <row r="840" spans="1:24" x14ac:dyDescent="0.2">
      <c r="A840" s="7"/>
      <c r="B840" s="7"/>
      <c r="C840" s="7"/>
      <c r="D840" s="25"/>
      <c r="E840" s="25"/>
      <c r="F840" s="25"/>
      <c r="G840" s="25"/>
      <c r="H840" s="25"/>
      <c r="I840" s="25"/>
      <c r="J840" s="25"/>
      <c r="K840" s="25"/>
      <c r="L840" s="25"/>
      <c r="M840" s="25"/>
      <c r="N840" s="25"/>
      <c r="O840" s="25"/>
      <c r="P840" s="25"/>
      <c r="Q840" s="7"/>
      <c r="R840" s="7"/>
      <c r="S840" s="7"/>
      <c r="T840" s="7"/>
      <c r="U840" s="7"/>
      <c r="V840" s="7"/>
      <c r="W840" s="7"/>
      <c r="X840" s="7"/>
    </row>
    <row r="841" spans="1:24" x14ac:dyDescent="0.2">
      <c r="A841" s="7"/>
      <c r="B841" s="7"/>
      <c r="C841" s="7"/>
      <c r="D841" s="25"/>
      <c r="E841" s="25"/>
      <c r="F841" s="25"/>
      <c r="G841" s="25"/>
      <c r="H841" s="25"/>
      <c r="I841" s="25"/>
      <c r="J841" s="25"/>
      <c r="K841" s="25"/>
      <c r="L841" s="25"/>
      <c r="M841" s="25"/>
      <c r="N841" s="25"/>
      <c r="O841" s="25"/>
      <c r="P841" s="25"/>
      <c r="Q841" s="7"/>
      <c r="R841" s="7"/>
      <c r="S841" s="7"/>
      <c r="T841" s="7"/>
      <c r="U841" s="7"/>
      <c r="V841" s="7"/>
      <c r="W841" s="7"/>
      <c r="X841" s="7"/>
    </row>
    <row r="842" spans="1:24" x14ac:dyDescent="0.2">
      <c r="A842" s="7"/>
      <c r="B842" s="7"/>
      <c r="C842" s="7"/>
      <c r="D842" s="25"/>
      <c r="E842" s="25"/>
      <c r="F842" s="25"/>
      <c r="G842" s="25"/>
      <c r="H842" s="25"/>
      <c r="I842" s="25"/>
      <c r="J842" s="25"/>
      <c r="K842" s="25"/>
      <c r="L842" s="25"/>
      <c r="M842" s="25"/>
      <c r="N842" s="25"/>
      <c r="O842" s="25"/>
      <c r="P842" s="25"/>
      <c r="Q842" s="7"/>
      <c r="R842" s="7"/>
      <c r="S842" s="7"/>
      <c r="T842" s="7"/>
      <c r="U842" s="7"/>
      <c r="V842" s="7"/>
      <c r="W842" s="7"/>
      <c r="X842" s="7"/>
    </row>
    <row r="843" spans="1:24" x14ac:dyDescent="0.2">
      <c r="A843" s="7"/>
      <c r="B843" s="7"/>
      <c r="C843" s="7"/>
      <c r="D843" s="25"/>
      <c r="E843" s="25"/>
      <c r="F843" s="25"/>
      <c r="G843" s="25"/>
      <c r="H843" s="25"/>
      <c r="I843" s="25"/>
      <c r="J843" s="25"/>
      <c r="K843" s="25"/>
      <c r="L843" s="25"/>
      <c r="M843" s="25"/>
      <c r="N843" s="25"/>
      <c r="O843" s="25"/>
      <c r="P843" s="25"/>
      <c r="Q843" s="7"/>
      <c r="R843" s="7"/>
      <c r="S843" s="7"/>
      <c r="T843" s="7"/>
      <c r="U843" s="7"/>
      <c r="V843" s="7"/>
      <c r="W843" s="7"/>
      <c r="X843" s="7"/>
    </row>
    <row r="844" spans="1:24" x14ac:dyDescent="0.2">
      <c r="A844" s="7"/>
      <c r="B844" s="7"/>
      <c r="C844" s="7"/>
      <c r="D844" s="25"/>
      <c r="E844" s="25"/>
      <c r="F844" s="25"/>
      <c r="G844" s="25"/>
      <c r="H844" s="25"/>
      <c r="I844" s="25"/>
      <c r="J844" s="25"/>
      <c r="K844" s="25"/>
      <c r="L844" s="25"/>
      <c r="M844" s="25"/>
      <c r="N844" s="25"/>
      <c r="O844" s="25"/>
      <c r="P844" s="25"/>
      <c r="Q844" s="7"/>
      <c r="R844" s="7"/>
      <c r="S844" s="7"/>
      <c r="T844" s="7"/>
      <c r="U844" s="7"/>
      <c r="V844" s="7"/>
      <c r="W844" s="7"/>
      <c r="X844" s="7"/>
    </row>
    <row r="845" spans="1:24" x14ac:dyDescent="0.2">
      <c r="A845" s="7"/>
      <c r="B845" s="7"/>
      <c r="C845" s="7"/>
      <c r="D845" s="25"/>
      <c r="E845" s="25"/>
      <c r="F845" s="25"/>
      <c r="G845" s="25"/>
      <c r="H845" s="25"/>
      <c r="I845" s="25"/>
      <c r="J845" s="25"/>
      <c r="K845" s="25"/>
      <c r="L845" s="25"/>
      <c r="M845" s="25"/>
      <c r="N845" s="25"/>
      <c r="O845" s="25"/>
      <c r="P845" s="25"/>
      <c r="Q845" s="7"/>
      <c r="R845" s="7"/>
      <c r="S845" s="7"/>
      <c r="T845" s="7"/>
      <c r="U845" s="7"/>
      <c r="V845" s="7"/>
      <c r="W845" s="7"/>
      <c r="X845" s="7"/>
    </row>
    <row r="846" spans="1:24" x14ac:dyDescent="0.2">
      <c r="A846" s="7"/>
      <c r="B846" s="7"/>
      <c r="C846" s="7"/>
      <c r="D846" s="25"/>
      <c r="E846" s="25"/>
      <c r="F846" s="25"/>
      <c r="G846" s="25"/>
      <c r="H846" s="25"/>
      <c r="I846" s="25"/>
      <c r="J846" s="25"/>
      <c r="K846" s="25"/>
      <c r="L846" s="25"/>
      <c r="M846" s="25"/>
      <c r="N846" s="25"/>
      <c r="O846" s="25"/>
      <c r="P846" s="25"/>
      <c r="Q846" s="7"/>
      <c r="R846" s="7"/>
      <c r="S846" s="7"/>
      <c r="T846" s="7"/>
      <c r="U846" s="7"/>
      <c r="V846" s="7"/>
      <c r="W846" s="7"/>
      <c r="X846" s="7"/>
    </row>
    <row r="847" spans="1:24" x14ac:dyDescent="0.2">
      <c r="A847" s="7"/>
      <c r="B847" s="7"/>
      <c r="C847" s="7"/>
      <c r="D847" s="25"/>
      <c r="E847" s="25"/>
      <c r="F847" s="25"/>
      <c r="G847" s="25"/>
      <c r="H847" s="25"/>
      <c r="I847" s="25"/>
      <c r="J847" s="25"/>
      <c r="K847" s="25"/>
      <c r="L847" s="25"/>
      <c r="M847" s="25"/>
      <c r="N847" s="25"/>
      <c r="O847" s="25"/>
      <c r="P847" s="25"/>
      <c r="Q847" s="7"/>
      <c r="R847" s="7"/>
      <c r="S847" s="7"/>
      <c r="T847" s="7"/>
      <c r="U847" s="7"/>
      <c r="V847" s="7"/>
      <c r="W847" s="7"/>
      <c r="X847" s="7"/>
    </row>
    <row r="848" spans="1:24" x14ac:dyDescent="0.2">
      <c r="A848" s="7"/>
      <c r="B848" s="7"/>
      <c r="C848" s="7"/>
      <c r="D848" s="25"/>
      <c r="E848" s="25"/>
      <c r="F848" s="25"/>
      <c r="G848" s="25"/>
      <c r="H848" s="25"/>
      <c r="I848" s="25"/>
      <c r="J848" s="25"/>
      <c r="K848" s="25"/>
      <c r="L848" s="25"/>
      <c r="M848" s="25"/>
      <c r="N848" s="25"/>
      <c r="O848" s="25"/>
      <c r="P848" s="25"/>
      <c r="Q848" s="7"/>
      <c r="R848" s="7"/>
      <c r="S848" s="7"/>
      <c r="T848" s="7"/>
      <c r="U848" s="7"/>
      <c r="V848" s="7"/>
      <c r="W848" s="7"/>
      <c r="X848" s="7"/>
    </row>
    <row r="849" spans="1:24" x14ac:dyDescent="0.2">
      <c r="A849" s="7"/>
      <c r="B849" s="7"/>
      <c r="C849" s="7"/>
      <c r="D849" s="25"/>
      <c r="E849" s="25"/>
      <c r="F849" s="25"/>
      <c r="G849" s="25"/>
      <c r="H849" s="25"/>
      <c r="I849" s="25"/>
      <c r="J849" s="25"/>
      <c r="K849" s="25"/>
      <c r="L849" s="25"/>
      <c r="M849" s="25"/>
      <c r="N849" s="25"/>
      <c r="O849" s="25"/>
      <c r="P849" s="25"/>
      <c r="Q849" s="7"/>
      <c r="R849" s="7"/>
      <c r="S849" s="7"/>
      <c r="T849" s="7"/>
      <c r="U849" s="7"/>
      <c r="V849" s="7"/>
      <c r="W849" s="7"/>
      <c r="X849" s="7"/>
    </row>
    <row r="850" spans="1:24" x14ac:dyDescent="0.2">
      <c r="A850" s="7"/>
      <c r="B850" s="7"/>
      <c r="C850" s="7"/>
      <c r="D850" s="25"/>
      <c r="E850" s="25"/>
      <c r="F850" s="25"/>
      <c r="G850" s="25"/>
      <c r="H850" s="25"/>
      <c r="I850" s="25"/>
      <c r="J850" s="25"/>
      <c r="K850" s="25"/>
      <c r="L850" s="25"/>
      <c r="M850" s="25"/>
      <c r="N850" s="25"/>
      <c r="O850" s="25"/>
      <c r="P850" s="25"/>
      <c r="Q850" s="7"/>
      <c r="R850" s="7"/>
      <c r="S850" s="7"/>
      <c r="T850" s="7"/>
      <c r="U850" s="7"/>
      <c r="V850" s="7"/>
      <c r="W850" s="7"/>
      <c r="X850" s="7"/>
    </row>
    <row r="851" spans="1:24" x14ac:dyDescent="0.2">
      <c r="A851" s="7"/>
      <c r="B851" s="7"/>
      <c r="C851" s="7"/>
      <c r="D851" s="25"/>
      <c r="E851" s="25"/>
      <c r="F851" s="25"/>
      <c r="G851" s="25"/>
      <c r="H851" s="25"/>
      <c r="I851" s="25"/>
      <c r="J851" s="25"/>
      <c r="K851" s="25"/>
      <c r="L851" s="25"/>
      <c r="M851" s="25"/>
      <c r="N851" s="25"/>
      <c r="O851" s="25"/>
      <c r="P851" s="25"/>
      <c r="Q851" s="7"/>
      <c r="R851" s="7"/>
      <c r="S851" s="7"/>
      <c r="T851" s="7"/>
      <c r="U851" s="7"/>
      <c r="V851" s="7"/>
      <c r="W851" s="7"/>
      <c r="X851" s="7"/>
    </row>
    <row r="852" spans="1:24" x14ac:dyDescent="0.2">
      <c r="A852" s="7"/>
      <c r="B852" s="7"/>
      <c r="C852" s="7"/>
      <c r="D852" s="25"/>
      <c r="E852" s="25"/>
      <c r="F852" s="25"/>
      <c r="G852" s="25"/>
      <c r="H852" s="25"/>
      <c r="I852" s="25"/>
      <c r="J852" s="25"/>
      <c r="K852" s="25"/>
      <c r="L852" s="25"/>
      <c r="M852" s="25"/>
      <c r="N852" s="25"/>
      <c r="O852" s="25"/>
      <c r="P852" s="25"/>
      <c r="Q852" s="7"/>
      <c r="R852" s="7"/>
      <c r="S852" s="7"/>
      <c r="T852" s="7"/>
      <c r="U852" s="7"/>
      <c r="V852" s="7"/>
      <c r="W852" s="7"/>
      <c r="X852" s="7"/>
    </row>
    <row r="853" spans="1:24" x14ac:dyDescent="0.2">
      <c r="A853" s="7"/>
      <c r="B853" s="7"/>
      <c r="C853" s="7"/>
      <c r="D853" s="25"/>
      <c r="E853" s="25"/>
      <c r="F853" s="25"/>
      <c r="G853" s="25"/>
      <c r="H853" s="25"/>
      <c r="I853" s="25"/>
      <c r="J853" s="25"/>
      <c r="K853" s="25"/>
      <c r="L853" s="25"/>
      <c r="M853" s="25"/>
      <c r="N853" s="25"/>
      <c r="O853" s="25"/>
      <c r="P853" s="25"/>
      <c r="Q853" s="7"/>
      <c r="R853" s="7"/>
      <c r="S853" s="7"/>
      <c r="T853" s="7"/>
      <c r="U853" s="7"/>
      <c r="V853" s="7"/>
      <c r="W853" s="7"/>
      <c r="X853" s="7"/>
    </row>
    <row r="854" spans="1:24" x14ac:dyDescent="0.2">
      <c r="A854" s="7"/>
      <c r="B854" s="7"/>
      <c r="C854" s="7"/>
      <c r="D854" s="25"/>
      <c r="E854" s="25"/>
      <c r="F854" s="25"/>
      <c r="G854" s="25"/>
      <c r="H854" s="25"/>
      <c r="I854" s="25"/>
      <c r="J854" s="25"/>
      <c r="K854" s="25"/>
      <c r="L854" s="25"/>
      <c r="M854" s="25"/>
      <c r="N854" s="25"/>
      <c r="O854" s="25"/>
      <c r="P854" s="25"/>
      <c r="Q854" s="7"/>
      <c r="R854" s="7"/>
      <c r="S854" s="7"/>
      <c r="T854" s="7"/>
      <c r="U854" s="7"/>
      <c r="V854" s="7"/>
      <c r="W854" s="7"/>
      <c r="X854" s="7"/>
    </row>
    <row r="855" spans="1:24" x14ac:dyDescent="0.2">
      <c r="A855" s="7"/>
      <c r="B855" s="7"/>
      <c r="C855" s="7"/>
      <c r="D855" s="25"/>
      <c r="E855" s="25"/>
      <c r="F855" s="25"/>
      <c r="G855" s="25"/>
      <c r="H855" s="25"/>
      <c r="I855" s="25"/>
      <c r="J855" s="25"/>
      <c r="K855" s="25"/>
      <c r="L855" s="25"/>
      <c r="M855" s="25"/>
      <c r="N855" s="25"/>
      <c r="O855" s="25"/>
      <c r="P855" s="25"/>
      <c r="Q855" s="7"/>
      <c r="R855" s="7"/>
      <c r="S855" s="7"/>
      <c r="T855" s="7"/>
      <c r="U855" s="7"/>
      <c r="V855" s="7"/>
      <c r="W855" s="7"/>
      <c r="X855" s="7"/>
    </row>
    <row r="856" spans="1:24" x14ac:dyDescent="0.2">
      <c r="A856" s="7"/>
      <c r="B856" s="7"/>
      <c r="C856" s="7"/>
      <c r="D856" s="25"/>
      <c r="E856" s="25"/>
      <c r="F856" s="25"/>
      <c r="G856" s="25"/>
      <c r="H856" s="25"/>
      <c r="I856" s="25"/>
      <c r="J856" s="25"/>
      <c r="K856" s="25"/>
      <c r="L856" s="25"/>
      <c r="M856" s="25"/>
      <c r="N856" s="25"/>
      <c r="O856" s="25"/>
      <c r="P856" s="25"/>
      <c r="Q856" s="7"/>
      <c r="R856" s="7"/>
      <c r="S856" s="7"/>
      <c r="T856" s="7"/>
      <c r="U856" s="7"/>
      <c r="V856" s="7"/>
      <c r="W856" s="7"/>
      <c r="X856" s="7"/>
    </row>
    <row r="857" spans="1:24" x14ac:dyDescent="0.2">
      <c r="A857" s="7"/>
      <c r="B857" s="7"/>
      <c r="C857" s="7"/>
      <c r="D857" s="25"/>
      <c r="E857" s="25"/>
      <c r="F857" s="25"/>
      <c r="G857" s="25"/>
      <c r="H857" s="25"/>
      <c r="I857" s="25"/>
      <c r="J857" s="25"/>
      <c r="K857" s="25"/>
      <c r="L857" s="25"/>
      <c r="M857" s="25"/>
      <c r="N857" s="25"/>
      <c r="O857" s="25"/>
      <c r="P857" s="25"/>
      <c r="Q857" s="7"/>
      <c r="R857" s="7"/>
      <c r="S857" s="7"/>
      <c r="T857" s="7"/>
      <c r="U857" s="7"/>
      <c r="V857" s="7"/>
      <c r="W857" s="7"/>
      <c r="X857" s="7"/>
    </row>
    <row r="858" spans="1:24" x14ac:dyDescent="0.2">
      <c r="A858" s="7"/>
      <c r="B858" s="7"/>
      <c r="C858" s="7"/>
      <c r="D858" s="25"/>
      <c r="E858" s="25"/>
      <c r="F858" s="25"/>
      <c r="G858" s="25"/>
      <c r="H858" s="25"/>
      <c r="I858" s="25"/>
      <c r="J858" s="25"/>
      <c r="K858" s="25"/>
      <c r="L858" s="25"/>
      <c r="M858" s="25"/>
      <c r="N858" s="25"/>
      <c r="O858" s="25"/>
      <c r="P858" s="25"/>
      <c r="Q858" s="7"/>
      <c r="R858" s="7"/>
      <c r="S858" s="7"/>
      <c r="T858" s="7"/>
      <c r="U858" s="7"/>
      <c r="V858" s="7"/>
      <c r="W858" s="7"/>
      <c r="X858" s="7"/>
    </row>
    <row r="859" spans="1:24" x14ac:dyDescent="0.2">
      <c r="A859" s="7"/>
      <c r="B859" s="7"/>
      <c r="C859" s="7"/>
      <c r="D859" s="25"/>
      <c r="E859" s="25"/>
      <c r="F859" s="25"/>
      <c r="G859" s="25"/>
      <c r="H859" s="25"/>
      <c r="I859" s="25"/>
      <c r="J859" s="25"/>
      <c r="K859" s="25"/>
      <c r="L859" s="25"/>
      <c r="M859" s="25"/>
      <c r="N859" s="25"/>
      <c r="O859" s="25"/>
      <c r="P859" s="25"/>
      <c r="Q859" s="7"/>
      <c r="R859" s="7"/>
      <c r="S859" s="7"/>
      <c r="T859" s="7"/>
      <c r="U859" s="7"/>
      <c r="V859" s="7"/>
      <c r="W859" s="7"/>
      <c r="X859" s="7"/>
    </row>
    <row r="860" spans="1:24" x14ac:dyDescent="0.2">
      <c r="A860" s="7"/>
      <c r="B860" s="7"/>
      <c r="C860" s="7"/>
      <c r="D860" s="25"/>
      <c r="E860" s="25"/>
      <c r="F860" s="25"/>
      <c r="G860" s="25"/>
      <c r="H860" s="25"/>
      <c r="I860" s="25"/>
      <c r="J860" s="25"/>
      <c r="K860" s="25"/>
      <c r="L860" s="25"/>
      <c r="M860" s="25"/>
      <c r="N860" s="25"/>
      <c r="O860" s="25"/>
      <c r="P860" s="25"/>
      <c r="Q860" s="7"/>
      <c r="R860" s="7"/>
      <c r="S860" s="7"/>
      <c r="T860" s="7"/>
      <c r="U860" s="7"/>
      <c r="V860" s="7"/>
      <c r="W860" s="7"/>
      <c r="X860" s="7"/>
    </row>
    <row r="861" spans="1:24" x14ac:dyDescent="0.2">
      <c r="A861" s="7"/>
      <c r="B861" s="7"/>
      <c r="C861" s="7"/>
      <c r="D861" s="25"/>
      <c r="E861" s="25"/>
      <c r="F861" s="25"/>
      <c r="G861" s="25"/>
      <c r="H861" s="25"/>
      <c r="I861" s="25"/>
      <c r="J861" s="25"/>
      <c r="K861" s="25"/>
      <c r="L861" s="25"/>
      <c r="M861" s="25"/>
      <c r="N861" s="25"/>
      <c r="O861" s="25"/>
      <c r="P861" s="25"/>
      <c r="Q861" s="7"/>
      <c r="R861" s="7"/>
      <c r="S861" s="7"/>
      <c r="T861" s="7"/>
      <c r="U861" s="7"/>
      <c r="V861" s="7"/>
      <c r="W861" s="7"/>
      <c r="X861" s="7"/>
    </row>
    <row r="862" spans="1:24" x14ac:dyDescent="0.2">
      <c r="A862" s="7"/>
      <c r="B862" s="7"/>
      <c r="C862" s="7"/>
      <c r="D862" s="25"/>
      <c r="E862" s="25"/>
      <c r="F862" s="25"/>
      <c r="G862" s="25"/>
      <c r="H862" s="25"/>
      <c r="I862" s="25"/>
      <c r="J862" s="25"/>
      <c r="K862" s="25"/>
      <c r="L862" s="25"/>
      <c r="M862" s="25"/>
      <c r="N862" s="25"/>
      <c r="O862" s="25"/>
      <c r="P862" s="25"/>
      <c r="Q862" s="7"/>
      <c r="R862" s="7"/>
      <c r="S862" s="7"/>
      <c r="T862" s="7"/>
      <c r="U862" s="7"/>
      <c r="V862" s="7"/>
      <c r="W862" s="7"/>
      <c r="X862" s="7"/>
    </row>
    <row r="863" spans="1:24" x14ac:dyDescent="0.2">
      <c r="A863" s="7"/>
      <c r="B863" s="7"/>
      <c r="C863" s="7"/>
      <c r="D863" s="25"/>
      <c r="E863" s="25"/>
      <c r="F863" s="25"/>
      <c r="G863" s="25"/>
      <c r="H863" s="25"/>
      <c r="I863" s="25"/>
      <c r="J863" s="25"/>
      <c r="K863" s="25"/>
      <c r="L863" s="25"/>
      <c r="M863" s="25"/>
      <c r="N863" s="25"/>
      <c r="O863" s="25"/>
      <c r="P863" s="25"/>
      <c r="Q863" s="7"/>
      <c r="R863" s="7"/>
      <c r="S863" s="7"/>
      <c r="T863" s="7"/>
      <c r="U863" s="7"/>
      <c r="V863" s="7"/>
      <c r="W863" s="7"/>
      <c r="X863" s="7"/>
    </row>
    <row r="864" spans="1:24" x14ac:dyDescent="0.2">
      <c r="A864" s="7"/>
      <c r="B864" s="7"/>
      <c r="C864" s="7"/>
      <c r="D864" s="25"/>
      <c r="E864" s="25"/>
      <c r="F864" s="25"/>
      <c r="G864" s="25"/>
      <c r="H864" s="25"/>
      <c r="I864" s="25"/>
      <c r="J864" s="25"/>
      <c r="K864" s="25"/>
      <c r="L864" s="25"/>
      <c r="M864" s="25"/>
      <c r="N864" s="25"/>
      <c r="O864" s="25"/>
      <c r="P864" s="25"/>
      <c r="Q864" s="7"/>
      <c r="R864" s="7"/>
      <c r="S864" s="7"/>
      <c r="T864" s="7"/>
      <c r="U864" s="7"/>
      <c r="V864" s="7"/>
      <c r="W864" s="7"/>
      <c r="X864" s="7"/>
    </row>
    <row r="865" spans="1:24" x14ac:dyDescent="0.2">
      <c r="A865" s="7"/>
      <c r="B865" s="7"/>
      <c r="C865" s="7"/>
      <c r="D865" s="25"/>
      <c r="E865" s="25"/>
      <c r="F865" s="25"/>
      <c r="G865" s="25"/>
      <c r="H865" s="25"/>
      <c r="I865" s="25"/>
      <c r="J865" s="25"/>
      <c r="K865" s="25"/>
      <c r="L865" s="25"/>
      <c r="M865" s="25"/>
      <c r="N865" s="25"/>
      <c r="O865" s="25"/>
      <c r="P865" s="25"/>
      <c r="Q865" s="7"/>
      <c r="R865" s="7"/>
      <c r="S865" s="7"/>
      <c r="T865" s="7"/>
      <c r="U865" s="7"/>
      <c r="V865" s="7"/>
      <c r="W865" s="7"/>
      <c r="X865" s="7"/>
    </row>
    <row r="866" spans="1:24" x14ac:dyDescent="0.2">
      <c r="A866" s="7"/>
      <c r="B866" s="7"/>
      <c r="C866" s="7"/>
      <c r="D866" s="25"/>
      <c r="E866" s="25"/>
      <c r="F866" s="25"/>
      <c r="G866" s="25"/>
      <c r="H866" s="25"/>
      <c r="I866" s="25"/>
      <c r="J866" s="25"/>
      <c r="K866" s="25"/>
      <c r="L866" s="25"/>
      <c r="M866" s="25"/>
      <c r="N866" s="25"/>
      <c r="O866" s="25"/>
      <c r="P866" s="25"/>
      <c r="Q866" s="7"/>
      <c r="R866" s="7"/>
      <c r="S866" s="7"/>
      <c r="T866" s="7"/>
      <c r="U866" s="7"/>
      <c r="V866" s="7"/>
      <c r="W866" s="7"/>
      <c r="X866" s="7"/>
    </row>
    <row r="867" spans="1:24" x14ac:dyDescent="0.2">
      <c r="A867" s="7"/>
      <c r="B867" s="7"/>
      <c r="C867" s="7"/>
      <c r="D867" s="25"/>
      <c r="E867" s="25"/>
      <c r="F867" s="25"/>
      <c r="G867" s="25"/>
      <c r="H867" s="25"/>
      <c r="I867" s="25"/>
      <c r="J867" s="25"/>
      <c r="K867" s="25"/>
      <c r="L867" s="25"/>
      <c r="M867" s="25"/>
      <c r="N867" s="25"/>
      <c r="O867" s="25"/>
      <c r="P867" s="25"/>
      <c r="Q867" s="7"/>
      <c r="R867" s="7"/>
      <c r="S867" s="7"/>
      <c r="T867" s="7"/>
      <c r="U867" s="7"/>
      <c r="V867" s="7"/>
      <c r="W867" s="7"/>
      <c r="X867" s="7"/>
    </row>
    <row r="868" spans="1:24" x14ac:dyDescent="0.2">
      <c r="A868" s="7"/>
      <c r="B868" s="7"/>
      <c r="C868" s="7"/>
      <c r="D868" s="25"/>
      <c r="E868" s="25"/>
      <c r="F868" s="25"/>
      <c r="G868" s="25"/>
      <c r="H868" s="25"/>
      <c r="I868" s="25"/>
      <c r="J868" s="25"/>
      <c r="K868" s="25"/>
      <c r="L868" s="25"/>
      <c r="M868" s="25"/>
      <c r="N868" s="25"/>
      <c r="O868" s="25"/>
      <c r="P868" s="25"/>
      <c r="Q868" s="7"/>
      <c r="R868" s="7"/>
      <c r="S868" s="7"/>
      <c r="T868" s="7"/>
      <c r="U868" s="7"/>
      <c r="V868" s="7"/>
      <c r="W868" s="7"/>
      <c r="X868" s="7"/>
    </row>
    <row r="869" spans="1:24" x14ac:dyDescent="0.2">
      <c r="A869" s="7"/>
      <c r="B869" s="7"/>
      <c r="C869" s="7"/>
      <c r="D869" s="25"/>
      <c r="E869" s="25"/>
      <c r="F869" s="25"/>
      <c r="G869" s="25"/>
      <c r="H869" s="25"/>
      <c r="I869" s="25"/>
      <c r="J869" s="25"/>
      <c r="K869" s="25"/>
      <c r="L869" s="25"/>
      <c r="M869" s="25"/>
      <c r="N869" s="25"/>
      <c r="O869" s="25"/>
      <c r="P869" s="25"/>
      <c r="Q869" s="7"/>
      <c r="R869" s="7"/>
      <c r="S869" s="7"/>
      <c r="T869" s="7"/>
      <c r="U869" s="7"/>
      <c r="V869" s="7"/>
      <c r="W869" s="7"/>
      <c r="X869" s="7"/>
    </row>
    <row r="870" spans="1:24" x14ac:dyDescent="0.2">
      <c r="A870" s="7"/>
      <c r="B870" s="7"/>
      <c r="C870" s="7"/>
      <c r="D870" s="25"/>
      <c r="E870" s="25"/>
      <c r="F870" s="25"/>
      <c r="G870" s="25"/>
      <c r="H870" s="25"/>
      <c r="I870" s="25"/>
      <c r="J870" s="25"/>
      <c r="K870" s="25"/>
      <c r="L870" s="25"/>
      <c r="M870" s="25"/>
      <c r="N870" s="25"/>
      <c r="O870" s="25"/>
      <c r="P870" s="25"/>
      <c r="Q870" s="7"/>
      <c r="R870" s="7"/>
      <c r="S870" s="7"/>
      <c r="T870" s="7"/>
      <c r="U870" s="7"/>
      <c r="V870" s="7"/>
      <c r="W870" s="7"/>
      <c r="X870" s="7"/>
    </row>
    <row r="871" spans="1:24" x14ac:dyDescent="0.2">
      <c r="A871" s="7"/>
      <c r="B871" s="7"/>
      <c r="C871" s="7"/>
      <c r="D871" s="25"/>
      <c r="E871" s="25"/>
      <c r="F871" s="25"/>
      <c r="G871" s="25"/>
      <c r="H871" s="25"/>
      <c r="I871" s="25"/>
      <c r="J871" s="25"/>
      <c r="K871" s="25"/>
      <c r="L871" s="25"/>
      <c r="M871" s="25"/>
      <c r="N871" s="25"/>
      <c r="O871" s="25"/>
      <c r="P871" s="25"/>
      <c r="Q871" s="7"/>
      <c r="R871" s="7"/>
      <c r="S871" s="7"/>
      <c r="T871" s="7"/>
      <c r="U871" s="7"/>
      <c r="V871" s="7"/>
      <c r="W871" s="7"/>
      <c r="X871" s="7"/>
    </row>
    <row r="872" spans="1:24" x14ac:dyDescent="0.2">
      <c r="A872" s="7"/>
      <c r="B872" s="7"/>
      <c r="C872" s="7"/>
      <c r="D872" s="25"/>
      <c r="E872" s="25"/>
      <c r="F872" s="25"/>
      <c r="G872" s="25"/>
      <c r="H872" s="25"/>
      <c r="I872" s="25"/>
      <c r="J872" s="25"/>
      <c r="K872" s="25"/>
      <c r="L872" s="25"/>
      <c r="M872" s="25"/>
      <c r="N872" s="25"/>
      <c r="O872" s="25"/>
      <c r="P872" s="25"/>
      <c r="Q872" s="7"/>
      <c r="R872" s="7"/>
      <c r="S872" s="7"/>
      <c r="T872" s="7"/>
      <c r="U872" s="7"/>
      <c r="V872" s="7"/>
      <c r="W872" s="7"/>
      <c r="X872" s="7"/>
    </row>
    <row r="873" spans="1:24" x14ac:dyDescent="0.2">
      <c r="A873" s="7"/>
      <c r="B873" s="7"/>
      <c r="C873" s="7"/>
      <c r="D873" s="25"/>
      <c r="E873" s="25"/>
      <c r="F873" s="25"/>
      <c r="G873" s="25"/>
      <c r="H873" s="25"/>
      <c r="I873" s="25"/>
      <c r="J873" s="25"/>
      <c r="K873" s="25"/>
      <c r="L873" s="25"/>
      <c r="M873" s="25"/>
      <c r="N873" s="25"/>
      <c r="O873" s="25"/>
      <c r="P873" s="25"/>
      <c r="Q873" s="7"/>
      <c r="R873" s="7"/>
      <c r="S873" s="7"/>
      <c r="T873" s="7"/>
      <c r="U873" s="7"/>
      <c r="V873" s="7"/>
      <c r="W873" s="7"/>
      <c r="X873" s="7"/>
    </row>
    <row r="874" spans="1:24" x14ac:dyDescent="0.2">
      <c r="A874" s="7"/>
      <c r="B874" s="7"/>
      <c r="C874" s="7"/>
      <c r="D874" s="25"/>
      <c r="E874" s="25"/>
      <c r="F874" s="25"/>
      <c r="G874" s="25"/>
      <c r="H874" s="25"/>
      <c r="I874" s="25"/>
      <c r="J874" s="25"/>
      <c r="K874" s="25"/>
      <c r="L874" s="25"/>
      <c r="M874" s="25"/>
      <c r="N874" s="25"/>
      <c r="O874" s="25"/>
      <c r="P874" s="25"/>
      <c r="Q874" s="7"/>
      <c r="R874" s="7"/>
      <c r="S874" s="7"/>
      <c r="T874" s="7"/>
      <c r="U874" s="7"/>
      <c r="V874" s="7"/>
      <c r="W874" s="7"/>
      <c r="X874" s="7"/>
    </row>
    <row r="875" spans="1:24" x14ac:dyDescent="0.2">
      <c r="A875" s="7"/>
      <c r="B875" s="7"/>
      <c r="C875" s="7"/>
      <c r="D875" s="25"/>
      <c r="E875" s="25"/>
      <c r="F875" s="25"/>
      <c r="G875" s="25"/>
      <c r="H875" s="25"/>
      <c r="I875" s="25"/>
      <c r="J875" s="25"/>
      <c r="K875" s="25"/>
      <c r="L875" s="25"/>
      <c r="M875" s="25"/>
      <c r="N875" s="25"/>
      <c r="O875" s="25"/>
      <c r="P875" s="25"/>
      <c r="Q875" s="7"/>
      <c r="R875" s="7"/>
      <c r="S875" s="7"/>
      <c r="T875" s="7"/>
      <c r="U875" s="7"/>
      <c r="V875" s="7"/>
      <c r="W875" s="7"/>
      <c r="X875" s="7"/>
    </row>
    <row r="876" spans="1:24" x14ac:dyDescent="0.2">
      <c r="A876" s="7"/>
      <c r="B876" s="7"/>
      <c r="C876" s="7"/>
      <c r="D876" s="25"/>
      <c r="E876" s="25"/>
      <c r="F876" s="25"/>
      <c r="G876" s="25"/>
      <c r="H876" s="25"/>
      <c r="I876" s="25"/>
      <c r="J876" s="25"/>
      <c r="K876" s="25"/>
      <c r="L876" s="25"/>
      <c r="M876" s="25"/>
      <c r="N876" s="25"/>
      <c r="O876" s="25"/>
      <c r="P876" s="25"/>
      <c r="Q876" s="7"/>
      <c r="R876" s="7"/>
      <c r="S876" s="7"/>
      <c r="T876" s="7"/>
      <c r="U876" s="7"/>
      <c r="V876" s="7"/>
      <c r="W876" s="7"/>
      <c r="X876" s="7"/>
    </row>
    <row r="877" spans="1:24" x14ac:dyDescent="0.2">
      <c r="A877" s="7"/>
      <c r="B877" s="7"/>
      <c r="C877" s="7"/>
      <c r="D877" s="25"/>
      <c r="E877" s="25"/>
      <c r="F877" s="25"/>
      <c r="G877" s="25"/>
      <c r="H877" s="25"/>
      <c r="I877" s="25"/>
      <c r="J877" s="25"/>
      <c r="K877" s="25"/>
      <c r="L877" s="25"/>
      <c r="M877" s="25"/>
      <c r="N877" s="25"/>
      <c r="O877" s="25"/>
      <c r="P877" s="25"/>
      <c r="Q877" s="7"/>
      <c r="R877" s="7"/>
      <c r="S877" s="7"/>
      <c r="T877" s="7"/>
      <c r="U877" s="7"/>
      <c r="V877" s="7"/>
      <c r="W877" s="7"/>
      <c r="X877" s="7"/>
    </row>
    <row r="878" spans="1:24" x14ac:dyDescent="0.2">
      <c r="A878" s="7"/>
      <c r="B878" s="7"/>
      <c r="C878" s="7"/>
      <c r="D878" s="25"/>
      <c r="E878" s="25"/>
      <c r="F878" s="25"/>
      <c r="G878" s="25"/>
      <c r="H878" s="25"/>
      <c r="I878" s="25"/>
      <c r="J878" s="25"/>
      <c r="K878" s="25"/>
      <c r="L878" s="25"/>
      <c r="M878" s="25"/>
      <c r="N878" s="25"/>
      <c r="O878" s="25"/>
      <c r="P878" s="25"/>
      <c r="Q878" s="7"/>
      <c r="R878" s="7"/>
      <c r="S878" s="7"/>
      <c r="T878" s="7"/>
      <c r="U878" s="7"/>
      <c r="V878" s="7"/>
      <c r="W878" s="7"/>
      <c r="X878" s="7"/>
    </row>
    <row r="879" spans="1:24" x14ac:dyDescent="0.2">
      <c r="A879" s="7"/>
      <c r="B879" s="7"/>
      <c r="C879" s="7"/>
      <c r="D879" s="25"/>
      <c r="E879" s="25"/>
      <c r="F879" s="25"/>
      <c r="G879" s="25"/>
      <c r="H879" s="25"/>
      <c r="I879" s="25"/>
      <c r="J879" s="25"/>
      <c r="K879" s="25"/>
      <c r="L879" s="25"/>
      <c r="M879" s="25"/>
      <c r="N879" s="25"/>
      <c r="O879" s="25"/>
      <c r="P879" s="25"/>
      <c r="Q879" s="7"/>
      <c r="R879" s="7"/>
      <c r="S879" s="7"/>
      <c r="T879" s="7"/>
      <c r="U879" s="7"/>
      <c r="V879" s="7"/>
      <c r="W879" s="7"/>
      <c r="X879" s="7"/>
    </row>
    <row r="880" spans="1:24" x14ac:dyDescent="0.2">
      <c r="A880" s="7"/>
      <c r="B880" s="7"/>
      <c r="C880" s="7"/>
      <c r="D880" s="25"/>
      <c r="E880" s="25"/>
      <c r="F880" s="25"/>
      <c r="G880" s="25"/>
      <c r="H880" s="25"/>
      <c r="I880" s="25"/>
      <c r="J880" s="25"/>
      <c r="K880" s="25"/>
      <c r="L880" s="25"/>
      <c r="M880" s="25"/>
      <c r="N880" s="25"/>
      <c r="O880" s="25"/>
      <c r="P880" s="25"/>
      <c r="Q880" s="7"/>
      <c r="R880" s="7"/>
      <c r="S880" s="7"/>
      <c r="T880" s="7"/>
      <c r="U880" s="7"/>
      <c r="V880" s="7"/>
      <c r="W880" s="7"/>
      <c r="X880" s="7"/>
    </row>
    <row r="881" spans="1:24" x14ac:dyDescent="0.2">
      <c r="A881" s="7"/>
      <c r="B881" s="7"/>
      <c r="C881" s="7"/>
      <c r="D881" s="25"/>
      <c r="E881" s="25"/>
      <c r="F881" s="25"/>
      <c r="G881" s="25"/>
      <c r="H881" s="25"/>
      <c r="I881" s="25"/>
      <c r="J881" s="25"/>
      <c r="K881" s="25"/>
      <c r="L881" s="25"/>
      <c r="M881" s="25"/>
      <c r="N881" s="25"/>
      <c r="O881" s="25"/>
      <c r="P881" s="25"/>
      <c r="Q881" s="7"/>
      <c r="R881" s="7"/>
      <c r="S881" s="7"/>
      <c r="T881" s="7"/>
      <c r="U881" s="7"/>
      <c r="V881" s="7"/>
      <c r="W881" s="7"/>
      <c r="X881" s="7"/>
    </row>
    <row r="882" spans="1:24" x14ac:dyDescent="0.2">
      <c r="A882" s="7"/>
      <c r="B882" s="7"/>
      <c r="C882" s="7"/>
      <c r="D882" s="25"/>
      <c r="E882" s="25"/>
      <c r="F882" s="25"/>
      <c r="G882" s="25"/>
      <c r="H882" s="25"/>
      <c r="I882" s="25"/>
      <c r="J882" s="25"/>
      <c r="K882" s="25"/>
      <c r="L882" s="25"/>
      <c r="M882" s="25"/>
      <c r="N882" s="25"/>
      <c r="O882" s="25"/>
      <c r="P882" s="25"/>
      <c r="Q882" s="7"/>
      <c r="R882" s="7"/>
      <c r="S882" s="7"/>
      <c r="T882" s="7"/>
      <c r="U882" s="7"/>
      <c r="V882" s="7"/>
      <c r="W882" s="7"/>
      <c r="X882" s="7"/>
    </row>
    <row r="883" spans="1:24" x14ac:dyDescent="0.2">
      <c r="A883" s="7"/>
      <c r="B883" s="7"/>
      <c r="C883" s="7"/>
      <c r="D883" s="25"/>
      <c r="E883" s="25"/>
      <c r="F883" s="25"/>
      <c r="G883" s="25"/>
      <c r="H883" s="25"/>
      <c r="I883" s="25"/>
      <c r="J883" s="25"/>
      <c r="K883" s="25"/>
      <c r="L883" s="25"/>
      <c r="M883" s="25"/>
      <c r="N883" s="25"/>
      <c r="O883" s="25"/>
      <c r="P883" s="25"/>
      <c r="Q883" s="7"/>
      <c r="R883" s="7"/>
      <c r="S883" s="7"/>
      <c r="T883" s="7"/>
      <c r="U883" s="7"/>
      <c r="V883" s="7"/>
      <c r="W883" s="7"/>
      <c r="X883" s="7"/>
    </row>
    <row r="884" spans="1:24" x14ac:dyDescent="0.2">
      <c r="A884" s="7"/>
      <c r="B884" s="7"/>
      <c r="C884" s="7"/>
      <c r="D884" s="25"/>
      <c r="E884" s="25"/>
      <c r="F884" s="25"/>
      <c r="G884" s="25"/>
      <c r="H884" s="25"/>
      <c r="I884" s="25"/>
      <c r="J884" s="25"/>
      <c r="K884" s="25"/>
      <c r="L884" s="25"/>
      <c r="M884" s="25"/>
      <c r="N884" s="25"/>
      <c r="O884" s="25"/>
      <c r="P884" s="25"/>
      <c r="Q884" s="7"/>
      <c r="R884" s="7"/>
      <c r="S884" s="7"/>
      <c r="T884" s="7"/>
      <c r="U884" s="7"/>
      <c r="V884" s="7"/>
      <c r="W884" s="7"/>
      <c r="X884" s="7"/>
    </row>
    <row r="885" spans="1:24" x14ac:dyDescent="0.2">
      <c r="A885" s="7"/>
      <c r="B885" s="7"/>
      <c r="C885" s="7"/>
      <c r="D885" s="25"/>
      <c r="E885" s="25"/>
      <c r="F885" s="25"/>
      <c r="G885" s="25"/>
      <c r="H885" s="25"/>
      <c r="I885" s="25"/>
      <c r="J885" s="25"/>
      <c r="K885" s="25"/>
      <c r="L885" s="25"/>
      <c r="M885" s="25"/>
      <c r="N885" s="25"/>
      <c r="O885" s="25"/>
      <c r="P885" s="25"/>
      <c r="Q885" s="7"/>
      <c r="R885" s="7"/>
      <c r="S885" s="7"/>
      <c r="T885" s="7"/>
      <c r="U885" s="7"/>
      <c r="V885" s="7"/>
      <c r="W885" s="7"/>
      <c r="X885" s="7"/>
    </row>
    <row r="886" spans="1:24" x14ac:dyDescent="0.2">
      <c r="A886" s="7"/>
      <c r="B886" s="7"/>
      <c r="C886" s="7"/>
      <c r="D886" s="25"/>
      <c r="E886" s="25"/>
      <c r="F886" s="25"/>
      <c r="G886" s="25"/>
      <c r="H886" s="25"/>
      <c r="I886" s="25"/>
      <c r="J886" s="25"/>
      <c r="K886" s="25"/>
      <c r="L886" s="25"/>
      <c r="M886" s="25"/>
      <c r="N886" s="25"/>
      <c r="O886" s="25"/>
      <c r="P886" s="25"/>
      <c r="Q886" s="7"/>
      <c r="R886" s="7"/>
      <c r="S886" s="7"/>
      <c r="T886" s="7"/>
      <c r="U886" s="7"/>
      <c r="V886" s="7"/>
      <c r="W886" s="7"/>
      <c r="X886" s="7"/>
    </row>
    <row r="887" spans="1:24" x14ac:dyDescent="0.2">
      <c r="A887" s="7"/>
      <c r="B887" s="7"/>
      <c r="C887" s="7"/>
      <c r="D887" s="25"/>
      <c r="E887" s="25"/>
      <c r="F887" s="25"/>
      <c r="G887" s="25"/>
      <c r="H887" s="25"/>
      <c r="I887" s="25"/>
      <c r="J887" s="25"/>
      <c r="K887" s="25"/>
      <c r="L887" s="25"/>
      <c r="M887" s="25"/>
      <c r="N887" s="25"/>
      <c r="O887" s="25"/>
      <c r="P887" s="25"/>
      <c r="Q887" s="7"/>
      <c r="R887" s="7"/>
      <c r="S887" s="7"/>
      <c r="T887" s="7"/>
      <c r="U887" s="7"/>
      <c r="V887" s="7"/>
      <c r="W887" s="7"/>
      <c r="X887" s="7"/>
    </row>
    <row r="888" spans="1:24" x14ac:dyDescent="0.2">
      <c r="A888" s="7"/>
      <c r="B888" s="7"/>
      <c r="C888" s="7"/>
      <c r="D888" s="25"/>
      <c r="E888" s="25"/>
      <c r="F888" s="25"/>
      <c r="G888" s="25"/>
      <c r="H888" s="25"/>
      <c r="I888" s="25"/>
      <c r="J888" s="25"/>
      <c r="K888" s="25"/>
      <c r="L888" s="25"/>
      <c r="M888" s="25"/>
      <c r="N888" s="25"/>
      <c r="O888" s="25"/>
      <c r="P888" s="25"/>
      <c r="Q888" s="7"/>
      <c r="R888" s="7"/>
      <c r="S888" s="7"/>
      <c r="T888" s="7"/>
      <c r="U888" s="7"/>
      <c r="V888" s="7"/>
      <c r="W888" s="7"/>
      <c r="X888" s="7"/>
    </row>
    <row r="889" spans="1:24" x14ac:dyDescent="0.2">
      <c r="A889" s="7"/>
      <c r="B889" s="7"/>
      <c r="C889" s="7"/>
      <c r="D889" s="25"/>
      <c r="E889" s="25"/>
      <c r="F889" s="25"/>
      <c r="G889" s="25"/>
      <c r="H889" s="25"/>
      <c r="I889" s="25"/>
      <c r="J889" s="25"/>
      <c r="K889" s="25"/>
      <c r="L889" s="25"/>
      <c r="M889" s="25"/>
      <c r="N889" s="25"/>
      <c r="O889" s="25"/>
      <c r="P889" s="25"/>
      <c r="Q889" s="7"/>
      <c r="R889" s="7"/>
      <c r="S889" s="7"/>
      <c r="T889" s="7"/>
      <c r="U889" s="7"/>
      <c r="V889" s="7"/>
      <c r="W889" s="7"/>
      <c r="X889" s="7"/>
    </row>
    <row r="890" spans="1:24" x14ac:dyDescent="0.2">
      <c r="A890" s="7"/>
      <c r="B890" s="7"/>
      <c r="C890" s="7"/>
      <c r="D890" s="25"/>
      <c r="E890" s="25"/>
      <c r="F890" s="25"/>
      <c r="G890" s="25"/>
      <c r="H890" s="25"/>
      <c r="I890" s="25"/>
      <c r="J890" s="25"/>
      <c r="K890" s="25"/>
      <c r="L890" s="25"/>
      <c r="M890" s="25"/>
      <c r="N890" s="25"/>
      <c r="O890" s="25"/>
      <c r="P890" s="25"/>
      <c r="Q890" s="7"/>
      <c r="R890" s="7"/>
      <c r="S890" s="7"/>
      <c r="T890" s="7"/>
      <c r="U890" s="7"/>
      <c r="V890" s="7"/>
      <c r="W890" s="7"/>
      <c r="X890" s="7"/>
    </row>
    <row r="891" spans="1:24" x14ac:dyDescent="0.2">
      <c r="A891" s="7"/>
      <c r="B891" s="7"/>
      <c r="C891" s="7"/>
      <c r="D891" s="25"/>
      <c r="E891" s="25"/>
      <c r="F891" s="25"/>
      <c r="G891" s="25"/>
      <c r="H891" s="25"/>
      <c r="I891" s="25"/>
      <c r="J891" s="25"/>
      <c r="K891" s="25"/>
      <c r="L891" s="25"/>
      <c r="M891" s="25"/>
      <c r="N891" s="25"/>
      <c r="O891" s="25"/>
      <c r="P891" s="25"/>
      <c r="Q891" s="7"/>
      <c r="R891" s="7"/>
      <c r="S891" s="7"/>
      <c r="T891" s="7"/>
      <c r="U891" s="7"/>
      <c r="V891" s="7"/>
      <c r="W891" s="7"/>
      <c r="X891" s="7"/>
    </row>
    <row r="892" spans="1:24" x14ac:dyDescent="0.2">
      <c r="A892" s="7"/>
      <c r="B892" s="7"/>
      <c r="C892" s="7"/>
      <c r="D892" s="25"/>
      <c r="E892" s="25"/>
      <c r="F892" s="25"/>
      <c r="G892" s="25"/>
      <c r="H892" s="25"/>
      <c r="I892" s="25"/>
      <c r="J892" s="25"/>
      <c r="K892" s="25"/>
      <c r="L892" s="25"/>
      <c r="M892" s="25"/>
      <c r="N892" s="25"/>
      <c r="O892" s="25"/>
      <c r="P892" s="25"/>
      <c r="Q892" s="7"/>
      <c r="R892" s="7"/>
      <c r="S892" s="7"/>
      <c r="T892" s="7"/>
      <c r="U892" s="7"/>
      <c r="V892" s="7"/>
      <c r="W892" s="7"/>
      <c r="X892" s="7"/>
    </row>
    <row r="893" spans="1:24" x14ac:dyDescent="0.2">
      <c r="A893" s="7"/>
      <c r="B893" s="7"/>
      <c r="C893" s="7"/>
      <c r="D893" s="25"/>
      <c r="E893" s="25"/>
      <c r="F893" s="25"/>
      <c r="G893" s="25"/>
      <c r="H893" s="25"/>
      <c r="I893" s="25"/>
      <c r="J893" s="25"/>
      <c r="K893" s="25"/>
      <c r="L893" s="25"/>
      <c r="M893" s="25"/>
      <c r="N893" s="25"/>
      <c r="O893" s="25"/>
      <c r="P893" s="25"/>
      <c r="Q893" s="7"/>
      <c r="R893" s="7"/>
      <c r="S893" s="7"/>
      <c r="T893" s="7"/>
      <c r="U893" s="7"/>
      <c r="V893" s="7"/>
      <c r="W893" s="7"/>
      <c r="X893" s="7"/>
    </row>
    <row r="894" spans="1:24" x14ac:dyDescent="0.2">
      <c r="A894" s="7"/>
      <c r="B894" s="7"/>
      <c r="C894" s="7"/>
      <c r="D894" s="25"/>
      <c r="E894" s="25"/>
      <c r="F894" s="25"/>
      <c r="G894" s="25"/>
      <c r="H894" s="25"/>
      <c r="I894" s="25"/>
      <c r="J894" s="25"/>
      <c r="K894" s="25"/>
      <c r="L894" s="25"/>
      <c r="M894" s="25"/>
      <c r="N894" s="25"/>
      <c r="O894" s="25"/>
      <c r="P894" s="25"/>
      <c r="Q894" s="7"/>
      <c r="R894" s="7"/>
      <c r="S894" s="7"/>
      <c r="T894" s="7"/>
      <c r="U894" s="7"/>
      <c r="V894" s="7"/>
      <c r="W894" s="7"/>
      <c r="X894" s="7"/>
    </row>
    <row r="895" spans="1:24" x14ac:dyDescent="0.2">
      <c r="A895" s="7"/>
      <c r="B895" s="7"/>
      <c r="C895" s="7"/>
      <c r="D895" s="25"/>
      <c r="E895" s="25"/>
      <c r="F895" s="25"/>
      <c r="G895" s="25"/>
      <c r="H895" s="25"/>
      <c r="I895" s="25"/>
      <c r="J895" s="25"/>
      <c r="K895" s="25"/>
      <c r="L895" s="25"/>
      <c r="M895" s="25"/>
      <c r="N895" s="25"/>
      <c r="O895" s="25"/>
      <c r="P895" s="25"/>
      <c r="Q895" s="7"/>
      <c r="R895" s="7"/>
      <c r="S895" s="7"/>
      <c r="T895" s="7"/>
      <c r="U895" s="7"/>
      <c r="V895" s="7"/>
      <c r="W895" s="7"/>
      <c r="X895" s="7"/>
    </row>
    <row r="896" spans="1:24" x14ac:dyDescent="0.2">
      <c r="A896" s="7"/>
      <c r="B896" s="7"/>
      <c r="C896" s="7"/>
      <c r="D896" s="25"/>
      <c r="E896" s="25"/>
      <c r="F896" s="25"/>
      <c r="G896" s="25"/>
      <c r="H896" s="25"/>
      <c r="I896" s="25"/>
      <c r="J896" s="25"/>
      <c r="K896" s="25"/>
      <c r="L896" s="25"/>
      <c r="M896" s="25"/>
      <c r="N896" s="25"/>
      <c r="O896" s="25"/>
      <c r="P896" s="25"/>
      <c r="Q896" s="7"/>
      <c r="R896" s="7"/>
      <c r="S896" s="7"/>
      <c r="T896" s="7"/>
      <c r="U896" s="7"/>
      <c r="V896" s="7"/>
      <c r="W896" s="7"/>
      <c r="X896" s="7"/>
    </row>
    <row r="897" spans="1:24" x14ac:dyDescent="0.2">
      <c r="A897" s="7"/>
      <c r="B897" s="7"/>
      <c r="C897" s="7"/>
      <c r="D897" s="25"/>
      <c r="E897" s="25"/>
      <c r="F897" s="25"/>
      <c r="G897" s="25"/>
      <c r="H897" s="25"/>
      <c r="I897" s="25"/>
      <c r="J897" s="25"/>
      <c r="K897" s="25"/>
      <c r="L897" s="25"/>
      <c r="M897" s="25"/>
      <c r="N897" s="25"/>
      <c r="O897" s="25"/>
      <c r="P897" s="25"/>
      <c r="Q897" s="7"/>
      <c r="R897" s="7"/>
      <c r="S897" s="7"/>
      <c r="T897" s="7"/>
      <c r="U897" s="7"/>
      <c r="V897" s="7"/>
      <c r="W897" s="7"/>
      <c r="X897" s="7"/>
    </row>
    <row r="898" spans="1:24" x14ac:dyDescent="0.2">
      <c r="A898" s="7"/>
      <c r="B898" s="7"/>
      <c r="C898" s="7"/>
      <c r="D898" s="25"/>
      <c r="E898" s="25"/>
      <c r="F898" s="25"/>
      <c r="G898" s="25"/>
      <c r="H898" s="25"/>
      <c r="I898" s="25"/>
      <c r="J898" s="25"/>
      <c r="K898" s="25"/>
      <c r="L898" s="25"/>
      <c r="M898" s="25"/>
      <c r="N898" s="25"/>
      <c r="O898" s="25"/>
      <c r="P898" s="25"/>
      <c r="Q898" s="7"/>
      <c r="R898" s="7"/>
      <c r="S898" s="7"/>
      <c r="T898" s="7"/>
      <c r="U898" s="7"/>
      <c r="V898" s="7"/>
      <c r="W898" s="7"/>
      <c r="X898" s="7"/>
    </row>
    <row r="899" spans="1:24" x14ac:dyDescent="0.2">
      <c r="A899" s="7"/>
      <c r="B899" s="7"/>
      <c r="C899" s="7"/>
      <c r="D899" s="25"/>
      <c r="E899" s="25"/>
      <c r="F899" s="25"/>
      <c r="G899" s="25"/>
      <c r="H899" s="25"/>
      <c r="I899" s="25"/>
      <c r="J899" s="25"/>
      <c r="K899" s="25"/>
      <c r="L899" s="25"/>
      <c r="M899" s="25"/>
      <c r="N899" s="25"/>
      <c r="O899" s="25"/>
      <c r="P899" s="25"/>
      <c r="Q899" s="7"/>
      <c r="R899" s="7"/>
      <c r="S899" s="7"/>
      <c r="T899" s="7"/>
      <c r="U899" s="7"/>
      <c r="V899" s="7"/>
      <c r="W899" s="7"/>
      <c r="X899" s="7"/>
    </row>
    <row r="900" spans="1:24" x14ac:dyDescent="0.2">
      <c r="A900" s="7"/>
      <c r="B900" s="7"/>
      <c r="C900" s="7"/>
      <c r="D900" s="25"/>
      <c r="E900" s="25"/>
      <c r="F900" s="25"/>
      <c r="G900" s="25"/>
      <c r="H900" s="25"/>
      <c r="I900" s="25"/>
      <c r="J900" s="25"/>
      <c r="K900" s="25"/>
      <c r="L900" s="25"/>
      <c r="M900" s="25"/>
      <c r="N900" s="25"/>
      <c r="O900" s="25"/>
      <c r="P900" s="25"/>
      <c r="Q900" s="7"/>
      <c r="R900" s="7"/>
      <c r="S900" s="7"/>
      <c r="T900" s="7"/>
      <c r="U900" s="7"/>
      <c r="V900" s="7"/>
      <c r="W900" s="7"/>
      <c r="X900" s="7"/>
    </row>
    <row r="901" spans="1:24" x14ac:dyDescent="0.2">
      <c r="A901" s="7"/>
      <c r="B901" s="7"/>
      <c r="C901" s="7"/>
      <c r="D901" s="25"/>
      <c r="E901" s="25"/>
      <c r="F901" s="25"/>
      <c r="G901" s="25"/>
      <c r="H901" s="25"/>
      <c r="I901" s="25"/>
      <c r="J901" s="25"/>
      <c r="K901" s="25"/>
      <c r="L901" s="25"/>
      <c r="M901" s="25"/>
      <c r="N901" s="25"/>
      <c r="O901" s="25"/>
      <c r="P901" s="25"/>
      <c r="Q901" s="7"/>
      <c r="R901" s="7"/>
      <c r="S901" s="7"/>
      <c r="T901" s="7"/>
      <c r="U901" s="7"/>
      <c r="V901" s="7"/>
      <c r="W901" s="7"/>
      <c r="X901" s="7"/>
    </row>
    <row r="902" spans="1:24" x14ac:dyDescent="0.2">
      <c r="A902" s="7"/>
      <c r="B902" s="7"/>
      <c r="C902" s="7"/>
      <c r="D902" s="25"/>
      <c r="E902" s="25"/>
      <c r="F902" s="25"/>
      <c r="G902" s="25"/>
      <c r="H902" s="25"/>
      <c r="I902" s="25"/>
      <c r="J902" s="25"/>
      <c r="K902" s="25"/>
      <c r="L902" s="25"/>
      <c r="M902" s="25"/>
      <c r="N902" s="25"/>
      <c r="O902" s="25"/>
      <c r="P902" s="25"/>
      <c r="Q902" s="7"/>
      <c r="R902" s="7"/>
      <c r="S902" s="7"/>
      <c r="T902" s="7"/>
      <c r="U902" s="7"/>
      <c r="V902" s="7"/>
      <c r="W902" s="7"/>
      <c r="X902" s="7"/>
    </row>
    <row r="903" spans="1:24" x14ac:dyDescent="0.2">
      <c r="A903" s="7"/>
      <c r="B903" s="7"/>
      <c r="C903" s="7"/>
      <c r="D903" s="25"/>
      <c r="E903" s="25"/>
      <c r="F903" s="25"/>
      <c r="G903" s="25"/>
      <c r="H903" s="25"/>
      <c r="I903" s="25"/>
      <c r="J903" s="25"/>
      <c r="K903" s="25"/>
      <c r="L903" s="25"/>
      <c r="M903" s="25"/>
      <c r="N903" s="25"/>
      <c r="O903" s="25"/>
      <c r="P903" s="25"/>
      <c r="Q903" s="7"/>
      <c r="R903" s="7"/>
      <c r="S903" s="7"/>
      <c r="T903" s="7"/>
      <c r="U903" s="7"/>
      <c r="V903" s="7"/>
      <c r="W903" s="7"/>
      <c r="X903" s="7"/>
    </row>
    <row r="904" spans="1:24" x14ac:dyDescent="0.2">
      <c r="A904" s="7"/>
      <c r="B904" s="7"/>
      <c r="C904" s="7"/>
      <c r="D904" s="25"/>
      <c r="E904" s="25"/>
      <c r="F904" s="25"/>
      <c r="G904" s="25"/>
      <c r="H904" s="25"/>
      <c r="I904" s="25"/>
      <c r="J904" s="25"/>
      <c r="K904" s="25"/>
      <c r="L904" s="25"/>
      <c r="M904" s="25"/>
      <c r="N904" s="25"/>
      <c r="O904" s="25"/>
      <c r="P904" s="25"/>
      <c r="Q904" s="7"/>
      <c r="R904" s="7"/>
      <c r="S904" s="7"/>
      <c r="T904" s="7"/>
      <c r="U904" s="7"/>
      <c r="V904" s="7"/>
      <c r="W904" s="7"/>
      <c r="X904" s="7"/>
    </row>
    <row r="905" spans="1:24" x14ac:dyDescent="0.2">
      <c r="A905" s="7"/>
      <c r="B905" s="7"/>
      <c r="C905" s="7"/>
      <c r="D905" s="25"/>
      <c r="E905" s="25"/>
      <c r="F905" s="25"/>
      <c r="G905" s="25"/>
      <c r="H905" s="25"/>
      <c r="I905" s="25"/>
      <c r="J905" s="25"/>
      <c r="K905" s="25"/>
      <c r="L905" s="25"/>
      <c r="M905" s="25"/>
      <c r="N905" s="25"/>
      <c r="O905" s="25"/>
      <c r="P905" s="25"/>
      <c r="Q905" s="7"/>
      <c r="R905" s="7"/>
      <c r="S905" s="7"/>
      <c r="T905" s="7"/>
      <c r="U905" s="7"/>
      <c r="V905" s="7"/>
      <c r="W905" s="7"/>
      <c r="X905" s="7"/>
    </row>
    <row r="906" spans="1:24" x14ac:dyDescent="0.2">
      <c r="A906" s="7"/>
      <c r="B906" s="7"/>
      <c r="C906" s="7"/>
      <c r="D906" s="25"/>
      <c r="E906" s="25"/>
      <c r="F906" s="25"/>
      <c r="G906" s="25"/>
      <c r="H906" s="25"/>
      <c r="I906" s="25"/>
      <c r="J906" s="25"/>
      <c r="K906" s="25"/>
      <c r="L906" s="25"/>
      <c r="M906" s="25"/>
      <c r="N906" s="25"/>
      <c r="O906" s="25"/>
      <c r="P906" s="25"/>
      <c r="Q906" s="7"/>
      <c r="R906" s="7"/>
      <c r="S906" s="7"/>
      <c r="T906" s="7"/>
      <c r="U906" s="7"/>
      <c r="V906" s="7"/>
      <c r="W906" s="7"/>
      <c r="X906" s="7"/>
    </row>
    <row r="907" spans="1:24" x14ac:dyDescent="0.2">
      <c r="A907" s="7"/>
      <c r="B907" s="7"/>
      <c r="C907" s="7"/>
      <c r="D907" s="25"/>
      <c r="E907" s="25"/>
      <c r="F907" s="25"/>
      <c r="G907" s="25"/>
      <c r="H907" s="25"/>
      <c r="I907" s="25"/>
      <c r="J907" s="25"/>
      <c r="K907" s="25"/>
      <c r="L907" s="25"/>
      <c r="M907" s="25"/>
      <c r="N907" s="25"/>
      <c r="O907" s="25"/>
      <c r="P907" s="25"/>
      <c r="Q907" s="7"/>
      <c r="R907" s="7"/>
      <c r="S907" s="7"/>
      <c r="T907" s="7"/>
      <c r="U907" s="7"/>
      <c r="V907" s="7"/>
      <c r="W907" s="7"/>
      <c r="X907" s="7"/>
    </row>
    <row r="908" spans="1:24" x14ac:dyDescent="0.2">
      <c r="A908" s="7"/>
      <c r="B908" s="7"/>
      <c r="C908" s="7"/>
      <c r="D908" s="25"/>
      <c r="E908" s="25"/>
      <c r="F908" s="25"/>
      <c r="G908" s="25"/>
      <c r="H908" s="25"/>
      <c r="I908" s="25"/>
      <c r="J908" s="25"/>
      <c r="K908" s="25"/>
      <c r="L908" s="25"/>
      <c r="M908" s="25"/>
      <c r="N908" s="25"/>
      <c r="O908" s="25"/>
      <c r="P908" s="25"/>
      <c r="Q908" s="7"/>
      <c r="R908" s="7"/>
      <c r="S908" s="7"/>
      <c r="T908" s="7"/>
      <c r="U908" s="7"/>
      <c r="V908" s="7"/>
      <c r="W908" s="7"/>
      <c r="X908" s="7"/>
    </row>
    <row r="909" spans="1:24" x14ac:dyDescent="0.2">
      <c r="A909" s="7"/>
      <c r="B909" s="7"/>
      <c r="C909" s="7"/>
      <c r="D909" s="25"/>
      <c r="E909" s="25"/>
      <c r="F909" s="25"/>
      <c r="G909" s="25"/>
      <c r="H909" s="25"/>
      <c r="I909" s="25"/>
      <c r="J909" s="25"/>
      <c r="K909" s="25"/>
      <c r="L909" s="25"/>
      <c r="M909" s="25"/>
      <c r="N909" s="25"/>
      <c r="O909" s="25"/>
      <c r="P909" s="25"/>
      <c r="Q909" s="7"/>
      <c r="R909" s="7"/>
      <c r="S909" s="7"/>
      <c r="T909" s="7"/>
      <c r="U909" s="7"/>
      <c r="V909" s="7"/>
      <c r="W909" s="7"/>
      <c r="X909" s="7"/>
    </row>
    <row r="910" spans="1:24" x14ac:dyDescent="0.2">
      <c r="A910" s="7"/>
      <c r="B910" s="7"/>
      <c r="C910" s="7"/>
      <c r="D910" s="25"/>
      <c r="E910" s="25"/>
      <c r="F910" s="25"/>
      <c r="G910" s="25"/>
      <c r="H910" s="25"/>
      <c r="I910" s="25"/>
      <c r="J910" s="25"/>
      <c r="K910" s="25"/>
      <c r="L910" s="25"/>
      <c r="M910" s="25"/>
      <c r="N910" s="25"/>
      <c r="O910" s="25"/>
      <c r="P910" s="25"/>
      <c r="Q910" s="7"/>
      <c r="R910" s="7"/>
      <c r="S910" s="7"/>
      <c r="T910" s="7"/>
      <c r="U910" s="7"/>
      <c r="V910" s="7"/>
      <c r="W910" s="7"/>
      <c r="X910" s="7"/>
    </row>
    <row r="911" spans="1:24" x14ac:dyDescent="0.2">
      <c r="A911" s="7"/>
      <c r="B911" s="7"/>
      <c r="C911" s="7"/>
      <c r="D911" s="25"/>
      <c r="E911" s="25"/>
      <c r="F911" s="25"/>
      <c r="G911" s="25"/>
      <c r="H911" s="25"/>
      <c r="I911" s="25"/>
      <c r="J911" s="25"/>
      <c r="K911" s="25"/>
      <c r="L911" s="25"/>
      <c r="M911" s="25"/>
      <c r="N911" s="25"/>
      <c r="O911" s="25"/>
      <c r="P911" s="25"/>
      <c r="Q911" s="7"/>
      <c r="R911" s="7"/>
      <c r="S911" s="7"/>
      <c r="T911" s="7"/>
      <c r="U911" s="7"/>
      <c r="V911" s="7"/>
      <c r="W911" s="7"/>
      <c r="X911" s="7"/>
    </row>
    <row r="912" spans="1:24" x14ac:dyDescent="0.2">
      <c r="A912" s="7"/>
      <c r="B912" s="7"/>
      <c r="C912" s="7"/>
      <c r="D912" s="25"/>
      <c r="E912" s="25"/>
      <c r="F912" s="25"/>
      <c r="G912" s="25"/>
      <c r="H912" s="25"/>
      <c r="I912" s="25"/>
      <c r="J912" s="25"/>
      <c r="K912" s="25"/>
      <c r="L912" s="25"/>
      <c r="M912" s="25"/>
      <c r="N912" s="25"/>
      <c r="O912" s="25"/>
      <c r="P912" s="25"/>
      <c r="Q912" s="7"/>
      <c r="R912" s="7"/>
      <c r="S912" s="7"/>
      <c r="T912" s="7"/>
      <c r="U912" s="7"/>
      <c r="V912" s="7"/>
      <c r="W912" s="7"/>
      <c r="X912" s="7"/>
    </row>
    <row r="913" spans="1:24" x14ac:dyDescent="0.2">
      <c r="A913" s="7"/>
      <c r="B913" s="7"/>
      <c r="C913" s="7"/>
      <c r="D913" s="25"/>
      <c r="E913" s="25"/>
      <c r="F913" s="25"/>
      <c r="G913" s="25"/>
      <c r="H913" s="25"/>
      <c r="I913" s="25"/>
      <c r="J913" s="25"/>
      <c r="K913" s="25"/>
      <c r="L913" s="25"/>
      <c r="M913" s="25"/>
      <c r="N913" s="25"/>
      <c r="O913" s="25"/>
      <c r="P913" s="25"/>
      <c r="Q913" s="7"/>
      <c r="R913" s="7"/>
      <c r="S913" s="7"/>
      <c r="T913" s="7"/>
      <c r="U913" s="7"/>
      <c r="V913" s="7"/>
      <c r="W913" s="7"/>
      <c r="X913" s="7"/>
    </row>
    <row r="914" spans="1:24" x14ac:dyDescent="0.2">
      <c r="A914" s="7"/>
      <c r="B914" s="7"/>
      <c r="C914" s="7"/>
      <c r="D914" s="25"/>
      <c r="E914" s="25"/>
      <c r="F914" s="25"/>
      <c r="G914" s="25"/>
      <c r="H914" s="25"/>
      <c r="I914" s="25"/>
      <c r="J914" s="25"/>
      <c r="K914" s="25"/>
      <c r="L914" s="25"/>
      <c r="M914" s="25"/>
      <c r="N914" s="25"/>
      <c r="O914" s="25"/>
      <c r="P914" s="25"/>
      <c r="Q914" s="7"/>
      <c r="R914" s="7"/>
      <c r="S914" s="7"/>
      <c r="T914" s="7"/>
      <c r="U914" s="7"/>
      <c r="V914" s="7"/>
      <c r="W914" s="7"/>
      <c r="X914" s="7"/>
    </row>
    <row r="915" spans="1:24" x14ac:dyDescent="0.2">
      <c r="A915" s="7"/>
      <c r="B915" s="7"/>
      <c r="C915" s="7"/>
      <c r="D915" s="25"/>
      <c r="E915" s="25"/>
      <c r="F915" s="25"/>
      <c r="G915" s="25"/>
      <c r="H915" s="25"/>
      <c r="I915" s="25"/>
      <c r="J915" s="25"/>
      <c r="K915" s="25"/>
      <c r="L915" s="25"/>
      <c r="M915" s="25"/>
      <c r="N915" s="25"/>
      <c r="O915" s="25"/>
      <c r="P915" s="25"/>
      <c r="Q915" s="7"/>
      <c r="R915" s="7"/>
      <c r="S915" s="7"/>
      <c r="T915" s="7"/>
      <c r="U915" s="7"/>
      <c r="V915" s="7"/>
      <c r="W915" s="7"/>
      <c r="X915" s="7"/>
    </row>
    <row r="916" spans="1:24" x14ac:dyDescent="0.2">
      <c r="A916" s="7"/>
      <c r="B916" s="7"/>
      <c r="C916" s="7"/>
      <c r="D916" s="25"/>
      <c r="E916" s="25"/>
      <c r="F916" s="25"/>
      <c r="G916" s="25"/>
      <c r="H916" s="25"/>
      <c r="I916" s="25"/>
      <c r="J916" s="25"/>
      <c r="K916" s="25"/>
      <c r="L916" s="25"/>
      <c r="M916" s="25"/>
      <c r="N916" s="25"/>
      <c r="O916" s="25"/>
      <c r="P916" s="25"/>
      <c r="Q916" s="7"/>
      <c r="R916" s="7"/>
      <c r="S916" s="7"/>
      <c r="T916" s="7"/>
      <c r="U916" s="7"/>
      <c r="V916" s="7"/>
      <c r="W916" s="7"/>
      <c r="X916" s="7"/>
    </row>
    <row r="917" spans="1:24" x14ac:dyDescent="0.2">
      <c r="A917" s="7"/>
      <c r="B917" s="7"/>
      <c r="C917" s="7"/>
      <c r="D917" s="25"/>
      <c r="E917" s="25"/>
      <c r="F917" s="25"/>
      <c r="G917" s="25"/>
      <c r="H917" s="25"/>
      <c r="I917" s="25"/>
      <c r="J917" s="25"/>
      <c r="K917" s="25"/>
      <c r="L917" s="25"/>
      <c r="M917" s="25"/>
      <c r="N917" s="25"/>
      <c r="O917" s="25"/>
      <c r="P917" s="25"/>
      <c r="Q917" s="7"/>
      <c r="R917" s="7"/>
      <c r="S917" s="7"/>
      <c r="T917" s="7"/>
      <c r="U917" s="7"/>
      <c r="V917" s="7"/>
      <c r="W917" s="7"/>
      <c r="X917" s="7"/>
    </row>
    <row r="918" spans="1:24" x14ac:dyDescent="0.2">
      <c r="A918" s="7"/>
      <c r="B918" s="7"/>
      <c r="C918" s="7"/>
      <c r="D918" s="25"/>
      <c r="E918" s="25"/>
      <c r="F918" s="25"/>
      <c r="G918" s="25"/>
      <c r="H918" s="25"/>
      <c r="I918" s="25"/>
      <c r="J918" s="25"/>
      <c r="K918" s="25"/>
      <c r="L918" s="25"/>
      <c r="M918" s="25"/>
      <c r="N918" s="25"/>
      <c r="O918" s="25"/>
      <c r="P918" s="25"/>
      <c r="Q918" s="7"/>
      <c r="R918" s="7"/>
      <c r="S918" s="7"/>
      <c r="T918" s="7"/>
      <c r="U918" s="7"/>
      <c r="V918" s="7"/>
      <c r="W918" s="7"/>
      <c r="X918" s="7"/>
    </row>
    <row r="919" spans="1:24" x14ac:dyDescent="0.2">
      <c r="A919" s="7"/>
      <c r="B919" s="7"/>
      <c r="C919" s="7"/>
      <c r="D919" s="25"/>
      <c r="E919" s="25"/>
      <c r="F919" s="25"/>
      <c r="G919" s="25"/>
      <c r="H919" s="25"/>
      <c r="I919" s="25"/>
      <c r="J919" s="25"/>
      <c r="K919" s="25"/>
      <c r="L919" s="25"/>
      <c r="M919" s="25"/>
      <c r="N919" s="25"/>
      <c r="O919" s="25"/>
      <c r="P919" s="25"/>
      <c r="Q919" s="7"/>
      <c r="R919" s="7"/>
      <c r="S919" s="7"/>
      <c r="T919" s="7"/>
      <c r="U919" s="7"/>
      <c r="V919" s="7"/>
      <c r="W919" s="7"/>
      <c r="X919" s="7"/>
    </row>
    <row r="920" spans="1:24" x14ac:dyDescent="0.2">
      <c r="A920" s="7"/>
      <c r="B920" s="7"/>
      <c r="C920" s="7"/>
      <c r="D920" s="25"/>
      <c r="E920" s="25"/>
      <c r="F920" s="25"/>
      <c r="G920" s="25"/>
      <c r="H920" s="25"/>
      <c r="I920" s="25"/>
      <c r="J920" s="25"/>
      <c r="K920" s="25"/>
      <c r="L920" s="25"/>
      <c r="M920" s="25"/>
      <c r="N920" s="25"/>
      <c r="O920" s="25"/>
      <c r="P920" s="25"/>
      <c r="Q920" s="7"/>
      <c r="R920" s="7"/>
      <c r="S920" s="7"/>
      <c r="T920" s="7"/>
      <c r="U920" s="7"/>
      <c r="V920" s="7"/>
      <c r="W920" s="7"/>
      <c r="X920" s="7"/>
    </row>
    <row r="921" spans="1:24" x14ac:dyDescent="0.2">
      <c r="A921" s="7"/>
      <c r="B921" s="7"/>
      <c r="C921" s="7"/>
      <c r="D921" s="25"/>
      <c r="E921" s="25"/>
      <c r="F921" s="25"/>
      <c r="G921" s="25"/>
      <c r="H921" s="25"/>
      <c r="I921" s="25"/>
      <c r="J921" s="25"/>
      <c r="K921" s="25"/>
      <c r="L921" s="25"/>
      <c r="M921" s="25"/>
      <c r="N921" s="25"/>
      <c r="O921" s="25"/>
      <c r="P921" s="25"/>
      <c r="Q921" s="7"/>
      <c r="R921" s="7"/>
      <c r="S921" s="7"/>
      <c r="T921" s="7"/>
      <c r="U921" s="7"/>
      <c r="V921" s="7"/>
      <c r="W921" s="7"/>
      <c r="X921" s="7"/>
    </row>
    <row r="922" spans="1:24" x14ac:dyDescent="0.2">
      <c r="A922" s="7"/>
      <c r="B922" s="7"/>
      <c r="C922" s="7"/>
      <c r="D922" s="25"/>
      <c r="E922" s="25"/>
      <c r="F922" s="25"/>
      <c r="G922" s="25"/>
      <c r="H922" s="25"/>
      <c r="I922" s="25"/>
      <c r="J922" s="25"/>
      <c r="K922" s="25"/>
      <c r="L922" s="25"/>
      <c r="M922" s="25"/>
      <c r="N922" s="25"/>
      <c r="O922" s="25"/>
      <c r="P922" s="25"/>
      <c r="Q922" s="7"/>
      <c r="R922" s="7"/>
      <c r="S922" s="7"/>
      <c r="T922" s="7"/>
      <c r="U922" s="7"/>
      <c r="V922" s="7"/>
      <c r="W922" s="7"/>
      <c r="X922" s="7"/>
    </row>
    <row r="923" spans="1:24" x14ac:dyDescent="0.2">
      <c r="A923" s="7"/>
      <c r="B923" s="7"/>
      <c r="C923" s="7"/>
      <c r="D923" s="25"/>
      <c r="E923" s="25"/>
      <c r="F923" s="25"/>
      <c r="G923" s="25"/>
      <c r="H923" s="25"/>
      <c r="I923" s="25"/>
      <c r="J923" s="25"/>
      <c r="K923" s="25"/>
      <c r="L923" s="25"/>
      <c r="M923" s="25"/>
      <c r="N923" s="25"/>
      <c r="O923" s="25"/>
      <c r="P923" s="25"/>
      <c r="Q923" s="7"/>
      <c r="R923" s="7"/>
      <c r="S923" s="7"/>
      <c r="T923" s="7"/>
      <c r="U923" s="7"/>
      <c r="V923" s="7"/>
      <c r="W923" s="7"/>
      <c r="X923" s="7"/>
    </row>
    <row r="924" spans="1:24" x14ac:dyDescent="0.2">
      <c r="A924" s="7"/>
      <c r="B924" s="7"/>
      <c r="C924" s="7"/>
      <c r="D924" s="25"/>
      <c r="E924" s="25"/>
      <c r="F924" s="25"/>
      <c r="G924" s="25"/>
      <c r="H924" s="25"/>
      <c r="I924" s="25"/>
      <c r="J924" s="25"/>
      <c r="K924" s="25"/>
      <c r="L924" s="25"/>
      <c r="M924" s="25"/>
      <c r="N924" s="25"/>
      <c r="O924" s="25"/>
      <c r="P924" s="25"/>
      <c r="Q924" s="7"/>
      <c r="R924" s="7"/>
      <c r="S924" s="7"/>
      <c r="T924" s="7"/>
      <c r="U924" s="7"/>
      <c r="V924" s="7"/>
      <c r="W924" s="7"/>
      <c r="X924" s="7"/>
    </row>
    <row r="925" spans="1:24" x14ac:dyDescent="0.2">
      <c r="A925" s="7"/>
      <c r="B925" s="7"/>
      <c r="C925" s="7"/>
      <c r="D925" s="25"/>
      <c r="E925" s="25"/>
      <c r="F925" s="25"/>
      <c r="G925" s="25"/>
      <c r="H925" s="25"/>
      <c r="I925" s="25"/>
      <c r="J925" s="25"/>
      <c r="K925" s="25"/>
      <c r="L925" s="25"/>
      <c r="M925" s="25"/>
      <c r="N925" s="25"/>
      <c r="O925" s="25"/>
      <c r="P925" s="25"/>
      <c r="Q925" s="7"/>
      <c r="R925" s="7"/>
      <c r="S925" s="7"/>
      <c r="T925" s="7"/>
      <c r="U925" s="7"/>
      <c r="V925" s="7"/>
      <c r="W925" s="7"/>
      <c r="X925" s="7"/>
    </row>
    <row r="926" spans="1:24" x14ac:dyDescent="0.2">
      <c r="A926" s="7"/>
      <c r="B926" s="7"/>
      <c r="C926" s="7"/>
      <c r="D926" s="25"/>
      <c r="E926" s="25"/>
      <c r="F926" s="25"/>
      <c r="G926" s="25"/>
      <c r="H926" s="25"/>
      <c r="I926" s="25"/>
      <c r="J926" s="25"/>
      <c r="K926" s="25"/>
      <c r="L926" s="25"/>
      <c r="M926" s="25"/>
      <c r="N926" s="25"/>
      <c r="O926" s="25"/>
      <c r="P926" s="25"/>
      <c r="Q926" s="7"/>
      <c r="R926" s="7"/>
      <c r="S926" s="7"/>
      <c r="T926" s="7"/>
      <c r="U926" s="7"/>
      <c r="V926" s="7"/>
      <c r="W926" s="7"/>
      <c r="X926" s="7"/>
    </row>
    <row r="927" spans="1:24" x14ac:dyDescent="0.2">
      <c r="A927" s="7"/>
      <c r="B927" s="7"/>
      <c r="C927" s="7"/>
      <c r="D927" s="25"/>
      <c r="E927" s="25"/>
      <c r="F927" s="25"/>
      <c r="G927" s="25"/>
      <c r="H927" s="25"/>
      <c r="I927" s="25"/>
      <c r="J927" s="25"/>
      <c r="K927" s="25"/>
      <c r="L927" s="25"/>
      <c r="M927" s="25"/>
      <c r="N927" s="25"/>
      <c r="O927" s="25"/>
      <c r="P927" s="25"/>
      <c r="Q927" s="7"/>
      <c r="R927" s="7"/>
      <c r="S927" s="7"/>
      <c r="T927" s="7"/>
      <c r="U927" s="7"/>
      <c r="V927" s="7"/>
      <c r="W927" s="7"/>
      <c r="X927" s="7"/>
    </row>
    <row r="928" spans="1:24" x14ac:dyDescent="0.2">
      <c r="A928" s="7"/>
      <c r="B928" s="7"/>
      <c r="C928" s="7"/>
      <c r="D928" s="25"/>
      <c r="E928" s="25"/>
      <c r="F928" s="25"/>
      <c r="G928" s="25"/>
      <c r="H928" s="25"/>
      <c r="I928" s="25"/>
      <c r="J928" s="25"/>
      <c r="K928" s="25"/>
      <c r="L928" s="25"/>
      <c r="M928" s="25"/>
      <c r="N928" s="25"/>
      <c r="O928" s="25"/>
      <c r="P928" s="25"/>
      <c r="Q928" s="7"/>
      <c r="R928" s="7"/>
      <c r="S928" s="7"/>
      <c r="T928" s="7"/>
      <c r="U928" s="7"/>
      <c r="V928" s="7"/>
      <c r="W928" s="7"/>
      <c r="X928" s="7"/>
    </row>
    <row r="929" spans="1:24" x14ac:dyDescent="0.2">
      <c r="A929" s="7"/>
      <c r="B929" s="7"/>
      <c r="C929" s="7"/>
      <c r="D929" s="25"/>
      <c r="E929" s="25"/>
      <c r="F929" s="25"/>
      <c r="G929" s="25"/>
      <c r="H929" s="25"/>
      <c r="I929" s="25"/>
      <c r="J929" s="25"/>
      <c r="K929" s="25"/>
      <c r="L929" s="25"/>
      <c r="M929" s="25"/>
      <c r="N929" s="25"/>
      <c r="O929" s="25"/>
      <c r="P929" s="25"/>
      <c r="Q929" s="7"/>
      <c r="R929" s="7"/>
      <c r="S929" s="7"/>
      <c r="T929" s="7"/>
      <c r="U929" s="7"/>
      <c r="V929" s="7"/>
      <c r="W929" s="7"/>
      <c r="X929" s="7"/>
    </row>
    <row r="930" spans="1:24" x14ac:dyDescent="0.2">
      <c r="A930" s="7"/>
      <c r="B930" s="7"/>
      <c r="C930" s="7"/>
      <c r="D930" s="25"/>
      <c r="E930" s="25"/>
      <c r="F930" s="25"/>
      <c r="G930" s="25"/>
      <c r="H930" s="25"/>
      <c r="I930" s="25"/>
      <c r="J930" s="25"/>
      <c r="K930" s="25"/>
      <c r="L930" s="25"/>
      <c r="M930" s="25"/>
      <c r="N930" s="25"/>
      <c r="O930" s="25"/>
      <c r="P930" s="25"/>
      <c r="Q930" s="7"/>
      <c r="R930" s="7"/>
      <c r="S930" s="7"/>
      <c r="T930" s="7"/>
      <c r="U930" s="7"/>
      <c r="V930" s="7"/>
      <c r="W930" s="7"/>
      <c r="X930" s="7"/>
    </row>
    <row r="931" spans="1:24" x14ac:dyDescent="0.2">
      <c r="A931" s="7"/>
      <c r="B931" s="7"/>
      <c r="C931" s="7"/>
      <c r="D931" s="25"/>
      <c r="E931" s="25"/>
      <c r="F931" s="25"/>
      <c r="G931" s="25"/>
      <c r="H931" s="25"/>
      <c r="I931" s="25"/>
      <c r="J931" s="25"/>
      <c r="K931" s="25"/>
      <c r="L931" s="25"/>
      <c r="M931" s="25"/>
      <c r="N931" s="25"/>
      <c r="O931" s="25"/>
      <c r="P931" s="25"/>
      <c r="Q931" s="7"/>
      <c r="R931" s="7"/>
      <c r="S931" s="7"/>
      <c r="T931" s="7"/>
      <c r="U931" s="7"/>
      <c r="V931" s="7"/>
      <c r="W931" s="7"/>
      <c r="X931" s="7"/>
    </row>
    <row r="932" spans="1:24" x14ac:dyDescent="0.2">
      <c r="A932" s="7"/>
      <c r="B932" s="7"/>
      <c r="C932" s="7"/>
      <c r="D932" s="25"/>
      <c r="E932" s="25"/>
      <c r="F932" s="25"/>
      <c r="G932" s="25"/>
      <c r="H932" s="25"/>
      <c r="I932" s="25"/>
      <c r="J932" s="25"/>
      <c r="K932" s="25"/>
      <c r="L932" s="25"/>
      <c r="M932" s="25"/>
      <c r="N932" s="25"/>
      <c r="O932" s="25"/>
      <c r="P932" s="25"/>
      <c r="Q932" s="7"/>
      <c r="R932" s="7"/>
      <c r="S932" s="7"/>
      <c r="T932" s="7"/>
      <c r="U932" s="7"/>
      <c r="V932" s="7"/>
      <c r="W932" s="7"/>
      <c r="X932" s="7"/>
    </row>
    <row r="933" spans="1:24" x14ac:dyDescent="0.2">
      <c r="A933" s="7"/>
      <c r="B933" s="7"/>
      <c r="C933" s="7"/>
      <c r="D933" s="25"/>
      <c r="E933" s="25"/>
      <c r="F933" s="25"/>
      <c r="G933" s="25"/>
      <c r="H933" s="25"/>
      <c r="I933" s="25"/>
      <c r="J933" s="25"/>
      <c r="K933" s="25"/>
      <c r="L933" s="25"/>
      <c r="M933" s="25"/>
      <c r="N933" s="25"/>
      <c r="O933" s="25"/>
      <c r="P933" s="25"/>
      <c r="Q933" s="7"/>
      <c r="R933" s="7"/>
      <c r="S933" s="7"/>
      <c r="T933" s="7"/>
      <c r="U933" s="7"/>
      <c r="V933" s="7"/>
      <c r="W933" s="7"/>
      <c r="X933" s="7"/>
    </row>
    <row r="934" spans="1:24" x14ac:dyDescent="0.2">
      <c r="A934" s="7"/>
      <c r="B934" s="7"/>
      <c r="C934" s="7"/>
      <c r="D934" s="25"/>
      <c r="E934" s="25"/>
      <c r="F934" s="25"/>
      <c r="G934" s="25"/>
      <c r="H934" s="25"/>
      <c r="I934" s="25"/>
      <c r="J934" s="25"/>
      <c r="K934" s="25"/>
      <c r="L934" s="25"/>
      <c r="M934" s="25"/>
      <c r="N934" s="25"/>
      <c r="O934" s="25"/>
      <c r="P934" s="25"/>
      <c r="Q934" s="7"/>
      <c r="R934" s="7"/>
      <c r="S934" s="7"/>
      <c r="T934" s="7"/>
      <c r="U934" s="7"/>
      <c r="V934" s="7"/>
      <c r="W934" s="7"/>
      <c r="X934" s="7"/>
    </row>
    <row r="935" spans="1:24" x14ac:dyDescent="0.2">
      <c r="A935" s="7"/>
      <c r="B935" s="7"/>
      <c r="C935" s="7"/>
      <c r="D935" s="25"/>
      <c r="E935" s="25"/>
      <c r="F935" s="25"/>
      <c r="G935" s="25"/>
      <c r="H935" s="25"/>
      <c r="I935" s="25"/>
      <c r="J935" s="25"/>
      <c r="K935" s="25"/>
      <c r="L935" s="25"/>
      <c r="M935" s="25"/>
      <c r="N935" s="25"/>
      <c r="O935" s="25"/>
      <c r="P935" s="25"/>
      <c r="Q935" s="7"/>
      <c r="R935" s="7"/>
      <c r="S935" s="7"/>
      <c r="T935" s="7"/>
      <c r="U935" s="7"/>
      <c r="V935" s="7"/>
      <c r="W935" s="7"/>
      <c r="X935" s="7"/>
    </row>
    <row r="936" spans="1:24" x14ac:dyDescent="0.2">
      <c r="A936" s="7"/>
      <c r="B936" s="7"/>
      <c r="C936" s="7"/>
      <c r="D936" s="25"/>
      <c r="E936" s="25"/>
      <c r="F936" s="25"/>
      <c r="G936" s="25"/>
      <c r="H936" s="25"/>
      <c r="I936" s="25"/>
      <c r="J936" s="25"/>
      <c r="K936" s="25"/>
      <c r="L936" s="25"/>
      <c r="M936" s="25"/>
      <c r="N936" s="25"/>
      <c r="O936" s="25"/>
      <c r="P936" s="25"/>
      <c r="Q936" s="7"/>
      <c r="R936" s="7"/>
      <c r="S936" s="7"/>
      <c r="T936" s="7"/>
      <c r="U936" s="7"/>
      <c r="V936" s="7"/>
      <c r="W936" s="7"/>
      <c r="X936" s="7"/>
    </row>
    <row r="937" spans="1:24" x14ac:dyDescent="0.2">
      <c r="A937" s="7"/>
      <c r="B937" s="7"/>
      <c r="C937" s="7"/>
      <c r="D937" s="25"/>
      <c r="E937" s="25"/>
      <c r="F937" s="25"/>
      <c r="G937" s="25"/>
      <c r="H937" s="25"/>
      <c r="I937" s="25"/>
      <c r="J937" s="25"/>
      <c r="K937" s="25"/>
      <c r="L937" s="25"/>
      <c r="M937" s="25"/>
      <c r="N937" s="25"/>
      <c r="O937" s="25"/>
      <c r="P937" s="25"/>
      <c r="Q937" s="7"/>
      <c r="R937" s="7"/>
      <c r="S937" s="7"/>
      <c r="T937" s="7"/>
      <c r="U937" s="7"/>
      <c r="V937" s="7"/>
      <c r="W937" s="7"/>
      <c r="X937" s="7"/>
    </row>
    <row r="938" spans="1:24" x14ac:dyDescent="0.2">
      <c r="A938" s="7"/>
      <c r="B938" s="7"/>
      <c r="C938" s="7"/>
      <c r="D938" s="25"/>
      <c r="E938" s="25"/>
      <c r="F938" s="25"/>
      <c r="G938" s="25"/>
      <c r="H938" s="25"/>
      <c r="I938" s="25"/>
      <c r="J938" s="25"/>
      <c r="K938" s="25"/>
      <c r="L938" s="25"/>
      <c r="M938" s="25"/>
      <c r="N938" s="25"/>
      <c r="O938" s="25"/>
      <c r="P938" s="25"/>
      <c r="Q938" s="7"/>
      <c r="R938" s="7"/>
      <c r="S938" s="7"/>
      <c r="T938" s="7"/>
      <c r="U938" s="7"/>
      <c r="V938" s="7"/>
      <c r="W938" s="7"/>
      <c r="X938" s="7"/>
    </row>
    <row r="939" spans="1:24" x14ac:dyDescent="0.2">
      <c r="A939" s="7"/>
      <c r="B939" s="7"/>
      <c r="C939" s="7"/>
      <c r="D939" s="25"/>
      <c r="E939" s="25"/>
      <c r="F939" s="25"/>
      <c r="G939" s="25"/>
      <c r="H939" s="25"/>
      <c r="I939" s="25"/>
      <c r="J939" s="25"/>
      <c r="K939" s="25"/>
      <c r="L939" s="25"/>
      <c r="M939" s="25"/>
      <c r="N939" s="25"/>
      <c r="O939" s="25"/>
      <c r="P939" s="25"/>
      <c r="Q939" s="7"/>
      <c r="R939" s="7"/>
      <c r="S939" s="7"/>
      <c r="T939" s="7"/>
      <c r="U939" s="7"/>
      <c r="V939" s="7"/>
      <c r="W939" s="7"/>
      <c r="X939" s="7"/>
    </row>
    <row r="940" spans="1:24" x14ac:dyDescent="0.2">
      <c r="A940" s="7"/>
      <c r="B940" s="7"/>
      <c r="C940" s="7"/>
      <c r="D940" s="25"/>
      <c r="E940" s="25"/>
      <c r="F940" s="25"/>
      <c r="G940" s="25"/>
      <c r="H940" s="25"/>
      <c r="I940" s="25"/>
      <c r="J940" s="25"/>
      <c r="K940" s="25"/>
      <c r="L940" s="25"/>
      <c r="M940" s="25"/>
      <c r="N940" s="25"/>
      <c r="O940" s="25"/>
      <c r="P940" s="25"/>
      <c r="Q940" s="7"/>
      <c r="R940" s="7"/>
      <c r="S940" s="7"/>
      <c r="T940" s="7"/>
      <c r="U940" s="7"/>
      <c r="V940" s="7"/>
      <c r="W940" s="7"/>
      <c r="X940" s="7"/>
    </row>
    <row r="941" spans="1:24" x14ac:dyDescent="0.2">
      <c r="A941" s="7"/>
      <c r="B941" s="7"/>
      <c r="C941" s="7"/>
      <c r="D941" s="25"/>
      <c r="E941" s="25"/>
      <c r="F941" s="25"/>
      <c r="G941" s="25"/>
      <c r="H941" s="25"/>
      <c r="I941" s="25"/>
      <c r="J941" s="25"/>
      <c r="K941" s="25"/>
      <c r="L941" s="25"/>
      <c r="M941" s="25"/>
      <c r="N941" s="25"/>
      <c r="O941" s="25"/>
      <c r="P941" s="25"/>
      <c r="Q941" s="7"/>
      <c r="R941" s="7"/>
      <c r="S941" s="7"/>
      <c r="T941" s="7"/>
      <c r="U941" s="7"/>
      <c r="V941" s="7"/>
      <c r="W941" s="7"/>
      <c r="X941" s="7"/>
    </row>
    <row r="942" spans="1:24" x14ac:dyDescent="0.2">
      <c r="A942" s="7"/>
      <c r="B942" s="7"/>
      <c r="C942" s="7"/>
      <c r="D942" s="25"/>
      <c r="E942" s="25"/>
      <c r="F942" s="25"/>
      <c r="G942" s="25"/>
      <c r="H942" s="25"/>
      <c r="I942" s="25"/>
      <c r="J942" s="25"/>
      <c r="K942" s="25"/>
      <c r="L942" s="25"/>
      <c r="M942" s="25"/>
      <c r="N942" s="25"/>
      <c r="O942" s="25"/>
      <c r="P942" s="25"/>
      <c r="Q942" s="7"/>
      <c r="R942" s="7"/>
      <c r="S942" s="7"/>
      <c r="T942" s="7"/>
      <c r="U942" s="7"/>
      <c r="V942" s="7"/>
      <c r="W942" s="7"/>
      <c r="X942" s="7"/>
    </row>
    <row r="943" spans="1:24" x14ac:dyDescent="0.2">
      <c r="A943" s="7"/>
      <c r="B943" s="7"/>
      <c r="C943" s="7"/>
      <c r="D943" s="25"/>
      <c r="E943" s="25"/>
      <c r="F943" s="25"/>
      <c r="G943" s="25"/>
      <c r="H943" s="25"/>
      <c r="I943" s="25"/>
      <c r="J943" s="25"/>
      <c r="K943" s="25"/>
      <c r="L943" s="25"/>
      <c r="M943" s="25"/>
      <c r="N943" s="25"/>
      <c r="O943" s="25"/>
      <c r="P943" s="25"/>
      <c r="Q943" s="7"/>
      <c r="R943" s="7"/>
      <c r="S943" s="7"/>
      <c r="T943" s="7"/>
      <c r="U943" s="7"/>
      <c r="V943" s="7"/>
      <c r="W943" s="7"/>
      <c r="X943" s="7"/>
    </row>
    <row r="944" spans="1:24" x14ac:dyDescent="0.2">
      <c r="A944" s="7"/>
      <c r="B944" s="7"/>
      <c r="C944" s="7"/>
      <c r="D944" s="25"/>
      <c r="E944" s="25"/>
      <c r="F944" s="25"/>
      <c r="G944" s="25"/>
      <c r="H944" s="25"/>
      <c r="I944" s="25"/>
      <c r="J944" s="25"/>
      <c r="K944" s="25"/>
      <c r="L944" s="25"/>
      <c r="M944" s="25"/>
      <c r="N944" s="25"/>
      <c r="O944" s="25"/>
      <c r="P944" s="25"/>
      <c r="Q944" s="7"/>
      <c r="R944" s="7"/>
      <c r="S944" s="7"/>
      <c r="T944" s="7"/>
      <c r="U944" s="7"/>
      <c r="V944" s="7"/>
      <c r="W944" s="7"/>
      <c r="X944" s="7"/>
    </row>
    <row r="945" spans="1:24" x14ac:dyDescent="0.2">
      <c r="A945" s="7"/>
      <c r="B945" s="7"/>
      <c r="C945" s="7"/>
      <c r="D945" s="25"/>
      <c r="E945" s="25"/>
      <c r="F945" s="25"/>
      <c r="G945" s="25"/>
      <c r="H945" s="25"/>
      <c r="I945" s="25"/>
      <c r="J945" s="25"/>
      <c r="K945" s="25"/>
      <c r="L945" s="25"/>
      <c r="M945" s="25"/>
      <c r="N945" s="25"/>
      <c r="O945" s="25"/>
      <c r="P945" s="25"/>
      <c r="Q945" s="7"/>
      <c r="R945" s="7"/>
      <c r="S945" s="7"/>
      <c r="T945" s="7"/>
      <c r="U945" s="7"/>
      <c r="V945" s="7"/>
      <c r="W945" s="7"/>
      <c r="X945" s="7"/>
    </row>
    <row r="946" spans="1:24" x14ac:dyDescent="0.2">
      <c r="A946" s="7"/>
      <c r="B946" s="7"/>
      <c r="C946" s="7"/>
      <c r="D946" s="25"/>
      <c r="E946" s="25"/>
      <c r="F946" s="25"/>
      <c r="G946" s="25"/>
      <c r="H946" s="25"/>
      <c r="I946" s="25"/>
      <c r="J946" s="25"/>
      <c r="K946" s="25"/>
      <c r="L946" s="25"/>
      <c r="M946" s="25"/>
      <c r="N946" s="25"/>
      <c r="O946" s="25"/>
      <c r="P946" s="25"/>
      <c r="Q946" s="7"/>
      <c r="R946" s="7"/>
      <c r="S946" s="7"/>
      <c r="T946" s="7"/>
      <c r="U946" s="7"/>
      <c r="V946" s="7"/>
      <c r="W946" s="7"/>
      <c r="X946" s="7"/>
    </row>
    <row r="947" spans="1:24" x14ac:dyDescent="0.2">
      <c r="A947" s="7"/>
      <c r="B947" s="7"/>
      <c r="C947" s="7"/>
      <c r="D947" s="25"/>
      <c r="E947" s="25"/>
      <c r="F947" s="25"/>
      <c r="G947" s="25"/>
      <c r="H947" s="25"/>
      <c r="I947" s="25"/>
      <c r="J947" s="25"/>
      <c r="K947" s="25"/>
      <c r="L947" s="25"/>
      <c r="M947" s="25"/>
      <c r="N947" s="25"/>
      <c r="O947" s="25"/>
      <c r="P947" s="25"/>
      <c r="Q947" s="7"/>
      <c r="R947" s="7"/>
      <c r="S947" s="7"/>
      <c r="T947" s="7"/>
      <c r="U947" s="7"/>
      <c r="V947" s="7"/>
      <c r="W947" s="7"/>
      <c r="X947" s="7"/>
    </row>
    <row r="948" spans="1:24" x14ac:dyDescent="0.2">
      <c r="A948" s="7"/>
      <c r="B948" s="7"/>
      <c r="C948" s="7"/>
      <c r="D948" s="25"/>
      <c r="E948" s="25"/>
      <c r="F948" s="25"/>
      <c r="G948" s="25"/>
      <c r="H948" s="25"/>
      <c r="I948" s="25"/>
      <c r="J948" s="25"/>
      <c r="K948" s="25"/>
      <c r="L948" s="25"/>
      <c r="M948" s="25"/>
      <c r="N948" s="25"/>
      <c r="O948" s="25"/>
      <c r="P948" s="25"/>
      <c r="Q948" s="7"/>
      <c r="R948" s="7"/>
      <c r="S948" s="7"/>
      <c r="T948" s="7"/>
      <c r="U948" s="7"/>
      <c r="V948" s="7"/>
      <c r="W948" s="7"/>
      <c r="X948" s="7"/>
    </row>
    <row r="949" spans="1:24" x14ac:dyDescent="0.2">
      <c r="A949" s="7"/>
      <c r="B949" s="7"/>
      <c r="C949" s="7"/>
      <c r="D949" s="25"/>
      <c r="E949" s="25"/>
      <c r="F949" s="25"/>
      <c r="G949" s="25"/>
      <c r="H949" s="25"/>
      <c r="I949" s="25"/>
      <c r="J949" s="25"/>
      <c r="K949" s="25"/>
      <c r="L949" s="25"/>
      <c r="M949" s="25"/>
      <c r="N949" s="25"/>
      <c r="O949" s="25"/>
      <c r="P949" s="25"/>
      <c r="Q949" s="7"/>
      <c r="R949" s="7"/>
      <c r="S949" s="7"/>
      <c r="T949" s="7"/>
      <c r="U949" s="7"/>
      <c r="V949" s="7"/>
      <c r="W949" s="7"/>
      <c r="X949" s="7"/>
    </row>
    <row r="950" spans="1:24" x14ac:dyDescent="0.2">
      <c r="A950" s="7"/>
      <c r="B950" s="7"/>
      <c r="C950" s="7"/>
      <c r="D950" s="25"/>
      <c r="E950" s="25"/>
      <c r="F950" s="25"/>
      <c r="G950" s="25"/>
      <c r="H950" s="25"/>
      <c r="I950" s="25"/>
      <c r="J950" s="25"/>
      <c r="K950" s="25"/>
      <c r="L950" s="25"/>
      <c r="M950" s="25"/>
      <c r="N950" s="25"/>
      <c r="O950" s="25"/>
      <c r="P950" s="25"/>
      <c r="Q950" s="7"/>
      <c r="R950" s="7"/>
      <c r="S950" s="7"/>
      <c r="T950" s="7"/>
      <c r="U950" s="7"/>
      <c r="V950" s="7"/>
      <c r="W950" s="7"/>
      <c r="X950" s="7"/>
    </row>
    <row r="951" spans="1:24" x14ac:dyDescent="0.2">
      <c r="A951" s="7"/>
      <c r="B951" s="7"/>
      <c r="C951" s="7"/>
      <c r="D951" s="25"/>
      <c r="E951" s="25"/>
      <c r="F951" s="25"/>
      <c r="G951" s="25"/>
      <c r="H951" s="25"/>
      <c r="I951" s="25"/>
      <c r="J951" s="25"/>
      <c r="K951" s="25"/>
      <c r="L951" s="25"/>
      <c r="M951" s="25"/>
      <c r="N951" s="25"/>
      <c r="O951" s="25"/>
      <c r="P951" s="25"/>
      <c r="Q951" s="7"/>
      <c r="R951" s="7"/>
      <c r="S951" s="7"/>
      <c r="T951" s="7"/>
      <c r="U951" s="7"/>
      <c r="V951" s="7"/>
      <c r="W951" s="7"/>
      <c r="X951" s="7"/>
    </row>
    <row r="952" spans="1:24" x14ac:dyDescent="0.2">
      <c r="A952" s="7"/>
      <c r="B952" s="7"/>
      <c r="C952" s="7"/>
      <c r="D952" s="25"/>
      <c r="E952" s="25"/>
      <c r="F952" s="25"/>
      <c r="G952" s="25"/>
      <c r="H952" s="25"/>
      <c r="I952" s="25"/>
      <c r="J952" s="25"/>
      <c r="K952" s="25"/>
      <c r="L952" s="25"/>
      <c r="M952" s="25"/>
      <c r="N952" s="25"/>
      <c r="O952" s="25"/>
      <c r="P952" s="25"/>
      <c r="Q952" s="7"/>
      <c r="R952" s="7"/>
      <c r="S952" s="7"/>
      <c r="T952" s="7"/>
      <c r="U952" s="7"/>
      <c r="V952" s="7"/>
      <c r="W952" s="7"/>
      <c r="X952" s="7"/>
    </row>
    <row r="953" spans="1:24" x14ac:dyDescent="0.2">
      <c r="A953" s="7"/>
      <c r="B953" s="7"/>
      <c r="C953" s="7"/>
      <c r="D953" s="25"/>
      <c r="E953" s="25"/>
      <c r="F953" s="25"/>
      <c r="G953" s="25"/>
      <c r="H953" s="25"/>
      <c r="I953" s="25"/>
      <c r="J953" s="25"/>
      <c r="K953" s="25"/>
      <c r="L953" s="25"/>
      <c r="M953" s="25"/>
      <c r="N953" s="25"/>
      <c r="O953" s="25"/>
      <c r="P953" s="25"/>
      <c r="Q953" s="7"/>
      <c r="R953" s="7"/>
      <c r="S953" s="7"/>
      <c r="T953" s="7"/>
      <c r="U953" s="7"/>
      <c r="V953" s="7"/>
      <c r="W953" s="7"/>
      <c r="X953" s="7"/>
    </row>
    <row r="954" spans="1:24" x14ac:dyDescent="0.2">
      <c r="A954" s="7"/>
      <c r="B954" s="7"/>
      <c r="C954" s="7"/>
      <c r="D954" s="25"/>
      <c r="E954" s="25"/>
      <c r="F954" s="25"/>
      <c r="G954" s="25"/>
      <c r="H954" s="25"/>
      <c r="I954" s="25"/>
      <c r="J954" s="25"/>
      <c r="K954" s="25"/>
      <c r="L954" s="25"/>
      <c r="M954" s="25"/>
      <c r="N954" s="25"/>
      <c r="O954" s="25"/>
      <c r="P954" s="25"/>
      <c r="Q954" s="7"/>
      <c r="R954" s="7"/>
      <c r="S954" s="7"/>
      <c r="T954" s="7"/>
      <c r="U954" s="7"/>
      <c r="V954" s="7"/>
      <c r="W954" s="7"/>
      <c r="X954" s="7"/>
    </row>
    <row r="955" spans="1:24" x14ac:dyDescent="0.2">
      <c r="A955" s="7"/>
      <c r="B955" s="7"/>
      <c r="C955" s="7"/>
      <c r="D955" s="25"/>
      <c r="E955" s="25"/>
      <c r="F955" s="25"/>
      <c r="G955" s="25"/>
      <c r="H955" s="25"/>
      <c r="I955" s="25"/>
      <c r="J955" s="25"/>
      <c r="K955" s="25"/>
      <c r="L955" s="25"/>
      <c r="M955" s="25"/>
      <c r="N955" s="25"/>
      <c r="O955" s="25"/>
      <c r="P955" s="25"/>
      <c r="Q955" s="7"/>
      <c r="R955" s="7"/>
      <c r="S955" s="7"/>
      <c r="T955" s="7"/>
      <c r="U955" s="7"/>
      <c r="V955" s="7"/>
      <c r="W955" s="7"/>
      <c r="X955" s="7"/>
    </row>
    <row r="956" spans="1:24" x14ac:dyDescent="0.2">
      <c r="A956" s="7"/>
      <c r="B956" s="7"/>
      <c r="C956" s="7"/>
      <c r="D956" s="25"/>
      <c r="E956" s="25"/>
      <c r="F956" s="25"/>
      <c r="G956" s="25"/>
      <c r="H956" s="25"/>
      <c r="I956" s="25"/>
      <c r="J956" s="25"/>
      <c r="K956" s="25"/>
      <c r="L956" s="25"/>
      <c r="M956" s="25"/>
      <c r="N956" s="25"/>
      <c r="O956" s="25"/>
      <c r="P956" s="25"/>
      <c r="Q956" s="7"/>
      <c r="R956" s="7"/>
      <c r="S956" s="7"/>
      <c r="T956" s="7"/>
      <c r="U956" s="7"/>
      <c r="V956" s="7"/>
      <c r="W956" s="7"/>
      <c r="X956" s="7"/>
    </row>
    <row r="957" spans="1:24" x14ac:dyDescent="0.2">
      <c r="A957" s="7"/>
      <c r="B957" s="7"/>
      <c r="C957" s="7"/>
      <c r="D957" s="25"/>
      <c r="E957" s="25"/>
      <c r="F957" s="25"/>
      <c r="G957" s="25"/>
      <c r="H957" s="25"/>
      <c r="I957" s="25"/>
      <c r="J957" s="25"/>
      <c r="K957" s="25"/>
      <c r="L957" s="25"/>
      <c r="M957" s="25"/>
      <c r="N957" s="25"/>
      <c r="O957" s="25"/>
      <c r="P957" s="25"/>
      <c r="Q957" s="7"/>
      <c r="R957" s="7"/>
      <c r="S957" s="7"/>
      <c r="T957" s="7"/>
      <c r="U957" s="7"/>
      <c r="V957" s="7"/>
      <c r="W957" s="7"/>
      <c r="X957" s="7"/>
    </row>
    <row r="958" spans="1:24" x14ac:dyDescent="0.2">
      <c r="A958" s="7"/>
      <c r="B958" s="7"/>
      <c r="C958" s="7"/>
      <c r="D958" s="25"/>
      <c r="E958" s="25"/>
      <c r="F958" s="25"/>
      <c r="G958" s="25"/>
      <c r="H958" s="25"/>
      <c r="I958" s="25"/>
      <c r="J958" s="25"/>
      <c r="K958" s="25"/>
      <c r="L958" s="25"/>
      <c r="M958" s="25"/>
      <c r="N958" s="25"/>
      <c r="O958" s="25"/>
      <c r="P958" s="25"/>
      <c r="Q958" s="7"/>
      <c r="R958" s="7"/>
      <c r="S958" s="7"/>
      <c r="T958" s="7"/>
      <c r="U958" s="7"/>
      <c r="V958" s="7"/>
      <c r="W958" s="7"/>
      <c r="X958" s="7"/>
    </row>
    <row r="959" spans="1:24" x14ac:dyDescent="0.2">
      <c r="A959" s="7"/>
      <c r="B959" s="7"/>
      <c r="C959" s="7"/>
      <c r="D959" s="25"/>
      <c r="E959" s="25"/>
      <c r="F959" s="25"/>
      <c r="G959" s="25"/>
      <c r="H959" s="25"/>
      <c r="I959" s="25"/>
      <c r="J959" s="25"/>
      <c r="K959" s="25"/>
      <c r="L959" s="25"/>
      <c r="M959" s="25"/>
      <c r="N959" s="25"/>
      <c r="O959" s="25"/>
      <c r="P959" s="25"/>
      <c r="Q959" s="7"/>
      <c r="R959" s="7"/>
      <c r="S959" s="7"/>
      <c r="T959" s="7"/>
      <c r="U959" s="7"/>
      <c r="V959" s="7"/>
      <c r="W959" s="7"/>
      <c r="X959" s="7"/>
    </row>
    <row r="960" spans="1:24" x14ac:dyDescent="0.2">
      <c r="A960" s="7"/>
      <c r="B960" s="7"/>
      <c r="C960" s="7"/>
      <c r="D960" s="25"/>
      <c r="E960" s="25"/>
      <c r="F960" s="25"/>
      <c r="G960" s="25"/>
      <c r="H960" s="25"/>
      <c r="I960" s="25"/>
      <c r="J960" s="25"/>
      <c r="K960" s="25"/>
      <c r="L960" s="25"/>
      <c r="M960" s="25"/>
      <c r="N960" s="25"/>
      <c r="O960" s="25"/>
      <c r="P960" s="25"/>
      <c r="Q960" s="7"/>
      <c r="R960" s="7"/>
      <c r="S960" s="7"/>
      <c r="T960" s="7"/>
      <c r="U960" s="7"/>
      <c r="V960" s="7"/>
      <c r="W960" s="7"/>
      <c r="X960" s="7"/>
    </row>
    <row r="961" spans="1:24" x14ac:dyDescent="0.2">
      <c r="A961" s="7"/>
      <c r="B961" s="7"/>
      <c r="C961" s="7"/>
      <c r="D961" s="25"/>
      <c r="E961" s="25"/>
      <c r="F961" s="25"/>
      <c r="G961" s="25"/>
      <c r="H961" s="25"/>
      <c r="I961" s="25"/>
      <c r="J961" s="25"/>
      <c r="K961" s="25"/>
      <c r="L961" s="25"/>
      <c r="M961" s="25"/>
      <c r="N961" s="25"/>
      <c r="O961" s="25"/>
      <c r="P961" s="25"/>
      <c r="Q961" s="7"/>
      <c r="R961" s="7"/>
      <c r="S961" s="7"/>
      <c r="T961" s="7"/>
      <c r="U961" s="7"/>
      <c r="V961" s="7"/>
      <c r="W961" s="7"/>
      <c r="X961" s="7"/>
    </row>
    <row r="962" spans="1:24" x14ac:dyDescent="0.2">
      <c r="A962" s="7"/>
      <c r="B962" s="7"/>
      <c r="C962" s="7"/>
      <c r="D962" s="25"/>
      <c r="E962" s="25"/>
      <c r="F962" s="25"/>
      <c r="G962" s="25"/>
      <c r="H962" s="25"/>
      <c r="I962" s="25"/>
      <c r="J962" s="25"/>
      <c r="K962" s="25"/>
      <c r="L962" s="25"/>
      <c r="M962" s="25"/>
      <c r="N962" s="25"/>
      <c r="O962" s="25"/>
      <c r="P962" s="25"/>
      <c r="Q962" s="7"/>
      <c r="R962" s="7"/>
      <c r="S962" s="7"/>
      <c r="T962" s="7"/>
      <c r="U962" s="7"/>
      <c r="V962" s="7"/>
      <c r="W962" s="7"/>
      <c r="X962" s="7"/>
    </row>
    <row r="963" spans="1:24" x14ac:dyDescent="0.2">
      <c r="A963" s="7"/>
      <c r="B963" s="7"/>
      <c r="C963" s="7"/>
      <c r="D963" s="25"/>
      <c r="E963" s="25"/>
      <c r="F963" s="25"/>
      <c r="G963" s="25"/>
      <c r="H963" s="25"/>
      <c r="I963" s="25"/>
      <c r="J963" s="25"/>
      <c r="K963" s="25"/>
      <c r="L963" s="25"/>
      <c r="M963" s="25"/>
      <c r="N963" s="25"/>
      <c r="O963" s="25"/>
      <c r="P963" s="25"/>
      <c r="Q963" s="7"/>
      <c r="R963" s="7"/>
      <c r="S963" s="7"/>
      <c r="T963" s="7"/>
      <c r="U963" s="7"/>
      <c r="V963" s="7"/>
      <c r="W963" s="7"/>
      <c r="X963" s="7"/>
    </row>
    <row r="964" spans="1:24" x14ac:dyDescent="0.2">
      <c r="A964" s="7"/>
      <c r="B964" s="7"/>
      <c r="C964" s="7"/>
      <c r="D964" s="25"/>
      <c r="E964" s="25"/>
      <c r="F964" s="25"/>
      <c r="G964" s="25"/>
      <c r="H964" s="25"/>
      <c r="I964" s="25"/>
      <c r="J964" s="25"/>
      <c r="K964" s="25"/>
      <c r="L964" s="25"/>
      <c r="M964" s="25"/>
      <c r="N964" s="25"/>
      <c r="O964" s="25"/>
      <c r="P964" s="25"/>
      <c r="Q964" s="7"/>
      <c r="R964" s="7"/>
      <c r="S964" s="7"/>
      <c r="T964" s="7"/>
      <c r="U964" s="7"/>
      <c r="V964" s="7"/>
      <c r="W964" s="7"/>
      <c r="X964" s="7"/>
    </row>
    <row r="965" spans="1:24" x14ac:dyDescent="0.2">
      <c r="A965" s="7"/>
      <c r="B965" s="7"/>
      <c r="C965" s="7"/>
      <c r="D965" s="25"/>
      <c r="E965" s="25"/>
      <c r="F965" s="25"/>
      <c r="G965" s="25"/>
      <c r="H965" s="25"/>
      <c r="I965" s="25"/>
      <c r="J965" s="25"/>
      <c r="K965" s="25"/>
      <c r="L965" s="25"/>
      <c r="M965" s="25"/>
      <c r="N965" s="25"/>
      <c r="O965" s="25"/>
      <c r="P965" s="25"/>
      <c r="Q965" s="7"/>
      <c r="R965" s="7"/>
      <c r="S965" s="7"/>
      <c r="T965" s="7"/>
      <c r="U965" s="7"/>
      <c r="V965" s="7"/>
      <c r="W965" s="7"/>
      <c r="X965" s="7"/>
    </row>
    <row r="966" spans="1:24" x14ac:dyDescent="0.2">
      <c r="A966" s="7"/>
      <c r="B966" s="7"/>
      <c r="C966" s="7"/>
      <c r="D966" s="25"/>
      <c r="E966" s="25"/>
      <c r="F966" s="25"/>
      <c r="G966" s="25"/>
      <c r="H966" s="25"/>
      <c r="I966" s="25"/>
      <c r="J966" s="25"/>
      <c r="K966" s="25"/>
      <c r="L966" s="25"/>
      <c r="M966" s="25"/>
      <c r="N966" s="25"/>
      <c r="O966" s="25"/>
      <c r="P966" s="25"/>
      <c r="Q966" s="7"/>
      <c r="R966" s="7"/>
      <c r="S966" s="7"/>
      <c r="T966" s="7"/>
      <c r="U966" s="7"/>
      <c r="V966" s="7"/>
      <c r="W966" s="7"/>
      <c r="X966" s="7"/>
    </row>
    <row r="967" spans="1:24" x14ac:dyDescent="0.2">
      <c r="A967" s="7"/>
      <c r="B967" s="7"/>
      <c r="C967" s="7"/>
      <c r="D967" s="25"/>
      <c r="E967" s="25"/>
      <c r="F967" s="25"/>
      <c r="G967" s="25"/>
      <c r="H967" s="25"/>
      <c r="I967" s="25"/>
      <c r="J967" s="25"/>
      <c r="K967" s="25"/>
      <c r="L967" s="25"/>
      <c r="M967" s="25"/>
      <c r="N967" s="25"/>
      <c r="O967" s="25"/>
      <c r="P967" s="25"/>
      <c r="Q967" s="7"/>
      <c r="R967" s="7"/>
      <c r="S967" s="7"/>
      <c r="T967" s="7"/>
      <c r="U967" s="7"/>
      <c r="V967" s="7"/>
      <c r="W967" s="7"/>
      <c r="X967" s="7"/>
    </row>
    <row r="968" spans="1:24" x14ac:dyDescent="0.2">
      <c r="A968" s="7"/>
      <c r="B968" s="7"/>
      <c r="C968" s="7"/>
      <c r="D968" s="25"/>
      <c r="E968" s="25"/>
      <c r="F968" s="25"/>
      <c r="G968" s="25"/>
      <c r="H968" s="25"/>
      <c r="I968" s="25"/>
      <c r="J968" s="25"/>
      <c r="K968" s="25"/>
      <c r="L968" s="25"/>
      <c r="M968" s="25"/>
      <c r="N968" s="25"/>
      <c r="O968" s="25"/>
      <c r="P968" s="25"/>
      <c r="Q968" s="7"/>
      <c r="R968" s="7"/>
      <c r="S968" s="7"/>
      <c r="T968" s="7"/>
      <c r="U968" s="7"/>
      <c r="V968" s="7"/>
      <c r="W968" s="7"/>
      <c r="X968" s="7"/>
    </row>
    <row r="969" spans="1:24" x14ac:dyDescent="0.2">
      <c r="A969" s="7"/>
      <c r="B969" s="7"/>
      <c r="C969" s="7"/>
      <c r="D969" s="25"/>
      <c r="E969" s="25"/>
      <c r="F969" s="25"/>
      <c r="G969" s="25"/>
      <c r="H969" s="25"/>
      <c r="I969" s="25"/>
      <c r="J969" s="25"/>
      <c r="K969" s="25"/>
      <c r="L969" s="25"/>
      <c r="M969" s="25"/>
      <c r="N969" s="25"/>
      <c r="O969" s="25"/>
      <c r="P969" s="25"/>
      <c r="Q969" s="7"/>
      <c r="R969" s="7"/>
      <c r="S969" s="7"/>
      <c r="T969" s="7"/>
      <c r="U969" s="7"/>
      <c r="V969" s="7"/>
      <c r="W969" s="7"/>
      <c r="X969" s="7"/>
    </row>
    <row r="970" spans="1:24" x14ac:dyDescent="0.2">
      <c r="A970" s="7"/>
      <c r="B970" s="7"/>
      <c r="C970" s="7"/>
      <c r="D970" s="25"/>
      <c r="E970" s="25"/>
      <c r="F970" s="25"/>
      <c r="G970" s="25"/>
      <c r="H970" s="25"/>
      <c r="I970" s="25"/>
      <c r="J970" s="25"/>
      <c r="K970" s="25"/>
      <c r="L970" s="25"/>
      <c r="M970" s="25"/>
      <c r="N970" s="25"/>
      <c r="O970" s="25"/>
      <c r="P970" s="25"/>
      <c r="Q970" s="7"/>
      <c r="R970" s="7"/>
      <c r="S970" s="7"/>
      <c r="T970" s="7"/>
      <c r="U970" s="7"/>
      <c r="V970" s="7"/>
      <c r="W970" s="7"/>
      <c r="X970" s="7"/>
    </row>
    <row r="971" spans="1:24" x14ac:dyDescent="0.2">
      <c r="A971" s="7"/>
      <c r="B971" s="7"/>
      <c r="C971" s="7"/>
      <c r="D971" s="25"/>
      <c r="E971" s="25"/>
      <c r="F971" s="25"/>
      <c r="G971" s="25"/>
      <c r="H971" s="25"/>
      <c r="I971" s="25"/>
      <c r="J971" s="25"/>
      <c r="K971" s="25"/>
      <c r="L971" s="25"/>
      <c r="M971" s="25"/>
      <c r="N971" s="25"/>
      <c r="O971" s="25"/>
      <c r="P971" s="25"/>
      <c r="Q971" s="7"/>
      <c r="R971" s="7"/>
      <c r="S971" s="7"/>
      <c r="T971" s="7"/>
      <c r="U971" s="7"/>
      <c r="V971" s="7"/>
      <c r="W971" s="7"/>
      <c r="X971" s="7"/>
    </row>
    <row r="972" spans="1:24" x14ac:dyDescent="0.2">
      <c r="A972" s="7"/>
      <c r="B972" s="7"/>
      <c r="C972" s="7"/>
      <c r="D972" s="25"/>
      <c r="E972" s="25"/>
      <c r="F972" s="25"/>
      <c r="G972" s="25"/>
      <c r="H972" s="25"/>
      <c r="I972" s="25"/>
      <c r="J972" s="25"/>
      <c r="K972" s="25"/>
      <c r="L972" s="25"/>
      <c r="M972" s="25"/>
      <c r="N972" s="25"/>
      <c r="O972" s="25"/>
      <c r="P972" s="25"/>
      <c r="Q972" s="7"/>
      <c r="R972" s="7"/>
      <c r="S972" s="7"/>
      <c r="T972" s="7"/>
      <c r="U972" s="7"/>
      <c r="V972" s="7"/>
      <c r="W972" s="7"/>
      <c r="X972" s="7"/>
    </row>
    <row r="973" spans="1:24" x14ac:dyDescent="0.2">
      <c r="A973" s="7"/>
      <c r="B973" s="7"/>
      <c r="C973" s="7"/>
      <c r="D973" s="25"/>
      <c r="E973" s="25"/>
      <c r="F973" s="25"/>
      <c r="G973" s="25"/>
      <c r="H973" s="25"/>
      <c r="I973" s="25"/>
      <c r="J973" s="25"/>
      <c r="K973" s="25"/>
      <c r="L973" s="25"/>
      <c r="M973" s="25"/>
      <c r="N973" s="25"/>
      <c r="O973" s="25"/>
      <c r="P973" s="25"/>
      <c r="Q973" s="7"/>
      <c r="R973" s="7"/>
      <c r="S973" s="7"/>
      <c r="T973" s="7"/>
      <c r="U973" s="7"/>
      <c r="V973" s="7"/>
      <c r="W973" s="7"/>
      <c r="X973" s="7"/>
    </row>
    <row r="974" spans="1:24" x14ac:dyDescent="0.2">
      <c r="A974" s="7"/>
      <c r="B974" s="7"/>
      <c r="C974" s="7"/>
      <c r="D974" s="25"/>
      <c r="E974" s="25"/>
      <c r="F974" s="25"/>
      <c r="G974" s="25"/>
      <c r="H974" s="25"/>
      <c r="I974" s="25"/>
      <c r="J974" s="25"/>
      <c r="K974" s="25"/>
      <c r="L974" s="25"/>
      <c r="M974" s="25"/>
      <c r="N974" s="25"/>
      <c r="O974" s="25"/>
      <c r="P974" s="25"/>
      <c r="Q974" s="7"/>
      <c r="R974" s="7"/>
      <c r="S974" s="7"/>
      <c r="T974" s="7"/>
      <c r="U974" s="7"/>
      <c r="V974" s="7"/>
      <c r="W974" s="7"/>
      <c r="X974" s="7"/>
    </row>
    <row r="975" spans="1:24" x14ac:dyDescent="0.2">
      <c r="A975" s="7"/>
      <c r="B975" s="7"/>
      <c r="C975" s="7"/>
      <c r="D975" s="25"/>
      <c r="E975" s="25"/>
      <c r="F975" s="25"/>
      <c r="G975" s="25"/>
      <c r="H975" s="25"/>
      <c r="I975" s="25"/>
      <c r="J975" s="25"/>
      <c r="K975" s="25"/>
      <c r="L975" s="25"/>
      <c r="M975" s="25"/>
      <c r="N975" s="25"/>
      <c r="O975" s="25"/>
      <c r="P975" s="25"/>
      <c r="Q975" s="7"/>
      <c r="R975" s="7"/>
      <c r="S975" s="7"/>
      <c r="T975" s="7"/>
      <c r="U975" s="7"/>
      <c r="V975" s="7"/>
      <c r="W975" s="7"/>
      <c r="X975" s="7"/>
    </row>
    <row r="976" spans="1:24" x14ac:dyDescent="0.2">
      <c r="A976" s="7"/>
      <c r="B976" s="7"/>
      <c r="C976" s="7"/>
      <c r="D976" s="25"/>
      <c r="E976" s="25"/>
      <c r="F976" s="25"/>
      <c r="G976" s="25"/>
      <c r="H976" s="25"/>
      <c r="I976" s="25"/>
      <c r="J976" s="25"/>
      <c r="K976" s="25"/>
      <c r="L976" s="25"/>
      <c r="M976" s="25"/>
      <c r="N976" s="25"/>
      <c r="O976" s="25"/>
      <c r="P976" s="25"/>
      <c r="Q976" s="7"/>
      <c r="R976" s="7"/>
      <c r="S976" s="7"/>
      <c r="T976" s="7"/>
      <c r="U976" s="7"/>
      <c r="V976" s="7"/>
      <c r="W976" s="7"/>
      <c r="X976" s="7"/>
    </row>
    <row r="977" spans="1:24" x14ac:dyDescent="0.2">
      <c r="A977" s="7"/>
      <c r="B977" s="7"/>
      <c r="C977" s="7"/>
      <c r="D977" s="25"/>
      <c r="E977" s="25"/>
      <c r="F977" s="25"/>
      <c r="G977" s="25"/>
      <c r="H977" s="25"/>
      <c r="I977" s="25"/>
      <c r="J977" s="25"/>
      <c r="K977" s="25"/>
      <c r="L977" s="25"/>
      <c r="M977" s="25"/>
      <c r="N977" s="25"/>
      <c r="O977" s="25"/>
      <c r="P977" s="25"/>
      <c r="Q977" s="7"/>
      <c r="R977" s="7"/>
      <c r="S977" s="7"/>
      <c r="T977" s="7"/>
      <c r="U977" s="7"/>
      <c r="V977" s="7"/>
      <c r="W977" s="7"/>
      <c r="X977" s="7"/>
    </row>
    <row r="978" spans="1:24" x14ac:dyDescent="0.2">
      <c r="A978" s="7"/>
      <c r="B978" s="7"/>
      <c r="C978" s="7"/>
      <c r="D978" s="25"/>
      <c r="E978" s="25"/>
      <c r="F978" s="25"/>
      <c r="G978" s="25"/>
      <c r="H978" s="25"/>
      <c r="I978" s="25"/>
      <c r="J978" s="25"/>
      <c r="K978" s="25"/>
      <c r="L978" s="25"/>
      <c r="M978" s="25"/>
      <c r="N978" s="25"/>
      <c r="O978" s="25"/>
      <c r="P978" s="25"/>
      <c r="Q978" s="7"/>
      <c r="R978" s="7"/>
      <c r="S978" s="7"/>
      <c r="T978" s="7"/>
      <c r="U978" s="7"/>
      <c r="V978" s="7"/>
      <c r="W978" s="7"/>
      <c r="X978" s="7"/>
    </row>
    <row r="979" spans="1:24" x14ac:dyDescent="0.2">
      <c r="A979" s="7"/>
      <c r="B979" s="7"/>
      <c r="C979" s="7"/>
      <c r="D979" s="25"/>
      <c r="E979" s="25"/>
      <c r="F979" s="25"/>
      <c r="G979" s="25"/>
      <c r="H979" s="25"/>
      <c r="I979" s="25"/>
      <c r="J979" s="25"/>
      <c r="K979" s="25"/>
      <c r="L979" s="25"/>
      <c r="M979" s="25"/>
      <c r="N979" s="25"/>
      <c r="O979" s="25"/>
      <c r="P979" s="25"/>
      <c r="Q979" s="7"/>
      <c r="R979" s="7"/>
      <c r="S979" s="7"/>
      <c r="T979" s="7"/>
      <c r="U979" s="7"/>
      <c r="V979" s="7"/>
      <c r="W979" s="7"/>
      <c r="X979" s="7"/>
    </row>
    <row r="980" spans="1:24" x14ac:dyDescent="0.2">
      <c r="A980" s="7"/>
      <c r="B980" s="7"/>
      <c r="C980" s="7"/>
      <c r="D980" s="25"/>
      <c r="E980" s="25"/>
      <c r="F980" s="25"/>
      <c r="G980" s="25"/>
      <c r="H980" s="25"/>
      <c r="I980" s="25"/>
      <c r="J980" s="25"/>
      <c r="K980" s="25"/>
      <c r="L980" s="25"/>
      <c r="M980" s="25"/>
      <c r="N980" s="25"/>
      <c r="O980" s="25"/>
      <c r="P980" s="25"/>
      <c r="Q980" s="7"/>
      <c r="R980" s="7"/>
      <c r="S980" s="7"/>
      <c r="T980" s="7"/>
      <c r="U980" s="7"/>
      <c r="V980" s="7"/>
      <c r="W980" s="7"/>
      <c r="X980" s="7"/>
    </row>
    <row r="981" spans="1:24" x14ac:dyDescent="0.2">
      <c r="A981" s="7"/>
      <c r="B981" s="7"/>
      <c r="C981" s="7"/>
      <c r="D981" s="25"/>
      <c r="E981" s="25"/>
      <c r="F981" s="25"/>
      <c r="G981" s="25"/>
      <c r="H981" s="25"/>
      <c r="I981" s="25"/>
      <c r="J981" s="25"/>
      <c r="K981" s="25"/>
      <c r="L981" s="25"/>
      <c r="M981" s="25"/>
      <c r="N981" s="25"/>
      <c r="O981" s="25"/>
      <c r="P981" s="25"/>
      <c r="Q981" s="7"/>
      <c r="R981" s="7"/>
      <c r="S981" s="7"/>
      <c r="T981" s="7"/>
      <c r="U981" s="7"/>
      <c r="V981" s="7"/>
      <c r="W981" s="7"/>
      <c r="X981" s="7"/>
    </row>
    <row r="982" spans="1:24" x14ac:dyDescent="0.2">
      <c r="A982" s="7"/>
      <c r="B982" s="7"/>
      <c r="C982" s="7"/>
      <c r="D982" s="25"/>
      <c r="E982" s="25"/>
      <c r="F982" s="25"/>
      <c r="G982" s="25"/>
      <c r="H982" s="25"/>
      <c r="I982" s="25"/>
      <c r="J982" s="25"/>
      <c r="K982" s="25"/>
      <c r="L982" s="25"/>
      <c r="M982" s="25"/>
      <c r="N982" s="25"/>
      <c r="O982" s="25"/>
      <c r="P982" s="25"/>
      <c r="Q982" s="7"/>
      <c r="R982" s="7"/>
      <c r="S982" s="7"/>
      <c r="T982" s="7"/>
      <c r="U982" s="7"/>
      <c r="V982" s="7"/>
      <c r="W982" s="7"/>
      <c r="X982" s="7"/>
    </row>
    <row r="983" spans="1:24" x14ac:dyDescent="0.2">
      <c r="A983" s="7"/>
      <c r="B983" s="7"/>
      <c r="C983" s="7"/>
      <c r="D983" s="25"/>
      <c r="E983" s="25"/>
      <c r="F983" s="25"/>
      <c r="G983" s="25"/>
      <c r="H983" s="25"/>
      <c r="I983" s="25"/>
      <c r="J983" s="25"/>
      <c r="K983" s="25"/>
      <c r="L983" s="25"/>
      <c r="M983" s="25"/>
      <c r="N983" s="25"/>
      <c r="O983" s="25"/>
      <c r="P983" s="25"/>
      <c r="Q983" s="7"/>
      <c r="R983" s="7"/>
      <c r="S983" s="7"/>
      <c r="T983" s="7"/>
      <c r="U983" s="7"/>
      <c r="V983" s="7"/>
      <c r="W983" s="7"/>
      <c r="X983" s="7"/>
    </row>
    <row r="984" spans="1:24" x14ac:dyDescent="0.2">
      <c r="A984" s="7"/>
      <c r="B984" s="7"/>
      <c r="C984" s="7"/>
      <c r="D984" s="25"/>
      <c r="E984" s="25"/>
      <c r="F984" s="25"/>
      <c r="G984" s="25"/>
      <c r="H984" s="25"/>
      <c r="I984" s="25"/>
      <c r="J984" s="25"/>
      <c r="K984" s="25"/>
      <c r="L984" s="25"/>
      <c r="M984" s="25"/>
      <c r="N984" s="25"/>
      <c r="O984" s="25"/>
      <c r="P984" s="25"/>
      <c r="Q984" s="7"/>
      <c r="R984" s="7"/>
      <c r="S984" s="7"/>
      <c r="T984" s="7"/>
      <c r="U984" s="7"/>
      <c r="V984" s="7"/>
      <c r="W984" s="7"/>
      <c r="X984" s="7"/>
    </row>
    <row r="985" spans="1:24" x14ac:dyDescent="0.2">
      <c r="A985" s="7"/>
      <c r="B985" s="7"/>
      <c r="C985" s="7"/>
      <c r="D985" s="25"/>
      <c r="E985" s="25"/>
      <c r="F985" s="25"/>
      <c r="G985" s="25"/>
      <c r="H985" s="25"/>
      <c r="I985" s="25"/>
      <c r="J985" s="25"/>
      <c r="K985" s="25"/>
      <c r="L985" s="25"/>
      <c r="M985" s="25"/>
      <c r="N985" s="25"/>
      <c r="O985" s="25"/>
      <c r="P985" s="25"/>
      <c r="Q985" s="7"/>
      <c r="R985" s="7"/>
      <c r="S985" s="7"/>
      <c r="T985" s="7"/>
      <c r="U985" s="7"/>
      <c r="V985" s="7"/>
      <c r="W985" s="7"/>
      <c r="X985" s="7"/>
    </row>
    <row r="986" spans="1:24" x14ac:dyDescent="0.2">
      <c r="A986" s="7"/>
      <c r="B986" s="7"/>
      <c r="C986" s="7"/>
      <c r="D986" s="25"/>
      <c r="E986" s="25"/>
      <c r="F986" s="25"/>
      <c r="G986" s="25"/>
      <c r="H986" s="25"/>
      <c r="I986" s="25"/>
      <c r="J986" s="25"/>
      <c r="K986" s="25"/>
      <c r="L986" s="25"/>
      <c r="M986" s="25"/>
      <c r="N986" s="25"/>
      <c r="O986" s="25"/>
      <c r="P986" s="25"/>
      <c r="Q986" s="7"/>
      <c r="R986" s="7"/>
      <c r="S986" s="7"/>
      <c r="T986" s="7"/>
      <c r="U986" s="7"/>
      <c r="V986" s="7"/>
      <c r="W986" s="7"/>
      <c r="X986" s="7"/>
    </row>
    <row r="987" spans="1:24" x14ac:dyDescent="0.2">
      <c r="A987" s="7"/>
      <c r="B987" s="7"/>
      <c r="C987" s="7"/>
      <c r="D987" s="25"/>
      <c r="E987" s="25"/>
      <c r="F987" s="25"/>
      <c r="G987" s="25"/>
      <c r="H987" s="25"/>
      <c r="I987" s="25"/>
      <c r="J987" s="25"/>
      <c r="K987" s="25"/>
      <c r="L987" s="25"/>
      <c r="M987" s="25"/>
      <c r="N987" s="25"/>
      <c r="O987" s="25"/>
      <c r="P987" s="25"/>
      <c r="Q987" s="7"/>
      <c r="R987" s="7"/>
      <c r="S987" s="7"/>
      <c r="T987" s="7"/>
      <c r="U987" s="7"/>
      <c r="V987" s="7"/>
      <c r="W987" s="7"/>
      <c r="X987" s="7"/>
    </row>
    <row r="988" spans="1:24" x14ac:dyDescent="0.2">
      <c r="A988" s="7"/>
      <c r="B988" s="7"/>
      <c r="C988" s="7"/>
      <c r="D988" s="25"/>
      <c r="E988" s="25"/>
      <c r="F988" s="25"/>
      <c r="G988" s="25"/>
      <c r="H988" s="25"/>
      <c r="I988" s="25"/>
      <c r="J988" s="25"/>
      <c r="K988" s="25"/>
      <c r="L988" s="25"/>
      <c r="M988" s="25"/>
      <c r="N988" s="25"/>
      <c r="O988" s="25"/>
      <c r="P988" s="25"/>
      <c r="Q988" s="7"/>
      <c r="R988" s="7"/>
      <c r="S988" s="7"/>
      <c r="T988" s="7"/>
      <c r="U988" s="7"/>
      <c r="V988" s="7"/>
      <c r="W988" s="7"/>
      <c r="X988" s="7"/>
    </row>
    <row r="989" spans="1:24" x14ac:dyDescent="0.2">
      <c r="A989" s="7"/>
      <c r="B989" s="7"/>
      <c r="C989" s="7"/>
      <c r="D989" s="25"/>
      <c r="E989" s="25"/>
      <c r="F989" s="25"/>
      <c r="G989" s="25"/>
      <c r="H989" s="25"/>
      <c r="I989" s="25"/>
      <c r="J989" s="25"/>
      <c r="K989" s="25"/>
      <c r="L989" s="25"/>
      <c r="M989" s="25"/>
      <c r="N989" s="25"/>
      <c r="O989" s="25"/>
      <c r="P989" s="25"/>
      <c r="Q989" s="7"/>
      <c r="R989" s="7"/>
      <c r="S989" s="7"/>
      <c r="T989" s="7"/>
      <c r="U989" s="7"/>
      <c r="V989" s="7"/>
      <c r="W989" s="7"/>
      <c r="X989" s="7"/>
    </row>
    <row r="990" spans="1:24" x14ac:dyDescent="0.2">
      <c r="A990" s="7"/>
      <c r="B990" s="7"/>
      <c r="C990" s="7"/>
      <c r="D990" s="25"/>
      <c r="E990" s="25"/>
      <c r="F990" s="25"/>
      <c r="G990" s="25"/>
      <c r="H990" s="25"/>
      <c r="I990" s="25"/>
      <c r="J990" s="25"/>
      <c r="K990" s="25"/>
      <c r="L990" s="25"/>
      <c r="M990" s="25"/>
      <c r="N990" s="25"/>
      <c r="O990" s="25"/>
      <c r="P990" s="25"/>
      <c r="Q990" s="7"/>
      <c r="R990" s="7"/>
      <c r="S990" s="7"/>
      <c r="T990" s="7"/>
      <c r="U990" s="7"/>
      <c r="V990" s="7"/>
      <c r="W990" s="7"/>
      <c r="X990" s="7"/>
    </row>
    <row r="991" spans="1:24" x14ac:dyDescent="0.2">
      <c r="A991" s="7"/>
      <c r="B991" s="7"/>
      <c r="C991" s="7"/>
      <c r="D991" s="25"/>
      <c r="E991" s="25"/>
      <c r="F991" s="25"/>
      <c r="G991" s="25"/>
      <c r="H991" s="25"/>
      <c r="I991" s="25"/>
      <c r="J991" s="25"/>
      <c r="K991" s="25"/>
      <c r="L991" s="25"/>
      <c r="M991" s="25"/>
      <c r="N991" s="25"/>
      <c r="O991" s="25"/>
      <c r="P991" s="25"/>
      <c r="Q991" s="7"/>
      <c r="R991" s="7"/>
      <c r="S991" s="7"/>
      <c r="T991" s="7"/>
      <c r="U991" s="7"/>
      <c r="V991" s="7"/>
      <c r="W991" s="7"/>
      <c r="X991" s="7"/>
    </row>
    <row r="992" spans="1:24" x14ac:dyDescent="0.2">
      <c r="A992" s="7"/>
      <c r="B992" s="7"/>
      <c r="C992" s="7"/>
      <c r="D992" s="25"/>
      <c r="E992" s="25"/>
      <c r="F992" s="25"/>
      <c r="G992" s="25"/>
      <c r="H992" s="25"/>
      <c r="I992" s="25"/>
      <c r="J992" s="25"/>
      <c r="K992" s="25"/>
      <c r="L992" s="25"/>
      <c r="M992" s="25"/>
      <c r="N992" s="25"/>
      <c r="O992" s="25"/>
      <c r="P992" s="25"/>
      <c r="Q992" s="7"/>
      <c r="R992" s="7"/>
      <c r="S992" s="7"/>
      <c r="T992" s="7"/>
      <c r="U992" s="7"/>
      <c r="V992" s="7"/>
      <c r="W992" s="7"/>
      <c r="X992" s="7"/>
    </row>
    <row r="993" spans="1:24" x14ac:dyDescent="0.2">
      <c r="A993" s="7"/>
      <c r="B993" s="7"/>
      <c r="C993" s="7"/>
      <c r="D993" s="25"/>
      <c r="E993" s="25"/>
      <c r="F993" s="25"/>
      <c r="G993" s="25"/>
      <c r="H993" s="25"/>
      <c r="I993" s="25"/>
      <c r="J993" s="25"/>
      <c r="K993" s="25"/>
      <c r="L993" s="25"/>
      <c r="M993" s="25"/>
      <c r="N993" s="25"/>
      <c r="O993" s="25"/>
      <c r="P993" s="25"/>
      <c r="Q993" s="7"/>
      <c r="R993" s="7"/>
      <c r="S993" s="7"/>
      <c r="T993" s="7"/>
      <c r="U993" s="7"/>
      <c r="V993" s="7"/>
      <c r="W993" s="7"/>
      <c r="X993" s="7"/>
    </row>
    <row r="994" spans="1:24" x14ac:dyDescent="0.2">
      <c r="A994" s="7"/>
      <c r="B994" s="7"/>
      <c r="C994" s="7"/>
      <c r="D994" s="25"/>
      <c r="E994" s="25"/>
      <c r="F994" s="25"/>
      <c r="G994" s="25"/>
      <c r="H994" s="25"/>
      <c r="I994" s="25"/>
      <c r="J994" s="25"/>
      <c r="K994" s="25"/>
      <c r="L994" s="25"/>
      <c r="M994" s="25"/>
      <c r="N994" s="25"/>
      <c r="O994" s="25"/>
      <c r="P994" s="25"/>
      <c r="Q994" s="7"/>
      <c r="R994" s="7"/>
      <c r="S994" s="7"/>
      <c r="T994" s="7"/>
      <c r="U994" s="7"/>
      <c r="V994" s="7"/>
      <c r="W994" s="7"/>
      <c r="X994" s="7"/>
    </row>
    <row r="995" spans="1:24" x14ac:dyDescent="0.2">
      <c r="A995" s="7"/>
      <c r="B995" s="7"/>
      <c r="C995" s="7"/>
      <c r="D995" s="25"/>
      <c r="E995" s="25"/>
      <c r="F995" s="25"/>
      <c r="G995" s="25"/>
      <c r="H995" s="25"/>
      <c r="I995" s="25"/>
      <c r="J995" s="25"/>
      <c r="K995" s="25"/>
      <c r="L995" s="25"/>
      <c r="M995" s="25"/>
      <c r="N995" s="25"/>
      <c r="O995" s="25"/>
      <c r="P995" s="25"/>
      <c r="Q995" s="7"/>
      <c r="R995" s="7"/>
      <c r="S995" s="7"/>
      <c r="T995" s="7"/>
      <c r="U995" s="7"/>
      <c r="V995" s="7"/>
      <c r="W995" s="7"/>
      <c r="X995" s="7"/>
    </row>
    <row r="996" spans="1:24" x14ac:dyDescent="0.2">
      <c r="A996" s="7"/>
      <c r="B996" s="7"/>
      <c r="C996" s="7"/>
      <c r="D996" s="25"/>
      <c r="E996" s="25"/>
      <c r="F996" s="25"/>
      <c r="G996" s="25"/>
      <c r="H996" s="25"/>
      <c r="I996" s="25"/>
      <c r="J996" s="25"/>
      <c r="K996" s="25"/>
      <c r="L996" s="25"/>
      <c r="M996" s="25"/>
      <c r="N996" s="25"/>
      <c r="O996" s="25"/>
      <c r="P996" s="25"/>
      <c r="Q996" s="7"/>
      <c r="R996" s="7"/>
      <c r="S996" s="7"/>
      <c r="T996" s="7"/>
      <c r="U996" s="7"/>
      <c r="V996" s="7"/>
      <c r="W996" s="7"/>
      <c r="X996" s="7"/>
    </row>
    <row r="997" spans="1:24" x14ac:dyDescent="0.2">
      <c r="A997" s="7"/>
      <c r="B997" s="7"/>
      <c r="C997" s="7"/>
      <c r="D997" s="25"/>
      <c r="E997" s="25"/>
      <c r="F997" s="25"/>
      <c r="G997" s="25"/>
      <c r="H997" s="25"/>
      <c r="I997" s="25"/>
      <c r="J997" s="25"/>
      <c r="K997" s="25"/>
      <c r="L997" s="25"/>
      <c r="M997" s="25"/>
      <c r="N997" s="25"/>
      <c r="O997" s="25"/>
      <c r="P997" s="25"/>
      <c r="Q997" s="7"/>
      <c r="R997" s="7"/>
      <c r="S997" s="7"/>
      <c r="T997" s="7"/>
      <c r="U997" s="7"/>
      <c r="V997" s="7"/>
      <c r="W997" s="7"/>
      <c r="X997" s="7"/>
    </row>
    <row r="998" spans="1:24" x14ac:dyDescent="0.2">
      <c r="A998" s="7"/>
      <c r="B998" s="7"/>
      <c r="C998" s="7"/>
      <c r="D998" s="25"/>
      <c r="E998" s="25"/>
      <c r="F998" s="25"/>
      <c r="G998" s="25"/>
      <c r="H998" s="25"/>
      <c r="I998" s="25"/>
      <c r="J998" s="25"/>
      <c r="K998" s="25"/>
      <c r="L998" s="25"/>
      <c r="M998" s="25"/>
      <c r="N998" s="25"/>
      <c r="O998" s="25"/>
      <c r="P998" s="25"/>
      <c r="Q998" s="7"/>
      <c r="R998" s="7"/>
      <c r="S998" s="7"/>
      <c r="T998" s="7"/>
      <c r="U998" s="7"/>
      <c r="V998" s="7"/>
      <c r="W998" s="7"/>
      <c r="X998" s="7"/>
    </row>
    <row r="999" spans="1:24" x14ac:dyDescent="0.2">
      <c r="A999" s="7"/>
      <c r="B999" s="7"/>
      <c r="C999" s="7"/>
      <c r="D999" s="25"/>
      <c r="E999" s="25"/>
      <c r="F999" s="25"/>
      <c r="G999" s="25"/>
      <c r="H999" s="25"/>
      <c r="I999" s="25"/>
      <c r="J999" s="25"/>
      <c r="K999" s="25"/>
      <c r="L999" s="25"/>
      <c r="M999" s="25"/>
      <c r="N999" s="25"/>
      <c r="O999" s="25"/>
      <c r="P999" s="25"/>
      <c r="Q999" s="7"/>
      <c r="R999" s="7"/>
      <c r="S999" s="7"/>
      <c r="T999" s="7"/>
      <c r="U999" s="7"/>
      <c r="V999" s="7"/>
      <c r="W999" s="7"/>
      <c r="X999" s="7"/>
    </row>
    <row r="1000" spans="1:24" x14ac:dyDescent="0.2">
      <c r="A1000" s="7"/>
      <c r="B1000" s="7"/>
      <c r="C1000" s="7"/>
      <c r="D1000" s="25"/>
      <c r="E1000" s="25"/>
      <c r="F1000" s="25"/>
      <c r="G1000" s="25"/>
      <c r="H1000" s="25"/>
      <c r="I1000" s="25"/>
      <c r="J1000" s="25"/>
      <c r="K1000" s="25"/>
      <c r="L1000" s="25"/>
      <c r="M1000" s="25"/>
      <c r="N1000" s="25"/>
      <c r="O1000" s="25"/>
      <c r="P1000" s="25"/>
      <c r="Q1000" s="7"/>
      <c r="R1000" s="7"/>
      <c r="S1000" s="7"/>
      <c r="T1000" s="7"/>
      <c r="U1000" s="7"/>
      <c r="V1000" s="7"/>
      <c r="W1000" s="7"/>
      <c r="X1000" s="7"/>
    </row>
    <row r="1001" spans="1:24" x14ac:dyDescent="0.2">
      <c r="A1001" s="7"/>
      <c r="B1001" s="7"/>
      <c r="C1001" s="7"/>
      <c r="D1001" s="25"/>
      <c r="E1001" s="25"/>
      <c r="F1001" s="25"/>
      <c r="G1001" s="25"/>
      <c r="H1001" s="25"/>
      <c r="I1001" s="25"/>
      <c r="J1001" s="25"/>
      <c r="K1001" s="25"/>
      <c r="L1001" s="25"/>
      <c r="M1001" s="25"/>
      <c r="N1001" s="25"/>
      <c r="O1001" s="25"/>
      <c r="P1001" s="25"/>
      <c r="Q1001" s="7"/>
      <c r="R1001" s="7"/>
      <c r="S1001" s="7"/>
      <c r="T1001" s="7"/>
      <c r="U1001" s="7"/>
      <c r="V1001" s="7"/>
      <c r="W1001" s="7"/>
      <c r="X1001" s="7"/>
    </row>
    <row r="1002" spans="1:24" x14ac:dyDescent="0.2">
      <c r="A1002" s="7"/>
      <c r="B1002" s="7"/>
      <c r="C1002" s="7"/>
      <c r="D1002" s="25"/>
      <c r="E1002" s="25"/>
      <c r="F1002" s="25"/>
      <c r="G1002" s="25"/>
      <c r="H1002" s="25"/>
      <c r="I1002" s="25"/>
      <c r="J1002" s="25"/>
      <c r="K1002" s="25"/>
      <c r="L1002" s="25"/>
      <c r="M1002" s="25"/>
      <c r="N1002" s="25"/>
      <c r="O1002" s="25"/>
      <c r="P1002" s="25"/>
      <c r="Q1002" s="7"/>
      <c r="R1002" s="7"/>
      <c r="S1002" s="7"/>
      <c r="T1002" s="7"/>
      <c r="U1002" s="7"/>
      <c r="V1002" s="7"/>
      <c r="W1002" s="7"/>
      <c r="X1002" s="7"/>
    </row>
    <row r="1003" spans="1:24" x14ac:dyDescent="0.2">
      <c r="A1003" s="7"/>
      <c r="B1003" s="7"/>
      <c r="C1003" s="7"/>
      <c r="D1003" s="25"/>
      <c r="E1003" s="25"/>
      <c r="F1003" s="25"/>
      <c r="G1003" s="25"/>
      <c r="H1003" s="25"/>
      <c r="I1003" s="25"/>
      <c r="J1003" s="25"/>
      <c r="K1003" s="25"/>
      <c r="L1003" s="25"/>
      <c r="M1003" s="25"/>
      <c r="N1003" s="25"/>
      <c r="O1003" s="25"/>
      <c r="P1003" s="25"/>
      <c r="Q1003" s="7"/>
      <c r="R1003" s="7"/>
      <c r="S1003" s="7"/>
      <c r="T1003" s="7"/>
      <c r="U1003" s="7"/>
      <c r="V1003" s="7"/>
      <c r="W1003" s="7"/>
      <c r="X1003" s="7"/>
    </row>
    <row r="1004" spans="1:24" x14ac:dyDescent="0.2">
      <c r="A1004" s="7"/>
      <c r="B1004" s="7"/>
      <c r="C1004" s="7"/>
      <c r="D1004" s="25"/>
      <c r="E1004" s="25"/>
      <c r="F1004" s="25"/>
      <c r="G1004" s="25"/>
      <c r="H1004" s="25"/>
      <c r="I1004" s="25"/>
      <c r="J1004" s="25"/>
      <c r="K1004" s="25"/>
      <c r="L1004" s="25"/>
      <c r="M1004" s="25"/>
      <c r="N1004" s="25"/>
      <c r="O1004" s="25"/>
      <c r="P1004" s="25"/>
      <c r="Q1004" s="7"/>
      <c r="R1004" s="7"/>
      <c r="S1004" s="7"/>
      <c r="T1004" s="7"/>
      <c r="U1004" s="7"/>
      <c r="V1004" s="7"/>
      <c r="W1004" s="7"/>
      <c r="X1004" s="7"/>
    </row>
    <row r="1005" spans="1:24" x14ac:dyDescent="0.2">
      <c r="A1005" s="7"/>
      <c r="B1005" s="7"/>
      <c r="C1005" s="7"/>
      <c r="D1005" s="25"/>
      <c r="E1005" s="25"/>
      <c r="F1005" s="25"/>
      <c r="G1005" s="25"/>
      <c r="H1005" s="25"/>
      <c r="I1005" s="25"/>
      <c r="J1005" s="25"/>
      <c r="K1005" s="25"/>
      <c r="L1005" s="25"/>
      <c r="M1005" s="25"/>
      <c r="N1005" s="25"/>
      <c r="O1005" s="25"/>
      <c r="P1005" s="25"/>
      <c r="Q1005" s="7"/>
      <c r="R1005" s="7"/>
      <c r="S1005" s="7"/>
      <c r="T1005" s="7"/>
      <c r="U1005" s="7"/>
      <c r="V1005" s="7"/>
      <c r="W1005" s="7"/>
      <c r="X1005" s="7"/>
    </row>
    <row r="1006" spans="1:24" x14ac:dyDescent="0.2">
      <c r="A1006" s="7"/>
      <c r="B1006" s="7"/>
      <c r="C1006" s="7"/>
      <c r="D1006" s="25"/>
      <c r="E1006" s="25"/>
      <c r="F1006" s="25"/>
      <c r="G1006" s="25"/>
      <c r="H1006" s="25"/>
      <c r="I1006" s="25"/>
      <c r="J1006" s="25"/>
      <c r="K1006" s="25"/>
      <c r="L1006" s="25"/>
      <c r="M1006" s="25"/>
      <c r="N1006" s="25"/>
      <c r="O1006" s="25"/>
      <c r="P1006" s="25"/>
      <c r="Q1006" s="7"/>
      <c r="R1006" s="7"/>
      <c r="S1006" s="7"/>
      <c r="T1006" s="7"/>
      <c r="U1006" s="7"/>
      <c r="V1006" s="7"/>
      <c r="W1006" s="7"/>
      <c r="X1006" s="7"/>
    </row>
    <row r="1007" spans="1:24" x14ac:dyDescent="0.2">
      <c r="A1007" s="7"/>
      <c r="B1007" s="7"/>
      <c r="C1007" s="7"/>
      <c r="D1007" s="25"/>
      <c r="E1007" s="25"/>
      <c r="F1007" s="25"/>
      <c r="G1007" s="25"/>
      <c r="H1007" s="25"/>
      <c r="I1007" s="25"/>
      <c r="J1007" s="25"/>
      <c r="K1007" s="25"/>
      <c r="L1007" s="25"/>
      <c r="M1007" s="25"/>
      <c r="N1007" s="25"/>
      <c r="O1007" s="25"/>
      <c r="P1007" s="25"/>
      <c r="Q1007" s="7"/>
      <c r="R1007" s="7"/>
      <c r="S1007" s="7"/>
      <c r="T1007" s="7"/>
      <c r="U1007" s="7"/>
      <c r="V1007" s="7"/>
      <c r="W1007" s="7"/>
      <c r="X1007" s="7"/>
    </row>
    <row r="1008" spans="1:24" x14ac:dyDescent="0.2">
      <c r="A1008" s="7"/>
      <c r="B1008" s="7"/>
      <c r="C1008" s="7"/>
      <c r="D1008" s="25"/>
      <c r="E1008" s="25"/>
      <c r="F1008" s="25"/>
      <c r="G1008" s="25"/>
      <c r="H1008" s="25"/>
      <c r="I1008" s="25"/>
      <c r="J1008" s="25"/>
      <c r="K1008" s="25"/>
      <c r="L1008" s="25"/>
      <c r="M1008" s="25"/>
      <c r="N1008" s="25"/>
      <c r="O1008" s="25"/>
      <c r="P1008" s="25"/>
      <c r="Q1008" s="7"/>
      <c r="R1008" s="7"/>
      <c r="S1008" s="7"/>
      <c r="T1008" s="7"/>
      <c r="U1008" s="7"/>
      <c r="V1008" s="7"/>
      <c r="W1008" s="7"/>
      <c r="X1008" s="7"/>
    </row>
    <row r="1009" spans="1:24" x14ac:dyDescent="0.2">
      <c r="A1009" s="7"/>
      <c r="B1009" s="7"/>
      <c r="C1009" s="7"/>
      <c r="D1009" s="25"/>
      <c r="E1009" s="25"/>
      <c r="F1009" s="25"/>
      <c r="G1009" s="25"/>
      <c r="H1009" s="25"/>
      <c r="I1009" s="25"/>
      <c r="J1009" s="25"/>
      <c r="K1009" s="25"/>
      <c r="L1009" s="25"/>
      <c r="M1009" s="25"/>
      <c r="N1009" s="25"/>
      <c r="O1009" s="25"/>
      <c r="P1009" s="25"/>
      <c r="Q1009" s="7"/>
      <c r="R1009" s="7"/>
      <c r="S1009" s="7"/>
      <c r="T1009" s="7"/>
      <c r="U1009" s="7"/>
      <c r="V1009" s="7"/>
      <c r="W1009" s="7"/>
      <c r="X1009" s="7"/>
    </row>
    <row r="1010" spans="1:24" x14ac:dyDescent="0.2">
      <c r="A1010" s="7"/>
      <c r="B1010" s="7"/>
      <c r="C1010" s="7"/>
      <c r="D1010" s="25"/>
      <c r="E1010" s="25"/>
      <c r="F1010" s="25"/>
      <c r="G1010" s="25"/>
      <c r="H1010" s="25"/>
      <c r="I1010" s="25"/>
      <c r="J1010" s="25"/>
      <c r="K1010" s="25"/>
      <c r="L1010" s="25"/>
      <c r="M1010" s="25"/>
      <c r="N1010" s="25"/>
      <c r="O1010" s="25"/>
      <c r="P1010" s="25"/>
      <c r="Q1010" s="7"/>
      <c r="R1010" s="7"/>
      <c r="S1010" s="7"/>
      <c r="T1010" s="7"/>
      <c r="U1010" s="7"/>
      <c r="V1010" s="7"/>
      <c r="W1010" s="7"/>
      <c r="X1010" s="7"/>
    </row>
    <row r="1011" spans="1:24" x14ac:dyDescent="0.2">
      <c r="A1011" s="7"/>
      <c r="B1011" s="7"/>
      <c r="C1011" s="7"/>
      <c r="D1011" s="25"/>
      <c r="E1011" s="25"/>
      <c r="F1011" s="25"/>
      <c r="G1011" s="25"/>
      <c r="H1011" s="25"/>
      <c r="I1011" s="25"/>
      <c r="J1011" s="25"/>
      <c r="K1011" s="25"/>
      <c r="L1011" s="25"/>
      <c r="M1011" s="25"/>
      <c r="N1011" s="25"/>
      <c r="O1011" s="25"/>
      <c r="P1011" s="25"/>
      <c r="Q1011" s="7"/>
      <c r="R1011" s="7"/>
      <c r="S1011" s="7"/>
      <c r="T1011" s="7"/>
      <c r="U1011" s="7"/>
      <c r="V1011" s="7"/>
      <c r="W1011" s="7"/>
      <c r="X1011" s="7"/>
    </row>
    <row r="1012" spans="1:24" x14ac:dyDescent="0.2">
      <c r="A1012" s="7"/>
      <c r="B1012" s="7"/>
      <c r="C1012" s="7"/>
      <c r="D1012" s="25"/>
      <c r="E1012" s="25"/>
      <c r="F1012" s="25"/>
      <c r="G1012" s="25"/>
      <c r="H1012" s="25"/>
      <c r="I1012" s="25"/>
      <c r="J1012" s="25"/>
      <c r="K1012" s="25"/>
      <c r="L1012" s="25"/>
      <c r="M1012" s="25"/>
      <c r="N1012" s="25"/>
      <c r="O1012" s="25"/>
      <c r="P1012" s="25"/>
      <c r="Q1012" s="7"/>
      <c r="R1012" s="7"/>
      <c r="S1012" s="7"/>
      <c r="T1012" s="7"/>
      <c r="U1012" s="7"/>
      <c r="V1012" s="7"/>
      <c r="W1012" s="7"/>
      <c r="X1012" s="7"/>
    </row>
    <row r="1013" spans="1:24" x14ac:dyDescent="0.2">
      <c r="A1013" s="7"/>
      <c r="B1013" s="7"/>
      <c r="C1013" s="7"/>
      <c r="D1013" s="25"/>
      <c r="E1013" s="25"/>
      <c r="F1013" s="25"/>
      <c r="G1013" s="25"/>
      <c r="H1013" s="25"/>
      <c r="I1013" s="25"/>
      <c r="J1013" s="25"/>
      <c r="K1013" s="25"/>
      <c r="L1013" s="25"/>
      <c r="M1013" s="25"/>
      <c r="N1013" s="25"/>
      <c r="O1013" s="25"/>
      <c r="P1013" s="25"/>
      <c r="Q1013" s="7"/>
      <c r="R1013" s="7"/>
      <c r="S1013" s="7"/>
      <c r="T1013" s="7"/>
      <c r="U1013" s="7"/>
      <c r="V1013" s="7"/>
      <c r="W1013" s="7"/>
      <c r="X1013" s="7"/>
    </row>
    <row r="1014" spans="1:24" x14ac:dyDescent="0.2">
      <c r="A1014" s="7"/>
      <c r="B1014" s="7"/>
      <c r="C1014" s="7"/>
      <c r="D1014" s="25"/>
      <c r="E1014" s="25"/>
      <c r="F1014" s="25"/>
      <c r="G1014" s="25"/>
      <c r="H1014" s="25"/>
      <c r="I1014" s="25"/>
      <c r="J1014" s="25"/>
      <c r="K1014" s="25"/>
      <c r="L1014" s="25"/>
      <c r="M1014" s="25"/>
      <c r="N1014" s="25"/>
      <c r="O1014" s="25"/>
      <c r="P1014" s="25"/>
      <c r="Q1014" s="7"/>
      <c r="R1014" s="7"/>
      <c r="S1014" s="7"/>
      <c r="T1014" s="7"/>
      <c r="U1014" s="7"/>
      <c r="V1014" s="7"/>
      <c r="W1014" s="7"/>
      <c r="X1014" s="7"/>
    </row>
    <row r="1015" spans="1:24" x14ac:dyDescent="0.2">
      <c r="A1015" s="7"/>
      <c r="B1015" s="7"/>
      <c r="C1015" s="7"/>
      <c r="D1015" s="25"/>
      <c r="E1015" s="25"/>
      <c r="F1015" s="25"/>
      <c r="G1015" s="25"/>
      <c r="H1015" s="25"/>
      <c r="I1015" s="25"/>
      <c r="J1015" s="25"/>
      <c r="K1015" s="25"/>
      <c r="L1015" s="25"/>
      <c r="M1015" s="25"/>
      <c r="N1015" s="25"/>
      <c r="O1015" s="25"/>
      <c r="P1015" s="25"/>
      <c r="Q1015" s="7"/>
      <c r="R1015" s="7"/>
      <c r="S1015" s="7"/>
      <c r="T1015" s="7"/>
      <c r="U1015" s="7"/>
      <c r="V1015" s="7"/>
      <c r="W1015" s="7"/>
      <c r="X1015" s="7"/>
    </row>
    <row r="1016" spans="1:24" x14ac:dyDescent="0.2">
      <c r="A1016" s="7"/>
      <c r="B1016" s="7"/>
      <c r="C1016" s="7"/>
      <c r="D1016" s="25"/>
      <c r="E1016" s="25"/>
      <c r="F1016" s="25"/>
      <c r="G1016" s="25"/>
      <c r="H1016" s="25"/>
      <c r="I1016" s="25"/>
      <c r="J1016" s="25"/>
      <c r="K1016" s="25"/>
      <c r="L1016" s="25"/>
      <c r="M1016" s="25"/>
      <c r="N1016" s="25"/>
      <c r="O1016" s="25"/>
      <c r="P1016" s="25"/>
      <c r="Q1016" s="7"/>
      <c r="R1016" s="7"/>
      <c r="S1016" s="7"/>
      <c r="T1016" s="7"/>
      <c r="U1016" s="7"/>
      <c r="V1016" s="7"/>
      <c r="W1016" s="7"/>
      <c r="X1016" s="7"/>
    </row>
    <row r="1017" spans="1:24" x14ac:dyDescent="0.2">
      <c r="A1017" s="7"/>
      <c r="B1017" s="7"/>
      <c r="C1017" s="7"/>
      <c r="D1017" s="25"/>
      <c r="E1017" s="25"/>
      <c r="F1017" s="25"/>
      <c r="G1017" s="25"/>
      <c r="H1017" s="25"/>
      <c r="I1017" s="25"/>
      <c r="J1017" s="25"/>
      <c r="K1017" s="25"/>
      <c r="L1017" s="25"/>
      <c r="M1017" s="25"/>
      <c r="N1017" s="25"/>
      <c r="O1017" s="25"/>
      <c r="P1017" s="25"/>
      <c r="Q1017" s="7"/>
      <c r="R1017" s="7"/>
      <c r="S1017" s="7"/>
      <c r="T1017" s="7"/>
      <c r="U1017" s="7"/>
      <c r="V1017" s="7"/>
      <c r="W1017" s="7"/>
      <c r="X1017" s="7"/>
    </row>
    <row r="1018" spans="1:24" x14ac:dyDescent="0.2">
      <c r="A1018" s="7"/>
      <c r="B1018" s="7"/>
      <c r="C1018" s="7"/>
      <c r="D1018" s="25"/>
      <c r="E1018" s="25"/>
      <c r="F1018" s="25"/>
      <c r="G1018" s="25"/>
      <c r="H1018" s="25"/>
      <c r="I1018" s="25"/>
      <c r="J1018" s="25"/>
      <c r="K1018" s="25"/>
      <c r="L1018" s="25"/>
      <c r="M1018" s="25"/>
      <c r="N1018" s="25"/>
      <c r="O1018" s="25"/>
      <c r="P1018" s="25"/>
      <c r="Q1018" s="7"/>
      <c r="R1018" s="7"/>
      <c r="S1018" s="7"/>
      <c r="T1018" s="7"/>
      <c r="U1018" s="7"/>
      <c r="V1018" s="7"/>
      <c r="W1018" s="7"/>
      <c r="X1018" s="7"/>
    </row>
    <row r="1019" spans="1:24" x14ac:dyDescent="0.2">
      <c r="A1019" s="7"/>
      <c r="B1019" s="7"/>
      <c r="C1019" s="7"/>
      <c r="D1019" s="25"/>
      <c r="E1019" s="25"/>
      <c r="F1019" s="25"/>
      <c r="G1019" s="25"/>
      <c r="H1019" s="25"/>
      <c r="I1019" s="25"/>
      <c r="J1019" s="25"/>
      <c r="K1019" s="25"/>
      <c r="L1019" s="25"/>
      <c r="M1019" s="25"/>
      <c r="N1019" s="25"/>
      <c r="O1019" s="25"/>
      <c r="P1019" s="25"/>
      <c r="Q1019" s="7"/>
      <c r="R1019" s="7"/>
      <c r="S1019" s="7"/>
      <c r="T1019" s="7"/>
      <c r="U1019" s="7"/>
      <c r="V1019" s="7"/>
      <c r="W1019" s="7"/>
      <c r="X1019" s="7"/>
    </row>
    <row r="1020" spans="1:24" x14ac:dyDescent="0.2">
      <c r="A1020" s="7"/>
      <c r="B1020" s="7"/>
      <c r="C1020" s="7"/>
      <c r="D1020" s="25"/>
      <c r="E1020" s="25"/>
      <c r="F1020" s="25"/>
      <c r="G1020" s="25"/>
      <c r="H1020" s="25"/>
      <c r="I1020" s="25"/>
      <c r="J1020" s="25"/>
      <c r="K1020" s="25"/>
      <c r="L1020" s="25"/>
      <c r="M1020" s="25"/>
      <c r="N1020" s="25"/>
      <c r="O1020" s="25"/>
      <c r="P1020" s="25"/>
      <c r="Q1020" s="7"/>
      <c r="R1020" s="7"/>
      <c r="S1020" s="7"/>
      <c r="T1020" s="7"/>
      <c r="U1020" s="7"/>
      <c r="V1020" s="7"/>
      <c r="W1020" s="7"/>
      <c r="X1020" s="7"/>
    </row>
    <row r="1021" spans="1:24" x14ac:dyDescent="0.2">
      <c r="A1021" s="7"/>
      <c r="B1021" s="7"/>
      <c r="C1021" s="7"/>
      <c r="D1021" s="25"/>
      <c r="E1021" s="25"/>
      <c r="F1021" s="25"/>
      <c r="G1021" s="25"/>
      <c r="H1021" s="25"/>
      <c r="I1021" s="25"/>
      <c r="J1021" s="25"/>
      <c r="K1021" s="25"/>
      <c r="L1021" s="25"/>
      <c r="M1021" s="25"/>
      <c r="N1021" s="25"/>
      <c r="O1021" s="25"/>
      <c r="P1021" s="25"/>
      <c r="Q1021" s="7"/>
      <c r="R1021" s="7"/>
      <c r="S1021" s="7"/>
      <c r="T1021" s="7"/>
      <c r="U1021" s="7"/>
      <c r="V1021" s="7"/>
      <c r="W1021" s="7"/>
      <c r="X1021" s="7"/>
    </row>
    <row r="1022" spans="1:24" x14ac:dyDescent="0.2">
      <c r="A1022" s="7"/>
      <c r="B1022" s="7"/>
      <c r="C1022" s="7"/>
      <c r="D1022" s="25"/>
      <c r="E1022" s="25"/>
      <c r="F1022" s="25"/>
      <c r="G1022" s="25"/>
      <c r="H1022" s="25"/>
      <c r="I1022" s="25"/>
      <c r="J1022" s="25"/>
      <c r="K1022" s="25"/>
      <c r="L1022" s="25"/>
      <c r="M1022" s="25"/>
      <c r="N1022" s="25"/>
      <c r="O1022" s="25"/>
      <c r="P1022" s="25"/>
      <c r="Q1022" s="7"/>
      <c r="R1022" s="7"/>
      <c r="S1022" s="7"/>
      <c r="T1022" s="7"/>
      <c r="U1022" s="7"/>
      <c r="V1022" s="7"/>
      <c r="W1022" s="7"/>
      <c r="X1022" s="7"/>
    </row>
    <row r="1023" spans="1:24" x14ac:dyDescent="0.2">
      <c r="A1023" s="7"/>
      <c r="B1023" s="7"/>
      <c r="C1023" s="7"/>
      <c r="D1023" s="25"/>
      <c r="E1023" s="25"/>
      <c r="F1023" s="25"/>
      <c r="G1023" s="25"/>
      <c r="H1023" s="25"/>
      <c r="I1023" s="25"/>
      <c r="J1023" s="25"/>
      <c r="K1023" s="25"/>
      <c r="L1023" s="25"/>
      <c r="M1023" s="25"/>
      <c r="N1023" s="25"/>
      <c r="O1023" s="25"/>
      <c r="P1023" s="25"/>
      <c r="Q1023" s="7"/>
      <c r="R1023" s="7"/>
      <c r="S1023" s="7"/>
      <c r="T1023" s="7"/>
      <c r="U1023" s="7"/>
      <c r="V1023" s="7"/>
      <c r="W1023" s="7"/>
      <c r="X1023" s="7"/>
    </row>
    <row r="1024" spans="1:24" x14ac:dyDescent="0.2">
      <c r="A1024" s="7"/>
      <c r="B1024" s="7"/>
      <c r="C1024" s="7"/>
      <c r="D1024" s="25"/>
      <c r="E1024" s="25"/>
      <c r="F1024" s="25"/>
      <c r="G1024" s="25"/>
      <c r="H1024" s="25"/>
      <c r="I1024" s="25"/>
      <c r="J1024" s="25"/>
      <c r="K1024" s="25"/>
      <c r="L1024" s="25"/>
      <c r="M1024" s="25"/>
      <c r="N1024" s="25"/>
      <c r="O1024" s="25"/>
      <c r="P1024" s="25"/>
      <c r="Q1024" s="7"/>
      <c r="R1024" s="7"/>
      <c r="S1024" s="7"/>
      <c r="T1024" s="7"/>
      <c r="U1024" s="7"/>
      <c r="V1024" s="7"/>
      <c r="W1024" s="7"/>
      <c r="X1024" s="7"/>
    </row>
    <row r="1025" spans="1:24" x14ac:dyDescent="0.2">
      <c r="A1025" s="7"/>
      <c r="B1025" s="7"/>
      <c r="C1025" s="7"/>
      <c r="D1025" s="25"/>
      <c r="E1025" s="25"/>
      <c r="F1025" s="25"/>
      <c r="G1025" s="25"/>
      <c r="H1025" s="25"/>
      <c r="I1025" s="25"/>
      <c r="J1025" s="25"/>
      <c r="K1025" s="25"/>
      <c r="L1025" s="25"/>
      <c r="M1025" s="25"/>
      <c r="N1025" s="25"/>
      <c r="O1025" s="25"/>
      <c r="P1025" s="25"/>
      <c r="Q1025" s="7"/>
      <c r="R1025" s="7"/>
      <c r="S1025" s="7"/>
      <c r="T1025" s="7"/>
      <c r="U1025" s="7"/>
      <c r="V1025" s="7"/>
      <c r="W1025" s="7"/>
      <c r="X1025" s="7"/>
    </row>
    <row r="1026" spans="1:24" x14ac:dyDescent="0.2">
      <c r="A1026" s="7"/>
      <c r="B1026" s="7"/>
      <c r="C1026" s="7"/>
      <c r="D1026" s="25"/>
      <c r="E1026" s="25"/>
      <c r="F1026" s="25"/>
      <c r="G1026" s="25"/>
      <c r="H1026" s="25"/>
      <c r="I1026" s="25"/>
      <c r="J1026" s="25"/>
      <c r="K1026" s="25"/>
      <c r="L1026" s="25"/>
      <c r="M1026" s="25"/>
      <c r="N1026" s="25"/>
      <c r="O1026" s="25"/>
      <c r="P1026" s="25"/>
      <c r="Q1026" s="7"/>
      <c r="R1026" s="7"/>
      <c r="S1026" s="7"/>
      <c r="T1026" s="7"/>
      <c r="U1026" s="7"/>
      <c r="V1026" s="7"/>
      <c r="W1026" s="7"/>
      <c r="X1026" s="7"/>
    </row>
    <row r="1027" spans="1:24" x14ac:dyDescent="0.2">
      <c r="A1027" s="7"/>
      <c r="B1027" s="7"/>
      <c r="C1027" s="7"/>
      <c r="D1027" s="25"/>
      <c r="E1027" s="25"/>
      <c r="F1027" s="25"/>
      <c r="G1027" s="25"/>
      <c r="H1027" s="25"/>
      <c r="I1027" s="25"/>
      <c r="J1027" s="25"/>
      <c r="K1027" s="25"/>
      <c r="L1027" s="25"/>
      <c r="M1027" s="25"/>
      <c r="N1027" s="25"/>
      <c r="O1027" s="25"/>
      <c r="P1027" s="25"/>
      <c r="Q1027" s="7"/>
      <c r="R1027" s="7"/>
      <c r="S1027" s="7"/>
      <c r="T1027" s="7"/>
      <c r="U1027" s="7"/>
      <c r="V1027" s="7"/>
      <c r="W1027" s="7"/>
      <c r="X1027" s="7"/>
    </row>
    <row r="1028" spans="1:24" x14ac:dyDescent="0.2">
      <c r="A1028" s="7"/>
      <c r="B1028" s="7"/>
      <c r="C1028" s="7"/>
      <c r="D1028" s="25"/>
      <c r="E1028" s="25"/>
      <c r="F1028" s="25"/>
      <c r="G1028" s="25"/>
      <c r="H1028" s="25"/>
      <c r="I1028" s="25"/>
      <c r="J1028" s="25"/>
      <c r="K1028" s="25"/>
      <c r="L1028" s="25"/>
      <c r="M1028" s="25"/>
      <c r="N1028" s="25"/>
      <c r="O1028" s="25"/>
      <c r="P1028" s="25"/>
      <c r="Q1028" s="7"/>
      <c r="R1028" s="7"/>
      <c r="S1028" s="7"/>
      <c r="T1028" s="7"/>
      <c r="U1028" s="7"/>
      <c r="V1028" s="7"/>
      <c r="W1028" s="7"/>
      <c r="X1028" s="7"/>
    </row>
    <row r="1029" spans="1:24" x14ac:dyDescent="0.2">
      <c r="A1029" s="7"/>
      <c r="B1029" s="7"/>
      <c r="C1029" s="7"/>
      <c r="D1029" s="25"/>
      <c r="E1029" s="25"/>
      <c r="F1029" s="25"/>
      <c r="G1029" s="25"/>
      <c r="H1029" s="25"/>
      <c r="I1029" s="25"/>
      <c r="J1029" s="25"/>
      <c r="K1029" s="25"/>
      <c r="L1029" s="25"/>
      <c r="M1029" s="25"/>
      <c r="N1029" s="25"/>
      <c r="O1029" s="25"/>
      <c r="P1029" s="25"/>
      <c r="Q1029" s="7"/>
      <c r="R1029" s="7"/>
      <c r="S1029" s="7"/>
      <c r="T1029" s="7"/>
      <c r="U1029" s="7"/>
      <c r="V1029" s="7"/>
      <c r="W1029" s="7"/>
      <c r="X1029" s="7"/>
    </row>
    <row r="1030" spans="1:24" x14ac:dyDescent="0.2">
      <c r="A1030" s="7"/>
      <c r="B1030" s="7"/>
      <c r="C1030" s="7"/>
      <c r="D1030" s="25"/>
      <c r="E1030" s="25"/>
      <c r="F1030" s="25"/>
      <c r="G1030" s="25"/>
      <c r="H1030" s="25"/>
      <c r="I1030" s="25"/>
      <c r="J1030" s="25"/>
      <c r="K1030" s="25"/>
      <c r="L1030" s="25"/>
      <c r="M1030" s="25"/>
      <c r="N1030" s="25"/>
      <c r="O1030" s="25"/>
      <c r="P1030" s="25"/>
      <c r="Q1030" s="7"/>
      <c r="R1030" s="7"/>
      <c r="S1030" s="7"/>
      <c r="T1030" s="7"/>
      <c r="U1030" s="7"/>
      <c r="V1030" s="7"/>
      <c r="W1030" s="7"/>
      <c r="X1030" s="7"/>
    </row>
    <row r="1031" spans="1:24" x14ac:dyDescent="0.2">
      <c r="A1031" s="7"/>
      <c r="B1031" s="7"/>
      <c r="C1031" s="7"/>
      <c r="D1031" s="25"/>
      <c r="E1031" s="25"/>
      <c r="F1031" s="25"/>
      <c r="G1031" s="25"/>
      <c r="H1031" s="25"/>
      <c r="I1031" s="25"/>
      <c r="J1031" s="25"/>
      <c r="K1031" s="25"/>
      <c r="L1031" s="25"/>
      <c r="M1031" s="25"/>
      <c r="N1031" s="25"/>
      <c r="O1031" s="25"/>
      <c r="P1031" s="25"/>
      <c r="Q1031" s="7"/>
      <c r="R1031" s="7"/>
      <c r="S1031" s="7"/>
      <c r="T1031" s="7"/>
      <c r="U1031" s="7"/>
      <c r="V1031" s="7"/>
      <c r="W1031" s="7"/>
      <c r="X1031" s="7"/>
    </row>
    <row r="1032" spans="1:24" x14ac:dyDescent="0.2">
      <c r="A1032" s="7"/>
      <c r="B1032" s="7"/>
      <c r="C1032" s="7"/>
      <c r="D1032" s="25"/>
      <c r="E1032" s="25"/>
      <c r="F1032" s="25"/>
      <c r="G1032" s="25"/>
      <c r="H1032" s="25"/>
      <c r="I1032" s="25"/>
      <c r="J1032" s="25"/>
      <c r="K1032" s="25"/>
      <c r="L1032" s="25"/>
      <c r="M1032" s="25"/>
      <c r="N1032" s="25"/>
      <c r="O1032" s="25"/>
      <c r="P1032" s="25"/>
      <c r="Q1032" s="7"/>
      <c r="R1032" s="7"/>
      <c r="S1032" s="7"/>
      <c r="T1032" s="7"/>
      <c r="U1032" s="7"/>
      <c r="V1032" s="7"/>
      <c r="W1032" s="7"/>
      <c r="X1032" s="7"/>
    </row>
    <row r="1033" spans="1:24" x14ac:dyDescent="0.2">
      <c r="A1033" s="7"/>
      <c r="B1033" s="7"/>
      <c r="C1033" s="7"/>
      <c r="D1033" s="25"/>
      <c r="E1033" s="25"/>
      <c r="F1033" s="25"/>
      <c r="G1033" s="25"/>
      <c r="H1033" s="25"/>
      <c r="I1033" s="25"/>
      <c r="J1033" s="25"/>
      <c r="K1033" s="25"/>
      <c r="L1033" s="25"/>
      <c r="M1033" s="25"/>
      <c r="N1033" s="25"/>
      <c r="O1033" s="25"/>
      <c r="P1033" s="25"/>
      <c r="Q1033" s="7"/>
      <c r="R1033" s="7"/>
      <c r="S1033" s="7"/>
      <c r="T1033" s="7"/>
      <c r="U1033" s="7"/>
      <c r="V1033" s="7"/>
      <c r="W1033" s="7"/>
      <c r="X1033" s="7"/>
    </row>
    <row r="1034" spans="1:24" x14ac:dyDescent="0.2">
      <c r="A1034" s="7"/>
      <c r="B1034" s="7"/>
      <c r="C1034" s="7"/>
      <c r="D1034" s="25"/>
      <c r="E1034" s="25"/>
      <c r="F1034" s="25"/>
      <c r="G1034" s="25"/>
      <c r="H1034" s="25"/>
      <c r="I1034" s="25"/>
      <c r="J1034" s="25"/>
      <c r="K1034" s="25"/>
      <c r="L1034" s="25"/>
      <c r="M1034" s="25"/>
      <c r="N1034" s="25"/>
      <c r="O1034" s="25"/>
      <c r="P1034" s="25"/>
      <c r="Q1034" s="7"/>
      <c r="R1034" s="7"/>
      <c r="S1034" s="7"/>
      <c r="T1034" s="7"/>
      <c r="U1034" s="7"/>
      <c r="V1034" s="7"/>
      <c r="W1034" s="7"/>
      <c r="X1034" s="7"/>
    </row>
    <row r="1035" spans="1:24" x14ac:dyDescent="0.2">
      <c r="A1035" s="7"/>
      <c r="B1035" s="7"/>
      <c r="C1035" s="7"/>
      <c r="D1035" s="25"/>
      <c r="E1035" s="25"/>
      <c r="F1035" s="25"/>
      <c r="G1035" s="25"/>
      <c r="H1035" s="25"/>
      <c r="I1035" s="25"/>
      <c r="J1035" s="25"/>
      <c r="K1035" s="25"/>
      <c r="L1035" s="25"/>
      <c r="M1035" s="25"/>
      <c r="N1035" s="25"/>
      <c r="O1035" s="25"/>
      <c r="P1035" s="25"/>
      <c r="Q1035" s="7"/>
      <c r="R1035" s="7"/>
      <c r="S1035" s="7"/>
      <c r="T1035" s="7"/>
      <c r="U1035" s="7"/>
      <c r="V1035" s="7"/>
      <c r="W1035" s="7"/>
      <c r="X1035" s="7"/>
    </row>
    <row r="1036" spans="1:24" x14ac:dyDescent="0.2">
      <c r="A1036" s="7"/>
      <c r="B1036" s="7"/>
      <c r="C1036" s="7"/>
      <c r="D1036" s="25"/>
      <c r="E1036" s="25"/>
      <c r="F1036" s="25"/>
      <c r="G1036" s="25"/>
      <c r="H1036" s="25"/>
      <c r="I1036" s="25"/>
      <c r="J1036" s="25"/>
      <c r="K1036" s="25"/>
      <c r="L1036" s="25"/>
      <c r="M1036" s="25"/>
      <c r="N1036" s="25"/>
      <c r="O1036" s="25"/>
      <c r="P1036" s="25"/>
      <c r="Q1036" s="7"/>
      <c r="R1036" s="7"/>
      <c r="S1036" s="7"/>
      <c r="T1036" s="7"/>
      <c r="U1036" s="7"/>
      <c r="V1036" s="7"/>
      <c r="W1036" s="7"/>
      <c r="X1036" s="7"/>
    </row>
    <row r="1037" spans="1:24" x14ac:dyDescent="0.2">
      <c r="A1037" s="7"/>
      <c r="B1037" s="7"/>
      <c r="C1037" s="7"/>
      <c r="D1037" s="25"/>
      <c r="E1037" s="25"/>
      <c r="F1037" s="25"/>
      <c r="G1037" s="25"/>
      <c r="H1037" s="25"/>
      <c r="I1037" s="25"/>
      <c r="J1037" s="25"/>
      <c r="K1037" s="25"/>
      <c r="L1037" s="25"/>
      <c r="M1037" s="25"/>
      <c r="N1037" s="25"/>
      <c r="O1037" s="25"/>
      <c r="P1037" s="25"/>
      <c r="Q1037" s="7"/>
      <c r="R1037" s="7"/>
      <c r="S1037" s="7"/>
      <c r="T1037" s="7"/>
      <c r="U1037" s="7"/>
      <c r="V1037" s="7"/>
      <c r="W1037" s="7"/>
      <c r="X1037" s="7"/>
    </row>
    <row r="1038" spans="1:24" x14ac:dyDescent="0.2">
      <c r="A1038" s="7"/>
      <c r="B1038" s="7"/>
      <c r="C1038" s="7"/>
      <c r="D1038" s="25"/>
      <c r="E1038" s="25"/>
      <c r="F1038" s="25"/>
      <c r="G1038" s="25"/>
      <c r="H1038" s="25"/>
      <c r="I1038" s="25"/>
      <c r="J1038" s="25"/>
      <c r="K1038" s="25"/>
      <c r="L1038" s="25"/>
      <c r="M1038" s="25"/>
      <c r="N1038" s="25"/>
      <c r="O1038" s="25"/>
      <c r="P1038" s="25"/>
      <c r="Q1038" s="7"/>
      <c r="R1038" s="7"/>
      <c r="S1038" s="7"/>
      <c r="T1038" s="7"/>
      <c r="U1038" s="7"/>
      <c r="V1038" s="7"/>
      <c r="W1038" s="7"/>
      <c r="X1038" s="7"/>
    </row>
    <row r="1039" spans="1:24" x14ac:dyDescent="0.2">
      <c r="A1039" s="7"/>
      <c r="B1039" s="7"/>
      <c r="C1039" s="7"/>
      <c r="D1039" s="25"/>
      <c r="E1039" s="25"/>
      <c r="F1039" s="25"/>
      <c r="G1039" s="25"/>
      <c r="H1039" s="25"/>
      <c r="I1039" s="25"/>
      <c r="J1039" s="25"/>
      <c r="K1039" s="25"/>
      <c r="L1039" s="25"/>
      <c r="M1039" s="25"/>
      <c r="N1039" s="25"/>
      <c r="O1039" s="25"/>
      <c r="P1039" s="25"/>
      <c r="Q1039" s="7"/>
      <c r="R1039" s="7"/>
      <c r="S1039" s="7"/>
      <c r="T1039" s="7"/>
      <c r="U1039" s="7"/>
      <c r="V1039" s="7"/>
      <c r="W1039" s="7"/>
      <c r="X1039" s="7"/>
    </row>
    <row r="1040" spans="1:24" x14ac:dyDescent="0.2">
      <c r="A1040" s="7"/>
      <c r="B1040" s="7"/>
      <c r="C1040" s="7"/>
      <c r="D1040" s="25"/>
      <c r="E1040" s="25"/>
      <c r="F1040" s="25"/>
      <c r="G1040" s="25"/>
      <c r="H1040" s="25"/>
      <c r="I1040" s="25"/>
      <c r="J1040" s="25"/>
      <c r="K1040" s="25"/>
      <c r="L1040" s="25"/>
      <c r="M1040" s="25"/>
      <c r="N1040" s="25"/>
      <c r="O1040" s="25"/>
      <c r="P1040" s="25"/>
      <c r="Q1040" s="7"/>
      <c r="R1040" s="7"/>
      <c r="S1040" s="7"/>
      <c r="T1040" s="7"/>
      <c r="U1040" s="7"/>
      <c r="V1040" s="7"/>
      <c r="W1040" s="7"/>
      <c r="X1040" s="7"/>
    </row>
    <row r="1041" spans="1:24" x14ac:dyDescent="0.2">
      <c r="A1041" s="7"/>
      <c r="B1041" s="7"/>
      <c r="C1041" s="7"/>
      <c r="D1041" s="25"/>
      <c r="E1041" s="25"/>
      <c r="F1041" s="25"/>
      <c r="G1041" s="25"/>
      <c r="H1041" s="25"/>
      <c r="I1041" s="25"/>
      <c r="J1041" s="25"/>
      <c r="K1041" s="25"/>
      <c r="L1041" s="25"/>
      <c r="M1041" s="25"/>
      <c r="N1041" s="25"/>
      <c r="O1041" s="25"/>
      <c r="P1041" s="25"/>
      <c r="Q1041" s="7"/>
      <c r="R1041" s="7"/>
      <c r="S1041" s="7"/>
      <c r="T1041" s="7"/>
      <c r="U1041" s="7"/>
      <c r="V1041" s="7"/>
      <c r="W1041" s="7"/>
      <c r="X1041" s="7"/>
    </row>
    <row r="1042" spans="1:24" x14ac:dyDescent="0.2">
      <c r="A1042" s="7"/>
      <c r="B1042" s="7"/>
      <c r="C1042" s="7"/>
      <c r="D1042" s="25"/>
      <c r="E1042" s="25"/>
      <c r="F1042" s="25"/>
      <c r="G1042" s="25"/>
      <c r="H1042" s="25"/>
      <c r="I1042" s="25"/>
      <c r="J1042" s="25"/>
      <c r="K1042" s="25"/>
      <c r="L1042" s="25"/>
      <c r="M1042" s="25"/>
      <c r="N1042" s="25"/>
      <c r="O1042" s="25"/>
      <c r="P1042" s="25"/>
      <c r="Q1042" s="7"/>
      <c r="R1042" s="7"/>
      <c r="S1042" s="7"/>
      <c r="T1042" s="7"/>
      <c r="U1042" s="7"/>
      <c r="V1042" s="7"/>
      <c r="W1042" s="7"/>
      <c r="X1042" s="7"/>
    </row>
    <row r="1043" spans="1:24" x14ac:dyDescent="0.2">
      <c r="A1043" s="7"/>
      <c r="B1043" s="7"/>
      <c r="C1043" s="7"/>
      <c r="D1043" s="25"/>
      <c r="E1043" s="25"/>
      <c r="F1043" s="25"/>
      <c r="G1043" s="25"/>
      <c r="H1043" s="25"/>
      <c r="I1043" s="25"/>
      <c r="J1043" s="25"/>
      <c r="K1043" s="25"/>
      <c r="L1043" s="25"/>
      <c r="M1043" s="25"/>
      <c r="N1043" s="25"/>
      <c r="O1043" s="25"/>
      <c r="P1043" s="25"/>
      <c r="Q1043" s="7"/>
      <c r="R1043" s="7"/>
      <c r="S1043" s="7"/>
      <c r="T1043" s="7"/>
      <c r="U1043" s="7"/>
      <c r="V1043" s="7"/>
      <c r="W1043" s="7"/>
      <c r="X1043" s="7"/>
    </row>
    <row r="1044" spans="1:24" x14ac:dyDescent="0.2">
      <c r="A1044" s="7"/>
      <c r="B1044" s="7"/>
      <c r="C1044" s="7"/>
      <c r="D1044" s="25"/>
      <c r="E1044" s="25"/>
      <c r="F1044" s="25"/>
      <c r="G1044" s="25"/>
      <c r="H1044" s="25"/>
      <c r="I1044" s="25"/>
      <c r="J1044" s="25"/>
      <c r="K1044" s="25"/>
      <c r="L1044" s="25"/>
      <c r="M1044" s="25"/>
      <c r="N1044" s="25"/>
      <c r="O1044" s="25"/>
      <c r="P1044" s="25"/>
      <c r="Q1044" s="7"/>
      <c r="R1044" s="7"/>
      <c r="S1044" s="7"/>
      <c r="T1044" s="7"/>
      <c r="U1044" s="7"/>
      <c r="V1044" s="7"/>
      <c r="W1044" s="7"/>
      <c r="X1044" s="7"/>
    </row>
    <row r="1045" spans="1:24" x14ac:dyDescent="0.2">
      <c r="A1045" s="7"/>
      <c r="B1045" s="7"/>
      <c r="C1045" s="7"/>
      <c r="D1045" s="25"/>
      <c r="E1045" s="25"/>
      <c r="F1045" s="25"/>
      <c r="G1045" s="25"/>
      <c r="H1045" s="25"/>
      <c r="I1045" s="25"/>
      <c r="J1045" s="25"/>
      <c r="K1045" s="25"/>
      <c r="L1045" s="25"/>
      <c r="M1045" s="25"/>
      <c r="N1045" s="25"/>
      <c r="O1045" s="25"/>
      <c r="P1045" s="25"/>
      <c r="Q1045" s="7"/>
      <c r="R1045" s="7"/>
      <c r="S1045" s="7"/>
      <c r="T1045" s="7"/>
      <c r="U1045" s="7"/>
      <c r="V1045" s="7"/>
      <c r="W1045" s="7"/>
      <c r="X1045" s="7"/>
    </row>
    <row r="1046" spans="1:24" x14ac:dyDescent="0.2">
      <c r="A1046" s="7"/>
      <c r="B1046" s="7"/>
      <c r="C1046" s="7"/>
      <c r="D1046" s="25"/>
      <c r="E1046" s="25"/>
      <c r="F1046" s="25"/>
      <c r="G1046" s="25"/>
      <c r="H1046" s="25"/>
      <c r="I1046" s="25"/>
      <c r="J1046" s="25"/>
      <c r="K1046" s="25"/>
      <c r="L1046" s="25"/>
      <c r="M1046" s="25"/>
      <c r="N1046" s="25"/>
      <c r="O1046" s="25"/>
      <c r="P1046" s="25"/>
      <c r="Q1046" s="7"/>
      <c r="R1046" s="7"/>
      <c r="S1046" s="7"/>
      <c r="T1046" s="7"/>
      <c r="U1046" s="7"/>
      <c r="V1046" s="7"/>
      <c r="W1046" s="7"/>
      <c r="X1046" s="7"/>
    </row>
    <row r="1047" spans="1:24" x14ac:dyDescent="0.2">
      <c r="A1047" s="7"/>
      <c r="B1047" s="7"/>
      <c r="C1047" s="7"/>
      <c r="D1047" s="25"/>
      <c r="E1047" s="25"/>
      <c r="F1047" s="25"/>
      <c r="G1047" s="25"/>
      <c r="H1047" s="25"/>
      <c r="I1047" s="25"/>
      <c r="J1047" s="25"/>
      <c r="K1047" s="25"/>
      <c r="L1047" s="25"/>
      <c r="M1047" s="25"/>
      <c r="N1047" s="25"/>
      <c r="O1047" s="25"/>
      <c r="P1047" s="25"/>
      <c r="Q1047" s="7"/>
      <c r="R1047" s="7"/>
      <c r="S1047" s="7"/>
      <c r="T1047" s="7"/>
      <c r="U1047" s="7"/>
      <c r="V1047" s="7"/>
      <c r="W1047" s="7"/>
      <c r="X1047" s="7"/>
    </row>
    <row r="1048" spans="1:24" x14ac:dyDescent="0.2">
      <c r="A1048" s="7"/>
      <c r="B1048" s="7"/>
      <c r="C1048" s="7"/>
      <c r="D1048" s="25"/>
      <c r="E1048" s="25"/>
      <c r="F1048" s="25"/>
      <c r="G1048" s="25"/>
      <c r="H1048" s="25"/>
      <c r="I1048" s="25"/>
      <c r="J1048" s="25"/>
      <c r="K1048" s="25"/>
      <c r="L1048" s="25"/>
      <c r="M1048" s="25"/>
      <c r="N1048" s="25"/>
      <c r="O1048" s="25"/>
      <c r="P1048" s="25"/>
      <c r="Q1048" s="7"/>
      <c r="R1048" s="7"/>
      <c r="S1048" s="7"/>
      <c r="T1048" s="7"/>
      <c r="U1048" s="7"/>
      <c r="V1048" s="7"/>
      <c r="W1048" s="7"/>
      <c r="X1048" s="7"/>
    </row>
    <row r="1049" spans="1:24" x14ac:dyDescent="0.2">
      <c r="A1049" s="7"/>
      <c r="B1049" s="7"/>
      <c r="C1049" s="7"/>
      <c r="D1049" s="25"/>
      <c r="E1049" s="25"/>
      <c r="F1049" s="25"/>
      <c r="G1049" s="25"/>
      <c r="H1049" s="25"/>
      <c r="I1049" s="25"/>
      <c r="J1049" s="25"/>
      <c r="K1049" s="25"/>
      <c r="L1049" s="25"/>
      <c r="M1049" s="25"/>
      <c r="N1049" s="25"/>
      <c r="O1049" s="25"/>
      <c r="P1049" s="25"/>
      <c r="Q1049" s="7"/>
      <c r="R1049" s="7"/>
      <c r="S1049" s="7"/>
      <c r="T1049" s="7"/>
      <c r="U1049" s="7"/>
      <c r="V1049" s="7"/>
      <c r="W1049" s="7"/>
      <c r="X1049" s="7"/>
    </row>
    <row r="1050" spans="1:24" x14ac:dyDescent="0.2">
      <c r="A1050" s="7"/>
      <c r="B1050" s="7"/>
      <c r="C1050" s="7"/>
      <c r="D1050" s="25"/>
      <c r="E1050" s="25"/>
      <c r="F1050" s="25"/>
      <c r="G1050" s="25"/>
      <c r="H1050" s="25"/>
      <c r="I1050" s="25"/>
      <c r="J1050" s="25"/>
      <c r="K1050" s="25"/>
      <c r="L1050" s="25"/>
      <c r="M1050" s="25"/>
      <c r="N1050" s="25"/>
      <c r="O1050" s="25"/>
      <c r="P1050" s="25"/>
      <c r="Q1050" s="7"/>
      <c r="R1050" s="7"/>
      <c r="S1050" s="7"/>
      <c r="T1050" s="7"/>
      <c r="U1050" s="7"/>
      <c r="V1050" s="7"/>
      <c r="W1050" s="7"/>
      <c r="X1050" s="7"/>
    </row>
    <row r="1051" spans="1:24" x14ac:dyDescent="0.2">
      <c r="A1051" s="7"/>
      <c r="B1051" s="7"/>
      <c r="C1051" s="7"/>
      <c r="D1051" s="25"/>
      <c r="E1051" s="25"/>
      <c r="F1051" s="25"/>
      <c r="G1051" s="25"/>
      <c r="H1051" s="25"/>
      <c r="I1051" s="25"/>
      <c r="J1051" s="25"/>
      <c r="K1051" s="25"/>
      <c r="L1051" s="25"/>
      <c r="M1051" s="25"/>
      <c r="N1051" s="25"/>
      <c r="O1051" s="25"/>
      <c r="P1051" s="25"/>
      <c r="Q1051" s="7"/>
      <c r="R1051" s="7"/>
      <c r="S1051" s="7"/>
      <c r="T1051" s="7"/>
      <c r="U1051" s="7"/>
      <c r="V1051" s="7"/>
      <c r="W1051" s="7"/>
      <c r="X1051" s="7"/>
    </row>
    <row r="1052" spans="1:24" x14ac:dyDescent="0.2">
      <c r="A1052" s="7"/>
      <c r="B1052" s="7"/>
      <c r="C1052" s="7"/>
      <c r="D1052" s="25"/>
      <c r="E1052" s="25"/>
      <c r="F1052" s="25"/>
      <c r="G1052" s="25"/>
      <c r="H1052" s="25"/>
      <c r="I1052" s="25"/>
      <c r="J1052" s="25"/>
      <c r="K1052" s="25"/>
      <c r="L1052" s="25"/>
      <c r="M1052" s="25"/>
      <c r="N1052" s="25"/>
      <c r="O1052" s="25"/>
      <c r="P1052" s="25"/>
      <c r="Q1052" s="7"/>
      <c r="R1052" s="7"/>
      <c r="S1052" s="7"/>
      <c r="T1052" s="7"/>
      <c r="U1052" s="7"/>
      <c r="V1052" s="7"/>
      <c r="W1052" s="7"/>
      <c r="X1052" s="7"/>
    </row>
    <row r="1053" spans="1:24" x14ac:dyDescent="0.2">
      <c r="A1053" s="7"/>
      <c r="B1053" s="7"/>
      <c r="C1053" s="7"/>
      <c r="D1053" s="25"/>
      <c r="E1053" s="25"/>
      <c r="F1053" s="25"/>
      <c r="G1053" s="25"/>
      <c r="H1053" s="25"/>
      <c r="I1053" s="25"/>
      <c r="J1053" s="25"/>
      <c r="K1053" s="25"/>
      <c r="L1053" s="25"/>
      <c r="M1053" s="25"/>
      <c r="N1053" s="25"/>
      <c r="O1053" s="25"/>
      <c r="P1053" s="25"/>
      <c r="Q1053" s="7"/>
      <c r="R1053" s="7"/>
      <c r="S1053" s="7"/>
      <c r="T1053" s="7"/>
      <c r="U1053" s="7"/>
      <c r="V1053" s="7"/>
      <c r="W1053" s="7"/>
      <c r="X1053" s="7"/>
    </row>
    <row r="1054" spans="1:24" x14ac:dyDescent="0.2">
      <c r="A1054" s="7"/>
      <c r="B1054" s="7"/>
      <c r="C1054" s="7"/>
      <c r="D1054" s="25"/>
      <c r="E1054" s="25"/>
      <c r="F1054" s="25"/>
      <c r="G1054" s="25"/>
      <c r="H1054" s="25"/>
      <c r="I1054" s="25"/>
      <c r="J1054" s="25"/>
      <c r="K1054" s="25"/>
      <c r="L1054" s="25"/>
      <c r="M1054" s="25"/>
      <c r="N1054" s="25"/>
      <c r="O1054" s="25"/>
      <c r="P1054" s="25"/>
      <c r="Q1054" s="7"/>
      <c r="R1054" s="7"/>
      <c r="S1054" s="7"/>
      <c r="T1054" s="7"/>
      <c r="U1054" s="7"/>
      <c r="V1054" s="7"/>
      <c r="W1054" s="7"/>
      <c r="X1054" s="7"/>
    </row>
    <row r="1055" spans="1:24" x14ac:dyDescent="0.2">
      <c r="A1055" s="7"/>
      <c r="B1055" s="7"/>
      <c r="C1055" s="7"/>
      <c r="D1055" s="25"/>
      <c r="E1055" s="25"/>
      <c r="F1055" s="25"/>
      <c r="G1055" s="25"/>
      <c r="H1055" s="25"/>
      <c r="I1055" s="25"/>
      <c r="J1055" s="25"/>
      <c r="K1055" s="25"/>
      <c r="L1055" s="25"/>
      <c r="M1055" s="25"/>
      <c r="N1055" s="25"/>
      <c r="O1055" s="25"/>
      <c r="P1055" s="25"/>
      <c r="Q1055" s="7"/>
      <c r="R1055" s="7"/>
      <c r="S1055" s="7"/>
      <c r="T1055" s="7"/>
      <c r="U1055" s="7"/>
      <c r="V1055" s="7"/>
      <c r="W1055" s="7"/>
      <c r="X1055" s="7"/>
    </row>
    <row r="1056" spans="1:24" x14ac:dyDescent="0.2">
      <c r="A1056" s="7"/>
      <c r="B1056" s="7"/>
      <c r="C1056" s="7"/>
      <c r="D1056" s="25"/>
      <c r="E1056" s="25"/>
      <c r="F1056" s="25"/>
      <c r="G1056" s="25"/>
      <c r="H1056" s="25"/>
      <c r="I1056" s="25"/>
      <c r="J1056" s="25"/>
      <c r="K1056" s="25"/>
      <c r="L1056" s="25"/>
      <c r="M1056" s="25"/>
      <c r="N1056" s="25"/>
      <c r="O1056" s="25"/>
      <c r="P1056" s="25"/>
      <c r="Q1056" s="7"/>
      <c r="R1056" s="7"/>
      <c r="S1056" s="7"/>
      <c r="T1056" s="7"/>
      <c r="U1056" s="7"/>
      <c r="V1056" s="7"/>
      <c r="W1056" s="7"/>
      <c r="X1056" s="7"/>
    </row>
    <row r="1057" spans="1:24" x14ac:dyDescent="0.2">
      <c r="A1057" s="7"/>
      <c r="B1057" s="7"/>
      <c r="C1057" s="7"/>
      <c r="D1057" s="25"/>
      <c r="E1057" s="25"/>
      <c r="F1057" s="25"/>
      <c r="G1057" s="25"/>
      <c r="H1057" s="25"/>
      <c r="I1057" s="25"/>
      <c r="J1057" s="25"/>
      <c r="K1057" s="25"/>
      <c r="L1057" s="25"/>
      <c r="M1057" s="25"/>
      <c r="N1057" s="25"/>
      <c r="O1057" s="25"/>
      <c r="P1057" s="25"/>
      <c r="Q1057" s="7"/>
      <c r="R1057" s="7"/>
      <c r="S1057" s="7"/>
      <c r="T1057" s="7"/>
      <c r="U1057" s="7"/>
      <c r="V1057" s="7"/>
      <c r="W1057" s="7"/>
      <c r="X1057" s="7"/>
    </row>
    <row r="1058" spans="1:24" x14ac:dyDescent="0.2">
      <c r="A1058" s="7"/>
      <c r="B1058" s="7"/>
      <c r="C1058" s="7"/>
      <c r="D1058" s="25"/>
      <c r="E1058" s="25"/>
      <c r="F1058" s="25"/>
      <c r="G1058" s="25"/>
      <c r="H1058" s="25"/>
      <c r="I1058" s="25"/>
      <c r="J1058" s="25"/>
      <c r="K1058" s="25"/>
      <c r="L1058" s="25"/>
      <c r="M1058" s="25"/>
      <c r="N1058" s="25"/>
      <c r="O1058" s="25"/>
      <c r="P1058" s="25"/>
      <c r="Q1058" s="7"/>
      <c r="R1058" s="7"/>
      <c r="S1058" s="7"/>
      <c r="T1058" s="7"/>
      <c r="U1058" s="7"/>
      <c r="V1058" s="7"/>
      <c r="W1058" s="7"/>
      <c r="X1058" s="7"/>
    </row>
    <row r="1059" spans="1:24" x14ac:dyDescent="0.2">
      <c r="A1059" s="7"/>
      <c r="B1059" s="7"/>
      <c r="C1059" s="7"/>
      <c r="D1059" s="25"/>
      <c r="E1059" s="25"/>
      <c r="F1059" s="25"/>
      <c r="G1059" s="25"/>
      <c r="H1059" s="25"/>
      <c r="I1059" s="25"/>
      <c r="J1059" s="25"/>
      <c r="K1059" s="25"/>
      <c r="L1059" s="25"/>
      <c r="M1059" s="25"/>
      <c r="N1059" s="25"/>
      <c r="O1059" s="25"/>
      <c r="P1059" s="25"/>
      <c r="Q1059" s="7"/>
      <c r="R1059" s="7"/>
      <c r="S1059" s="7"/>
      <c r="T1059" s="7"/>
      <c r="U1059" s="7"/>
      <c r="V1059" s="7"/>
      <c r="W1059" s="7"/>
      <c r="X1059" s="7"/>
    </row>
    <row r="1060" spans="1:24" x14ac:dyDescent="0.2">
      <c r="A1060" s="7"/>
      <c r="B1060" s="7"/>
      <c r="C1060" s="7"/>
      <c r="D1060" s="25"/>
      <c r="E1060" s="25"/>
      <c r="F1060" s="25"/>
      <c r="G1060" s="25"/>
      <c r="H1060" s="25"/>
      <c r="I1060" s="25"/>
      <c r="J1060" s="25"/>
      <c r="K1060" s="25"/>
      <c r="L1060" s="25"/>
      <c r="M1060" s="25"/>
      <c r="N1060" s="25"/>
      <c r="O1060" s="25"/>
      <c r="P1060" s="25"/>
      <c r="Q1060" s="7"/>
      <c r="R1060" s="7"/>
      <c r="S1060" s="7"/>
      <c r="T1060" s="7"/>
      <c r="U1060" s="7"/>
      <c r="V1060" s="7"/>
      <c r="W1060" s="7"/>
      <c r="X1060" s="7"/>
    </row>
    <row r="1061" spans="1:24" x14ac:dyDescent="0.2">
      <c r="A1061" s="7"/>
      <c r="B1061" s="7"/>
      <c r="C1061" s="7"/>
      <c r="D1061" s="25"/>
      <c r="E1061" s="25"/>
      <c r="F1061" s="25"/>
      <c r="G1061" s="25"/>
      <c r="H1061" s="25"/>
      <c r="I1061" s="25"/>
      <c r="J1061" s="25"/>
      <c r="K1061" s="25"/>
      <c r="L1061" s="25"/>
      <c r="M1061" s="25"/>
      <c r="N1061" s="25"/>
      <c r="O1061" s="25"/>
      <c r="P1061" s="25"/>
      <c r="Q1061" s="7"/>
      <c r="R1061" s="7"/>
      <c r="S1061" s="7"/>
      <c r="T1061" s="7"/>
      <c r="U1061" s="7"/>
      <c r="V1061" s="7"/>
      <c r="W1061" s="7"/>
      <c r="X1061" s="7"/>
    </row>
    <row r="1062" spans="1:24" x14ac:dyDescent="0.2">
      <c r="A1062" s="7"/>
      <c r="B1062" s="7"/>
      <c r="C1062" s="7"/>
      <c r="D1062" s="25"/>
      <c r="E1062" s="25"/>
      <c r="F1062" s="25"/>
      <c r="G1062" s="25"/>
      <c r="H1062" s="25"/>
      <c r="I1062" s="25"/>
      <c r="J1062" s="25"/>
      <c r="K1062" s="25"/>
      <c r="L1062" s="25"/>
      <c r="M1062" s="25"/>
      <c r="N1062" s="25"/>
      <c r="O1062" s="25"/>
      <c r="P1062" s="25"/>
      <c r="Q1062" s="7"/>
      <c r="R1062" s="7"/>
      <c r="S1062" s="7"/>
      <c r="T1062" s="7"/>
      <c r="U1062" s="7"/>
      <c r="V1062" s="7"/>
      <c r="W1062" s="7"/>
      <c r="X1062" s="7"/>
    </row>
    <row r="1063" spans="1:24" x14ac:dyDescent="0.2">
      <c r="A1063" s="7"/>
      <c r="B1063" s="7"/>
      <c r="C1063" s="7"/>
      <c r="D1063" s="25"/>
      <c r="E1063" s="25"/>
      <c r="F1063" s="25"/>
      <c r="G1063" s="25"/>
      <c r="H1063" s="25"/>
      <c r="I1063" s="25"/>
      <c r="J1063" s="25"/>
      <c r="K1063" s="25"/>
      <c r="L1063" s="25"/>
      <c r="M1063" s="25"/>
      <c r="N1063" s="25"/>
      <c r="O1063" s="25"/>
      <c r="P1063" s="25"/>
      <c r="Q1063" s="7"/>
      <c r="R1063" s="7"/>
      <c r="S1063" s="7"/>
      <c r="T1063" s="7"/>
      <c r="U1063" s="7"/>
      <c r="V1063" s="7"/>
      <c r="W1063" s="7"/>
      <c r="X1063" s="7"/>
    </row>
    <row r="1064" spans="1:24" x14ac:dyDescent="0.2">
      <c r="A1064" s="7"/>
      <c r="B1064" s="7"/>
      <c r="C1064" s="7"/>
      <c r="D1064" s="25"/>
      <c r="E1064" s="25"/>
      <c r="F1064" s="25"/>
      <c r="G1064" s="25"/>
      <c r="H1064" s="25"/>
      <c r="I1064" s="25"/>
      <c r="J1064" s="25"/>
      <c r="K1064" s="25"/>
      <c r="L1064" s="25"/>
      <c r="M1064" s="25"/>
      <c r="N1064" s="25"/>
      <c r="O1064" s="25"/>
      <c r="P1064" s="25"/>
      <c r="Q1064" s="7"/>
      <c r="R1064" s="7"/>
      <c r="S1064" s="7"/>
      <c r="T1064" s="7"/>
      <c r="U1064" s="7"/>
      <c r="V1064" s="7"/>
      <c r="W1064" s="7"/>
      <c r="X1064" s="7"/>
    </row>
    <row r="1065" spans="1:24" x14ac:dyDescent="0.2">
      <c r="A1065" s="7"/>
      <c r="B1065" s="7"/>
      <c r="C1065" s="7"/>
      <c r="D1065" s="25"/>
      <c r="E1065" s="25"/>
      <c r="F1065" s="25"/>
      <c r="G1065" s="25"/>
      <c r="H1065" s="25"/>
      <c r="I1065" s="25"/>
      <c r="J1065" s="25"/>
      <c r="K1065" s="25"/>
      <c r="L1065" s="25"/>
      <c r="M1065" s="25"/>
      <c r="N1065" s="25"/>
      <c r="O1065" s="25"/>
      <c r="P1065" s="25"/>
      <c r="Q1065" s="7"/>
      <c r="R1065" s="7"/>
      <c r="S1065" s="7"/>
      <c r="T1065" s="7"/>
      <c r="U1065" s="7"/>
      <c r="V1065" s="7"/>
      <c r="W1065" s="7"/>
      <c r="X1065" s="7"/>
    </row>
    <row r="1066" spans="1:24" x14ac:dyDescent="0.2">
      <c r="A1066" s="7"/>
      <c r="B1066" s="7"/>
      <c r="C1066" s="7"/>
      <c r="D1066" s="25"/>
      <c r="E1066" s="25"/>
      <c r="F1066" s="25"/>
      <c r="G1066" s="25"/>
      <c r="H1066" s="25"/>
      <c r="I1066" s="25"/>
      <c r="J1066" s="25"/>
      <c r="K1066" s="25"/>
      <c r="L1066" s="25"/>
      <c r="M1066" s="25"/>
      <c r="N1066" s="25"/>
      <c r="O1066" s="25"/>
      <c r="P1066" s="25"/>
      <c r="Q1066" s="7"/>
      <c r="R1066" s="7"/>
      <c r="S1066" s="7"/>
      <c r="T1066" s="7"/>
      <c r="U1066" s="7"/>
      <c r="V1066" s="7"/>
      <c r="W1066" s="7"/>
      <c r="X1066" s="7"/>
    </row>
    <row r="1067" spans="1:24" x14ac:dyDescent="0.2">
      <c r="A1067" s="7"/>
      <c r="B1067" s="7"/>
      <c r="C1067" s="7"/>
      <c r="D1067" s="25"/>
      <c r="E1067" s="25"/>
      <c r="F1067" s="25"/>
      <c r="G1067" s="25"/>
      <c r="H1067" s="25"/>
      <c r="I1067" s="25"/>
      <c r="J1067" s="25"/>
      <c r="K1067" s="25"/>
      <c r="L1067" s="25"/>
      <c r="M1067" s="25"/>
      <c r="N1067" s="25"/>
      <c r="O1067" s="25"/>
      <c r="P1067" s="25"/>
      <c r="Q1067" s="7"/>
      <c r="R1067" s="7"/>
      <c r="S1067" s="7"/>
      <c r="T1067" s="7"/>
      <c r="U1067" s="7"/>
      <c r="V1067" s="7"/>
      <c r="W1067" s="7"/>
      <c r="X1067" s="7"/>
    </row>
    <row r="1068" spans="1:24" x14ac:dyDescent="0.2">
      <c r="A1068" s="7"/>
      <c r="B1068" s="7"/>
      <c r="C1068" s="7"/>
      <c r="D1068" s="25"/>
      <c r="E1068" s="25"/>
      <c r="F1068" s="25"/>
      <c r="G1068" s="25"/>
      <c r="H1068" s="25"/>
      <c r="I1068" s="25"/>
      <c r="J1068" s="25"/>
      <c r="K1068" s="25"/>
      <c r="L1068" s="25"/>
      <c r="M1068" s="25"/>
      <c r="N1068" s="25"/>
      <c r="O1068" s="25"/>
      <c r="P1068" s="25"/>
      <c r="Q1068" s="7"/>
      <c r="R1068" s="7"/>
      <c r="S1068" s="7"/>
      <c r="T1068" s="7"/>
      <c r="U1068" s="7"/>
      <c r="V1068" s="7"/>
      <c r="W1068" s="7"/>
      <c r="X1068" s="7"/>
    </row>
    <row r="1069" spans="1:24" x14ac:dyDescent="0.2">
      <c r="A1069" s="7"/>
      <c r="B1069" s="7"/>
      <c r="C1069" s="7"/>
      <c r="D1069" s="25"/>
      <c r="E1069" s="25"/>
      <c r="F1069" s="25"/>
      <c r="G1069" s="25"/>
      <c r="H1069" s="25"/>
      <c r="I1069" s="25"/>
      <c r="J1069" s="25"/>
      <c r="K1069" s="25"/>
      <c r="L1069" s="25"/>
      <c r="M1069" s="25"/>
      <c r="N1069" s="25"/>
      <c r="O1069" s="25"/>
      <c r="P1069" s="25"/>
      <c r="Q1069" s="7"/>
      <c r="R1069" s="7"/>
      <c r="S1069" s="7"/>
      <c r="T1069" s="7"/>
      <c r="U1069" s="7"/>
      <c r="V1069" s="7"/>
      <c r="W1069" s="7"/>
      <c r="X1069" s="7"/>
    </row>
    <row r="1070" spans="1:24" x14ac:dyDescent="0.2">
      <c r="A1070" s="7"/>
      <c r="B1070" s="7"/>
      <c r="C1070" s="7"/>
      <c r="D1070" s="25"/>
      <c r="E1070" s="25"/>
      <c r="F1070" s="25"/>
      <c r="G1070" s="25"/>
      <c r="H1070" s="25"/>
      <c r="I1070" s="25"/>
      <c r="J1070" s="25"/>
      <c r="K1070" s="25"/>
      <c r="L1070" s="25"/>
      <c r="M1070" s="25"/>
      <c r="N1070" s="25"/>
      <c r="O1070" s="25"/>
      <c r="P1070" s="25"/>
      <c r="Q1070" s="7"/>
      <c r="R1070" s="7"/>
      <c r="S1070" s="7"/>
      <c r="T1070" s="7"/>
      <c r="U1070" s="7"/>
      <c r="V1070" s="7"/>
      <c r="W1070" s="7"/>
      <c r="X1070" s="7"/>
    </row>
    <row r="1071" spans="1:24" x14ac:dyDescent="0.2">
      <c r="A1071" s="7"/>
      <c r="B1071" s="7"/>
      <c r="C1071" s="7"/>
      <c r="D1071" s="25"/>
      <c r="E1071" s="25"/>
      <c r="F1071" s="25"/>
      <c r="G1071" s="25"/>
      <c r="H1071" s="25"/>
      <c r="I1071" s="25"/>
      <c r="J1071" s="25"/>
      <c r="K1071" s="25"/>
      <c r="L1071" s="25"/>
      <c r="M1071" s="25"/>
      <c r="N1071" s="25"/>
      <c r="O1071" s="25"/>
      <c r="P1071" s="25"/>
      <c r="Q1071" s="7"/>
      <c r="R1071" s="7"/>
      <c r="S1071" s="7"/>
      <c r="T1071" s="7"/>
      <c r="U1071" s="7"/>
      <c r="V1071" s="7"/>
      <c r="W1071" s="7"/>
      <c r="X1071" s="7"/>
    </row>
    <row r="1072" spans="1:24" x14ac:dyDescent="0.2">
      <c r="A1072" s="7"/>
      <c r="B1072" s="7"/>
      <c r="C1072" s="7"/>
      <c r="D1072" s="25"/>
      <c r="E1072" s="25"/>
      <c r="F1072" s="25"/>
      <c r="G1072" s="25"/>
      <c r="H1072" s="25"/>
      <c r="I1072" s="25"/>
      <c r="J1072" s="25"/>
      <c r="K1072" s="25"/>
      <c r="L1072" s="25"/>
      <c r="M1072" s="25"/>
      <c r="N1072" s="25"/>
      <c r="O1072" s="25"/>
      <c r="P1072" s="25"/>
      <c r="Q1072" s="7"/>
      <c r="R1072" s="7"/>
      <c r="S1072" s="7"/>
      <c r="T1072" s="7"/>
      <c r="U1072" s="7"/>
      <c r="V1072" s="7"/>
      <c r="W1072" s="7"/>
      <c r="X1072" s="7"/>
    </row>
    <row r="1073" spans="1:24" x14ac:dyDescent="0.2">
      <c r="A1073" s="7"/>
      <c r="B1073" s="7"/>
      <c r="C1073" s="7"/>
      <c r="D1073" s="25"/>
      <c r="E1073" s="25"/>
      <c r="F1073" s="25"/>
      <c r="G1073" s="25"/>
      <c r="H1073" s="25"/>
      <c r="I1073" s="25"/>
      <c r="J1073" s="25"/>
      <c r="K1073" s="25"/>
      <c r="L1073" s="25"/>
      <c r="M1073" s="25"/>
      <c r="N1073" s="25"/>
      <c r="O1073" s="25"/>
      <c r="P1073" s="25"/>
      <c r="Q1073" s="7"/>
      <c r="R1073" s="7"/>
      <c r="S1073" s="7"/>
      <c r="T1073" s="7"/>
      <c r="U1073" s="7"/>
      <c r="V1073" s="7"/>
      <c r="W1073" s="7"/>
      <c r="X1073" s="7"/>
    </row>
    <row r="1074" spans="1:24" x14ac:dyDescent="0.2">
      <c r="A1074" s="7"/>
      <c r="B1074" s="7"/>
      <c r="C1074" s="7"/>
      <c r="D1074" s="25"/>
      <c r="E1074" s="25"/>
      <c r="F1074" s="25"/>
      <c r="G1074" s="25"/>
      <c r="H1074" s="25"/>
      <c r="I1074" s="25"/>
      <c r="J1074" s="25"/>
      <c r="K1074" s="25"/>
      <c r="L1074" s="25"/>
      <c r="M1074" s="25"/>
      <c r="N1074" s="25"/>
      <c r="O1074" s="25"/>
      <c r="P1074" s="25"/>
      <c r="Q1074" s="7"/>
      <c r="R1074" s="7"/>
      <c r="S1074" s="7"/>
      <c r="T1074" s="7"/>
      <c r="U1074" s="7"/>
      <c r="V1074" s="7"/>
      <c r="W1074" s="7"/>
      <c r="X1074" s="7"/>
    </row>
    <row r="1075" spans="1:24" x14ac:dyDescent="0.2">
      <c r="A1075" s="7"/>
      <c r="B1075" s="7"/>
      <c r="C1075" s="7"/>
      <c r="D1075" s="25"/>
      <c r="E1075" s="25"/>
      <c r="F1075" s="25"/>
      <c r="G1075" s="25"/>
      <c r="H1075" s="25"/>
      <c r="I1075" s="25"/>
      <c r="J1075" s="25"/>
      <c r="K1075" s="25"/>
      <c r="L1075" s="25"/>
      <c r="M1075" s="25"/>
      <c r="N1075" s="25"/>
      <c r="O1075" s="25"/>
      <c r="P1075" s="25"/>
      <c r="Q1075" s="7"/>
      <c r="R1075" s="7"/>
      <c r="S1075" s="7"/>
      <c r="T1075" s="7"/>
      <c r="U1075" s="7"/>
      <c r="V1075" s="7"/>
      <c r="W1075" s="7"/>
      <c r="X1075" s="7"/>
    </row>
    <row r="1076" spans="1:24" x14ac:dyDescent="0.2">
      <c r="A1076" s="7"/>
      <c r="B1076" s="7"/>
      <c r="C1076" s="7"/>
      <c r="D1076" s="25"/>
      <c r="E1076" s="25"/>
      <c r="F1076" s="25"/>
      <c r="G1076" s="25"/>
      <c r="H1076" s="25"/>
      <c r="I1076" s="25"/>
      <c r="J1076" s="25"/>
      <c r="K1076" s="25"/>
      <c r="L1076" s="25"/>
      <c r="M1076" s="25"/>
      <c r="N1076" s="25"/>
      <c r="O1076" s="25"/>
      <c r="P1076" s="25"/>
      <c r="Q1076" s="7"/>
      <c r="R1076" s="7"/>
      <c r="S1076" s="7"/>
      <c r="T1076" s="7"/>
      <c r="U1076" s="7"/>
      <c r="V1076" s="7"/>
      <c r="W1076" s="7"/>
      <c r="X1076" s="7"/>
    </row>
    <row r="1077" spans="1:24" x14ac:dyDescent="0.2">
      <c r="A1077" s="7"/>
      <c r="B1077" s="7"/>
      <c r="C1077" s="7"/>
      <c r="D1077" s="25"/>
      <c r="E1077" s="25"/>
      <c r="F1077" s="25"/>
      <c r="G1077" s="25"/>
      <c r="H1077" s="25"/>
      <c r="I1077" s="25"/>
      <c r="J1077" s="25"/>
      <c r="K1077" s="25"/>
      <c r="L1077" s="25"/>
      <c r="M1077" s="25"/>
      <c r="N1077" s="25"/>
      <c r="O1077" s="25"/>
      <c r="P1077" s="25"/>
      <c r="Q1077" s="7"/>
      <c r="R1077" s="7"/>
      <c r="S1077" s="7"/>
      <c r="T1077" s="7"/>
      <c r="U1077" s="7"/>
      <c r="V1077" s="7"/>
      <c r="W1077" s="7"/>
      <c r="X1077" s="7"/>
    </row>
    <row r="1078" spans="1:24" x14ac:dyDescent="0.2">
      <c r="A1078" s="7"/>
      <c r="B1078" s="7"/>
      <c r="C1078" s="7"/>
      <c r="D1078" s="25"/>
      <c r="E1078" s="25"/>
      <c r="F1078" s="25"/>
      <c r="G1078" s="25"/>
      <c r="H1078" s="25"/>
      <c r="I1078" s="25"/>
      <c r="J1078" s="25"/>
      <c r="K1078" s="25"/>
      <c r="L1078" s="25"/>
      <c r="M1078" s="25"/>
      <c r="N1078" s="25"/>
      <c r="O1078" s="25"/>
      <c r="P1078" s="25"/>
      <c r="Q1078" s="7"/>
      <c r="R1078" s="7"/>
      <c r="S1078" s="7"/>
      <c r="T1078" s="7"/>
      <c r="U1078" s="7"/>
      <c r="V1078" s="7"/>
      <c r="W1078" s="7"/>
      <c r="X1078" s="7"/>
    </row>
    <row r="1079" spans="1:24" x14ac:dyDescent="0.2">
      <c r="A1079" s="7"/>
      <c r="B1079" s="7"/>
      <c r="C1079" s="7"/>
      <c r="D1079" s="25"/>
      <c r="E1079" s="25"/>
      <c r="F1079" s="25"/>
      <c r="G1079" s="25"/>
      <c r="H1079" s="25"/>
      <c r="I1079" s="25"/>
      <c r="J1079" s="25"/>
      <c r="K1079" s="25"/>
      <c r="L1079" s="25"/>
      <c r="M1079" s="25"/>
      <c r="N1079" s="25"/>
      <c r="O1079" s="25"/>
      <c r="P1079" s="25"/>
      <c r="Q1079" s="7"/>
      <c r="R1079" s="7"/>
      <c r="S1079" s="7"/>
      <c r="T1079" s="7"/>
      <c r="U1079" s="7"/>
      <c r="V1079" s="7"/>
      <c r="W1079" s="7"/>
      <c r="X1079" s="7"/>
    </row>
    <row r="1080" spans="1:24" x14ac:dyDescent="0.2">
      <c r="A1080" s="7"/>
      <c r="B1080" s="7"/>
      <c r="C1080" s="7"/>
      <c r="D1080" s="25"/>
      <c r="E1080" s="25"/>
      <c r="F1080" s="25"/>
      <c r="G1080" s="25"/>
      <c r="H1080" s="25"/>
      <c r="I1080" s="25"/>
      <c r="J1080" s="25"/>
      <c r="K1080" s="25"/>
      <c r="L1080" s="25"/>
      <c r="M1080" s="25"/>
      <c r="N1080" s="25"/>
      <c r="O1080" s="25"/>
      <c r="P1080" s="25"/>
      <c r="Q1080" s="7"/>
      <c r="R1080" s="7"/>
      <c r="S1080" s="7"/>
      <c r="T1080" s="7"/>
      <c r="U1080" s="7"/>
      <c r="V1080" s="7"/>
      <c r="W1080" s="7"/>
      <c r="X1080" s="7"/>
    </row>
    <row r="1081" spans="1:24" x14ac:dyDescent="0.2">
      <c r="A1081" s="7"/>
      <c r="B1081" s="7"/>
      <c r="C1081" s="7"/>
      <c r="D1081" s="25"/>
      <c r="E1081" s="25"/>
      <c r="F1081" s="25"/>
      <c r="G1081" s="25"/>
      <c r="H1081" s="25"/>
      <c r="I1081" s="25"/>
      <c r="J1081" s="25"/>
      <c r="K1081" s="25"/>
      <c r="L1081" s="25"/>
      <c r="M1081" s="25"/>
      <c r="N1081" s="25"/>
      <c r="O1081" s="25"/>
      <c r="P1081" s="25"/>
      <c r="Q1081" s="7"/>
      <c r="R1081" s="7"/>
      <c r="S1081" s="7"/>
      <c r="T1081" s="7"/>
      <c r="U1081" s="7"/>
      <c r="V1081" s="7"/>
      <c r="W1081" s="7"/>
      <c r="X1081" s="7"/>
    </row>
    <row r="1082" spans="1:24" x14ac:dyDescent="0.2">
      <c r="A1082" s="7"/>
      <c r="B1082" s="7"/>
      <c r="C1082" s="7"/>
      <c r="D1082" s="25"/>
      <c r="E1082" s="25"/>
      <c r="F1082" s="25"/>
      <c r="G1082" s="25"/>
      <c r="H1082" s="25"/>
      <c r="I1082" s="25"/>
      <c r="J1082" s="25"/>
      <c r="K1082" s="25"/>
      <c r="L1082" s="25"/>
      <c r="M1082" s="25"/>
      <c r="N1082" s="25"/>
      <c r="O1082" s="25"/>
      <c r="P1082" s="25"/>
      <c r="Q1082" s="7"/>
      <c r="R1082" s="7"/>
      <c r="S1082" s="7"/>
      <c r="T1082" s="7"/>
      <c r="U1082" s="7"/>
      <c r="V1082" s="7"/>
      <c r="W1082" s="7"/>
      <c r="X1082" s="7"/>
    </row>
    <row r="1083" spans="1:24" x14ac:dyDescent="0.2">
      <c r="A1083" s="7"/>
      <c r="B1083" s="7"/>
      <c r="C1083" s="7"/>
      <c r="D1083" s="25"/>
      <c r="E1083" s="25"/>
      <c r="F1083" s="25"/>
      <c r="G1083" s="25"/>
      <c r="H1083" s="25"/>
      <c r="I1083" s="25"/>
      <c r="J1083" s="25"/>
      <c r="K1083" s="25"/>
      <c r="L1083" s="25"/>
      <c r="M1083" s="25"/>
      <c r="N1083" s="25"/>
      <c r="O1083" s="25"/>
      <c r="P1083" s="25"/>
      <c r="Q1083" s="7"/>
      <c r="R1083" s="7"/>
      <c r="S1083" s="7"/>
      <c r="T1083" s="7"/>
      <c r="U1083" s="7"/>
      <c r="V1083" s="7"/>
      <c r="W1083" s="7"/>
      <c r="X1083" s="7"/>
    </row>
    <row r="1084" spans="1:24" x14ac:dyDescent="0.2">
      <c r="A1084" s="7"/>
      <c r="B1084" s="7"/>
      <c r="C1084" s="7"/>
      <c r="D1084" s="25"/>
      <c r="E1084" s="25"/>
      <c r="F1084" s="25"/>
      <c r="G1084" s="25"/>
      <c r="H1084" s="25"/>
      <c r="I1084" s="25"/>
      <c r="J1084" s="25"/>
      <c r="K1084" s="25"/>
      <c r="L1084" s="25"/>
      <c r="M1084" s="25"/>
      <c r="N1084" s="25"/>
      <c r="O1084" s="25"/>
      <c r="P1084" s="25"/>
      <c r="Q1084" s="7"/>
      <c r="R1084" s="7"/>
      <c r="S1084" s="7"/>
      <c r="T1084" s="7"/>
      <c r="U1084" s="7"/>
      <c r="V1084" s="7"/>
      <c r="W1084" s="7"/>
      <c r="X1084" s="7"/>
    </row>
    <row r="1085" spans="1:24" x14ac:dyDescent="0.2">
      <c r="A1085" s="7"/>
      <c r="B1085" s="7"/>
      <c r="C1085" s="7"/>
      <c r="D1085" s="25"/>
      <c r="E1085" s="25"/>
      <c r="F1085" s="25"/>
      <c r="G1085" s="25"/>
      <c r="H1085" s="25"/>
      <c r="I1085" s="25"/>
      <c r="J1085" s="25"/>
      <c r="K1085" s="25"/>
      <c r="L1085" s="25"/>
      <c r="M1085" s="25"/>
      <c r="N1085" s="25"/>
      <c r="O1085" s="25"/>
      <c r="P1085" s="25"/>
      <c r="Q1085" s="7"/>
      <c r="R1085" s="7"/>
      <c r="S1085" s="7"/>
      <c r="T1085" s="7"/>
      <c r="U1085" s="7"/>
      <c r="V1085" s="7"/>
      <c r="W1085" s="7"/>
      <c r="X1085" s="7"/>
    </row>
    <row r="1086" spans="1:24" x14ac:dyDescent="0.2">
      <c r="A1086" s="7"/>
      <c r="B1086" s="7"/>
      <c r="C1086" s="7"/>
      <c r="D1086" s="25"/>
      <c r="E1086" s="25"/>
      <c r="F1086" s="25"/>
      <c r="G1086" s="25"/>
      <c r="H1086" s="25"/>
      <c r="I1086" s="25"/>
      <c r="J1086" s="25"/>
      <c r="K1086" s="25"/>
      <c r="L1086" s="25"/>
      <c r="M1086" s="25"/>
      <c r="N1086" s="25"/>
      <c r="O1086" s="25"/>
      <c r="P1086" s="25"/>
      <c r="Q1086" s="7"/>
      <c r="R1086" s="7"/>
      <c r="S1086" s="7"/>
      <c r="T1086" s="7"/>
      <c r="U1086" s="7"/>
      <c r="V1086" s="7"/>
      <c r="W1086" s="7"/>
      <c r="X1086" s="7"/>
    </row>
    <row r="1087" spans="1:24" x14ac:dyDescent="0.2">
      <c r="A1087" s="7"/>
      <c r="B1087" s="7"/>
      <c r="C1087" s="7"/>
      <c r="D1087" s="25"/>
      <c r="E1087" s="25"/>
      <c r="F1087" s="25"/>
      <c r="G1087" s="25"/>
      <c r="H1087" s="25"/>
      <c r="I1087" s="25"/>
      <c r="J1087" s="25"/>
      <c r="K1087" s="25"/>
      <c r="L1087" s="25"/>
      <c r="M1087" s="25"/>
      <c r="N1087" s="25"/>
      <c r="O1087" s="25"/>
      <c r="P1087" s="25"/>
      <c r="Q1087" s="7"/>
      <c r="R1087" s="7"/>
      <c r="S1087" s="7"/>
      <c r="T1087" s="7"/>
      <c r="U1087" s="7"/>
      <c r="V1087" s="7"/>
      <c r="W1087" s="7"/>
      <c r="X1087" s="7"/>
    </row>
    <row r="1088" spans="1:24" x14ac:dyDescent="0.2">
      <c r="A1088" s="7"/>
      <c r="B1088" s="7"/>
      <c r="C1088" s="7"/>
      <c r="D1088" s="25"/>
      <c r="E1088" s="25"/>
      <c r="F1088" s="25"/>
      <c r="G1088" s="25"/>
      <c r="H1088" s="25"/>
      <c r="I1088" s="25"/>
      <c r="J1088" s="25"/>
      <c r="K1088" s="25"/>
      <c r="L1088" s="25"/>
      <c r="M1088" s="25"/>
      <c r="N1088" s="25"/>
      <c r="O1088" s="25"/>
      <c r="P1088" s="25"/>
      <c r="Q1088" s="7"/>
      <c r="R1088" s="7"/>
      <c r="S1088" s="7"/>
      <c r="T1088" s="7"/>
      <c r="U1088" s="7"/>
      <c r="V1088" s="7"/>
      <c r="W1088" s="7"/>
      <c r="X1088" s="7"/>
    </row>
    <row r="1089" spans="1:24" x14ac:dyDescent="0.2">
      <c r="A1089" s="7"/>
      <c r="B1089" s="7"/>
      <c r="C1089" s="7"/>
      <c r="D1089" s="25"/>
      <c r="E1089" s="25"/>
      <c r="F1089" s="25"/>
      <c r="G1089" s="25"/>
      <c r="H1089" s="25"/>
      <c r="I1089" s="25"/>
      <c r="J1089" s="25"/>
      <c r="K1089" s="25"/>
      <c r="L1089" s="25"/>
      <c r="M1089" s="25"/>
      <c r="N1089" s="25"/>
      <c r="O1089" s="25"/>
      <c r="P1089" s="25"/>
      <c r="Q1089" s="7"/>
      <c r="R1089" s="7"/>
      <c r="S1089" s="7"/>
      <c r="T1089" s="7"/>
      <c r="U1089" s="7"/>
      <c r="V1089" s="7"/>
      <c r="W1089" s="7"/>
      <c r="X1089" s="7"/>
    </row>
    <row r="1090" spans="1:24" x14ac:dyDescent="0.2">
      <c r="A1090" s="7"/>
      <c r="B1090" s="7"/>
      <c r="C1090" s="7"/>
      <c r="D1090" s="25"/>
      <c r="E1090" s="25"/>
      <c r="F1090" s="25"/>
      <c r="G1090" s="25"/>
      <c r="H1090" s="25"/>
      <c r="I1090" s="25"/>
      <c r="J1090" s="25"/>
      <c r="K1090" s="25"/>
      <c r="L1090" s="25"/>
      <c r="M1090" s="25"/>
      <c r="N1090" s="25"/>
      <c r="O1090" s="25"/>
      <c r="P1090" s="25"/>
      <c r="Q1090" s="7"/>
      <c r="R1090" s="7"/>
      <c r="S1090" s="7"/>
      <c r="T1090" s="7"/>
      <c r="U1090" s="7"/>
      <c r="V1090" s="7"/>
      <c r="W1090" s="7"/>
      <c r="X1090" s="7"/>
    </row>
    <row r="1091" spans="1:24" x14ac:dyDescent="0.2">
      <c r="A1091" s="7"/>
      <c r="B1091" s="7"/>
      <c r="C1091" s="7"/>
      <c r="D1091" s="25"/>
      <c r="E1091" s="25"/>
      <c r="F1091" s="25"/>
      <c r="G1091" s="25"/>
      <c r="H1091" s="25"/>
      <c r="I1091" s="25"/>
      <c r="J1091" s="25"/>
      <c r="K1091" s="25"/>
      <c r="L1091" s="25"/>
      <c r="M1091" s="25"/>
      <c r="N1091" s="25"/>
      <c r="O1091" s="25"/>
      <c r="P1091" s="25"/>
      <c r="Q1091" s="7"/>
      <c r="R1091" s="7"/>
      <c r="S1091" s="7"/>
      <c r="T1091" s="7"/>
      <c r="U1091" s="7"/>
      <c r="V1091" s="7"/>
      <c r="W1091" s="7"/>
      <c r="X1091" s="7"/>
    </row>
    <row r="1092" spans="1:24" x14ac:dyDescent="0.2">
      <c r="A1092" s="7"/>
      <c r="B1092" s="7"/>
      <c r="C1092" s="7"/>
      <c r="D1092" s="25"/>
      <c r="E1092" s="25"/>
      <c r="F1092" s="25"/>
      <c r="G1092" s="25"/>
      <c r="H1092" s="25"/>
      <c r="I1092" s="25"/>
      <c r="J1092" s="25"/>
      <c r="K1092" s="25"/>
      <c r="L1092" s="25"/>
      <c r="M1092" s="25"/>
      <c r="N1092" s="25"/>
      <c r="O1092" s="25"/>
      <c r="P1092" s="25"/>
      <c r="Q1092" s="7"/>
      <c r="R1092" s="7"/>
      <c r="S1092" s="7"/>
      <c r="T1092" s="7"/>
      <c r="U1092" s="7"/>
      <c r="V1092" s="7"/>
      <c r="W1092" s="7"/>
      <c r="X1092" s="7"/>
    </row>
    <row r="1093" spans="1:24" x14ac:dyDescent="0.2">
      <c r="A1093" s="7"/>
      <c r="B1093" s="7"/>
      <c r="C1093" s="7"/>
      <c r="D1093" s="25"/>
      <c r="E1093" s="25"/>
      <c r="F1093" s="25"/>
      <c r="G1093" s="25"/>
      <c r="H1093" s="25"/>
      <c r="I1093" s="25"/>
      <c r="J1093" s="25"/>
      <c r="K1093" s="25"/>
      <c r="L1093" s="25"/>
      <c r="M1093" s="25"/>
      <c r="N1093" s="25"/>
      <c r="O1093" s="25"/>
      <c r="P1093" s="25"/>
      <c r="Q1093" s="7"/>
      <c r="R1093" s="7"/>
      <c r="S1093" s="7"/>
      <c r="T1093" s="7"/>
      <c r="U1093" s="7"/>
      <c r="V1093" s="7"/>
      <c r="W1093" s="7"/>
      <c r="X1093" s="7"/>
    </row>
    <row r="1094" spans="1:24" x14ac:dyDescent="0.2">
      <c r="A1094" s="7"/>
      <c r="B1094" s="7"/>
      <c r="C1094" s="7"/>
      <c r="D1094" s="25"/>
      <c r="E1094" s="25"/>
      <c r="F1094" s="25"/>
      <c r="G1094" s="25"/>
      <c r="H1094" s="25"/>
      <c r="I1094" s="25"/>
      <c r="J1094" s="25"/>
      <c r="K1094" s="25"/>
      <c r="L1094" s="25"/>
      <c r="M1094" s="25"/>
      <c r="N1094" s="25"/>
      <c r="O1094" s="25"/>
      <c r="P1094" s="25"/>
      <c r="Q1094" s="7"/>
      <c r="R1094" s="7"/>
      <c r="S1094" s="7"/>
      <c r="T1094" s="7"/>
      <c r="U1094" s="7"/>
      <c r="V1094" s="7"/>
      <c r="W1094" s="7"/>
      <c r="X1094" s="7"/>
    </row>
    <row r="1095" spans="1:24" x14ac:dyDescent="0.2">
      <c r="A1095" s="7"/>
      <c r="B1095" s="7"/>
      <c r="C1095" s="7"/>
      <c r="D1095" s="25"/>
      <c r="E1095" s="25"/>
      <c r="F1095" s="25"/>
      <c r="G1095" s="25"/>
      <c r="H1095" s="25"/>
      <c r="I1095" s="25"/>
      <c r="J1095" s="25"/>
      <c r="K1095" s="25"/>
      <c r="L1095" s="25"/>
      <c r="M1095" s="25"/>
      <c r="N1095" s="25"/>
      <c r="O1095" s="25"/>
      <c r="P1095" s="25"/>
      <c r="Q1095" s="7"/>
      <c r="R1095" s="7"/>
      <c r="S1095" s="7"/>
      <c r="T1095" s="7"/>
      <c r="U1095" s="7"/>
      <c r="V1095" s="7"/>
      <c r="W1095" s="7"/>
      <c r="X1095" s="7"/>
    </row>
    <row r="1096" spans="1:24" x14ac:dyDescent="0.2">
      <c r="A1096" s="7"/>
      <c r="B1096" s="7"/>
      <c r="C1096" s="7"/>
      <c r="D1096" s="25"/>
      <c r="E1096" s="25"/>
      <c r="F1096" s="25"/>
      <c r="G1096" s="25"/>
      <c r="H1096" s="25"/>
      <c r="I1096" s="25"/>
      <c r="J1096" s="25"/>
      <c r="K1096" s="25"/>
      <c r="L1096" s="25"/>
      <c r="M1096" s="25"/>
      <c r="N1096" s="25"/>
      <c r="O1096" s="25"/>
      <c r="P1096" s="25"/>
      <c r="Q1096" s="7"/>
      <c r="R1096" s="7"/>
      <c r="S1096" s="7"/>
      <c r="T1096" s="7"/>
      <c r="U1096" s="7"/>
      <c r="V1096" s="7"/>
      <c r="W1096" s="7"/>
      <c r="X1096" s="7"/>
    </row>
    <row r="1097" spans="1:24" x14ac:dyDescent="0.2">
      <c r="A1097" s="7"/>
      <c r="B1097" s="7"/>
      <c r="C1097" s="7"/>
      <c r="D1097" s="25"/>
      <c r="E1097" s="25"/>
      <c r="F1097" s="25"/>
      <c r="G1097" s="25"/>
      <c r="H1097" s="25"/>
      <c r="I1097" s="25"/>
      <c r="J1097" s="25"/>
      <c r="K1097" s="25"/>
      <c r="L1097" s="25"/>
      <c r="M1097" s="25"/>
      <c r="N1097" s="25"/>
      <c r="O1097" s="25"/>
      <c r="P1097" s="25"/>
      <c r="Q1097" s="7"/>
      <c r="R1097" s="7"/>
      <c r="S1097" s="7"/>
      <c r="T1097" s="7"/>
      <c r="U1097" s="7"/>
      <c r="V1097" s="7"/>
      <c r="W1097" s="7"/>
      <c r="X1097" s="7"/>
    </row>
    <row r="1098" spans="1:24" x14ac:dyDescent="0.2">
      <c r="A1098" s="7"/>
      <c r="B1098" s="7"/>
      <c r="C1098" s="7"/>
      <c r="D1098" s="25"/>
      <c r="E1098" s="25"/>
      <c r="F1098" s="25"/>
      <c r="G1098" s="25"/>
      <c r="H1098" s="25"/>
      <c r="I1098" s="25"/>
      <c r="J1098" s="25"/>
      <c r="K1098" s="25"/>
      <c r="L1098" s="25"/>
      <c r="M1098" s="25"/>
      <c r="N1098" s="25"/>
      <c r="O1098" s="25"/>
      <c r="P1098" s="25"/>
      <c r="Q1098" s="7"/>
      <c r="R1098" s="7"/>
      <c r="S1098" s="7"/>
      <c r="T1098" s="7"/>
      <c r="U1098" s="7"/>
      <c r="V1098" s="7"/>
      <c r="W1098" s="7"/>
      <c r="X1098" s="7"/>
    </row>
    <row r="1099" spans="1:24" x14ac:dyDescent="0.2">
      <c r="A1099" s="7"/>
      <c r="B1099" s="7"/>
      <c r="C1099" s="7"/>
      <c r="D1099" s="25"/>
      <c r="E1099" s="25"/>
      <c r="F1099" s="25"/>
      <c r="G1099" s="25"/>
      <c r="H1099" s="25"/>
      <c r="I1099" s="25"/>
      <c r="J1099" s="25"/>
      <c r="K1099" s="25"/>
      <c r="L1099" s="25"/>
      <c r="M1099" s="25"/>
      <c r="N1099" s="25"/>
      <c r="O1099" s="25"/>
      <c r="P1099" s="25"/>
      <c r="Q1099" s="7"/>
      <c r="R1099" s="7"/>
      <c r="S1099" s="7"/>
      <c r="T1099" s="7"/>
      <c r="U1099" s="7"/>
      <c r="V1099" s="7"/>
      <c r="W1099" s="7"/>
      <c r="X1099" s="7"/>
    </row>
    <row r="1100" spans="1:24" x14ac:dyDescent="0.2">
      <c r="A1100" s="7"/>
      <c r="B1100" s="7"/>
      <c r="C1100" s="7"/>
      <c r="D1100" s="25"/>
      <c r="E1100" s="25"/>
      <c r="F1100" s="25"/>
      <c r="G1100" s="25"/>
      <c r="H1100" s="25"/>
      <c r="I1100" s="25"/>
      <c r="J1100" s="25"/>
      <c r="K1100" s="25"/>
      <c r="L1100" s="25"/>
      <c r="M1100" s="25"/>
      <c r="N1100" s="25"/>
      <c r="O1100" s="25"/>
      <c r="P1100" s="25"/>
      <c r="Q1100" s="7"/>
      <c r="R1100" s="7"/>
      <c r="S1100" s="7"/>
      <c r="T1100" s="7"/>
      <c r="U1100" s="7"/>
      <c r="V1100" s="7"/>
      <c r="W1100" s="7"/>
      <c r="X1100" s="7"/>
    </row>
    <row r="1101" spans="1:24" x14ac:dyDescent="0.2">
      <c r="A1101" s="7"/>
      <c r="B1101" s="7"/>
      <c r="C1101" s="7"/>
      <c r="D1101" s="25"/>
      <c r="E1101" s="25"/>
      <c r="F1101" s="25"/>
      <c r="G1101" s="25"/>
      <c r="H1101" s="25"/>
      <c r="I1101" s="25"/>
      <c r="J1101" s="25"/>
      <c r="K1101" s="25"/>
      <c r="L1101" s="25"/>
      <c r="M1101" s="25"/>
      <c r="N1101" s="25"/>
      <c r="O1101" s="25"/>
      <c r="P1101" s="25"/>
      <c r="Q1101" s="7"/>
      <c r="R1101" s="7"/>
      <c r="S1101" s="7"/>
      <c r="T1101" s="7"/>
      <c r="U1101" s="7"/>
      <c r="V1101" s="7"/>
      <c r="W1101" s="7"/>
      <c r="X1101" s="7"/>
    </row>
    <row r="1102" spans="1:24" x14ac:dyDescent="0.2">
      <c r="A1102" s="7"/>
      <c r="B1102" s="7"/>
      <c r="C1102" s="7"/>
      <c r="D1102" s="25"/>
      <c r="E1102" s="25"/>
      <c r="F1102" s="25"/>
      <c r="G1102" s="25"/>
      <c r="H1102" s="25"/>
      <c r="I1102" s="25"/>
      <c r="J1102" s="25"/>
      <c r="K1102" s="25"/>
      <c r="L1102" s="25"/>
      <c r="M1102" s="25"/>
      <c r="N1102" s="25"/>
      <c r="O1102" s="25"/>
      <c r="P1102" s="25"/>
      <c r="Q1102" s="7"/>
      <c r="R1102" s="7"/>
      <c r="S1102" s="7"/>
      <c r="T1102" s="7"/>
      <c r="U1102" s="7"/>
      <c r="V1102" s="7"/>
      <c r="W1102" s="7"/>
      <c r="X1102" s="7"/>
    </row>
    <row r="1103" spans="1:24" x14ac:dyDescent="0.2">
      <c r="A1103" s="7"/>
      <c r="B1103" s="7"/>
      <c r="C1103" s="7"/>
      <c r="D1103" s="25"/>
      <c r="E1103" s="25"/>
      <c r="F1103" s="25"/>
      <c r="G1103" s="25"/>
      <c r="H1103" s="25"/>
      <c r="I1103" s="25"/>
      <c r="J1103" s="25"/>
      <c r="K1103" s="25"/>
      <c r="L1103" s="25"/>
      <c r="M1103" s="25"/>
      <c r="N1103" s="25"/>
      <c r="O1103" s="25"/>
      <c r="P1103" s="25"/>
      <c r="Q1103" s="7"/>
      <c r="R1103" s="7"/>
      <c r="S1103" s="7"/>
      <c r="T1103" s="7"/>
      <c r="U1103" s="7"/>
      <c r="V1103" s="7"/>
      <c r="W1103" s="7"/>
      <c r="X1103" s="7"/>
    </row>
    <row r="1104" spans="1:24" x14ac:dyDescent="0.2">
      <c r="A1104" s="7"/>
      <c r="B1104" s="7"/>
      <c r="C1104" s="7"/>
      <c r="D1104" s="25"/>
      <c r="E1104" s="25"/>
      <c r="F1104" s="25"/>
      <c r="G1104" s="25"/>
      <c r="H1104" s="25"/>
      <c r="I1104" s="25"/>
      <c r="J1104" s="25"/>
      <c r="K1104" s="25"/>
      <c r="L1104" s="25"/>
      <c r="M1104" s="25"/>
      <c r="N1104" s="25"/>
      <c r="O1104" s="25"/>
      <c r="P1104" s="25"/>
      <c r="Q1104" s="7"/>
      <c r="R1104" s="7"/>
      <c r="S1104" s="7"/>
      <c r="T1104" s="7"/>
      <c r="U1104" s="7"/>
      <c r="V1104" s="7"/>
      <c r="W1104" s="7"/>
      <c r="X1104" s="7"/>
    </row>
    <row r="1105" spans="1:24" x14ac:dyDescent="0.2">
      <c r="A1105" s="7"/>
      <c r="B1105" s="7"/>
      <c r="C1105" s="7"/>
      <c r="D1105" s="25"/>
      <c r="E1105" s="25"/>
      <c r="F1105" s="25"/>
      <c r="G1105" s="25"/>
      <c r="H1105" s="25"/>
      <c r="I1105" s="25"/>
      <c r="J1105" s="25"/>
      <c r="K1105" s="25"/>
      <c r="L1105" s="25"/>
      <c r="M1105" s="25"/>
      <c r="N1105" s="25"/>
      <c r="O1105" s="25"/>
      <c r="P1105" s="25"/>
      <c r="Q1105" s="7"/>
      <c r="R1105" s="7"/>
      <c r="S1105" s="7"/>
      <c r="T1105" s="7"/>
      <c r="U1105" s="7"/>
      <c r="V1105" s="7"/>
      <c r="W1105" s="7"/>
      <c r="X1105" s="7"/>
    </row>
    <row r="1106" spans="1:24" x14ac:dyDescent="0.2">
      <c r="A1106" s="7"/>
      <c r="B1106" s="7"/>
      <c r="C1106" s="7"/>
      <c r="D1106" s="25"/>
      <c r="E1106" s="25"/>
      <c r="F1106" s="25"/>
      <c r="G1106" s="25"/>
      <c r="H1106" s="25"/>
      <c r="I1106" s="25"/>
      <c r="J1106" s="25"/>
      <c r="K1106" s="25"/>
      <c r="L1106" s="25"/>
      <c r="M1106" s="25"/>
      <c r="N1106" s="25"/>
      <c r="O1106" s="25"/>
      <c r="P1106" s="25"/>
      <c r="Q1106" s="7"/>
      <c r="R1106" s="7"/>
      <c r="S1106" s="7"/>
      <c r="T1106" s="7"/>
      <c r="U1106" s="7"/>
      <c r="V1106" s="7"/>
      <c r="W1106" s="7"/>
      <c r="X1106" s="7"/>
    </row>
    <row r="1107" spans="1:24" x14ac:dyDescent="0.2">
      <c r="A1107" s="7"/>
      <c r="B1107" s="7"/>
      <c r="C1107" s="7"/>
      <c r="D1107" s="25"/>
      <c r="E1107" s="25"/>
      <c r="F1107" s="25"/>
      <c r="G1107" s="25"/>
      <c r="H1107" s="25"/>
      <c r="I1107" s="25"/>
      <c r="J1107" s="25"/>
      <c r="K1107" s="25"/>
      <c r="L1107" s="25"/>
      <c r="M1107" s="25"/>
      <c r="N1107" s="25"/>
      <c r="O1107" s="25"/>
      <c r="P1107" s="25"/>
      <c r="Q1107" s="7"/>
      <c r="R1107" s="7"/>
      <c r="S1107" s="7"/>
      <c r="T1107" s="7"/>
      <c r="U1107" s="7"/>
      <c r="V1107" s="7"/>
      <c r="W1107" s="7"/>
      <c r="X1107" s="7"/>
    </row>
    <row r="1108" spans="1:24" x14ac:dyDescent="0.2">
      <c r="A1108" s="7"/>
      <c r="B1108" s="7"/>
      <c r="C1108" s="7"/>
      <c r="D1108" s="25"/>
      <c r="E1108" s="25"/>
      <c r="F1108" s="25"/>
      <c r="G1108" s="25"/>
      <c r="H1108" s="25"/>
      <c r="I1108" s="25"/>
      <c r="J1108" s="25"/>
      <c r="K1108" s="25"/>
      <c r="L1108" s="25"/>
      <c r="M1108" s="25"/>
      <c r="N1108" s="25"/>
      <c r="O1108" s="25"/>
      <c r="P1108" s="25"/>
      <c r="Q1108" s="7"/>
      <c r="R1108" s="7"/>
      <c r="S1108" s="7"/>
      <c r="T1108" s="7"/>
      <c r="U1108" s="7"/>
      <c r="V1108" s="7"/>
      <c r="W1108" s="7"/>
      <c r="X1108" s="7"/>
    </row>
    <row r="1109" spans="1:24" x14ac:dyDescent="0.2">
      <c r="A1109" s="7"/>
      <c r="B1109" s="7"/>
      <c r="C1109" s="7"/>
      <c r="D1109" s="25"/>
      <c r="E1109" s="25"/>
      <c r="F1109" s="25"/>
      <c r="G1109" s="25"/>
      <c r="H1109" s="25"/>
      <c r="I1109" s="25"/>
      <c r="J1109" s="25"/>
      <c r="K1109" s="25"/>
      <c r="L1109" s="25"/>
      <c r="M1109" s="25"/>
      <c r="N1109" s="25"/>
      <c r="O1109" s="25"/>
      <c r="P1109" s="25"/>
      <c r="Q1109" s="7"/>
      <c r="R1109" s="7"/>
      <c r="S1109" s="7"/>
      <c r="T1109" s="7"/>
      <c r="U1109" s="7"/>
      <c r="V1109" s="7"/>
      <c r="W1109" s="7"/>
      <c r="X1109" s="7"/>
    </row>
    <row r="1110" spans="1:24" x14ac:dyDescent="0.2">
      <c r="A1110" s="7"/>
      <c r="B1110" s="7"/>
      <c r="C1110" s="7"/>
      <c r="D1110" s="25"/>
      <c r="E1110" s="25"/>
      <c r="F1110" s="25"/>
      <c r="G1110" s="25"/>
      <c r="H1110" s="25"/>
      <c r="I1110" s="25"/>
      <c r="J1110" s="25"/>
      <c r="K1110" s="25"/>
      <c r="L1110" s="25"/>
      <c r="M1110" s="25"/>
      <c r="N1110" s="25"/>
      <c r="O1110" s="25"/>
      <c r="P1110" s="25"/>
      <c r="Q1110" s="7"/>
      <c r="R1110" s="7"/>
      <c r="S1110" s="7"/>
      <c r="T1110" s="7"/>
      <c r="U1110" s="7"/>
      <c r="V1110" s="7"/>
      <c r="W1110" s="7"/>
      <c r="X1110" s="7"/>
    </row>
    <row r="1111" spans="1:24" x14ac:dyDescent="0.2">
      <c r="A1111" s="7"/>
      <c r="B1111" s="7"/>
      <c r="C1111" s="7"/>
      <c r="D1111" s="25"/>
      <c r="E1111" s="25"/>
      <c r="F1111" s="25"/>
      <c r="G1111" s="25"/>
      <c r="H1111" s="25"/>
      <c r="I1111" s="25"/>
      <c r="J1111" s="25"/>
      <c r="K1111" s="25"/>
      <c r="L1111" s="25"/>
      <c r="M1111" s="25"/>
      <c r="N1111" s="25"/>
      <c r="O1111" s="25"/>
      <c r="P1111" s="25"/>
      <c r="Q1111" s="7"/>
      <c r="R1111" s="7"/>
      <c r="S1111" s="7"/>
      <c r="T1111" s="7"/>
      <c r="U1111" s="7"/>
      <c r="V1111" s="7"/>
      <c r="W1111" s="7"/>
      <c r="X1111" s="7"/>
    </row>
    <row r="1112" spans="1:24" x14ac:dyDescent="0.2">
      <c r="A1112" s="7"/>
      <c r="B1112" s="7"/>
      <c r="C1112" s="7"/>
      <c r="D1112" s="25"/>
      <c r="E1112" s="25"/>
      <c r="F1112" s="25"/>
      <c r="G1112" s="25"/>
      <c r="H1112" s="25"/>
      <c r="I1112" s="25"/>
      <c r="J1112" s="25"/>
      <c r="K1112" s="25"/>
      <c r="L1112" s="25"/>
      <c r="M1112" s="25"/>
      <c r="N1112" s="25"/>
      <c r="O1112" s="25"/>
      <c r="P1112" s="25"/>
      <c r="Q1112" s="7"/>
      <c r="R1112" s="7"/>
      <c r="S1112" s="7"/>
      <c r="T1112" s="7"/>
      <c r="U1112" s="7"/>
      <c r="V1112" s="7"/>
      <c r="W1112" s="7"/>
      <c r="X1112" s="7"/>
    </row>
    <row r="1113" spans="1:24" x14ac:dyDescent="0.2">
      <c r="A1113" s="7"/>
      <c r="B1113" s="7"/>
      <c r="C1113" s="7"/>
      <c r="D1113" s="25"/>
      <c r="E1113" s="25"/>
      <c r="F1113" s="25"/>
      <c r="G1113" s="25"/>
      <c r="H1113" s="25"/>
      <c r="I1113" s="25"/>
      <c r="J1113" s="25"/>
      <c r="K1113" s="25"/>
      <c r="L1113" s="25"/>
      <c r="M1113" s="25"/>
      <c r="N1113" s="25"/>
      <c r="O1113" s="25"/>
      <c r="P1113" s="25"/>
      <c r="Q1113" s="7"/>
      <c r="R1113" s="7"/>
      <c r="S1113" s="7"/>
      <c r="T1113" s="7"/>
      <c r="U1113" s="7"/>
      <c r="V1113" s="7"/>
      <c r="W1113" s="7"/>
      <c r="X1113" s="7"/>
    </row>
    <row r="1114" spans="1:24" x14ac:dyDescent="0.2">
      <c r="A1114" s="7"/>
      <c r="B1114" s="7"/>
      <c r="C1114" s="7"/>
      <c r="D1114" s="25"/>
      <c r="E1114" s="25"/>
      <c r="F1114" s="25"/>
      <c r="G1114" s="25"/>
      <c r="H1114" s="25"/>
      <c r="I1114" s="25"/>
      <c r="J1114" s="25"/>
      <c r="K1114" s="25"/>
      <c r="L1114" s="25"/>
      <c r="M1114" s="25"/>
      <c r="N1114" s="25"/>
      <c r="O1114" s="25"/>
      <c r="P1114" s="25"/>
      <c r="Q1114" s="7"/>
      <c r="R1114" s="7"/>
      <c r="S1114" s="7"/>
      <c r="T1114" s="7"/>
      <c r="U1114" s="7"/>
      <c r="V1114" s="7"/>
      <c r="W1114" s="7"/>
      <c r="X1114" s="7"/>
    </row>
    <row r="1115" spans="1:24" x14ac:dyDescent="0.2">
      <c r="A1115" s="7"/>
      <c r="B1115" s="7"/>
      <c r="C1115" s="7"/>
      <c r="D1115" s="25"/>
      <c r="E1115" s="25"/>
      <c r="F1115" s="25"/>
      <c r="G1115" s="25"/>
      <c r="H1115" s="25"/>
      <c r="I1115" s="25"/>
      <c r="J1115" s="25"/>
      <c r="K1115" s="25"/>
      <c r="L1115" s="25"/>
      <c r="M1115" s="25"/>
      <c r="N1115" s="25"/>
      <c r="O1115" s="25"/>
      <c r="P1115" s="25"/>
      <c r="Q1115" s="7"/>
      <c r="R1115" s="7"/>
      <c r="S1115" s="7"/>
      <c r="T1115" s="7"/>
      <c r="U1115" s="7"/>
      <c r="V1115" s="7"/>
      <c r="W1115" s="7"/>
      <c r="X1115" s="7"/>
    </row>
    <row r="1116" spans="1:24" x14ac:dyDescent="0.2">
      <c r="A1116" s="7"/>
      <c r="B1116" s="7"/>
      <c r="C1116" s="7"/>
      <c r="D1116" s="25"/>
      <c r="E1116" s="25"/>
      <c r="F1116" s="25"/>
      <c r="G1116" s="25"/>
      <c r="H1116" s="25"/>
      <c r="I1116" s="25"/>
      <c r="J1116" s="25"/>
      <c r="K1116" s="25"/>
      <c r="L1116" s="25"/>
      <c r="M1116" s="25"/>
      <c r="N1116" s="25"/>
      <c r="O1116" s="25"/>
      <c r="P1116" s="25"/>
      <c r="Q1116" s="7"/>
      <c r="R1116" s="7"/>
      <c r="S1116" s="7"/>
      <c r="T1116" s="7"/>
      <c r="U1116" s="7"/>
      <c r="V1116" s="7"/>
      <c r="W1116" s="7"/>
      <c r="X1116" s="7"/>
    </row>
    <row r="1117" spans="1:24" x14ac:dyDescent="0.2">
      <c r="A1117" s="7"/>
      <c r="B1117" s="7"/>
      <c r="C1117" s="7"/>
      <c r="D1117" s="25"/>
      <c r="E1117" s="25"/>
      <c r="F1117" s="25"/>
      <c r="G1117" s="25"/>
      <c r="H1117" s="25"/>
      <c r="I1117" s="25"/>
      <c r="J1117" s="25"/>
      <c r="K1117" s="25"/>
      <c r="L1117" s="25"/>
      <c r="M1117" s="25"/>
      <c r="N1117" s="25"/>
      <c r="O1117" s="25"/>
      <c r="P1117" s="25"/>
      <c r="Q1117" s="7"/>
      <c r="R1117" s="7"/>
      <c r="S1117" s="7"/>
      <c r="T1117" s="7"/>
      <c r="U1117" s="7"/>
      <c r="V1117" s="7"/>
      <c r="W1117" s="7"/>
      <c r="X1117" s="7"/>
    </row>
    <row r="1118" spans="1:24" x14ac:dyDescent="0.2">
      <c r="A1118" s="7"/>
      <c r="B1118" s="7"/>
      <c r="C1118" s="7"/>
      <c r="D1118" s="25"/>
      <c r="E1118" s="25"/>
      <c r="F1118" s="25"/>
      <c r="G1118" s="25"/>
      <c r="H1118" s="25"/>
      <c r="I1118" s="25"/>
      <c r="J1118" s="25"/>
      <c r="K1118" s="25"/>
      <c r="L1118" s="25"/>
      <c r="M1118" s="25"/>
      <c r="N1118" s="25"/>
      <c r="O1118" s="25"/>
      <c r="P1118" s="25"/>
      <c r="Q1118" s="7"/>
      <c r="R1118" s="7"/>
      <c r="S1118" s="7"/>
      <c r="T1118" s="7"/>
      <c r="U1118" s="7"/>
      <c r="V1118" s="7"/>
      <c r="W1118" s="7"/>
      <c r="X1118" s="7"/>
    </row>
    <row r="1119" spans="1:24" x14ac:dyDescent="0.2">
      <c r="A1119" s="7"/>
      <c r="B1119" s="7"/>
      <c r="C1119" s="7"/>
      <c r="D1119" s="25"/>
      <c r="E1119" s="25"/>
      <c r="F1119" s="25"/>
      <c r="G1119" s="25"/>
      <c r="H1119" s="25"/>
      <c r="I1119" s="25"/>
      <c r="J1119" s="25"/>
      <c r="K1119" s="25"/>
      <c r="L1119" s="25"/>
      <c r="M1119" s="25"/>
      <c r="N1119" s="25"/>
      <c r="O1119" s="25"/>
      <c r="P1119" s="25"/>
      <c r="Q1119" s="7"/>
      <c r="R1119" s="7"/>
      <c r="S1119" s="7"/>
      <c r="T1119" s="7"/>
      <c r="U1119" s="7"/>
      <c r="V1119" s="7"/>
      <c r="W1119" s="7"/>
      <c r="X1119" s="7"/>
    </row>
    <row r="1120" spans="1:24" x14ac:dyDescent="0.2">
      <c r="A1120" s="7"/>
      <c r="B1120" s="7"/>
      <c r="C1120" s="7"/>
      <c r="D1120" s="25"/>
      <c r="E1120" s="25"/>
      <c r="F1120" s="25"/>
      <c r="G1120" s="25"/>
      <c r="H1120" s="25"/>
      <c r="I1120" s="25"/>
      <c r="J1120" s="25"/>
      <c r="K1120" s="25"/>
      <c r="L1120" s="25"/>
      <c r="M1120" s="25"/>
      <c r="N1120" s="25"/>
      <c r="O1120" s="25"/>
      <c r="P1120" s="25"/>
      <c r="Q1120" s="7"/>
      <c r="R1120" s="7"/>
      <c r="S1120" s="7"/>
      <c r="T1120" s="7"/>
      <c r="U1120" s="7"/>
      <c r="V1120" s="7"/>
      <c r="W1120" s="7"/>
      <c r="X1120" s="7"/>
    </row>
    <row r="1121" spans="1:24" x14ac:dyDescent="0.2">
      <c r="A1121" s="7"/>
      <c r="B1121" s="7"/>
      <c r="C1121" s="7"/>
      <c r="D1121" s="25"/>
      <c r="E1121" s="25"/>
      <c r="F1121" s="25"/>
      <c r="G1121" s="25"/>
      <c r="H1121" s="25"/>
      <c r="I1121" s="25"/>
      <c r="J1121" s="25"/>
      <c r="K1121" s="25"/>
      <c r="L1121" s="25"/>
      <c r="M1121" s="25"/>
      <c r="N1121" s="25"/>
      <c r="O1121" s="25"/>
      <c r="P1121" s="25"/>
      <c r="Q1121" s="7"/>
      <c r="R1121" s="7"/>
      <c r="S1121" s="7"/>
      <c r="T1121" s="7"/>
      <c r="U1121" s="7"/>
      <c r="V1121" s="7"/>
      <c r="W1121" s="7"/>
      <c r="X1121" s="7"/>
    </row>
    <row r="1122" spans="1:24" x14ac:dyDescent="0.2">
      <c r="A1122" s="7"/>
      <c r="B1122" s="7"/>
      <c r="C1122" s="7"/>
      <c r="D1122" s="25"/>
      <c r="E1122" s="25"/>
      <c r="F1122" s="25"/>
      <c r="G1122" s="25"/>
      <c r="H1122" s="25"/>
      <c r="I1122" s="25"/>
      <c r="J1122" s="25"/>
      <c r="K1122" s="25"/>
      <c r="L1122" s="25"/>
      <c r="M1122" s="25"/>
      <c r="N1122" s="25"/>
      <c r="O1122" s="25"/>
      <c r="P1122" s="25"/>
      <c r="Q1122" s="7"/>
      <c r="R1122" s="7"/>
      <c r="S1122" s="7"/>
      <c r="T1122" s="7"/>
      <c r="U1122" s="7"/>
      <c r="V1122" s="7"/>
      <c r="W1122" s="7"/>
      <c r="X1122" s="7"/>
    </row>
    <row r="1123" spans="1:24" x14ac:dyDescent="0.2">
      <c r="A1123" s="7"/>
      <c r="B1123" s="7"/>
      <c r="C1123" s="7"/>
      <c r="D1123" s="25"/>
      <c r="E1123" s="25"/>
      <c r="F1123" s="25"/>
      <c r="G1123" s="25"/>
      <c r="H1123" s="25"/>
      <c r="I1123" s="25"/>
      <c r="J1123" s="25"/>
      <c r="K1123" s="25"/>
      <c r="L1123" s="25"/>
      <c r="M1123" s="25"/>
      <c r="N1123" s="25"/>
      <c r="O1123" s="25"/>
      <c r="P1123" s="25"/>
      <c r="Q1123" s="7"/>
      <c r="R1123" s="7"/>
      <c r="S1123" s="7"/>
      <c r="T1123" s="7"/>
      <c r="U1123" s="7"/>
      <c r="V1123" s="7"/>
      <c r="W1123" s="7"/>
      <c r="X1123" s="7"/>
    </row>
    <row r="1124" spans="1:24" x14ac:dyDescent="0.2">
      <c r="A1124" s="7"/>
      <c r="B1124" s="7"/>
      <c r="C1124" s="7"/>
      <c r="D1124" s="25"/>
      <c r="E1124" s="25"/>
      <c r="F1124" s="25"/>
      <c r="G1124" s="25"/>
      <c r="H1124" s="25"/>
      <c r="I1124" s="25"/>
      <c r="J1124" s="25"/>
      <c r="K1124" s="25"/>
      <c r="L1124" s="25"/>
      <c r="M1124" s="25"/>
      <c r="N1124" s="25"/>
      <c r="O1124" s="25"/>
      <c r="P1124" s="25"/>
      <c r="Q1124" s="7"/>
      <c r="R1124" s="7"/>
      <c r="S1124" s="7"/>
      <c r="T1124" s="7"/>
      <c r="U1124" s="7"/>
      <c r="V1124" s="7"/>
      <c r="W1124" s="7"/>
      <c r="X1124" s="7"/>
    </row>
    <row r="1125" spans="1:24" x14ac:dyDescent="0.2">
      <c r="A1125" s="7"/>
      <c r="B1125" s="7"/>
      <c r="C1125" s="7"/>
      <c r="D1125" s="25"/>
      <c r="E1125" s="25"/>
      <c r="F1125" s="25"/>
      <c r="G1125" s="25"/>
      <c r="H1125" s="25"/>
      <c r="I1125" s="25"/>
      <c r="J1125" s="25"/>
      <c r="K1125" s="25"/>
      <c r="L1125" s="25"/>
      <c r="M1125" s="25"/>
      <c r="N1125" s="25"/>
      <c r="O1125" s="25"/>
      <c r="P1125" s="25"/>
      <c r="Q1125" s="7"/>
      <c r="R1125" s="7"/>
      <c r="S1125" s="7"/>
      <c r="T1125" s="7"/>
      <c r="U1125" s="7"/>
      <c r="V1125" s="7"/>
      <c r="W1125" s="7"/>
      <c r="X1125" s="7"/>
    </row>
    <row r="1126" spans="1:24" x14ac:dyDescent="0.2">
      <c r="A1126" s="7"/>
      <c r="B1126" s="7"/>
      <c r="C1126" s="7"/>
      <c r="D1126" s="25"/>
      <c r="E1126" s="25"/>
      <c r="F1126" s="25"/>
      <c r="G1126" s="25"/>
      <c r="H1126" s="25"/>
      <c r="I1126" s="25"/>
      <c r="J1126" s="25"/>
      <c r="K1126" s="25"/>
      <c r="L1126" s="25"/>
      <c r="M1126" s="25"/>
      <c r="N1126" s="25"/>
      <c r="O1126" s="25"/>
      <c r="P1126" s="25"/>
      <c r="Q1126" s="7"/>
      <c r="R1126" s="7"/>
      <c r="S1126" s="7"/>
      <c r="T1126" s="7"/>
      <c r="U1126" s="7"/>
      <c r="V1126" s="7"/>
      <c r="W1126" s="7"/>
      <c r="X1126" s="7"/>
    </row>
    <row r="1127" spans="1:24" x14ac:dyDescent="0.2">
      <c r="A1127" s="7"/>
      <c r="B1127" s="7"/>
      <c r="C1127" s="7"/>
      <c r="D1127" s="25"/>
      <c r="E1127" s="25"/>
      <c r="F1127" s="25"/>
      <c r="G1127" s="25"/>
      <c r="H1127" s="25"/>
      <c r="I1127" s="25"/>
      <c r="J1127" s="25"/>
      <c r="K1127" s="25"/>
      <c r="L1127" s="25"/>
      <c r="M1127" s="25"/>
      <c r="N1127" s="25"/>
      <c r="O1127" s="25"/>
      <c r="P1127" s="25"/>
      <c r="Q1127" s="7"/>
      <c r="R1127" s="7"/>
      <c r="S1127" s="7"/>
      <c r="T1127" s="7"/>
      <c r="U1127" s="7"/>
      <c r="V1127" s="7"/>
      <c r="W1127" s="7"/>
      <c r="X1127" s="7"/>
    </row>
    <row r="1128" spans="1:24" x14ac:dyDescent="0.2">
      <c r="A1128" s="7"/>
      <c r="B1128" s="7"/>
      <c r="C1128" s="7"/>
      <c r="D1128" s="25"/>
      <c r="E1128" s="25"/>
      <c r="F1128" s="25"/>
      <c r="G1128" s="25"/>
      <c r="H1128" s="25"/>
      <c r="I1128" s="25"/>
      <c r="J1128" s="25"/>
      <c r="K1128" s="25"/>
      <c r="L1128" s="25"/>
      <c r="M1128" s="25"/>
      <c r="N1128" s="25"/>
      <c r="O1128" s="25"/>
      <c r="P1128" s="25"/>
      <c r="Q1128" s="7"/>
      <c r="R1128" s="7"/>
      <c r="S1128" s="7"/>
      <c r="T1128" s="7"/>
      <c r="U1128" s="7"/>
      <c r="V1128" s="7"/>
      <c r="W1128" s="7"/>
      <c r="X1128" s="7"/>
    </row>
    <row r="1129" spans="1:24" x14ac:dyDescent="0.2">
      <c r="A1129" s="7"/>
      <c r="B1129" s="7"/>
      <c r="C1129" s="7"/>
      <c r="D1129" s="25"/>
      <c r="E1129" s="25"/>
      <c r="F1129" s="25"/>
      <c r="G1129" s="25"/>
      <c r="H1129" s="25"/>
      <c r="I1129" s="25"/>
      <c r="J1129" s="25"/>
      <c r="K1129" s="25"/>
      <c r="L1129" s="25"/>
      <c r="M1129" s="25"/>
      <c r="N1129" s="25"/>
      <c r="O1129" s="25"/>
      <c r="P1129" s="25"/>
      <c r="Q1129" s="7"/>
      <c r="R1129" s="7"/>
      <c r="S1129" s="7"/>
      <c r="T1129" s="7"/>
      <c r="U1129" s="7"/>
      <c r="V1129" s="7"/>
      <c r="W1129" s="7"/>
      <c r="X1129" s="7"/>
    </row>
    <row r="1130" spans="1:24" x14ac:dyDescent="0.2">
      <c r="A1130" s="7"/>
      <c r="B1130" s="7"/>
      <c r="C1130" s="7"/>
      <c r="D1130" s="25"/>
      <c r="E1130" s="25"/>
      <c r="F1130" s="25"/>
      <c r="G1130" s="25"/>
      <c r="H1130" s="25"/>
      <c r="I1130" s="25"/>
      <c r="J1130" s="25"/>
      <c r="K1130" s="25"/>
      <c r="L1130" s="25"/>
      <c r="M1130" s="25"/>
      <c r="N1130" s="25"/>
      <c r="O1130" s="25"/>
      <c r="P1130" s="25"/>
      <c r="Q1130" s="7"/>
      <c r="R1130" s="7"/>
      <c r="S1130" s="7"/>
      <c r="T1130" s="7"/>
      <c r="U1130" s="7"/>
      <c r="V1130" s="7"/>
      <c r="W1130" s="7"/>
      <c r="X1130" s="7"/>
    </row>
    <row r="1131" spans="1:24" x14ac:dyDescent="0.2">
      <c r="A1131" s="7"/>
      <c r="B1131" s="7"/>
      <c r="C1131" s="7"/>
      <c r="D1131" s="25"/>
      <c r="E1131" s="25"/>
      <c r="F1131" s="25"/>
      <c r="G1131" s="25"/>
      <c r="H1131" s="25"/>
      <c r="I1131" s="25"/>
      <c r="J1131" s="25"/>
      <c r="K1131" s="25"/>
      <c r="L1131" s="25"/>
      <c r="M1131" s="25"/>
      <c r="N1131" s="25"/>
      <c r="O1131" s="25"/>
      <c r="P1131" s="25"/>
      <c r="Q1131" s="7"/>
      <c r="R1131" s="7"/>
      <c r="S1131" s="7"/>
      <c r="T1131" s="7"/>
      <c r="U1131" s="7"/>
      <c r="V1131" s="7"/>
      <c r="W1131" s="7"/>
      <c r="X1131" s="7"/>
    </row>
    <row r="1132" spans="1:24" x14ac:dyDescent="0.2">
      <c r="A1132" s="7"/>
      <c r="B1132" s="7"/>
      <c r="C1132" s="7"/>
      <c r="D1132" s="25"/>
      <c r="E1132" s="25"/>
      <c r="F1132" s="25"/>
      <c r="G1132" s="25"/>
      <c r="H1132" s="25"/>
      <c r="I1132" s="25"/>
      <c r="J1132" s="25"/>
      <c r="K1132" s="25"/>
      <c r="L1132" s="25"/>
      <c r="M1132" s="25"/>
      <c r="N1132" s="25"/>
      <c r="O1132" s="25"/>
      <c r="P1132" s="25"/>
      <c r="Q1132" s="7"/>
      <c r="R1132" s="7"/>
      <c r="S1132" s="7"/>
      <c r="T1132" s="7"/>
      <c r="U1132" s="7"/>
      <c r="V1132" s="7"/>
      <c r="W1132" s="7"/>
      <c r="X1132" s="7"/>
    </row>
    <row r="1133" spans="1:24" x14ac:dyDescent="0.2">
      <c r="A1133" s="7"/>
      <c r="B1133" s="7"/>
      <c r="C1133" s="7"/>
      <c r="D1133" s="25"/>
      <c r="E1133" s="25"/>
      <c r="F1133" s="25"/>
      <c r="G1133" s="25"/>
      <c r="H1133" s="25"/>
      <c r="I1133" s="25"/>
      <c r="J1133" s="25"/>
      <c r="K1133" s="25"/>
      <c r="L1133" s="25"/>
      <c r="M1133" s="25"/>
      <c r="N1133" s="25"/>
      <c r="O1133" s="25"/>
      <c r="P1133" s="25"/>
      <c r="Q1133" s="7"/>
      <c r="R1133" s="7"/>
      <c r="S1133" s="7"/>
      <c r="T1133" s="7"/>
      <c r="U1133" s="7"/>
      <c r="V1133" s="7"/>
      <c r="W1133" s="7"/>
      <c r="X1133" s="7"/>
    </row>
    <row r="1134" spans="1:24" x14ac:dyDescent="0.2">
      <c r="A1134" s="7"/>
      <c r="B1134" s="7"/>
      <c r="C1134" s="7"/>
      <c r="D1134" s="25"/>
      <c r="E1134" s="25"/>
      <c r="F1134" s="25"/>
      <c r="G1134" s="25"/>
      <c r="H1134" s="25"/>
      <c r="I1134" s="25"/>
      <c r="J1134" s="25"/>
      <c r="K1134" s="25"/>
      <c r="L1134" s="25"/>
      <c r="M1134" s="25"/>
      <c r="N1134" s="25"/>
      <c r="O1134" s="25"/>
      <c r="P1134" s="25"/>
      <c r="Q1134" s="7"/>
      <c r="R1134" s="7"/>
      <c r="S1134" s="7"/>
      <c r="T1134" s="7"/>
      <c r="U1134" s="7"/>
      <c r="V1134" s="7"/>
      <c r="W1134" s="7"/>
      <c r="X1134" s="7"/>
    </row>
    <row r="1135" spans="1:24" x14ac:dyDescent="0.2">
      <c r="A1135" s="7"/>
      <c r="B1135" s="7"/>
      <c r="C1135" s="7"/>
      <c r="D1135" s="25"/>
      <c r="E1135" s="25"/>
      <c r="F1135" s="25"/>
      <c r="G1135" s="25"/>
      <c r="H1135" s="25"/>
      <c r="I1135" s="25"/>
      <c r="J1135" s="25"/>
      <c r="K1135" s="25"/>
      <c r="L1135" s="25"/>
      <c r="M1135" s="25"/>
      <c r="N1135" s="25"/>
      <c r="O1135" s="25"/>
      <c r="P1135" s="25"/>
      <c r="Q1135" s="7"/>
      <c r="R1135" s="7"/>
      <c r="S1135" s="7"/>
      <c r="T1135" s="7"/>
      <c r="U1135" s="7"/>
      <c r="V1135" s="7"/>
      <c r="W1135" s="7"/>
      <c r="X1135" s="7"/>
    </row>
    <row r="1136" spans="1:24" x14ac:dyDescent="0.2">
      <c r="A1136" s="7"/>
      <c r="B1136" s="7"/>
      <c r="C1136" s="7"/>
      <c r="D1136" s="25"/>
      <c r="E1136" s="25"/>
      <c r="F1136" s="25"/>
      <c r="G1136" s="25"/>
      <c r="H1136" s="25"/>
      <c r="I1136" s="25"/>
      <c r="J1136" s="25"/>
      <c r="K1136" s="25"/>
      <c r="L1136" s="25"/>
      <c r="M1136" s="25"/>
      <c r="N1136" s="25"/>
      <c r="O1136" s="25"/>
      <c r="P1136" s="25"/>
      <c r="Q1136" s="7"/>
      <c r="R1136" s="7"/>
      <c r="S1136" s="7"/>
      <c r="T1136" s="7"/>
      <c r="U1136" s="7"/>
      <c r="V1136" s="7"/>
      <c r="W1136" s="7"/>
      <c r="X1136" s="7"/>
    </row>
    <row r="1137" spans="1:24" x14ac:dyDescent="0.2">
      <c r="A1137" s="7"/>
      <c r="B1137" s="7"/>
      <c r="C1137" s="7"/>
      <c r="D1137" s="25"/>
      <c r="E1137" s="25"/>
      <c r="F1137" s="25"/>
      <c r="G1137" s="25"/>
      <c r="H1137" s="25"/>
      <c r="I1137" s="25"/>
      <c r="J1137" s="25"/>
      <c r="K1137" s="25"/>
      <c r="L1137" s="25"/>
      <c r="M1137" s="25"/>
      <c r="N1137" s="25"/>
      <c r="O1137" s="25"/>
      <c r="P1137" s="25"/>
      <c r="Q1137" s="7"/>
      <c r="R1137" s="7"/>
      <c r="S1137" s="7"/>
      <c r="T1137" s="7"/>
      <c r="U1137" s="7"/>
      <c r="V1137" s="7"/>
      <c r="W1137" s="7"/>
      <c r="X1137" s="7"/>
    </row>
    <row r="1138" spans="1:24" x14ac:dyDescent="0.2">
      <c r="A1138" s="7"/>
      <c r="B1138" s="7"/>
      <c r="C1138" s="7"/>
      <c r="D1138" s="25"/>
      <c r="E1138" s="25"/>
      <c r="F1138" s="25"/>
      <c r="G1138" s="25"/>
      <c r="H1138" s="25"/>
      <c r="I1138" s="25"/>
      <c r="J1138" s="25"/>
      <c r="K1138" s="25"/>
      <c r="L1138" s="25"/>
      <c r="M1138" s="25"/>
      <c r="N1138" s="25"/>
      <c r="O1138" s="25"/>
      <c r="P1138" s="25"/>
      <c r="Q1138" s="7"/>
      <c r="R1138" s="7"/>
      <c r="S1138" s="7"/>
      <c r="T1138" s="7"/>
      <c r="U1138" s="7"/>
      <c r="V1138" s="7"/>
      <c r="W1138" s="7"/>
      <c r="X1138" s="7"/>
    </row>
    <row r="1139" spans="1:24" x14ac:dyDescent="0.2">
      <c r="A1139" s="7"/>
      <c r="B1139" s="7"/>
      <c r="C1139" s="7"/>
      <c r="D1139" s="25"/>
      <c r="E1139" s="25"/>
      <c r="F1139" s="25"/>
      <c r="G1139" s="25"/>
      <c r="H1139" s="25"/>
      <c r="I1139" s="25"/>
      <c r="J1139" s="25"/>
      <c r="K1139" s="25"/>
      <c r="L1139" s="25"/>
      <c r="M1139" s="25"/>
      <c r="N1139" s="25"/>
      <c r="O1139" s="25"/>
      <c r="P1139" s="25"/>
      <c r="Q1139" s="7"/>
      <c r="R1139" s="7"/>
      <c r="S1139" s="7"/>
      <c r="T1139" s="7"/>
      <c r="U1139" s="7"/>
      <c r="V1139" s="7"/>
      <c r="W1139" s="7"/>
      <c r="X1139" s="7"/>
    </row>
    <row r="1140" spans="1:24" x14ac:dyDescent="0.2">
      <c r="A1140" s="7"/>
      <c r="B1140" s="7"/>
      <c r="C1140" s="7"/>
      <c r="D1140" s="25"/>
      <c r="E1140" s="25"/>
      <c r="F1140" s="25"/>
      <c r="G1140" s="25"/>
      <c r="H1140" s="25"/>
      <c r="I1140" s="25"/>
      <c r="J1140" s="25"/>
      <c r="K1140" s="25"/>
      <c r="L1140" s="25"/>
      <c r="M1140" s="25"/>
      <c r="N1140" s="25"/>
      <c r="O1140" s="25"/>
      <c r="P1140" s="25"/>
      <c r="Q1140" s="7"/>
      <c r="R1140" s="7"/>
      <c r="S1140" s="7"/>
      <c r="T1140" s="7"/>
      <c r="U1140" s="7"/>
      <c r="V1140" s="7"/>
      <c r="W1140" s="7"/>
      <c r="X1140" s="7"/>
    </row>
    <row r="1141" spans="1:24" x14ac:dyDescent="0.2">
      <c r="A1141" s="7"/>
      <c r="B1141" s="7"/>
      <c r="C1141" s="7"/>
      <c r="D1141" s="25"/>
      <c r="E1141" s="25"/>
      <c r="F1141" s="25"/>
      <c r="G1141" s="25"/>
      <c r="H1141" s="25"/>
      <c r="I1141" s="25"/>
      <c r="J1141" s="25"/>
      <c r="K1141" s="25"/>
      <c r="L1141" s="25"/>
      <c r="M1141" s="25"/>
      <c r="N1141" s="25"/>
      <c r="O1141" s="25"/>
      <c r="P1141" s="25"/>
      <c r="Q1141" s="7"/>
      <c r="R1141" s="7"/>
      <c r="S1141" s="7"/>
      <c r="T1141" s="7"/>
      <c r="U1141" s="7"/>
      <c r="V1141" s="7"/>
      <c r="W1141" s="7"/>
      <c r="X1141" s="7"/>
    </row>
    <row r="1142" spans="1:24" x14ac:dyDescent="0.2">
      <c r="A1142" s="7"/>
      <c r="B1142" s="7"/>
      <c r="C1142" s="7"/>
      <c r="D1142" s="25"/>
      <c r="E1142" s="25"/>
      <c r="F1142" s="25"/>
      <c r="G1142" s="25"/>
      <c r="H1142" s="25"/>
      <c r="I1142" s="25"/>
      <c r="J1142" s="25"/>
      <c r="K1142" s="25"/>
      <c r="L1142" s="25"/>
      <c r="M1142" s="25"/>
      <c r="N1142" s="25"/>
      <c r="O1142" s="25"/>
      <c r="P1142" s="25"/>
      <c r="Q1142" s="7"/>
      <c r="R1142" s="7"/>
      <c r="S1142" s="7"/>
      <c r="T1142" s="7"/>
      <c r="U1142" s="7"/>
      <c r="V1142" s="7"/>
      <c r="W1142" s="7"/>
      <c r="X1142" s="7"/>
    </row>
    <row r="1143" spans="1:24" x14ac:dyDescent="0.2">
      <c r="A1143" s="7"/>
      <c r="B1143" s="7"/>
      <c r="C1143" s="7"/>
      <c r="D1143" s="25"/>
      <c r="E1143" s="25"/>
      <c r="F1143" s="25"/>
      <c r="G1143" s="25"/>
      <c r="H1143" s="25"/>
      <c r="I1143" s="25"/>
      <c r="J1143" s="25"/>
      <c r="K1143" s="25"/>
      <c r="L1143" s="25"/>
      <c r="M1143" s="25"/>
      <c r="N1143" s="25"/>
      <c r="O1143" s="25"/>
      <c r="P1143" s="25"/>
      <c r="Q1143" s="7"/>
      <c r="R1143" s="7"/>
      <c r="S1143" s="7"/>
      <c r="T1143" s="7"/>
      <c r="U1143" s="7"/>
      <c r="V1143" s="7"/>
      <c r="W1143" s="7"/>
      <c r="X1143" s="7"/>
    </row>
    <row r="1144" spans="1:24" x14ac:dyDescent="0.2">
      <c r="A1144" s="7"/>
      <c r="B1144" s="7"/>
      <c r="C1144" s="7"/>
      <c r="D1144" s="25"/>
      <c r="E1144" s="25"/>
      <c r="F1144" s="25"/>
      <c r="G1144" s="25"/>
      <c r="H1144" s="25"/>
      <c r="I1144" s="25"/>
      <c r="J1144" s="25"/>
      <c r="K1144" s="25"/>
      <c r="L1144" s="25"/>
      <c r="M1144" s="25"/>
      <c r="N1144" s="25"/>
      <c r="O1144" s="25"/>
      <c r="P1144" s="25"/>
      <c r="Q1144" s="7"/>
      <c r="R1144" s="7"/>
      <c r="S1144" s="7"/>
      <c r="T1144" s="7"/>
      <c r="U1144" s="7"/>
      <c r="V1144" s="7"/>
      <c r="W1144" s="7"/>
      <c r="X1144" s="7"/>
    </row>
    <row r="1145" spans="1:24" x14ac:dyDescent="0.2">
      <c r="A1145" s="7"/>
      <c r="B1145" s="7"/>
      <c r="C1145" s="7"/>
      <c r="D1145" s="25"/>
      <c r="E1145" s="25"/>
      <c r="F1145" s="25"/>
      <c r="G1145" s="25"/>
      <c r="H1145" s="25"/>
      <c r="I1145" s="25"/>
      <c r="J1145" s="25"/>
      <c r="K1145" s="25"/>
      <c r="L1145" s="25"/>
      <c r="M1145" s="25"/>
      <c r="N1145" s="25"/>
      <c r="O1145" s="25"/>
      <c r="P1145" s="25"/>
      <c r="Q1145" s="7"/>
      <c r="R1145" s="7"/>
      <c r="S1145" s="7"/>
      <c r="T1145" s="7"/>
      <c r="U1145" s="7"/>
      <c r="V1145" s="7"/>
      <c r="W1145" s="7"/>
      <c r="X1145" s="7"/>
    </row>
    <row r="1146" spans="1:24" x14ac:dyDescent="0.2">
      <c r="A1146" s="7"/>
      <c r="B1146" s="7"/>
      <c r="C1146" s="7"/>
      <c r="D1146" s="25"/>
      <c r="E1146" s="25"/>
      <c r="F1146" s="25"/>
      <c r="G1146" s="25"/>
      <c r="H1146" s="25"/>
      <c r="I1146" s="25"/>
      <c r="J1146" s="25"/>
      <c r="K1146" s="25"/>
      <c r="L1146" s="25"/>
      <c r="M1146" s="25"/>
      <c r="N1146" s="25"/>
      <c r="O1146" s="25"/>
      <c r="P1146" s="25"/>
      <c r="Q1146" s="7"/>
      <c r="R1146" s="7"/>
      <c r="S1146" s="7"/>
      <c r="T1146" s="7"/>
      <c r="U1146" s="7"/>
      <c r="V1146" s="7"/>
      <c r="W1146" s="7"/>
      <c r="X1146" s="7"/>
    </row>
  </sheetData>
  <sortState xmlns:xlrd2="http://schemas.microsoft.com/office/spreadsheetml/2017/richdata2" ref="A136:P257">
    <sortCondition ref="A136:A257"/>
  </sortState>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X35"/>
  <sheetViews>
    <sheetView showGridLines="0" zoomScale="85" zoomScaleNormal="85" workbookViewId="0">
      <pane xSplit="4" ySplit="5" topLeftCell="Q6" activePane="bottomRight" state="frozen"/>
      <selection pane="topRight" activeCell="D1" sqref="D1"/>
      <selection pane="bottomLeft" activeCell="A5" sqref="A5"/>
      <selection pane="bottomRight" activeCell="C18" sqref="C18"/>
    </sheetView>
  </sheetViews>
  <sheetFormatPr baseColWidth="10" defaultColWidth="8.85546875" defaultRowHeight="12.75" x14ac:dyDescent="0.2"/>
  <cols>
    <col min="2" max="2" width="7.5703125" bestFit="1" customWidth="1"/>
    <col min="3" max="3" width="34.5703125" bestFit="1" customWidth="1"/>
    <col min="4" max="4" width="14.28515625" bestFit="1" customWidth="1"/>
    <col min="5" max="5" width="12" style="17" hidden="1" customWidth="1"/>
    <col min="6" max="6" width="13.42578125" style="17" hidden="1" customWidth="1"/>
    <col min="7" max="7" width="15.85546875" style="17" hidden="1" customWidth="1"/>
    <col min="8" max="9" width="14.42578125" style="17" hidden="1" customWidth="1"/>
    <col min="10" max="10" width="14" style="17" hidden="1" customWidth="1"/>
    <col min="11" max="16" width="17.140625" style="17" hidden="1" customWidth="1"/>
    <col min="17" max="17" width="14.42578125" style="17" customWidth="1"/>
    <col min="18" max="18" width="15.42578125" customWidth="1"/>
    <col min="19" max="105" width="17.140625" bestFit="1" customWidth="1"/>
    <col min="106" max="106" width="12.85546875" bestFit="1" customWidth="1"/>
  </cols>
  <sheetData>
    <row r="1" spans="1:24" ht="15.75" x14ac:dyDescent="0.25">
      <c r="B1" s="43" t="s">
        <v>479</v>
      </c>
    </row>
    <row r="2" spans="1:24" s="11" customFormat="1" ht="23.25" x14ac:dyDescent="0.35">
      <c r="B2" s="10"/>
      <c r="C2" s="31" t="s">
        <v>0</v>
      </c>
      <c r="D2" s="10"/>
      <c r="E2" s="22"/>
      <c r="F2" s="22"/>
      <c r="G2" s="22"/>
      <c r="H2" s="22"/>
      <c r="I2" s="22"/>
      <c r="J2" s="22"/>
      <c r="K2" s="22"/>
      <c r="L2" s="22"/>
      <c r="M2" s="22"/>
      <c r="N2" s="22"/>
      <c r="O2" s="22"/>
      <c r="P2" s="22"/>
      <c r="Q2" s="22"/>
    </row>
    <row r="3" spans="1:24" x14ac:dyDescent="0.2">
      <c r="C3" s="123" t="s">
        <v>551</v>
      </c>
      <c r="D3" t="s">
        <v>553</v>
      </c>
      <c r="E3"/>
      <c r="F3"/>
      <c r="G3"/>
      <c r="H3"/>
      <c r="I3"/>
      <c r="J3"/>
      <c r="K3"/>
      <c r="L3"/>
      <c r="M3"/>
      <c r="N3"/>
      <c r="O3"/>
      <c r="P3"/>
      <c r="Q3"/>
    </row>
    <row r="4" spans="1:24" x14ac:dyDescent="0.2">
      <c r="C4" s="124" t="s">
        <v>7</v>
      </c>
      <c r="D4" s="50">
        <v>165631056.46000001</v>
      </c>
      <c r="E4"/>
      <c r="F4"/>
      <c r="G4"/>
      <c r="H4"/>
      <c r="I4"/>
      <c r="J4"/>
      <c r="K4"/>
      <c r="L4"/>
      <c r="M4"/>
      <c r="N4"/>
      <c r="O4"/>
      <c r="P4"/>
      <c r="Q4"/>
      <c r="X4" s="7"/>
    </row>
    <row r="5" spans="1:24" s="4" customFormat="1" x14ac:dyDescent="0.2">
      <c r="A5"/>
      <c r="B5"/>
      <c r="C5" s="124" t="s">
        <v>225</v>
      </c>
      <c r="D5" s="50">
        <v>54496602.720000006</v>
      </c>
      <c r="E5"/>
      <c r="F5"/>
      <c r="G5"/>
      <c r="H5"/>
      <c r="I5"/>
      <c r="J5"/>
      <c r="K5"/>
      <c r="L5"/>
      <c r="M5"/>
      <c r="N5"/>
      <c r="O5"/>
      <c r="P5"/>
      <c r="Q5"/>
      <c r="R5"/>
      <c r="S5"/>
      <c r="T5"/>
      <c r="U5"/>
      <c r="V5"/>
      <c r="W5"/>
    </row>
    <row r="6" spans="1:24" x14ac:dyDescent="0.2">
      <c r="C6" s="124" t="s">
        <v>261</v>
      </c>
      <c r="D6" s="50">
        <v>20951750.32</v>
      </c>
      <c r="E6"/>
      <c r="F6"/>
      <c r="G6"/>
      <c r="H6"/>
      <c r="I6"/>
      <c r="J6"/>
      <c r="K6"/>
      <c r="L6"/>
      <c r="M6"/>
      <c r="N6"/>
      <c r="O6"/>
      <c r="P6"/>
      <c r="Q6"/>
      <c r="X6" s="7"/>
    </row>
    <row r="7" spans="1:24" x14ac:dyDescent="0.2">
      <c r="C7" s="124" t="s">
        <v>104</v>
      </c>
      <c r="D7" s="50">
        <v>113736699.53</v>
      </c>
      <c r="E7"/>
      <c r="F7"/>
      <c r="G7"/>
      <c r="H7"/>
      <c r="I7"/>
      <c r="J7"/>
      <c r="K7"/>
      <c r="L7"/>
      <c r="M7"/>
      <c r="N7"/>
      <c r="O7"/>
      <c r="P7"/>
      <c r="Q7"/>
      <c r="X7" s="7"/>
    </row>
    <row r="8" spans="1:24" x14ac:dyDescent="0.2">
      <c r="C8" s="124" t="s">
        <v>31</v>
      </c>
      <c r="D8" s="50">
        <v>17593954.25</v>
      </c>
      <c r="E8"/>
      <c r="F8"/>
      <c r="G8"/>
      <c r="H8"/>
      <c r="I8"/>
      <c r="J8"/>
      <c r="K8"/>
      <c r="L8"/>
      <c r="M8"/>
      <c r="N8"/>
      <c r="O8"/>
      <c r="P8"/>
      <c r="Q8"/>
      <c r="X8" s="7"/>
    </row>
    <row r="9" spans="1:24" x14ac:dyDescent="0.2">
      <c r="C9" s="124" t="s">
        <v>38</v>
      </c>
      <c r="D9" s="50">
        <v>9450733.3300000001</v>
      </c>
      <c r="E9"/>
      <c r="F9"/>
      <c r="G9"/>
      <c r="H9"/>
      <c r="I9"/>
      <c r="J9"/>
      <c r="K9"/>
      <c r="L9"/>
      <c r="M9"/>
      <c r="N9"/>
      <c r="O9"/>
      <c r="P9"/>
      <c r="Q9"/>
      <c r="X9" s="7"/>
    </row>
    <row r="10" spans="1:24" x14ac:dyDescent="0.2">
      <c r="C10" s="124" t="s">
        <v>137</v>
      </c>
      <c r="D10" s="50">
        <v>62685366.299999997</v>
      </c>
      <c r="E10"/>
      <c r="F10"/>
      <c r="G10"/>
      <c r="H10"/>
      <c r="I10"/>
      <c r="J10"/>
      <c r="K10"/>
      <c r="L10"/>
      <c r="M10"/>
      <c r="N10"/>
      <c r="O10"/>
      <c r="P10"/>
      <c r="Q10"/>
      <c r="X10" s="7"/>
    </row>
    <row r="11" spans="1:24" x14ac:dyDescent="0.2">
      <c r="C11" s="124" t="s">
        <v>248</v>
      </c>
      <c r="D11" s="50">
        <v>35531932.659999996</v>
      </c>
      <c r="E11"/>
      <c r="F11"/>
      <c r="G11"/>
      <c r="H11"/>
      <c r="I11"/>
      <c r="J11"/>
      <c r="K11"/>
      <c r="L11"/>
      <c r="M11"/>
      <c r="N11"/>
      <c r="O11"/>
      <c r="P11"/>
      <c r="Q11"/>
      <c r="X11" s="7"/>
    </row>
    <row r="12" spans="1:24" x14ac:dyDescent="0.2">
      <c r="C12" s="124" t="s">
        <v>162</v>
      </c>
      <c r="D12" s="50">
        <v>657588673.13000011</v>
      </c>
      <c r="E12"/>
      <c r="F12"/>
      <c r="G12"/>
      <c r="H12"/>
      <c r="I12"/>
      <c r="J12"/>
      <c r="K12"/>
      <c r="L12"/>
      <c r="M12"/>
      <c r="N12"/>
      <c r="O12"/>
      <c r="P12"/>
      <c r="Q12"/>
      <c r="X12" s="7"/>
    </row>
    <row r="13" spans="1:24" x14ac:dyDescent="0.2">
      <c r="C13" s="124" t="s">
        <v>99</v>
      </c>
      <c r="D13" s="50">
        <v>18178603.949999999</v>
      </c>
      <c r="E13"/>
      <c r="F13"/>
      <c r="G13"/>
      <c r="H13"/>
      <c r="I13"/>
      <c r="J13"/>
      <c r="K13"/>
      <c r="L13"/>
      <c r="M13"/>
      <c r="N13"/>
      <c r="O13"/>
      <c r="P13"/>
      <c r="Q13"/>
      <c r="X13" s="7"/>
    </row>
    <row r="14" spans="1:24" x14ac:dyDescent="0.2">
      <c r="C14" s="124" t="s">
        <v>12</v>
      </c>
      <c r="D14" s="50">
        <v>129644411.11</v>
      </c>
      <c r="E14"/>
      <c r="F14"/>
      <c r="G14"/>
      <c r="H14"/>
      <c r="I14"/>
      <c r="J14"/>
      <c r="K14"/>
      <c r="L14"/>
      <c r="M14"/>
      <c r="N14"/>
      <c r="O14"/>
      <c r="P14"/>
      <c r="Q14"/>
      <c r="X14" s="7"/>
    </row>
    <row r="15" spans="1:24" x14ac:dyDescent="0.2">
      <c r="C15" s="124" t="s">
        <v>552</v>
      </c>
      <c r="D15" s="50">
        <v>1285489783.76</v>
      </c>
      <c r="E15"/>
      <c r="F15"/>
      <c r="G15"/>
      <c r="H15"/>
      <c r="I15"/>
      <c r="J15"/>
      <c r="K15"/>
      <c r="L15"/>
      <c r="M15"/>
      <c r="N15"/>
      <c r="O15"/>
      <c r="P15"/>
      <c r="Q15"/>
      <c r="X15" s="7"/>
    </row>
    <row r="16" spans="1:24" x14ac:dyDescent="0.2">
      <c r="E16"/>
      <c r="F16"/>
      <c r="G16"/>
      <c r="H16"/>
      <c r="I16"/>
      <c r="J16"/>
      <c r="K16"/>
      <c r="L16"/>
      <c r="M16"/>
      <c r="N16"/>
      <c r="O16"/>
      <c r="P16"/>
      <c r="Q16"/>
      <c r="X16" s="7"/>
    </row>
    <row r="17" spans="2:24" ht="20.25" x14ac:dyDescent="0.3">
      <c r="B17" s="7"/>
      <c r="C17" s="31" t="s">
        <v>554</v>
      </c>
      <c r="E17"/>
      <c r="F17" s="23"/>
      <c r="G17" s="23"/>
      <c r="H17" s="23"/>
      <c r="I17" s="23"/>
      <c r="J17" s="23"/>
      <c r="K17" s="23"/>
      <c r="L17" s="23"/>
      <c r="M17" s="23"/>
      <c r="N17" s="23"/>
      <c r="O17" s="23"/>
      <c r="P17" s="23"/>
      <c r="Q17" s="23"/>
      <c r="R17" s="7"/>
      <c r="S17" s="7"/>
      <c r="T17" s="7"/>
      <c r="U17" s="7"/>
      <c r="V17" s="7"/>
      <c r="W17" s="7"/>
      <c r="X17" s="7"/>
    </row>
    <row r="18" spans="2:24" ht="20.25" x14ac:dyDescent="0.3">
      <c r="B18" s="12"/>
      <c r="C18" s="123" t="s">
        <v>551</v>
      </c>
      <c r="D18" t="s">
        <v>553</v>
      </c>
      <c r="E18"/>
      <c r="F18" s="24"/>
      <c r="G18" s="24"/>
      <c r="H18" s="24"/>
      <c r="I18" s="24"/>
      <c r="J18" s="24"/>
      <c r="K18" s="24"/>
      <c r="L18" s="24"/>
      <c r="M18" s="24"/>
      <c r="N18" s="24"/>
      <c r="O18" s="24"/>
      <c r="P18" s="24"/>
      <c r="Q18" s="24"/>
      <c r="R18" s="13"/>
      <c r="S18" s="13"/>
      <c r="T18" s="7"/>
      <c r="U18" s="7"/>
      <c r="V18" s="7"/>
      <c r="W18" s="7"/>
      <c r="X18" s="7"/>
    </row>
    <row r="19" spans="2:24" x14ac:dyDescent="0.2">
      <c r="B19" s="7"/>
      <c r="C19" s="124" t="s">
        <v>7</v>
      </c>
      <c r="D19" s="50">
        <v>381217.63</v>
      </c>
      <c r="E19"/>
      <c r="F19" s="7"/>
      <c r="G19" s="7"/>
      <c r="H19" s="7"/>
      <c r="I19" s="7"/>
      <c r="J19" s="7"/>
      <c r="K19" s="7"/>
      <c r="L19" s="7"/>
      <c r="M19" s="7"/>
      <c r="N19" s="7"/>
      <c r="O19" s="7"/>
      <c r="P19" s="7"/>
      <c r="Q19" s="7"/>
      <c r="R19" s="7"/>
      <c r="S19" s="7"/>
      <c r="T19" s="7"/>
      <c r="U19" s="7"/>
      <c r="V19" s="7"/>
      <c r="W19" s="7"/>
      <c r="X19" s="7"/>
    </row>
    <row r="20" spans="2:24" x14ac:dyDescent="0.2">
      <c r="C20" s="124" t="s">
        <v>225</v>
      </c>
      <c r="D20" s="50">
        <v>114116.24</v>
      </c>
      <c r="E20"/>
      <c r="F20"/>
      <c r="G20"/>
      <c r="H20"/>
      <c r="I20"/>
      <c r="J20"/>
      <c r="K20"/>
      <c r="L20"/>
      <c r="M20"/>
      <c r="N20"/>
      <c r="O20"/>
      <c r="P20"/>
      <c r="Q20"/>
      <c r="X20" s="7"/>
    </row>
    <row r="21" spans="2:24" x14ac:dyDescent="0.2">
      <c r="C21" s="124" t="s">
        <v>261</v>
      </c>
      <c r="D21" s="50">
        <v>140837.71</v>
      </c>
      <c r="E21"/>
      <c r="F21"/>
      <c r="G21"/>
      <c r="H21"/>
      <c r="I21"/>
      <c r="J21"/>
      <c r="K21"/>
      <c r="L21"/>
      <c r="M21"/>
      <c r="N21"/>
      <c r="O21"/>
      <c r="P21"/>
      <c r="Q21"/>
      <c r="X21" s="7"/>
    </row>
    <row r="22" spans="2:24" x14ac:dyDescent="0.2">
      <c r="C22" s="124" t="s">
        <v>104</v>
      </c>
      <c r="D22" s="50">
        <v>362095.23</v>
      </c>
      <c r="E22"/>
      <c r="F22"/>
      <c r="G22"/>
      <c r="H22"/>
      <c r="I22"/>
      <c r="J22"/>
      <c r="K22"/>
      <c r="L22"/>
      <c r="M22"/>
      <c r="N22"/>
      <c r="O22"/>
      <c r="P22"/>
      <c r="Q22"/>
      <c r="X22" s="7"/>
    </row>
    <row r="23" spans="2:24" x14ac:dyDescent="0.2">
      <c r="C23" s="124" t="s">
        <v>31</v>
      </c>
      <c r="D23" s="50">
        <v>47878.8</v>
      </c>
      <c r="E23"/>
      <c r="F23"/>
      <c r="G23"/>
      <c r="H23"/>
      <c r="I23"/>
      <c r="J23"/>
      <c r="K23"/>
      <c r="L23"/>
      <c r="M23"/>
      <c r="N23"/>
      <c r="O23"/>
      <c r="P23"/>
      <c r="Q23"/>
      <c r="X23" s="7"/>
    </row>
    <row r="24" spans="2:24" x14ac:dyDescent="0.2">
      <c r="C24" s="124" t="s">
        <v>38</v>
      </c>
      <c r="D24" s="50">
        <v>15622.36</v>
      </c>
      <c r="E24"/>
      <c r="F24"/>
      <c r="G24"/>
      <c r="H24"/>
      <c r="I24"/>
      <c r="J24"/>
      <c r="K24"/>
      <c r="L24"/>
      <c r="M24"/>
      <c r="N24"/>
      <c r="O24"/>
      <c r="P24"/>
      <c r="Q24"/>
      <c r="X24" s="7"/>
    </row>
    <row r="25" spans="2:24" x14ac:dyDescent="0.2">
      <c r="C25" s="124" t="s">
        <v>137</v>
      </c>
      <c r="D25" s="50">
        <v>129570.89</v>
      </c>
      <c r="E25"/>
      <c r="F25"/>
      <c r="G25"/>
      <c r="H25"/>
      <c r="I25"/>
      <c r="J25"/>
      <c r="K25"/>
      <c r="L25"/>
      <c r="M25"/>
      <c r="N25"/>
      <c r="O25"/>
      <c r="P25"/>
      <c r="Q25"/>
      <c r="X25" s="7"/>
    </row>
    <row r="26" spans="2:24" x14ac:dyDescent="0.2">
      <c r="C26" s="124" t="s">
        <v>248</v>
      </c>
      <c r="D26" s="50">
        <v>186724.84</v>
      </c>
      <c r="E26"/>
      <c r="F26"/>
      <c r="G26"/>
      <c r="H26"/>
      <c r="I26"/>
      <c r="J26"/>
      <c r="K26"/>
      <c r="L26"/>
      <c r="M26"/>
      <c r="N26"/>
      <c r="O26"/>
      <c r="P26"/>
      <c r="Q26"/>
      <c r="X26" s="7"/>
    </row>
    <row r="27" spans="2:24" x14ac:dyDescent="0.2">
      <c r="C27" s="124" t="s">
        <v>162</v>
      </c>
      <c r="D27" s="50">
        <v>1983333.8199999994</v>
      </c>
      <c r="E27"/>
      <c r="F27"/>
      <c r="G27"/>
      <c r="H27"/>
      <c r="I27"/>
      <c r="J27"/>
      <c r="K27"/>
      <c r="L27"/>
      <c r="M27"/>
      <c r="N27"/>
      <c r="O27"/>
      <c r="P27"/>
      <c r="Q27"/>
      <c r="X27" s="7"/>
    </row>
    <row r="28" spans="2:24" x14ac:dyDescent="0.2">
      <c r="C28" s="124" t="s">
        <v>99</v>
      </c>
      <c r="D28" s="50">
        <v>27758</v>
      </c>
      <c r="E28"/>
      <c r="F28"/>
      <c r="G28"/>
      <c r="H28"/>
      <c r="I28"/>
      <c r="J28"/>
      <c r="K28"/>
      <c r="L28"/>
      <c r="M28"/>
      <c r="N28"/>
      <c r="O28"/>
      <c r="P28"/>
      <c r="Q28"/>
      <c r="X28" s="7"/>
    </row>
    <row r="29" spans="2:24" x14ac:dyDescent="0.2">
      <c r="C29" s="124" t="s">
        <v>12</v>
      </c>
      <c r="D29" s="50">
        <v>2111967.3600000003</v>
      </c>
      <c r="E29"/>
      <c r="F29"/>
      <c r="G29"/>
      <c r="H29"/>
      <c r="I29"/>
      <c r="J29"/>
      <c r="K29"/>
      <c r="L29"/>
      <c r="M29"/>
      <c r="N29"/>
      <c r="O29"/>
      <c r="P29"/>
      <c r="Q29"/>
      <c r="X29" s="7"/>
    </row>
    <row r="30" spans="2:24" x14ac:dyDescent="0.2">
      <c r="C30" s="124" t="s">
        <v>552</v>
      </c>
      <c r="D30" s="50">
        <v>5501122.8799999999</v>
      </c>
      <c r="E30"/>
      <c r="F30"/>
      <c r="G30"/>
      <c r="H30"/>
      <c r="I30"/>
      <c r="J30"/>
      <c r="K30"/>
      <c r="L30"/>
      <c r="M30"/>
      <c r="N30"/>
      <c r="O30"/>
      <c r="P30"/>
      <c r="Q30"/>
      <c r="X30" s="7"/>
    </row>
    <row r="31" spans="2:24" x14ac:dyDescent="0.2">
      <c r="E31"/>
      <c r="F31"/>
      <c r="G31"/>
      <c r="H31"/>
      <c r="I31"/>
      <c r="J31"/>
      <c r="K31"/>
      <c r="L31"/>
      <c r="M31"/>
      <c r="N31"/>
      <c r="O31"/>
      <c r="P31"/>
      <c r="Q31"/>
    </row>
    <row r="32" spans="2:24" x14ac:dyDescent="0.2">
      <c r="E32"/>
      <c r="F32"/>
      <c r="G32"/>
      <c r="H32"/>
      <c r="I32"/>
      <c r="J32"/>
      <c r="K32"/>
      <c r="L32"/>
      <c r="M32"/>
      <c r="N32"/>
      <c r="O32"/>
      <c r="P32"/>
      <c r="Q32"/>
    </row>
    <row r="33" spans="5:5" x14ac:dyDescent="0.2">
      <c r="E33"/>
    </row>
    <row r="34" spans="5:5" x14ac:dyDescent="0.2">
      <c r="E34"/>
    </row>
    <row r="35" spans="5:5" x14ac:dyDescent="0.2">
      <c r="E35"/>
    </row>
  </sheetData>
  <sortState xmlns:xlrd2="http://schemas.microsoft.com/office/spreadsheetml/2017/richdata2" ref="B21:T142">
    <sortCondition descending="1" ref="Q21:Q142"/>
  </sortState>
  <conditionalFormatting sqref="T5:U14">
    <cfRule type="cellIs" dxfId="26" priority="10" operator="greaterThan">
      <formula>1</formula>
    </cfRule>
  </conditionalFormatting>
  <conditionalFormatting sqref="V5:V15">
    <cfRule type="cellIs" dxfId="25" priority="2" operator="lessThan">
      <formula>0</formula>
    </cfRule>
  </conditionalFormatting>
  <pageMargins left="0.75" right="0.75" top="1" bottom="1" header="0.5" footer="0.5"/>
  <pageSetup orientation="portrait" r:id="rId3"/>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tabColor theme="2" tint="-0.499984740745262"/>
  </sheetPr>
  <dimension ref="A1:W1043"/>
  <sheetViews>
    <sheetView showGridLines="0" topLeftCell="B1" zoomScale="130" zoomScaleNormal="130" workbookViewId="0">
      <pane ySplit="1" topLeftCell="A2" activePane="bottomLeft" state="frozen"/>
      <selection pane="bottomLeft" activeCell="C8" sqref="C8"/>
    </sheetView>
  </sheetViews>
  <sheetFormatPr baseColWidth="10" defaultColWidth="8.85546875" defaultRowHeight="12.75" x14ac:dyDescent="0.2"/>
  <cols>
    <col min="1" max="1" width="7.5703125" bestFit="1" customWidth="1"/>
    <col min="2" max="2" width="35.42578125" bestFit="1" customWidth="1"/>
    <col min="3" max="3" width="13.28515625" bestFit="1" customWidth="1"/>
    <col min="4" max="4" width="12" style="17" hidden="1" customWidth="1"/>
    <col min="5" max="5" width="13.42578125" style="17" hidden="1" customWidth="1"/>
    <col min="6" max="6" width="15.85546875" style="17" hidden="1" customWidth="1"/>
    <col min="7" max="8" width="14.42578125" style="17" hidden="1" customWidth="1"/>
    <col min="9" max="9" width="14" style="17" hidden="1" customWidth="1"/>
    <col min="10" max="15" width="17.140625" style="17" hidden="1" customWidth="1"/>
    <col min="16" max="16" width="17.140625" style="17" bestFit="1" customWidth="1"/>
    <col min="17" max="104" width="17.140625" bestFit="1" customWidth="1"/>
    <col min="105" max="105" width="12.85546875" bestFit="1" customWidth="1"/>
  </cols>
  <sheetData>
    <row r="1" spans="1:23" ht="15.75" x14ac:dyDescent="0.25">
      <c r="A1" s="43" t="s">
        <v>535</v>
      </c>
    </row>
    <row r="2" spans="1:23" s="11" customFormat="1" ht="23.25" x14ac:dyDescent="0.35">
      <c r="A2" s="10"/>
      <c r="B2" s="31" t="s">
        <v>0</v>
      </c>
      <c r="C2" s="10"/>
      <c r="D2" s="22"/>
      <c r="E2" s="22"/>
      <c r="F2" s="22"/>
      <c r="G2" s="22"/>
      <c r="H2" s="22"/>
      <c r="I2" s="22"/>
      <c r="J2" s="22"/>
      <c r="K2" s="22"/>
      <c r="L2" s="22"/>
      <c r="M2" s="22"/>
      <c r="N2" s="22"/>
      <c r="O2" s="22"/>
      <c r="P2" s="22"/>
    </row>
    <row r="3" spans="1:23" x14ac:dyDescent="0.2">
      <c r="D3"/>
      <c r="E3"/>
      <c r="F3"/>
      <c r="G3"/>
      <c r="H3"/>
      <c r="I3"/>
      <c r="J3"/>
      <c r="K3"/>
      <c r="L3"/>
      <c r="M3"/>
      <c r="N3"/>
    </row>
    <row r="4" spans="1:23" x14ac:dyDescent="0.2">
      <c r="D4"/>
      <c r="E4"/>
      <c r="F4"/>
      <c r="G4"/>
      <c r="H4"/>
      <c r="I4"/>
      <c r="J4"/>
      <c r="K4"/>
      <c r="L4"/>
      <c r="M4"/>
      <c r="N4"/>
      <c r="O4"/>
    </row>
    <row r="5" spans="1:23" s="4" customFormat="1" x14ac:dyDescent="0.2">
      <c r="A5"/>
      <c r="B5"/>
      <c r="C5"/>
      <c r="D5"/>
      <c r="E5"/>
      <c r="F5"/>
      <c r="G5"/>
      <c r="H5"/>
      <c r="I5"/>
      <c r="J5"/>
      <c r="K5"/>
      <c r="L5"/>
      <c r="M5"/>
      <c r="N5"/>
      <c r="O5"/>
      <c r="P5"/>
      <c r="Q5"/>
      <c r="R5"/>
      <c r="S5"/>
    </row>
    <row r="6" spans="1:23" x14ac:dyDescent="0.2">
      <c r="B6" s="3" t="s">
        <v>476</v>
      </c>
      <c r="D6"/>
      <c r="E6"/>
      <c r="F6"/>
      <c r="G6"/>
      <c r="H6"/>
      <c r="I6"/>
      <c r="J6"/>
      <c r="K6"/>
      <c r="L6"/>
      <c r="M6"/>
      <c r="N6"/>
      <c r="O6"/>
      <c r="P6"/>
      <c r="T6" s="7"/>
      <c r="U6" s="7"/>
      <c r="V6" s="7"/>
      <c r="W6" s="7"/>
    </row>
    <row r="7" spans="1:23" x14ac:dyDescent="0.2">
      <c r="B7" s="140" t="s">
        <v>225</v>
      </c>
      <c r="C7" s="139">
        <v>7.5761584945405192E-2</v>
      </c>
      <c r="D7"/>
      <c r="E7"/>
      <c r="F7"/>
      <c r="G7"/>
      <c r="H7"/>
      <c r="I7"/>
      <c r="J7"/>
      <c r="K7"/>
      <c r="L7"/>
      <c r="M7"/>
      <c r="N7"/>
      <c r="O7"/>
      <c r="P7"/>
      <c r="T7" s="7"/>
      <c r="U7" s="7"/>
      <c r="V7" s="7"/>
      <c r="W7" s="7"/>
    </row>
    <row r="8" spans="1:23" x14ac:dyDescent="0.2">
      <c r="B8" s="124" t="s">
        <v>261</v>
      </c>
      <c r="C8" s="138">
        <v>-7.0274342063858519E-4</v>
      </c>
      <c r="D8"/>
      <c r="E8"/>
      <c r="F8"/>
      <c r="G8"/>
      <c r="H8"/>
      <c r="I8"/>
      <c r="J8"/>
      <c r="K8"/>
      <c r="L8"/>
      <c r="M8"/>
      <c r="N8"/>
      <c r="O8"/>
      <c r="P8"/>
      <c r="T8" s="7"/>
      <c r="U8" s="7"/>
      <c r="V8" s="7"/>
      <c r="W8" s="7"/>
    </row>
    <row r="9" spans="1:23" x14ac:dyDescent="0.2">
      <c r="B9" s="124" t="s">
        <v>104</v>
      </c>
      <c r="C9" s="138">
        <v>0.12276433564115741</v>
      </c>
      <c r="D9"/>
      <c r="E9"/>
      <c r="F9"/>
      <c r="G9"/>
      <c r="H9"/>
      <c r="I9"/>
      <c r="J9"/>
      <c r="K9"/>
      <c r="L9"/>
      <c r="M9"/>
      <c r="N9"/>
      <c r="O9"/>
      <c r="P9"/>
      <c r="T9" s="7"/>
      <c r="U9" s="7"/>
      <c r="V9" s="7"/>
      <c r="W9" s="7"/>
    </row>
    <row r="10" spans="1:23" x14ac:dyDescent="0.2">
      <c r="B10" s="124" t="s">
        <v>31</v>
      </c>
      <c r="C10" s="138">
        <v>8.9278191988086064E-2</v>
      </c>
      <c r="D10"/>
      <c r="E10"/>
      <c r="F10"/>
      <c r="G10"/>
      <c r="H10"/>
      <c r="I10"/>
      <c r="J10"/>
      <c r="K10"/>
      <c r="L10"/>
      <c r="M10"/>
      <c r="N10"/>
      <c r="O10"/>
      <c r="P10"/>
      <c r="T10" s="7"/>
      <c r="U10" s="7"/>
      <c r="V10" s="7"/>
      <c r="W10" s="7"/>
    </row>
    <row r="11" spans="1:23" x14ac:dyDescent="0.2">
      <c r="B11" s="124" t="s">
        <v>38</v>
      </c>
      <c r="C11" s="138">
        <v>8.9279396268074462E-2</v>
      </c>
      <c r="D11"/>
      <c r="E11"/>
      <c r="F11"/>
      <c r="G11"/>
      <c r="H11"/>
      <c r="I11"/>
      <c r="J11"/>
      <c r="K11"/>
      <c r="L11"/>
      <c r="M11"/>
      <c r="N11"/>
      <c r="O11"/>
      <c r="P11"/>
      <c r="T11" s="7"/>
      <c r="U11" s="7"/>
      <c r="V11" s="7"/>
      <c r="W11" s="7"/>
    </row>
    <row r="12" spans="1:23" x14ac:dyDescent="0.2">
      <c r="B12" s="124" t="s">
        <v>137</v>
      </c>
      <c r="C12" s="138">
        <v>0.23818569969089798</v>
      </c>
      <c r="D12"/>
      <c r="E12"/>
      <c r="F12"/>
      <c r="G12"/>
      <c r="H12"/>
      <c r="I12"/>
      <c r="J12"/>
      <c r="K12"/>
      <c r="L12"/>
      <c r="M12"/>
      <c r="N12"/>
      <c r="O12"/>
      <c r="P12"/>
      <c r="T12" s="7"/>
      <c r="U12" s="7"/>
      <c r="V12" s="7"/>
      <c r="W12" s="7"/>
    </row>
    <row r="13" spans="1:23" x14ac:dyDescent="0.2">
      <c r="B13" s="124" t="s">
        <v>248</v>
      </c>
      <c r="C13" s="138">
        <v>8.9292068037087002E-2</v>
      </c>
      <c r="D13"/>
      <c r="E13"/>
      <c r="F13"/>
      <c r="G13"/>
      <c r="H13"/>
      <c r="I13"/>
      <c r="J13"/>
      <c r="K13"/>
      <c r="L13"/>
      <c r="M13"/>
      <c r="N13"/>
      <c r="O13"/>
      <c r="P13"/>
      <c r="T13" s="7"/>
      <c r="U13" s="7"/>
      <c r="V13" s="7"/>
      <c r="W13" s="7"/>
    </row>
    <row r="14" spans="1:23" x14ac:dyDescent="0.2">
      <c r="B14" s="124" t="s">
        <v>162</v>
      </c>
      <c r="C14" s="138">
        <v>0.4575167894840757</v>
      </c>
      <c r="D14"/>
      <c r="E14"/>
      <c r="F14"/>
      <c r="G14"/>
      <c r="H14"/>
      <c r="I14"/>
      <c r="J14"/>
      <c r="K14"/>
      <c r="L14"/>
      <c r="M14"/>
      <c r="N14"/>
      <c r="O14"/>
      <c r="P14"/>
      <c r="T14" s="7"/>
      <c r="U14" s="7"/>
      <c r="V14" s="7"/>
      <c r="W14" s="7"/>
    </row>
    <row r="15" spans="1:23" x14ac:dyDescent="0.2">
      <c r="B15" s="124" t="s">
        <v>99</v>
      </c>
      <c r="C15" s="138">
        <v>0.12488456055080377</v>
      </c>
      <c r="D15"/>
      <c r="E15"/>
      <c r="F15"/>
      <c r="G15"/>
      <c r="H15"/>
      <c r="I15"/>
      <c r="J15"/>
      <c r="K15"/>
      <c r="L15"/>
      <c r="M15"/>
      <c r="N15"/>
      <c r="O15"/>
      <c r="P15"/>
      <c r="T15" s="7"/>
      <c r="U15" s="7"/>
      <c r="V15" s="7"/>
      <c r="W15" s="7"/>
    </row>
    <row r="16" spans="1:23" x14ac:dyDescent="0.2">
      <c r="B16" s="124" t="s">
        <v>12</v>
      </c>
      <c r="C16" s="138">
        <v>6.1077735159999813E-2</v>
      </c>
      <c r="D16"/>
      <c r="E16"/>
      <c r="F16"/>
      <c r="G16"/>
      <c r="H16"/>
      <c r="I16"/>
      <c r="J16"/>
      <c r="K16"/>
      <c r="L16"/>
      <c r="M16"/>
      <c r="N16"/>
      <c r="O16"/>
      <c r="P16"/>
      <c r="T16" s="7"/>
      <c r="U16" s="7"/>
      <c r="V16" s="7"/>
      <c r="W16" s="7"/>
    </row>
    <row r="17" spans="4:23" x14ac:dyDescent="0.2">
      <c r="D17"/>
      <c r="E17"/>
      <c r="F17"/>
      <c r="G17"/>
      <c r="H17"/>
      <c r="I17"/>
      <c r="J17"/>
      <c r="K17"/>
      <c r="L17"/>
      <c r="M17"/>
      <c r="N17"/>
      <c r="O17"/>
      <c r="P17"/>
      <c r="T17" s="7"/>
      <c r="U17" s="7"/>
      <c r="V17" s="7"/>
      <c r="W17" s="7"/>
    </row>
    <row r="18" spans="4:23" x14ac:dyDescent="0.2">
      <c r="D18"/>
      <c r="E18"/>
      <c r="F18"/>
      <c r="G18"/>
      <c r="H18"/>
      <c r="I18"/>
      <c r="J18"/>
      <c r="K18"/>
      <c r="L18"/>
      <c r="M18"/>
      <c r="N18"/>
      <c r="O18"/>
      <c r="P18"/>
      <c r="T18" s="7"/>
      <c r="U18" s="7"/>
      <c r="V18" s="7"/>
      <c r="W18" s="7"/>
    </row>
    <row r="19" spans="4:23" x14ac:dyDescent="0.2">
      <c r="D19"/>
      <c r="E19"/>
      <c r="F19"/>
      <c r="G19"/>
      <c r="H19"/>
      <c r="I19"/>
      <c r="J19"/>
      <c r="K19"/>
      <c r="L19"/>
      <c r="M19"/>
      <c r="N19"/>
      <c r="O19"/>
      <c r="P19"/>
      <c r="T19" s="7"/>
      <c r="U19" s="7"/>
      <c r="V19" s="7"/>
      <c r="W19" s="7"/>
    </row>
    <row r="20" spans="4:23" x14ac:dyDescent="0.2">
      <c r="D20"/>
      <c r="E20"/>
      <c r="F20"/>
      <c r="G20"/>
      <c r="H20"/>
      <c r="I20"/>
      <c r="J20"/>
      <c r="K20"/>
      <c r="L20"/>
      <c r="M20"/>
      <c r="N20"/>
      <c r="O20"/>
      <c r="P20"/>
      <c r="T20" s="7"/>
      <c r="U20" s="7"/>
      <c r="V20" s="7"/>
      <c r="W20" s="7"/>
    </row>
    <row r="21" spans="4:23" x14ac:dyDescent="0.2">
      <c r="D21"/>
      <c r="E21"/>
      <c r="F21"/>
      <c r="G21"/>
      <c r="H21"/>
      <c r="I21"/>
      <c r="J21"/>
      <c r="K21"/>
      <c r="L21"/>
      <c r="M21"/>
      <c r="N21"/>
      <c r="O21"/>
      <c r="P21"/>
      <c r="T21" s="7"/>
      <c r="U21" s="7"/>
      <c r="V21" s="7"/>
      <c r="W21" s="7"/>
    </row>
    <row r="22" spans="4:23" x14ac:dyDescent="0.2">
      <c r="D22"/>
      <c r="E22"/>
      <c r="F22"/>
      <c r="G22"/>
      <c r="H22"/>
      <c r="I22"/>
      <c r="J22"/>
      <c r="K22"/>
      <c r="L22"/>
      <c r="M22"/>
      <c r="N22"/>
      <c r="O22"/>
      <c r="P22"/>
      <c r="T22" s="7"/>
      <c r="U22" s="7"/>
      <c r="V22" s="7"/>
      <c r="W22" s="7"/>
    </row>
    <row r="23" spans="4:23" x14ac:dyDescent="0.2">
      <c r="D23"/>
      <c r="E23"/>
      <c r="F23"/>
      <c r="G23"/>
      <c r="H23"/>
      <c r="I23"/>
      <c r="J23"/>
      <c r="K23"/>
      <c r="L23"/>
      <c r="M23"/>
      <c r="N23"/>
      <c r="O23"/>
      <c r="P23"/>
      <c r="T23" s="7"/>
      <c r="U23" s="7"/>
      <c r="V23" s="7"/>
      <c r="W23" s="7"/>
    </row>
    <row r="24" spans="4:23" x14ac:dyDescent="0.2">
      <c r="D24"/>
      <c r="E24"/>
      <c r="F24"/>
      <c r="G24"/>
      <c r="H24"/>
      <c r="I24"/>
      <c r="J24"/>
      <c r="K24"/>
      <c r="L24"/>
      <c r="M24"/>
      <c r="N24"/>
      <c r="O24"/>
      <c r="P24"/>
      <c r="T24" s="7"/>
      <c r="U24" s="7"/>
      <c r="V24" s="7"/>
      <c r="W24" s="7"/>
    </row>
    <row r="25" spans="4:23" x14ac:dyDescent="0.2">
      <c r="D25"/>
      <c r="E25"/>
      <c r="F25"/>
      <c r="G25"/>
      <c r="H25"/>
      <c r="I25"/>
      <c r="J25"/>
      <c r="K25"/>
      <c r="L25"/>
      <c r="M25"/>
      <c r="N25"/>
      <c r="O25"/>
      <c r="P25"/>
      <c r="T25" s="7"/>
      <c r="U25" s="7"/>
      <c r="V25" s="7"/>
      <c r="W25" s="7"/>
    </row>
    <row r="26" spans="4:23" x14ac:dyDescent="0.2">
      <c r="D26"/>
      <c r="E26"/>
      <c r="F26"/>
      <c r="G26"/>
      <c r="H26"/>
      <c r="I26"/>
      <c r="J26"/>
      <c r="K26"/>
      <c r="L26"/>
      <c r="M26"/>
      <c r="N26"/>
      <c r="O26"/>
      <c r="P26"/>
      <c r="T26" s="7"/>
      <c r="U26" s="7"/>
      <c r="V26" s="7"/>
      <c r="W26" s="7"/>
    </row>
    <row r="27" spans="4:23" x14ac:dyDescent="0.2">
      <c r="D27"/>
      <c r="E27"/>
      <c r="F27"/>
      <c r="G27"/>
      <c r="H27"/>
      <c r="I27"/>
      <c r="J27"/>
      <c r="K27"/>
      <c r="L27"/>
      <c r="M27"/>
      <c r="N27"/>
      <c r="O27"/>
      <c r="P27"/>
      <c r="T27" s="7"/>
      <c r="U27" s="7"/>
      <c r="V27" s="7"/>
      <c r="W27" s="7"/>
    </row>
    <row r="28" spans="4:23" x14ac:dyDescent="0.2">
      <c r="D28"/>
      <c r="E28"/>
      <c r="F28"/>
      <c r="G28"/>
      <c r="H28"/>
      <c r="I28"/>
      <c r="J28"/>
      <c r="K28"/>
      <c r="L28"/>
      <c r="M28"/>
      <c r="N28"/>
      <c r="O28"/>
      <c r="P28"/>
      <c r="T28" s="7"/>
      <c r="U28" s="7"/>
      <c r="V28" s="7"/>
      <c r="W28" s="7"/>
    </row>
    <row r="29" spans="4:23" x14ac:dyDescent="0.2">
      <c r="D29"/>
      <c r="E29"/>
      <c r="F29"/>
      <c r="G29"/>
      <c r="H29"/>
      <c r="I29"/>
      <c r="J29"/>
      <c r="K29"/>
      <c r="L29"/>
      <c r="M29"/>
      <c r="N29"/>
      <c r="O29"/>
      <c r="P29"/>
      <c r="T29" s="7"/>
      <c r="U29" s="7"/>
      <c r="V29" s="7"/>
      <c r="W29" s="7"/>
    </row>
    <row r="30" spans="4:23" x14ac:dyDescent="0.2">
      <c r="D30"/>
      <c r="E30"/>
      <c r="F30"/>
      <c r="G30"/>
      <c r="H30"/>
      <c r="I30"/>
      <c r="J30"/>
      <c r="K30"/>
      <c r="L30"/>
      <c r="M30"/>
      <c r="N30"/>
      <c r="O30"/>
      <c r="P30"/>
      <c r="T30" s="7"/>
      <c r="U30" s="7"/>
      <c r="V30" s="7"/>
      <c r="W30" s="7"/>
    </row>
    <row r="31" spans="4:23" x14ac:dyDescent="0.2">
      <c r="D31"/>
      <c r="E31"/>
      <c r="F31"/>
      <c r="G31"/>
      <c r="H31"/>
      <c r="I31"/>
      <c r="J31"/>
      <c r="K31"/>
      <c r="L31"/>
      <c r="M31"/>
      <c r="N31"/>
      <c r="O31"/>
      <c r="P31"/>
      <c r="T31" s="7"/>
      <c r="U31" s="7"/>
      <c r="V31" s="7"/>
      <c r="W31" s="7"/>
    </row>
    <row r="32" spans="4:23" x14ac:dyDescent="0.2">
      <c r="D32"/>
      <c r="E32"/>
      <c r="F32"/>
      <c r="G32"/>
      <c r="H32"/>
      <c r="I32"/>
      <c r="J32"/>
      <c r="K32"/>
      <c r="L32"/>
      <c r="M32"/>
      <c r="N32"/>
      <c r="O32"/>
      <c r="P32"/>
      <c r="T32" s="7"/>
      <c r="U32" s="7"/>
      <c r="V32" s="7"/>
      <c r="W32" s="7"/>
    </row>
    <row r="33" spans="1:23" x14ac:dyDescent="0.2">
      <c r="D33"/>
      <c r="E33"/>
      <c r="F33"/>
      <c r="G33"/>
      <c r="H33"/>
      <c r="I33"/>
      <c r="J33"/>
      <c r="K33"/>
      <c r="L33"/>
      <c r="M33"/>
      <c r="N33"/>
      <c r="O33"/>
      <c r="P33"/>
      <c r="T33" s="7"/>
      <c r="U33" s="7"/>
      <c r="V33" s="7"/>
      <c r="W33" s="7"/>
    </row>
    <row r="34" spans="1:23" x14ac:dyDescent="0.2">
      <c r="D34"/>
      <c r="E34"/>
      <c r="F34"/>
      <c r="G34"/>
      <c r="H34"/>
      <c r="I34"/>
      <c r="J34"/>
      <c r="K34"/>
      <c r="L34"/>
      <c r="M34"/>
      <c r="N34"/>
      <c r="O34"/>
      <c r="P34"/>
      <c r="T34" s="7"/>
      <c r="U34" s="7"/>
      <c r="V34" s="7"/>
      <c r="W34" s="7"/>
    </row>
    <row r="35" spans="1:23" x14ac:dyDescent="0.2">
      <c r="D35"/>
      <c r="E35"/>
      <c r="F35"/>
      <c r="G35"/>
      <c r="H35"/>
      <c r="I35"/>
      <c r="J35"/>
      <c r="K35"/>
      <c r="L35"/>
      <c r="M35"/>
      <c r="N35"/>
      <c r="O35"/>
      <c r="P35"/>
      <c r="T35" s="7"/>
      <c r="U35" s="7"/>
      <c r="V35" s="7"/>
      <c r="W35" s="7"/>
    </row>
    <row r="36" spans="1:23" x14ac:dyDescent="0.2">
      <c r="D36"/>
      <c r="E36"/>
      <c r="F36"/>
      <c r="G36"/>
      <c r="H36"/>
      <c r="I36"/>
      <c r="J36"/>
      <c r="K36"/>
      <c r="L36"/>
      <c r="M36"/>
      <c r="N36"/>
      <c r="O36"/>
      <c r="P36"/>
      <c r="T36" s="7"/>
      <c r="U36" s="7"/>
      <c r="V36" s="7"/>
      <c r="W36" s="7"/>
    </row>
    <row r="37" spans="1:23" x14ac:dyDescent="0.2">
      <c r="D37"/>
      <c r="E37"/>
      <c r="F37"/>
      <c r="G37"/>
      <c r="H37"/>
      <c r="I37"/>
      <c r="J37"/>
      <c r="K37"/>
      <c r="L37"/>
      <c r="M37"/>
      <c r="N37"/>
      <c r="O37"/>
      <c r="P37"/>
      <c r="T37" s="7"/>
      <c r="U37" s="7"/>
      <c r="V37" s="7"/>
      <c r="W37" s="7"/>
    </row>
    <row r="38" spans="1:23" x14ac:dyDescent="0.2">
      <c r="D38"/>
      <c r="E38"/>
      <c r="F38"/>
      <c r="G38"/>
      <c r="H38"/>
      <c r="I38"/>
      <c r="J38"/>
      <c r="K38"/>
      <c r="L38"/>
      <c r="M38"/>
      <c r="N38"/>
      <c r="O38"/>
      <c r="P38"/>
      <c r="T38" s="7"/>
      <c r="U38" s="7"/>
      <c r="V38" s="7"/>
      <c r="W38" s="7"/>
    </row>
    <row r="39" spans="1:23" x14ac:dyDescent="0.2">
      <c r="D39"/>
      <c r="E39"/>
      <c r="F39"/>
      <c r="G39"/>
      <c r="H39"/>
      <c r="I39"/>
      <c r="J39"/>
      <c r="K39"/>
      <c r="L39"/>
      <c r="M39"/>
      <c r="N39"/>
      <c r="O39"/>
      <c r="P39"/>
      <c r="T39" s="7"/>
      <c r="U39" s="7"/>
      <c r="V39" s="7"/>
      <c r="W39" s="7"/>
    </row>
    <row r="40" spans="1:23" x14ac:dyDescent="0.2">
      <c r="D40"/>
      <c r="E40"/>
      <c r="F40"/>
      <c r="G40"/>
      <c r="H40"/>
      <c r="I40"/>
      <c r="J40"/>
      <c r="K40"/>
      <c r="L40"/>
      <c r="M40"/>
      <c r="N40"/>
      <c r="O40"/>
      <c r="P40"/>
      <c r="T40" s="7"/>
      <c r="U40" s="7"/>
      <c r="V40" s="7"/>
      <c r="W40" s="7"/>
    </row>
    <row r="41" spans="1:23" s="20" customFormat="1" x14ac:dyDescent="0.2">
      <c r="A41" s="91"/>
      <c r="B41"/>
      <c r="C41"/>
      <c r="D41"/>
      <c r="E41"/>
      <c r="F41"/>
      <c r="G41"/>
      <c r="H41"/>
      <c r="I41"/>
      <c r="J41"/>
      <c r="K41"/>
      <c r="L41"/>
      <c r="M41"/>
      <c r="N41"/>
      <c r="O41"/>
      <c r="P41"/>
      <c r="Q41"/>
      <c r="R41"/>
      <c r="S41"/>
      <c r="T41" s="95"/>
      <c r="U41" s="95"/>
      <c r="V41" s="95"/>
      <c r="W41" s="95"/>
    </row>
    <row r="42" spans="1:23" s="20" customFormat="1" x14ac:dyDescent="0.2">
      <c r="A42" s="91"/>
      <c r="B42"/>
      <c r="C42"/>
      <c r="D42"/>
      <c r="E42"/>
      <c r="F42"/>
      <c r="G42"/>
      <c r="H42"/>
      <c r="I42"/>
      <c r="J42"/>
      <c r="K42"/>
      <c r="L42"/>
      <c r="M42"/>
      <c r="N42"/>
      <c r="O42"/>
      <c r="P42"/>
      <c r="Q42"/>
      <c r="R42"/>
      <c r="S42"/>
      <c r="T42" s="95"/>
      <c r="U42" s="95"/>
      <c r="V42" s="95"/>
      <c r="W42" s="95"/>
    </row>
    <row r="43" spans="1:23" s="20" customFormat="1" x14ac:dyDescent="0.2">
      <c r="A43" s="91"/>
      <c r="B43"/>
      <c r="C43"/>
      <c r="D43"/>
      <c r="E43"/>
      <c r="F43"/>
      <c r="G43"/>
      <c r="H43"/>
      <c r="I43"/>
      <c r="J43"/>
      <c r="K43"/>
      <c r="L43"/>
      <c r="M43"/>
      <c r="N43"/>
      <c r="O43"/>
      <c r="P43"/>
      <c r="Q43"/>
      <c r="R43"/>
      <c r="S43"/>
      <c r="T43" s="95"/>
      <c r="U43" s="95"/>
      <c r="V43" s="95"/>
      <c r="W43" s="95"/>
    </row>
    <row r="44" spans="1:23" s="4" customFormat="1" x14ac:dyDescent="0.2">
      <c r="A44" s="3" t="s">
        <v>1</v>
      </c>
      <c r="B44"/>
      <c r="C44" s="3" t="s">
        <v>476</v>
      </c>
      <c r="D44" s="3">
        <v>36342</v>
      </c>
      <c r="E44" s="3">
        <v>36373</v>
      </c>
      <c r="F44" s="3">
        <v>36404</v>
      </c>
      <c r="G44" s="3">
        <v>36434</v>
      </c>
      <c r="H44" s="3">
        <v>36465</v>
      </c>
      <c r="I44" s="3">
        <v>36495</v>
      </c>
      <c r="J44" s="3">
        <v>36526</v>
      </c>
      <c r="K44" s="3">
        <v>36557</v>
      </c>
      <c r="L44" s="3">
        <v>36586</v>
      </c>
      <c r="M44" s="3">
        <v>36617</v>
      </c>
      <c r="N44" s="3">
        <v>36647</v>
      </c>
      <c r="O44" s="103">
        <v>36678</v>
      </c>
      <c r="P44" s="3" t="s">
        <v>4</v>
      </c>
      <c r="Q44" s="3" t="s">
        <v>4</v>
      </c>
      <c r="R44" s="3" t="s">
        <v>4</v>
      </c>
      <c r="S44" s="3" t="s">
        <v>514</v>
      </c>
    </row>
    <row r="45" spans="1:23" x14ac:dyDescent="0.2">
      <c r="A45" s="98" t="s">
        <v>240</v>
      </c>
      <c r="C45" s="98" t="s">
        <v>225</v>
      </c>
      <c r="D45" s="99">
        <v>882120.15</v>
      </c>
      <c r="E45" s="99">
        <v>856753.89</v>
      </c>
      <c r="F45" s="99">
        <v>727218.16</v>
      </c>
      <c r="G45" s="99">
        <v>770396.73</v>
      </c>
      <c r="H45" s="99">
        <v>921900.52</v>
      </c>
      <c r="I45" s="99">
        <v>900689.99</v>
      </c>
      <c r="J45" s="99">
        <v>792364.78</v>
      </c>
      <c r="K45" s="99">
        <v>1136369.75</v>
      </c>
      <c r="L45" s="99">
        <v>1042285.86</v>
      </c>
      <c r="M45" s="99">
        <v>902387.21</v>
      </c>
      <c r="N45" s="99">
        <v>1042285.86</v>
      </c>
      <c r="O45" s="110">
        <v>766579.16</v>
      </c>
      <c r="P45" s="32">
        <v>10741352.1</v>
      </c>
      <c r="Q45" s="86">
        <f t="shared" ref="Q45:Q55" si="0">SUM(D45:I45)</f>
        <v>5059079.4400000004</v>
      </c>
      <c r="R45" s="85">
        <f t="shared" ref="R45:R55" si="1">SUM(J45:O45)</f>
        <v>5682272.6200000001</v>
      </c>
      <c r="S45" s="107">
        <f>(R45/Q45)-1</f>
        <v>0.12318311807335447</v>
      </c>
      <c r="T45" s="69"/>
      <c r="U45" s="7"/>
      <c r="V45" s="7"/>
      <c r="W45" s="7"/>
    </row>
    <row r="46" spans="1:23" x14ac:dyDescent="0.2">
      <c r="A46" s="33" t="s">
        <v>238</v>
      </c>
      <c r="C46" s="33" t="s">
        <v>225</v>
      </c>
      <c r="D46" s="34">
        <v>595213.51</v>
      </c>
      <c r="E46" s="34">
        <v>695769.98</v>
      </c>
      <c r="F46" s="34">
        <v>577379.80000000005</v>
      </c>
      <c r="G46" s="34">
        <v>636878.46</v>
      </c>
      <c r="H46" s="34">
        <v>577379.80000000005</v>
      </c>
      <c r="I46" s="34">
        <v>695769.98</v>
      </c>
      <c r="J46" s="34">
        <v>607129.13</v>
      </c>
      <c r="K46" s="34">
        <v>973710.6</v>
      </c>
      <c r="L46" s="34">
        <v>910107.96</v>
      </c>
      <c r="M46" s="34">
        <v>719300.02</v>
      </c>
      <c r="N46" s="34">
        <v>910107.96</v>
      </c>
      <c r="O46" s="105">
        <v>808474.86</v>
      </c>
      <c r="P46" s="34">
        <v>8707222.0600000005</v>
      </c>
      <c r="Q46" s="86">
        <f t="shared" si="0"/>
        <v>3778391.53</v>
      </c>
      <c r="R46" s="85">
        <f t="shared" si="1"/>
        <v>4928830.53</v>
      </c>
      <c r="S46" s="107">
        <f>(R46/Q46)-1</f>
        <v>0.30447850384631803</v>
      </c>
      <c r="T46" s="7"/>
      <c r="U46" s="7"/>
      <c r="V46" s="7"/>
      <c r="W46" s="7"/>
    </row>
    <row r="47" spans="1:23" x14ac:dyDescent="0.2">
      <c r="A47" s="33" t="s">
        <v>232</v>
      </c>
      <c r="C47" s="33" t="s">
        <v>225</v>
      </c>
      <c r="D47" s="34">
        <v>397166.46</v>
      </c>
      <c r="E47" s="34">
        <v>456783.9</v>
      </c>
      <c r="F47" s="34">
        <v>393152.32</v>
      </c>
      <c r="G47" s="34">
        <v>584804.6</v>
      </c>
      <c r="H47" s="34">
        <v>552988.81000000006</v>
      </c>
      <c r="I47" s="34">
        <v>552988.81000000006</v>
      </c>
      <c r="J47" s="34">
        <v>521173.01</v>
      </c>
      <c r="K47" s="34">
        <v>528506.02</v>
      </c>
      <c r="L47" s="34">
        <v>631589.24</v>
      </c>
      <c r="M47" s="34">
        <v>873752.98</v>
      </c>
      <c r="N47" s="34">
        <v>631589.24</v>
      </c>
      <c r="O47" s="105">
        <v>576775.14</v>
      </c>
      <c r="P47" s="34">
        <v>6701270.5300000003</v>
      </c>
      <c r="Q47" s="86">
        <f t="shared" si="0"/>
        <v>2937884.9000000004</v>
      </c>
      <c r="R47" s="85">
        <f t="shared" si="1"/>
        <v>3763385.6300000004</v>
      </c>
      <c r="S47" s="107">
        <f t="shared" ref="S47:S55" si="2">(R47/Q47)-1</f>
        <v>0.28098470773991169</v>
      </c>
      <c r="T47" s="7"/>
      <c r="U47" s="7"/>
      <c r="V47" s="7"/>
      <c r="W47" s="7"/>
    </row>
    <row r="48" spans="1:23" x14ac:dyDescent="0.2">
      <c r="A48" s="33" t="s">
        <v>234</v>
      </c>
      <c r="C48" s="33" t="s">
        <v>225</v>
      </c>
      <c r="D48" s="34">
        <v>396458.5</v>
      </c>
      <c r="E48" s="34">
        <v>381032.01</v>
      </c>
      <c r="F48" s="34">
        <v>337853.43</v>
      </c>
      <c r="G48" s="34">
        <v>381032.01</v>
      </c>
      <c r="H48" s="34">
        <v>424210.59</v>
      </c>
      <c r="I48" s="34">
        <v>381032.01</v>
      </c>
      <c r="J48" s="34">
        <v>359063.96</v>
      </c>
      <c r="K48" s="34">
        <v>481873.13</v>
      </c>
      <c r="L48" s="34">
        <v>481873.13</v>
      </c>
      <c r="M48" s="34">
        <v>434422.13</v>
      </c>
      <c r="N48" s="34">
        <v>528506.02</v>
      </c>
      <c r="O48" s="105">
        <v>499871.79</v>
      </c>
      <c r="P48" s="34">
        <v>5087228.71</v>
      </c>
      <c r="Q48" s="86">
        <f t="shared" si="0"/>
        <v>2301618.5499999998</v>
      </c>
      <c r="R48" s="85">
        <f t="shared" si="1"/>
        <v>2785610.16</v>
      </c>
      <c r="S48" s="107">
        <f t="shared" si="2"/>
        <v>0.21028315486942883</v>
      </c>
      <c r="T48" s="7"/>
      <c r="U48" s="7"/>
      <c r="V48" s="7"/>
      <c r="W48" s="7"/>
    </row>
    <row r="49" spans="1:23" x14ac:dyDescent="0.2">
      <c r="A49" s="26" t="s">
        <v>236</v>
      </c>
      <c r="C49" s="26" t="s">
        <v>225</v>
      </c>
      <c r="D49" s="32">
        <v>375927.61</v>
      </c>
      <c r="E49" s="32">
        <v>359063.96</v>
      </c>
      <c r="F49" s="32">
        <v>402242.54</v>
      </c>
      <c r="G49" s="32">
        <v>402242.54</v>
      </c>
      <c r="H49" s="32">
        <v>402242.54</v>
      </c>
      <c r="I49" s="32">
        <v>359063.96</v>
      </c>
      <c r="J49" s="32">
        <v>359063.96</v>
      </c>
      <c r="K49" s="32">
        <v>341156.36</v>
      </c>
      <c r="L49" s="32">
        <v>434422.13</v>
      </c>
      <c r="M49" s="32">
        <v>387789.25</v>
      </c>
      <c r="N49" s="32">
        <v>434422.13</v>
      </c>
      <c r="O49" s="104">
        <v>406606.02</v>
      </c>
      <c r="P49" s="32">
        <v>4664243</v>
      </c>
      <c r="Q49" s="86">
        <f t="shared" si="0"/>
        <v>2300783.1500000004</v>
      </c>
      <c r="R49" s="85">
        <f t="shared" si="1"/>
        <v>2363459.85</v>
      </c>
      <c r="S49" s="107">
        <f t="shared" si="2"/>
        <v>2.724146341214273E-2</v>
      </c>
      <c r="T49" s="7"/>
      <c r="U49" s="7"/>
      <c r="V49" s="7"/>
      <c r="W49" s="7"/>
    </row>
    <row r="50" spans="1:23" x14ac:dyDescent="0.2">
      <c r="A50" s="33" t="s">
        <v>228</v>
      </c>
      <c r="C50" s="33" t="s">
        <v>225</v>
      </c>
      <c r="D50" s="34">
        <v>337697.68</v>
      </c>
      <c r="E50" s="34">
        <v>361336.52</v>
      </c>
      <c r="F50" s="34">
        <v>265131.62</v>
      </c>
      <c r="G50" s="34">
        <v>329520.73</v>
      </c>
      <c r="H50" s="34">
        <v>296947.40999999997</v>
      </c>
      <c r="I50" s="34">
        <v>329520.73</v>
      </c>
      <c r="J50" s="34">
        <v>296947.40999999997</v>
      </c>
      <c r="K50" s="34">
        <v>424604.68</v>
      </c>
      <c r="L50" s="34">
        <v>458965.75</v>
      </c>
      <c r="M50" s="34">
        <v>528506.02</v>
      </c>
      <c r="N50" s="34">
        <v>458965.75</v>
      </c>
      <c r="O50" s="105">
        <v>368972.47</v>
      </c>
      <c r="P50" s="34">
        <v>4457116.7699999996</v>
      </c>
      <c r="Q50" s="86">
        <f t="shared" si="0"/>
        <v>1920154.6899999997</v>
      </c>
      <c r="R50" s="85">
        <f t="shared" si="1"/>
        <v>2536962.08</v>
      </c>
      <c r="S50" s="107">
        <f t="shared" si="2"/>
        <v>0.32122796835707046</v>
      </c>
      <c r="T50" s="7"/>
      <c r="U50" s="7"/>
      <c r="V50" s="7"/>
      <c r="W50" s="7"/>
    </row>
    <row r="51" spans="1:23" x14ac:dyDescent="0.2">
      <c r="A51" s="33" t="s">
        <v>230</v>
      </c>
      <c r="C51" s="33" t="s">
        <v>225</v>
      </c>
      <c r="D51" s="34">
        <v>337697.68</v>
      </c>
      <c r="E51" s="34">
        <v>233315.82</v>
      </c>
      <c r="F51" s="34">
        <v>393152.32</v>
      </c>
      <c r="G51" s="34">
        <v>265131.62</v>
      </c>
      <c r="H51" s="34">
        <v>329520.73</v>
      </c>
      <c r="I51" s="34">
        <v>265131.62</v>
      </c>
      <c r="J51" s="34">
        <v>265131.62</v>
      </c>
      <c r="K51" s="34">
        <v>390243.61</v>
      </c>
      <c r="L51" s="34">
        <v>424604.68</v>
      </c>
      <c r="M51" s="34">
        <v>320703.34000000003</v>
      </c>
      <c r="N51" s="34">
        <v>355882.54</v>
      </c>
      <c r="O51" s="105">
        <v>300250.32</v>
      </c>
      <c r="P51" s="34">
        <v>3880765.9</v>
      </c>
      <c r="Q51" s="86">
        <f t="shared" si="0"/>
        <v>1823949.79</v>
      </c>
      <c r="R51" s="85">
        <f t="shared" si="1"/>
        <v>2056816.11</v>
      </c>
      <c r="S51" s="107">
        <f t="shared" si="2"/>
        <v>0.12767145306121619</v>
      </c>
      <c r="T51" s="7"/>
      <c r="U51" s="7"/>
      <c r="V51" s="7"/>
      <c r="W51" s="7"/>
    </row>
    <row r="52" spans="1:23" x14ac:dyDescent="0.2">
      <c r="A52" s="26" t="s">
        <v>244</v>
      </c>
      <c r="C52" s="26" t="s">
        <v>225</v>
      </c>
      <c r="D52" s="32">
        <v>312346.93</v>
      </c>
      <c r="E52" s="32">
        <v>309984.02</v>
      </c>
      <c r="F52" s="32">
        <v>285750.18</v>
      </c>
      <c r="G52" s="32">
        <v>297779.93</v>
      </c>
      <c r="H52" s="32">
        <v>285750.18</v>
      </c>
      <c r="I52" s="32">
        <v>249486.58</v>
      </c>
      <c r="J52" s="32">
        <v>297779.93</v>
      </c>
      <c r="K52" s="32">
        <v>360945.32</v>
      </c>
      <c r="L52" s="32">
        <v>334773.49</v>
      </c>
      <c r="M52" s="32">
        <v>295421.59999999998</v>
      </c>
      <c r="N52" s="32">
        <v>308601.65999999997</v>
      </c>
      <c r="O52" s="104">
        <v>321593.43</v>
      </c>
      <c r="P52" s="32">
        <v>3660213.25</v>
      </c>
      <c r="Q52" s="86">
        <f t="shared" si="0"/>
        <v>1741097.8199999998</v>
      </c>
      <c r="R52" s="85">
        <f t="shared" si="1"/>
        <v>1919115.4299999997</v>
      </c>
      <c r="S52" s="107">
        <f t="shared" si="2"/>
        <v>0.10224446206014992</v>
      </c>
      <c r="T52" s="7"/>
      <c r="U52" s="7"/>
      <c r="V52" s="7"/>
      <c r="W52" s="7"/>
    </row>
    <row r="53" spans="1:23" x14ac:dyDescent="0.2">
      <c r="A53" s="26" t="s">
        <v>242</v>
      </c>
      <c r="C53" s="26" t="s">
        <v>225</v>
      </c>
      <c r="D53" s="32">
        <v>204423.91</v>
      </c>
      <c r="E53" s="32">
        <v>210110.07999999999</v>
      </c>
      <c r="F53" s="32">
        <v>167264.6</v>
      </c>
      <c r="G53" s="32">
        <v>175885.16</v>
      </c>
      <c r="H53" s="32">
        <v>291683.74</v>
      </c>
      <c r="I53" s="32">
        <v>175885.16</v>
      </c>
      <c r="J53" s="32">
        <v>210110.07999999999</v>
      </c>
      <c r="K53" s="32">
        <v>277926.98</v>
      </c>
      <c r="L53" s="32">
        <v>259444.84</v>
      </c>
      <c r="M53" s="32">
        <v>194548.89</v>
      </c>
      <c r="N53" s="32">
        <v>236237.94</v>
      </c>
      <c r="O53" s="104">
        <v>194548.89</v>
      </c>
      <c r="P53" s="32">
        <v>2598070.27</v>
      </c>
      <c r="Q53" s="86">
        <f t="shared" si="0"/>
        <v>1225252.6499999999</v>
      </c>
      <c r="R53" s="85">
        <f t="shared" si="1"/>
        <v>1372817.62</v>
      </c>
      <c r="S53" s="107">
        <f t="shared" si="2"/>
        <v>0.12043636061509444</v>
      </c>
      <c r="T53" s="7"/>
      <c r="U53" s="7"/>
      <c r="V53" s="7"/>
      <c r="W53" s="7"/>
    </row>
    <row r="54" spans="1:23" x14ac:dyDescent="0.2">
      <c r="A54" s="33" t="s">
        <v>223</v>
      </c>
      <c r="C54" s="33" t="s">
        <v>225</v>
      </c>
      <c r="D54" s="34">
        <v>0</v>
      </c>
      <c r="E54" s="34">
        <v>0</v>
      </c>
      <c r="F54" s="34">
        <v>1154484.82</v>
      </c>
      <c r="G54" s="34">
        <v>1233999.01</v>
      </c>
      <c r="H54" s="34">
        <v>0</v>
      </c>
      <c r="I54" s="34">
        <v>0</v>
      </c>
      <c r="J54" s="34">
        <v>0</v>
      </c>
      <c r="K54" s="34">
        <v>0</v>
      </c>
      <c r="L54" s="34">
        <v>0</v>
      </c>
      <c r="M54" s="34">
        <v>0</v>
      </c>
      <c r="N54" s="34">
        <v>0</v>
      </c>
      <c r="O54" s="105">
        <v>0</v>
      </c>
      <c r="P54" s="34">
        <v>2388483.83</v>
      </c>
      <c r="Q54" s="86">
        <f t="shared" si="0"/>
        <v>2388483.83</v>
      </c>
      <c r="R54" s="85">
        <f t="shared" si="1"/>
        <v>0</v>
      </c>
      <c r="S54" s="107">
        <f t="shared" si="2"/>
        <v>-1</v>
      </c>
      <c r="T54" s="7"/>
      <c r="U54" s="7"/>
      <c r="V54" s="7"/>
      <c r="W54" s="7"/>
    </row>
    <row r="55" spans="1:23" x14ac:dyDescent="0.2">
      <c r="A55" s="96" t="s">
        <v>226</v>
      </c>
      <c r="C55" s="96" t="s">
        <v>225</v>
      </c>
      <c r="D55" s="97">
        <v>147859.85999999999</v>
      </c>
      <c r="E55" s="97">
        <v>140764.84</v>
      </c>
      <c r="F55" s="97">
        <v>113694.68</v>
      </c>
      <c r="G55" s="97">
        <v>126928.98</v>
      </c>
      <c r="H55" s="97">
        <v>134147.69</v>
      </c>
      <c r="I55" s="97">
        <v>113694.68</v>
      </c>
      <c r="J55" s="97">
        <v>113694.68</v>
      </c>
      <c r="K55" s="97">
        <v>170867.13</v>
      </c>
      <c r="L55" s="97">
        <v>152026.26999999999</v>
      </c>
      <c r="M55" s="97">
        <v>122790.45</v>
      </c>
      <c r="N55" s="97">
        <v>137083.51999999999</v>
      </c>
      <c r="O55" s="109">
        <v>137083.51999999999</v>
      </c>
      <c r="P55" s="32">
        <v>1610636.3</v>
      </c>
      <c r="Q55" s="86">
        <f t="shared" si="0"/>
        <v>777090.73</v>
      </c>
      <c r="R55" s="85">
        <f t="shared" si="1"/>
        <v>833545.57</v>
      </c>
      <c r="S55" s="107">
        <f t="shared" si="2"/>
        <v>7.2648968544509529E-2</v>
      </c>
      <c r="T55" s="7"/>
      <c r="U55" s="7"/>
      <c r="V55" s="7"/>
      <c r="W55" s="7"/>
    </row>
    <row r="56" spans="1:23" s="20" customFormat="1" x14ac:dyDescent="0.2">
      <c r="A56" s="95"/>
      <c r="B56"/>
      <c r="C56" s="95"/>
      <c r="D56" s="100"/>
      <c r="E56" s="100"/>
      <c r="F56" s="100"/>
      <c r="G56" s="100"/>
      <c r="H56" s="100"/>
      <c r="I56" s="100"/>
      <c r="J56" s="100"/>
      <c r="K56" s="100"/>
      <c r="L56" s="100"/>
      <c r="M56" s="100"/>
      <c r="N56" s="100"/>
      <c r="O56" s="100"/>
      <c r="P56" s="32">
        <f>SUM(P45:P55)</f>
        <v>54496602.719999999</v>
      </c>
      <c r="Q56" s="32">
        <f t="shared" ref="Q56:R56" si="3">SUM(Q45:Q55)</f>
        <v>26253787.080000002</v>
      </c>
      <c r="R56" s="32">
        <f t="shared" si="3"/>
        <v>28242815.600000005</v>
      </c>
      <c r="S56" s="107">
        <f t="shared" ref="S56" si="4">(R56/Q56)-1</f>
        <v>7.5761584945405192E-2</v>
      </c>
      <c r="T56" s="95"/>
      <c r="U56" s="95"/>
      <c r="V56" s="95"/>
      <c r="W56" s="95"/>
    </row>
    <row r="57" spans="1:23" s="20" customFormat="1" x14ac:dyDescent="0.2">
      <c r="A57" s="95"/>
      <c r="B57"/>
      <c r="C57" s="95"/>
      <c r="D57" s="100"/>
      <c r="E57" s="100"/>
      <c r="F57" s="100"/>
      <c r="G57" s="100"/>
      <c r="H57" s="100"/>
      <c r="I57" s="100"/>
      <c r="J57" s="100"/>
      <c r="K57" s="100"/>
      <c r="L57" s="100"/>
      <c r="M57" s="100"/>
      <c r="N57" s="100"/>
      <c r="O57" s="100"/>
      <c r="P57" s="100"/>
      <c r="Q57" s="94"/>
      <c r="R57" s="93"/>
      <c r="S57" s="95"/>
      <c r="T57" s="95"/>
      <c r="U57" s="95"/>
      <c r="V57" s="95"/>
      <c r="W57" s="95"/>
    </row>
    <row r="58" spans="1:23" s="20" customFormat="1" x14ac:dyDescent="0.2">
      <c r="A58" s="95"/>
      <c r="B58"/>
      <c r="C58" s="95"/>
      <c r="D58" s="100"/>
      <c r="E58" s="100"/>
      <c r="F58" s="100"/>
      <c r="G58" s="100"/>
      <c r="H58" s="100"/>
      <c r="I58" s="100"/>
      <c r="J58" s="100"/>
      <c r="K58" s="100"/>
      <c r="L58" s="100"/>
      <c r="M58" s="100"/>
      <c r="N58" s="100"/>
      <c r="O58" s="100"/>
      <c r="P58" s="100"/>
      <c r="Q58" s="94"/>
      <c r="R58" s="93"/>
      <c r="S58" s="95"/>
      <c r="T58" s="95"/>
      <c r="U58" s="95"/>
      <c r="V58" s="95"/>
      <c r="W58" s="95"/>
    </row>
    <row r="59" spans="1:23" s="4" customFormat="1" x14ac:dyDescent="0.2">
      <c r="A59" s="3" t="s">
        <v>1</v>
      </c>
      <c r="B59"/>
      <c r="C59" s="3" t="s">
        <v>476</v>
      </c>
      <c r="D59" s="3">
        <v>36342</v>
      </c>
      <c r="E59" s="3">
        <v>36373</v>
      </c>
      <c r="F59" s="3">
        <v>36404</v>
      </c>
      <c r="G59" s="3">
        <v>36434</v>
      </c>
      <c r="H59" s="3">
        <v>36465</v>
      </c>
      <c r="I59" s="3">
        <v>36495</v>
      </c>
      <c r="J59" s="3">
        <v>36526</v>
      </c>
      <c r="K59" s="3">
        <v>36557</v>
      </c>
      <c r="L59" s="3">
        <v>36586</v>
      </c>
      <c r="M59" s="3">
        <v>36617</v>
      </c>
      <c r="N59" s="3">
        <v>36647</v>
      </c>
      <c r="O59" s="103">
        <v>36678</v>
      </c>
      <c r="P59" s="103" t="s">
        <v>4</v>
      </c>
      <c r="Q59" s="3" t="s">
        <v>4</v>
      </c>
      <c r="R59" s="3" t="s">
        <v>4</v>
      </c>
      <c r="S59" s="3" t="s">
        <v>514</v>
      </c>
    </row>
    <row r="60" spans="1:23" x14ac:dyDescent="0.2">
      <c r="A60" s="89" t="s">
        <v>264</v>
      </c>
      <c r="C60" s="89" t="s">
        <v>261</v>
      </c>
      <c r="D60" s="90">
        <v>417880.85</v>
      </c>
      <c r="E60" s="90">
        <v>359609.49</v>
      </c>
      <c r="F60" s="90">
        <v>340201.4</v>
      </c>
      <c r="G60" s="90">
        <v>388721.63</v>
      </c>
      <c r="H60" s="90">
        <v>330497.36</v>
      </c>
      <c r="I60" s="90">
        <v>330497.36</v>
      </c>
      <c r="J60" s="90">
        <v>388721.63</v>
      </c>
      <c r="K60" s="90">
        <v>361384.96000000002</v>
      </c>
      <c r="L60" s="90">
        <v>361384.96000000002</v>
      </c>
      <c r="M60" s="90">
        <v>425050.75</v>
      </c>
      <c r="N60" s="90">
        <v>361384.96000000002</v>
      </c>
      <c r="O60" s="90">
        <v>361384.96000000002</v>
      </c>
      <c r="P60" s="108">
        <v>4426720.3099999996</v>
      </c>
      <c r="Q60" s="86">
        <f t="shared" ref="Q60:Q66" si="5">SUM(D60:I60)</f>
        <v>2167408.09</v>
      </c>
      <c r="R60" s="85">
        <f t="shared" ref="R60:R66" si="6">SUM(J60:O60)</f>
        <v>2259312.2200000002</v>
      </c>
      <c r="S60" s="107">
        <f t="shared" ref="S60:S66" si="7">(R60/Q60)-1</f>
        <v>4.2402780733369116E-2</v>
      </c>
      <c r="T60" s="7"/>
      <c r="U60" s="7"/>
      <c r="V60" s="7"/>
      <c r="W60" s="7"/>
    </row>
    <row r="61" spans="1:23" x14ac:dyDescent="0.2">
      <c r="A61" s="26" t="s">
        <v>272</v>
      </c>
      <c r="C61" s="26" t="s">
        <v>261</v>
      </c>
      <c r="D61" s="32">
        <v>424492.72</v>
      </c>
      <c r="E61" s="32">
        <v>341110.22</v>
      </c>
      <c r="F61" s="32">
        <v>276678.28999999998</v>
      </c>
      <c r="G61" s="32">
        <v>341110.22</v>
      </c>
      <c r="H61" s="32">
        <v>276678.28999999998</v>
      </c>
      <c r="I61" s="32">
        <v>276678.28999999998</v>
      </c>
      <c r="J61" s="32">
        <v>341110.22</v>
      </c>
      <c r="K61" s="32">
        <v>276678.28999999998</v>
      </c>
      <c r="L61" s="32">
        <v>276678.28999999998</v>
      </c>
      <c r="M61" s="32">
        <v>341110.22</v>
      </c>
      <c r="N61" s="32">
        <v>276678.28999999998</v>
      </c>
      <c r="O61" s="32">
        <v>265307.95</v>
      </c>
      <c r="P61" s="104">
        <v>3714311.29</v>
      </c>
      <c r="Q61" s="86">
        <f t="shared" si="5"/>
        <v>1936748.03</v>
      </c>
      <c r="R61" s="85">
        <f t="shared" si="6"/>
        <v>1777563.26</v>
      </c>
      <c r="S61" s="107">
        <f t="shared" si="7"/>
        <v>-8.2191781034107958E-2</v>
      </c>
      <c r="T61" s="7"/>
      <c r="U61" s="7"/>
      <c r="V61" s="7"/>
      <c r="W61" s="7"/>
    </row>
    <row r="62" spans="1:23" x14ac:dyDescent="0.2">
      <c r="A62" s="26" t="s">
        <v>259</v>
      </c>
      <c r="C62" s="26" t="s">
        <v>261</v>
      </c>
      <c r="D62" s="32">
        <v>341074.3</v>
      </c>
      <c r="E62" s="32">
        <v>288767.86</v>
      </c>
      <c r="F62" s="32">
        <v>258555.61</v>
      </c>
      <c r="G62" s="32">
        <v>273661.73</v>
      </c>
      <c r="H62" s="32">
        <v>258555.61</v>
      </c>
      <c r="I62" s="32">
        <v>258555.61</v>
      </c>
      <c r="J62" s="32">
        <v>273661.73</v>
      </c>
      <c r="K62" s="32">
        <v>282719.3</v>
      </c>
      <c r="L62" s="32">
        <v>282719.3</v>
      </c>
      <c r="M62" s="32">
        <v>299237.19</v>
      </c>
      <c r="N62" s="32">
        <v>282719.3</v>
      </c>
      <c r="O62" s="32">
        <v>282719.3</v>
      </c>
      <c r="P62" s="104">
        <v>3382946.84</v>
      </c>
      <c r="Q62" s="86">
        <f t="shared" si="5"/>
        <v>1679170.7199999997</v>
      </c>
      <c r="R62" s="85">
        <f t="shared" si="6"/>
        <v>1703776.12</v>
      </c>
      <c r="S62" s="107">
        <f t="shared" si="7"/>
        <v>1.4653304578822413E-2</v>
      </c>
      <c r="T62" s="7"/>
      <c r="U62" s="7"/>
      <c r="V62" s="7"/>
      <c r="W62" s="7"/>
    </row>
    <row r="63" spans="1:23" x14ac:dyDescent="0.2">
      <c r="A63" s="33" t="s">
        <v>270</v>
      </c>
      <c r="C63" s="33" t="s">
        <v>261</v>
      </c>
      <c r="D63" s="34">
        <v>361049.97</v>
      </c>
      <c r="E63" s="34">
        <v>266036.82</v>
      </c>
      <c r="F63" s="34">
        <v>199603.63</v>
      </c>
      <c r="G63" s="34">
        <v>209028.93</v>
      </c>
      <c r="H63" s="34">
        <v>199603.63</v>
      </c>
      <c r="I63" s="34">
        <v>209028.93</v>
      </c>
      <c r="J63" s="34">
        <v>237608.89</v>
      </c>
      <c r="K63" s="34">
        <v>228031.56</v>
      </c>
      <c r="L63" s="34">
        <v>209028.93</v>
      </c>
      <c r="M63" s="34">
        <v>237608.89</v>
      </c>
      <c r="N63" s="34">
        <v>228031.56</v>
      </c>
      <c r="O63" s="34">
        <v>209028.93</v>
      </c>
      <c r="P63" s="105">
        <v>2793690.67</v>
      </c>
      <c r="Q63" s="86">
        <f t="shared" si="5"/>
        <v>1444351.91</v>
      </c>
      <c r="R63" s="85">
        <f t="shared" si="6"/>
        <v>1349338.76</v>
      </c>
      <c r="S63" s="107">
        <f t="shared" si="7"/>
        <v>-6.5782548797266416E-2</v>
      </c>
      <c r="T63" s="7"/>
      <c r="U63" s="7"/>
      <c r="V63" s="7"/>
      <c r="W63" s="7"/>
    </row>
    <row r="64" spans="1:23" x14ac:dyDescent="0.2">
      <c r="A64" s="26" t="s">
        <v>268</v>
      </c>
      <c r="C64" s="26" t="s">
        <v>261</v>
      </c>
      <c r="D64" s="32">
        <v>231530.13</v>
      </c>
      <c r="E64" s="32">
        <v>185801.60000000001</v>
      </c>
      <c r="F64" s="32">
        <v>185801.60000000001</v>
      </c>
      <c r="G64" s="32">
        <v>198188.37</v>
      </c>
      <c r="H64" s="32">
        <v>185801.60000000001</v>
      </c>
      <c r="I64" s="32">
        <v>185801.60000000001</v>
      </c>
      <c r="J64" s="32">
        <v>198188.37</v>
      </c>
      <c r="K64" s="32">
        <v>203166.36</v>
      </c>
      <c r="L64" s="32">
        <v>203166.36</v>
      </c>
      <c r="M64" s="32">
        <v>216710.78</v>
      </c>
      <c r="N64" s="32">
        <v>203166.36</v>
      </c>
      <c r="O64" s="32">
        <v>203166.36</v>
      </c>
      <c r="P64" s="104">
        <v>2400489.4900000002</v>
      </c>
      <c r="Q64" s="86">
        <f t="shared" si="5"/>
        <v>1172924.8999999999</v>
      </c>
      <c r="R64" s="85">
        <f t="shared" si="6"/>
        <v>1227564.5899999999</v>
      </c>
      <c r="S64" s="107">
        <f t="shared" si="7"/>
        <v>4.6584133391660343E-2</v>
      </c>
      <c r="T64" s="7"/>
      <c r="U64" s="7"/>
      <c r="V64" s="7"/>
      <c r="W64" s="7"/>
    </row>
    <row r="65" spans="1:23" x14ac:dyDescent="0.2">
      <c r="A65" s="33" t="s">
        <v>266</v>
      </c>
      <c r="C65" s="33" t="s">
        <v>261</v>
      </c>
      <c r="D65" s="34">
        <v>208313.08</v>
      </c>
      <c r="E65" s="34">
        <v>175558.32</v>
      </c>
      <c r="F65" s="34">
        <v>162103.71</v>
      </c>
      <c r="G65" s="34">
        <v>175558.32</v>
      </c>
      <c r="H65" s="34">
        <v>162103.71</v>
      </c>
      <c r="I65" s="34">
        <v>162103.71</v>
      </c>
      <c r="J65" s="34">
        <v>175558.32</v>
      </c>
      <c r="K65" s="34">
        <v>177253.76000000001</v>
      </c>
      <c r="L65" s="34">
        <v>177253.76000000001</v>
      </c>
      <c r="M65" s="34">
        <v>191965.82</v>
      </c>
      <c r="N65" s="34">
        <v>177253.76000000001</v>
      </c>
      <c r="O65" s="34">
        <v>177253.76000000001</v>
      </c>
      <c r="P65" s="105">
        <v>2122280.0299999998</v>
      </c>
      <c r="Q65" s="86">
        <f t="shared" si="5"/>
        <v>1045740.8499999999</v>
      </c>
      <c r="R65" s="85">
        <f t="shared" si="6"/>
        <v>1076539.1800000002</v>
      </c>
      <c r="S65" s="107">
        <f t="shared" si="7"/>
        <v>2.9451206768866589E-2</v>
      </c>
      <c r="T65" s="7"/>
      <c r="U65" s="7"/>
      <c r="V65" s="7"/>
      <c r="W65" s="7"/>
    </row>
    <row r="66" spans="1:23" x14ac:dyDescent="0.2">
      <c r="A66" s="96" t="s">
        <v>262</v>
      </c>
      <c r="C66" s="96" t="s">
        <v>261</v>
      </c>
      <c r="D66" s="97">
        <v>207319.21</v>
      </c>
      <c r="E66" s="97">
        <v>173167.98</v>
      </c>
      <c r="F66" s="97">
        <v>152079.60999999999</v>
      </c>
      <c r="G66" s="97">
        <v>179453.94</v>
      </c>
      <c r="H66" s="97">
        <v>160596.07</v>
      </c>
      <c r="I66" s="97">
        <v>160596.07</v>
      </c>
      <c r="J66" s="97">
        <v>179453.94</v>
      </c>
      <c r="K66" s="97">
        <v>175604.92</v>
      </c>
      <c r="L66" s="97">
        <v>175604.92</v>
      </c>
      <c r="M66" s="97">
        <v>196225.19</v>
      </c>
      <c r="N66" s="97">
        <v>175604.92</v>
      </c>
      <c r="O66" s="97">
        <v>175604.92</v>
      </c>
      <c r="P66" s="109">
        <v>2111311.69</v>
      </c>
      <c r="Q66" s="86">
        <f t="shared" si="5"/>
        <v>1033212.8800000001</v>
      </c>
      <c r="R66" s="85">
        <f t="shared" si="6"/>
        <v>1078098.81</v>
      </c>
      <c r="S66" s="107">
        <f t="shared" si="7"/>
        <v>4.3443060833697533E-2</v>
      </c>
      <c r="T66" s="7"/>
      <c r="U66" s="7"/>
      <c r="V66" s="7"/>
      <c r="W66" s="7"/>
    </row>
    <row r="67" spans="1:23" s="20" customFormat="1" x14ac:dyDescent="0.2">
      <c r="A67" s="95"/>
      <c r="B67"/>
      <c r="C67" s="95"/>
      <c r="D67" s="100"/>
      <c r="E67" s="100"/>
      <c r="F67" s="100"/>
      <c r="G67" s="100"/>
      <c r="H67" s="100"/>
      <c r="I67" s="100"/>
      <c r="J67" s="100"/>
      <c r="K67" s="100"/>
      <c r="L67" s="100"/>
      <c r="M67" s="100"/>
      <c r="N67" s="100"/>
      <c r="O67" s="100"/>
      <c r="P67" s="100">
        <f>SUM(P60:P66)</f>
        <v>20951750.32</v>
      </c>
      <c r="Q67" s="32">
        <f t="shared" ref="Q67:R67" si="8">SUM(Q60:Q66)</f>
        <v>10479557.380000001</v>
      </c>
      <c r="R67" s="32">
        <f t="shared" si="8"/>
        <v>10472192.940000001</v>
      </c>
      <c r="S67" s="107">
        <f t="shared" ref="S67" si="9">(R67/Q67)-1</f>
        <v>-7.0274342063858519E-4</v>
      </c>
      <c r="T67" s="95"/>
      <c r="U67" s="95"/>
      <c r="V67" s="95"/>
      <c r="W67" s="95"/>
    </row>
    <row r="68" spans="1:23" s="20" customFormat="1" x14ac:dyDescent="0.2">
      <c r="A68" s="95"/>
      <c r="B68"/>
      <c r="C68" s="95"/>
      <c r="D68" s="100"/>
      <c r="E68" s="100"/>
      <c r="F68" s="100"/>
      <c r="G68" s="100"/>
      <c r="H68" s="100"/>
      <c r="I68" s="100"/>
      <c r="J68" s="100"/>
      <c r="K68" s="100"/>
      <c r="L68" s="100"/>
      <c r="M68" s="100"/>
      <c r="N68" s="100"/>
      <c r="O68" s="100"/>
      <c r="P68" s="100"/>
      <c r="Q68" s="94"/>
      <c r="R68" s="93"/>
      <c r="S68" s="95"/>
      <c r="T68" s="95"/>
      <c r="U68" s="95"/>
      <c r="V68" s="95"/>
      <c r="W68" s="95"/>
    </row>
    <row r="69" spans="1:23" s="20" customFormat="1" x14ac:dyDescent="0.2">
      <c r="A69" s="95"/>
      <c r="B69"/>
      <c r="C69" s="95"/>
      <c r="D69" s="100"/>
      <c r="E69" s="100"/>
      <c r="F69" s="100"/>
      <c r="G69" s="100"/>
      <c r="H69" s="100"/>
      <c r="I69" s="100"/>
      <c r="J69" s="100"/>
      <c r="K69" s="100"/>
      <c r="L69" s="100"/>
      <c r="M69" s="100"/>
      <c r="N69" s="100"/>
      <c r="O69" s="100"/>
      <c r="P69" s="100"/>
      <c r="Q69" s="94"/>
      <c r="R69" s="93"/>
      <c r="S69" s="95"/>
      <c r="T69" s="95"/>
      <c r="U69" s="95"/>
      <c r="V69" s="95"/>
      <c r="W69" s="95"/>
    </row>
    <row r="70" spans="1:23" s="4" customFormat="1" x14ac:dyDescent="0.2">
      <c r="A70" s="3" t="s">
        <v>1</v>
      </c>
      <c r="B70"/>
      <c r="C70" s="3" t="s">
        <v>476</v>
      </c>
      <c r="D70" s="3">
        <v>36342</v>
      </c>
      <c r="E70" s="3">
        <v>36373</v>
      </c>
      <c r="F70" s="3">
        <v>36404</v>
      </c>
      <c r="G70" s="3">
        <v>36434</v>
      </c>
      <c r="H70" s="3">
        <v>36465</v>
      </c>
      <c r="I70" s="3">
        <v>36495</v>
      </c>
      <c r="J70" s="3">
        <v>36526</v>
      </c>
      <c r="K70" s="3">
        <v>36557</v>
      </c>
      <c r="L70" s="3">
        <v>36586</v>
      </c>
      <c r="M70" s="3">
        <v>36617</v>
      </c>
      <c r="N70" s="3">
        <v>36647</v>
      </c>
      <c r="O70" s="103">
        <v>36678</v>
      </c>
      <c r="P70" s="103" t="s">
        <v>4</v>
      </c>
      <c r="Q70" s="3" t="s">
        <v>4</v>
      </c>
      <c r="R70" s="3" t="s">
        <v>4</v>
      </c>
      <c r="S70" s="3" t="s">
        <v>514</v>
      </c>
    </row>
    <row r="71" spans="1:23" x14ac:dyDescent="0.2">
      <c r="A71" s="98" t="s">
        <v>115</v>
      </c>
      <c r="C71" s="98" t="s">
        <v>104</v>
      </c>
      <c r="D71" s="99">
        <v>1348983.5</v>
      </c>
      <c r="E71" s="99">
        <v>1151745.76</v>
      </c>
      <c r="F71" s="99">
        <v>1151745.76</v>
      </c>
      <c r="G71" s="99">
        <v>1516584.48</v>
      </c>
      <c r="H71" s="99">
        <v>1208975.3700000001</v>
      </c>
      <c r="I71" s="99">
        <v>1173206.8700000001</v>
      </c>
      <c r="J71" s="99">
        <v>1430740.08</v>
      </c>
      <c r="K71" s="99">
        <v>1236160.82</v>
      </c>
      <c r="L71" s="99">
        <v>1220708.81</v>
      </c>
      <c r="M71" s="99">
        <v>1576105.04</v>
      </c>
      <c r="N71" s="99">
        <v>1251612.83</v>
      </c>
      <c r="O71" s="99">
        <v>1251612.83</v>
      </c>
      <c r="P71" s="110">
        <v>15518182.199999999</v>
      </c>
      <c r="Q71" s="86">
        <f t="shared" ref="Q71:Q89" si="10">SUM(D71:I71)</f>
        <v>7551241.7400000002</v>
      </c>
      <c r="R71" s="85">
        <f t="shared" ref="R71:R89" si="11">SUM(J71:O71)</f>
        <v>7966940.4100000001</v>
      </c>
      <c r="S71" s="107">
        <f t="shared" ref="S71:S89" si="12">(R71/Q71)-1</f>
        <v>5.5050372417291937E-2</v>
      </c>
      <c r="T71" s="7"/>
      <c r="U71" s="7"/>
      <c r="V71" s="7"/>
      <c r="W71" s="7"/>
    </row>
    <row r="72" spans="1:23" x14ac:dyDescent="0.2">
      <c r="A72" s="26" t="s">
        <v>125</v>
      </c>
      <c r="C72" s="26" t="s">
        <v>104</v>
      </c>
      <c r="D72" s="32">
        <v>1301032.1299999999</v>
      </c>
      <c r="E72" s="32">
        <v>1146121.1000000001</v>
      </c>
      <c r="F72" s="32">
        <v>1134544.1200000001</v>
      </c>
      <c r="G72" s="32">
        <v>1389237.7</v>
      </c>
      <c r="H72" s="32">
        <v>1296621.8500000001</v>
      </c>
      <c r="I72" s="32">
        <v>1215582.98</v>
      </c>
      <c r="J72" s="32">
        <v>1389237.7</v>
      </c>
      <c r="K72" s="32">
        <v>1225309.3500000001</v>
      </c>
      <c r="L72" s="32">
        <v>1212806.19</v>
      </c>
      <c r="M72" s="32">
        <v>1512881.95</v>
      </c>
      <c r="N72" s="32">
        <v>1225309.3500000001</v>
      </c>
      <c r="O72" s="32">
        <v>1225309.3500000001</v>
      </c>
      <c r="P72" s="104">
        <v>15273993.800000001</v>
      </c>
      <c r="Q72" s="86">
        <f t="shared" si="10"/>
        <v>7483139.8800000008</v>
      </c>
      <c r="R72" s="85">
        <f t="shared" si="11"/>
        <v>7790853.8899999987</v>
      </c>
      <c r="S72" s="107">
        <f t="shared" si="12"/>
        <v>4.1120975277024741E-2</v>
      </c>
      <c r="T72" s="7"/>
      <c r="U72" s="7"/>
      <c r="V72" s="7"/>
      <c r="W72" s="7"/>
    </row>
    <row r="73" spans="1:23" x14ac:dyDescent="0.2">
      <c r="A73" s="33" t="s">
        <v>105</v>
      </c>
      <c r="C73" s="33" t="s">
        <v>104</v>
      </c>
      <c r="D73" s="34">
        <v>944342.54</v>
      </c>
      <c r="E73" s="34">
        <v>797647.42</v>
      </c>
      <c r="F73" s="34">
        <v>797647.42</v>
      </c>
      <c r="G73" s="34">
        <v>1056332.8799999999</v>
      </c>
      <c r="H73" s="34">
        <v>840422.18</v>
      </c>
      <c r="I73" s="34">
        <v>754465.29</v>
      </c>
      <c r="J73" s="34">
        <v>1013150.74</v>
      </c>
      <c r="K73" s="34">
        <v>872901.16</v>
      </c>
      <c r="L73" s="34">
        <v>861461.93</v>
      </c>
      <c r="M73" s="34">
        <v>1094206.25</v>
      </c>
      <c r="N73" s="34">
        <v>861461.93</v>
      </c>
      <c r="O73" s="34">
        <v>861461.93</v>
      </c>
      <c r="P73" s="105">
        <v>10755501.699999999</v>
      </c>
      <c r="Q73" s="86">
        <f t="shared" si="10"/>
        <v>5190857.7299999995</v>
      </c>
      <c r="R73" s="85">
        <f t="shared" si="11"/>
        <v>5564643.9399999995</v>
      </c>
      <c r="S73" s="107">
        <f t="shared" si="12"/>
        <v>7.2008563794716096E-2</v>
      </c>
      <c r="T73" s="7"/>
      <c r="U73" s="7"/>
      <c r="V73" s="7"/>
      <c r="W73" s="7"/>
    </row>
    <row r="74" spans="1:23" x14ac:dyDescent="0.2">
      <c r="A74" s="26" t="s">
        <v>129</v>
      </c>
      <c r="C74" s="26" t="s">
        <v>104</v>
      </c>
      <c r="D74" s="32">
        <v>716670.24</v>
      </c>
      <c r="E74" s="32">
        <v>631176.99</v>
      </c>
      <c r="F74" s="32">
        <v>625156.96</v>
      </c>
      <c r="G74" s="32">
        <v>787234.69</v>
      </c>
      <c r="H74" s="32">
        <v>694618.85</v>
      </c>
      <c r="I74" s="32">
        <v>648310.92000000004</v>
      </c>
      <c r="J74" s="32">
        <v>793254.72</v>
      </c>
      <c r="K74" s="32">
        <v>675170.46</v>
      </c>
      <c r="L74" s="32">
        <v>675170.46</v>
      </c>
      <c r="M74" s="32">
        <v>850214.65</v>
      </c>
      <c r="N74" s="32">
        <v>681672.1</v>
      </c>
      <c r="O74" s="32">
        <v>681672.1</v>
      </c>
      <c r="P74" s="104">
        <v>8460323.1400000006</v>
      </c>
      <c r="Q74" s="86">
        <f t="shared" si="10"/>
        <v>4103168.65</v>
      </c>
      <c r="R74" s="85">
        <f t="shared" si="11"/>
        <v>4357154.4899999993</v>
      </c>
      <c r="S74" s="107">
        <f t="shared" si="12"/>
        <v>6.1899927023472356E-2</v>
      </c>
      <c r="T74" s="7"/>
      <c r="U74" s="7"/>
      <c r="V74" s="7"/>
      <c r="W74" s="7"/>
    </row>
    <row r="75" spans="1:23" x14ac:dyDescent="0.2">
      <c r="A75" s="33" t="s">
        <v>117</v>
      </c>
      <c r="C75" s="33" t="s">
        <v>104</v>
      </c>
      <c r="D75" s="34">
        <v>614344.5</v>
      </c>
      <c r="E75" s="34">
        <v>566507.54</v>
      </c>
      <c r="F75" s="34">
        <v>559053.49</v>
      </c>
      <c r="G75" s="34">
        <v>716735.25</v>
      </c>
      <c r="H75" s="34">
        <v>630727.02</v>
      </c>
      <c r="I75" s="34">
        <v>559053.49</v>
      </c>
      <c r="J75" s="34">
        <v>709854.59</v>
      </c>
      <c r="K75" s="34">
        <v>634740.74</v>
      </c>
      <c r="L75" s="34">
        <v>603777.77</v>
      </c>
      <c r="M75" s="34">
        <v>766642.96</v>
      </c>
      <c r="N75" s="34">
        <v>634740.74</v>
      </c>
      <c r="O75" s="34">
        <v>634740.74</v>
      </c>
      <c r="P75" s="105">
        <v>7630918.8300000001</v>
      </c>
      <c r="Q75" s="86">
        <f t="shared" si="10"/>
        <v>3646421.29</v>
      </c>
      <c r="R75" s="85">
        <f t="shared" si="11"/>
        <v>3984497.54</v>
      </c>
      <c r="S75" s="107">
        <f t="shared" si="12"/>
        <v>9.2714533816250277E-2</v>
      </c>
      <c r="T75" s="7"/>
      <c r="U75" s="7"/>
      <c r="V75" s="7"/>
      <c r="W75" s="7"/>
    </row>
    <row r="76" spans="1:23" x14ac:dyDescent="0.2">
      <c r="A76" s="26" t="s">
        <v>113</v>
      </c>
      <c r="C76" s="26" t="s">
        <v>104</v>
      </c>
      <c r="D76" s="32">
        <v>572296.03</v>
      </c>
      <c r="E76" s="32">
        <v>479297.93</v>
      </c>
      <c r="F76" s="32">
        <v>479297.93</v>
      </c>
      <c r="G76" s="32">
        <v>629525.64</v>
      </c>
      <c r="H76" s="32">
        <v>515066.43</v>
      </c>
      <c r="I76" s="32">
        <v>450683.13</v>
      </c>
      <c r="J76" s="32">
        <v>615218.23</v>
      </c>
      <c r="K76" s="32">
        <v>502190.33</v>
      </c>
      <c r="L76" s="32">
        <v>494464.33</v>
      </c>
      <c r="M76" s="32">
        <v>664436.43999999994</v>
      </c>
      <c r="N76" s="32">
        <v>517642.34</v>
      </c>
      <c r="O76" s="32">
        <v>517642.34</v>
      </c>
      <c r="P76" s="104">
        <v>6437761.0999999996</v>
      </c>
      <c r="Q76" s="86">
        <f t="shared" si="10"/>
        <v>3126167.09</v>
      </c>
      <c r="R76" s="85">
        <f t="shared" si="11"/>
        <v>3311594.01</v>
      </c>
      <c r="S76" s="107">
        <f t="shared" si="12"/>
        <v>5.931446229894255E-2</v>
      </c>
      <c r="T76" s="7"/>
      <c r="U76" s="7"/>
      <c r="V76" s="7"/>
      <c r="W76" s="7"/>
    </row>
    <row r="77" spans="1:23" x14ac:dyDescent="0.2">
      <c r="A77" s="33" t="s">
        <v>123</v>
      </c>
      <c r="C77" s="82" t="s">
        <v>104</v>
      </c>
      <c r="D77" s="34">
        <v>503229.41</v>
      </c>
      <c r="E77" s="34">
        <v>438177.8</v>
      </c>
      <c r="F77" s="34">
        <v>438177.8</v>
      </c>
      <c r="G77" s="34">
        <v>631491.54</v>
      </c>
      <c r="H77" s="34">
        <v>515503.3</v>
      </c>
      <c r="I77" s="34">
        <v>489728.13</v>
      </c>
      <c r="J77" s="34">
        <v>573497.42000000004</v>
      </c>
      <c r="K77" s="34">
        <v>501071.08</v>
      </c>
      <c r="L77" s="34">
        <v>501071.08</v>
      </c>
      <c r="M77" s="34">
        <v>612420.19999999995</v>
      </c>
      <c r="N77" s="34">
        <v>535867.68000000005</v>
      </c>
      <c r="O77" s="34">
        <v>535867.68000000005</v>
      </c>
      <c r="P77" s="105">
        <v>6276103.1200000001</v>
      </c>
      <c r="Q77" s="86">
        <f t="shared" si="10"/>
        <v>3016307.98</v>
      </c>
      <c r="R77" s="85">
        <f t="shared" si="11"/>
        <v>3259795.1400000006</v>
      </c>
      <c r="S77" s="107">
        <f t="shared" si="12"/>
        <v>8.0723573857335529E-2</v>
      </c>
      <c r="T77" s="7"/>
      <c r="U77" s="7"/>
      <c r="V77" s="7"/>
      <c r="W77" s="7"/>
    </row>
    <row r="78" spans="1:23" x14ac:dyDescent="0.2">
      <c r="A78" s="26" t="s">
        <v>119</v>
      </c>
      <c r="C78" s="26" t="s">
        <v>104</v>
      </c>
      <c r="D78" s="32">
        <v>498574.69</v>
      </c>
      <c r="E78" s="32">
        <v>430041.15</v>
      </c>
      <c r="F78" s="32">
        <v>430041.15</v>
      </c>
      <c r="G78" s="32">
        <v>544718.79</v>
      </c>
      <c r="H78" s="32">
        <v>444375.85</v>
      </c>
      <c r="I78" s="32">
        <v>401371.74</v>
      </c>
      <c r="J78" s="32">
        <v>530384.07999999996</v>
      </c>
      <c r="K78" s="32">
        <v>448962.96</v>
      </c>
      <c r="L78" s="32">
        <v>448962.96</v>
      </c>
      <c r="M78" s="32">
        <v>572814.81000000006</v>
      </c>
      <c r="N78" s="32">
        <v>448962.96</v>
      </c>
      <c r="O78" s="32">
        <v>457013.33</v>
      </c>
      <c r="P78" s="104">
        <v>5656224.4699999997</v>
      </c>
      <c r="Q78" s="86">
        <f t="shared" si="10"/>
        <v>2749123.37</v>
      </c>
      <c r="R78" s="85">
        <f t="shared" si="11"/>
        <v>2907101.1</v>
      </c>
      <c r="S78" s="107">
        <f t="shared" si="12"/>
        <v>5.7464765577253774E-2</v>
      </c>
      <c r="T78" s="7"/>
      <c r="U78" s="7"/>
      <c r="V78" s="7"/>
      <c r="W78" s="7"/>
    </row>
    <row r="79" spans="1:23" x14ac:dyDescent="0.2">
      <c r="A79" s="33" t="s">
        <v>107</v>
      </c>
      <c r="C79" s="33" t="s">
        <v>104</v>
      </c>
      <c r="D79" s="34">
        <v>465916.79</v>
      </c>
      <c r="E79" s="34">
        <v>421921.97</v>
      </c>
      <c r="F79" s="34">
        <v>413311.32</v>
      </c>
      <c r="G79" s="34">
        <v>523017.41</v>
      </c>
      <c r="H79" s="34">
        <v>455726.76</v>
      </c>
      <c r="I79" s="34">
        <v>405019.58</v>
      </c>
      <c r="J79" s="34">
        <v>506115.02</v>
      </c>
      <c r="K79" s="34">
        <v>437417.18</v>
      </c>
      <c r="L79" s="34">
        <v>428117.76000000001</v>
      </c>
      <c r="M79" s="34">
        <v>546599.27</v>
      </c>
      <c r="N79" s="34">
        <v>428117.76000000001</v>
      </c>
      <c r="O79" s="34">
        <v>428117.76000000001</v>
      </c>
      <c r="P79" s="105">
        <v>5459398.5800000001</v>
      </c>
      <c r="Q79" s="86">
        <f t="shared" si="10"/>
        <v>2684913.83</v>
      </c>
      <c r="R79" s="85">
        <f t="shared" si="11"/>
        <v>2774484.75</v>
      </c>
      <c r="S79" s="107">
        <f t="shared" si="12"/>
        <v>3.3360817393532471E-2</v>
      </c>
      <c r="T79" s="7"/>
      <c r="U79" s="7"/>
      <c r="V79" s="7"/>
      <c r="W79" s="7"/>
    </row>
    <row r="80" spans="1:23" x14ac:dyDescent="0.2">
      <c r="A80" s="33" t="s">
        <v>217</v>
      </c>
      <c r="C80" s="33" t="s">
        <v>104</v>
      </c>
      <c r="D80" s="34">
        <v>0</v>
      </c>
      <c r="E80" s="34">
        <v>0</v>
      </c>
      <c r="F80" s="34">
        <v>0</v>
      </c>
      <c r="G80" s="34">
        <v>706292.04</v>
      </c>
      <c r="H80" s="34">
        <v>651961.89</v>
      </c>
      <c r="I80" s="34">
        <v>507081.47</v>
      </c>
      <c r="J80" s="34">
        <v>579521.68000000005</v>
      </c>
      <c r="K80" s="34">
        <v>561411.62</v>
      </c>
      <c r="L80" s="34">
        <v>543301.56999999995</v>
      </c>
      <c r="M80" s="34">
        <v>579521.68000000005</v>
      </c>
      <c r="N80" s="34">
        <v>561411.62</v>
      </c>
      <c r="O80" s="34">
        <v>561411.62</v>
      </c>
      <c r="P80" s="105">
        <v>5251915.1900000004</v>
      </c>
      <c r="Q80" s="86">
        <f t="shared" si="10"/>
        <v>1865335.4000000001</v>
      </c>
      <c r="R80" s="85">
        <f t="shared" si="11"/>
        <v>3386579.7900000005</v>
      </c>
      <c r="S80" s="107">
        <f t="shared" si="12"/>
        <v>0.81553397313962961</v>
      </c>
      <c r="T80" s="7"/>
      <c r="U80" s="7"/>
      <c r="V80" s="7"/>
      <c r="W80" s="7"/>
    </row>
    <row r="81" spans="1:23" x14ac:dyDescent="0.2">
      <c r="A81" s="33" t="s">
        <v>111</v>
      </c>
      <c r="C81" s="33" t="s">
        <v>104</v>
      </c>
      <c r="D81" s="34">
        <v>423813.19</v>
      </c>
      <c r="E81" s="34">
        <v>369464.05</v>
      </c>
      <c r="F81" s="34">
        <v>362020.93</v>
      </c>
      <c r="G81" s="34">
        <v>445003.85</v>
      </c>
      <c r="H81" s="34">
        <v>369464.05</v>
      </c>
      <c r="I81" s="34">
        <v>331773.33</v>
      </c>
      <c r="J81" s="34">
        <v>445003.85</v>
      </c>
      <c r="K81" s="34">
        <v>390990.53</v>
      </c>
      <c r="L81" s="34">
        <v>390990.53</v>
      </c>
      <c r="M81" s="34">
        <v>480613.9</v>
      </c>
      <c r="N81" s="34">
        <v>399029.26</v>
      </c>
      <c r="O81" s="34">
        <v>390990.53</v>
      </c>
      <c r="P81" s="105">
        <v>4799158</v>
      </c>
      <c r="Q81" s="86">
        <f t="shared" si="10"/>
        <v>2301539.4</v>
      </c>
      <c r="R81" s="85">
        <f t="shared" si="11"/>
        <v>2497618.6000000006</v>
      </c>
      <c r="S81" s="107">
        <f t="shared" si="12"/>
        <v>8.519480483366948E-2</v>
      </c>
      <c r="T81" s="7"/>
      <c r="U81" s="7"/>
      <c r="V81" s="7"/>
      <c r="W81" s="7"/>
    </row>
    <row r="82" spans="1:23" x14ac:dyDescent="0.2">
      <c r="A82" s="26" t="s">
        <v>127</v>
      </c>
      <c r="C82" s="26" t="s">
        <v>104</v>
      </c>
      <c r="D82" s="32">
        <v>345385.13</v>
      </c>
      <c r="E82" s="32">
        <v>306380.43</v>
      </c>
      <c r="F82" s="32">
        <v>306380.43</v>
      </c>
      <c r="G82" s="32">
        <v>375159.71</v>
      </c>
      <c r="H82" s="32">
        <v>312633.09000000003</v>
      </c>
      <c r="I82" s="32">
        <v>275117.12</v>
      </c>
      <c r="J82" s="32">
        <v>362654.38</v>
      </c>
      <c r="K82" s="32">
        <v>324134.65999999997</v>
      </c>
      <c r="L82" s="32">
        <v>317381.84999999998</v>
      </c>
      <c r="M82" s="32">
        <v>391662.71</v>
      </c>
      <c r="N82" s="32">
        <v>330887.46000000002</v>
      </c>
      <c r="O82" s="32">
        <v>330887.46000000002</v>
      </c>
      <c r="P82" s="104">
        <v>3978664.43</v>
      </c>
      <c r="Q82" s="86">
        <f t="shared" si="10"/>
        <v>1921055.9100000001</v>
      </c>
      <c r="R82" s="85">
        <f t="shared" si="11"/>
        <v>2057608.52</v>
      </c>
      <c r="S82" s="107">
        <f t="shared" si="12"/>
        <v>7.1082059241055484E-2</v>
      </c>
      <c r="T82" s="7"/>
      <c r="U82" s="7"/>
      <c r="V82" s="7"/>
      <c r="W82" s="7"/>
    </row>
    <row r="83" spans="1:23" x14ac:dyDescent="0.2">
      <c r="A83" s="33" t="s">
        <v>221</v>
      </c>
      <c r="C83" s="33" t="s">
        <v>104</v>
      </c>
      <c r="D83" s="34">
        <v>0</v>
      </c>
      <c r="E83" s="34">
        <v>0</v>
      </c>
      <c r="F83" s="34">
        <v>0</v>
      </c>
      <c r="G83" s="34">
        <v>452751.31</v>
      </c>
      <c r="H83" s="34">
        <v>416531.21</v>
      </c>
      <c r="I83" s="34">
        <v>307870.89</v>
      </c>
      <c r="J83" s="34">
        <v>380311.1</v>
      </c>
      <c r="K83" s="34">
        <v>325980.94</v>
      </c>
      <c r="L83" s="34">
        <v>325980.94</v>
      </c>
      <c r="M83" s="34">
        <v>398421.15</v>
      </c>
      <c r="N83" s="34">
        <v>325980.94</v>
      </c>
      <c r="O83" s="34">
        <v>325980.94</v>
      </c>
      <c r="P83" s="105">
        <v>3259809.42</v>
      </c>
      <c r="Q83" s="86">
        <f t="shared" si="10"/>
        <v>1177153.4100000001</v>
      </c>
      <c r="R83" s="85">
        <f t="shared" si="11"/>
        <v>2082656.0099999998</v>
      </c>
      <c r="S83" s="107">
        <f t="shared" si="12"/>
        <v>0.7692307496267623</v>
      </c>
      <c r="T83" s="7"/>
      <c r="U83" s="7"/>
      <c r="V83" s="7"/>
      <c r="W83" s="7"/>
    </row>
    <row r="84" spans="1:23" x14ac:dyDescent="0.2">
      <c r="A84" s="33" t="s">
        <v>121</v>
      </c>
      <c r="C84" s="33" t="s">
        <v>104</v>
      </c>
      <c r="D84" s="34">
        <v>276162.48</v>
      </c>
      <c r="E84" s="34">
        <v>238420.27</v>
      </c>
      <c r="F84" s="34">
        <v>238420.27</v>
      </c>
      <c r="G84" s="34">
        <v>335077.14</v>
      </c>
      <c r="H84" s="34">
        <v>257751.65</v>
      </c>
      <c r="I84" s="34">
        <v>231976.48</v>
      </c>
      <c r="J84" s="34">
        <v>309301.98</v>
      </c>
      <c r="K84" s="34">
        <v>257494.86</v>
      </c>
      <c r="L84" s="34">
        <v>250535.54</v>
      </c>
      <c r="M84" s="34">
        <v>334047.38</v>
      </c>
      <c r="N84" s="34">
        <v>250535.54</v>
      </c>
      <c r="O84" s="34">
        <v>250535.54</v>
      </c>
      <c r="P84" s="105">
        <v>3230259.13</v>
      </c>
      <c r="Q84" s="86">
        <f t="shared" si="10"/>
        <v>1577808.29</v>
      </c>
      <c r="R84" s="85">
        <f t="shared" si="11"/>
        <v>1652450.84</v>
      </c>
      <c r="S84" s="107">
        <f t="shared" si="12"/>
        <v>4.7307743578911099E-2</v>
      </c>
      <c r="T84" s="7"/>
      <c r="U84" s="7"/>
      <c r="V84" s="7"/>
      <c r="W84" s="7"/>
    </row>
    <row r="85" spans="1:23" x14ac:dyDescent="0.2">
      <c r="A85" s="26" t="s">
        <v>109</v>
      </c>
      <c r="C85" s="26" t="s">
        <v>104</v>
      </c>
      <c r="D85" s="32">
        <v>287492.94</v>
      </c>
      <c r="E85" s="32">
        <v>247686.23</v>
      </c>
      <c r="F85" s="32">
        <v>237094.38</v>
      </c>
      <c r="G85" s="32">
        <v>290868.37</v>
      </c>
      <c r="H85" s="32">
        <v>269277.3</v>
      </c>
      <c r="I85" s="32">
        <v>215503.31</v>
      </c>
      <c r="J85" s="32">
        <v>280276.52</v>
      </c>
      <c r="K85" s="32">
        <v>267501.96999999997</v>
      </c>
      <c r="L85" s="32">
        <v>267501.96999999997</v>
      </c>
      <c r="M85" s="32">
        <v>302699.59999999998</v>
      </c>
      <c r="N85" s="32">
        <v>267501.96999999997</v>
      </c>
      <c r="O85" s="32">
        <v>267501.96999999997</v>
      </c>
      <c r="P85" s="104">
        <v>3200906.53</v>
      </c>
      <c r="Q85" s="86">
        <f t="shared" si="10"/>
        <v>1547922.53</v>
      </c>
      <c r="R85" s="85">
        <f t="shared" si="11"/>
        <v>1652984</v>
      </c>
      <c r="S85" s="107">
        <f t="shared" si="12"/>
        <v>6.7872563364007599E-2</v>
      </c>
      <c r="T85" s="7"/>
      <c r="U85" s="7"/>
      <c r="V85" s="7"/>
      <c r="W85" s="7"/>
    </row>
    <row r="86" spans="1:23" x14ac:dyDescent="0.2">
      <c r="A86" s="26" t="s">
        <v>131</v>
      </c>
      <c r="C86" s="26" t="s">
        <v>104</v>
      </c>
      <c r="D86" s="32">
        <v>263888.59000000003</v>
      </c>
      <c r="E86" s="32">
        <v>225532.69</v>
      </c>
      <c r="F86" s="32">
        <v>225532.69</v>
      </c>
      <c r="G86" s="32">
        <v>283526.81</v>
      </c>
      <c r="H86" s="32">
        <v>231976.48</v>
      </c>
      <c r="I86" s="32">
        <v>193313.74</v>
      </c>
      <c r="J86" s="32">
        <v>257751.65</v>
      </c>
      <c r="K86" s="32">
        <v>243576.22</v>
      </c>
      <c r="L86" s="32">
        <v>229657.58</v>
      </c>
      <c r="M86" s="32">
        <v>299250.78000000003</v>
      </c>
      <c r="N86" s="32">
        <v>243576.22</v>
      </c>
      <c r="O86" s="32">
        <v>243576.22</v>
      </c>
      <c r="P86" s="104">
        <v>2941159.67</v>
      </c>
      <c r="Q86" s="86">
        <f t="shared" si="10"/>
        <v>1423771</v>
      </c>
      <c r="R86" s="85">
        <f t="shared" si="11"/>
        <v>1517388.67</v>
      </c>
      <c r="S86" s="107">
        <f t="shared" si="12"/>
        <v>6.5753319880795358E-2</v>
      </c>
      <c r="T86" s="7"/>
      <c r="U86" s="7"/>
      <c r="V86" s="7"/>
      <c r="W86" s="7"/>
    </row>
    <row r="87" spans="1:23" x14ac:dyDescent="0.2">
      <c r="A87" s="26" t="s">
        <v>133</v>
      </c>
      <c r="C87" s="26" t="s">
        <v>104</v>
      </c>
      <c r="D87" s="32">
        <v>169481.07</v>
      </c>
      <c r="E87" s="32">
        <v>148298.64000000001</v>
      </c>
      <c r="F87" s="32">
        <v>148298.64000000001</v>
      </c>
      <c r="G87" s="32">
        <v>177958.37</v>
      </c>
      <c r="H87" s="32">
        <v>148298.64000000001</v>
      </c>
      <c r="I87" s="32">
        <v>136434.75</v>
      </c>
      <c r="J87" s="32">
        <v>177958.37</v>
      </c>
      <c r="K87" s="32">
        <v>160157.54999999999</v>
      </c>
      <c r="L87" s="32">
        <v>160157.54999999999</v>
      </c>
      <c r="M87" s="32">
        <v>192189.06</v>
      </c>
      <c r="N87" s="32">
        <v>160157.54999999999</v>
      </c>
      <c r="O87" s="32">
        <v>160157.54999999999</v>
      </c>
      <c r="P87" s="104">
        <v>1939547.74</v>
      </c>
      <c r="Q87" s="86">
        <f t="shared" si="10"/>
        <v>928770.11</v>
      </c>
      <c r="R87" s="85">
        <f t="shared" si="11"/>
        <v>1010777.6300000001</v>
      </c>
      <c r="S87" s="107">
        <f t="shared" si="12"/>
        <v>8.829689835733423E-2</v>
      </c>
      <c r="T87" s="7"/>
      <c r="U87" s="7"/>
      <c r="V87" s="7"/>
      <c r="W87" s="7"/>
    </row>
    <row r="88" spans="1:23" x14ac:dyDescent="0.2">
      <c r="A88" s="33" t="s">
        <v>219</v>
      </c>
      <c r="C88" s="33" t="s">
        <v>104</v>
      </c>
      <c r="D88" s="34">
        <v>0</v>
      </c>
      <c r="E88" s="34">
        <v>0</v>
      </c>
      <c r="F88" s="34">
        <v>0</v>
      </c>
      <c r="G88" s="34">
        <v>146350.51</v>
      </c>
      <c r="H88" s="34">
        <v>146350.51</v>
      </c>
      <c r="I88" s="34">
        <v>146350.51</v>
      </c>
      <c r="J88" s="34">
        <v>263430.92</v>
      </c>
      <c r="K88" s="34">
        <v>234160.82</v>
      </c>
      <c r="L88" s="34">
        <v>234160.82</v>
      </c>
      <c r="M88" s="34">
        <v>263430.92</v>
      </c>
      <c r="N88" s="34">
        <v>234160.82</v>
      </c>
      <c r="O88" s="34">
        <v>234160.82</v>
      </c>
      <c r="P88" s="105">
        <v>1902556.65</v>
      </c>
      <c r="Q88" s="86">
        <f t="shared" si="10"/>
        <v>439051.53</v>
      </c>
      <c r="R88" s="85">
        <f t="shared" si="11"/>
        <v>1463505.12</v>
      </c>
      <c r="S88" s="107">
        <f t="shared" si="12"/>
        <v>2.3333333788860728</v>
      </c>
      <c r="T88" s="7"/>
      <c r="U88" s="7"/>
      <c r="V88" s="7"/>
      <c r="W88" s="7"/>
    </row>
    <row r="89" spans="1:23" x14ac:dyDescent="0.2">
      <c r="A89" s="87" t="s">
        <v>102</v>
      </c>
      <c r="C89" s="87" t="s">
        <v>104</v>
      </c>
      <c r="D89" s="88">
        <v>142275.17000000001</v>
      </c>
      <c r="E89" s="88">
        <v>140699.63</v>
      </c>
      <c r="F89" s="88">
        <v>140699.63</v>
      </c>
      <c r="G89" s="88">
        <v>149388.92000000001</v>
      </c>
      <c r="H89" s="88">
        <v>140699.63</v>
      </c>
      <c r="I89" s="88">
        <v>132010.35</v>
      </c>
      <c r="J89" s="88">
        <v>149388.92000000001</v>
      </c>
      <c r="K89" s="88">
        <v>151953.85</v>
      </c>
      <c r="L89" s="88">
        <v>151953.85</v>
      </c>
      <c r="M89" s="88">
        <v>161338.18</v>
      </c>
      <c r="N89" s="88">
        <v>151953.85</v>
      </c>
      <c r="O89" s="88">
        <v>151953.85</v>
      </c>
      <c r="P89" s="106">
        <v>1764315.83</v>
      </c>
      <c r="Q89" s="111">
        <f t="shared" si="10"/>
        <v>845773.33000000007</v>
      </c>
      <c r="R89" s="112">
        <f t="shared" si="11"/>
        <v>918542.5</v>
      </c>
      <c r="S89" s="107">
        <f t="shared" si="12"/>
        <v>8.6038619827371488E-2</v>
      </c>
      <c r="T89" s="7"/>
      <c r="U89" s="7"/>
      <c r="V89" s="7"/>
      <c r="W89" s="7"/>
    </row>
    <row r="90" spans="1:23" s="20" customFormat="1" x14ac:dyDescent="0.2">
      <c r="A90" s="91"/>
      <c r="B90"/>
      <c r="C90" s="91"/>
      <c r="D90" s="92"/>
      <c r="E90" s="92"/>
      <c r="F90" s="92"/>
      <c r="G90" s="92"/>
      <c r="H90" s="92"/>
      <c r="I90" s="92"/>
      <c r="J90" s="92"/>
      <c r="K90" s="92"/>
      <c r="L90" s="92"/>
      <c r="M90" s="92"/>
      <c r="N90" s="92"/>
      <c r="O90" s="92"/>
      <c r="P90" s="34">
        <f>SUM(P71:P89)</f>
        <v>113736699.53</v>
      </c>
      <c r="Q90" s="34">
        <f t="shared" ref="Q90:R90" si="13">SUM(Q71:Q89)</f>
        <v>53579522.469999991</v>
      </c>
      <c r="R90" s="34">
        <f t="shared" si="13"/>
        <v>60157176.950000003</v>
      </c>
      <c r="S90" s="107">
        <f t="shared" ref="S90" si="14">(R90/Q90)-1</f>
        <v>0.12276433564115741</v>
      </c>
      <c r="T90" s="95"/>
      <c r="U90" s="95"/>
      <c r="V90" s="95"/>
      <c r="W90" s="95"/>
    </row>
    <row r="91" spans="1:23" s="20" customFormat="1" x14ac:dyDescent="0.2">
      <c r="A91" s="91"/>
      <c r="B91"/>
      <c r="C91" s="91"/>
      <c r="D91" s="92"/>
      <c r="E91" s="92"/>
      <c r="F91" s="92"/>
      <c r="G91" s="92"/>
      <c r="H91" s="92"/>
      <c r="I91" s="92"/>
      <c r="J91" s="92"/>
      <c r="K91" s="92"/>
      <c r="L91" s="92"/>
      <c r="M91" s="92"/>
      <c r="N91" s="92"/>
      <c r="O91" s="92"/>
      <c r="P91" s="92"/>
      <c r="Q91" s="94"/>
      <c r="R91" s="93"/>
      <c r="S91" s="95"/>
      <c r="T91" s="95"/>
      <c r="U91" s="95"/>
      <c r="V91" s="95"/>
      <c r="W91" s="95"/>
    </row>
    <row r="92" spans="1:23" s="20" customFormat="1" x14ac:dyDescent="0.2">
      <c r="A92" s="91"/>
      <c r="B92"/>
      <c r="C92" s="91"/>
      <c r="D92" s="92"/>
      <c r="E92" s="92"/>
      <c r="F92" s="92"/>
      <c r="G92" s="92"/>
      <c r="H92" s="92"/>
      <c r="I92" s="92"/>
      <c r="J92" s="92"/>
      <c r="K92" s="92"/>
      <c r="L92" s="92"/>
      <c r="M92" s="92"/>
      <c r="N92" s="92"/>
      <c r="O92" s="92"/>
      <c r="P92" s="92"/>
      <c r="Q92" s="94"/>
      <c r="R92" s="93"/>
      <c r="S92" s="95"/>
      <c r="T92" s="95"/>
      <c r="U92" s="95"/>
      <c r="V92" s="95"/>
      <c r="W92" s="95"/>
    </row>
    <row r="93" spans="1:23" s="20" customFormat="1" x14ac:dyDescent="0.2">
      <c r="A93" s="91"/>
      <c r="B93"/>
      <c r="C93" s="91"/>
      <c r="D93" s="92"/>
      <c r="E93" s="92"/>
      <c r="F93" s="92"/>
      <c r="G93" s="92"/>
      <c r="H93" s="92"/>
      <c r="I93" s="92"/>
      <c r="J93" s="92"/>
      <c r="K93" s="92"/>
      <c r="L93" s="92"/>
      <c r="M93" s="92"/>
      <c r="N93" s="92"/>
      <c r="O93" s="92"/>
      <c r="P93" s="92"/>
      <c r="Q93" s="94"/>
      <c r="R93" s="93"/>
      <c r="S93" s="95"/>
      <c r="T93" s="95"/>
      <c r="U93" s="95"/>
      <c r="V93" s="95"/>
      <c r="W93" s="95"/>
    </row>
    <row r="94" spans="1:23" s="20" customFormat="1" x14ac:dyDescent="0.2">
      <c r="A94" s="91"/>
      <c r="B94"/>
      <c r="C94" s="91"/>
      <c r="D94" s="92"/>
      <c r="E94" s="92"/>
      <c r="F94" s="92"/>
      <c r="G94" s="92"/>
      <c r="H94" s="92"/>
      <c r="I94" s="92"/>
      <c r="J94" s="92"/>
      <c r="K94" s="92"/>
      <c r="L94" s="92"/>
      <c r="M94" s="92"/>
      <c r="N94" s="92"/>
      <c r="O94" s="92"/>
      <c r="P94" s="92"/>
      <c r="Q94" s="94"/>
      <c r="R94" s="93"/>
      <c r="S94" s="95"/>
      <c r="T94" s="95"/>
      <c r="U94" s="95"/>
      <c r="V94" s="95"/>
      <c r="W94" s="95"/>
    </row>
    <row r="95" spans="1:23" s="4" customFormat="1" x14ac:dyDescent="0.2">
      <c r="A95" s="3" t="s">
        <v>1</v>
      </c>
      <c r="B95"/>
      <c r="C95" s="3" t="s">
        <v>476</v>
      </c>
      <c r="D95" s="3">
        <v>36342</v>
      </c>
      <c r="E95" s="3">
        <v>36373</v>
      </c>
      <c r="F95" s="3">
        <v>36404</v>
      </c>
      <c r="G95" s="3">
        <v>36434</v>
      </c>
      <c r="H95" s="3">
        <v>36465</v>
      </c>
      <c r="I95" s="3">
        <v>36495</v>
      </c>
      <c r="J95" s="3">
        <v>36526</v>
      </c>
      <c r="K95" s="3">
        <v>36557</v>
      </c>
      <c r="L95" s="3">
        <v>36586</v>
      </c>
      <c r="M95" s="3">
        <v>36617</v>
      </c>
      <c r="N95" s="3">
        <v>36647</v>
      </c>
      <c r="O95" s="103">
        <v>36678</v>
      </c>
      <c r="P95" s="3" t="s">
        <v>4</v>
      </c>
      <c r="Q95" s="3" t="s">
        <v>4</v>
      </c>
      <c r="R95" s="3" t="s">
        <v>4</v>
      </c>
      <c r="S95" s="3" t="s">
        <v>514</v>
      </c>
    </row>
    <row r="96" spans="1:23" x14ac:dyDescent="0.2">
      <c r="A96" s="89" t="s">
        <v>29</v>
      </c>
      <c r="C96" s="89" t="s">
        <v>31</v>
      </c>
      <c r="D96" s="90">
        <v>696424.43</v>
      </c>
      <c r="E96" s="90">
        <v>616235.62</v>
      </c>
      <c r="F96" s="90">
        <v>609320.76</v>
      </c>
      <c r="G96" s="90">
        <v>745177.32</v>
      </c>
      <c r="H96" s="90">
        <v>616235.62</v>
      </c>
      <c r="I96" s="90">
        <v>609320.76</v>
      </c>
      <c r="J96" s="90">
        <v>745177.32</v>
      </c>
      <c r="K96" s="90">
        <v>673827.48</v>
      </c>
      <c r="L96" s="90">
        <v>666266.38</v>
      </c>
      <c r="M96" s="90">
        <v>814819.77</v>
      </c>
      <c r="N96" s="90">
        <v>673827.48</v>
      </c>
      <c r="O96" s="108">
        <v>666266.38</v>
      </c>
      <c r="P96" s="34">
        <v>8132899.3200000003</v>
      </c>
      <c r="Q96" s="86">
        <f>SUM(D96:I96)</f>
        <v>3892714.51</v>
      </c>
      <c r="R96" s="85">
        <f>SUM(J96:O96)</f>
        <v>4240184.8099999996</v>
      </c>
      <c r="S96" s="107">
        <f>(R96/Q96)-1</f>
        <v>8.9261696203865704E-2</v>
      </c>
      <c r="T96" s="7"/>
      <c r="U96" s="7"/>
      <c r="V96" s="7"/>
      <c r="W96" s="7"/>
    </row>
    <row r="97" spans="1:23" x14ac:dyDescent="0.2">
      <c r="A97" s="33" t="s">
        <v>32</v>
      </c>
      <c r="C97" s="33" t="s">
        <v>31</v>
      </c>
      <c r="D97" s="34">
        <v>520255.43</v>
      </c>
      <c r="E97" s="34">
        <v>487212.59</v>
      </c>
      <c r="F97" s="34">
        <v>478324.26</v>
      </c>
      <c r="G97" s="34">
        <v>556673.31000000006</v>
      </c>
      <c r="H97" s="34">
        <v>487212.59</v>
      </c>
      <c r="I97" s="34">
        <v>478324.26</v>
      </c>
      <c r="J97" s="34">
        <v>556673.31000000006</v>
      </c>
      <c r="K97" s="34">
        <v>532746.48</v>
      </c>
      <c r="L97" s="34">
        <v>523027.46</v>
      </c>
      <c r="M97" s="34">
        <v>608698.85</v>
      </c>
      <c r="N97" s="34">
        <v>532746.48</v>
      </c>
      <c r="O97" s="105">
        <v>523027.46</v>
      </c>
      <c r="P97" s="34">
        <v>6284922.4800000004</v>
      </c>
      <c r="Q97" s="86">
        <f>SUM(D97:I97)</f>
        <v>3008002.4400000004</v>
      </c>
      <c r="R97" s="85">
        <f>SUM(J97:O97)</f>
        <v>3276920.04</v>
      </c>
      <c r="S97" s="107">
        <f>(R97/Q97)-1</f>
        <v>8.9400725353134813E-2</v>
      </c>
      <c r="T97" s="7"/>
      <c r="U97" s="7"/>
      <c r="V97" s="7"/>
      <c r="W97" s="7"/>
    </row>
    <row r="98" spans="1:23" x14ac:dyDescent="0.2">
      <c r="A98" s="33" t="s">
        <v>36</v>
      </c>
      <c r="C98" s="33" t="s">
        <v>38</v>
      </c>
      <c r="D98" s="34">
        <v>334347.71999999997</v>
      </c>
      <c r="E98" s="34">
        <v>294819.45</v>
      </c>
      <c r="F98" s="34">
        <v>288582.88</v>
      </c>
      <c r="G98" s="34">
        <v>357752.06</v>
      </c>
      <c r="H98" s="34">
        <v>294819.45</v>
      </c>
      <c r="I98" s="34">
        <v>288582.88</v>
      </c>
      <c r="J98" s="34">
        <v>357752.06</v>
      </c>
      <c r="K98" s="34">
        <v>322372.65999999997</v>
      </c>
      <c r="L98" s="34">
        <v>315553.24</v>
      </c>
      <c r="M98" s="34">
        <v>391186.83</v>
      </c>
      <c r="N98" s="34">
        <v>322372.65999999997</v>
      </c>
      <c r="O98" s="105">
        <v>315553.24</v>
      </c>
      <c r="P98" s="34">
        <v>3883695.13</v>
      </c>
      <c r="Q98" s="86">
        <f>SUM(D98:I98)</f>
        <v>1858904.44</v>
      </c>
      <c r="R98" s="85">
        <f>SUM(J98:O98)</f>
        <v>2024790.69</v>
      </c>
      <c r="S98" s="107">
        <f>(R98/Q98)-1</f>
        <v>8.923871847871867E-2</v>
      </c>
      <c r="T98" s="7"/>
      <c r="U98" s="7"/>
      <c r="V98" s="7"/>
      <c r="W98" s="7"/>
    </row>
    <row r="99" spans="1:23" x14ac:dyDescent="0.2">
      <c r="A99" s="87" t="s">
        <v>34</v>
      </c>
      <c r="C99" s="87" t="s">
        <v>31</v>
      </c>
      <c r="D99" s="88">
        <v>280649.77</v>
      </c>
      <c r="E99" s="88">
        <v>238693.53</v>
      </c>
      <c r="F99" s="88">
        <v>230993.74</v>
      </c>
      <c r="G99" s="88">
        <v>300291.87</v>
      </c>
      <c r="H99" s="88">
        <v>238693.53</v>
      </c>
      <c r="I99" s="88">
        <v>230993.74</v>
      </c>
      <c r="J99" s="88">
        <v>300291.87</v>
      </c>
      <c r="K99" s="88">
        <v>261001.59</v>
      </c>
      <c r="L99" s="88">
        <v>252582.19</v>
      </c>
      <c r="M99" s="88">
        <v>328356.84000000003</v>
      </c>
      <c r="N99" s="88">
        <v>261001.59</v>
      </c>
      <c r="O99" s="106">
        <v>252582.19</v>
      </c>
      <c r="P99" s="34">
        <v>3176132.45</v>
      </c>
      <c r="Q99" s="86">
        <f>SUM(D99:I99)</f>
        <v>1520316.1800000002</v>
      </c>
      <c r="R99" s="85">
        <f>SUM(J99:O99)</f>
        <v>1655816.27</v>
      </c>
      <c r="S99" s="107">
        <f>(R99/Q99)-1</f>
        <v>8.91262566185409E-2</v>
      </c>
      <c r="T99" s="7"/>
      <c r="U99" s="7"/>
      <c r="V99" s="7"/>
      <c r="W99" s="7"/>
    </row>
    <row r="100" spans="1:23" s="20" customFormat="1" x14ac:dyDescent="0.2">
      <c r="A100" s="91"/>
      <c r="B100"/>
      <c r="C100" s="91"/>
      <c r="D100" s="92"/>
      <c r="E100" s="92"/>
      <c r="F100" s="92"/>
      <c r="G100" s="92"/>
      <c r="H100" s="92"/>
      <c r="I100" s="92"/>
      <c r="J100" s="92"/>
      <c r="K100" s="92"/>
      <c r="L100" s="92"/>
      <c r="M100" s="92"/>
      <c r="N100" s="92"/>
      <c r="O100" s="92"/>
      <c r="P100" s="34">
        <f>SUM(P96:P99)</f>
        <v>21477649.379999999</v>
      </c>
      <c r="Q100" s="86">
        <f t="shared" ref="Q100:R100" si="15">SUM(Q96:Q99)</f>
        <v>10279937.57</v>
      </c>
      <c r="R100" s="85">
        <f t="shared" si="15"/>
        <v>11197711.809999999</v>
      </c>
      <c r="S100" s="107">
        <f>(R100/Q100)-1</f>
        <v>8.9278191988086064E-2</v>
      </c>
      <c r="T100" s="95"/>
      <c r="U100" s="95"/>
      <c r="V100" s="95"/>
      <c r="W100" s="95"/>
    </row>
    <row r="101" spans="1:23" s="20" customFormat="1" x14ac:dyDescent="0.2">
      <c r="A101" s="91"/>
      <c r="B101"/>
      <c r="C101" s="91"/>
      <c r="D101" s="92"/>
      <c r="E101" s="92"/>
      <c r="F101" s="92"/>
      <c r="G101" s="92"/>
      <c r="H101" s="92"/>
      <c r="I101" s="92"/>
      <c r="J101" s="92"/>
      <c r="K101" s="92"/>
      <c r="L101" s="92"/>
      <c r="M101" s="92"/>
      <c r="N101" s="92"/>
      <c r="O101" s="92"/>
      <c r="P101" s="92"/>
      <c r="Q101" s="94"/>
      <c r="R101" s="93"/>
      <c r="S101" s="95"/>
      <c r="T101" s="95"/>
      <c r="U101" s="95"/>
      <c r="V101" s="95"/>
      <c r="W101" s="95"/>
    </row>
    <row r="102" spans="1:23" s="20" customFormat="1" x14ac:dyDescent="0.2">
      <c r="A102" s="91"/>
      <c r="B102"/>
      <c r="C102" s="91"/>
      <c r="D102" s="92"/>
      <c r="E102" s="92"/>
      <c r="F102" s="92"/>
      <c r="G102" s="92"/>
      <c r="H102" s="92"/>
      <c r="I102" s="92"/>
      <c r="J102" s="92"/>
      <c r="K102" s="92"/>
      <c r="L102" s="92"/>
      <c r="M102" s="92"/>
      <c r="N102" s="92"/>
      <c r="O102" s="92"/>
      <c r="P102" s="92"/>
      <c r="Q102" s="94"/>
      <c r="R102" s="93"/>
      <c r="S102" s="95"/>
      <c r="T102" s="95"/>
      <c r="U102" s="95"/>
      <c r="V102" s="95"/>
      <c r="W102" s="95"/>
    </row>
    <row r="103" spans="1:23" s="20" customFormat="1" x14ac:dyDescent="0.2">
      <c r="A103" s="91"/>
      <c r="B103"/>
      <c r="C103" s="91"/>
      <c r="D103" s="92"/>
      <c r="E103" s="92"/>
      <c r="F103" s="92"/>
      <c r="G103" s="92"/>
      <c r="H103" s="92"/>
      <c r="I103" s="92"/>
      <c r="J103" s="92"/>
      <c r="K103" s="92"/>
      <c r="L103" s="92"/>
      <c r="M103" s="92"/>
      <c r="N103" s="92"/>
      <c r="O103" s="92"/>
      <c r="P103" s="92"/>
      <c r="Q103" s="94"/>
      <c r="R103" s="93"/>
      <c r="S103" s="95"/>
      <c r="T103" s="95"/>
      <c r="U103" s="95"/>
      <c r="V103" s="95"/>
      <c r="W103" s="95"/>
    </row>
    <row r="104" spans="1:23" s="4" customFormat="1" x14ac:dyDescent="0.2">
      <c r="A104" s="3" t="s">
        <v>1</v>
      </c>
      <c r="B104"/>
      <c r="C104" s="3" t="s">
        <v>476</v>
      </c>
      <c r="D104" s="3">
        <v>36342</v>
      </c>
      <c r="E104" s="3">
        <v>36373</v>
      </c>
      <c r="F104" s="3">
        <v>36404</v>
      </c>
      <c r="G104" s="3">
        <v>36434</v>
      </c>
      <c r="H104" s="3">
        <v>36465</v>
      </c>
      <c r="I104" s="3">
        <v>36495</v>
      </c>
      <c r="J104" s="3">
        <v>36526</v>
      </c>
      <c r="K104" s="3">
        <v>36557</v>
      </c>
      <c r="L104" s="3">
        <v>36586</v>
      </c>
      <c r="M104" s="3">
        <v>36617</v>
      </c>
      <c r="N104" s="3">
        <v>36647</v>
      </c>
      <c r="O104" s="103">
        <v>36678</v>
      </c>
      <c r="P104" s="3" t="s">
        <v>4</v>
      </c>
      <c r="Q104" s="3" t="s">
        <v>4</v>
      </c>
      <c r="R104" s="3" t="s">
        <v>4</v>
      </c>
      <c r="S104" s="3" t="s">
        <v>514</v>
      </c>
    </row>
    <row r="105" spans="1:23" x14ac:dyDescent="0.2">
      <c r="A105" s="101" t="s">
        <v>95</v>
      </c>
      <c r="C105" s="101" t="s">
        <v>38</v>
      </c>
      <c r="D105" s="102">
        <v>474638.49</v>
      </c>
      <c r="E105" s="102">
        <v>428622.12</v>
      </c>
      <c r="F105" s="102">
        <v>412413.72</v>
      </c>
      <c r="G105" s="102">
        <v>507863.18</v>
      </c>
      <c r="H105" s="102">
        <v>428622.12</v>
      </c>
      <c r="I105" s="102">
        <v>412413.72</v>
      </c>
      <c r="J105" s="102">
        <v>507863.18</v>
      </c>
      <c r="K105" s="102">
        <v>468680.26</v>
      </c>
      <c r="L105" s="102">
        <v>450957.06</v>
      </c>
      <c r="M105" s="102">
        <v>555327.03</v>
      </c>
      <c r="N105" s="102">
        <v>468680.26</v>
      </c>
      <c r="O105" s="102">
        <v>450957.06</v>
      </c>
      <c r="P105" s="34">
        <v>5567038.2000000002</v>
      </c>
      <c r="Q105" s="86">
        <f>SUM(D105:I105)</f>
        <v>2664573.3499999996</v>
      </c>
      <c r="R105" s="85">
        <f>SUM(J105:O105)</f>
        <v>2902464.85</v>
      </c>
      <c r="S105" s="107">
        <f>(R105/Q105)-1</f>
        <v>8.9279396268074462E-2</v>
      </c>
      <c r="T105" s="7"/>
      <c r="U105" s="7"/>
      <c r="V105" s="7"/>
      <c r="W105" s="7"/>
    </row>
    <row r="106" spans="1:23" s="20" customFormat="1" x14ac:dyDescent="0.2">
      <c r="A106" s="91"/>
      <c r="B106"/>
      <c r="C106" s="91"/>
      <c r="D106" s="92"/>
      <c r="E106" s="92"/>
      <c r="F106" s="92"/>
      <c r="G106" s="92"/>
      <c r="H106" s="92"/>
      <c r="I106" s="92"/>
      <c r="J106" s="92"/>
      <c r="K106" s="92"/>
      <c r="L106" s="92"/>
      <c r="M106" s="92"/>
      <c r="N106" s="92"/>
      <c r="O106" s="92"/>
      <c r="P106" s="92"/>
      <c r="Q106" s="94"/>
      <c r="R106" s="93"/>
      <c r="S106" s="95"/>
      <c r="T106" s="95"/>
      <c r="U106" s="95"/>
      <c r="V106" s="95"/>
      <c r="W106" s="95"/>
    </row>
    <row r="107" spans="1:23" s="20" customFormat="1" x14ac:dyDescent="0.2">
      <c r="A107" s="91"/>
      <c r="B107"/>
      <c r="C107" s="91"/>
      <c r="D107" s="92"/>
      <c r="E107" s="92"/>
      <c r="F107" s="92"/>
      <c r="G107" s="92"/>
      <c r="H107" s="92"/>
      <c r="I107" s="92"/>
      <c r="J107" s="92"/>
      <c r="K107" s="92"/>
      <c r="L107" s="92"/>
      <c r="M107" s="92"/>
      <c r="N107" s="92"/>
      <c r="O107" s="92"/>
      <c r="P107" s="92"/>
      <c r="Q107" s="94"/>
      <c r="R107" s="93"/>
      <c r="S107" s="95"/>
      <c r="T107" s="95"/>
      <c r="U107" s="95"/>
      <c r="V107" s="95"/>
      <c r="W107" s="95"/>
    </row>
    <row r="108" spans="1:23" s="20" customFormat="1" x14ac:dyDescent="0.2">
      <c r="A108" s="91"/>
      <c r="B108"/>
      <c r="C108" s="91"/>
      <c r="D108" s="92"/>
      <c r="E108" s="92"/>
      <c r="F108" s="92"/>
      <c r="G108" s="92"/>
      <c r="H108" s="92"/>
      <c r="I108" s="92"/>
      <c r="J108" s="92"/>
      <c r="K108" s="92"/>
      <c r="L108" s="92"/>
      <c r="M108" s="92"/>
      <c r="N108" s="92"/>
      <c r="O108" s="92"/>
      <c r="P108" s="92"/>
      <c r="Q108" s="94"/>
      <c r="R108" s="93"/>
      <c r="S108" s="95"/>
      <c r="T108" s="95"/>
      <c r="U108" s="95"/>
      <c r="V108" s="95"/>
      <c r="W108" s="95"/>
    </row>
    <row r="109" spans="1:23" s="20" customFormat="1" x14ac:dyDescent="0.2">
      <c r="A109" s="91"/>
      <c r="B109"/>
      <c r="C109" s="91"/>
      <c r="D109" s="92"/>
      <c r="E109" s="92"/>
      <c r="F109" s="92"/>
      <c r="G109" s="92"/>
      <c r="H109" s="92"/>
      <c r="I109" s="92"/>
      <c r="J109" s="92"/>
      <c r="K109" s="92"/>
      <c r="L109" s="92"/>
      <c r="M109" s="92"/>
      <c r="N109" s="92"/>
      <c r="O109" s="92"/>
      <c r="P109" s="92"/>
      <c r="Q109" s="94"/>
      <c r="R109" s="93"/>
      <c r="S109" s="95"/>
      <c r="T109" s="95"/>
      <c r="U109" s="95"/>
      <c r="V109" s="95"/>
      <c r="W109" s="95"/>
    </row>
    <row r="110" spans="1:23" s="4" customFormat="1" x14ac:dyDescent="0.2">
      <c r="B110"/>
    </row>
    <row r="111" spans="1:23" x14ac:dyDescent="0.2">
      <c r="A111" s="3" t="s">
        <v>1</v>
      </c>
      <c r="C111" s="3" t="s">
        <v>476</v>
      </c>
      <c r="D111" s="3">
        <v>36342</v>
      </c>
      <c r="E111" s="3">
        <v>36373</v>
      </c>
      <c r="F111" s="3">
        <v>36404</v>
      </c>
      <c r="G111" s="3">
        <v>36434</v>
      </c>
      <c r="H111" s="3">
        <v>36465</v>
      </c>
      <c r="I111" s="3">
        <v>36495</v>
      </c>
      <c r="J111" s="3">
        <v>36526</v>
      </c>
      <c r="K111" s="3">
        <v>36557</v>
      </c>
      <c r="L111" s="3">
        <v>36586</v>
      </c>
      <c r="M111" s="3">
        <v>36617</v>
      </c>
      <c r="N111" s="3">
        <v>36647</v>
      </c>
      <c r="O111" s="3">
        <v>36678</v>
      </c>
      <c r="P111" s="103" t="s">
        <v>4</v>
      </c>
      <c r="Q111" s="3" t="s">
        <v>4</v>
      </c>
      <c r="R111" s="3" t="s">
        <v>4</v>
      </c>
      <c r="S111" s="3" t="s">
        <v>514</v>
      </c>
      <c r="T111" s="7"/>
      <c r="U111" s="7"/>
      <c r="V111" s="7"/>
      <c r="W111" s="7"/>
    </row>
    <row r="112" spans="1:23" x14ac:dyDescent="0.2">
      <c r="A112" s="98" t="s">
        <v>146</v>
      </c>
      <c r="C112" s="98" t="s">
        <v>137</v>
      </c>
      <c r="D112" s="99">
        <v>0</v>
      </c>
      <c r="E112" s="99">
        <v>2299764.65</v>
      </c>
      <c r="F112" s="99">
        <v>2289159.9900000002</v>
      </c>
      <c r="G112" s="99">
        <v>2133464.34</v>
      </c>
      <c r="H112" s="99">
        <v>0</v>
      </c>
      <c r="I112" s="99">
        <v>0</v>
      </c>
      <c r="J112" s="99">
        <v>2397616.7200000002</v>
      </c>
      <c r="K112" s="99">
        <v>2591647.9300000002</v>
      </c>
      <c r="L112" s="99">
        <v>2567929.37</v>
      </c>
      <c r="M112" s="99">
        <v>2710240.73</v>
      </c>
      <c r="N112" s="99">
        <v>2679143.06</v>
      </c>
      <c r="O112" s="99">
        <v>2753988.3</v>
      </c>
      <c r="P112" s="99">
        <v>22422955.100000001</v>
      </c>
      <c r="Q112" s="86">
        <f t="shared" ref="Q112:Q118" si="16">SUM(D112:I112)</f>
        <v>6722388.9800000004</v>
      </c>
      <c r="R112" s="85">
        <f t="shared" ref="R112:R119" si="17">SUM(J112:O112)</f>
        <v>15700566.109999999</v>
      </c>
      <c r="S112" s="107">
        <f t="shared" ref="S112:S119" si="18">(R112/Q112)-1</f>
        <v>1.3355634666055876</v>
      </c>
      <c r="T112" s="7"/>
      <c r="U112" s="7"/>
      <c r="V112" s="7"/>
      <c r="W112" s="7"/>
    </row>
    <row r="113" spans="1:23" x14ac:dyDescent="0.2">
      <c r="A113" s="33" t="s">
        <v>144</v>
      </c>
      <c r="C113" s="33" t="s">
        <v>137</v>
      </c>
      <c r="D113" s="34">
        <v>0</v>
      </c>
      <c r="E113" s="34">
        <v>0</v>
      </c>
      <c r="F113" s="34">
        <v>1692696.44</v>
      </c>
      <c r="G113" s="34">
        <v>1665102.08</v>
      </c>
      <c r="H113" s="34">
        <v>1610639.51</v>
      </c>
      <c r="I113" s="34">
        <v>1337600.53</v>
      </c>
      <c r="J113" s="34">
        <v>1897475.68</v>
      </c>
      <c r="K113" s="34">
        <v>1679474.48</v>
      </c>
      <c r="L113" s="34">
        <v>1679474.48</v>
      </c>
      <c r="M113" s="34">
        <v>2030287.67</v>
      </c>
      <c r="N113" s="34">
        <v>1679474.48</v>
      </c>
      <c r="O113" s="34">
        <v>1679474.48</v>
      </c>
      <c r="P113" s="34">
        <v>16951699.800000001</v>
      </c>
      <c r="Q113" s="86">
        <f t="shared" si="16"/>
        <v>6306038.5600000005</v>
      </c>
      <c r="R113" s="85">
        <f t="shared" si="17"/>
        <v>10645661.270000001</v>
      </c>
      <c r="S113" s="107">
        <f t="shared" si="18"/>
        <v>0.68816939013452538</v>
      </c>
      <c r="T113" s="7"/>
      <c r="U113" s="7"/>
      <c r="V113" s="7"/>
      <c r="W113" s="7"/>
    </row>
    <row r="114" spans="1:23" x14ac:dyDescent="0.2">
      <c r="A114" s="26" t="s">
        <v>138</v>
      </c>
      <c r="C114" s="26" t="s">
        <v>137</v>
      </c>
      <c r="D114" s="32">
        <v>2586274.5699999998</v>
      </c>
      <c r="E114" s="32">
        <v>0</v>
      </c>
      <c r="F114" s="32">
        <v>0</v>
      </c>
      <c r="G114" s="32">
        <v>0</v>
      </c>
      <c r="H114" s="32">
        <v>2442927.5299999998</v>
      </c>
      <c r="I114" s="32">
        <v>2414005.7400000002</v>
      </c>
      <c r="J114" s="32">
        <v>0</v>
      </c>
      <c r="K114" s="32">
        <v>0</v>
      </c>
      <c r="L114" s="32">
        <v>0</v>
      </c>
      <c r="M114" s="32">
        <v>0</v>
      </c>
      <c r="N114" s="32">
        <v>0</v>
      </c>
      <c r="O114" s="32">
        <v>0</v>
      </c>
      <c r="P114" s="32">
        <v>7443207.8399999999</v>
      </c>
      <c r="Q114" s="86">
        <f t="shared" si="16"/>
        <v>7443207.8399999999</v>
      </c>
      <c r="R114" s="85">
        <f t="shared" si="17"/>
        <v>0</v>
      </c>
      <c r="S114" s="107">
        <f t="shared" si="18"/>
        <v>-1</v>
      </c>
      <c r="T114" s="7"/>
      <c r="U114" s="7"/>
      <c r="V114" s="7"/>
      <c r="W114" s="7"/>
    </row>
    <row r="115" spans="1:23" x14ac:dyDescent="0.2">
      <c r="A115" s="26" t="s">
        <v>148</v>
      </c>
      <c r="C115" s="26" t="s">
        <v>137</v>
      </c>
      <c r="D115" s="32">
        <v>0</v>
      </c>
      <c r="E115" s="32">
        <v>523966.5</v>
      </c>
      <c r="F115" s="32">
        <v>533125.06999999995</v>
      </c>
      <c r="G115" s="32">
        <v>543247.69999999995</v>
      </c>
      <c r="H115" s="32">
        <v>0</v>
      </c>
      <c r="I115" s="32">
        <v>0</v>
      </c>
      <c r="J115" s="32">
        <v>557708.59</v>
      </c>
      <c r="K115" s="32">
        <v>556068.44999999995</v>
      </c>
      <c r="L115" s="32">
        <v>574516.22</v>
      </c>
      <c r="M115" s="32">
        <v>583476.56000000006</v>
      </c>
      <c r="N115" s="32">
        <v>533931.13</v>
      </c>
      <c r="O115" s="32">
        <v>555014.29</v>
      </c>
      <c r="P115" s="32">
        <v>4961054.51</v>
      </c>
      <c r="Q115" s="86">
        <f t="shared" si="16"/>
        <v>1600339.2699999998</v>
      </c>
      <c r="R115" s="85">
        <f t="shared" si="17"/>
        <v>3360715.24</v>
      </c>
      <c r="S115" s="107">
        <f t="shared" si="18"/>
        <v>1.1000017327575802</v>
      </c>
      <c r="T115" s="7"/>
      <c r="U115" s="7"/>
      <c r="V115" s="7"/>
      <c r="W115" s="7"/>
    </row>
    <row r="116" spans="1:23" x14ac:dyDescent="0.2">
      <c r="A116" s="26" t="s">
        <v>135</v>
      </c>
      <c r="C116" s="26" t="s">
        <v>137</v>
      </c>
      <c r="D116" s="32">
        <v>0</v>
      </c>
      <c r="E116" s="32">
        <v>0</v>
      </c>
      <c r="F116" s="32">
        <v>462016.14</v>
      </c>
      <c r="G116" s="32">
        <v>363028.36</v>
      </c>
      <c r="H116" s="32">
        <v>313644.21000000002</v>
      </c>
      <c r="I116" s="32">
        <v>264040.58</v>
      </c>
      <c r="J116" s="32">
        <v>330105.59000000003</v>
      </c>
      <c r="K116" s="32">
        <v>296963.34000000003</v>
      </c>
      <c r="L116" s="32">
        <v>296963.34000000003</v>
      </c>
      <c r="M116" s="32">
        <v>346566.97</v>
      </c>
      <c r="N116" s="32">
        <v>313644.21000000002</v>
      </c>
      <c r="O116" s="32">
        <v>313644.21000000002</v>
      </c>
      <c r="P116" s="32">
        <v>3300616.95</v>
      </c>
      <c r="Q116" s="86">
        <f t="shared" si="16"/>
        <v>1402729.29</v>
      </c>
      <c r="R116" s="85">
        <f t="shared" si="17"/>
        <v>1897887.66</v>
      </c>
      <c r="S116" s="107">
        <f t="shared" si="18"/>
        <v>0.35299638606676553</v>
      </c>
      <c r="T116" s="7"/>
      <c r="U116" s="7"/>
      <c r="V116" s="7"/>
      <c r="W116" s="7"/>
    </row>
    <row r="117" spans="1:23" x14ac:dyDescent="0.2">
      <c r="A117" s="26" t="s">
        <v>140</v>
      </c>
      <c r="C117" s="26" t="s">
        <v>137</v>
      </c>
      <c r="D117" s="32">
        <v>561313.03</v>
      </c>
      <c r="E117" s="32">
        <v>0</v>
      </c>
      <c r="F117" s="32">
        <v>0</v>
      </c>
      <c r="G117" s="32">
        <v>0</v>
      </c>
      <c r="H117" s="32">
        <v>557708.59</v>
      </c>
      <c r="I117" s="32">
        <v>453108.11</v>
      </c>
      <c r="J117" s="32">
        <v>0</v>
      </c>
      <c r="K117" s="32">
        <v>0</v>
      </c>
      <c r="L117" s="32">
        <v>0</v>
      </c>
      <c r="M117" s="32">
        <v>0</v>
      </c>
      <c r="N117" s="32">
        <v>0</v>
      </c>
      <c r="O117" s="32">
        <v>0</v>
      </c>
      <c r="P117" s="32">
        <v>1572129.73</v>
      </c>
      <c r="Q117" s="86">
        <f t="shared" si="16"/>
        <v>1572129.73</v>
      </c>
      <c r="R117" s="85">
        <f t="shared" si="17"/>
        <v>0</v>
      </c>
      <c r="S117" s="107">
        <f t="shared" si="18"/>
        <v>-1</v>
      </c>
      <c r="T117" s="7"/>
      <c r="U117" s="7"/>
      <c r="V117" s="7"/>
      <c r="W117" s="7"/>
    </row>
    <row r="118" spans="1:23" x14ac:dyDescent="0.2">
      <c r="A118" s="26" t="s">
        <v>142</v>
      </c>
      <c r="C118" s="26" t="s">
        <v>137</v>
      </c>
      <c r="D118" s="32">
        <v>547347.78</v>
      </c>
      <c r="E118" s="32">
        <v>0</v>
      </c>
      <c r="F118" s="32">
        <v>0</v>
      </c>
      <c r="G118" s="32">
        <v>0</v>
      </c>
      <c r="H118" s="32">
        <v>536499.28</v>
      </c>
      <c r="I118" s="32">
        <v>407797.3</v>
      </c>
      <c r="J118" s="32">
        <v>0</v>
      </c>
      <c r="K118" s="32">
        <v>0</v>
      </c>
      <c r="L118" s="32">
        <v>0</v>
      </c>
      <c r="M118" s="32">
        <v>0</v>
      </c>
      <c r="N118" s="32">
        <v>0</v>
      </c>
      <c r="O118" s="32">
        <v>0</v>
      </c>
      <c r="P118" s="32">
        <v>1491644.36</v>
      </c>
      <c r="Q118" s="86">
        <f t="shared" si="16"/>
        <v>1491644.36</v>
      </c>
      <c r="R118" s="85">
        <f t="shared" si="17"/>
        <v>0</v>
      </c>
      <c r="S118" s="107">
        <f t="shared" si="18"/>
        <v>-1</v>
      </c>
      <c r="T118" s="7"/>
      <c r="U118" s="7"/>
      <c r="V118" s="7"/>
      <c r="W118" s="7"/>
    </row>
    <row r="119" spans="1:23" s="20" customFormat="1" x14ac:dyDescent="0.2">
      <c r="A119" s="96" t="s">
        <v>150</v>
      </c>
      <c r="B119"/>
      <c r="C119" s="96" t="s">
        <v>137</v>
      </c>
      <c r="D119" s="97">
        <v>0</v>
      </c>
      <c r="E119" s="97">
        <v>439129.24</v>
      </c>
      <c r="F119" s="97">
        <v>484922.08</v>
      </c>
      <c r="G119" s="97">
        <v>544693.79</v>
      </c>
      <c r="H119" s="97">
        <v>0</v>
      </c>
      <c r="I119" s="97">
        <v>0</v>
      </c>
      <c r="J119" s="97">
        <v>412617.59</v>
      </c>
      <c r="K119" s="97">
        <v>511793.81</v>
      </c>
      <c r="L119" s="97">
        <v>494400.2</v>
      </c>
      <c r="M119" s="97">
        <v>581368.25</v>
      </c>
      <c r="N119" s="97">
        <v>526024.93999999994</v>
      </c>
      <c r="O119" s="97">
        <v>547108.11</v>
      </c>
      <c r="P119" s="97">
        <v>4542058.01</v>
      </c>
      <c r="Q119" s="86">
        <f>SUM(D119:I119)</f>
        <v>1468745.11</v>
      </c>
      <c r="R119" s="85">
        <f t="shared" si="17"/>
        <v>3073312.9</v>
      </c>
      <c r="S119" s="107">
        <f t="shared" si="18"/>
        <v>1.092475324054015</v>
      </c>
      <c r="T119" s="95"/>
      <c r="U119" s="95"/>
      <c r="V119" s="95"/>
      <c r="W119" s="95"/>
    </row>
    <row r="120" spans="1:23" s="20" customFormat="1" x14ac:dyDescent="0.2">
      <c r="A120" s="95"/>
      <c r="B120"/>
      <c r="C120" s="95"/>
      <c r="D120" s="100"/>
      <c r="E120" s="100"/>
      <c r="F120" s="100"/>
      <c r="G120" s="100"/>
      <c r="H120" s="100"/>
      <c r="I120" s="100"/>
      <c r="J120" s="100"/>
      <c r="K120" s="100"/>
      <c r="L120" s="100"/>
      <c r="M120" s="100"/>
      <c r="N120" s="100"/>
      <c r="O120" s="100"/>
      <c r="P120" s="100"/>
      <c r="Q120" s="94">
        <f>SUM(Q112:Q119)</f>
        <v>28007223.140000001</v>
      </c>
      <c r="R120" s="94">
        <f>SUM(R112:R119)</f>
        <v>34678143.180000007</v>
      </c>
      <c r="S120" s="107">
        <f>(R120/Q120)-1</f>
        <v>0.23818569969089798</v>
      </c>
      <c r="T120" s="95"/>
      <c r="U120" s="95"/>
      <c r="V120" s="95"/>
      <c r="W120" s="95"/>
    </row>
    <row r="121" spans="1:23" s="20" customFormat="1" x14ac:dyDescent="0.2">
      <c r="A121" s="95"/>
      <c r="B121"/>
      <c r="C121" s="95"/>
      <c r="D121" s="100"/>
      <c r="E121" s="100"/>
      <c r="F121" s="100"/>
      <c r="G121" s="100"/>
      <c r="H121" s="100"/>
      <c r="I121" s="100"/>
      <c r="J121" s="100"/>
      <c r="K121" s="100"/>
      <c r="L121" s="100"/>
      <c r="M121" s="100"/>
      <c r="N121" s="100"/>
      <c r="O121" s="100"/>
      <c r="P121" s="100"/>
      <c r="Q121" s="94"/>
      <c r="R121" s="93"/>
      <c r="S121" s="95"/>
      <c r="T121" s="95"/>
      <c r="U121" s="95"/>
      <c r="V121" s="95"/>
      <c r="W121" s="95"/>
    </row>
    <row r="122" spans="1:23" s="4" customFormat="1" x14ac:dyDescent="0.2">
      <c r="A122" s="3" t="s">
        <v>1</v>
      </c>
      <c r="B122"/>
      <c r="C122" s="3" t="s">
        <v>476</v>
      </c>
      <c r="D122" s="3">
        <v>36342</v>
      </c>
      <c r="E122" s="3">
        <v>36373</v>
      </c>
      <c r="F122" s="3">
        <v>36404</v>
      </c>
      <c r="G122" s="3">
        <v>36434</v>
      </c>
      <c r="H122" s="3">
        <v>36465</v>
      </c>
      <c r="I122" s="3">
        <v>36495</v>
      </c>
      <c r="J122" s="3">
        <v>36526</v>
      </c>
      <c r="K122" s="3">
        <v>36557</v>
      </c>
      <c r="L122" s="3">
        <v>36586</v>
      </c>
      <c r="M122" s="3">
        <v>36617</v>
      </c>
      <c r="N122" s="3">
        <v>36647</v>
      </c>
      <c r="O122" s="3">
        <v>36678</v>
      </c>
      <c r="P122" s="103" t="s">
        <v>4</v>
      </c>
      <c r="Q122" s="3" t="s">
        <v>4</v>
      </c>
      <c r="R122" s="3" t="s">
        <v>4</v>
      </c>
      <c r="S122" s="3" t="s">
        <v>514</v>
      </c>
    </row>
    <row r="123" spans="1:23" x14ac:dyDescent="0.2">
      <c r="A123" s="89" t="s">
        <v>246</v>
      </c>
      <c r="C123" s="89" t="s">
        <v>248</v>
      </c>
      <c r="D123" s="90">
        <v>1147555.01</v>
      </c>
      <c r="E123" s="90">
        <v>969378.1</v>
      </c>
      <c r="F123" s="90">
        <v>980148.97</v>
      </c>
      <c r="G123" s="90">
        <v>1227878.93</v>
      </c>
      <c r="H123" s="90">
        <v>969378.1</v>
      </c>
      <c r="I123" s="90">
        <v>980148.97</v>
      </c>
      <c r="J123" s="90">
        <v>1227878.93</v>
      </c>
      <c r="K123" s="90">
        <v>1059974.55</v>
      </c>
      <c r="L123" s="90">
        <v>1071752.04</v>
      </c>
      <c r="M123" s="90">
        <v>1342634.43</v>
      </c>
      <c r="N123" s="90">
        <v>1059974.55</v>
      </c>
      <c r="O123" s="90">
        <v>1071752.04</v>
      </c>
      <c r="P123" s="90">
        <v>13108454.6</v>
      </c>
      <c r="Q123" s="86">
        <f t="shared" ref="Q123:Q127" si="19">SUM(D123:I123)</f>
        <v>6274488.0799999991</v>
      </c>
      <c r="R123" s="85">
        <f t="shared" ref="R123:R128" si="20">SUM(J123:O123)</f>
        <v>6833966.54</v>
      </c>
      <c r="S123" s="107">
        <f t="shared" ref="S123:S128" si="21">(R123/Q123)-1</f>
        <v>8.9167188281597864E-2</v>
      </c>
      <c r="T123" s="7"/>
      <c r="U123" s="7"/>
      <c r="V123" s="7"/>
      <c r="W123" s="7"/>
    </row>
    <row r="124" spans="1:23" x14ac:dyDescent="0.2">
      <c r="A124" s="33" t="s">
        <v>251</v>
      </c>
      <c r="C124" s="33" t="s">
        <v>248</v>
      </c>
      <c r="D124" s="34">
        <v>623418.75</v>
      </c>
      <c r="E124" s="34">
        <v>605713.84</v>
      </c>
      <c r="F124" s="34">
        <v>605713.84</v>
      </c>
      <c r="G124" s="34">
        <v>667058.06999999995</v>
      </c>
      <c r="H124" s="34">
        <v>605713.84</v>
      </c>
      <c r="I124" s="34">
        <v>605713.84</v>
      </c>
      <c r="J124" s="34">
        <v>667058.06999999995</v>
      </c>
      <c r="K124" s="34">
        <v>662322.61</v>
      </c>
      <c r="L124" s="34">
        <v>662322.61</v>
      </c>
      <c r="M124" s="34">
        <v>729399.94</v>
      </c>
      <c r="N124" s="34">
        <v>662322.61</v>
      </c>
      <c r="O124" s="34">
        <v>662322.61</v>
      </c>
      <c r="P124" s="34">
        <v>7759080.6299999999</v>
      </c>
      <c r="Q124" s="86">
        <f t="shared" si="19"/>
        <v>3713332.1799999992</v>
      </c>
      <c r="R124" s="85">
        <f t="shared" si="20"/>
        <v>4045748.4499999997</v>
      </c>
      <c r="S124" s="107">
        <f t="shared" si="21"/>
        <v>8.9519669635373278E-2</v>
      </c>
      <c r="T124" s="7"/>
      <c r="U124" s="7"/>
      <c r="V124" s="7"/>
      <c r="W124" s="7"/>
    </row>
    <row r="125" spans="1:23" x14ac:dyDescent="0.2">
      <c r="A125" s="33" t="s">
        <v>255</v>
      </c>
      <c r="C125" s="33" t="s">
        <v>248</v>
      </c>
      <c r="D125" s="34">
        <v>610981.19999999995</v>
      </c>
      <c r="E125" s="34">
        <v>555945.22</v>
      </c>
      <c r="F125" s="34">
        <v>555945.22</v>
      </c>
      <c r="G125" s="34">
        <v>653745.56000000006</v>
      </c>
      <c r="H125" s="34">
        <v>555945.22</v>
      </c>
      <c r="I125" s="34">
        <v>555945.22</v>
      </c>
      <c r="J125" s="34">
        <v>653745.56000000006</v>
      </c>
      <c r="K125" s="34">
        <v>607903.06999999995</v>
      </c>
      <c r="L125" s="34">
        <v>607903.06999999995</v>
      </c>
      <c r="M125" s="34">
        <v>714843.68</v>
      </c>
      <c r="N125" s="34">
        <v>607903.06999999995</v>
      </c>
      <c r="O125" s="34">
        <v>607903.06999999995</v>
      </c>
      <c r="P125" s="34">
        <v>7288709.1600000001</v>
      </c>
      <c r="Q125" s="86">
        <f t="shared" si="19"/>
        <v>3488507.6399999997</v>
      </c>
      <c r="R125" s="85">
        <f t="shared" si="20"/>
        <v>3800201.5199999996</v>
      </c>
      <c r="S125" s="107">
        <f t="shared" si="21"/>
        <v>8.9348773792566449E-2</v>
      </c>
      <c r="T125" s="7"/>
      <c r="U125" s="7"/>
      <c r="V125" s="7"/>
      <c r="W125" s="7"/>
    </row>
    <row r="126" spans="1:23" x14ac:dyDescent="0.2">
      <c r="A126" s="33" t="s">
        <v>257</v>
      </c>
      <c r="C126" s="33" t="s">
        <v>248</v>
      </c>
      <c r="D126" s="34">
        <v>301988.15999999997</v>
      </c>
      <c r="E126" s="34">
        <v>269271.69</v>
      </c>
      <c r="F126" s="34">
        <v>269271.69</v>
      </c>
      <c r="G126" s="34">
        <v>323126.03000000003</v>
      </c>
      <c r="H126" s="34">
        <v>269271.69</v>
      </c>
      <c r="I126" s="34">
        <v>269271.69</v>
      </c>
      <c r="J126" s="34">
        <v>323126.03000000003</v>
      </c>
      <c r="K126" s="34">
        <v>294437.37</v>
      </c>
      <c r="L126" s="34">
        <v>294437.37</v>
      </c>
      <c r="M126" s="34">
        <v>353324.85</v>
      </c>
      <c r="N126" s="34">
        <v>294437.37</v>
      </c>
      <c r="O126" s="34">
        <v>294437.37</v>
      </c>
      <c r="P126" s="34">
        <v>3556401.31</v>
      </c>
      <c r="Q126" s="86">
        <f t="shared" si="19"/>
        <v>1702200.95</v>
      </c>
      <c r="R126" s="85">
        <f t="shared" si="20"/>
        <v>1854200.3600000003</v>
      </c>
      <c r="S126" s="107">
        <f t="shared" si="21"/>
        <v>8.9295808464917359E-2</v>
      </c>
      <c r="T126" s="7"/>
      <c r="U126" s="7"/>
      <c r="V126" s="7"/>
      <c r="W126" s="7"/>
    </row>
    <row r="127" spans="1:23" x14ac:dyDescent="0.2">
      <c r="A127" s="33" t="s">
        <v>249</v>
      </c>
      <c r="C127" s="33" t="s">
        <v>248</v>
      </c>
      <c r="D127" s="34">
        <v>270080.15000000002</v>
      </c>
      <c r="E127" s="34">
        <v>228542.83</v>
      </c>
      <c r="F127" s="34">
        <v>232050.57</v>
      </c>
      <c r="G127" s="34">
        <v>288983.90999999997</v>
      </c>
      <c r="H127" s="34">
        <v>228542.83</v>
      </c>
      <c r="I127" s="34">
        <v>232050.57</v>
      </c>
      <c r="J127" s="34">
        <v>288983.90999999997</v>
      </c>
      <c r="K127" s="34">
        <v>249902.11</v>
      </c>
      <c r="L127" s="34">
        <v>253737.68</v>
      </c>
      <c r="M127" s="34">
        <v>315991.93</v>
      </c>
      <c r="N127" s="34">
        <v>249902.11</v>
      </c>
      <c r="O127" s="34">
        <v>253737.68</v>
      </c>
      <c r="P127" s="34">
        <v>3092506.28</v>
      </c>
      <c r="Q127" s="86">
        <f t="shared" si="19"/>
        <v>1480250.86</v>
      </c>
      <c r="R127" s="85">
        <f t="shared" si="20"/>
        <v>1612255.4199999997</v>
      </c>
      <c r="S127" s="107">
        <f t="shared" si="21"/>
        <v>8.9177154742541065E-2</v>
      </c>
      <c r="T127" s="7"/>
      <c r="U127" s="7"/>
      <c r="V127" s="7"/>
      <c r="W127" s="7"/>
    </row>
    <row r="128" spans="1:23" x14ac:dyDescent="0.2">
      <c r="A128" s="87" t="s">
        <v>253</v>
      </c>
      <c r="C128" s="87" t="s">
        <v>248</v>
      </c>
      <c r="D128" s="88">
        <v>65863.17</v>
      </c>
      <c r="E128" s="88">
        <v>49375.93</v>
      </c>
      <c r="F128" s="88">
        <v>56408.480000000003</v>
      </c>
      <c r="G128" s="88">
        <v>70473.59</v>
      </c>
      <c r="H128" s="88">
        <v>49375.93</v>
      </c>
      <c r="I128" s="88">
        <v>56408.480000000003</v>
      </c>
      <c r="J128" s="88">
        <v>70473.59</v>
      </c>
      <c r="K128" s="88">
        <v>53990.5</v>
      </c>
      <c r="L128" s="88">
        <v>61680.3</v>
      </c>
      <c r="M128" s="88">
        <v>77059.91</v>
      </c>
      <c r="N128" s="88">
        <v>53990.5</v>
      </c>
      <c r="O128" s="88">
        <v>61680.3</v>
      </c>
      <c r="P128" s="88">
        <v>726780.68</v>
      </c>
      <c r="Q128" s="86">
        <f>SUM(D128:I128)</f>
        <v>347905.58</v>
      </c>
      <c r="R128" s="85">
        <f t="shared" si="20"/>
        <v>378875.10000000003</v>
      </c>
      <c r="S128" s="107">
        <f t="shared" si="21"/>
        <v>8.9017025826375162E-2</v>
      </c>
      <c r="T128" s="7"/>
      <c r="U128" s="7"/>
      <c r="V128" s="7"/>
      <c r="W128" s="7"/>
    </row>
    <row r="129" spans="1:23" s="20" customFormat="1" x14ac:dyDescent="0.2">
      <c r="A129" s="91"/>
      <c r="B129"/>
      <c r="C129" s="91"/>
      <c r="D129" s="92"/>
      <c r="E129" s="92"/>
      <c r="F129" s="92"/>
      <c r="G129" s="92"/>
      <c r="H129" s="92"/>
      <c r="I129" s="92"/>
      <c r="J129" s="92"/>
      <c r="K129" s="92"/>
      <c r="L129" s="92"/>
      <c r="M129" s="92"/>
      <c r="N129" s="92"/>
      <c r="O129" s="92"/>
      <c r="P129" s="92">
        <f>SUM(P123:P128)</f>
        <v>35531932.659999996</v>
      </c>
      <c r="Q129" s="86">
        <f t="shared" ref="Q129" si="22">SUM(Q123:Q128)</f>
        <v>17006685.289999995</v>
      </c>
      <c r="R129" s="85">
        <f>SUM(R123:R128)</f>
        <v>18525247.390000001</v>
      </c>
      <c r="S129" s="107">
        <f t="shared" ref="S129" si="23">(R129/Q129)-1</f>
        <v>8.9292068037087002E-2</v>
      </c>
      <c r="T129" s="95"/>
      <c r="U129" s="95"/>
      <c r="V129" s="95"/>
      <c r="W129" s="95"/>
    </row>
    <row r="130" spans="1:23" s="20" customFormat="1" x14ac:dyDescent="0.2">
      <c r="A130" s="91"/>
      <c r="B130"/>
      <c r="C130" s="91"/>
      <c r="D130" s="92"/>
      <c r="E130" s="92"/>
      <c r="F130" s="92"/>
      <c r="G130" s="92"/>
      <c r="H130" s="92"/>
      <c r="I130" s="92"/>
      <c r="J130" s="92"/>
      <c r="K130" s="92"/>
      <c r="L130" s="92"/>
      <c r="M130" s="92"/>
      <c r="N130" s="92"/>
      <c r="O130" s="92"/>
      <c r="P130" s="92"/>
      <c r="Q130" s="94"/>
      <c r="R130" s="93"/>
      <c r="S130" s="95"/>
      <c r="T130" s="95"/>
      <c r="U130" s="95"/>
      <c r="V130" s="95"/>
      <c r="W130" s="95"/>
    </row>
    <row r="131" spans="1:23" s="20" customFormat="1" x14ac:dyDescent="0.2">
      <c r="A131" s="91"/>
      <c r="B131"/>
      <c r="C131" s="91"/>
      <c r="D131" s="92"/>
      <c r="E131" s="92"/>
      <c r="F131" s="92"/>
      <c r="G131" s="92"/>
      <c r="H131" s="92"/>
      <c r="I131" s="92"/>
      <c r="J131" s="92"/>
      <c r="K131" s="92"/>
      <c r="L131" s="92"/>
      <c r="M131" s="92"/>
      <c r="N131" s="92"/>
      <c r="O131" s="92"/>
      <c r="P131" s="92"/>
      <c r="Q131" s="94"/>
      <c r="R131" s="93"/>
      <c r="S131" s="95"/>
      <c r="T131" s="95"/>
      <c r="U131" s="95"/>
      <c r="V131" s="95"/>
      <c r="W131" s="95"/>
    </row>
    <row r="132" spans="1:23" s="20" customFormat="1" x14ac:dyDescent="0.2">
      <c r="A132" s="91"/>
      <c r="B132"/>
      <c r="C132" s="91"/>
      <c r="D132" s="92"/>
      <c r="E132" s="92"/>
      <c r="F132" s="92"/>
      <c r="G132" s="92"/>
      <c r="H132" s="92"/>
      <c r="I132" s="92"/>
      <c r="J132" s="92"/>
      <c r="K132" s="92"/>
      <c r="L132" s="92"/>
      <c r="M132" s="92"/>
      <c r="N132" s="92"/>
      <c r="O132" s="92"/>
      <c r="P132" s="92"/>
      <c r="Q132" s="94"/>
      <c r="R132" s="93"/>
      <c r="S132" s="95"/>
      <c r="T132" s="95"/>
      <c r="U132" s="95"/>
      <c r="V132" s="95"/>
      <c r="W132" s="95"/>
    </row>
    <row r="133" spans="1:23" s="4" customFormat="1" x14ac:dyDescent="0.2">
      <c r="A133" s="3" t="s">
        <v>1</v>
      </c>
      <c r="B133"/>
      <c r="C133" s="3" t="s">
        <v>476</v>
      </c>
      <c r="D133" s="3">
        <v>36342</v>
      </c>
      <c r="E133" s="3">
        <v>36373</v>
      </c>
      <c r="F133" s="3">
        <v>36404</v>
      </c>
      <c r="G133" s="3">
        <v>36434</v>
      </c>
      <c r="H133" s="3">
        <v>36465</v>
      </c>
      <c r="I133" s="3">
        <v>36495</v>
      </c>
      <c r="J133" s="3">
        <v>36526</v>
      </c>
      <c r="K133" s="3">
        <v>36557</v>
      </c>
      <c r="L133" s="3">
        <v>36586</v>
      </c>
      <c r="M133" s="3">
        <v>36617</v>
      </c>
      <c r="N133" s="3">
        <v>36647</v>
      </c>
      <c r="O133" s="3">
        <v>36678</v>
      </c>
      <c r="P133" s="103" t="s">
        <v>4</v>
      </c>
      <c r="Q133" s="3" t="s">
        <v>4</v>
      </c>
      <c r="R133" s="3" t="s">
        <v>4</v>
      </c>
      <c r="S133" s="3" t="s">
        <v>514</v>
      </c>
    </row>
    <row r="134" spans="1:23" x14ac:dyDescent="0.2">
      <c r="A134" s="98" t="s">
        <v>211</v>
      </c>
      <c r="B134" s="98" t="s">
        <v>212</v>
      </c>
      <c r="C134" s="98" t="s">
        <v>162</v>
      </c>
      <c r="D134" s="99">
        <v>13892208.5</v>
      </c>
      <c r="E134" s="99">
        <v>15881225.800000001</v>
      </c>
      <c r="F134" s="99">
        <v>15187130.300000001</v>
      </c>
      <c r="G134" s="99">
        <v>14093171.699999999</v>
      </c>
      <c r="H134" s="99">
        <v>8824588.0299999993</v>
      </c>
      <c r="I134" s="99">
        <v>5817692.6200000001</v>
      </c>
      <c r="J134" s="99">
        <v>7902851.7999999998</v>
      </c>
      <c r="K134" s="99">
        <v>10144344.6</v>
      </c>
      <c r="L134" s="99">
        <v>9576321.4100000001</v>
      </c>
      <c r="M134" s="99">
        <v>17856084.100000001</v>
      </c>
      <c r="N134" s="99">
        <v>16165940.300000001</v>
      </c>
      <c r="O134" s="99">
        <v>16247479.1</v>
      </c>
      <c r="P134" s="99">
        <v>151589038</v>
      </c>
      <c r="Q134" s="86">
        <f t="shared" ref="Q134:Q161" si="24">SUM(D134:I134)</f>
        <v>73696016.950000003</v>
      </c>
      <c r="R134" s="85">
        <f t="shared" ref="R134:R160" si="25">SUM(J134:O134)</f>
        <v>77893021.309999987</v>
      </c>
      <c r="S134" s="107">
        <f t="shared" ref="S134:S162" si="26">(R134/Q134)-1</f>
        <v>5.6950219749969611E-2</v>
      </c>
      <c r="T134" s="7"/>
      <c r="U134" s="7"/>
      <c r="V134" s="7"/>
      <c r="W134" s="7"/>
    </row>
    <row r="135" spans="1:23" x14ac:dyDescent="0.2">
      <c r="A135" s="26" t="s">
        <v>187</v>
      </c>
      <c r="B135" s="26" t="s">
        <v>188</v>
      </c>
      <c r="C135" s="26" t="s">
        <v>162</v>
      </c>
      <c r="D135" s="32">
        <v>5876269.3899999997</v>
      </c>
      <c r="E135" s="32">
        <v>8070337.8899999997</v>
      </c>
      <c r="F135" s="32">
        <v>5227793.1900000004</v>
      </c>
      <c r="G135" s="32">
        <v>1826272.08</v>
      </c>
      <c r="H135" s="32">
        <v>787227.33</v>
      </c>
      <c r="I135" s="32">
        <v>1063405.6399999999</v>
      </c>
      <c r="J135" s="32">
        <v>520294.24</v>
      </c>
      <c r="K135" s="32">
        <v>10772310.800000001</v>
      </c>
      <c r="L135" s="32">
        <v>11151162.300000001</v>
      </c>
      <c r="M135" s="32">
        <v>17841498.800000001</v>
      </c>
      <c r="N135" s="32">
        <v>18733904.5</v>
      </c>
      <c r="O135" s="32">
        <v>17471066.300000001</v>
      </c>
      <c r="P135" s="32">
        <v>99341542.5</v>
      </c>
      <c r="Q135" s="86">
        <f t="shared" si="24"/>
        <v>22851305.519999996</v>
      </c>
      <c r="R135" s="85">
        <f t="shared" si="25"/>
        <v>76490236.939999998</v>
      </c>
      <c r="S135" s="107">
        <f t="shared" si="26"/>
        <v>2.3473027120071523</v>
      </c>
      <c r="T135" s="7"/>
      <c r="U135" s="7"/>
      <c r="V135" s="7"/>
      <c r="W135" s="7"/>
    </row>
    <row r="136" spans="1:23" x14ac:dyDescent="0.2">
      <c r="A136" s="33" t="s">
        <v>173</v>
      </c>
      <c r="B136" s="33" t="s">
        <v>174</v>
      </c>
      <c r="C136" s="33" t="s">
        <v>162</v>
      </c>
      <c r="D136" s="34">
        <v>3008558.1</v>
      </c>
      <c r="E136" s="34">
        <v>5801871.0099999998</v>
      </c>
      <c r="F136" s="34">
        <v>3424938.23</v>
      </c>
      <c r="G136" s="34">
        <v>1603948.6</v>
      </c>
      <c r="H136" s="34">
        <v>578262.98</v>
      </c>
      <c r="I136" s="34">
        <v>281435</v>
      </c>
      <c r="J136" s="34">
        <v>674269.99</v>
      </c>
      <c r="K136" s="34">
        <v>6091745.0800000001</v>
      </c>
      <c r="L136" s="34">
        <v>6159339.7000000002</v>
      </c>
      <c r="M136" s="34">
        <v>9124980.3900000006</v>
      </c>
      <c r="N136" s="34">
        <v>10721976.800000001</v>
      </c>
      <c r="O136" s="34">
        <v>9922303.0700000003</v>
      </c>
      <c r="P136" s="34">
        <v>57393629</v>
      </c>
      <c r="Q136" s="86">
        <f t="shared" si="24"/>
        <v>14699013.92</v>
      </c>
      <c r="R136" s="85">
        <f t="shared" si="25"/>
        <v>42694615.030000001</v>
      </c>
      <c r="S136" s="107">
        <f t="shared" si="26"/>
        <v>1.9045904209879136</v>
      </c>
      <c r="T136" s="7"/>
      <c r="U136" s="7"/>
      <c r="V136" s="7"/>
      <c r="W136" s="7"/>
    </row>
    <row r="137" spans="1:23" x14ac:dyDescent="0.2">
      <c r="A137" s="26" t="s">
        <v>183</v>
      </c>
      <c r="B137" s="26" t="s">
        <v>184</v>
      </c>
      <c r="C137" s="26" t="s">
        <v>162</v>
      </c>
      <c r="D137" s="32">
        <v>5642872.0300000003</v>
      </c>
      <c r="E137" s="32">
        <v>5163000.49</v>
      </c>
      <c r="F137" s="32">
        <v>4730698.82</v>
      </c>
      <c r="G137" s="32">
        <v>4680207.99</v>
      </c>
      <c r="H137" s="32">
        <v>3013175.99</v>
      </c>
      <c r="I137" s="32">
        <v>2681438.71</v>
      </c>
      <c r="J137" s="32">
        <v>2835900.88</v>
      </c>
      <c r="K137" s="32">
        <v>2027045.01</v>
      </c>
      <c r="L137" s="32">
        <v>2276151.7400000002</v>
      </c>
      <c r="M137" s="32">
        <v>4365229.21</v>
      </c>
      <c r="N137" s="32">
        <v>8081315.5800000001</v>
      </c>
      <c r="O137" s="32">
        <v>7441453.1799999997</v>
      </c>
      <c r="P137" s="32">
        <v>52938489.600000001</v>
      </c>
      <c r="Q137" s="86">
        <f t="shared" si="24"/>
        <v>25911394.030000001</v>
      </c>
      <c r="R137" s="85">
        <f t="shared" si="25"/>
        <v>27027095.600000001</v>
      </c>
      <c r="S137" s="107">
        <f t="shared" si="26"/>
        <v>4.3058338301221744E-2</v>
      </c>
      <c r="T137" s="7"/>
      <c r="U137" s="7"/>
      <c r="V137" s="7"/>
      <c r="W137" s="7"/>
    </row>
    <row r="138" spans="1:23" x14ac:dyDescent="0.2">
      <c r="A138" s="26" t="s">
        <v>197</v>
      </c>
      <c r="B138" s="26" t="s">
        <v>198</v>
      </c>
      <c r="C138" s="26" t="s">
        <v>162</v>
      </c>
      <c r="D138" s="32">
        <v>4126143.11</v>
      </c>
      <c r="E138" s="32">
        <v>2822117.57</v>
      </c>
      <c r="F138" s="32">
        <v>3178590.78</v>
      </c>
      <c r="G138" s="32">
        <v>2311826.86</v>
      </c>
      <c r="H138" s="32">
        <v>1625353.5</v>
      </c>
      <c r="I138" s="32">
        <v>1175311.78</v>
      </c>
      <c r="J138" s="32">
        <v>944797.26</v>
      </c>
      <c r="K138" s="32">
        <v>3023332.87</v>
      </c>
      <c r="L138" s="32">
        <v>2660408.3199999998</v>
      </c>
      <c r="M138" s="32">
        <v>6083529.3200000003</v>
      </c>
      <c r="N138" s="32">
        <v>5320816.63</v>
      </c>
      <c r="O138" s="32">
        <v>6385187.6399999997</v>
      </c>
      <c r="P138" s="32">
        <v>39657415.600000001</v>
      </c>
      <c r="Q138" s="86">
        <f t="shared" si="24"/>
        <v>15239343.599999998</v>
      </c>
      <c r="R138" s="85">
        <f t="shared" si="25"/>
        <v>24418072.039999999</v>
      </c>
      <c r="S138" s="107">
        <f t="shared" si="26"/>
        <v>0.6023047108144477</v>
      </c>
      <c r="T138" s="7"/>
      <c r="U138" s="7"/>
      <c r="V138" s="7"/>
      <c r="W138" s="7"/>
    </row>
    <row r="139" spans="1:23" x14ac:dyDescent="0.2">
      <c r="A139" s="26" t="s">
        <v>203</v>
      </c>
      <c r="B139" s="26" t="s">
        <v>204</v>
      </c>
      <c r="C139" s="26" t="s">
        <v>162</v>
      </c>
      <c r="D139" s="32">
        <v>6211608.6699999999</v>
      </c>
      <c r="E139" s="32">
        <v>4929679.37</v>
      </c>
      <c r="F139" s="32">
        <v>0</v>
      </c>
      <c r="G139" s="32">
        <v>0</v>
      </c>
      <c r="H139" s="32">
        <v>0</v>
      </c>
      <c r="I139" s="32">
        <v>0</v>
      </c>
      <c r="J139" s="32">
        <v>0</v>
      </c>
      <c r="K139" s="32">
        <v>0</v>
      </c>
      <c r="L139" s="32">
        <v>2630834.87</v>
      </c>
      <c r="M139" s="32">
        <v>5317757.84</v>
      </c>
      <c r="N139" s="32">
        <v>6224262.7300000004</v>
      </c>
      <c r="O139" s="32">
        <v>7668152.2300000004</v>
      </c>
      <c r="P139" s="32">
        <v>32982295.699999999</v>
      </c>
      <c r="Q139" s="86">
        <f t="shared" si="24"/>
        <v>11141288.039999999</v>
      </c>
      <c r="R139" s="85">
        <f t="shared" si="25"/>
        <v>21841007.670000002</v>
      </c>
      <c r="S139" s="107">
        <f t="shared" si="26"/>
        <v>0.96036648469955566</v>
      </c>
      <c r="T139" s="7"/>
      <c r="U139" s="7"/>
      <c r="V139" s="7"/>
      <c r="W139" s="7"/>
    </row>
    <row r="140" spans="1:23" x14ac:dyDescent="0.2">
      <c r="A140" s="26" t="s">
        <v>177</v>
      </c>
      <c r="B140" s="26" t="s">
        <v>178</v>
      </c>
      <c r="C140" s="26" t="s">
        <v>162</v>
      </c>
      <c r="D140" s="32">
        <v>1835928.24</v>
      </c>
      <c r="E140" s="32">
        <v>2223339.89</v>
      </c>
      <c r="F140" s="32">
        <v>1537100.41</v>
      </c>
      <c r="G140" s="32">
        <v>1424564.74</v>
      </c>
      <c r="H140" s="32">
        <v>1005977.66</v>
      </c>
      <c r="I140" s="32">
        <v>651262.18000000005</v>
      </c>
      <c r="J140" s="32">
        <v>518437.77</v>
      </c>
      <c r="K140" s="32">
        <v>2364397.33</v>
      </c>
      <c r="L140" s="32">
        <v>2425583.21</v>
      </c>
      <c r="M140" s="32">
        <v>4529503.49</v>
      </c>
      <c r="N140" s="32">
        <v>4821884.6100000003</v>
      </c>
      <c r="O140" s="32">
        <v>5699027.9400000004</v>
      </c>
      <c r="P140" s="32">
        <v>29037007.5</v>
      </c>
      <c r="Q140" s="86">
        <f t="shared" si="24"/>
        <v>8678173.120000001</v>
      </c>
      <c r="R140" s="85">
        <f t="shared" si="25"/>
        <v>20358834.350000001</v>
      </c>
      <c r="S140" s="107">
        <f t="shared" si="26"/>
        <v>1.3459815871937804</v>
      </c>
      <c r="T140" s="7"/>
      <c r="U140" s="7"/>
      <c r="V140" s="7"/>
      <c r="W140" s="7"/>
    </row>
    <row r="141" spans="1:23" x14ac:dyDescent="0.2">
      <c r="A141" s="26" t="s">
        <v>189</v>
      </c>
      <c r="B141" s="26" t="s">
        <v>190</v>
      </c>
      <c r="C141" s="26" t="s">
        <v>162</v>
      </c>
      <c r="D141" s="32">
        <v>1384533.71</v>
      </c>
      <c r="E141" s="32">
        <v>2100752.42</v>
      </c>
      <c r="F141" s="32">
        <v>1338966.78</v>
      </c>
      <c r="G141" s="32">
        <v>872392.55</v>
      </c>
      <c r="H141" s="32">
        <v>531224.75</v>
      </c>
      <c r="I141" s="32">
        <v>302611.17</v>
      </c>
      <c r="J141" s="32">
        <v>366653.5</v>
      </c>
      <c r="K141" s="32">
        <v>2110847.6</v>
      </c>
      <c r="L141" s="32">
        <v>1804812.29</v>
      </c>
      <c r="M141" s="32">
        <v>4304395.5</v>
      </c>
      <c r="N141" s="32">
        <v>4026664.03</v>
      </c>
      <c r="O141" s="32">
        <v>4720550.45</v>
      </c>
      <c r="P141" s="32">
        <v>23864404.800000001</v>
      </c>
      <c r="Q141" s="86">
        <f t="shared" si="24"/>
        <v>6530481.3799999999</v>
      </c>
      <c r="R141" s="85">
        <f t="shared" si="25"/>
        <v>17333923.370000001</v>
      </c>
      <c r="S141" s="107">
        <f t="shared" si="26"/>
        <v>1.6543102049239748</v>
      </c>
      <c r="T141" s="7"/>
      <c r="U141" s="7"/>
      <c r="V141" s="7"/>
      <c r="W141" s="7"/>
    </row>
    <row r="142" spans="1:23" x14ac:dyDescent="0.2">
      <c r="A142" s="26" t="s">
        <v>171</v>
      </c>
      <c r="B142" s="26" t="s">
        <v>172</v>
      </c>
      <c r="C142" s="26" t="s">
        <v>162</v>
      </c>
      <c r="D142" s="32">
        <v>3881596.66</v>
      </c>
      <c r="E142" s="32">
        <v>3614784.99</v>
      </c>
      <c r="F142" s="32">
        <v>0</v>
      </c>
      <c r="G142" s="32">
        <v>0</v>
      </c>
      <c r="H142" s="32">
        <v>0</v>
      </c>
      <c r="I142" s="32">
        <v>0</v>
      </c>
      <c r="J142" s="32">
        <v>0</v>
      </c>
      <c r="K142" s="32">
        <v>0</v>
      </c>
      <c r="L142" s="32">
        <v>2059771.13</v>
      </c>
      <c r="M142" s="32">
        <v>3775356.93</v>
      </c>
      <c r="N142" s="32">
        <v>4482717.1100000003</v>
      </c>
      <c r="O142" s="32">
        <v>5432193.8700000001</v>
      </c>
      <c r="P142" s="32">
        <v>23246420.699999999</v>
      </c>
      <c r="Q142" s="86">
        <f t="shared" si="24"/>
        <v>7496381.6500000004</v>
      </c>
      <c r="R142" s="85">
        <f t="shared" si="25"/>
        <v>15750039.040000003</v>
      </c>
      <c r="S142" s="107">
        <f t="shared" si="26"/>
        <v>1.1010188348668191</v>
      </c>
      <c r="T142" s="7"/>
      <c r="U142" s="7"/>
      <c r="V142" s="7"/>
      <c r="W142" s="7"/>
    </row>
    <row r="143" spans="1:23" x14ac:dyDescent="0.2">
      <c r="A143" s="26" t="s">
        <v>199</v>
      </c>
      <c r="B143" s="26" t="s">
        <v>200</v>
      </c>
      <c r="C143" s="26" t="s">
        <v>162</v>
      </c>
      <c r="D143" s="32">
        <v>0</v>
      </c>
      <c r="E143" s="32">
        <v>0</v>
      </c>
      <c r="F143" s="32">
        <v>5410818.21</v>
      </c>
      <c r="G143" s="32">
        <v>4035851.02</v>
      </c>
      <c r="H143" s="32">
        <v>2392403.04</v>
      </c>
      <c r="I143" s="32">
        <v>1446074.73</v>
      </c>
      <c r="J143" s="32">
        <v>1279202.18</v>
      </c>
      <c r="K143" s="32">
        <v>1316554.3600000001</v>
      </c>
      <c r="L143" s="32">
        <v>0</v>
      </c>
      <c r="M143" s="32">
        <v>0</v>
      </c>
      <c r="N143" s="32">
        <v>0</v>
      </c>
      <c r="O143" s="32">
        <v>0</v>
      </c>
      <c r="P143" s="32">
        <v>15880903.5</v>
      </c>
      <c r="Q143" s="86">
        <f t="shared" si="24"/>
        <v>13285147</v>
      </c>
      <c r="R143" s="85">
        <f t="shared" si="25"/>
        <v>2595756.54</v>
      </c>
      <c r="S143" s="107">
        <f t="shared" si="26"/>
        <v>-0.8046121326320288</v>
      </c>
      <c r="T143" s="7"/>
      <c r="U143" s="7"/>
      <c r="V143" s="7"/>
      <c r="W143" s="7"/>
    </row>
    <row r="144" spans="1:23" x14ac:dyDescent="0.2">
      <c r="A144" s="33" t="s">
        <v>205</v>
      </c>
      <c r="B144" s="33" t="s">
        <v>206</v>
      </c>
      <c r="C144" s="33" t="s">
        <v>162</v>
      </c>
      <c r="D144" s="34">
        <v>1146911.01</v>
      </c>
      <c r="E144" s="34">
        <v>857237.16</v>
      </c>
      <c r="F144" s="34">
        <v>1335520.77</v>
      </c>
      <c r="G144" s="34">
        <v>1392494.99</v>
      </c>
      <c r="H144" s="34">
        <v>890597.07</v>
      </c>
      <c r="I144" s="34">
        <v>948320.95</v>
      </c>
      <c r="J144" s="34">
        <v>678759.12</v>
      </c>
      <c r="K144" s="34">
        <v>630141.49</v>
      </c>
      <c r="L144" s="34">
        <v>809131.1</v>
      </c>
      <c r="M144" s="34">
        <v>1874078.39</v>
      </c>
      <c r="N144" s="34">
        <v>2235326.8199999998</v>
      </c>
      <c r="O144" s="34">
        <v>2424124.08</v>
      </c>
      <c r="P144" s="34">
        <v>15222643</v>
      </c>
      <c r="Q144" s="86">
        <f t="shared" si="24"/>
        <v>6571081.9500000002</v>
      </c>
      <c r="R144" s="85">
        <f t="shared" si="25"/>
        <v>8651561</v>
      </c>
      <c r="S144" s="107">
        <f t="shared" si="26"/>
        <v>0.31661133825914312</v>
      </c>
      <c r="T144" s="7"/>
      <c r="U144" s="7"/>
      <c r="V144" s="7"/>
      <c r="W144" s="7"/>
    </row>
    <row r="145" spans="1:23" x14ac:dyDescent="0.2">
      <c r="A145" s="33" t="s">
        <v>193</v>
      </c>
      <c r="B145" s="33" t="s">
        <v>194</v>
      </c>
      <c r="C145" s="33" t="s">
        <v>162</v>
      </c>
      <c r="D145" s="34">
        <v>2341822.5699999998</v>
      </c>
      <c r="E145" s="34">
        <v>2597611.87</v>
      </c>
      <c r="F145" s="34">
        <v>0</v>
      </c>
      <c r="G145" s="34">
        <v>0</v>
      </c>
      <c r="H145" s="34">
        <v>0</v>
      </c>
      <c r="I145" s="34">
        <v>0</v>
      </c>
      <c r="J145" s="34">
        <v>0</v>
      </c>
      <c r="K145" s="34">
        <v>0</v>
      </c>
      <c r="L145" s="34">
        <v>1347046.69</v>
      </c>
      <c r="M145" s="34">
        <v>1579171.7</v>
      </c>
      <c r="N145" s="34">
        <v>2350115.39</v>
      </c>
      <c r="O145" s="34">
        <v>2909380.31</v>
      </c>
      <c r="P145" s="34">
        <v>13125148.5</v>
      </c>
      <c r="Q145" s="86">
        <f t="shared" si="24"/>
        <v>4939434.4399999995</v>
      </c>
      <c r="R145" s="85">
        <f t="shared" si="25"/>
        <v>8185714.0899999999</v>
      </c>
      <c r="S145" s="107">
        <f t="shared" si="26"/>
        <v>0.65721687157366149</v>
      </c>
      <c r="T145" s="7"/>
      <c r="U145" s="7"/>
      <c r="V145" s="7"/>
      <c r="W145" s="7"/>
    </row>
    <row r="146" spans="1:23" x14ac:dyDescent="0.2">
      <c r="A146" s="26" t="s">
        <v>195</v>
      </c>
      <c r="B146" s="26" t="s">
        <v>196</v>
      </c>
      <c r="C146" s="26" t="s">
        <v>162</v>
      </c>
      <c r="D146" s="32">
        <v>1770304.07</v>
      </c>
      <c r="E146" s="32">
        <v>1784547.21</v>
      </c>
      <c r="F146" s="32">
        <v>0</v>
      </c>
      <c r="G146" s="32">
        <v>0</v>
      </c>
      <c r="H146" s="32">
        <v>0</v>
      </c>
      <c r="I146" s="32">
        <v>0</v>
      </c>
      <c r="J146" s="32">
        <v>0</v>
      </c>
      <c r="K146" s="32">
        <v>0</v>
      </c>
      <c r="L146" s="32">
        <v>925109.21</v>
      </c>
      <c r="M146" s="32">
        <v>1173359.42</v>
      </c>
      <c r="N146" s="32">
        <v>2736924.27</v>
      </c>
      <c r="O146" s="32">
        <v>2505818.41</v>
      </c>
      <c r="P146" s="32">
        <v>10896062.6</v>
      </c>
      <c r="Q146" s="86">
        <f t="shared" si="24"/>
        <v>3554851.2800000003</v>
      </c>
      <c r="R146" s="85">
        <f t="shared" si="25"/>
        <v>7341211.3100000005</v>
      </c>
      <c r="S146" s="107">
        <f t="shared" si="26"/>
        <v>1.0651247356823319</v>
      </c>
      <c r="T146" s="7"/>
      <c r="U146" s="7"/>
      <c r="V146" s="7"/>
      <c r="W146" s="7"/>
    </row>
    <row r="147" spans="1:23" x14ac:dyDescent="0.2">
      <c r="A147" s="26" t="s">
        <v>175</v>
      </c>
      <c r="B147" s="26" t="s">
        <v>176</v>
      </c>
      <c r="C147" s="26" t="s">
        <v>162</v>
      </c>
      <c r="D147" s="32">
        <v>0</v>
      </c>
      <c r="E147" s="32">
        <v>0</v>
      </c>
      <c r="F147" s="32">
        <v>3411084.54</v>
      </c>
      <c r="G147" s="32">
        <v>2769710.34</v>
      </c>
      <c r="H147" s="32">
        <v>1276078.1100000001</v>
      </c>
      <c r="I147" s="32">
        <v>1695793.38</v>
      </c>
      <c r="J147" s="32">
        <v>862408.51</v>
      </c>
      <c r="K147" s="32">
        <v>865804.11</v>
      </c>
      <c r="L147" s="32">
        <v>0</v>
      </c>
      <c r="M147" s="32">
        <v>0</v>
      </c>
      <c r="N147" s="32">
        <v>0</v>
      </c>
      <c r="O147" s="32">
        <v>0</v>
      </c>
      <c r="P147" s="32">
        <v>10880879</v>
      </c>
      <c r="Q147" s="86">
        <f t="shared" si="24"/>
        <v>9152666.370000001</v>
      </c>
      <c r="R147" s="85">
        <f t="shared" si="25"/>
        <v>1728212.62</v>
      </c>
      <c r="S147" s="107">
        <f t="shared" si="26"/>
        <v>-0.81117932740729848</v>
      </c>
      <c r="T147" s="7"/>
      <c r="U147" s="7"/>
      <c r="V147" s="7"/>
      <c r="W147" s="7"/>
    </row>
    <row r="148" spans="1:23" x14ac:dyDescent="0.2">
      <c r="A148" s="33" t="s">
        <v>181</v>
      </c>
      <c r="B148" s="33" t="s">
        <v>182</v>
      </c>
      <c r="C148" s="33" t="s">
        <v>162</v>
      </c>
      <c r="D148" s="34">
        <v>1085390.6000000001</v>
      </c>
      <c r="E148" s="34">
        <v>1157023.6000000001</v>
      </c>
      <c r="F148" s="34">
        <v>1052240.06</v>
      </c>
      <c r="G148" s="34">
        <v>1086549.71</v>
      </c>
      <c r="H148" s="34">
        <v>606910</v>
      </c>
      <c r="I148" s="34">
        <v>497026.37</v>
      </c>
      <c r="J148" s="34">
        <v>532511.28</v>
      </c>
      <c r="K148" s="34">
        <v>457781.11</v>
      </c>
      <c r="L148" s="34">
        <v>401881.35</v>
      </c>
      <c r="M148" s="34">
        <v>665641.42000000004</v>
      </c>
      <c r="N148" s="34">
        <v>926416.55</v>
      </c>
      <c r="O148" s="34">
        <v>1093301.78</v>
      </c>
      <c r="P148" s="34">
        <v>9562673.8300000001</v>
      </c>
      <c r="Q148" s="86">
        <f t="shared" si="24"/>
        <v>5485140.3400000008</v>
      </c>
      <c r="R148" s="85">
        <f t="shared" si="25"/>
        <v>4077533.49</v>
      </c>
      <c r="S148" s="107">
        <f t="shared" si="26"/>
        <v>-0.25662184789240972</v>
      </c>
      <c r="T148" s="7"/>
      <c r="U148" s="7"/>
      <c r="V148" s="7"/>
      <c r="W148" s="7"/>
    </row>
    <row r="149" spans="1:23" x14ac:dyDescent="0.2">
      <c r="A149" s="26" t="s">
        <v>169</v>
      </c>
      <c r="B149" s="26" t="s">
        <v>170</v>
      </c>
      <c r="C149" s="26" t="s">
        <v>162</v>
      </c>
      <c r="D149" s="32">
        <v>1910806.74</v>
      </c>
      <c r="E149" s="32">
        <v>1485181.55</v>
      </c>
      <c r="F149" s="32">
        <v>0</v>
      </c>
      <c r="G149" s="32">
        <v>0</v>
      </c>
      <c r="H149" s="32">
        <v>0</v>
      </c>
      <c r="I149" s="32">
        <v>0</v>
      </c>
      <c r="J149" s="32">
        <v>0</v>
      </c>
      <c r="K149" s="32">
        <v>0</v>
      </c>
      <c r="L149" s="32">
        <v>910260.31</v>
      </c>
      <c r="M149" s="32">
        <v>1006471.37</v>
      </c>
      <c r="N149" s="32">
        <v>1631555.19</v>
      </c>
      <c r="O149" s="32">
        <v>1163174.4099999999</v>
      </c>
      <c r="P149" s="32">
        <v>8107449.5700000003</v>
      </c>
      <c r="Q149" s="86">
        <f t="shared" si="24"/>
        <v>3395988.29</v>
      </c>
      <c r="R149" s="85">
        <f t="shared" si="25"/>
        <v>4711461.28</v>
      </c>
      <c r="S149" s="107">
        <f t="shared" si="26"/>
        <v>0.38736087337921887</v>
      </c>
      <c r="T149" s="7"/>
      <c r="U149" s="7"/>
      <c r="V149" s="7"/>
      <c r="W149" s="7"/>
    </row>
    <row r="150" spans="1:23" x14ac:dyDescent="0.2">
      <c r="A150" s="26" t="s">
        <v>201</v>
      </c>
      <c r="B150" s="26" t="s">
        <v>202</v>
      </c>
      <c r="C150" s="26" t="s">
        <v>162</v>
      </c>
      <c r="D150" s="32">
        <v>612916.76</v>
      </c>
      <c r="E150" s="32">
        <v>526872.68000000005</v>
      </c>
      <c r="F150" s="32">
        <v>591111.06999999995</v>
      </c>
      <c r="G150" s="32">
        <v>560465.23</v>
      </c>
      <c r="H150" s="32">
        <v>423148.3</v>
      </c>
      <c r="I150" s="32">
        <v>564001.29</v>
      </c>
      <c r="J150" s="32">
        <v>155659.04999999999</v>
      </c>
      <c r="K150" s="32">
        <v>266178.33</v>
      </c>
      <c r="L150" s="32">
        <v>887261.1</v>
      </c>
      <c r="M150" s="32">
        <v>837520.7</v>
      </c>
      <c r="N150" s="32">
        <v>1054630.81</v>
      </c>
      <c r="O150" s="32">
        <v>1116470.22</v>
      </c>
      <c r="P150" s="32">
        <v>7596235.54</v>
      </c>
      <c r="Q150" s="86">
        <f t="shared" si="24"/>
        <v>3278515.3299999996</v>
      </c>
      <c r="R150" s="85">
        <f t="shared" si="25"/>
        <v>4317720.21</v>
      </c>
      <c r="S150" s="107">
        <f t="shared" si="26"/>
        <v>0.3169742323577911</v>
      </c>
      <c r="T150" s="7"/>
      <c r="U150" s="7"/>
      <c r="V150" s="7"/>
      <c r="W150" s="7"/>
    </row>
    <row r="151" spans="1:23" x14ac:dyDescent="0.2">
      <c r="A151" s="26" t="s">
        <v>185</v>
      </c>
      <c r="B151" s="26" t="s">
        <v>186</v>
      </c>
      <c r="C151" s="26" t="s">
        <v>162</v>
      </c>
      <c r="D151" s="32">
        <v>804943.68</v>
      </c>
      <c r="E151" s="32">
        <v>748931.79</v>
      </c>
      <c r="F151" s="32">
        <v>687997.35</v>
      </c>
      <c r="G151" s="32">
        <v>753253.38</v>
      </c>
      <c r="H151" s="32">
        <v>506058.35</v>
      </c>
      <c r="I151" s="32">
        <v>358692.08</v>
      </c>
      <c r="J151" s="32">
        <v>361020.99</v>
      </c>
      <c r="K151" s="32">
        <v>271855.23</v>
      </c>
      <c r="L151" s="32">
        <v>329335.88</v>
      </c>
      <c r="M151" s="32">
        <v>760911.95</v>
      </c>
      <c r="N151" s="32">
        <v>684585.18</v>
      </c>
      <c r="O151" s="32">
        <v>750546.59</v>
      </c>
      <c r="P151" s="32">
        <v>7018132.4500000002</v>
      </c>
      <c r="Q151" s="86">
        <f t="shared" si="24"/>
        <v>3859876.6300000004</v>
      </c>
      <c r="R151" s="85">
        <f t="shared" si="25"/>
        <v>3158255.82</v>
      </c>
      <c r="S151" s="107">
        <f t="shared" si="26"/>
        <v>-0.18177285889057038</v>
      </c>
      <c r="T151" s="7"/>
      <c r="U151" s="7"/>
      <c r="V151" s="7"/>
      <c r="W151" s="7"/>
    </row>
    <row r="152" spans="1:23" x14ac:dyDescent="0.2">
      <c r="A152" s="26" t="s">
        <v>165</v>
      </c>
      <c r="B152" s="26" t="s">
        <v>166</v>
      </c>
      <c r="C152" s="26" t="s">
        <v>162</v>
      </c>
      <c r="D152" s="32">
        <v>258713.35</v>
      </c>
      <c r="E152" s="32">
        <v>341597.44</v>
      </c>
      <c r="F152" s="32">
        <v>214875.81</v>
      </c>
      <c r="G152" s="32">
        <v>234997.96</v>
      </c>
      <c r="H152" s="32">
        <v>152832.51999999999</v>
      </c>
      <c r="I152" s="32">
        <v>143490.09</v>
      </c>
      <c r="J152" s="32">
        <v>37626.78</v>
      </c>
      <c r="K152" s="32">
        <v>1199455.3700000001</v>
      </c>
      <c r="L152" s="32">
        <v>795410.89</v>
      </c>
      <c r="M152" s="32">
        <v>1150396.77</v>
      </c>
      <c r="N152" s="32">
        <v>1150396.77</v>
      </c>
      <c r="O152" s="32">
        <v>1254853.01</v>
      </c>
      <c r="P152" s="32">
        <v>6934646.7599999998</v>
      </c>
      <c r="Q152" s="86">
        <f t="shared" si="24"/>
        <v>1346507.1700000002</v>
      </c>
      <c r="R152" s="85">
        <f t="shared" si="25"/>
        <v>5588139.5899999999</v>
      </c>
      <c r="S152" s="107">
        <f t="shared" si="26"/>
        <v>3.1501001364886898</v>
      </c>
      <c r="T152" s="7"/>
      <c r="U152" s="7"/>
      <c r="V152" s="7"/>
      <c r="W152" s="7"/>
    </row>
    <row r="153" spans="1:23" x14ac:dyDescent="0.2">
      <c r="A153" s="33" t="s">
        <v>163</v>
      </c>
      <c r="B153" s="33" t="s">
        <v>164</v>
      </c>
      <c r="C153" s="33" t="s">
        <v>162</v>
      </c>
      <c r="D153" s="34">
        <v>648869.78</v>
      </c>
      <c r="E153" s="34">
        <v>751798.75</v>
      </c>
      <c r="F153" s="34">
        <v>715634.51</v>
      </c>
      <c r="G153" s="34">
        <v>851945.85</v>
      </c>
      <c r="H153" s="34">
        <v>451357.43</v>
      </c>
      <c r="I153" s="34">
        <v>312959.7</v>
      </c>
      <c r="J153" s="34">
        <v>231698.07</v>
      </c>
      <c r="K153" s="34">
        <v>170141.53</v>
      </c>
      <c r="L153" s="34">
        <v>328886.02</v>
      </c>
      <c r="M153" s="34">
        <v>704174.27</v>
      </c>
      <c r="N153" s="34">
        <v>760345.4</v>
      </c>
      <c r="O153" s="34">
        <v>751390.58</v>
      </c>
      <c r="P153" s="34">
        <v>6679201.8899999997</v>
      </c>
      <c r="Q153" s="86">
        <f t="shared" si="24"/>
        <v>3732566.0200000005</v>
      </c>
      <c r="R153" s="85">
        <f t="shared" si="25"/>
        <v>2946635.87</v>
      </c>
      <c r="S153" s="107">
        <f t="shared" si="26"/>
        <v>-0.21056028099403856</v>
      </c>
      <c r="T153" s="7"/>
      <c r="U153" s="7"/>
      <c r="V153" s="7"/>
      <c r="W153" s="7"/>
    </row>
    <row r="154" spans="1:23" x14ac:dyDescent="0.2">
      <c r="A154" s="26" t="s">
        <v>191</v>
      </c>
      <c r="B154" s="26" t="s">
        <v>192</v>
      </c>
      <c r="C154" s="26" t="s">
        <v>162</v>
      </c>
      <c r="D154" s="32">
        <v>0</v>
      </c>
      <c r="E154" s="32">
        <v>0</v>
      </c>
      <c r="F154" s="32">
        <v>2230080.2400000002</v>
      </c>
      <c r="G154" s="32">
        <v>1612584.74</v>
      </c>
      <c r="H154" s="32">
        <v>1062876.05</v>
      </c>
      <c r="I154" s="32">
        <v>590486.69999999995</v>
      </c>
      <c r="J154" s="32">
        <v>475258.59</v>
      </c>
      <c r="K154" s="32">
        <v>400505.85</v>
      </c>
      <c r="L154" s="32">
        <v>0</v>
      </c>
      <c r="M154" s="32">
        <v>0</v>
      </c>
      <c r="N154" s="32">
        <v>0</v>
      </c>
      <c r="O154" s="32">
        <v>0</v>
      </c>
      <c r="P154" s="32">
        <v>6371792.1699999999</v>
      </c>
      <c r="Q154" s="86">
        <f t="shared" si="24"/>
        <v>5496027.7300000004</v>
      </c>
      <c r="R154" s="85">
        <f t="shared" si="25"/>
        <v>875764.44</v>
      </c>
      <c r="S154" s="107">
        <f t="shared" si="26"/>
        <v>-0.84065501794693454</v>
      </c>
      <c r="T154" s="7"/>
      <c r="U154" s="7"/>
      <c r="V154" s="7"/>
      <c r="W154" s="7"/>
    </row>
    <row r="155" spans="1:23" x14ac:dyDescent="0.2">
      <c r="A155" s="26" t="s">
        <v>179</v>
      </c>
      <c r="B155" s="26" t="s">
        <v>180</v>
      </c>
      <c r="C155" s="26" t="s">
        <v>162</v>
      </c>
      <c r="D155" s="32">
        <v>385566.35</v>
      </c>
      <c r="E155" s="32">
        <v>397942.55</v>
      </c>
      <c r="F155" s="32">
        <v>449827.41</v>
      </c>
      <c r="G155" s="32">
        <v>453635.47</v>
      </c>
      <c r="H155" s="32">
        <v>334157.5</v>
      </c>
      <c r="I155" s="32">
        <v>0</v>
      </c>
      <c r="J155" s="32">
        <v>136201.67000000001</v>
      </c>
      <c r="K155" s="32">
        <v>157450.01</v>
      </c>
      <c r="L155" s="32">
        <v>646866.30000000005</v>
      </c>
      <c r="M155" s="32">
        <v>821382.57</v>
      </c>
      <c r="N155" s="32">
        <v>1042693.42</v>
      </c>
      <c r="O155" s="32">
        <v>1105453.22</v>
      </c>
      <c r="P155" s="32">
        <v>5931176.4699999997</v>
      </c>
      <c r="Q155" s="86">
        <f t="shared" si="24"/>
        <v>2021129.2799999998</v>
      </c>
      <c r="R155" s="85">
        <f t="shared" si="25"/>
        <v>3910047.1900000004</v>
      </c>
      <c r="S155" s="107">
        <f t="shared" si="26"/>
        <v>0.9345853967342459</v>
      </c>
      <c r="T155" s="7"/>
      <c r="U155" s="7"/>
      <c r="V155" s="7"/>
      <c r="W155" s="7"/>
    </row>
    <row r="156" spans="1:23" x14ac:dyDescent="0.2">
      <c r="A156" s="26" t="s">
        <v>207</v>
      </c>
      <c r="B156" s="26" t="s">
        <v>208</v>
      </c>
      <c r="C156" s="26" t="s">
        <v>162</v>
      </c>
      <c r="D156" s="32">
        <v>0</v>
      </c>
      <c r="E156" s="32">
        <v>0</v>
      </c>
      <c r="F156" s="32">
        <v>1618377.2</v>
      </c>
      <c r="G156" s="32">
        <v>1493749.69</v>
      </c>
      <c r="H156" s="32">
        <v>944795.2</v>
      </c>
      <c r="I156" s="32">
        <v>543613.31999999995</v>
      </c>
      <c r="J156" s="32">
        <v>510617.09</v>
      </c>
      <c r="K156" s="32">
        <v>412150.21</v>
      </c>
      <c r="L156" s="32">
        <v>0</v>
      </c>
      <c r="M156" s="32">
        <v>0</v>
      </c>
      <c r="N156" s="32">
        <v>0</v>
      </c>
      <c r="O156" s="32">
        <v>0</v>
      </c>
      <c r="P156" s="32">
        <v>5523302.71</v>
      </c>
      <c r="Q156" s="86">
        <f t="shared" si="24"/>
        <v>4600535.41</v>
      </c>
      <c r="R156" s="85">
        <f t="shared" si="25"/>
        <v>922767.3</v>
      </c>
      <c r="S156" s="107">
        <f t="shared" si="26"/>
        <v>-0.79942175904260671</v>
      </c>
      <c r="T156" s="7"/>
      <c r="U156" s="7"/>
      <c r="V156" s="7"/>
      <c r="W156" s="7"/>
    </row>
    <row r="157" spans="1:23" x14ac:dyDescent="0.2">
      <c r="A157" s="26" t="s">
        <v>167</v>
      </c>
      <c r="B157" s="26" t="s">
        <v>168</v>
      </c>
      <c r="C157" s="26" t="s">
        <v>162</v>
      </c>
      <c r="D157" s="32">
        <v>0</v>
      </c>
      <c r="E157" s="32">
        <v>0</v>
      </c>
      <c r="F157" s="32">
        <v>1370012.38</v>
      </c>
      <c r="G157" s="32">
        <v>1219791.73</v>
      </c>
      <c r="H157" s="32">
        <v>722561.35</v>
      </c>
      <c r="I157" s="32">
        <v>439145.05</v>
      </c>
      <c r="J157" s="32">
        <v>389753.73</v>
      </c>
      <c r="K157" s="32">
        <v>365832.47</v>
      </c>
      <c r="L157" s="32">
        <v>0</v>
      </c>
      <c r="M157" s="32">
        <v>0</v>
      </c>
      <c r="N157" s="32">
        <v>0</v>
      </c>
      <c r="O157" s="32">
        <v>0</v>
      </c>
      <c r="P157" s="32">
        <v>4507096.71</v>
      </c>
      <c r="Q157" s="86">
        <f t="shared" si="24"/>
        <v>3751510.51</v>
      </c>
      <c r="R157" s="85">
        <f t="shared" si="25"/>
        <v>755586.2</v>
      </c>
      <c r="S157" s="107">
        <f t="shared" si="26"/>
        <v>-0.79859147455780422</v>
      </c>
      <c r="T157" s="7"/>
      <c r="U157" s="7"/>
      <c r="V157" s="7"/>
      <c r="W157" s="7"/>
    </row>
    <row r="158" spans="1:23" x14ac:dyDescent="0.2">
      <c r="A158" s="26" t="s">
        <v>160</v>
      </c>
      <c r="B158" s="26" t="s">
        <v>161</v>
      </c>
      <c r="C158" s="26" t="s">
        <v>162</v>
      </c>
      <c r="D158" s="32">
        <v>543588.59</v>
      </c>
      <c r="E158" s="32">
        <v>476403.48</v>
      </c>
      <c r="F158" s="32">
        <v>473584.53</v>
      </c>
      <c r="G158" s="32">
        <v>474524.18</v>
      </c>
      <c r="H158" s="32">
        <v>251356.87</v>
      </c>
      <c r="I158" s="32">
        <v>259813.73</v>
      </c>
      <c r="J158" s="32">
        <v>113280.8</v>
      </c>
      <c r="K158" s="32">
        <v>81392.45</v>
      </c>
      <c r="L158" s="32">
        <v>118239.03</v>
      </c>
      <c r="M158" s="32">
        <v>534000.46</v>
      </c>
      <c r="N158" s="32">
        <v>347017.81</v>
      </c>
      <c r="O158" s="32">
        <v>526851.12</v>
      </c>
      <c r="P158" s="32">
        <v>4200053.05</v>
      </c>
      <c r="Q158" s="86">
        <f t="shared" si="24"/>
        <v>2479271.38</v>
      </c>
      <c r="R158" s="85">
        <f t="shared" si="25"/>
        <v>1720781.67</v>
      </c>
      <c r="S158" s="107">
        <f t="shared" si="26"/>
        <v>-0.30593250747725731</v>
      </c>
      <c r="T158" s="7"/>
      <c r="U158" s="7"/>
      <c r="V158" s="7"/>
      <c r="W158" s="7"/>
    </row>
    <row r="159" spans="1:23" x14ac:dyDescent="0.2">
      <c r="A159" s="33" t="s">
        <v>213</v>
      </c>
      <c r="B159" s="33" t="s">
        <v>214</v>
      </c>
      <c r="C159" s="33" t="s">
        <v>162</v>
      </c>
      <c r="D159" s="34">
        <v>422348.77</v>
      </c>
      <c r="E159" s="34">
        <v>362250.62</v>
      </c>
      <c r="F159" s="34">
        <v>386552.98</v>
      </c>
      <c r="G159" s="34">
        <v>481269.89</v>
      </c>
      <c r="H159" s="34">
        <v>299521.44</v>
      </c>
      <c r="I159" s="34">
        <v>125458.36</v>
      </c>
      <c r="J159" s="34">
        <v>64628.69</v>
      </c>
      <c r="K159" s="34">
        <v>40539.089999999997</v>
      </c>
      <c r="L159" s="34">
        <v>599027.30000000005</v>
      </c>
      <c r="M159" s="34">
        <v>1042239.56</v>
      </c>
      <c r="N159" s="34">
        <v>233722.56</v>
      </c>
      <c r="O159" s="34">
        <v>76095.72</v>
      </c>
      <c r="P159" s="34">
        <v>4133654.98</v>
      </c>
      <c r="Q159" s="86">
        <f t="shared" si="24"/>
        <v>2077402.0600000003</v>
      </c>
      <c r="R159" s="85">
        <f t="shared" si="25"/>
        <v>2056252.9200000002</v>
      </c>
      <c r="S159" s="107">
        <f t="shared" si="26"/>
        <v>-1.0180571400800531E-2</v>
      </c>
      <c r="T159" s="7"/>
      <c r="U159" s="7"/>
      <c r="V159" s="7"/>
      <c r="W159" s="7"/>
    </row>
    <row r="160" spans="1:23" x14ac:dyDescent="0.2">
      <c r="A160" s="33" t="s">
        <v>215</v>
      </c>
      <c r="B160" s="33" t="s">
        <v>216</v>
      </c>
      <c r="C160" s="33" t="s">
        <v>162</v>
      </c>
      <c r="D160" s="34">
        <v>275045.98</v>
      </c>
      <c r="E160" s="34">
        <v>314352.62</v>
      </c>
      <c r="F160" s="34">
        <v>300717.45</v>
      </c>
      <c r="G160" s="34">
        <v>278901.18</v>
      </c>
      <c r="H160" s="34">
        <v>174778.08</v>
      </c>
      <c r="I160" s="34">
        <v>115279.16</v>
      </c>
      <c r="J160" s="34">
        <v>145592.24</v>
      </c>
      <c r="K160" s="34">
        <v>199804.86</v>
      </c>
      <c r="L160" s="34">
        <v>188660.37</v>
      </c>
      <c r="M160" s="34">
        <v>351847.6</v>
      </c>
      <c r="N160" s="34">
        <v>318414.12</v>
      </c>
      <c r="O160" s="34">
        <v>329558.61</v>
      </c>
      <c r="P160" s="34">
        <v>2992952.27</v>
      </c>
      <c r="Q160" s="86">
        <f t="shared" si="24"/>
        <v>1459074.47</v>
      </c>
      <c r="R160" s="85">
        <f t="shared" si="25"/>
        <v>1533877.7999999998</v>
      </c>
      <c r="S160" s="107">
        <f t="shared" si="26"/>
        <v>5.1267657366385055E-2</v>
      </c>
      <c r="T160" s="7"/>
      <c r="U160" s="7"/>
      <c r="V160" s="7"/>
      <c r="W160" s="7"/>
    </row>
    <row r="161" spans="1:23" x14ac:dyDescent="0.2">
      <c r="A161" s="96" t="s">
        <v>209</v>
      </c>
      <c r="B161" s="96" t="s">
        <v>210</v>
      </c>
      <c r="C161" s="96" t="s">
        <v>162</v>
      </c>
      <c r="D161" s="97">
        <v>148764.81</v>
      </c>
      <c r="E161" s="97">
        <v>111161.63</v>
      </c>
      <c r="F161" s="97">
        <v>173299.16</v>
      </c>
      <c r="G161" s="97">
        <v>180561.99</v>
      </c>
      <c r="H161" s="97">
        <v>115600.02</v>
      </c>
      <c r="I161" s="97">
        <v>123064.6</v>
      </c>
      <c r="J161" s="97">
        <v>88001.9</v>
      </c>
      <c r="K161" s="97">
        <v>81820.27</v>
      </c>
      <c r="L161" s="97">
        <v>104914.7</v>
      </c>
      <c r="M161" s="97">
        <v>243041.38</v>
      </c>
      <c r="N161" s="97">
        <v>289890.08</v>
      </c>
      <c r="O161" s="97">
        <v>314304.19</v>
      </c>
      <c r="P161" s="97">
        <v>1974424.73</v>
      </c>
      <c r="Q161" s="86">
        <f t="shared" si="24"/>
        <v>852452.21</v>
      </c>
      <c r="R161" s="85">
        <f>SUM(J161:O161)</f>
        <v>1121972.52</v>
      </c>
      <c r="S161" s="107">
        <f t="shared" si="26"/>
        <v>0.31617058040121693</v>
      </c>
      <c r="T161" s="7"/>
      <c r="U161" s="7"/>
      <c r="V161" s="7"/>
      <c r="W161" s="7"/>
    </row>
    <row r="162" spans="1:23" s="20" customFormat="1" x14ac:dyDescent="0.2">
      <c r="A162" s="91"/>
      <c r="B162" s="91"/>
      <c r="C162" s="91"/>
      <c r="D162" s="92"/>
      <c r="E162" s="92"/>
      <c r="F162" s="92"/>
      <c r="G162" s="92"/>
      <c r="H162" s="92"/>
      <c r="I162" s="92"/>
      <c r="J162" s="92"/>
      <c r="K162" s="92"/>
      <c r="L162" s="92"/>
      <c r="M162" s="92"/>
      <c r="N162" s="92"/>
      <c r="O162" s="92"/>
      <c r="P162" s="92"/>
      <c r="Q162" s="94">
        <f>SUM(Q134:Q161)</f>
        <v>267582576.07999998</v>
      </c>
      <c r="R162" s="94">
        <f>SUM(R134:R161)</f>
        <v>390006097.20999998</v>
      </c>
      <c r="S162" s="107">
        <f t="shared" si="26"/>
        <v>0.4575167894840757</v>
      </c>
      <c r="T162" s="95"/>
      <c r="U162" s="95"/>
      <c r="V162" s="95"/>
      <c r="W162" s="95"/>
    </row>
    <row r="163" spans="1:23" s="20" customFormat="1" x14ac:dyDescent="0.2">
      <c r="A163" s="91"/>
      <c r="B163" s="91"/>
      <c r="C163" s="91"/>
      <c r="D163" s="92"/>
      <c r="E163" s="92"/>
      <c r="F163" s="92"/>
      <c r="G163" s="92"/>
      <c r="H163" s="92"/>
      <c r="I163" s="92"/>
      <c r="J163" s="92"/>
      <c r="K163" s="92"/>
      <c r="L163" s="92"/>
      <c r="M163" s="92"/>
      <c r="N163" s="92"/>
      <c r="O163" s="92"/>
      <c r="P163" s="92"/>
      <c r="Q163" s="94"/>
      <c r="R163" s="93"/>
      <c r="S163" s="95"/>
      <c r="T163" s="95"/>
      <c r="U163" s="95"/>
      <c r="V163" s="95"/>
      <c r="W163" s="95"/>
    </row>
    <row r="164" spans="1:23" s="20" customFormat="1" x14ac:dyDescent="0.2">
      <c r="A164" s="91"/>
      <c r="B164" s="91"/>
      <c r="C164" s="91"/>
      <c r="D164" s="92"/>
      <c r="E164" s="92"/>
      <c r="F164" s="92"/>
      <c r="G164" s="92"/>
      <c r="H164" s="92"/>
      <c r="I164" s="92"/>
      <c r="J164" s="92"/>
      <c r="K164" s="92"/>
      <c r="L164" s="92"/>
      <c r="M164" s="92"/>
      <c r="N164" s="92"/>
      <c r="O164" s="92"/>
      <c r="P164" s="92"/>
      <c r="Q164" s="94"/>
      <c r="R164" s="93"/>
      <c r="S164" s="95"/>
      <c r="T164" s="95"/>
      <c r="U164" s="95"/>
      <c r="V164" s="95"/>
      <c r="W164" s="95"/>
    </row>
    <row r="165" spans="1:23" s="20" customFormat="1" x14ac:dyDescent="0.2">
      <c r="A165" s="91"/>
      <c r="B165" s="91"/>
      <c r="C165" s="91"/>
      <c r="D165" s="92"/>
      <c r="E165" s="92"/>
      <c r="F165" s="92"/>
      <c r="G165" s="92"/>
      <c r="H165" s="92"/>
      <c r="I165" s="92"/>
      <c r="J165" s="92"/>
      <c r="K165" s="92"/>
      <c r="L165" s="92"/>
      <c r="M165" s="92"/>
      <c r="N165" s="92"/>
      <c r="O165" s="92"/>
      <c r="P165" s="92"/>
      <c r="Q165" s="94"/>
      <c r="R165" s="93"/>
      <c r="S165" s="95"/>
      <c r="T165" s="95"/>
      <c r="U165" s="95"/>
      <c r="V165" s="95"/>
      <c r="W165" s="95"/>
    </row>
    <row r="166" spans="1:23" s="4" customFormat="1" x14ac:dyDescent="0.2">
      <c r="A166" s="3" t="s">
        <v>1</v>
      </c>
      <c r="B166" s="3" t="s">
        <v>2</v>
      </c>
      <c r="C166" s="3" t="s">
        <v>476</v>
      </c>
      <c r="D166" s="3">
        <v>36342</v>
      </c>
      <c r="E166" s="3">
        <v>36373</v>
      </c>
      <c r="F166" s="3">
        <v>36404</v>
      </c>
      <c r="G166" s="3">
        <v>36434</v>
      </c>
      <c r="H166" s="3">
        <v>36465</v>
      </c>
      <c r="I166" s="3">
        <v>36495</v>
      </c>
      <c r="J166" s="3">
        <v>36526</v>
      </c>
      <c r="K166" s="3">
        <v>36557</v>
      </c>
      <c r="L166" s="3">
        <v>36586</v>
      </c>
      <c r="M166" s="3">
        <v>36617</v>
      </c>
      <c r="N166" s="3">
        <v>36647</v>
      </c>
      <c r="O166" s="3">
        <v>36678</v>
      </c>
      <c r="P166" s="103" t="s">
        <v>4</v>
      </c>
      <c r="Q166" s="3" t="s">
        <v>4</v>
      </c>
      <c r="R166" s="3" t="s">
        <v>4</v>
      </c>
      <c r="S166" s="3" t="s">
        <v>514</v>
      </c>
    </row>
    <row r="167" spans="1:23" x14ac:dyDescent="0.2">
      <c r="A167" s="89" t="s">
        <v>97</v>
      </c>
      <c r="B167" s="89" t="s">
        <v>98</v>
      </c>
      <c r="C167" s="89" t="s">
        <v>99</v>
      </c>
      <c r="D167" s="90">
        <v>887705.56</v>
      </c>
      <c r="E167" s="90">
        <v>963295.89</v>
      </c>
      <c r="F167" s="90">
        <v>1068253.68</v>
      </c>
      <c r="G167" s="90">
        <v>1071988.83</v>
      </c>
      <c r="H167" s="90">
        <v>623023.47</v>
      </c>
      <c r="I167" s="90">
        <v>434398.26</v>
      </c>
      <c r="J167" s="90">
        <v>559525.88</v>
      </c>
      <c r="K167" s="90">
        <v>514479.22</v>
      </c>
      <c r="L167" s="90">
        <v>673218.85</v>
      </c>
      <c r="M167" s="90">
        <v>1061113.3799999999</v>
      </c>
      <c r="N167" s="90">
        <v>1415631.89</v>
      </c>
      <c r="O167" s="90">
        <v>1454706.26</v>
      </c>
      <c r="P167" s="90">
        <v>10727341.199999999</v>
      </c>
      <c r="Q167" s="86">
        <f>SUM(D167:I167)</f>
        <v>5048665.6899999995</v>
      </c>
      <c r="R167" s="85">
        <f>SUM(J167:O167)</f>
        <v>5678675.4799999995</v>
      </c>
      <c r="S167" s="107">
        <f>(R167/Q167)-1</f>
        <v>0.12478738515958265</v>
      </c>
      <c r="T167" s="7"/>
      <c r="U167" s="7"/>
      <c r="V167" s="7"/>
      <c r="W167" s="7"/>
    </row>
    <row r="168" spans="1:23" x14ac:dyDescent="0.2">
      <c r="A168" s="96" t="s">
        <v>100</v>
      </c>
      <c r="B168" s="96" t="s">
        <v>101</v>
      </c>
      <c r="C168" s="96" t="s">
        <v>99</v>
      </c>
      <c r="D168" s="97">
        <v>616463.6</v>
      </c>
      <c r="E168" s="97">
        <v>668859.84</v>
      </c>
      <c r="F168" s="97">
        <v>742149.8</v>
      </c>
      <c r="G168" s="97">
        <v>744640.24</v>
      </c>
      <c r="H168" s="97">
        <v>432624.24</v>
      </c>
      <c r="I168" s="97">
        <v>301698.48</v>
      </c>
      <c r="J168" s="97">
        <v>388863.73</v>
      </c>
      <c r="K168" s="97">
        <v>357457.23</v>
      </c>
      <c r="L168" s="97">
        <v>467563.36</v>
      </c>
      <c r="M168" s="97">
        <v>737013.23</v>
      </c>
      <c r="N168" s="97">
        <v>983588.93</v>
      </c>
      <c r="O168" s="97">
        <v>1010340.07</v>
      </c>
      <c r="P168" s="97">
        <v>7451262.75</v>
      </c>
      <c r="Q168" s="86">
        <f>SUM(D168:I168)</f>
        <v>3506436.1999999997</v>
      </c>
      <c r="R168" s="85">
        <f>SUM(J168:O168)</f>
        <v>3944826.55</v>
      </c>
      <c r="S168" s="107">
        <f>(R168/Q168)-1</f>
        <v>0.12502447641853576</v>
      </c>
      <c r="T168" s="7"/>
      <c r="U168" s="7"/>
      <c r="V168" s="7"/>
      <c r="W168" s="7"/>
    </row>
    <row r="169" spans="1:23" s="20" customFormat="1" x14ac:dyDescent="0.2">
      <c r="A169" s="95"/>
      <c r="B169" s="95"/>
      <c r="C169" s="95"/>
      <c r="D169" s="100"/>
      <c r="E169" s="100"/>
      <c r="F169" s="100"/>
      <c r="G169" s="100"/>
      <c r="H169" s="100"/>
      <c r="I169" s="100"/>
      <c r="J169" s="100"/>
      <c r="K169" s="100"/>
      <c r="L169" s="100"/>
      <c r="M169" s="100"/>
      <c r="N169" s="100"/>
      <c r="O169" s="100"/>
      <c r="P169" s="100">
        <f>SUM(P167:P168)</f>
        <v>18178603.949999999</v>
      </c>
      <c r="Q169" s="86">
        <f t="shared" ref="Q169:R169" si="27">SUM(Q167:Q168)</f>
        <v>8555101.8899999987</v>
      </c>
      <c r="R169" s="85">
        <f t="shared" si="27"/>
        <v>9623502.0299999993</v>
      </c>
      <c r="S169" s="107">
        <f t="shared" ref="S169" si="28">(R169/Q169)-1</f>
        <v>0.12488456055080377</v>
      </c>
      <c r="T169" s="95"/>
      <c r="U169" s="95"/>
      <c r="V169" s="95"/>
      <c r="W169" s="95"/>
    </row>
    <row r="170" spans="1:23" s="20" customFormat="1" x14ac:dyDescent="0.2">
      <c r="A170" s="95"/>
      <c r="B170" s="95"/>
      <c r="C170" s="95"/>
      <c r="D170" s="100"/>
      <c r="E170" s="100"/>
      <c r="F170" s="100"/>
      <c r="G170" s="100"/>
      <c r="H170" s="100"/>
      <c r="I170" s="100"/>
      <c r="J170" s="100"/>
      <c r="K170" s="100"/>
      <c r="L170" s="100"/>
      <c r="M170" s="100"/>
      <c r="N170" s="100"/>
      <c r="O170" s="100"/>
      <c r="P170" s="100"/>
      <c r="Q170" s="94"/>
      <c r="R170" s="93"/>
      <c r="S170" s="95"/>
      <c r="T170" s="95"/>
      <c r="U170" s="95"/>
      <c r="V170" s="95"/>
      <c r="W170" s="95"/>
    </row>
    <row r="171" spans="1:23" s="20" customFormat="1" x14ac:dyDescent="0.2">
      <c r="A171" s="95"/>
      <c r="B171" s="95"/>
      <c r="C171" s="95"/>
      <c r="D171" s="100"/>
      <c r="E171" s="100"/>
      <c r="F171" s="100"/>
      <c r="G171" s="100"/>
      <c r="H171" s="100"/>
      <c r="I171" s="100"/>
      <c r="J171" s="100"/>
      <c r="K171" s="100"/>
      <c r="L171" s="100"/>
      <c r="M171" s="100"/>
      <c r="N171" s="100"/>
      <c r="O171" s="100"/>
      <c r="P171" s="100"/>
      <c r="Q171" s="94"/>
      <c r="R171" s="93"/>
      <c r="S171" s="95"/>
      <c r="T171" s="95"/>
      <c r="U171" s="95"/>
      <c r="V171" s="95"/>
      <c r="W171" s="95"/>
    </row>
    <row r="172" spans="1:23" s="20" customFormat="1" x14ac:dyDescent="0.2">
      <c r="A172" s="95"/>
      <c r="B172" s="95"/>
      <c r="C172" s="95"/>
      <c r="D172" s="100"/>
      <c r="E172" s="100"/>
      <c r="F172" s="100"/>
      <c r="G172" s="100"/>
      <c r="H172" s="100"/>
      <c r="I172" s="100"/>
      <c r="J172" s="100"/>
      <c r="K172" s="100"/>
      <c r="L172" s="100"/>
      <c r="M172" s="100"/>
      <c r="N172" s="100"/>
      <c r="O172" s="100"/>
      <c r="P172" s="100"/>
      <c r="Q172" s="94"/>
      <c r="R172" s="93"/>
      <c r="S172" s="95"/>
      <c r="T172" s="95"/>
      <c r="U172" s="95"/>
      <c r="V172" s="95"/>
      <c r="W172" s="95"/>
    </row>
    <row r="173" spans="1:23" s="4" customFormat="1" x14ac:dyDescent="0.2">
      <c r="A173" s="3" t="s">
        <v>1</v>
      </c>
      <c r="B173" s="3" t="s">
        <v>2</v>
      </c>
      <c r="C173" s="3" t="s">
        <v>476</v>
      </c>
      <c r="D173" s="3">
        <v>36342</v>
      </c>
      <c r="E173" s="3">
        <v>36373</v>
      </c>
      <c r="F173" s="3">
        <v>36404</v>
      </c>
      <c r="G173" s="3">
        <v>36434</v>
      </c>
      <c r="H173" s="3">
        <v>36465</v>
      </c>
      <c r="I173" s="3">
        <v>36495</v>
      </c>
      <c r="J173" s="3">
        <v>36526</v>
      </c>
      <c r="K173" s="3">
        <v>36557</v>
      </c>
      <c r="L173" s="3">
        <v>36586</v>
      </c>
      <c r="M173" s="3">
        <v>36617</v>
      </c>
      <c r="N173" s="3">
        <v>36647</v>
      </c>
      <c r="O173" s="3">
        <v>36678</v>
      </c>
      <c r="P173" s="103" t="s">
        <v>4</v>
      </c>
      <c r="Q173" s="3" t="s">
        <v>4</v>
      </c>
      <c r="R173" s="3" t="s">
        <v>4</v>
      </c>
      <c r="S173" s="3" t="s">
        <v>514</v>
      </c>
    </row>
    <row r="174" spans="1:23" x14ac:dyDescent="0.2">
      <c r="A174" s="98" t="s">
        <v>15</v>
      </c>
      <c r="B174" s="98" t="s">
        <v>16</v>
      </c>
      <c r="C174" s="98" t="s">
        <v>12</v>
      </c>
      <c r="D174" s="99">
        <v>6743801.4000000004</v>
      </c>
      <c r="E174" s="99">
        <v>6518772.9199999999</v>
      </c>
      <c r="F174" s="99">
        <v>5828490.3200000003</v>
      </c>
      <c r="G174" s="99">
        <v>6191981</v>
      </c>
      <c r="H174" s="99">
        <v>5709121.4000000004</v>
      </c>
      <c r="I174" s="99">
        <v>4139440.52</v>
      </c>
      <c r="J174" s="99">
        <v>7230164.5199999996</v>
      </c>
      <c r="K174" s="99">
        <v>6343014.7000000002</v>
      </c>
      <c r="L174" s="99">
        <v>6332791.7999999998</v>
      </c>
      <c r="M174" s="99">
        <v>7172847.46</v>
      </c>
      <c r="N174" s="99">
        <v>5466679.4000000004</v>
      </c>
      <c r="O174" s="99">
        <v>8010385.96</v>
      </c>
      <c r="P174" s="99">
        <v>75687491.400000006</v>
      </c>
      <c r="Q174" s="86">
        <f t="shared" ref="Q174:Q181" si="29">SUM(D174:I174)</f>
        <v>35131607.560000002</v>
      </c>
      <c r="R174" s="85">
        <f t="shared" ref="R174:R181" si="30">SUM(J174:O174)</f>
        <v>40555883.840000004</v>
      </c>
      <c r="S174" s="107">
        <f t="shared" ref="S174:S181" si="31">(R174/Q174)-1</f>
        <v>0.15439874963694944</v>
      </c>
      <c r="T174" s="7"/>
      <c r="U174" s="7"/>
      <c r="V174" s="7"/>
      <c r="W174" s="7"/>
    </row>
    <row r="175" spans="1:23" x14ac:dyDescent="0.2">
      <c r="A175" s="26" t="s">
        <v>17</v>
      </c>
      <c r="B175" s="26" t="s">
        <v>18</v>
      </c>
      <c r="C175" s="26" t="s">
        <v>12</v>
      </c>
      <c r="D175" s="32">
        <v>3726184</v>
      </c>
      <c r="E175" s="32">
        <v>3117035.24</v>
      </c>
      <c r="F175" s="32">
        <v>2258913.48</v>
      </c>
      <c r="G175" s="32">
        <v>1887798.16</v>
      </c>
      <c r="H175" s="32">
        <v>1278201.32</v>
      </c>
      <c r="I175" s="32">
        <v>2010460.64</v>
      </c>
      <c r="J175" s="32">
        <v>3188069.68</v>
      </c>
      <c r="K175" s="32">
        <v>1829277.39</v>
      </c>
      <c r="L175" s="32">
        <v>893633.95</v>
      </c>
      <c r="M175" s="32">
        <v>2356011.38</v>
      </c>
      <c r="N175" s="32">
        <v>1550621.98</v>
      </c>
      <c r="O175" s="32">
        <v>1146436.52</v>
      </c>
      <c r="P175" s="32">
        <v>25242643.699999999</v>
      </c>
      <c r="Q175" s="86">
        <f t="shared" si="29"/>
        <v>14278592.840000002</v>
      </c>
      <c r="R175" s="85">
        <f t="shared" si="30"/>
        <v>10964050.9</v>
      </c>
      <c r="S175" s="107">
        <f t="shared" si="31"/>
        <v>-0.23213365470543113</v>
      </c>
      <c r="T175" s="7"/>
      <c r="U175" s="7"/>
      <c r="V175" s="7"/>
      <c r="W175" s="7"/>
    </row>
    <row r="176" spans="1:23" x14ac:dyDescent="0.2">
      <c r="A176" s="26" t="s">
        <v>10</v>
      </c>
      <c r="B176" s="26" t="s">
        <v>11</v>
      </c>
      <c r="C176" s="26" t="s">
        <v>12</v>
      </c>
      <c r="D176" s="32">
        <v>452823.52</v>
      </c>
      <c r="E176" s="32">
        <v>830309</v>
      </c>
      <c r="F176" s="32">
        <v>684559.12</v>
      </c>
      <c r="G176" s="32">
        <v>415591.52</v>
      </c>
      <c r="H176" s="32">
        <v>654330.52</v>
      </c>
      <c r="I176" s="32">
        <v>483000.12</v>
      </c>
      <c r="J176" s="32">
        <v>911418.8</v>
      </c>
      <c r="K176" s="32">
        <v>758005.36</v>
      </c>
      <c r="L176" s="32">
        <v>706101.56</v>
      </c>
      <c r="M176" s="32">
        <v>976630.76</v>
      </c>
      <c r="N176" s="32">
        <v>664264.4</v>
      </c>
      <c r="O176" s="32">
        <v>1001639.1</v>
      </c>
      <c r="P176" s="32">
        <v>8538673.7799999993</v>
      </c>
      <c r="Q176" s="86">
        <f t="shared" si="29"/>
        <v>3520613.8000000003</v>
      </c>
      <c r="R176" s="85">
        <f t="shared" si="30"/>
        <v>5018059.9800000004</v>
      </c>
      <c r="S176" s="107">
        <f t="shared" si="31"/>
        <v>0.42533667850759427</v>
      </c>
      <c r="T176" s="7"/>
      <c r="U176" s="7"/>
      <c r="V176" s="7"/>
      <c r="W176" s="7"/>
    </row>
    <row r="177" spans="1:23" x14ac:dyDescent="0.2">
      <c r="A177" s="33" t="s">
        <v>21</v>
      </c>
      <c r="B177" s="33" t="s">
        <v>22</v>
      </c>
      <c r="C177" s="33" t="s">
        <v>12</v>
      </c>
      <c r="D177" s="34">
        <v>566364.80000000005</v>
      </c>
      <c r="E177" s="34">
        <v>474708.5</v>
      </c>
      <c r="F177" s="34">
        <v>472394.5</v>
      </c>
      <c r="G177" s="34">
        <v>586507.5</v>
      </c>
      <c r="H177" s="34">
        <v>483334.5</v>
      </c>
      <c r="I177" s="34">
        <v>460235.5</v>
      </c>
      <c r="J177" s="34">
        <v>646178.5</v>
      </c>
      <c r="K177" s="34">
        <v>627369.34</v>
      </c>
      <c r="L177" s="34">
        <v>601830.38</v>
      </c>
      <c r="M177" s="34">
        <v>601006.22</v>
      </c>
      <c r="N177" s="34">
        <v>646112.73</v>
      </c>
      <c r="O177" s="34">
        <v>665472.99</v>
      </c>
      <c r="P177" s="34">
        <v>6831515.46</v>
      </c>
      <c r="Q177" s="86">
        <f t="shared" si="29"/>
        <v>3043545.3</v>
      </c>
      <c r="R177" s="85">
        <f t="shared" si="30"/>
        <v>3787970.1599999992</v>
      </c>
      <c r="S177" s="107">
        <f t="shared" si="31"/>
        <v>0.24459135206563198</v>
      </c>
      <c r="T177" s="7"/>
      <c r="U177" s="7"/>
      <c r="V177" s="7"/>
      <c r="W177" s="7"/>
    </row>
    <row r="178" spans="1:23" x14ac:dyDescent="0.2">
      <c r="A178" s="26" t="s">
        <v>13</v>
      </c>
      <c r="B178" s="26" t="s">
        <v>14</v>
      </c>
      <c r="C178" s="26" t="s">
        <v>12</v>
      </c>
      <c r="D178" s="32">
        <v>1187740</v>
      </c>
      <c r="E178" s="32">
        <v>477950.48</v>
      </c>
      <c r="F178" s="32">
        <v>449547.96</v>
      </c>
      <c r="G178" s="32">
        <v>981069.68</v>
      </c>
      <c r="H178" s="32">
        <v>316646.08</v>
      </c>
      <c r="I178" s="32">
        <v>420491.6</v>
      </c>
      <c r="J178" s="32">
        <v>519923.08</v>
      </c>
      <c r="K178" s="32">
        <v>299037.63</v>
      </c>
      <c r="L178" s="32">
        <v>380819.72</v>
      </c>
      <c r="M178" s="32">
        <v>337567.18</v>
      </c>
      <c r="N178" s="32">
        <v>350990.52</v>
      </c>
      <c r="O178" s="32">
        <v>306494.93</v>
      </c>
      <c r="P178" s="32">
        <v>6028278.8600000003</v>
      </c>
      <c r="Q178" s="86">
        <f t="shared" si="29"/>
        <v>3833445.8000000003</v>
      </c>
      <c r="R178" s="85">
        <f t="shared" si="30"/>
        <v>2194833.06</v>
      </c>
      <c r="S178" s="107">
        <f t="shared" si="31"/>
        <v>-0.42745165198370616</v>
      </c>
      <c r="T178" s="7"/>
      <c r="U178" s="7"/>
      <c r="V178" s="7"/>
      <c r="W178" s="7"/>
    </row>
    <row r="179" spans="1:23" x14ac:dyDescent="0.2">
      <c r="A179" s="33" t="s">
        <v>19</v>
      </c>
      <c r="B179" s="33" t="s">
        <v>20</v>
      </c>
      <c r="C179" s="33" t="s">
        <v>12</v>
      </c>
      <c r="D179" s="34">
        <v>216651.4</v>
      </c>
      <c r="E179" s="34">
        <v>218161.5</v>
      </c>
      <c r="F179" s="34">
        <v>179583.5</v>
      </c>
      <c r="G179" s="34">
        <v>226556.5</v>
      </c>
      <c r="H179" s="34">
        <v>187674.5</v>
      </c>
      <c r="I179" s="34">
        <v>200378.5</v>
      </c>
      <c r="J179" s="34">
        <v>297777.5</v>
      </c>
      <c r="K179" s="34">
        <v>286291.09999999998</v>
      </c>
      <c r="L179" s="34">
        <v>277640.92</v>
      </c>
      <c r="M179" s="34">
        <v>268784.45</v>
      </c>
      <c r="N179" s="34">
        <v>279082.95</v>
      </c>
      <c r="O179" s="34">
        <v>300091.53000000003</v>
      </c>
      <c r="P179" s="34">
        <v>2938674.35</v>
      </c>
      <c r="Q179" s="86">
        <f t="shared" si="29"/>
        <v>1229005.8999999999</v>
      </c>
      <c r="R179" s="85">
        <f t="shared" si="30"/>
        <v>1709668.45</v>
      </c>
      <c r="S179" s="107">
        <f t="shared" si="31"/>
        <v>0.39109865135716615</v>
      </c>
      <c r="T179" s="7"/>
      <c r="U179" s="7"/>
      <c r="V179" s="7"/>
      <c r="W179" s="7"/>
    </row>
    <row r="180" spans="1:23" x14ac:dyDescent="0.2">
      <c r="A180" s="33" t="s">
        <v>25</v>
      </c>
      <c r="B180" s="33" t="s">
        <v>26</v>
      </c>
      <c r="C180" s="33" t="s">
        <v>12</v>
      </c>
      <c r="D180" s="34">
        <v>78193.2</v>
      </c>
      <c r="E180" s="34">
        <v>20806.599999999999</v>
      </c>
      <c r="F180" s="34">
        <v>252124.79999999999</v>
      </c>
      <c r="G180" s="34">
        <v>256784.7</v>
      </c>
      <c r="H180" s="34">
        <v>215869.9</v>
      </c>
      <c r="I180" s="34">
        <v>916.1</v>
      </c>
      <c r="J180" s="34">
        <v>245792.5</v>
      </c>
      <c r="K180" s="34">
        <v>216927.72</v>
      </c>
      <c r="L180" s="34">
        <v>216927.72</v>
      </c>
      <c r="M180" s="34">
        <v>262992.65000000002</v>
      </c>
      <c r="N180" s="34">
        <v>216927.72</v>
      </c>
      <c r="O180" s="34">
        <v>229669.19</v>
      </c>
      <c r="P180" s="34">
        <v>2213932.7999999998</v>
      </c>
      <c r="Q180" s="86">
        <f t="shared" si="29"/>
        <v>824695.3</v>
      </c>
      <c r="R180" s="85">
        <f t="shared" si="30"/>
        <v>1389237.5</v>
      </c>
      <c r="S180" s="107">
        <f t="shared" si="31"/>
        <v>0.68454640156188584</v>
      </c>
      <c r="T180" s="7"/>
      <c r="U180" s="7"/>
      <c r="V180" s="7"/>
      <c r="W180" s="7"/>
    </row>
    <row r="181" spans="1:23" x14ac:dyDescent="0.2">
      <c r="A181" s="33" t="s">
        <v>23</v>
      </c>
      <c r="B181" s="33" t="s">
        <v>24</v>
      </c>
      <c r="C181" s="33" t="s">
        <v>12</v>
      </c>
      <c r="D181" s="34">
        <v>184731.92</v>
      </c>
      <c r="E181" s="34">
        <v>164156.20000000001</v>
      </c>
      <c r="F181" s="34">
        <v>164156.20000000001</v>
      </c>
      <c r="G181" s="34">
        <v>199100.74</v>
      </c>
      <c r="H181" s="34">
        <v>163810.20000000001</v>
      </c>
      <c r="I181" s="34">
        <v>163810.20000000001</v>
      </c>
      <c r="J181" s="34">
        <v>199100.74</v>
      </c>
      <c r="K181" s="34">
        <v>175259.8</v>
      </c>
      <c r="L181" s="34">
        <v>175259.8</v>
      </c>
      <c r="M181" s="34">
        <v>213017.06</v>
      </c>
      <c r="N181" s="34">
        <v>175259.8</v>
      </c>
      <c r="O181" s="34">
        <v>185538.1</v>
      </c>
      <c r="P181" s="34">
        <v>2163200.7599999998</v>
      </c>
      <c r="Q181" s="86">
        <f t="shared" si="29"/>
        <v>1039765.46</v>
      </c>
      <c r="R181" s="85">
        <f t="shared" si="30"/>
        <v>1123435.3</v>
      </c>
      <c r="S181" s="107">
        <f t="shared" si="31"/>
        <v>8.0469916744493553E-2</v>
      </c>
      <c r="T181" s="7"/>
      <c r="U181" s="7"/>
      <c r="V181" s="7"/>
      <c r="W181" s="7"/>
    </row>
    <row r="182" spans="1:23" x14ac:dyDescent="0.2">
      <c r="A182" s="7"/>
      <c r="B182" s="7"/>
      <c r="C182" s="7"/>
      <c r="D182" s="23"/>
      <c r="E182" s="23"/>
      <c r="F182" s="23"/>
      <c r="G182" s="23"/>
      <c r="H182" s="23"/>
      <c r="I182" s="23"/>
      <c r="J182" s="23"/>
      <c r="K182" s="23"/>
      <c r="L182" s="23"/>
      <c r="M182" s="23"/>
      <c r="N182" s="23"/>
      <c r="O182" s="23"/>
      <c r="P182" s="23">
        <f>SUM(P174:P181)</f>
        <v>129644411.11</v>
      </c>
      <c r="Q182" s="86">
        <f t="shared" ref="Q182:R182" si="32">SUM(Q174:Q181)</f>
        <v>62901271.959999993</v>
      </c>
      <c r="R182" s="85">
        <f t="shared" si="32"/>
        <v>66743139.189999998</v>
      </c>
      <c r="S182" s="107">
        <f t="shared" ref="S182" si="33">(R182/Q182)-1</f>
        <v>6.1077735159999813E-2</v>
      </c>
      <c r="T182" s="7"/>
      <c r="U182" s="7"/>
      <c r="V182" s="7"/>
      <c r="W182" s="7"/>
    </row>
    <row r="183" spans="1:23" x14ac:dyDescent="0.2">
      <c r="A183" s="7"/>
      <c r="B183" s="7"/>
      <c r="C183" s="7"/>
      <c r="D183" s="23"/>
      <c r="E183" s="23"/>
      <c r="F183" s="23"/>
      <c r="G183" s="23"/>
      <c r="H183" s="23"/>
      <c r="I183" s="23"/>
      <c r="J183" s="23"/>
      <c r="K183" s="23"/>
      <c r="L183" s="23"/>
      <c r="M183" s="23"/>
      <c r="N183" s="23"/>
      <c r="O183" s="23"/>
      <c r="P183" s="23"/>
      <c r="Q183" s="7"/>
      <c r="R183" s="7"/>
      <c r="S183" s="7"/>
      <c r="T183" s="7"/>
      <c r="U183" s="7"/>
      <c r="V183" s="7"/>
      <c r="W183" s="7"/>
    </row>
    <row r="184" spans="1:23" x14ac:dyDescent="0.2">
      <c r="A184" s="7"/>
      <c r="B184" s="7"/>
      <c r="C184" s="7"/>
      <c r="D184" s="25"/>
      <c r="E184" s="25"/>
      <c r="F184" s="25"/>
      <c r="G184" s="25"/>
      <c r="H184" s="25"/>
      <c r="I184" s="25"/>
      <c r="J184" s="25"/>
      <c r="K184" s="25"/>
      <c r="L184" s="25"/>
      <c r="M184" s="25"/>
      <c r="N184" s="25"/>
      <c r="O184" s="25"/>
      <c r="P184" s="25"/>
      <c r="Q184" s="7"/>
      <c r="R184" s="7"/>
      <c r="S184" s="7"/>
      <c r="T184" s="7"/>
      <c r="U184" s="7"/>
      <c r="V184" s="7"/>
      <c r="W184" s="7"/>
    </row>
    <row r="185" spans="1:23" x14ac:dyDescent="0.2">
      <c r="A185" s="7"/>
      <c r="B185" s="7"/>
      <c r="C185" s="7"/>
      <c r="D185" s="25"/>
      <c r="E185" s="25"/>
      <c r="F185" s="25"/>
      <c r="G185" s="25"/>
      <c r="H185" s="25"/>
      <c r="I185" s="25"/>
      <c r="J185" s="25"/>
      <c r="K185" s="25"/>
      <c r="L185" s="25"/>
      <c r="M185" s="25"/>
      <c r="N185" s="25"/>
      <c r="O185" s="25"/>
      <c r="P185" s="25"/>
      <c r="Q185" s="7"/>
      <c r="R185" s="7"/>
      <c r="S185" s="7"/>
      <c r="T185" s="7"/>
      <c r="U185" s="7"/>
      <c r="V185" s="7"/>
      <c r="W185" s="7"/>
    </row>
    <row r="186" spans="1:23" x14ac:dyDescent="0.2">
      <c r="A186" s="7"/>
      <c r="B186" s="7"/>
      <c r="C186" s="7"/>
      <c r="D186" s="25"/>
      <c r="E186" s="25"/>
      <c r="F186" s="25"/>
      <c r="G186" s="25"/>
      <c r="H186" s="25"/>
      <c r="I186" s="25"/>
      <c r="J186" s="25"/>
      <c r="K186" s="25"/>
      <c r="L186" s="25"/>
      <c r="M186" s="25"/>
      <c r="N186" s="25"/>
      <c r="O186" s="25"/>
      <c r="P186" s="25"/>
      <c r="Q186" s="7"/>
      <c r="R186" s="7"/>
      <c r="S186" s="7"/>
      <c r="T186" s="7"/>
      <c r="U186" s="7"/>
      <c r="V186" s="7"/>
      <c r="W186" s="7"/>
    </row>
    <row r="187" spans="1:23" x14ac:dyDescent="0.2">
      <c r="A187" s="7"/>
      <c r="B187" s="7"/>
      <c r="C187" s="7"/>
      <c r="D187" s="25"/>
      <c r="E187" s="25"/>
      <c r="F187" s="25"/>
      <c r="G187" s="25"/>
      <c r="H187" s="25"/>
      <c r="I187" s="25"/>
      <c r="J187" s="25"/>
      <c r="K187" s="25"/>
      <c r="L187" s="25"/>
      <c r="M187" s="25"/>
      <c r="N187" s="25"/>
      <c r="O187" s="25"/>
      <c r="P187" s="25"/>
      <c r="Q187" s="7"/>
      <c r="R187" s="7"/>
      <c r="S187" s="7"/>
      <c r="T187" s="7"/>
      <c r="U187" s="7"/>
      <c r="V187" s="7"/>
      <c r="W187" s="7"/>
    </row>
    <row r="188" spans="1:23" x14ac:dyDescent="0.2">
      <c r="A188" s="7"/>
      <c r="B188" s="7"/>
      <c r="C188" s="7"/>
      <c r="D188" s="25"/>
      <c r="E188" s="25"/>
      <c r="F188" s="25"/>
      <c r="G188" s="25"/>
      <c r="H188" s="25"/>
      <c r="I188" s="25"/>
      <c r="J188" s="25"/>
      <c r="K188" s="25"/>
      <c r="L188" s="25"/>
      <c r="M188" s="25"/>
      <c r="N188" s="25"/>
      <c r="O188" s="25"/>
      <c r="P188" s="25"/>
      <c r="Q188" s="7"/>
      <c r="R188" s="7"/>
      <c r="S188" s="7"/>
      <c r="T188" s="7"/>
      <c r="U188" s="7"/>
      <c r="V188" s="7"/>
      <c r="W188" s="7"/>
    </row>
    <row r="189" spans="1:23" x14ac:dyDescent="0.2">
      <c r="A189" s="7"/>
      <c r="B189" s="7"/>
      <c r="C189" s="7"/>
      <c r="D189" s="25"/>
      <c r="E189" s="25"/>
      <c r="F189" s="25"/>
      <c r="G189" s="25"/>
      <c r="H189" s="25"/>
      <c r="I189" s="25"/>
      <c r="J189" s="25"/>
      <c r="K189" s="25"/>
      <c r="L189" s="25"/>
      <c r="M189" s="25"/>
      <c r="N189" s="25"/>
      <c r="O189" s="25"/>
      <c r="P189" s="25"/>
      <c r="Q189" s="7"/>
      <c r="R189" s="7"/>
      <c r="S189" s="7"/>
      <c r="T189" s="7"/>
      <c r="U189" s="7"/>
      <c r="V189" s="7"/>
      <c r="W189" s="7"/>
    </row>
    <row r="190" spans="1:23" x14ac:dyDescent="0.2">
      <c r="A190" s="7"/>
      <c r="B190" s="7"/>
      <c r="C190" s="7"/>
      <c r="D190" s="25"/>
      <c r="E190" s="25"/>
      <c r="F190" s="25"/>
      <c r="G190" s="25"/>
      <c r="H190" s="25"/>
      <c r="I190" s="25"/>
      <c r="J190" s="25"/>
      <c r="K190" s="25"/>
      <c r="L190" s="25"/>
      <c r="M190" s="25"/>
      <c r="N190" s="25"/>
      <c r="O190" s="25"/>
      <c r="P190" s="25"/>
      <c r="Q190" s="7"/>
      <c r="R190" s="7"/>
      <c r="S190" s="7"/>
      <c r="T190" s="7"/>
      <c r="U190" s="7"/>
      <c r="V190" s="7"/>
      <c r="W190" s="7"/>
    </row>
    <row r="191" spans="1:23" x14ac:dyDescent="0.2">
      <c r="A191" s="7"/>
      <c r="B191" s="7"/>
      <c r="C191" s="7"/>
      <c r="D191" s="25"/>
      <c r="E191" s="25"/>
      <c r="F191" s="25"/>
      <c r="G191" s="25"/>
      <c r="H191" s="25"/>
      <c r="I191" s="25"/>
      <c r="J191" s="25"/>
      <c r="K191" s="25"/>
      <c r="L191" s="25"/>
      <c r="M191" s="25"/>
      <c r="N191" s="25"/>
      <c r="O191" s="25"/>
      <c r="P191" s="25"/>
      <c r="Q191" s="7"/>
      <c r="R191" s="7"/>
      <c r="S191" s="7"/>
      <c r="T191" s="7"/>
      <c r="U191" s="7"/>
      <c r="V191" s="7"/>
      <c r="W191" s="7"/>
    </row>
    <row r="192" spans="1:23" x14ac:dyDescent="0.2">
      <c r="A192" s="7"/>
      <c r="B192" s="7"/>
      <c r="C192" s="7"/>
      <c r="D192" s="25"/>
      <c r="E192" s="25"/>
      <c r="F192" s="25"/>
      <c r="G192" s="25"/>
      <c r="H192" s="25"/>
      <c r="I192" s="25"/>
      <c r="J192" s="25"/>
      <c r="K192" s="25"/>
      <c r="L192" s="25"/>
      <c r="M192" s="25"/>
      <c r="N192" s="25"/>
      <c r="O192" s="25"/>
      <c r="P192" s="25"/>
      <c r="Q192" s="7"/>
      <c r="R192" s="7"/>
      <c r="S192" s="7"/>
      <c r="T192" s="7"/>
      <c r="U192" s="7"/>
      <c r="V192" s="7"/>
      <c r="W192" s="7"/>
    </row>
    <row r="193" spans="1:23" x14ac:dyDescent="0.2">
      <c r="A193" s="7"/>
      <c r="B193" s="7"/>
      <c r="C193" s="7"/>
      <c r="D193" s="25"/>
      <c r="E193" s="25"/>
      <c r="F193" s="25"/>
      <c r="G193" s="25"/>
      <c r="H193" s="25"/>
      <c r="I193" s="25"/>
      <c r="J193" s="25"/>
      <c r="K193" s="25"/>
      <c r="L193" s="25"/>
      <c r="M193" s="25"/>
      <c r="N193" s="25"/>
      <c r="O193" s="25"/>
      <c r="P193" s="25"/>
      <c r="Q193" s="7"/>
      <c r="R193" s="7"/>
      <c r="S193" s="7"/>
      <c r="T193" s="7"/>
      <c r="U193" s="7"/>
      <c r="V193" s="7"/>
      <c r="W193" s="7"/>
    </row>
    <row r="194" spans="1:23" x14ac:dyDescent="0.2">
      <c r="A194" s="7"/>
      <c r="B194" s="7"/>
      <c r="C194" s="7"/>
      <c r="D194" s="25"/>
      <c r="E194" s="25"/>
      <c r="F194" s="25"/>
      <c r="G194" s="25"/>
      <c r="H194" s="25"/>
      <c r="I194" s="25"/>
      <c r="J194" s="25"/>
      <c r="K194" s="25"/>
      <c r="L194" s="25"/>
      <c r="M194" s="25"/>
      <c r="N194" s="25"/>
      <c r="O194" s="25"/>
      <c r="P194" s="25"/>
      <c r="Q194" s="7"/>
      <c r="R194" s="7"/>
      <c r="S194" s="7"/>
      <c r="T194" s="7"/>
      <c r="U194" s="7"/>
      <c r="V194" s="7"/>
      <c r="W194" s="7"/>
    </row>
    <row r="195" spans="1:23" x14ac:dyDescent="0.2">
      <c r="A195" s="7"/>
      <c r="B195" s="7"/>
      <c r="C195" s="7"/>
      <c r="D195" s="25"/>
      <c r="E195" s="25"/>
      <c r="F195" s="25"/>
      <c r="G195" s="25"/>
      <c r="H195" s="25"/>
      <c r="I195" s="25"/>
      <c r="J195" s="25"/>
      <c r="K195" s="25"/>
      <c r="L195" s="25"/>
      <c r="M195" s="25"/>
      <c r="N195" s="25"/>
      <c r="O195" s="25"/>
      <c r="P195" s="25"/>
      <c r="Q195" s="7"/>
      <c r="R195" s="7"/>
      <c r="S195" s="7"/>
      <c r="T195" s="7"/>
      <c r="U195" s="7"/>
      <c r="V195" s="7"/>
      <c r="W195" s="7"/>
    </row>
    <row r="196" spans="1:23" x14ac:dyDescent="0.2">
      <c r="A196" s="7"/>
      <c r="B196" s="7"/>
      <c r="C196" s="7"/>
      <c r="D196" s="25"/>
      <c r="E196" s="25"/>
      <c r="F196" s="25"/>
      <c r="G196" s="25"/>
      <c r="H196" s="25"/>
      <c r="I196" s="25"/>
      <c r="J196" s="25"/>
      <c r="K196" s="25"/>
      <c r="L196" s="25"/>
      <c r="M196" s="25"/>
      <c r="N196" s="25"/>
      <c r="O196" s="25"/>
      <c r="P196" s="25"/>
      <c r="Q196" s="7"/>
      <c r="R196" s="7"/>
      <c r="S196" s="7"/>
      <c r="T196" s="7"/>
      <c r="U196" s="7"/>
      <c r="V196" s="7"/>
      <c r="W196" s="7"/>
    </row>
    <row r="197" spans="1:23" x14ac:dyDescent="0.2">
      <c r="A197" s="7"/>
      <c r="B197" s="7"/>
      <c r="C197" s="7"/>
      <c r="D197" s="25"/>
      <c r="E197" s="25"/>
      <c r="F197" s="25"/>
      <c r="G197" s="25"/>
      <c r="H197" s="25"/>
      <c r="I197" s="25"/>
      <c r="J197" s="25"/>
      <c r="K197" s="25"/>
      <c r="L197" s="25"/>
      <c r="M197" s="25"/>
      <c r="N197" s="25"/>
      <c r="O197" s="25"/>
      <c r="P197" s="25"/>
      <c r="Q197" s="7"/>
      <c r="R197" s="7"/>
      <c r="S197" s="7"/>
      <c r="T197" s="7"/>
      <c r="U197" s="7"/>
      <c r="V197" s="7"/>
      <c r="W197" s="7"/>
    </row>
    <row r="198" spans="1:23" x14ac:dyDescent="0.2">
      <c r="A198" s="7"/>
      <c r="B198" s="7"/>
      <c r="C198" s="7"/>
      <c r="D198" s="25"/>
      <c r="E198" s="25"/>
      <c r="F198" s="25"/>
      <c r="G198" s="25"/>
      <c r="H198" s="25"/>
      <c r="I198" s="25"/>
      <c r="J198" s="25"/>
      <c r="K198" s="25"/>
      <c r="L198" s="25"/>
      <c r="M198" s="25"/>
      <c r="N198" s="25"/>
      <c r="O198" s="25"/>
      <c r="P198" s="25"/>
      <c r="Q198" s="7"/>
      <c r="R198" s="7"/>
      <c r="S198" s="7"/>
      <c r="T198" s="7"/>
      <c r="U198" s="7"/>
      <c r="V198" s="7"/>
      <c r="W198" s="7"/>
    </row>
    <row r="199" spans="1:23" x14ac:dyDescent="0.2">
      <c r="A199" s="7"/>
      <c r="B199" s="7"/>
      <c r="C199" s="7"/>
      <c r="D199" s="25"/>
      <c r="E199" s="25"/>
      <c r="F199" s="25"/>
      <c r="G199" s="25"/>
      <c r="H199" s="25"/>
      <c r="I199" s="25"/>
      <c r="J199" s="25"/>
      <c r="K199" s="25"/>
      <c r="L199" s="25"/>
      <c r="M199" s="25"/>
      <c r="N199" s="25"/>
      <c r="O199" s="25"/>
      <c r="P199" s="25"/>
      <c r="Q199" s="7"/>
      <c r="R199" s="7"/>
      <c r="S199" s="7"/>
      <c r="T199" s="7"/>
      <c r="U199" s="7"/>
      <c r="V199" s="7"/>
      <c r="W199" s="7"/>
    </row>
    <row r="200" spans="1:23" x14ac:dyDescent="0.2">
      <c r="A200" s="7"/>
      <c r="B200" s="7"/>
      <c r="C200" s="7"/>
      <c r="D200" s="25"/>
      <c r="E200" s="25"/>
      <c r="F200" s="25"/>
      <c r="G200" s="25"/>
      <c r="H200" s="25"/>
      <c r="I200" s="25"/>
      <c r="J200" s="25"/>
      <c r="K200" s="25"/>
      <c r="L200" s="25"/>
      <c r="M200" s="25"/>
      <c r="N200" s="25"/>
      <c r="O200" s="25"/>
      <c r="P200" s="25"/>
      <c r="Q200" s="7"/>
      <c r="R200" s="7"/>
      <c r="S200" s="7"/>
      <c r="T200" s="7"/>
      <c r="U200" s="7"/>
      <c r="V200" s="7"/>
      <c r="W200" s="7"/>
    </row>
    <row r="201" spans="1:23" x14ac:dyDescent="0.2">
      <c r="A201" s="7"/>
      <c r="B201" s="7"/>
      <c r="C201" s="7"/>
      <c r="D201" s="25"/>
      <c r="E201" s="25"/>
      <c r="F201" s="25"/>
      <c r="G201" s="25"/>
      <c r="H201" s="25"/>
      <c r="I201" s="25"/>
      <c r="J201" s="25"/>
      <c r="K201" s="25"/>
      <c r="L201" s="25"/>
      <c r="M201" s="25"/>
      <c r="N201" s="25"/>
      <c r="O201" s="25"/>
      <c r="P201" s="25"/>
      <c r="Q201" s="7"/>
      <c r="R201" s="7"/>
      <c r="S201" s="7"/>
      <c r="T201" s="7"/>
      <c r="U201" s="7"/>
      <c r="V201" s="7"/>
      <c r="W201" s="7"/>
    </row>
    <row r="202" spans="1:23" x14ac:dyDescent="0.2">
      <c r="A202" s="7"/>
      <c r="B202" s="7"/>
      <c r="C202" s="7"/>
      <c r="D202" s="25"/>
      <c r="E202" s="25"/>
      <c r="F202" s="25"/>
      <c r="G202" s="25"/>
      <c r="H202" s="25"/>
      <c r="I202" s="25"/>
      <c r="J202" s="25"/>
      <c r="K202" s="25"/>
      <c r="L202" s="25"/>
      <c r="M202" s="25"/>
      <c r="N202" s="25"/>
      <c r="O202" s="25"/>
      <c r="P202" s="25"/>
      <c r="Q202" s="7"/>
      <c r="R202" s="7"/>
      <c r="S202" s="7"/>
      <c r="T202" s="7"/>
      <c r="U202" s="7"/>
      <c r="V202" s="7"/>
      <c r="W202" s="7"/>
    </row>
    <row r="203" spans="1:23" x14ac:dyDescent="0.2">
      <c r="A203" s="7"/>
      <c r="B203" s="7"/>
      <c r="C203" s="7"/>
      <c r="D203" s="25"/>
      <c r="E203" s="25"/>
      <c r="F203" s="25"/>
      <c r="G203" s="25"/>
      <c r="H203" s="25"/>
      <c r="I203" s="25"/>
      <c r="J203" s="25"/>
      <c r="K203" s="25"/>
      <c r="L203" s="25"/>
      <c r="M203" s="25"/>
      <c r="N203" s="25"/>
      <c r="O203" s="25"/>
      <c r="P203" s="25"/>
      <c r="Q203" s="7"/>
      <c r="R203" s="7"/>
      <c r="S203" s="7"/>
      <c r="T203" s="7"/>
      <c r="U203" s="7"/>
      <c r="V203" s="7"/>
      <c r="W203" s="7"/>
    </row>
    <row r="204" spans="1:23" x14ac:dyDescent="0.2">
      <c r="A204" s="7"/>
      <c r="B204" s="7"/>
      <c r="C204" s="7"/>
      <c r="D204" s="25"/>
      <c r="E204" s="25"/>
      <c r="F204" s="25"/>
      <c r="G204" s="25"/>
      <c r="H204" s="25"/>
      <c r="I204" s="25"/>
      <c r="J204" s="25"/>
      <c r="K204" s="25"/>
      <c r="L204" s="25"/>
      <c r="M204" s="25"/>
      <c r="N204" s="25"/>
      <c r="O204" s="25"/>
      <c r="P204" s="25"/>
      <c r="Q204" s="7"/>
      <c r="R204" s="7"/>
      <c r="S204" s="7"/>
      <c r="T204" s="7"/>
      <c r="U204" s="7"/>
      <c r="V204" s="7"/>
      <c r="W204" s="7"/>
    </row>
    <row r="205" spans="1:23" x14ac:dyDescent="0.2">
      <c r="A205" s="7"/>
      <c r="B205" s="7"/>
      <c r="C205" s="7"/>
      <c r="D205" s="25"/>
      <c r="E205" s="25"/>
      <c r="F205" s="25"/>
      <c r="G205" s="25"/>
      <c r="H205" s="25"/>
      <c r="I205" s="25"/>
      <c r="J205" s="25"/>
      <c r="K205" s="25"/>
      <c r="L205" s="25"/>
      <c r="M205" s="25"/>
      <c r="N205" s="25"/>
      <c r="O205" s="25"/>
      <c r="P205" s="25"/>
      <c r="Q205" s="7"/>
      <c r="R205" s="7"/>
      <c r="S205" s="7"/>
      <c r="T205" s="7"/>
      <c r="U205" s="7"/>
      <c r="V205" s="7"/>
      <c r="W205" s="7"/>
    </row>
    <row r="206" spans="1:23" x14ac:dyDescent="0.2">
      <c r="A206" s="7"/>
      <c r="B206" s="7"/>
      <c r="C206" s="7"/>
      <c r="D206" s="25"/>
      <c r="E206" s="25"/>
      <c r="F206" s="25"/>
      <c r="G206" s="25"/>
      <c r="H206" s="25"/>
      <c r="I206" s="25"/>
      <c r="J206" s="25"/>
      <c r="K206" s="25"/>
      <c r="L206" s="25"/>
      <c r="M206" s="25"/>
      <c r="N206" s="25"/>
      <c r="O206" s="25"/>
      <c r="P206" s="25"/>
      <c r="Q206" s="7"/>
      <c r="R206" s="7"/>
      <c r="S206" s="7"/>
      <c r="T206" s="7"/>
      <c r="U206" s="7"/>
      <c r="V206" s="7"/>
      <c r="W206" s="7"/>
    </row>
    <row r="207" spans="1:23" x14ac:dyDescent="0.2">
      <c r="A207" s="7"/>
      <c r="B207" s="7"/>
      <c r="C207" s="7"/>
      <c r="D207" s="25"/>
      <c r="E207" s="25"/>
      <c r="F207" s="25"/>
      <c r="G207" s="25"/>
      <c r="H207" s="25"/>
      <c r="I207" s="25"/>
      <c r="J207" s="25"/>
      <c r="K207" s="25"/>
      <c r="L207" s="25"/>
      <c r="M207" s="25"/>
      <c r="N207" s="25"/>
      <c r="O207" s="25"/>
      <c r="P207" s="25"/>
      <c r="Q207" s="7"/>
      <c r="R207" s="7"/>
      <c r="S207" s="7"/>
      <c r="T207" s="7"/>
      <c r="U207" s="7"/>
      <c r="V207" s="7"/>
      <c r="W207" s="7"/>
    </row>
    <row r="208" spans="1:23" x14ac:dyDescent="0.2">
      <c r="A208" s="7"/>
      <c r="B208" s="7"/>
      <c r="C208" s="7"/>
      <c r="D208" s="25"/>
      <c r="E208" s="25"/>
      <c r="F208" s="25"/>
      <c r="G208" s="25"/>
      <c r="H208" s="25"/>
      <c r="I208" s="25"/>
      <c r="J208" s="25"/>
      <c r="K208" s="25"/>
      <c r="L208" s="25"/>
      <c r="M208" s="25"/>
      <c r="N208" s="25"/>
      <c r="O208" s="25"/>
      <c r="P208" s="25"/>
      <c r="Q208" s="7"/>
      <c r="R208" s="7"/>
      <c r="S208" s="7"/>
      <c r="T208" s="7"/>
      <c r="U208" s="7"/>
      <c r="V208" s="7"/>
      <c r="W208" s="7"/>
    </row>
    <row r="209" spans="1:23" x14ac:dyDescent="0.2">
      <c r="A209" s="7"/>
      <c r="B209" s="7"/>
      <c r="C209" s="7"/>
      <c r="D209" s="25"/>
      <c r="E209" s="25"/>
      <c r="F209" s="25"/>
      <c r="G209" s="25"/>
      <c r="H209" s="25"/>
      <c r="I209" s="25"/>
      <c r="J209" s="25"/>
      <c r="K209" s="25"/>
      <c r="L209" s="25"/>
      <c r="M209" s="25"/>
      <c r="N209" s="25"/>
      <c r="O209" s="25"/>
      <c r="P209" s="25"/>
      <c r="Q209" s="7"/>
      <c r="R209" s="7"/>
      <c r="S209" s="7"/>
      <c r="T209" s="7"/>
      <c r="U209" s="7"/>
      <c r="V209" s="7"/>
      <c r="W209" s="7"/>
    </row>
    <row r="210" spans="1:23" x14ac:dyDescent="0.2">
      <c r="A210" s="7"/>
      <c r="B210" s="7"/>
      <c r="C210" s="7"/>
      <c r="D210" s="25"/>
      <c r="E210" s="25"/>
      <c r="F210" s="25"/>
      <c r="G210" s="25"/>
      <c r="H210" s="25"/>
      <c r="I210" s="25"/>
      <c r="J210" s="25"/>
      <c r="K210" s="25"/>
      <c r="L210" s="25"/>
      <c r="M210" s="25"/>
      <c r="N210" s="25"/>
      <c r="O210" s="25"/>
      <c r="P210" s="25"/>
      <c r="Q210" s="7"/>
      <c r="R210" s="7"/>
      <c r="S210" s="7"/>
      <c r="T210" s="7"/>
      <c r="U210" s="7"/>
      <c r="V210" s="7"/>
      <c r="W210" s="7"/>
    </row>
    <row r="211" spans="1:23" x14ac:dyDescent="0.2">
      <c r="A211" s="7"/>
      <c r="B211" s="7"/>
      <c r="C211" s="7"/>
      <c r="D211" s="25"/>
      <c r="E211" s="25"/>
      <c r="F211" s="25"/>
      <c r="G211" s="25"/>
      <c r="H211" s="25"/>
      <c r="I211" s="25"/>
      <c r="J211" s="25"/>
      <c r="K211" s="25"/>
      <c r="L211" s="25"/>
      <c r="M211" s="25"/>
      <c r="N211" s="25"/>
      <c r="O211" s="25"/>
      <c r="P211" s="25"/>
      <c r="Q211" s="7"/>
      <c r="R211" s="7"/>
      <c r="S211" s="7"/>
      <c r="T211" s="7"/>
      <c r="U211" s="7"/>
      <c r="V211" s="7"/>
      <c r="W211" s="7"/>
    </row>
    <row r="212" spans="1:23" x14ac:dyDescent="0.2">
      <c r="A212" s="7"/>
      <c r="B212" s="7"/>
      <c r="C212" s="7"/>
      <c r="D212" s="25"/>
      <c r="E212" s="25"/>
      <c r="F212" s="25"/>
      <c r="G212" s="25"/>
      <c r="H212" s="25"/>
      <c r="I212" s="25"/>
      <c r="J212" s="25"/>
      <c r="K212" s="25"/>
      <c r="L212" s="25"/>
      <c r="M212" s="25"/>
      <c r="N212" s="25"/>
      <c r="O212" s="25"/>
      <c r="P212" s="25"/>
      <c r="Q212" s="7"/>
      <c r="R212" s="7"/>
      <c r="S212" s="7"/>
      <c r="T212" s="7"/>
      <c r="U212" s="7"/>
      <c r="V212" s="7"/>
      <c r="W212" s="7"/>
    </row>
    <row r="213" spans="1:23" x14ac:dyDescent="0.2">
      <c r="A213" s="7"/>
      <c r="B213" s="7"/>
      <c r="C213" s="7"/>
      <c r="D213" s="25"/>
      <c r="E213" s="25"/>
      <c r="F213" s="25"/>
      <c r="G213" s="25"/>
      <c r="H213" s="25"/>
      <c r="I213" s="25"/>
      <c r="J213" s="25"/>
      <c r="K213" s="25"/>
      <c r="L213" s="25"/>
      <c r="M213" s="25"/>
      <c r="N213" s="25"/>
      <c r="O213" s="25"/>
      <c r="P213" s="25"/>
      <c r="Q213" s="7"/>
      <c r="R213" s="7"/>
      <c r="S213" s="7"/>
      <c r="T213" s="7"/>
      <c r="U213" s="7"/>
      <c r="V213" s="7"/>
      <c r="W213" s="7"/>
    </row>
    <row r="214" spans="1:23" x14ac:dyDescent="0.2">
      <c r="A214" s="7"/>
      <c r="B214" s="7"/>
      <c r="C214" s="7"/>
      <c r="D214" s="25"/>
      <c r="E214" s="25"/>
      <c r="F214" s="25"/>
      <c r="G214" s="25"/>
      <c r="H214" s="25"/>
      <c r="I214" s="25"/>
      <c r="J214" s="25"/>
      <c r="K214" s="25"/>
      <c r="L214" s="25"/>
      <c r="M214" s="25"/>
      <c r="N214" s="25"/>
      <c r="O214" s="25"/>
      <c r="P214" s="25"/>
      <c r="Q214" s="7"/>
      <c r="R214" s="7"/>
      <c r="S214" s="7"/>
      <c r="T214" s="7"/>
      <c r="U214" s="7"/>
      <c r="V214" s="7"/>
      <c r="W214" s="7"/>
    </row>
    <row r="215" spans="1:23" x14ac:dyDescent="0.2">
      <c r="A215" s="7"/>
      <c r="B215" s="7"/>
      <c r="C215" s="7"/>
      <c r="D215" s="25"/>
      <c r="E215" s="25"/>
      <c r="F215" s="25"/>
      <c r="G215" s="25"/>
      <c r="H215" s="25"/>
      <c r="I215" s="25"/>
      <c r="J215" s="25"/>
      <c r="K215" s="25"/>
      <c r="L215" s="25"/>
      <c r="M215" s="25"/>
      <c r="N215" s="25"/>
      <c r="O215" s="25"/>
      <c r="P215" s="25"/>
      <c r="Q215" s="7"/>
      <c r="R215" s="7"/>
      <c r="S215" s="7"/>
      <c r="T215" s="7"/>
      <c r="U215" s="7"/>
      <c r="V215" s="7"/>
      <c r="W215" s="7"/>
    </row>
    <row r="216" spans="1:23" x14ac:dyDescent="0.2">
      <c r="A216" s="7"/>
      <c r="B216" s="7"/>
      <c r="C216" s="7"/>
      <c r="D216" s="25"/>
      <c r="E216" s="25"/>
      <c r="F216" s="25"/>
      <c r="G216" s="25"/>
      <c r="H216" s="25"/>
      <c r="I216" s="25"/>
      <c r="J216" s="25"/>
      <c r="K216" s="25"/>
      <c r="L216" s="25"/>
      <c r="M216" s="25"/>
      <c r="N216" s="25"/>
      <c r="O216" s="25"/>
      <c r="P216" s="25"/>
      <c r="Q216" s="7"/>
      <c r="R216" s="7"/>
      <c r="S216" s="7"/>
      <c r="T216" s="7"/>
      <c r="U216" s="7"/>
      <c r="V216" s="7"/>
      <c r="W216" s="7"/>
    </row>
    <row r="217" spans="1:23" x14ac:dyDescent="0.2">
      <c r="A217" s="7"/>
      <c r="B217" s="7"/>
      <c r="C217" s="7"/>
      <c r="D217" s="25"/>
      <c r="E217" s="25"/>
      <c r="F217" s="25"/>
      <c r="G217" s="25"/>
      <c r="H217" s="25"/>
      <c r="I217" s="25"/>
      <c r="J217" s="25"/>
      <c r="K217" s="25"/>
      <c r="L217" s="25"/>
      <c r="M217" s="25"/>
      <c r="N217" s="25"/>
      <c r="O217" s="25"/>
      <c r="P217" s="25"/>
      <c r="Q217" s="7"/>
      <c r="R217" s="7"/>
      <c r="S217" s="7"/>
      <c r="T217" s="7"/>
      <c r="U217" s="7"/>
      <c r="V217" s="7"/>
      <c r="W217" s="7"/>
    </row>
    <row r="218" spans="1:23" x14ac:dyDescent="0.2">
      <c r="A218" s="7"/>
      <c r="B218" s="7"/>
      <c r="C218" s="7"/>
      <c r="D218" s="25"/>
      <c r="E218" s="25"/>
      <c r="F218" s="25"/>
      <c r="G218" s="25"/>
      <c r="H218" s="25"/>
      <c r="I218" s="25"/>
      <c r="J218" s="25"/>
      <c r="K218" s="25"/>
      <c r="L218" s="25"/>
      <c r="M218" s="25"/>
      <c r="N218" s="25"/>
      <c r="O218" s="25"/>
      <c r="P218" s="25"/>
      <c r="Q218" s="7"/>
      <c r="R218" s="7"/>
      <c r="S218" s="7"/>
      <c r="T218" s="7"/>
      <c r="U218" s="7"/>
      <c r="V218" s="7"/>
      <c r="W218" s="7"/>
    </row>
    <row r="219" spans="1:23" x14ac:dyDescent="0.2">
      <c r="A219" s="7"/>
      <c r="B219" s="7"/>
      <c r="C219" s="7"/>
      <c r="D219" s="25"/>
      <c r="E219" s="25"/>
      <c r="F219" s="25"/>
      <c r="G219" s="25"/>
      <c r="H219" s="25"/>
      <c r="I219" s="25"/>
      <c r="J219" s="25"/>
      <c r="K219" s="25"/>
      <c r="L219" s="25"/>
      <c r="M219" s="25"/>
      <c r="N219" s="25"/>
      <c r="O219" s="25"/>
      <c r="P219" s="25"/>
      <c r="Q219" s="7"/>
      <c r="R219" s="7"/>
      <c r="S219" s="7"/>
      <c r="T219" s="7"/>
      <c r="U219" s="7"/>
      <c r="V219" s="7"/>
      <c r="W219" s="7"/>
    </row>
    <row r="220" spans="1:23" x14ac:dyDescent="0.2">
      <c r="A220" s="7"/>
      <c r="B220" s="7"/>
      <c r="C220" s="7"/>
      <c r="D220" s="25"/>
      <c r="E220" s="25"/>
      <c r="F220" s="25"/>
      <c r="G220" s="25"/>
      <c r="H220" s="25"/>
      <c r="I220" s="25"/>
      <c r="J220" s="25"/>
      <c r="K220" s="25"/>
      <c r="L220" s="25"/>
      <c r="M220" s="25"/>
      <c r="N220" s="25"/>
      <c r="O220" s="25"/>
      <c r="P220" s="25"/>
      <c r="Q220" s="7"/>
      <c r="R220" s="7"/>
      <c r="S220" s="7"/>
      <c r="T220" s="7"/>
      <c r="U220" s="7"/>
      <c r="V220" s="7"/>
      <c r="W220" s="7"/>
    </row>
    <row r="221" spans="1:23" x14ac:dyDescent="0.2">
      <c r="A221" s="7"/>
      <c r="B221" s="7"/>
      <c r="C221" s="7"/>
      <c r="D221" s="25"/>
      <c r="E221" s="25"/>
      <c r="F221" s="25"/>
      <c r="G221" s="25"/>
      <c r="H221" s="25"/>
      <c r="I221" s="25"/>
      <c r="J221" s="25"/>
      <c r="K221" s="25"/>
      <c r="L221" s="25"/>
      <c r="M221" s="25"/>
      <c r="N221" s="25"/>
      <c r="O221" s="25"/>
      <c r="P221" s="25"/>
      <c r="Q221" s="7"/>
      <c r="R221" s="7"/>
      <c r="S221" s="7"/>
      <c r="T221" s="7"/>
      <c r="U221" s="7"/>
      <c r="V221" s="7"/>
      <c r="W221" s="7"/>
    </row>
    <row r="222" spans="1:23" x14ac:dyDescent="0.2">
      <c r="A222" s="7"/>
      <c r="B222" s="7"/>
      <c r="C222" s="7"/>
      <c r="D222" s="25"/>
      <c r="E222" s="25"/>
      <c r="F222" s="25"/>
      <c r="G222" s="25"/>
      <c r="H222" s="25"/>
      <c r="I222" s="25"/>
      <c r="J222" s="25"/>
      <c r="K222" s="25"/>
      <c r="L222" s="25"/>
      <c r="M222" s="25"/>
      <c r="N222" s="25"/>
      <c r="O222" s="25"/>
      <c r="P222" s="25"/>
      <c r="Q222" s="7"/>
      <c r="R222" s="7"/>
      <c r="S222" s="7"/>
      <c r="T222" s="7"/>
      <c r="U222" s="7"/>
      <c r="V222" s="7"/>
      <c r="W222" s="7"/>
    </row>
    <row r="223" spans="1:23" x14ac:dyDescent="0.2">
      <c r="A223" s="7"/>
      <c r="B223" s="7"/>
      <c r="C223" s="7"/>
      <c r="D223" s="25"/>
      <c r="E223" s="25"/>
      <c r="F223" s="25"/>
      <c r="G223" s="25"/>
      <c r="H223" s="25"/>
      <c r="I223" s="25"/>
      <c r="J223" s="25"/>
      <c r="K223" s="25"/>
      <c r="L223" s="25"/>
      <c r="M223" s="25"/>
      <c r="N223" s="25"/>
      <c r="O223" s="25"/>
      <c r="P223" s="25"/>
      <c r="Q223" s="7"/>
      <c r="R223" s="7"/>
      <c r="S223" s="7"/>
      <c r="T223" s="7"/>
      <c r="U223" s="7"/>
      <c r="V223" s="7"/>
      <c r="W223" s="7"/>
    </row>
    <row r="224" spans="1:23" x14ac:dyDescent="0.2">
      <c r="A224" s="7"/>
      <c r="B224" s="7"/>
      <c r="C224" s="7"/>
      <c r="D224" s="25"/>
      <c r="E224" s="25"/>
      <c r="F224" s="25"/>
      <c r="G224" s="25"/>
      <c r="H224" s="25"/>
      <c r="I224" s="25"/>
      <c r="J224" s="25"/>
      <c r="K224" s="25"/>
      <c r="L224" s="25"/>
      <c r="M224" s="25"/>
      <c r="N224" s="25"/>
      <c r="O224" s="25"/>
      <c r="P224" s="25"/>
      <c r="Q224" s="7"/>
      <c r="R224" s="7"/>
      <c r="S224" s="7"/>
      <c r="T224" s="7"/>
      <c r="U224" s="7"/>
      <c r="V224" s="7"/>
      <c r="W224" s="7"/>
    </row>
    <row r="225" spans="1:23" x14ac:dyDescent="0.2">
      <c r="A225" s="7"/>
      <c r="B225" s="7"/>
      <c r="C225" s="7"/>
      <c r="D225" s="25"/>
      <c r="E225" s="25"/>
      <c r="F225" s="25"/>
      <c r="G225" s="25"/>
      <c r="H225" s="25"/>
      <c r="I225" s="25"/>
      <c r="J225" s="25"/>
      <c r="K225" s="25"/>
      <c r="L225" s="25"/>
      <c r="M225" s="25"/>
      <c r="N225" s="25"/>
      <c r="O225" s="25"/>
      <c r="P225" s="25"/>
      <c r="Q225" s="7"/>
      <c r="R225" s="7"/>
      <c r="S225" s="7"/>
      <c r="T225" s="7"/>
      <c r="U225" s="7"/>
      <c r="V225" s="7"/>
      <c r="W225" s="7"/>
    </row>
    <row r="226" spans="1:23" x14ac:dyDescent="0.2">
      <c r="A226" s="7"/>
      <c r="B226" s="7"/>
      <c r="C226" s="7"/>
      <c r="D226" s="25"/>
      <c r="E226" s="25"/>
      <c r="F226" s="25"/>
      <c r="G226" s="25"/>
      <c r="H226" s="25"/>
      <c r="I226" s="25"/>
      <c r="J226" s="25"/>
      <c r="K226" s="25"/>
      <c r="L226" s="25"/>
      <c r="M226" s="25"/>
      <c r="N226" s="25"/>
      <c r="O226" s="25"/>
      <c r="P226" s="25"/>
      <c r="Q226" s="7"/>
      <c r="R226" s="7"/>
      <c r="S226" s="7"/>
      <c r="T226" s="7"/>
      <c r="U226" s="7"/>
      <c r="V226" s="7"/>
      <c r="W226" s="7"/>
    </row>
    <row r="227" spans="1:23" x14ac:dyDescent="0.2">
      <c r="A227" s="7"/>
      <c r="B227" s="7"/>
      <c r="C227" s="7"/>
      <c r="D227" s="25"/>
      <c r="E227" s="25"/>
      <c r="F227" s="25"/>
      <c r="G227" s="25"/>
      <c r="H227" s="25"/>
      <c r="I227" s="25"/>
      <c r="J227" s="25"/>
      <c r="K227" s="25"/>
      <c r="L227" s="25"/>
      <c r="M227" s="25"/>
      <c r="N227" s="25"/>
      <c r="O227" s="25"/>
      <c r="P227" s="25"/>
      <c r="Q227" s="7"/>
      <c r="R227" s="7"/>
      <c r="S227" s="7"/>
      <c r="T227" s="7"/>
      <c r="U227" s="7"/>
      <c r="V227" s="7"/>
      <c r="W227" s="7"/>
    </row>
    <row r="228" spans="1:23" x14ac:dyDescent="0.2">
      <c r="A228" s="7"/>
      <c r="B228" s="7"/>
      <c r="C228" s="7"/>
      <c r="D228" s="25"/>
      <c r="E228" s="25"/>
      <c r="F228" s="25"/>
      <c r="G228" s="25"/>
      <c r="H228" s="25"/>
      <c r="I228" s="25"/>
      <c r="J228" s="25"/>
      <c r="K228" s="25"/>
      <c r="L228" s="25"/>
      <c r="M228" s="25"/>
      <c r="N228" s="25"/>
      <c r="O228" s="25"/>
      <c r="P228" s="25"/>
      <c r="Q228" s="7"/>
      <c r="R228" s="7"/>
      <c r="S228" s="7"/>
      <c r="T228" s="7"/>
      <c r="U228" s="7"/>
      <c r="V228" s="7"/>
      <c r="W228" s="7"/>
    </row>
    <row r="229" spans="1:23" x14ac:dyDescent="0.2">
      <c r="A229" s="7"/>
      <c r="B229" s="7"/>
      <c r="C229" s="7"/>
      <c r="D229" s="25"/>
      <c r="E229" s="25"/>
      <c r="F229" s="25"/>
      <c r="G229" s="25"/>
      <c r="H229" s="25"/>
      <c r="I229" s="25"/>
      <c r="J229" s="25"/>
      <c r="K229" s="25"/>
      <c r="L229" s="25"/>
      <c r="M229" s="25"/>
      <c r="N229" s="25"/>
      <c r="O229" s="25"/>
      <c r="P229" s="25"/>
      <c r="Q229" s="7"/>
      <c r="R229" s="7"/>
      <c r="S229" s="7"/>
      <c r="T229" s="7"/>
      <c r="U229" s="7"/>
      <c r="V229" s="7"/>
      <c r="W229" s="7"/>
    </row>
    <row r="230" spans="1:23" x14ac:dyDescent="0.2">
      <c r="A230" s="7"/>
      <c r="B230" s="7"/>
      <c r="C230" s="7"/>
      <c r="D230" s="25"/>
      <c r="E230" s="25"/>
      <c r="F230" s="25"/>
      <c r="G230" s="25"/>
      <c r="H230" s="25"/>
      <c r="I230" s="25"/>
      <c r="J230" s="25"/>
      <c r="K230" s="25"/>
      <c r="L230" s="25"/>
      <c r="M230" s="25"/>
      <c r="N230" s="25"/>
      <c r="O230" s="25"/>
      <c r="P230" s="25"/>
      <c r="Q230" s="7"/>
      <c r="R230" s="7"/>
      <c r="S230" s="7"/>
      <c r="T230" s="7"/>
      <c r="U230" s="7"/>
      <c r="V230" s="7"/>
      <c r="W230" s="7"/>
    </row>
    <row r="231" spans="1:23" x14ac:dyDescent="0.2">
      <c r="A231" s="7"/>
      <c r="B231" s="7"/>
      <c r="C231" s="7"/>
      <c r="D231" s="25"/>
      <c r="E231" s="25"/>
      <c r="F231" s="25"/>
      <c r="G231" s="25"/>
      <c r="H231" s="25"/>
      <c r="I231" s="25"/>
      <c r="J231" s="25"/>
      <c r="K231" s="25"/>
      <c r="L231" s="25"/>
      <c r="M231" s="25"/>
      <c r="N231" s="25"/>
      <c r="O231" s="25"/>
      <c r="P231" s="25"/>
      <c r="Q231" s="7"/>
      <c r="R231" s="7"/>
      <c r="S231" s="7"/>
      <c r="T231" s="7"/>
      <c r="U231" s="7"/>
      <c r="V231" s="7"/>
      <c r="W231" s="7"/>
    </row>
    <row r="232" spans="1:23" x14ac:dyDescent="0.2">
      <c r="A232" s="7"/>
      <c r="B232" s="7"/>
      <c r="C232" s="7"/>
      <c r="D232" s="25"/>
      <c r="E232" s="25"/>
      <c r="F232" s="25"/>
      <c r="G232" s="25"/>
      <c r="H232" s="25"/>
      <c r="I232" s="25"/>
      <c r="J232" s="25"/>
      <c r="K232" s="25"/>
      <c r="L232" s="25"/>
      <c r="M232" s="25"/>
      <c r="N232" s="25"/>
      <c r="O232" s="25"/>
      <c r="P232" s="25"/>
      <c r="Q232" s="7"/>
      <c r="R232" s="7"/>
      <c r="S232" s="7"/>
      <c r="T232" s="7"/>
      <c r="U232" s="7"/>
      <c r="V232" s="7"/>
      <c r="W232" s="7"/>
    </row>
    <row r="233" spans="1:23" x14ac:dyDescent="0.2">
      <c r="A233" s="7"/>
      <c r="B233" s="7"/>
      <c r="C233" s="7"/>
      <c r="D233" s="25"/>
      <c r="E233" s="25"/>
      <c r="F233" s="25"/>
      <c r="G233" s="25"/>
      <c r="H233" s="25"/>
      <c r="I233" s="25"/>
      <c r="J233" s="25"/>
      <c r="K233" s="25"/>
      <c r="L233" s="25"/>
      <c r="M233" s="25"/>
      <c r="N233" s="25"/>
      <c r="O233" s="25"/>
      <c r="P233" s="25"/>
      <c r="Q233" s="7"/>
      <c r="R233" s="7"/>
      <c r="S233" s="7"/>
      <c r="T233" s="7"/>
      <c r="U233" s="7"/>
      <c r="V233" s="7"/>
      <c r="W233" s="7"/>
    </row>
    <row r="234" spans="1:23" x14ac:dyDescent="0.2">
      <c r="A234" s="7"/>
      <c r="B234" s="7"/>
      <c r="C234" s="7"/>
      <c r="D234" s="25"/>
      <c r="E234" s="25"/>
      <c r="F234" s="25"/>
      <c r="G234" s="25"/>
      <c r="H234" s="25"/>
      <c r="I234" s="25"/>
      <c r="J234" s="25"/>
      <c r="K234" s="25"/>
      <c r="L234" s="25"/>
      <c r="M234" s="25"/>
      <c r="N234" s="25"/>
      <c r="O234" s="25"/>
      <c r="P234" s="25"/>
      <c r="Q234" s="7"/>
      <c r="R234" s="7"/>
      <c r="S234" s="7"/>
      <c r="T234" s="7"/>
      <c r="U234" s="7"/>
      <c r="V234" s="7"/>
      <c r="W234" s="7"/>
    </row>
    <row r="235" spans="1:23" x14ac:dyDescent="0.2">
      <c r="A235" s="7"/>
      <c r="B235" s="7"/>
      <c r="C235" s="7"/>
      <c r="D235" s="25"/>
      <c r="E235" s="25"/>
      <c r="F235" s="25"/>
      <c r="G235" s="25"/>
      <c r="H235" s="25"/>
      <c r="I235" s="25"/>
      <c r="J235" s="25"/>
      <c r="K235" s="25"/>
      <c r="L235" s="25"/>
      <c r="M235" s="25"/>
      <c r="N235" s="25"/>
      <c r="O235" s="25"/>
      <c r="P235" s="25"/>
      <c r="Q235" s="7"/>
      <c r="R235" s="7"/>
      <c r="S235" s="7"/>
      <c r="T235" s="7"/>
      <c r="U235" s="7"/>
      <c r="V235" s="7"/>
      <c r="W235" s="7"/>
    </row>
    <row r="236" spans="1:23" x14ac:dyDescent="0.2">
      <c r="A236" s="7"/>
      <c r="B236" s="7"/>
      <c r="C236" s="7"/>
      <c r="D236" s="25"/>
      <c r="E236" s="25"/>
      <c r="F236" s="25"/>
      <c r="G236" s="25"/>
      <c r="H236" s="25"/>
      <c r="I236" s="25"/>
      <c r="J236" s="25"/>
      <c r="K236" s="25"/>
      <c r="L236" s="25"/>
      <c r="M236" s="25"/>
      <c r="N236" s="25"/>
      <c r="O236" s="25"/>
      <c r="P236" s="25"/>
      <c r="Q236" s="7"/>
      <c r="R236" s="7"/>
      <c r="S236" s="7"/>
      <c r="T236" s="7"/>
      <c r="U236" s="7"/>
      <c r="V236" s="7"/>
      <c r="W236" s="7"/>
    </row>
    <row r="237" spans="1:23" x14ac:dyDescent="0.2">
      <c r="A237" s="7"/>
      <c r="B237" s="7"/>
      <c r="C237" s="7"/>
      <c r="D237" s="25"/>
      <c r="E237" s="25"/>
      <c r="F237" s="25"/>
      <c r="G237" s="25"/>
      <c r="H237" s="25"/>
      <c r="I237" s="25"/>
      <c r="J237" s="25"/>
      <c r="K237" s="25"/>
      <c r="L237" s="25"/>
      <c r="M237" s="25"/>
      <c r="N237" s="25"/>
      <c r="O237" s="25"/>
      <c r="P237" s="25"/>
      <c r="Q237" s="7"/>
      <c r="R237" s="7"/>
      <c r="S237" s="7"/>
      <c r="T237" s="7"/>
      <c r="U237" s="7"/>
      <c r="V237" s="7"/>
      <c r="W237" s="7"/>
    </row>
    <row r="238" spans="1:23" x14ac:dyDescent="0.2">
      <c r="A238" s="7"/>
      <c r="B238" s="7"/>
      <c r="C238" s="7"/>
      <c r="D238" s="25"/>
      <c r="E238" s="25"/>
      <c r="F238" s="25"/>
      <c r="G238" s="25"/>
      <c r="H238" s="25"/>
      <c r="I238" s="25"/>
      <c r="J238" s="25"/>
      <c r="K238" s="25"/>
      <c r="L238" s="25"/>
      <c r="M238" s="25"/>
      <c r="N238" s="25"/>
      <c r="O238" s="25"/>
      <c r="P238" s="25"/>
      <c r="Q238" s="7"/>
      <c r="R238" s="7"/>
      <c r="S238" s="7"/>
      <c r="T238" s="7"/>
      <c r="U238" s="7"/>
      <c r="V238" s="7"/>
      <c r="W238" s="7"/>
    </row>
    <row r="239" spans="1:23" x14ac:dyDescent="0.2">
      <c r="A239" s="7"/>
      <c r="B239" s="7"/>
      <c r="C239" s="7"/>
      <c r="D239" s="25"/>
      <c r="E239" s="25"/>
      <c r="F239" s="25"/>
      <c r="G239" s="25"/>
      <c r="H239" s="25"/>
      <c r="I239" s="25"/>
      <c r="J239" s="25"/>
      <c r="K239" s="25"/>
      <c r="L239" s="25"/>
      <c r="M239" s="25"/>
      <c r="N239" s="25"/>
      <c r="O239" s="25"/>
      <c r="P239" s="25"/>
      <c r="Q239" s="7"/>
      <c r="R239" s="7"/>
      <c r="S239" s="7"/>
      <c r="T239" s="7"/>
      <c r="U239" s="7"/>
      <c r="V239" s="7"/>
      <c r="W239" s="7"/>
    </row>
    <row r="240" spans="1:23" x14ac:dyDescent="0.2">
      <c r="A240" s="7"/>
      <c r="B240" s="7"/>
      <c r="C240" s="7"/>
      <c r="D240" s="25"/>
      <c r="E240" s="25"/>
      <c r="F240" s="25"/>
      <c r="G240" s="25"/>
      <c r="H240" s="25"/>
      <c r="I240" s="25"/>
      <c r="J240" s="25"/>
      <c r="K240" s="25"/>
      <c r="L240" s="25"/>
      <c r="M240" s="25"/>
      <c r="N240" s="25"/>
      <c r="O240" s="25"/>
      <c r="P240" s="25"/>
      <c r="Q240" s="7"/>
      <c r="R240" s="7"/>
      <c r="S240" s="7"/>
      <c r="T240" s="7"/>
      <c r="U240" s="7"/>
      <c r="V240" s="7"/>
      <c r="W240" s="7"/>
    </row>
    <row r="241" spans="1:23" x14ac:dyDescent="0.2">
      <c r="A241" s="7"/>
      <c r="B241" s="7"/>
      <c r="C241" s="7"/>
      <c r="D241" s="25"/>
      <c r="E241" s="25"/>
      <c r="F241" s="25"/>
      <c r="G241" s="25"/>
      <c r="H241" s="25"/>
      <c r="I241" s="25"/>
      <c r="J241" s="25"/>
      <c r="K241" s="25"/>
      <c r="L241" s="25"/>
      <c r="M241" s="25"/>
      <c r="N241" s="25"/>
      <c r="O241" s="25"/>
      <c r="P241" s="25"/>
      <c r="Q241" s="7"/>
      <c r="R241" s="7"/>
      <c r="S241" s="7"/>
      <c r="T241" s="7"/>
      <c r="U241" s="7"/>
      <c r="V241" s="7"/>
      <c r="W241" s="7"/>
    </row>
    <row r="242" spans="1:23" x14ac:dyDescent="0.2">
      <c r="A242" s="7"/>
      <c r="B242" s="7"/>
      <c r="C242" s="7"/>
      <c r="D242" s="25"/>
      <c r="E242" s="25"/>
      <c r="F242" s="25"/>
      <c r="G242" s="25"/>
      <c r="H242" s="25"/>
      <c r="I242" s="25"/>
      <c r="J242" s="25"/>
      <c r="K242" s="25"/>
      <c r="L242" s="25"/>
      <c r="M242" s="25"/>
      <c r="N242" s="25"/>
      <c r="O242" s="25"/>
      <c r="P242" s="25"/>
      <c r="Q242" s="7"/>
      <c r="R242" s="7"/>
      <c r="S242" s="7"/>
      <c r="T242" s="7"/>
      <c r="U242" s="7"/>
      <c r="V242" s="7"/>
      <c r="W242" s="7"/>
    </row>
    <row r="243" spans="1:23" x14ac:dyDescent="0.2">
      <c r="A243" s="7"/>
      <c r="B243" s="7"/>
      <c r="C243" s="7"/>
      <c r="D243" s="25"/>
      <c r="E243" s="25"/>
      <c r="F243" s="25"/>
      <c r="G243" s="25"/>
      <c r="H243" s="25"/>
      <c r="I243" s="25"/>
      <c r="J243" s="25"/>
      <c r="K243" s="25"/>
      <c r="L243" s="25"/>
      <c r="M243" s="25"/>
      <c r="N243" s="25"/>
      <c r="O243" s="25"/>
      <c r="P243" s="25"/>
      <c r="Q243" s="7"/>
      <c r="R243" s="7"/>
      <c r="S243" s="7"/>
      <c r="T243" s="7"/>
      <c r="U243" s="7"/>
      <c r="V243" s="7"/>
      <c r="W243" s="7"/>
    </row>
    <row r="244" spans="1:23" x14ac:dyDescent="0.2">
      <c r="A244" s="7"/>
      <c r="B244" s="7"/>
      <c r="C244" s="7"/>
      <c r="D244" s="25"/>
      <c r="E244" s="25"/>
      <c r="F244" s="25"/>
      <c r="G244" s="25"/>
      <c r="H244" s="25"/>
      <c r="I244" s="25"/>
      <c r="J244" s="25"/>
      <c r="K244" s="25"/>
      <c r="L244" s="25"/>
      <c r="M244" s="25"/>
      <c r="N244" s="25"/>
      <c r="O244" s="25"/>
      <c r="P244" s="25"/>
      <c r="Q244" s="7"/>
      <c r="R244" s="7"/>
      <c r="S244" s="7"/>
      <c r="T244" s="7"/>
      <c r="U244" s="7"/>
      <c r="V244" s="7"/>
      <c r="W244" s="7"/>
    </row>
    <row r="245" spans="1:23" x14ac:dyDescent="0.2">
      <c r="A245" s="7"/>
      <c r="B245" s="7"/>
      <c r="C245" s="7"/>
      <c r="D245" s="25"/>
      <c r="E245" s="25"/>
      <c r="F245" s="25"/>
      <c r="G245" s="25"/>
      <c r="H245" s="25"/>
      <c r="I245" s="25"/>
      <c r="J245" s="25"/>
      <c r="K245" s="25"/>
      <c r="L245" s="25"/>
      <c r="M245" s="25"/>
      <c r="N245" s="25"/>
      <c r="O245" s="25"/>
      <c r="P245" s="25"/>
      <c r="Q245" s="7"/>
      <c r="R245" s="7"/>
      <c r="S245" s="7"/>
      <c r="T245" s="7"/>
      <c r="U245" s="7"/>
      <c r="V245" s="7"/>
      <c r="W245" s="7"/>
    </row>
    <row r="246" spans="1:23" x14ac:dyDescent="0.2">
      <c r="A246" s="7"/>
      <c r="B246" s="7"/>
      <c r="C246" s="7"/>
      <c r="D246" s="25"/>
      <c r="E246" s="25"/>
      <c r="F246" s="25"/>
      <c r="G246" s="25"/>
      <c r="H246" s="25"/>
      <c r="I246" s="25"/>
      <c r="J246" s="25"/>
      <c r="K246" s="25"/>
      <c r="L246" s="25"/>
      <c r="M246" s="25"/>
      <c r="N246" s="25"/>
      <c r="O246" s="25"/>
      <c r="P246" s="25"/>
      <c r="Q246" s="7"/>
      <c r="R246" s="7"/>
      <c r="S246" s="7"/>
      <c r="T246" s="7"/>
      <c r="U246" s="7"/>
      <c r="V246" s="7"/>
      <c r="W246" s="7"/>
    </row>
    <row r="247" spans="1:23" x14ac:dyDescent="0.2">
      <c r="A247" s="7"/>
      <c r="B247" s="7"/>
      <c r="C247" s="7"/>
      <c r="D247" s="25"/>
      <c r="E247" s="25"/>
      <c r="F247" s="25"/>
      <c r="G247" s="25"/>
      <c r="H247" s="25"/>
      <c r="I247" s="25"/>
      <c r="J247" s="25"/>
      <c r="K247" s="25"/>
      <c r="L247" s="25"/>
      <c r="M247" s="25"/>
      <c r="N247" s="25"/>
      <c r="O247" s="25"/>
      <c r="P247" s="25"/>
      <c r="Q247" s="7"/>
      <c r="R247" s="7"/>
      <c r="S247" s="7"/>
      <c r="T247" s="7"/>
      <c r="U247" s="7"/>
      <c r="V247" s="7"/>
      <c r="W247" s="7"/>
    </row>
    <row r="248" spans="1:23" x14ac:dyDescent="0.2">
      <c r="A248" s="7"/>
      <c r="B248" s="7"/>
      <c r="C248" s="7"/>
      <c r="D248" s="25"/>
      <c r="E248" s="25"/>
      <c r="F248" s="25"/>
      <c r="G248" s="25"/>
      <c r="H248" s="25"/>
      <c r="I248" s="25"/>
      <c r="J248" s="25"/>
      <c r="K248" s="25"/>
      <c r="L248" s="25"/>
      <c r="M248" s="25"/>
      <c r="N248" s="25"/>
      <c r="O248" s="25"/>
      <c r="P248" s="25"/>
      <c r="Q248" s="7"/>
      <c r="R248" s="7"/>
      <c r="S248" s="7"/>
      <c r="T248" s="7"/>
      <c r="U248" s="7"/>
      <c r="V248" s="7"/>
      <c r="W248" s="7"/>
    </row>
    <row r="249" spans="1:23" x14ac:dyDescent="0.2">
      <c r="A249" s="7"/>
      <c r="B249" s="7"/>
      <c r="C249" s="7"/>
      <c r="D249" s="25"/>
      <c r="E249" s="25"/>
      <c r="F249" s="25"/>
      <c r="G249" s="25"/>
      <c r="H249" s="25"/>
      <c r="I249" s="25"/>
      <c r="J249" s="25"/>
      <c r="K249" s="25"/>
      <c r="L249" s="25"/>
      <c r="M249" s="25"/>
      <c r="N249" s="25"/>
      <c r="O249" s="25"/>
      <c r="P249" s="25"/>
      <c r="Q249" s="7"/>
      <c r="R249" s="7"/>
      <c r="S249" s="7"/>
      <c r="T249" s="7"/>
      <c r="U249" s="7"/>
      <c r="V249" s="7"/>
      <c r="W249" s="7"/>
    </row>
    <row r="250" spans="1:23" x14ac:dyDescent="0.2">
      <c r="A250" s="7"/>
      <c r="B250" s="7"/>
      <c r="C250" s="7"/>
      <c r="D250" s="25"/>
      <c r="E250" s="25"/>
      <c r="F250" s="25"/>
      <c r="G250" s="25"/>
      <c r="H250" s="25"/>
      <c r="I250" s="25"/>
      <c r="J250" s="25"/>
      <c r="K250" s="25"/>
      <c r="L250" s="25"/>
      <c r="M250" s="25"/>
      <c r="N250" s="25"/>
      <c r="O250" s="25"/>
      <c r="P250" s="25"/>
      <c r="Q250" s="7"/>
      <c r="R250" s="7"/>
      <c r="S250" s="7"/>
      <c r="T250" s="7"/>
      <c r="U250" s="7"/>
      <c r="V250" s="7"/>
      <c r="W250" s="7"/>
    </row>
    <row r="251" spans="1:23" x14ac:dyDescent="0.2">
      <c r="A251" s="7"/>
      <c r="B251" s="7"/>
      <c r="C251" s="7"/>
      <c r="D251" s="25"/>
      <c r="E251" s="25"/>
      <c r="F251" s="25"/>
      <c r="G251" s="25"/>
      <c r="H251" s="25"/>
      <c r="I251" s="25"/>
      <c r="J251" s="25"/>
      <c r="K251" s="25"/>
      <c r="L251" s="25"/>
      <c r="M251" s="25"/>
      <c r="N251" s="25"/>
      <c r="O251" s="25"/>
      <c r="P251" s="25"/>
      <c r="Q251" s="7"/>
      <c r="R251" s="7"/>
      <c r="S251" s="7"/>
      <c r="T251" s="7"/>
      <c r="U251" s="7"/>
      <c r="V251" s="7"/>
      <c r="W251" s="7"/>
    </row>
    <row r="252" spans="1:23" x14ac:dyDescent="0.2">
      <c r="A252" s="7"/>
      <c r="B252" s="7"/>
      <c r="C252" s="7"/>
      <c r="D252" s="25"/>
      <c r="E252" s="25"/>
      <c r="F252" s="25"/>
      <c r="G252" s="25"/>
      <c r="H252" s="25"/>
      <c r="I252" s="25"/>
      <c r="J252" s="25"/>
      <c r="K252" s="25"/>
      <c r="L252" s="25"/>
      <c r="M252" s="25"/>
      <c r="N252" s="25"/>
      <c r="O252" s="25"/>
      <c r="P252" s="25"/>
      <c r="Q252" s="7"/>
      <c r="R252" s="7"/>
      <c r="S252" s="7"/>
      <c r="T252" s="7"/>
      <c r="U252" s="7"/>
      <c r="V252" s="7"/>
      <c r="W252" s="7"/>
    </row>
    <row r="253" spans="1:23" x14ac:dyDescent="0.2">
      <c r="A253" s="7"/>
      <c r="B253" s="7"/>
      <c r="C253" s="7"/>
      <c r="D253" s="25"/>
      <c r="E253" s="25"/>
      <c r="F253" s="25"/>
      <c r="G253" s="25"/>
      <c r="H253" s="25"/>
      <c r="I253" s="25"/>
      <c r="J253" s="25"/>
      <c r="K253" s="25"/>
      <c r="L253" s="25"/>
      <c r="M253" s="25"/>
      <c r="N253" s="25"/>
      <c r="O253" s="25"/>
      <c r="P253" s="25"/>
      <c r="Q253" s="7"/>
      <c r="R253" s="7"/>
      <c r="S253" s="7"/>
      <c r="T253" s="7"/>
      <c r="U253" s="7"/>
      <c r="V253" s="7"/>
      <c r="W253" s="7"/>
    </row>
    <row r="254" spans="1:23" x14ac:dyDescent="0.2">
      <c r="A254" s="7"/>
      <c r="B254" s="7"/>
      <c r="C254" s="7"/>
      <c r="D254" s="25"/>
      <c r="E254" s="25"/>
      <c r="F254" s="25"/>
      <c r="G254" s="25"/>
      <c r="H254" s="25"/>
      <c r="I254" s="25"/>
      <c r="J254" s="25"/>
      <c r="K254" s="25"/>
      <c r="L254" s="25"/>
      <c r="M254" s="25"/>
      <c r="N254" s="25"/>
      <c r="O254" s="25"/>
      <c r="P254" s="25"/>
      <c r="Q254" s="7"/>
      <c r="R254" s="7"/>
      <c r="S254" s="7"/>
      <c r="T254" s="7"/>
      <c r="U254" s="7"/>
      <c r="V254" s="7"/>
      <c r="W254" s="7"/>
    </row>
    <row r="255" spans="1:23" x14ac:dyDescent="0.2">
      <c r="A255" s="7"/>
      <c r="B255" s="7"/>
      <c r="C255" s="7"/>
      <c r="D255" s="25"/>
      <c r="E255" s="25"/>
      <c r="F255" s="25"/>
      <c r="G255" s="25"/>
      <c r="H255" s="25"/>
      <c r="I255" s="25"/>
      <c r="J255" s="25"/>
      <c r="K255" s="25"/>
      <c r="L255" s="25"/>
      <c r="M255" s="25"/>
      <c r="N255" s="25"/>
      <c r="O255" s="25"/>
      <c r="P255" s="25"/>
      <c r="Q255" s="7"/>
      <c r="R255" s="7"/>
      <c r="S255" s="7"/>
      <c r="T255" s="7"/>
      <c r="U255" s="7"/>
      <c r="V255" s="7"/>
      <c r="W255" s="7"/>
    </row>
    <row r="256" spans="1:23" x14ac:dyDescent="0.2">
      <c r="A256" s="7"/>
      <c r="B256" s="7"/>
      <c r="C256" s="7"/>
      <c r="D256" s="25"/>
      <c r="E256" s="25"/>
      <c r="F256" s="25"/>
      <c r="G256" s="25"/>
      <c r="H256" s="25"/>
      <c r="I256" s="25"/>
      <c r="J256" s="25"/>
      <c r="K256" s="25"/>
      <c r="L256" s="25"/>
      <c r="M256" s="25"/>
      <c r="N256" s="25"/>
      <c r="O256" s="25"/>
      <c r="P256" s="25"/>
      <c r="Q256" s="7"/>
      <c r="R256" s="7"/>
      <c r="S256" s="7"/>
      <c r="T256" s="7"/>
      <c r="U256" s="7"/>
      <c r="V256" s="7"/>
      <c r="W256" s="7"/>
    </row>
    <row r="257" spans="1:23" x14ac:dyDescent="0.2">
      <c r="A257" s="7"/>
      <c r="B257" s="7"/>
      <c r="C257" s="7"/>
      <c r="D257" s="25"/>
      <c r="E257" s="25"/>
      <c r="F257" s="25"/>
      <c r="G257" s="25"/>
      <c r="H257" s="25"/>
      <c r="I257" s="25"/>
      <c r="J257" s="25"/>
      <c r="K257" s="25"/>
      <c r="L257" s="25"/>
      <c r="M257" s="25"/>
      <c r="N257" s="25"/>
      <c r="O257" s="25"/>
      <c r="P257" s="25"/>
      <c r="Q257" s="7"/>
      <c r="R257" s="7"/>
      <c r="S257" s="7"/>
      <c r="T257" s="7"/>
      <c r="U257" s="7"/>
      <c r="V257" s="7"/>
      <c r="W257" s="7"/>
    </row>
    <row r="258" spans="1:23" x14ac:dyDescent="0.2">
      <c r="A258" s="7"/>
      <c r="B258" s="7"/>
      <c r="C258" s="7"/>
      <c r="D258" s="25"/>
      <c r="E258" s="25"/>
      <c r="F258" s="25"/>
      <c r="G258" s="25"/>
      <c r="H258" s="25"/>
      <c r="I258" s="25"/>
      <c r="J258" s="25"/>
      <c r="K258" s="25"/>
      <c r="L258" s="25"/>
      <c r="M258" s="25"/>
      <c r="N258" s="25"/>
      <c r="O258" s="25"/>
      <c r="P258" s="25"/>
      <c r="Q258" s="7"/>
      <c r="R258" s="7"/>
      <c r="S258" s="7"/>
      <c r="T258" s="7"/>
      <c r="U258" s="7"/>
      <c r="V258" s="7"/>
      <c r="W258" s="7"/>
    </row>
    <row r="259" spans="1:23" x14ac:dyDescent="0.2">
      <c r="A259" s="7"/>
      <c r="B259" s="7"/>
      <c r="C259" s="7"/>
      <c r="D259" s="25"/>
      <c r="E259" s="25"/>
      <c r="F259" s="25"/>
      <c r="G259" s="25"/>
      <c r="H259" s="25"/>
      <c r="I259" s="25"/>
      <c r="J259" s="25"/>
      <c r="K259" s="25"/>
      <c r="L259" s="25"/>
      <c r="M259" s="25"/>
      <c r="N259" s="25"/>
      <c r="O259" s="25"/>
      <c r="P259" s="25"/>
      <c r="Q259" s="7"/>
      <c r="R259" s="7"/>
      <c r="S259" s="7"/>
      <c r="T259" s="7"/>
      <c r="U259" s="7"/>
      <c r="V259" s="7"/>
      <c r="W259" s="7"/>
    </row>
    <row r="260" spans="1:23" x14ac:dyDescent="0.2">
      <c r="A260" s="7"/>
      <c r="B260" s="7"/>
      <c r="C260" s="7"/>
      <c r="D260" s="25"/>
      <c r="E260" s="25"/>
      <c r="F260" s="25"/>
      <c r="G260" s="25"/>
      <c r="H260" s="25"/>
      <c r="I260" s="25"/>
      <c r="J260" s="25"/>
      <c r="K260" s="25"/>
      <c r="L260" s="25"/>
      <c r="M260" s="25"/>
      <c r="N260" s="25"/>
      <c r="O260" s="25"/>
      <c r="P260" s="25"/>
      <c r="Q260" s="7"/>
      <c r="R260" s="7"/>
      <c r="S260" s="7"/>
      <c r="T260" s="7"/>
      <c r="U260" s="7"/>
      <c r="V260" s="7"/>
      <c r="W260" s="7"/>
    </row>
    <row r="261" spans="1:23" x14ac:dyDescent="0.2">
      <c r="A261" s="7"/>
      <c r="B261" s="7"/>
      <c r="C261" s="7"/>
      <c r="D261" s="25"/>
      <c r="E261" s="25"/>
      <c r="F261" s="25"/>
      <c r="G261" s="25"/>
      <c r="H261" s="25"/>
      <c r="I261" s="25"/>
      <c r="J261" s="25"/>
      <c r="K261" s="25"/>
      <c r="L261" s="25"/>
      <c r="M261" s="25"/>
      <c r="N261" s="25"/>
      <c r="O261" s="25"/>
      <c r="P261" s="25"/>
      <c r="Q261" s="7"/>
      <c r="R261" s="7"/>
      <c r="S261" s="7"/>
      <c r="T261" s="7"/>
      <c r="U261" s="7"/>
      <c r="V261" s="7"/>
      <c r="W261" s="7"/>
    </row>
    <row r="262" spans="1:23" x14ac:dyDescent="0.2">
      <c r="A262" s="7"/>
      <c r="B262" s="7"/>
      <c r="C262" s="7"/>
      <c r="D262" s="25"/>
      <c r="E262" s="25"/>
      <c r="F262" s="25"/>
      <c r="G262" s="25"/>
      <c r="H262" s="25"/>
      <c r="I262" s="25"/>
      <c r="J262" s="25"/>
      <c r="K262" s="25"/>
      <c r="L262" s="25"/>
      <c r="M262" s="25"/>
      <c r="N262" s="25"/>
      <c r="O262" s="25"/>
      <c r="P262" s="25"/>
      <c r="Q262" s="7"/>
      <c r="R262" s="7"/>
      <c r="S262" s="7"/>
      <c r="T262" s="7"/>
      <c r="U262" s="7"/>
      <c r="V262" s="7"/>
      <c r="W262" s="7"/>
    </row>
    <row r="263" spans="1:23" x14ac:dyDescent="0.2">
      <c r="A263" s="7"/>
      <c r="B263" s="7"/>
      <c r="C263" s="7"/>
      <c r="D263" s="25"/>
      <c r="E263" s="25"/>
      <c r="F263" s="25"/>
      <c r="G263" s="25"/>
      <c r="H263" s="25"/>
      <c r="I263" s="25"/>
      <c r="J263" s="25"/>
      <c r="K263" s="25"/>
      <c r="L263" s="25"/>
      <c r="M263" s="25"/>
      <c r="N263" s="25"/>
      <c r="O263" s="25"/>
      <c r="P263" s="25"/>
      <c r="Q263" s="7"/>
      <c r="R263" s="7"/>
      <c r="S263" s="7"/>
      <c r="T263" s="7"/>
      <c r="U263" s="7"/>
      <c r="V263" s="7"/>
      <c r="W263" s="7"/>
    </row>
    <row r="264" spans="1:23" x14ac:dyDescent="0.2">
      <c r="A264" s="7"/>
      <c r="B264" s="7"/>
      <c r="C264" s="7"/>
      <c r="D264" s="25"/>
      <c r="E264" s="25"/>
      <c r="F264" s="25"/>
      <c r="G264" s="25"/>
      <c r="H264" s="25"/>
      <c r="I264" s="25"/>
      <c r="J264" s="25"/>
      <c r="K264" s="25"/>
      <c r="L264" s="25"/>
      <c r="M264" s="25"/>
      <c r="N264" s="25"/>
      <c r="O264" s="25"/>
      <c r="P264" s="25"/>
      <c r="Q264" s="7"/>
      <c r="R264" s="7"/>
      <c r="S264" s="7"/>
      <c r="T264" s="7"/>
      <c r="U264" s="7"/>
      <c r="V264" s="7"/>
      <c r="W264" s="7"/>
    </row>
    <row r="265" spans="1:23" x14ac:dyDescent="0.2">
      <c r="A265" s="7"/>
      <c r="B265" s="7"/>
      <c r="C265" s="7"/>
      <c r="D265" s="25"/>
      <c r="E265" s="25"/>
      <c r="F265" s="25"/>
      <c r="G265" s="25"/>
      <c r="H265" s="25"/>
      <c r="I265" s="25"/>
      <c r="J265" s="25"/>
      <c r="K265" s="25"/>
      <c r="L265" s="25"/>
      <c r="M265" s="25"/>
      <c r="N265" s="25"/>
      <c r="O265" s="25"/>
      <c r="P265" s="25"/>
      <c r="Q265" s="7"/>
      <c r="R265" s="7"/>
      <c r="S265" s="7"/>
      <c r="T265" s="7"/>
      <c r="U265" s="7"/>
      <c r="V265" s="7"/>
      <c r="W265" s="7"/>
    </row>
    <row r="266" spans="1:23" x14ac:dyDescent="0.2">
      <c r="A266" s="7"/>
      <c r="B266" s="7"/>
      <c r="C266" s="7"/>
      <c r="D266" s="25"/>
      <c r="E266" s="25"/>
      <c r="F266" s="25"/>
      <c r="G266" s="25"/>
      <c r="H266" s="25"/>
      <c r="I266" s="25"/>
      <c r="J266" s="25"/>
      <c r="K266" s="25"/>
      <c r="L266" s="25"/>
      <c r="M266" s="25"/>
      <c r="N266" s="25"/>
      <c r="O266" s="25"/>
      <c r="P266" s="25"/>
      <c r="Q266" s="7"/>
      <c r="R266" s="7"/>
      <c r="S266" s="7"/>
      <c r="T266" s="7"/>
      <c r="U266" s="7"/>
      <c r="V266" s="7"/>
      <c r="W266" s="7"/>
    </row>
    <row r="267" spans="1:23" x14ac:dyDescent="0.2">
      <c r="A267" s="7"/>
      <c r="B267" s="7"/>
      <c r="C267" s="7"/>
      <c r="D267" s="25"/>
      <c r="E267" s="25"/>
      <c r="F267" s="25"/>
      <c r="G267" s="25"/>
      <c r="H267" s="25"/>
      <c r="I267" s="25"/>
      <c r="J267" s="25"/>
      <c r="K267" s="25"/>
      <c r="L267" s="25"/>
      <c r="M267" s="25"/>
      <c r="N267" s="25"/>
      <c r="O267" s="25"/>
      <c r="P267" s="25"/>
      <c r="Q267" s="7"/>
      <c r="R267" s="7"/>
      <c r="S267" s="7"/>
      <c r="T267" s="7"/>
      <c r="U267" s="7"/>
      <c r="V267" s="7"/>
      <c r="W267" s="7"/>
    </row>
    <row r="268" spans="1:23" x14ac:dyDescent="0.2">
      <c r="A268" s="7"/>
      <c r="B268" s="7"/>
      <c r="C268" s="7"/>
      <c r="D268" s="25"/>
      <c r="E268" s="25"/>
      <c r="F268" s="25"/>
      <c r="G268" s="25"/>
      <c r="H268" s="25"/>
      <c r="I268" s="25"/>
      <c r="J268" s="25"/>
      <c r="K268" s="25"/>
      <c r="L268" s="25"/>
      <c r="M268" s="25"/>
      <c r="N268" s="25"/>
      <c r="O268" s="25"/>
      <c r="P268" s="25"/>
      <c r="Q268" s="7"/>
      <c r="R268" s="7"/>
      <c r="S268" s="7"/>
      <c r="T268" s="7"/>
      <c r="U268" s="7"/>
      <c r="V268" s="7"/>
      <c r="W268" s="7"/>
    </row>
    <row r="269" spans="1:23" x14ac:dyDescent="0.2">
      <c r="A269" s="7"/>
      <c r="B269" s="7"/>
      <c r="C269" s="7"/>
      <c r="D269" s="25"/>
      <c r="E269" s="25"/>
      <c r="F269" s="25"/>
      <c r="G269" s="25"/>
      <c r="H269" s="25"/>
      <c r="I269" s="25"/>
      <c r="J269" s="25"/>
      <c r="K269" s="25"/>
      <c r="L269" s="25"/>
      <c r="M269" s="25"/>
      <c r="N269" s="25"/>
      <c r="O269" s="25"/>
      <c r="P269" s="25"/>
      <c r="Q269" s="7"/>
      <c r="R269" s="7"/>
      <c r="S269" s="7"/>
      <c r="T269" s="7"/>
      <c r="U269" s="7"/>
      <c r="V269" s="7"/>
      <c r="W269" s="7"/>
    </row>
    <row r="270" spans="1:23" x14ac:dyDescent="0.2">
      <c r="A270" s="7"/>
      <c r="B270" s="7"/>
      <c r="C270" s="7"/>
      <c r="D270" s="25"/>
      <c r="E270" s="25"/>
      <c r="F270" s="25"/>
      <c r="G270" s="25"/>
      <c r="H270" s="25"/>
      <c r="I270" s="25"/>
      <c r="J270" s="25"/>
      <c r="K270" s="25"/>
      <c r="L270" s="25"/>
      <c r="M270" s="25"/>
      <c r="N270" s="25"/>
      <c r="O270" s="25"/>
      <c r="P270" s="25"/>
      <c r="Q270" s="7"/>
      <c r="R270" s="7"/>
      <c r="S270" s="7"/>
      <c r="T270" s="7"/>
      <c r="U270" s="7"/>
      <c r="V270" s="7"/>
      <c r="W270" s="7"/>
    </row>
    <row r="271" spans="1:23" x14ac:dyDescent="0.2">
      <c r="A271" s="7"/>
      <c r="B271" s="7"/>
      <c r="C271" s="7"/>
      <c r="D271" s="25"/>
      <c r="E271" s="25"/>
      <c r="F271" s="25"/>
      <c r="G271" s="25"/>
      <c r="H271" s="25"/>
      <c r="I271" s="25"/>
      <c r="J271" s="25"/>
      <c r="K271" s="25"/>
      <c r="L271" s="25"/>
      <c r="M271" s="25"/>
      <c r="N271" s="25"/>
      <c r="O271" s="25"/>
      <c r="P271" s="25"/>
      <c r="Q271" s="7"/>
      <c r="R271" s="7"/>
      <c r="S271" s="7"/>
      <c r="T271" s="7"/>
      <c r="U271" s="7"/>
      <c r="V271" s="7"/>
      <c r="W271" s="7"/>
    </row>
    <row r="272" spans="1:23" x14ac:dyDescent="0.2">
      <c r="A272" s="7"/>
      <c r="B272" s="7"/>
      <c r="C272" s="7"/>
      <c r="D272" s="25"/>
      <c r="E272" s="25"/>
      <c r="F272" s="25"/>
      <c r="G272" s="25"/>
      <c r="H272" s="25"/>
      <c r="I272" s="25"/>
      <c r="J272" s="25"/>
      <c r="K272" s="25"/>
      <c r="L272" s="25"/>
      <c r="M272" s="25"/>
      <c r="N272" s="25"/>
      <c r="O272" s="25"/>
      <c r="P272" s="25"/>
      <c r="Q272" s="7"/>
      <c r="R272" s="7"/>
      <c r="S272" s="7"/>
      <c r="T272" s="7"/>
      <c r="U272" s="7"/>
      <c r="V272" s="7"/>
      <c r="W272" s="7"/>
    </row>
    <row r="273" spans="1:23" x14ac:dyDescent="0.2">
      <c r="A273" s="7"/>
      <c r="B273" s="7"/>
      <c r="C273" s="7"/>
      <c r="D273" s="25"/>
      <c r="E273" s="25"/>
      <c r="F273" s="25"/>
      <c r="G273" s="25"/>
      <c r="H273" s="25"/>
      <c r="I273" s="25"/>
      <c r="J273" s="25"/>
      <c r="K273" s="25"/>
      <c r="L273" s="25"/>
      <c r="M273" s="25"/>
      <c r="N273" s="25"/>
      <c r="O273" s="25"/>
      <c r="P273" s="25"/>
      <c r="Q273" s="7"/>
      <c r="R273" s="7"/>
      <c r="S273" s="7"/>
      <c r="T273" s="7"/>
      <c r="U273" s="7"/>
      <c r="V273" s="7"/>
      <c r="W273" s="7"/>
    </row>
    <row r="274" spans="1:23" x14ac:dyDescent="0.2">
      <c r="A274" s="7"/>
      <c r="B274" s="7"/>
      <c r="C274" s="7"/>
      <c r="D274" s="25"/>
      <c r="E274" s="25"/>
      <c r="F274" s="25"/>
      <c r="G274" s="25"/>
      <c r="H274" s="25"/>
      <c r="I274" s="25"/>
      <c r="J274" s="25"/>
      <c r="K274" s="25"/>
      <c r="L274" s="25"/>
      <c r="M274" s="25"/>
      <c r="N274" s="25"/>
      <c r="O274" s="25"/>
      <c r="P274" s="25"/>
      <c r="Q274" s="7"/>
      <c r="R274" s="7"/>
      <c r="S274" s="7"/>
      <c r="T274" s="7"/>
      <c r="U274" s="7"/>
      <c r="V274" s="7"/>
      <c r="W274" s="7"/>
    </row>
    <row r="275" spans="1:23" x14ac:dyDescent="0.2">
      <c r="A275" s="7"/>
      <c r="B275" s="7"/>
      <c r="C275" s="7"/>
      <c r="D275" s="25"/>
      <c r="E275" s="25"/>
      <c r="F275" s="25"/>
      <c r="G275" s="25"/>
      <c r="H275" s="25"/>
      <c r="I275" s="25"/>
      <c r="J275" s="25"/>
      <c r="K275" s="25"/>
      <c r="L275" s="25"/>
      <c r="M275" s="25"/>
      <c r="N275" s="25"/>
      <c r="O275" s="25"/>
      <c r="P275" s="25"/>
      <c r="Q275" s="7"/>
      <c r="R275" s="7"/>
      <c r="S275" s="7"/>
      <c r="T275" s="7"/>
      <c r="U275" s="7"/>
      <c r="V275" s="7"/>
      <c r="W275" s="7"/>
    </row>
    <row r="276" spans="1:23" x14ac:dyDescent="0.2">
      <c r="A276" s="7"/>
      <c r="B276" s="7"/>
      <c r="C276" s="7"/>
      <c r="D276" s="25"/>
      <c r="E276" s="25"/>
      <c r="F276" s="25"/>
      <c r="G276" s="25"/>
      <c r="H276" s="25"/>
      <c r="I276" s="25"/>
      <c r="J276" s="25"/>
      <c r="K276" s="25"/>
      <c r="L276" s="25"/>
      <c r="M276" s="25"/>
      <c r="N276" s="25"/>
      <c r="O276" s="25"/>
      <c r="P276" s="25"/>
      <c r="Q276" s="7"/>
      <c r="R276" s="7"/>
      <c r="S276" s="7"/>
      <c r="T276" s="7"/>
      <c r="U276" s="7"/>
      <c r="V276" s="7"/>
      <c r="W276" s="7"/>
    </row>
    <row r="277" spans="1:23" x14ac:dyDescent="0.2">
      <c r="A277" s="7"/>
      <c r="B277" s="7"/>
      <c r="C277" s="7"/>
      <c r="D277" s="25"/>
      <c r="E277" s="25"/>
      <c r="F277" s="25"/>
      <c r="G277" s="25"/>
      <c r="H277" s="25"/>
      <c r="I277" s="25"/>
      <c r="J277" s="25"/>
      <c r="K277" s="25"/>
      <c r="L277" s="25"/>
      <c r="M277" s="25"/>
      <c r="N277" s="25"/>
      <c r="O277" s="25"/>
      <c r="P277" s="25"/>
      <c r="Q277" s="7"/>
      <c r="R277" s="7"/>
      <c r="S277" s="7"/>
      <c r="T277" s="7"/>
      <c r="U277" s="7"/>
      <c r="V277" s="7"/>
      <c r="W277" s="7"/>
    </row>
    <row r="278" spans="1:23" x14ac:dyDescent="0.2">
      <c r="A278" s="7"/>
      <c r="B278" s="7"/>
      <c r="C278" s="7"/>
      <c r="D278" s="25"/>
      <c r="E278" s="25"/>
      <c r="F278" s="25"/>
      <c r="G278" s="25"/>
      <c r="H278" s="25"/>
      <c r="I278" s="25"/>
      <c r="J278" s="25"/>
      <c r="K278" s="25"/>
      <c r="L278" s="25"/>
      <c r="M278" s="25"/>
      <c r="N278" s="25"/>
      <c r="O278" s="25"/>
      <c r="P278" s="25"/>
      <c r="Q278" s="7"/>
      <c r="R278" s="7"/>
      <c r="S278" s="7"/>
      <c r="T278" s="7"/>
      <c r="U278" s="7"/>
      <c r="V278" s="7"/>
      <c r="W278" s="7"/>
    </row>
    <row r="279" spans="1:23" x14ac:dyDescent="0.2">
      <c r="A279" s="7"/>
      <c r="B279" s="7"/>
      <c r="C279" s="7"/>
      <c r="D279" s="25"/>
      <c r="E279" s="25"/>
      <c r="F279" s="25"/>
      <c r="G279" s="25"/>
      <c r="H279" s="25"/>
      <c r="I279" s="25"/>
      <c r="J279" s="25"/>
      <c r="K279" s="25"/>
      <c r="L279" s="25"/>
      <c r="M279" s="25"/>
      <c r="N279" s="25"/>
      <c r="O279" s="25"/>
      <c r="P279" s="25"/>
      <c r="Q279" s="7"/>
      <c r="R279" s="7"/>
      <c r="S279" s="7"/>
      <c r="T279" s="7"/>
      <c r="U279" s="7"/>
      <c r="V279" s="7"/>
      <c r="W279" s="7"/>
    </row>
    <row r="280" spans="1:23" x14ac:dyDescent="0.2">
      <c r="A280" s="7"/>
      <c r="B280" s="7"/>
      <c r="C280" s="7"/>
      <c r="D280" s="25"/>
      <c r="E280" s="25"/>
      <c r="F280" s="25"/>
      <c r="G280" s="25"/>
      <c r="H280" s="25"/>
      <c r="I280" s="25"/>
      <c r="J280" s="25"/>
      <c r="K280" s="25"/>
      <c r="L280" s="25"/>
      <c r="M280" s="25"/>
      <c r="N280" s="25"/>
      <c r="O280" s="25"/>
      <c r="P280" s="25"/>
      <c r="Q280" s="7"/>
      <c r="R280" s="7"/>
      <c r="S280" s="7"/>
      <c r="T280" s="7"/>
      <c r="U280" s="7"/>
      <c r="V280" s="7"/>
      <c r="W280" s="7"/>
    </row>
    <row r="281" spans="1:23" x14ac:dyDescent="0.2">
      <c r="A281" s="7"/>
      <c r="B281" s="7"/>
      <c r="C281" s="7"/>
      <c r="D281" s="25"/>
      <c r="E281" s="25"/>
      <c r="F281" s="25"/>
      <c r="G281" s="25"/>
      <c r="H281" s="25"/>
      <c r="I281" s="25"/>
      <c r="J281" s="25"/>
      <c r="K281" s="25"/>
      <c r="L281" s="25"/>
      <c r="M281" s="25"/>
      <c r="N281" s="25"/>
      <c r="O281" s="25"/>
      <c r="P281" s="25"/>
      <c r="Q281" s="7"/>
      <c r="R281" s="7"/>
      <c r="S281" s="7"/>
      <c r="T281" s="7"/>
      <c r="U281" s="7"/>
      <c r="V281" s="7"/>
      <c r="W281" s="7"/>
    </row>
    <row r="282" spans="1:23" x14ac:dyDescent="0.2">
      <c r="A282" s="7"/>
      <c r="B282" s="7"/>
      <c r="C282" s="7"/>
      <c r="D282" s="25"/>
      <c r="E282" s="25"/>
      <c r="F282" s="25"/>
      <c r="G282" s="25"/>
      <c r="H282" s="25"/>
      <c r="I282" s="25"/>
      <c r="J282" s="25"/>
      <c r="K282" s="25"/>
      <c r="L282" s="25"/>
      <c r="M282" s="25"/>
      <c r="N282" s="25"/>
      <c r="O282" s="25"/>
      <c r="P282" s="25"/>
      <c r="Q282" s="7"/>
      <c r="R282" s="7"/>
      <c r="S282" s="7"/>
      <c r="T282" s="7"/>
      <c r="U282" s="7"/>
      <c r="V282" s="7"/>
      <c r="W282" s="7"/>
    </row>
    <row r="283" spans="1:23" x14ac:dyDescent="0.2">
      <c r="A283" s="7"/>
      <c r="B283" s="7"/>
      <c r="C283" s="7"/>
      <c r="D283" s="25"/>
      <c r="E283" s="25"/>
      <c r="F283" s="25"/>
      <c r="G283" s="25"/>
      <c r="H283" s="25"/>
      <c r="I283" s="25"/>
      <c r="J283" s="25"/>
      <c r="K283" s="25"/>
      <c r="L283" s="25"/>
      <c r="M283" s="25"/>
      <c r="N283" s="25"/>
      <c r="O283" s="25"/>
      <c r="P283" s="25"/>
      <c r="Q283" s="7"/>
      <c r="R283" s="7"/>
      <c r="S283" s="7"/>
      <c r="T283" s="7"/>
      <c r="U283" s="7"/>
      <c r="V283" s="7"/>
      <c r="W283" s="7"/>
    </row>
    <row r="284" spans="1:23" x14ac:dyDescent="0.2">
      <c r="A284" s="7"/>
      <c r="B284" s="7"/>
      <c r="C284" s="7"/>
      <c r="D284" s="25"/>
      <c r="E284" s="25"/>
      <c r="F284" s="25"/>
      <c r="G284" s="25"/>
      <c r="H284" s="25"/>
      <c r="I284" s="25"/>
      <c r="J284" s="25"/>
      <c r="K284" s="25"/>
      <c r="L284" s="25"/>
      <c r="M284" s="25"/>
      <c r="N284" s="25"/>
      <c r="O284" s="25"/>
      <c r="P284" s="25"/>
      <c r="Q284" s="7"/>
      <c r="R284" s="7"/>
      <c r="S284" s="7"/>
      <c r="T284" s="7"/>
      <c r="U284" s="7"/>
      <c r="V284" s="7"/>
      <c r="W284" s="7"/>
    </row>
    <row r="285" spans="1:23" x14ac:dyDescent="0.2">
      <c r="A285" s="7"/>
      <c r="B285" s="7"/>
      <c r="C285" s="7"/>
      <c r="D285" s="25"/>
      <c r="E285" s="25"/>
      <c r="F285" s="25"/>
      <c r="G285" s="25"/>
      <c r="H285" s="25"/>
      <c r="I285" s="25"/>
      <c r="J285" s="25"/>
      <c r="K285" s="25"/>
      <c r="L285" s="25"/>
      <c r="M285" s="25"/>
      <c r="N285" s="25"/>
      <c r="O285" s="25"/>
      <c r="P285" s="25"/>
      <c r="Q285" s="7"/>
      <c r="R285" s="7"/>
      <c r="S285" s="7"/>
      <c r="T285" s="7"/>
      <c r="U285" s="7"/>
      <c r="V285" s="7"/>
      <c r="W285" s="7"/>
    </row>
    <row r="286" spans="1:23" x14ac:dyDescent="0.2">
      <c r="A286" s="7"/>
      <c r="B286" s="7"/>
      <c r="C286" s="7"/>
      <c r="D286" s="25"/>
      <c r="E286" s="25"/>
      <c r="F286" s="25"/>
      <c r="G286" s="25"/>
      <c r="H286" s="25"/>
      <c r="I286" s="25"/>
      <c r="J286" s="25"/>
      <c r="K286" s="25"/>
      <c r="L286" s="25"/>
      <c r="M286" s="25"/>
      <c r="N286" s="25"/>
      <c r="O286" s="25"/>
      <c r="P286" s="25"/>
      <c r="Q286" s="7"/>
      <c r="R286" s="7"/>
      <c r="S286" s="7"/>
      <c r="T286" s="7"/>
      <c r="U286" s="7"/>
      <c r="V286" s="7"/>
      <c r="W286" s="7"/>
    </row>
    <row r="287" spans="1:23" x14ac:dyDescent="0.2">
      <c r="A287" s="7"/>
      <c r="B287" s="7"/>
      <c r="C287" s="7"/>
      <c r="D287" s="25"/>
      <c r="E287" s="25"/>
      <c r="F287" s="25"/>
      <c r="G287" s="25"/>
      <c r="H287" s="25"/>
      <c r="I287" s="25"/>
      <c r="J287" s="25"/>
      <c r="K287" s="25"/>
      <c r="L287" s="25"/>
      <c r="M287" s="25"/>
      <c r="N287" s="25"/>
      <c r="O287" s="25"/>
      <c r="P287" s="25"/>
      <c r="Q287" s="7"/>
      <c r="R287" s="7"/>
      <c r="S287" s="7"/>
      <c r="T287" s="7"/>
      <c r="U287" s="7"/>
      <c r="V287" s="7"/>
      <c r="W287" s="7"/>
    </row>
    <row r="288" spans="1:23" x14ac:dyDescent="0.2">
      <c r="A288" s="7"/>
      <c r="B288" s="7"/>
      <c r="C288" s="7"/>
      <c r="D288" s="25"/>
      <c r="E288" s="25"/>
      <c r="F288" s="25"/>
      <c r="G288" s="25"/>
      <c r="H288" s="25"/>
      <c r="I288" s="25"/>
      <c r="J288" s="25"/>
      <c r="K288" s="25"/>
      <c r="L288" s="25"/>
      <c r="M288" s="25"/>
      <c r="N288" s="25"/>
      <c r="O288" s="25"/>
      <c r="P288" s="25"/>
      <c r="Q288" s="7"/>
      <c r="R288" s="7"/>
      <c r="S288" s="7"/>
      <c r="T288" s="7"/>
      <c r="U288" s="7"/>
      <c r="V288" s="7"/>
      <c r="W288" s="7"/>
    </row>
    <row r="289" spans="1:23" x14ac:dyDescent="0.2">
      <c r="A289" s="7"/>
      <c r="B289" s="7"/>
      <c r="C289" s="7"/>
      <c r="D289" s="25"/>
      <c r="E289" s="25"/>
      <c r="F289" s="25"/>
      <c r="G289" s="25"/>
      <c r="H289" s="25"/>
      <c r="I289" s="25"/>
      <c r="J289" s="25"/>
      <c r="K289" s="25"/>
      <c r="L289" s="25"/>
      <c r="M289" s="25"/>
      <c r="N289" s="25"/>
      <c r="O289" s="25"/>
      <c r="P289" s="25"/>
      <c r="Q289" s="7"/>
      <c r="R289" s="7"/>
      <c r="S289" s="7"/>
      <c r="T289" s="7"/>
      <c r="U289" s="7"/>
      <c r="V289" s="7"/>
      <c r="W289" s="7"/>
    </row>
    <row r="290" spans="1:23" x14ac:dyDescent="0.2">
      <c r="A290" s="7"/>
      <c r="B290" s="7"/>
      <c r="C290" s="7"/>
      <c r="D290" s="25"/>
      <c r="E290" s="25"/>
      <c r="F290" s="25"/>
      <c r="G290" s="25"/>
      <c r="H290" s="25"/>
      <c r="I290" s="25"/>
      <c r="J290" s="25"/>
      <c r="K290" s="25"/>
      <c r="L290" s="25"/>
      <c r="M290" s="25"/>
      <c r="N290" s="25"/>
      <c r="O290" s="25"/>
      <c r="P290" s="25"/>
      <c r="Q290" s="7"/>
      <c r="R290" s="7"/>
      <c r="S290" s="7"/>
      <c r="T290" s="7"/>
      <c r="U290" s="7"/>
      <c r="V290" s="7"/>
      <c r="W290" s="7"/>
    </row>
    <row r="291" spans="1:23" x14ac:dyDescent="0.2">
      <c r="A291" s="7"/>
      <c r="B291" s="7"/>
      <c r="C291" s="7"/>
      <c r="D291" s="25"/>
      <c r="E291" s="25"/>
      <c r="F291" s="25"/>
      <c r="G291" s="25"/>
      <c r="H291" s="25"/>
      <c r="I291" s="25"/>
      <c r="J291" s="25"/>
      <c r="K291" s="25"/>
      <c r="L291" s="25"/>
      <c r="M291" s="25"/>
      <c r="N291" s="25"/>
      <c r="O291" s="25"/>
      <c r="P291" s="25"/>
      <c r="Q291" s="7"/>
      <c r="R291" s="7"/>
      <c r="S291" s="7"/>
      <c r="T291" s="7"/>
      <c r="U291" s="7"/>
      <c r="V291" s="7"/>
      <c r="W291" s="7"/>
    </row>
    <row r="292" spans="1:23" x14ac:dyDescent="0.2">
      <c r="A292" s="7"/>
      <c r="B292" s="7"/>
      <c r="C292" s="7"/>
      <c r="D292" s="25"/>
      <c r="E292" s="25"/>
      <c r="F292" s="25"/>
      <c r="G292" s="25"/>
      <c r="H292" s="25"/>
      <c r="I292" s="25"/>
      <c r="J292" s="25"/>
      <c r="K292" s="25"/>
      <c r="L292" s="25"/>
      <c r="M292" s="25"/>
      <c r="N292" s="25"/>
      <c r="O292" s="25"/>
      <c r="P292" s="25"/>
      <c r="Q292" s="7"/>
      <c r="R292" s="7"/>
      <c r="S292" s="7"/>
      <c r="T292" s="7"/>
      <c r="U292" s="7"/>
      <c r="V292" s="7"/>
      <c r="W292" s="7"/>
    </row>
    <row r="293" spans="1:23" x14ac:dyDescent="0.2">
      <c r="A293" s="7"/>
      <c r="B293" s="7"/>
      <c r="C293" s="7"/>
      <c r="D293" s="25"/>
      <c r="E293" s="25"/>
      <c r="F293" s="25"/>
      <c r="G293" s="25"/>
      <c r="H293" s="25"/>
      <c r="I293" s="25"/>
      <c r="J293" s="25"/>
      <c r="K293" s="25"/>
      <c r="L293" s="25"/>
      <c r="M293" s="25"/>
      <c r="N293" s="25"/>
      <c r="O293" s="25"/>
      <c r="P293" s="25"/>
      <c r="Q293" s="7"/>
      <c r="R293" s="7"/>
      <c r="S293" s="7"/>
      <c r="T293" s="7"/>
      <c r="U293" s="7"/>
      <c r="V293" s="7"/>
      <c r="W293" s="7"/>
    </row>
    <row r="294" spans="1:23" x14ac:dyDescent="0.2">
      <c r="A294" s="7"/>
      <c r="B294" s="7"/>
      <c r="C294" s="7"/>
      <c r="D294" s="25"/>
      <c r="E294" s="25"/>
      <c r="F294" s="25"/>
      <c r="G294" s="25"/>
      <c r="H294" s="25"/>
      <c r="I294" s="25"/>
      <c r="J294" s="25"/>
      <c r="K294" s="25"/>
      <c r="L294" s="25"/>
      <c r="M294" s="25"/>
      <c r="N294" s="25"/>
      <c r="O294" s="25"/>
      <c r="P294" s="25"/>
      <c r="Q294" s="7"/>
      <c r="R294" s="7"/>
      <c r="S294" s="7"/>
      <c r="T294" s="7"/>
      <c r="U294" s="7"/>
      <c r="V294" s="7"/>
      <c r="W294" s="7"/>
    </row>
    <row r="295" spans="1:23" x14ac:dyDescent="0.2">
      <c r="A295" s="7"/>
      <c r="B295" s="7"/>
      <c r="C295" s="7"/>
      <c r="D295" s="25"/>
      <c r="E295" s="25"/>
      <c r="F295" s="25"/>
      <c r="G295" s="25"/>
      <c r="H295" s="25"/>
      <c r="I295" s="25"/>
      <c r="J295" s="25"/>
      <c r="K295" s="25"/>
      <c r="L295" s="25"/>
      <c r="M295" s="25"/>
      <c r="N295" s="25"/>
      <c r="O295" s="25"/>
      <c r="P295" s="25"/>
      <c r="Q295" s="7"/>
      <c r="R295" s="7"/>
      <c r="S295" s="7"/>
      <c r="T295" s="7"/>
      <c r="U295" s="7"/>
      <c r="V295" s="7"/>
      <c r="W295" s="7"/>
    </row>
    <row r="296" spans="1:23" x14ac:dyDescent="0.2">
      <c r="A296" s="7"/>
      <c r="B296" s="7"/>
      <c r="C296" s="7"/>
      <c r="D296" s="25"/>
      <c r="E296" s="25"/>
      <c r="F296" s="25"/>
      <c r="G296" s="25"/>
      <c r="H296" s="25"/>
      <c r="I296" s="25"/>
      <c r="J296" s="25"/>
      <c r="K296" s="25"/>
      <c r="L296" s="25"/>
      <c r="M296" s="25"/>
      <c r="N296" s="25"/>
      <c r="O296" s="25"/>
      <c r="P296" s="25"/>
      <c r="Q296" s="7"/>
      <c r="R296" s="7"/>
      <c r="S296" s="7"/>
      <c r="T296" s="7"/>
      <c r="U296" s="7"/>
      <c r="V296" s="7"/>
      <c r="W296" s="7"/>
    </row>
    <row r="297" spans="1:23" x14ac:dyDescent="0.2">
      <c r="A297" s="7"/>
      <c r="B297" s="7"/>
      <c r="C297" s="7"/>
      <c r="D297" s="25"/>
      <c r="E297" s="25"/>
      <c r="F297" s="25"/>
      <c r="G297" s="25"/>
      <c r="H297" s="25"/>
      <c r="I297" s="25"/>
      <c r="J297" s="25"/>
      <c r="K297" s="25"/>
      <c r="L297" s="25"/>
      <c r="M297" s="25"/>
      <c r="N297" s="25"/>
      <c r="O297" s="25"/>
      <c r="P297" s="25"/>
      <c r="Q297" s="7"/>
      <c r="R297" s="7"/>
      <c r="S297" s="7"/>
      <c r="T297" s="7"/>
      <c r="U297" s="7"/>
      <c r="V297" s="7"/>
      <c r="W297" s="7"/>
    </row>
    <row r="298" spans="1:23" x14ac:dyDescent="0.2">
      <c r="A298" s="7"/>
      <c r="B298" s="7"/>
      <c r="C298" s="7"/>
      <c r="D298" s="25"/>
      <c r="E298" s="25"/>
      <c r="F298" s="25"/>
      <c r="G298" s="25"/>
      <c r="H298" s="25"/>
      <c r="I298" s="25"/>
      <c r="J298" s="25"/>
      <c r="K298" s="25"/>
      <c r="L298" s="25"/>
      <c r="M298" s="25"/>
      <c r="N298" s="25"/>
      <c r="O298" s="25"/>
      <c r="P298" s="25"/>
      <c r="Q298" s="7"/>
      <c r="R298" s="7"/>
      <c r="S298" s="7"/>
      <c r="T298" s="7"/>
      <c r="U298" s="7"/>
      <c r="V298" s="7"/>
      <c r="W298" s="7"/>
    </row>
    <row r="299" spans="1:23" x14ac:dyDescent="0.2">
      <c r="A299" s="7"/>
      <c r="B299" s="7"/>
      <c r="C299" s="7"/>
      <c r="D299" s="25"/>
      <c r="E299" s="25"/>
      <c r="F299" s="25"/>
      <c r="G299" s="25"/>
      <c r="H299" s="25"/>
      <c r="I299" s="25"/>
      <c r="J299" s="25"/>
      <c r="K299" s="25"/>
      <c r="L299" s="25"/>
      <c r="M299" s="25"/>
      <c r="N299" s="25"/>
      <c r="O299" s="25"/>
      <c r="P299" s="25"/>
      <c r="Q299" s="7"/>
      <c r="R299" s="7"/>
      <c r="S299" s="7"/>
      <c r="T299" s="7"/>
      <c r="U299" s="7"/>
      <c r="V299" s="7"/>
      <c r="W299" s="7"/>
    </row>
    <row r="300" spans="1:23" x14ac:dyDescent="0.2">
      <c r="A300" s="7"/>
      <c r="B300" s="7"/>
      <c r="C300" s="7"/>
      <c r="D300" s="25"/>
      <c r="E300" s="25"/>
      <c r="F300" s="25"/>
      <c r="G300" s="25"/>
      <c r="H300" s="25"/>
      <c r="I300" s="25"/>
      <c r="J300" s="25"/>
      <c r="K300" s="25"/>
      <c r="L300" s="25"/>
      <c r="M300" s="25"/>
      <c r="N300" s="25"/>
      <c r="O300" s="25"/>
      <c r="P300" s="25"/>
      <c r="Q300" s="7"/>
      <c r="R300" s="7"/>
      <c r="S300" s="7"/>
      <c r="T300" s="7"/>
      <c r="U300" s="7"/>
      <c r="V300" s="7"/>
      <c r="W300" s="7"/>
    </row>
    <row r="301" spans="1:23" x14ac:dyDescent="0.2">
      <c r="A301" s="7"/>
      <c r="B301" s="7"/>
      <c r="C301" s="7"/>
      <c r="D301" s="25"/>
      <c r="E301" s="25"/>
      <c r="F301" s="25"/>
      <c r="G301" s="25"/>
      <c r="H301" s="25"/>
      <c r="I301" s="25"/>
      <c r="J301" s="25"/>
      <c r="K301" s="25"/>
      <c r="L301" s="25"/>
      <c r="M301" s="25"/>
      <c r="N301" s="25"/>
      <c r="O301" s="25"/>
      <c r="P301" s="25"/>
      <c r="Q301" s="7"/>
      <c r="R301" s="7"/>
      <c r="S301" s="7"/>
      <c r="T301" s="7"/>
      <c r="U301" s="7"/>
      <c r="V301" s="7"/>
      <c r="W301" s="7"/>
    </row>
    <row r="302" spans="1:23" x14ac:dyDescent="0.2">
      <c r="A302" s="7"/>
      <c r="B302" s="7"/>
      <c r="C302" s="7"/>
      <c r="D302" s="25"/>
      <c r="E302" s="25"/>
      <c r="F302" s="25"/>
      <c r="G302" s="25"/>
      <c r="H302" s="25"/>
      <c r="I302" s="25"/>
      <c r="J302" s="25"/>
      <c r="K302" s="25"/>
      <c r="L302" s="25"/>
      <c r="M302" s="25"/>
      <c r="N302" s="25"/>
      <c r="O302" s="25"/>
      <c r="P302" s="25"/>
      <c r="Q302" s="7"/>
      <c r="R302" s="7"/>
      <c r="S302" s="7"/>
      <c r="T302" s="7"/>
      <c r="U302" s="7"/>
      <c r="V302" s="7"/>
      <c r="W302" s="7"/>
    </row>
    <row r="303" spans="1:23" x14ac:dyDescent="0.2">
      <c r="A303" s="7"/>
      <c r="B303" s="7"/>
      <c r="C303" s="7"/>
      <c r="D303" s="25"/>
      <c r="E303" s="25"/>
      <c r="F303" s="25"/>
      <c r="G303" s="25"/>
      <c r="H303" s="25"/>
      <c r="I303" s="25"/>
      <c r="J303" s="25"/>
      <c r="K303" s="25"/>
      <c r="L303" s="25"/>
      <c r="M303" s="25"/>
      <c r="N303" s="25"/>
      <c r="O303" s="25"/>
      <c r="P303" s="25"/>
      <c r="Q303" s="7"/>
      <c r="R303" s="7"/>
      <c r="S303" s="7"/>
      <c r="T303" s="7"/>
      <c r="U303" s="7"/>
      <c r="V303" s="7"/>
      <c r="W303" s="7"/>
    </row>
    <row r="304" spans="1:23" x14ac:dyDescent="0.2">
      <c r="A304" s="7"/>
      <c r="B304" s="7"/>
      <c r="C304" s="7"/>
      <c r="D304" s="25"/>
      <c r="E304" s="25"/>
      <c r="F304" s="25"/>
      <c r="G304" s="25"/>
      <c r="H304" s="25"/>
      <c r="I304" s="25"/>
      <c r="J304" s="25"/>
      <c r="K304" s="25"/>
      <c r="L304" s="25"/>
      <c r="M304" s="25"/>
      <c r="N304" s="25"/>
      <c r="O304" s="25"/>
      <c r="P304" s="25"/>
      <c r="Q304" s="7"/>
      <c r="R304" s="7"/>
      <c r="S304" s="7"/>
      <c r="T304" s="7"/>
      <c r="U304" s="7"/>
      <c r="V304" s="7"/>
      <c r="W304" s="7"/>
    </row>
    <row r="305" spans="1:23" x14ac:dyDescent="0.2">
      <c r="A305" s="7"/>
      <c r="B305" s="7"/>
      <c r="C305" s="7"/>
      <c r="D305" s="25"/>
      <c r="E305" s="25"/>
      <c r="F305" s="25"/>
      <c r="G305" s="25"/>
      <c r="H305" s="25"/>
      <c r="I305" s="25"/>
      <c r="J305" s="25"/>
      <c r="K305" s="25"/>
      <c r="L305" s="25"/>
      <c r="M305" s="25"/>
      <c r="N305" s="25"/>
      <c r="O305" s="25"/>
      <c r="P305" s="25"/>
      <c r="Q305" s="7"/>
      <c r="R305" s="7"/>
      <c r="S305" s="7"/>
      <c r="T305" s="7"/>
      <c r="U305" s="7"/>
      <c r="V305" s="7"/>
      <c r="W305" s="7"/>
    </row>
    <row r="306" spans="1:23" x14ac:dyDescent="0.2">
      <c r="A306" s="7"/>
      <c r="B306" s="7"/>
      <c r="C306" s="7"/>
      <c r="D306" s="25"/>
      <c r="E306" s="25"/>
      <c r="F306" s="25"/>
      <c r="G306" s="25"/>
      <c r="H306" s="25"/>
      <c r="I306" s="25"/>
      <c r="J306" s="25"/>
      <c r="K306" s="25"/>
      <c r="L306" s="25"/>
      <c r="M306" s="25"/>
      <c r="N306" s="25"/>
      <c r="O306" s="25"/>
      <c r="P306" s="25"/>
      <c r="Q306" s="7"/>
      <c r="R306" s="7"/>
      <c r="S306" s="7"/>
      <c r="T306" s="7"/>
      <c r="U306" s="7"/>
      <c r="V306" s="7"/>
      <c r="W306" s="7"/>
    </row>
    <row r="307" spans="1:23" x14ac:dyDescent="0.2">
      <c r="A307" s="7"/>
      <c r="B307" s="7"/>
      <c r="C307" s="7"/>
      <c r="D307" s="25"/>
      <c r="E307" s="25"/>
      <c r="F307" s="25"/>
      <c r="G307" s="25"/>
      <c r="H307" s="25"/>
      <c r="I307" s="25"/>
      <c r="J307" s="25"/>
      <c r="K307" s="25"/>
      <c r="L307" s="25"/>
      <c r="M307" s="25"/>
      <c r="N307" s="25"/>
      <c r="O307" s="25"/>
      <c r="P307" s="25"/>
      <c r="Q307" s="7"/>
      <c r="R307" s="7"/>
      <c r="S307" s="7"/>
      <c r="T307" s="7"/>
      <c r="U307" s="7"/>
      <c r="V307" s="7"/>
      <c r="W307" s="7"/>
    </row>
    <row r="308" spans="1:23" x14ac:dyDescent="0.2">
      <c r="A308" s="7"/>
      <c r="B308" s="7"/>
      <c r="C308" s="7"/>
      <c r="D308" s="25"/>
      <c r="E308" s="25"/>
      <c r="F308" s="25"/>
      <c r="G308" s="25"/>
      <c r="H308" s="25"/>
      <c r="I308" s="25"/>
      <c r="J308" s="25"/>
      <c r="K308" s="25"/>
      <c r="L308" s="25"/>
      <c r="M308" s="25"/>
      <c r="N308" s="25"/>
      <c r="O308" s="25"/>
      <c r="P308" s="25"/>
      <c r="Q308" s="7"/>
      <c r="R308" s="7"/>
      <c r="S308" s="7"/>
      <c r="T308" s="7"/>
      <c r="U308" s="7"/>
      <c r="V308" s="7"/>
      <c r="W308" s="7"/>
    </row>
    <row r="309" spans="1:23" x14ac:dyDescent="0.2">
      <c r="A309" s="7"/>
      <c r="B309" s="7"/>
      <c r="C309" s="7"/>
      <c r="D309" s="25"/>
      <c r="E309" s="25"/>
      <c r="F309" s="25"/>
      <c r="G309" s="25"/>
      <c r="H309" s="25"/>
      <c r="I309" s="25"/>
      <c r="J309" s="25"/>
      <c r="K309" s="25"/>
      <c r="L309" s="25"/>
      <c r="M309" s="25"/>
      <c r="N309" s="25"/>
      <c r="O309" s="25"/>
      <c r="P309" s="25"/>
      <c r="Q309" s="7"/>
      <c r="R309" s="7"/>
      <c r="S309" s="7"/>
      <c r="T309" s="7"/>
      <c r="U309" s="7"/>
      <c r="V309" s="7"/>
      <c r="W309" s="7"/>
    </row>
    <row r="310" spans="1:23" x14ac:dyDescent="0.2">
      <c r="A310" s="7"/>
      <c r="B310" s="7"/>
      <c r="C310" s="7"/>
      <c r="D310" s="25"/>
      <c r="E310" s="25"/>
      <c r="F310" s="25"/>
      <c r="G310" s="25"/>
      <c r="H310" s="25"/>
      <c r="I310" s="25"/>
      <c r="J310" s="25"/>
      <c r="K310" s="25"/>
      <c r="L310" s="25"/>
      <c r="M310" s="25"/>
      <c r="N310" s="25"/>
      <c r="O310" s="25"/>
      <c r="P310" s="25"/>
      <c r="Q310" s="7"/>
      <c r="R310" s="7"/>
      <c r="S310" s="7"/>
      <c r="T310" s="7"/>
      <c r="U310" s="7"/>
      <c r="V310" s="7"/>
      <c r="W310" s="7"/>
    </row>
    <row r="311" spans="1:23" x14ac:dyDescent="0.2">
      <c r="A311" s="7"/>
      <c r="B311" s="7"/>
      <c r="C311" s="7"/>
      <c r="D311" s="25"/>
      <c r="E311" s="25"/>
      <c r="F311" s="25"/>
      <c r="G311" s="25"/>
      <c r="H311" s="25"/>
      <c r="I311" s="25"/>
      <c r="J311" s="25"/>
      <c r="K311" s="25"/>
      <c r="L311" s="25"/>
      <c r="M311" s="25"/>
      <c r="N311" s="25"/>
      <c r="O311" s="25"/>
      <c r="P311" s="25"/>
      <c r="Q311" s="7"/>
      <c r="R311" s="7"/>
      <c r="S311" s="7"/>
      <c r="T311" s="7"/>
      <c r="U311" s="7"/>
      <c r="V311" s="7"/>
      <c r="W311" s="7"/>
    </row>
    <row r="312" spans="1:23" x14ac:dyDescent="0.2">
      <c r="A312" s="7"/>
      <c r="B312" s="7"/>
      <c r="C312" s="7"/>
      <c r="D312" s="25"/>
      <c r="E312" s="25"/>
      <c r="F312" s="25"/>
      <c r="G312" s="25"/>
      <c r="H312" s="25"/>
      <c r="I312" s="25"/>
      <c r="J312" s="25"/>
      <c r="K312" s="25"/>
      <c r="L312" s="25"/>
      <c r="M312" s="25"/>
      <c r="N312" s="25"/>
      <c r="O312" s="25"/>
      <c r="P312" s="25"/>
      <c r="Q312" s="7"/>
      <c r="R312" s="7"/>
      <c r="S312" s="7"/>
      <c r="T312" s="7"/>
      <c r="U312" s="7"/>
      <c r="V312" s="7"/>
      <c r="W312" s="7"/>
    </row>
    <row r="313" spans="1:23" x14ac:dyDescent="0.2">
      <c r="A313" s="7"/>
      <c r="B313" s="7"/>
      <c r="C313" s="7"/>
      <c r="D313" s="25"/>
      <c r="E313" s="25"/>
      <c r="F313" s="25"/>
      <c r="G313" s="25"/>
      <c r="H313" s="25"/>
      <c r="I313" s="25"/>
      <c r="J313" s="25"/>
      <c r="K313" s="25"/>
      <c r="L313" s="25"/>
      <c r="M313" s="25"/>
      <c r="N313" s="25"/>
      <c r="O313" s="25"/>
      <c r="P313" s="25"/>
      <c r="Q313" s="7"/>
      <c r="R313" s="7"/>
      <c r="S313" s="7"/>
      <c r="T313" s="7"/>
      <c r="U313" s="7"/>
      <c r="V313" s="7"/>
      <c r="W313" s="7"/>
    </row>
    <row r="314" spans="1:23" x14ac:dyDescent="0.2">
      <c r="A314" s="7"/>
      <c r="B314" s="7"/>
      <c r="C314" s="7"/>
      <c r="D314" s="25"/>
      <c r="E314" s="25"/>
      <c r="F314" s="25"/>
      <c r="G314" s="25"/>
      <c r="H314" s="25"/>
      <c r="I314" s="25"/>
      <c r="J314" s="25"/>
      <c r="K314" s="25"/>
      <c r="L314" s="25"/>
      <c r="M314" s="25"/>
      <c r="N314" s="25"/>
      <c r="O314" s="25"/>
      <c r="P314" s="25"/>
      <c r="Q314" s="7"/>
      <c r="R314" s="7"/>
      <c r="S314" s="7"/>
      <c r="T314" s="7"/>
      <c r="U314" s="7"/>
      <c r="V314" s="7"/>
      <c r="W314" s="7"/>
    </row>
    <row r="315" spans="1:23" x14ac:dyDescent="0.2">
      <c r="A315" s="7"/>
      <c r="B315" s="7"/>
      <c r="C315" s="7"/>
      <c r="D315" s="25"/>
      <c r="E315" s="25"/>
      <c r="F315" s="25"/>
      <c r="G315" s="25"/>
      <c r="H315" s="25"/>
      <c r="I315" s="25"/>
      <c r="J315" s="25"/>
      <c r="K315" s="25"/>
      <c r="L315" s="25"/>
      <c r="M315" s="25"/>
      <c r="N315" s="25"/>
      <c r="O315" s="25"/>
      <c r="P315" s="25"/>
      <c r="Q315" s="7"/>
      <c r="R315" s="7"/>
      <c r="S315" s="7"/>
      <c r="T315" s="7"/>
      <c r="U315" s="7"/>
      <c r="V315" s="7"/>
      <c r="W315" s="7"/>
    </row>
    <row r="316" spans="1:23" x14ac:dyDescent="0.2">
      <c r="A316" s="7"/>
      <c r="B316" s="7"/>
      <c r="C316" s="7"/>
      <c r="D316" s="25"/>
      <c r="E316" s="25"/>
      <c r="F316" s="25"/>
      <c r="G316" s="25"/>
      <c r="H316" s="25"/>
      <c r="I316" s="25"/>
      <c r="J316" s="25"/>
      <c r="K316" s="25"/>
      <c r="L316" s="25"/>
      <c r="M316" s="25"/>
      <c r="N316" s="25"/>
      <c r="O316" s="25"/>
      <c r="P316" s="25"/>
      <c r="Q316" s="7"/>
      <c r="R316" s="7"/>
      <c r="S316" s="7"/>
      <c r="T316" s="7"/>
      <c r="U316" s="7"/>
      <c r="V316" s="7"/>
      <c r="W316" s="7"/>
    </row>
    <row r="317" spans="1:23" x14ac:dyDescent="0.2">
      <c r="A317" s="7"/>
      <c r="B317" s="7"/>
      <c r="C317" s="7"/>
      <c r="D317" s="25"/>
      <c r="E317" s="25"/>
      <c r="F317" s="25"/>
      <c r="G317" s="25"/>
      <c r="H317" s="25"/>
      <c r="I317" s="25"/>
      <c r="J317" s="25"/>
      <c r="K317" s="25"/>
      <c r="L317" s="25"/>
      <c r="M317" s="25"/>
      <c r="N317" s="25"/>
      <c r="O317" s="25"/>
      <c r="P317" s="25"/>
      <c r="Q317" s="7"/>
      <c r="R317" s="7"/>
      <c r="S317" s="7"/>
      <c r="T317" s="7"/>
      <c r="U317" s="7"/>
      <c r="V317" s="7"/>
      <c r="W317" s="7"/>
    </row>
    <row r="318" spans="1:23" x14ac:dyDescent="0.2">
      <c r="A318" s="7"/>
      <c r="B318" s="7"/>
      <c r="C318" s="7"/>
      <c r="D318" s="25"/>
      <c r="E318" s="25"/>
      <c r="F318" s="25"/>
      <c r="G318" s="25"/>
      <c r="H318" s="25"/>
      <c r="I318" s="25"/>
      <c r="J318" s="25"/>
      <c r="K318" s="25"/>
      <c r="L318" s="25"/>
      <c r="M318" s="25"/>
      <c r="N318" s="25"/>
      <c r="O318" s="25"/>
      <c r="P318" s="25"/>
      <c r="Q318" s="7"/>
      <c r="R318" s="7"/>
      <c r="S318" s="7"/>
      <c r="T318" s="7"/>
      <c r="U318" s="7"/>
      <c r="V318" s="7"/>
      <c r="W318" s="7"/>
    </row>
    <row r="319" spans="1:23" x14ac:dyDescent="0.2">
      <c r="A319" s="7"/>
      <c r="B319" s="7"/>
      <c r="C319" s="7"/>
      <c r="D319" s="25"/>
      <c r="E319" s="25"/>
      <c r="F319" s="25"/>
      <c r="G319" s="25"/>
      <c r="H319" s="25"/>
      <c r="I319" s="25"/>
      <c r="J319" s="25"/>
      <c r="K319" s="25"/>
      <c r="L319" s="25"/>
      <c r="M319" s="25"/>
      <c r="N319" s="25"/>
      <c r="O319" s="25"/>
      <c r="P319" s="25"/>
      <c r="Q319" s="7"/>
      <c r="R319" s="7"/>
      <c r="S319" s="7"/>
      <c r="T319" s="7"/>
      <c r="U319" s="7"/>
      <c r="V319" s="7"/>
      <c r="W319" s="7"/>
    </row>
    <row r="320" spans="1:23" x14ac:dyDescent="0.2">
      <c r="A320" s="7"/>
      <c r="B320" s="7"/>
      <c r="C320" s="7"/>
      <c r="D320" s="25"/>
      <c r="E320" s="25"/>
      <c r="F320" s="25"/>
      <c r="G320" s="25"/>
      <c r="H320" s="25"/>
      <c r="I320" s="25"/>
      <c r="J320" s="25"/>
      <c r="K320" s="25"/>
      <c r="L320" s="25"/>
      <c r="M320" s="25"/>
      <c r="N320" s="25"/>
      <c r="O320" s="25"/>
      <c r="P320" s="25"/>
      <c r="Q320" s="7"/>
      <c r="R320" s="7"/>
      <c r="S320" s="7"/>
      <c r="T320" s="7"/>
      <c r="U320" s="7"/>
      <c r="V320" s="7"/>
      <c r="W320" s="7"/>
    </row>
    <row r="321" spans="1:23" x14ac:dyDescent="0.2">
      <c r="A321" s="7"/>
      <c r="B321" s="7"/>
      <c r="C321" s="7"/>
      <c r="D321" s="25"/>
      <c r="E321" s="25"/>
      <c r="F321" s="25"/>
      <c r="G321" s="25"/>
      <c r="H321" s="25"/>
      <c r="I321" s="25"/>
      <c r="J321" s="25"/>
      <c r="K321" s="25"/>
      <c r="L321" s="25"/>
      <c r="M321" s="25"/>
      <c r="N321" s="25"/>
      <c r="O321" s="25"/>
      <c r="P321" s="25"/>
      <c r="Q321" s="7"/>
      <c r="R321" s="7"/>
      <c r="S321" s="7"/>
      <c r="T321" s="7"/>
      <c r="U321" s="7"/>
      <c r="V321" s="7"/>
      <c r="W321" s="7"/>
    </row>
    <row r="322" spans="1:23" x14ac:dyDescent="0.2">
      <c r="A322" s="7"/>
      <c r="B322" s="7"/>
      <c r="C322" s="7"/>
      <c r="D322" s="25"/>
      <c r="E322" s="25"/>
      <c r="F322" s="25"/>
      <c r="G322" s="25"/>
      <c r="H322" s="25"/>
      <c r="I322" s="25"/>
      <c r="J322" s="25"/>
      <c r="K322" s="25"/>
      <c r="L322" s="25"/>
      <c r="M322" s="25"/>
      <c r="N322" s="25"/>
      <c r="O322" s="25"/>
      <c r="P322" s="25"/>
      <c r="Q322" s="7"/>
      <c r="R322" s="7"/>
      <c r="S322" s="7"/>
      <c r="T322" s="7"/>
      <c r="U322" s="7"/>
      <c r="V322" s="7"/>
      <c r="W322" s="7"/>
    </row>
    <row r="323" spans="1:23" x14ac:dyDescent="0.2">
      <c r="A323" s="7"/>
      <c r="B323" s="7"/>
      <c r="C323" s="7"/>
      <c r="D323" s="25"/>
      <c r="E323" s="25"/>
      <c r="F323" s="25"/>
      <c r="G323" s="25"/>
      <c r="H323" s="25"/>
      <c r="I323" s="25"/>
      <c r="J323" s="25"/>
      <c r="K323" s="25"/>
      <c r="L323" s="25"/>
      <c r="M323" s="25"/>
      <c r="N323" s="25"/>
      <c r="O323" s="25"/>
      <c r="P323" s="25"/>
      <c r="Q323" s="7"/>
      <c r="R323" s="7"/>
      <c r="S323" s="7"/>
      <c r="T323" s="7"/>
      <c r="U323" s="7"/>
      <c r="V323" s="7"/>
      <c r="W323" s="7"/>
    </row>
    <row r="324" spans="1:23" x14ac:dyDescent="0.2">
      <c r="A324" s="7"/>
      <c r="B324" s="7"/>
      <c r="C324" s="7"/>
      <c r="D324" s="25"/>
      <c r="E324" s="25"/>
      <c r="F324" s="25"/>
      <c r="G324" s="25"/>
      <c r="H324" s="25"/>
      <c r="I324" s="25"/>
      <c r="J324" s="25"/>
      <c r="K324" s="25"/>
      <c r="L324" s="25"/>
      <c r="M324" s="25"/>
      <c r="N324" s="25"/>
      <c r="O324" s="25"/>
      <c r="P324" s="25"/>
      <c r="Q324" s="7"/>
      <c r="R324" s="7"/>
      <c r="S324" s="7"/>
      <c r="T324" s="7"/>
      <c r="U324" s="7"/>
      <c r="V324" s="7"/>
      <c r="W324" s="7"/>
    </row>
    <row r="325" spans="1:23" x14ac:dyDescent="0.2">
      <c r="A325" s="7"/>
      <c r="B325" s="7"/>
      <c r="C325" s="7"/>
      <c r="D325" s="25"/>
      <c r="E325" s="25"/>
      <c r="F325" s="25"/>
      <c r="G325" s="25"/>
      <c r="H325" s="25"/>
      <c r="I325" s="25"/>
      <c r="J325" s="25"/>
      <c r="K325" s="25"/>
      <c r="L325" s="25"/>
      <c r="M325" s="25"/>
      <c r="N325" s="25"/>
      <c r="O325" s="25"/>
      <c r="P325" s="25"/>
      <c r="Q325" s="7"/>
      <c r="R325" s="7"/>
      <c r="S325" s="7"/>
      <c r="T325" s="7"/>
      <c r="U325" s="7"/>
      <c r="V325" s="7"/>
      <c r="W325" s="7"/>
    </row>
    <row r="326" spans="1:23" x14ac:dyDescent="0.2">
      <c r="A326" s="7"/>
      <c r="B326" s="7"/>
      <c r="C326" s="7"/>
      <c r="D326" s="25"/>
      <c r="E326" s="25"/>
      <c r="F326" s="25"/>
      <c r="G326" s="25"/>
      <c r="H326" s="25"/>
      <c r="I326" s="25"/>
      <c r="J326" s="25"/>
      <c r="K326" s="25"/>
      <c r="L326" s="25"/>
      <c r="M326" s="25"/>
      <c r="N326" s="25"/>
      <c r="O326" s="25"/>
      <c r="P326" s="25"/>
      <c r="Q326" s="7"/>
      <c r="R326" s="7"/>
      <c r="S326" s="7"/>
      <c r="T326" s="7"/>
      <c r="U326" s="7"/>
      <c r="V326" s="7"/>
      <c r="W326" s="7"/>
    </row>
    <row r="327" spans="1:23" x14ac:dyDescent="0.2">
      <c r="A327" s="7"/>
      <c r="B327" s="7"/>
      <c r="C327" s="7"/>
      <c r="D327" s="25"/>
      <c r="E327" s="25"/>
      <c r="F327" s="25"/>
      <c r="G327" s="25"/>
      <c r="H327" s="25"/>
      <c r="I327" s="25"/>
      <c r="J327" s="25"/>
      <c r="K327" s="25"/>
      <c r="L327" s="25"/>
      <c r="M327" s="25"/>
      <c r="N327" s="25"/>
      <c r="O327" s="25"/>
      <c r="P327" s="25"/>
      <c r="Q327" s="7"/>
      <c r="R327" s="7"/>
      <c r="S327" s="7"/>
      <c r="T327" s="7"/>
      <c r="U327" s="7"/>
      <c r="V327" s="7"/>
      <c r="W327" s="7"/>
    </row>
    <row r="328" spans="1:23" x14ac:dyDescent="0.2">
      <c r="A328" s="7"/>
      <c r="B328" s="7"/>
      <c r="C328" s="7"/>
      <c r="D328" s="25"/>
      <c r="E328" s="25"/>
      <c r="F328" s="25"/>
      <c r="G328" s="25"/>
      <c r="H328" s="25"/>
      <c r="I328" s="25"/>
      <c r="J328" s="25"/>
      <c r="K328" s="25"/>
      <c r="L328" s="25"/>
      <c r="M328" s="25"/>
      <c r="N328" s="25"/>
      <c r="O328" s="25"/>
      <c r="P328" s="25"/>
      <c r="Q328" s="7"/>
      <c r="R328" s="7"/>
      <c r="S328" s="7"/>
      <c r="T328" s="7"/>
      <c r="U328" s="7"/>
      <c r="V328" s="7"/>
      <c r="W328" s="7"/>
    </row>
    <row r="329" spans="1:23" x14ac:dyDescent="0.2">
      <c r="A329" s="7"/>
      <c r="B329" s="7"/>
      <c r="C329" s="7"/>
      <c r="D329" s="25"/>
      <c r="E329" s="25"/>
      <c r="F329" s="25"/>
      <c r="G329" s="25"/>
      <c r="H329" s="25"/>
      <c r="I329" s="25"/>
      <c r="J329" s="25"/>
      <c r="K329" s="25"/>
      <c r="L329" s="25"/>
      <c r="M329" s="25"/>
      <c r="N329" s="25"/>
      <c r="O329" s="25"/>
      <c r="P329" s="25"/>
      <c r="Q329" s="7"/>
      <c r="R329" s="7"/>
      <c r="S329" s="7"/>
      <c r="T329" s="7"/>
      <c r="U329" s="7"/>
      <c r="V329" s="7"/>
      <c r="W329" s="7"/>
    </row>
    <row r="330" spans="1:23" x14ac:dyDescent="0.2">
      <c r="A330" s="7"/>
      <c r="B330" s="7"/>
      <c r="C330" s="7"/>
      <c r="D330" s="25"/>
      <c r="E330" s="25"/>
      <c r="F330" s="25"/>
      <c r="G330" s="25"/>
      <c r="H330" s="25"/>
      <c r="I330" s="25"/>
      <c r="J330" s="25"/>
      <c r="K330" s="25"/>
      <c r="L330" s="25"/>
      <c r="M330" s="25"/>
      <c r="N330" s="25"/>
      <c r="O330" s="25"/>
      <c r="P330" s="25"/>
      <c r="Q330" s="7"/>
      <c r="R330" s="7"/>
      <c r="S330" s="7"/>
      <c r="T330" s="7"/>
      <c r="U330" s="7"/>
      <c r="V330" s="7"/>
      <c r="W330" s="7"/>
    </row>
    <row r="331" spans="1:23" x14ac:dyDescent="0.2">
      <c r="A331" s="7"/>
      <c r="B331" s="7"/>
      <c r="C331" s="7"/>
      <c r="D331" s="25"/>
      <c r="E331" s="25"/>
      <c r="F331" s="25"/>
      <c r="G331" s="25"/>
      <c r="H331" s="25"/>
      <c r="I331" s="25"/>
      <c r="J331" s="25"/>
      <c r="K331" s="25"/>
      <c r="L331" s="25"/>
      <c r="M331" s="25"/>
      <c r="N331" s="25"/>
      <c r="O331" s="25"/>
      <c r="P331" s="25"/>
      <c r="Q331" s="7"/>
      <c r="R331" s="7"/>
      <c r="S331" s="7"/>
      <c r="T331" s="7"/>
      <c r="U331" s="7"/>
      <c r="V331" s="7"/>
      <c r="W331" s="7"/>
    </row>
    <row r="332" spans="1:23" x14ac:dyDescent="0.2">
      <c r="A332" s="7"/>
      <c r="B332" s="7"/>
      <c r="C332" s="7"/>
      <c r="D332" s="25"/>
      <c r="E332" s="25"/>
      <c r="F332" s="25"/>
      <c r="G332" s="25"/>
      <c r="H332" s="25"/>
      <c r="I332" s="25"/>
      <c r="J332" s="25"/>
      <c r="K332" s="25"/>
      <c r="L332" s="25"/>
      <c r="M332" s="25"/>
      <c r="N332" s="25"/>
      <c r="O332" s="25"/>
      <c r="P332" s="25"/>
      <c r="Q332" s="7"/>
      <c r="R332" s="7"/>
      <c r="S332" s="7"/>
      <c r="T332" s="7"/>
      <c r="U332" s="7"/>
      <c r="V332" s="7"/>
      <c r="W332" s="7"/>
    </row>
    <row r="333" spans="1:23" x14ac:dyDescent="0.2">
      <c r="A333" s="7"/>
      <c r="B333" s="7"/>
      <c r="C333" s="7"/>
      <c r="D333" s="25"/>
      <c r="E333" s="25"/>
      <c r="F333" s="25"/>
      <c r="G333" s="25"/>
      <c r="H333" s="25"/>
      <c r="I333" s="25"/>
      <c r="J333" s="25"/>
      <c r="K333" s="25"/>
      <c r="L333" s="25"/>
      <c r="M333" s="25"/>
      <c r="N333" s="25"/>
      <c r="O333" s="25"/>
      <c r="P333" s="25"/>
      <c r="Q333" s="7"/>
      <c r="R333" s="7"/>
      <c r="S333" s="7"/>
      <c r="T333" s="7"/>
      <c r="U333" s="7"/>
      <c r="V333" s="7"/>
      <c r="W333" s="7"/>
    </row>
    <row r="334" spans="1:23" x14ac:dyDescent="0.2">
      <c r="A334" s="7"/>
      <c r="B334" s="7"/>
      <c r="C334" s="7"/>
      <c r="D334" s="25"/>
      <c r="E334" s="25"/>
      <c r="F334" s="25"/>
      <c r="G334" s="25"/>
      <c r="H334" s="25"/>
      <c r="I334" s="25"/>
      <c r="J334" s="25"/>
      <c r="K334" s="25"/>
      <c r="L334" s="25"/>
      <c r="M334" s="25"/>
      <c r="N334" s="25"/>
      <c r="O334" s="25"/>
      <c r="P334" s="25"/>
      <c r="Q334" s="7"/>
      <c r="R334" s="7"/>
      <c r="S334" s="7"/>
      <c r="T334" s="7"/>
      <c r="U334" s="7"/>
      <c r="V334" s="7"/>
      <c r="W334" s="7"/>
    </row>
    <row r="335" spans="1:23" x14ac:dyDescent="0.2">
      <c r="A335" s="7"/>
      <c r="B335" s="7"/>
      <c r="C335" s="7"/>
      <c r="D335" s="25"/>
      <c r="E335" s="25"/>
      <c r="F335" s="25"/>
      <c r="G335" s="25"/>
      <c r="H335" s="25"/>
      <c r="I335" s="25"/>
      <c r="J335" s="25"/>
      <c r="K335" s="25"/>
      <c r="L335" s="25"/>
      <c r="M335" s="25"/>
      <c r="N335" s="25"/>
      <c r="O335" s="25"/>
      <c r="P335" s="25"/>
      <c r="Q335" s="7"/>
      <c r="R335" s="7"/>
      <c r="S335" s="7"/>
      <c r="T335" s="7"/>
      <c r="U335" s="7"/>
      <c r="V335" s="7"/>
      <c r="W335" s="7"/>
    </row>
    <row r="336" spans="1:23" x14ac:dyDescent="0.2">
      <c r="A336" s="7"/>
      <c r="B336" s="7"/>
      <c r="C336" s="7"/>
      <c r="D336" s="25"/>
      <c r="E336" s="25"/>
      <c r="F336" s="25"/>
      <c r="G336" s="25"/>
      <c r="H336" s="25"/>
      <c r="I336" s="25"/>
      <c r="J336" s="25"/>
      <c r="K336" s="25"/>
      <c r="L336" s="25"/>
      <c r="M336" s="25"/>
      <c r="N336" s="25"/>
      <c r="O336" s="25"/>
      <c r="P336" s="25"/>
      <c r="Q336" s="7"/>
      <c r="R336" s="7"/>
      <c r="S336" s="7"/>
      <c r="T336" s="7"/>
      <c r="U336" s="7"/>
      <c r="V336" s="7"/>
      <c r="W336" s="7"/>
    </row>
    <row r="337" spans="1:23" x14ac:dyDescent="0.2">
      <c r="A337" s="7"/>
      <c r="B337" s="7"/>
      <c r="C337" s="7"/>
      <c r="D337" s="25"/>
      <c r="E337" s="25"/>
      <c r="F337" s="25"/>
      <c r="G337" s="25"/>
      <c r="H337" s="25"/>
      <c r="I337" s="25"/>
      <c r="J337" s="25"/>
      <c r="K337" s="25"/>
      <c r="L337" s="25"/>
      <c r="M337" s="25"/>
      <c r="N337" s="25"/>
      <c r="O337" s="25"/>
      <c r="P337" s="25"/>
      <c r="Q337" s="7"/>
      <c r="R337" s="7"/>
      <c r="S337" s="7"/>
      <c r="T337" s="7"/>
      <c r="U337" s="7"/>
      <c r="V337" s="7"/>
      <c r="W337" s="7"/>
    </row>
    <row r="338" spans="1:23" x14ac:dyDescent="0.2">
      <c r="A338" s="7"/>
      <c r="B338" s="7"/>
      <c r="C338" s="7"/>
      <c r="D338" s="25"/>
      <c r="E338" s="25"/>
      <c r="F338" s="25"/>
      <c r="G338" s="25"/>
      <c r="H338" s="25"/>
      <c r="I338" s="25"/>
      <c r="J338" s="25"/>
      <c r="K338" s="25"/>
      <c r="L338" s="25"/>
      <c r="M338" s="25"/>
      <c r="N338" s="25"/>
      <c r="O338" s="25"/>
      <c r="P338" s="25"/>
      <c r="Q338" s="7"/>
      <c r="R338" s="7"/>
      <c r="S338" s="7"/>
      <c r="T338" s="7"/>
      <c r="U338" s="7"/>
      <c r="V338" s="7"/>
      <c r="W338" s="7"/>
    </row>
    <row r="339" spans="1:23" x14ac:dyDescent="0.2">
      <c r="A339" s="7"/>
      <c r="B339" s="7"/>
      <c r="C339" s="7"/>
      <c r="D339" s="25"/>
      <c r="E339" s="25"/>
      <c r="F339" s="25"/>
      <c r="G339" s="25"/>
      <c r="H339" s="25"/>
      <c r="I339" s="25"/>
      <c r="J339" s="25"/>
      <c r="K339" s="25"/>
      <c r="L339" s="25"/>
      <c r="M339" s="25"/>
      <c r="N339" s="25"/>
      <c r="O339" s="25"/>
      <c r="P339" s="25"/>
      <c r="Q339" s="7"/>
      <c r="R339" s="7"/>
      <c r="S339" s="7"/>
      <c r="T339" s="7"/>
      <c r="U339" s="7"/>
      <c r="V339" s="7"/>
      <c r="W339" s="7"/>
    </row>
    <row r="340" spans="1:23" x14ac:dyDescent="0.2">
      <c r="A340" s="7"/>
      <c r="B340" s="7"/>
      <c r="C340" s="7"/>
      <c r="D340" s="25"/>
      <c r="E340" s="25"/>
      <c r="F340" s="25"/>
      <c r="G340" s="25"/>
      <c r="H340" s="25"/>
      <c r="I340" s="25"/>
      <c r="J340" s="25"/>
      <c r="K340" s="25"/>
      <c r="L340" s="25"/>
      <c r="M340" s="25"/>
      <c r="N340" s="25"/>
      <c r="O340" s="25"/>
      <c r="P340" s="25"/>
      <c r="Q340" s="7"/>
      <c r="R340" s="7"/>
      <c r="S340" s="7"/>
      <c r="T340" s="7"/>
      <c r="U340" s="7"/>
      <c r="V340" s="7"/>
      <c r="W340" s="7"/>
    </row>
    <row r="341" spans="1:23" x14ac:dyDescent="0.2">
      <c r="A341" s="7"/>
      <c r="B341" s="7"/>
      <c r="C341" s="7"/>
      <c r="D341" s="25"/>
      <c r="E341" s="25"/>
      <c r="F341" s="25"/>
      <c r="G341" s="25"/>
      <c r="H341" s="25"/>
      <c r="I341" s="25"/>
      <c r="J341" s="25"/>
      <c r="K341" s="25"/>
      <c r="L341" s="25"/>
      <c r="M341" s="25"/>
      <c r="N341" s="25"/>
      <c r="O341" s="25"/>
      <c r="P341" s="25"/>
      <c r="Q341" s="7"/>
      <c r="R341" s="7"/>
      <c r="S341" s="7"/>
      <c r="T341" s="7"/>
      <c r="U341" s="7"/>
      <c r="V341" s="7"/>
      <c r="W341" s="7"/>
    </row>
    <row r="342" spans="1:23" x14ac:dyDescent="0.2">
      <c r="A342" s="7"/>
      <c r="B342" s="7"/>
      <c r="C342" s="7"/>
      <c r="D342" s="25"/>
      <c r="E342" s="25"/>
      <c r="F342" s="25"/>
      <c r="G342" s="25"/>
      <c r="H342" s="25"/>
      <c r="I342" s="25"/>
      <c r="J342" s="25"/>
      <c r="K342" s="25"/>
      <c r="L342" s="25"/>
      <c r="M342" s="25"/>
      <c r="N342" s="25"/>
      <c r="O342" s="25"/>
      <c r="P342" s="25"/>
      <c r="Q342" s="7"/>
      <c r="R342" s="7"/>
      <c r="S342" s="7"/>
      <c r="T342" s="7"/>
      <c r="U342" s="7"/>
      <c r="V342" s="7"/>
      <c r="W342" s="7"/>
    </row>
    <row r="343" spans="1:23" x14ac:dyDescent="0.2">
      <c r="A343" s="7"/>
      <c r="B343" s="7"/>
      <c r="C343" s="7"/>
      <c r="D343" s="25"/>
      <c r="E343" s="25"/>
      <c r="F343" s="25"/>
      <c r="G343" s="25"/>
      <c r="H343" s="25"/>
      <c r="I343" s="25"/>
      <c r="J343" s="25"/>
      <c r="K343" s="25"/>
      <c r="L343" s="25"/>
      <c r="M343" s="25"/>
      <c r="N343" s="25"/>
      <c r="O343" s="25"/>
      <c r="P343" s="25"/>
      <c r="Q343" s="7"/>
      <c r="R343" s="7"/>
      <c r="S343" s="7"/>
      <c r="T343" s="7"/>
      <c r="U343" s="7"/>
      <c r="V343" s="7"/>
      <c r="W343" s="7"/>
    </row>
    <row r="344" spans="1:23" x14ac:dyDescent="0.2">
      <c r="A344" s="7"/>
      <c r="B344" s="7"/>
      <c r="C344" s="7"/>
      <c r="D344" s="25"/>
      <c r="E344" s="25"/>
      <c r="F344" s="25"/>
      <c r="G344" s="25"/>
      <c r="H344" s="25"/>
      <c r="I344" s="25"/>
      <c r="J344" s="25"/>
      <c r="K344" s="25"/>
      <c r="L344" s="25"/>
      <c r="M344" s="25"/>
      <c r="N344" s="25"/>
      <c r="O344" s="25"/>
      <c r="P344" s="25"/>
      <c r="Q344" s="7"/>
      <c r="R344" s="7"/>
      <c r="S344" s="7"/>
      <c r="T344" s="7"/>
      <c r="U344" s="7"/>
      <c r="V344" s="7"/>
      <c r="W344" s="7"/>
    </row>
    <row r="345" spans="1:23" x14ac:dyDescent="0.2">
      <c r="A345" s="7"/>
      <c r="B345" s="7"/>
      <c r="C345" s="7"/>
      <c r="D345" s="25"/>
      <c r="E345" s="25"/>
      <c r="F345" s="25"/>
      <c r="G345" s="25"/>
      <c r="H345" s="25"/>
      <c r="I345" s="25"/>
      <c r="J345" s="25"/>
      <c r="K345" s="25"/>
      <c r="L345" s="25"/>
      <c r="M345" s="25"/>
      <c r="N345" s="25"/>
      <c r="O345" s="25"/>
      <c r="P345" s="25"/>
      <c r="Q345" s="7"/>
      <c r="R345" s="7"/>
      <c r="S345" s="7"/>
      <c r="T345" s="7"/>
      <c r="U345" s="7"/>
      <c r="V345" s="7"/>
      <c r="W345" s="7"/>
    </row>
    <row r="346" spans="1:23" x14ac:dyDescent="0.2">
      <c r="A346" s="7"/>
      <c r="B346" s="7"/>
      <c r="C346" s="7"/>
      <c r="D346" s="25"/>
      <c r="E346" s="25"/>
      <c r="F346" s="25"/>
      <c r="G346" s="25"/>
      <c r="H346" s="25"/>
      <c r="I346" s="25"/>
      <c r="J346" s="25"/>
      <c r="K346" s="25"/>
      <c r="L346" s="25"/>
      <c r="M346" s="25"/>
      <c r="N346" s="25"/>
      <c r="O346" s="25"/>
      <c r="P346" s="25"/>
      <c r="Q346" s="7"/>
      <c r="R346" s="7"/>
      <c r="S346" s="7"/>
      <c r="T346" s="7"/>
      <c r="U346" s="7"/>
      <c r="V346" s="7"/>
      <c r="W346" s="7"/>
    </row>
    <row r="347" spans="1:23" x14ac:dyDescent="0.2">
      <c r="A347" s="7"/>
      <c r="B347" s="7"/>
      <c r="C347" s="7"/>
      <c r="D347" s="25"/>
      <c r="E347" s="25"/>
      <c r="F347" s="25"/>
      <c r="G347" s="25"/>
      <c r="H347" s="25"/>
      <c r="I347" s="25"/>
      <c r="J347" s="25"/>
      <c r="K347" s="25"/>
      <c r="L347" s="25"/>
      <c r="M347" s="25"/>
      <c r="N347" s="25"/>
      <c r="O347" s="25"/>
      <c r="P347" s="25"/>
      <c r="Q347" s="7"/>
      <c r="R347" s="7"/>
      <c r="S347" s="7"/>
      <c r="T347" s="7"/>
      <c r="U347" s="7"/>
      <c r="V347" s="7"/>
      <c r="W347" s="7"/>
    </row>
    <row r="348" spans="1:23" x14ac:dyDescent="0.2">
      <c r="A348" s="7"/>
      <c r="B348" s="7"/>
      <c r="C348" s="7"/>
      <c r="D348" s="25"/>
      <c r="E348" s="25"/>
      <c r="F348" s="25"/>
      <c r="G348" s="25"/>
      <c r="H348" s="25"/>
      <c r="I348" s="25"/>
      <c r="J348" s="25"/>
      <c r="K348" s="25"/>
      <c r="L348" s="25"/>
      <c r="M348" s="25"/>
      <c r="N348" s="25"/>
      <c r="O348" s="25"/>
      <c r="P348" s="25"/>
      <c r="Q348" s="7"/>
      <c r="R348" s="7"/>
      <c r="S348" s="7"/>
      <c r="T348" s="7"/>
      <c r="U348" s="7"/>
      <c r="V348" s="7"/>
      <c r="W348" s="7"/>
    </row>
    <row r="349" spans="1:23" x14ac:dyDescent="0.2">
      <c r="A349" s="7"/>
      <c r="B349" s="7"/>
      <c r="C349" s="7"/>
      <c r="D349" s="25"/>
      <c r="E349" s="25"/>
      <c r="F349" s="25"/>
      <c r="G349" s="25"/>
      <c r="H349" s="25"/>
      <c r="I349" s="25"/>
      <c r="J349" s="25"/>
      <c r="K349" s="25"/>
      <c r="L349" s="25"/>
      <c r="M349" s="25"/>
      <c r="N349" s="25"/>
      <c r="O349" s="25"/>
      <c r="P349" s="25"/>
      <c r="Q349" s="7"/>
      <c r="R349" s="7"/>
      <c r="S349" s="7"/>
      <c r="T349" s="7"/>
      <c r="U349" s="7"/>
      <c r="V349" s="7"/>
      <c r="W349" s="7"/>
    </row>
    <row r="350" spans="1:23" x14ac:dyDescent="0.2">
      <c r="A350" s="7"/>
      <c r="B350" s="7"/>
      <c r="C350" s="7"/>
      <c r="D350" s="25"/>
      <c r="E350" s="25"/>
      <c r="F350" s="25"/>
      <c r="G350" s="25"/>
      <c r="H350" s="25"/>
      <c r="I350" s="25"/>
      <c r="J350" s="25"/>
      <c r="K350" s="25"/>
      <c r="L350" s="25"/>
      <c r="M350" s="25"/>
      <c r="N350" s="25"/>
      <c r="O350" s="25"/>
      <c r="P350" s="25"/>
      <c r="Q350" s="7"/>
      <c r="R350" s="7"/>
      <c r="S350" s="7"/>
      <c r="T350" s="7"/>
      <c r="U350" s="7"/>
      <c r="V350" s="7"/>
      <c r="W350" s="7"/>
    </row>
    <row r="351" spans="1:23" x14ac:dyDescent="0.2">
      <c r="A351" s="7"/>
      <c r="B351" s="7"/>
      <c r="C351" s="7"/>
      <c r="D351" s="25"/>
      <c r="E351" s="25"/>
      <c r="F351" s="25"/>
      <c r="G351" s="25"/>
      <c r="H351" s="25"/>
      <c r="I351" s="25"/>
      <c r="J351" s="25"/>
      <c r="K351" s="25"/>
      <c r="L351" s="25"/>
      <c r="M351" s="25"/>
      <c r="N351" s="25"/>
      <c r="O351" s="25"/>
      <c r="P351" s="25"/>
      <c r="Q351" s="7"/>
      <c r="R351" s="7"/>
      <c r="S351" s="7"/>
      <c r="T351" s="7"/>
      <c r="U351" s="7"/>
      <c r="V351" s="7"/>
      <c r="W351" s="7"/>
    </row>
    <row r="352" spans="1:23" x14ac:dyDescent="0.2">
      <c r="A352" s="7"/>
      <c r="B352" s="7"/>
      <c r="C352" s="7"/>
      <c r="D352" s="25"/>
      <c r="E352" s="25"/>
      <c r="F352" s="25"/>
      <c r="G352" s="25"/>
      <c r="H352" s="25"/>
      <c r="I352" s="25"/>
      <c r="J352" s="25"/>
      <c r="K352" s="25"/>
      <c r="L352" s="25"/>
      <c r="M352" s="25"/>
      <c r="N352" s="25"/>
      <c r="O352" s="25"/>
      <c r="P352" s="25"/>
      <c r="Q352" s="7"/>
      <c r="R352" s="7"/>
      <c r="S352" s="7"/>
      <c r="T352" s="7"/>
      <c r="U352" s="7"/>
      <c r="V352" s="7"/>
      <c r="W352" s="7"/>
    </row>
    <row r="353" spans="1:23" x14ac:dyDescent="0.2">
      <c r="A353" s="7"/>
      <c r="B353" s="7"/>
      <c r="C353" s="7"/>
      <c r="D353" s="25"/>
      <c r="E353" s="25"/>
      <c r="F353" s="25"/>
      <c r="G353" s="25"/>
      <c r="H353" s="25"/>
      <c r="I353" s="25"/>
      <c r="J353" s="25"/>
      <c r="K353" s="25"/>
      <c r="L353" s="25"/>
      <c r="M353" s="25"/>
      <c r="N353" s="25"/>
      <c r="O353" s="25"/>
      <c r="P353" s="25"/>
      <c r="Q353" s="7"/>
      <c r="R353" s="7"/>
      <c r="S353" s="7"/>
      <c r="T353" s="7"/>
      <c r="U353" s="7"/>
      <c r="V353" s="7"/>
      <c r="W353" s="7"/>
    </row>
    <row r="354" spans="1:23" x14ac:dyDescent="0.2">
      <c r="A354" s="7"/>
      <c r="B354" s="7"/>
      <c r="C354" s="7"/>
      <c r="D354" s="25"/>
      <c r="E354" s="25"/>
      <c r="F354" s="25"/>
      <c r="G354" s="25"/>
      <c r="H354" s="25"/>
      <c r="I354" s="25"/>
      <c r="J354" s="25"/>
      <c r="K354" s="25"/>
      <c r="L354" s="25"/>
      <c r="M354" s="25"/>
      <c r="N354" s="25"/>
      <c r="O354" s="25"/>
      <c r="P354" s="25"/>
      <c r="Q354" s="7"/>
      <c r="R354" s="7"/>
      <c r="S354" s="7"/>
      <c r="T354" s="7"/>
      <c r="U354" s="7"/>
      <c r="V354" s="7"/>
      <c r="W354" s="7"/>
    </row>
    <row r="355" spans="1:23" x14ac:dyDescent="0.2">
      <c r="A355" s="7"/>
      <c r="B355" s="7"/>
      <c r="C355" s="7"/>
      <c r="D355" s="25"/>
      <c r="E355" s="25"/>
      <c r="F355" s="25"/>
      <c r="G355" s="25"/>
      <c r="H355" s="25"/>
      <c r="I355" s="25"/>
      <c r="J355" s="25"/>
      <c r="K355" s="25"/>
      <c r="L355" s="25"/>
      <c r="M355" s="25"/>
      <c r="N355" s="25"/>
      <c r="O355" s="25"/>
      <c r="P355" s="25"/>
      <c r="Q355" s="7"/>
      <c r="R355" s="7"/>
      <c r="S355" s="7"/>
      <c r="T355" s="7"/>
      <c r="U355" s="7"/>
      <c r="V355" s="7"/>
      <c r="W355" s="7"/>
    </row>
    <row r="356" spans="1:23" x14ac:dyDescent="0.2">
      <c r="A356" s="7"/>
      <c r="B356" s="7"/>
      <c r="C356" s="7"/>
      <c r="D356" s="25"/>
      <c r="E356" s="25"/>
      <c r="F356" s="25"/>
      <c r="G356" s="25"/>
      <c r="H356" s="25"/>
      <c r="I356" s="25"/>
      <c r="J356" s="25"/>
      <c r="K356" s="25"/>
      <c r="L356" s="25"/>
      <c r="M356" s="25"/>
      <c r="N356" s="25"/>
      <c r="O356" s="25"/>
      <c r="P356" s="25"/>
      <c r="Q356" s="7"/>
      <c r="R356" s="7"/>
      <c r="S356" s="7"/>
      <c r="T356" s="7"/>
      <c r="U356" s="7"/>
      <c r="V356" s="7"/>
      <c r="W356" s="7"/>
    </row>
    <row r="357" spans="1:23" x14ac:dyDescent="0.2">
      <c r="A357" s="7"/>
      <c r="B357" s="7"/>
      <c r="C357" s="7"/>
      <c r="D357" s="25"/>
      <c r="E357" s="25"/>
      <c r="F357" s="25"/>
      <c r="G357" s="25"/>
      <c r="H357" s="25"/>
      <c r="I357" s="25"/>
      <c r="J357" s="25"/>
      <c r="K357" s="25"/>
      <c r="L357" s="25"/>
      <c r="M357" s="25"/>
      <c r="N357" s="25"/>
      <c r="O357" s="25"/>
      <c r="P357" s="25"/>
      <c r="Q357" s="7"/>
      <c r="R357" s="7"/>
      <c r="S357" s="7"/>
      <c r="T357" s="7"/>
      <c r="U357" s="7"/>
      <c r="V357" s="7"/>
      <c r="W357" s="7"/>
    </row>
    <row r="358" spans="1:23" x14ac:dyDescent="0.2">
      <c r="A358" s="7"/>
      <c r="B358" s="7"/>
      <c r="C358" s="7"/>
      <c r="D358" s="25"/>
      <c r="E358" s="25"/>
      <c r="F358" s="25"/>
      <c r="G358" s="25"/>
      <c r="H358" s="25"/>
      <c r="I358" s="25"/>
      <c r="J358" s="25"/>
      <c r="K358" s="25"/>
      <c r="L358" s="25"/>
      <c r="M358" s="25"/>
      <c r="N358" s="25"/>
      <c r="O358" s="25"/>
      <c r="P358" s="25"/>
      <c r="Q358" s="7"/>
      <c r="R358" s="7"/>
      <c r="S358" s="7"/>
      <c r="T358" s="7"/>
      <c r="U358" s="7"/>
      <c r="V358" s="7"/>
      <c r="W358" s="7"/>
    </row>
    <row r="359" spans="1:23" x14ac:dyDescent="0.2">
      <c r="A359" s="7"/>
      <c r="B359" s="7"/>
      <c r="C359" s="7"/>
      <c r="D359" s="25"/>
      <c r="E359" s="25"/>
      <c r="F359" s="25"/>
      <c r="G359" s="25"/>
      <c r="H359" s="25"/>
      <c r="I359" s="25"/>
      <c r="J359" s="25"/>
      <c r="K359" s="25"/>
      <c r="L359" s="25"/>
      <c r="M359" s="25"/>
      <c r="N359" s="25"/>
      <c r="O359" s="25"/>
      <c r="P359" s="25"/>
      <c r="Q359" s="7"/>
      <c r="R359" s="7"/>
      <c r="S359" s="7"/>
      <c r="T359" s="7"/>
      <c r="U359" s="7"/>
      <c r="V359" s="7"/>
      <c r="W359" s="7"/>
    </row>
    <row r="360" spans="1:23" x14ac:dyDescent="0.2">
      <c r="A360" s="7"/>
      <c r="B360" s="7"/>
      <c r="C360" s="7"/>
      <c r="D360" s="25"/>
      <c r="E360" s="25"/>
      <c r="F360" s="25"/>
      <c r="G360" s="25"/>
      <c r="H360" s="25"/>
      <c r="I360" s="25"/>
      <c r="J360" s="25"/>
      <c r="K360" s="25"/>
      <c r="L360" s="25"/>
      <c r="M360" s="25"/>
      <c r="N360" s="25"/>
      <c r="O360" s="25"/>
      <c r="P360" s="25"/>
      <c r="Q360" s="7"/>
      <c r="R360" s="7"/>
      <c r="S360" s="7"/>
      <c r="T360" s="7"/>
      <c r="U360" s="7"/>
      <c r="V360" s="7"/>
      <c r="W360" s="7"/>
    </row>
    <row r="361" spans="1:23" x14ac:dyDescent="0.2">
      <c r="A361" s="7"/>
      <c r="B361" s="7"/>
      <c r="C361" s="7"/>
      <c r="D361" s="25"/>
      <c r="E361" s="25"/>
      <c r="F361" s="25"/>
      <c r="G361" s="25"/>
      <c r="H361" s="25"/>
      <c r="I361" s="25"/>
      <c r="J361" s="25"/>
      <c r="K361" s="25"/>
      <c r="L361" s="25"/>
      <c r="M361" s="25"/>
      <c r="N361" s="25"/>
      <c r="O361" s="25"/>
      <c r="P361" s="25"/>
      <c r="Q361" s="7"/>
      <c r="R361" s="7"/>
      <c r="S361" s="7"/>
      <c r="T361" s="7"/>
      <c r="U361" s="7"/>
      <c r="V361" s="7"/>
      <c r="W361" s="7"/>
    </row>
    <row r="362" spans="1:23" x14ac:dyDescent="0.2">
      <c r="A362" s="7"/>
      <c r="B362" s="7"/>
      <c r="C362" s="7"/>
      <c r="D362" s="25"/>
      <c r="E362" s="25"/>
      <c r="F362" s="25"/>
      <c r="G362" s="25"/>
      <c r="H362" s="25"/>
      <c r="I362" s="25"/>
      <c r="J362" s="25"/>
      <c r="K362" s="25"/>
      <c r="L362" s="25"/>
      <c r="M362" s="25"/>
      <c r="N362" s="25"/>
      <c r="O362" s="25"/>
      <c r="P362" s="25"/>
      <c r="Q362" s="7"/>
      <c r="R362" s="7"/>
      <c r="S362" s="7"/>
      <c r="T362" s="7"/>
      <c r="U362" s="7"/>
      <c r="V362" s="7"/>
      <c r="W362" s="7"/>
    </row>
    <row r="363" spans="1:23" x14ac:dyDescent="0.2">
      <c r="A363" s="7"/>
      <c r="B363" s="7"/>
      <c r="C363" s="7"/>
      <c r="D363" s="25"/>
      <c r="E363" s="25"/>
      <c r="F363" s="25"/>
      <c r="G363" s="25"/>
      <c r="H363" s="25"/>
      <c r="I363" s="25"/>
      <c r="J363" s="25"/>
      <c r="K363" s="25"/>
      <c r="L363" s="25"/>
      <c r="M363" s="25"/>
      <c r="N363" s="25"/>
      <c r="O363" s="25"/>
      <c r="P363" s="25"/>
      <c r="Q363" s="7"/>
      <c r="R363" s="7"/>
      <c r="S363" s="7"/>
      <c r="T363" s="7"/>
      <c r="U363" s="7"/>
      <c r="V363" s="7"/>
      <c r="W363" s="7"/>
    </row>
    <row r="364" spans="1:23" x14ac:dyDescent="0.2">
      <c r="A364" s="7"/>
      <c r="B364" s="7"/>
      <c r="C364" s="7"/>
      <c r="D364" s="25"/>
      <c r="E364" s="25"/>
      <c r="F364" s="25"/>
      <c r="G364" s="25"/>
      <c r="H364" s="25"/>
      <c r="I364" s="25"/>
      <c r="J364" s="25"/>
      <c r="K364" s="25"/>
      <c r="L364" s="25"/>
      <c r="M364" s="25"/>
      <c r="N364" s="25"/>
      <c r="O364" s="25"/>
      <c r="P364" s="25"/>
      <c r="Q364" s="7"/>
      <c r="R364" s="7"/>
      <c r="S364" s="7"/>
      <c r="T364" s="7"/>
      <c r="U364" s="7"/>
      <c r="V364" s="7"/>
      <c r="W364" s="7"/>
    </row>
    <row r="365" spans="1:23" x14ac:dyDescent="0.2">
      <c r="A365" s="7"/>
      <c r="B365" s="7"/>
      <c r="C365" s="7"/>
      <c r="D365" s="25"/>
      <c r="E365" s="25"/>
      <c r="F365" s="25"/>
      <c r="G365" s="25"/>
      <c r="H365" s="25"/>
      <c r="I365" s="25"/>
      <c r="J365" s="25"/>
      <c r="K365" s="25"/>
      <c r="L365" s="25"/>
      <c r="M365" s="25"/>
      <c r="N365" s="25"/>
      <c r="O365" s="25"/>
      <c r="P365" s="25"/>
      <c r="Q365" s="7"/>
      <c r="R365" s="7"/>
      <c r="S365" s="7"/>
      <c r="T365" s="7"/>
      <c r="U365" s="7"/>
      <c r="V365" s="7"/>
      <c r="W365" s="7"/>
    </row>
    <row r="366" spans="1:23" x14ac:dyDescent="0.2">
      <c r="A366" s="7"/>
      <c r="B366" s="7"/>
      <c r="C366" s="7"/>
      <c r="D366" s="25"/>
      <c r="E366" s="25"/>
      <c r="F366" s="25"/>
      <c r="G366" s="25"/>
      <c r="H366" s="25"/>
      <c r="I366" s="25"/>
      <c r="J366" s="25"/>
      <c r="K366" s="25"/>
      <c r="L366" s="25"/>
      <c r="M366" s="25"/>
      <c r="N366" s="25"/>
      <c r="O366" s="25"/>
      <c r="P366" s="25"/>
      <c r="Q366" s="7"/>
      <c r="R366" s="7"/>
      <c r="S366" s="7"/>
      <c r="T366" s="7"/>
      <c r="U366" s="7"/>
      <c r="V366" s="7"/>
      <c r="W366" s="7"/>
    </row>
    <row r="367" spans="1:23" x14ac:dyDescent="0.2">
      <c r="A367" s="7"/>
      <c r="B367" s="7"/>
      <c r="C367" s="7"/>
      <c r="D367" s="25"/>
      <c r="E367" s="25"/>
      <c r="F367" s="25"/>
      <c r="G367" s="25"/>
      <c r="H367" s="25"/>
      <c r="I367" s="25"/>
      <c r="J367" s="25"/>
      <c r="K367" s="25"/>
      <c r="L367" s="25"/>
      <c r="M367" s="25"/>
      <c r="N367" s="25"/>
      <c r="O367" s="25"/>
      <c r="P367" s="25"/>
      <c r="Q367" s="7"/>
      <c r="R367" s="7"/>
      <c r="S367" s="7"/>
      <c r="T367" s="7"/>
      <c r="U367" s="7"/>
      <c r="V367" s="7"/>
      <c r="W367" s="7"/>
    </row>
    <row r="368" spans="1:23" x14ac:dyDescent="0.2">
      <c r="A368" s="7"/>
      <c r="B368" s="7"/>
      <c r="C368" s="7"/>
      <c r="D368" s="25"/>
      <c r="E368" s="25"/>
      <c r="F368" s="25"/>
      <c r="G368" s="25"/>
      <c r="H368" s="25"/>
      <c r="I368" s="25"/>
      <c r="J368" s="25"/>
      <c r="K368" s="25"/>
      <c r="L368" s="25"/>
      <c r="M368" s="25"/>
      <c r="N368" s="25"/>
      <c r="O368" s="25"/>
      <c r="P368" s="25"/>
      <c r="Q368" s="7"/>
      <c r="R368" s="7"/>
      <c r="S368" s="7"/>
      <c r="T368" s="7"/>
      <c r="U368" s="7"/>
      <c r="V368" s="7"/>
      <c r="W368" s="7"/>
    </row>
    <row r="369" spans="1:23" x14ac:dyDescent="0.2">
      <c r="A369" s="7"/>
      <c r="B369" s="7"/>
      <c r="C369" s="7"/>
      <c r="D369" s="25"/>
      <c r="E369" s="25"/>
      <c r="F369" s="25"/>
      <c r="G369" s="25"/>
      <c r="H369" s="25"/>
      <c r="I369" s="25"/>
      <c r="J369" s="25"/>
      <c r="K369" s="25"/>
      <c r="L369" s="25"/>
      <c r="M369" s="25"/>
      <c r="N369" s="25"/>
      <c r="O369" s="25"/>
      <c r="P369" s="25"/>
      <c r="Q369" s="7"/>
      <c r="R369" s="7"/>
      <c r="S369" s="7"/>
      <c r="T369" s="7"/>
      <c r="U369" s="7"/>
      <c r="V369" s="7"/>
      <c r="W369" s="7"/>
    </row>
    <row r="370" spans="1:23" x14ac:dyDescent="0.2">
      <c r="A370" s="7"/>
      <c r="B370" s="7"/>
      <c r="C370" s="7"/>
      <c r="D370" s="25"/>
      <c r="E370" s="25"/>
      <c r="F370" s="25"/>
      <c r="G370" s="25"/>
      <c r="H370" s="25"/>
      <c r="I370" s="25"/>
      <c r="J370" s="25"/>
      <c r="K370" s="25"/>
      <c r="L370" s="25"/>
      <c r="M370" s="25"/>
      <c r="N370" s="25"/>
      <c r="O370" s="25"/>
      <c r="P370" s="25"/>
      <c r="Q370" s="7"/>
      <c r="R370" s="7"/>
      <c r="S370" s="7"/>
      <c r="T370" s="7"/>
      <c r="U370" s="7"/>
      <c r="V370" s="7"/>
      <c r="W370" s="7"/>
    </row>
    <row r="371" spans="1:23" x14ac:dyDescent="0.2">
      <c r="A371" s="7"/>
      <c r="B371" s="7"/>
      <c r="C371" s="7"/>
      <c r="D371" s="25"/>
      <c r="E371" s="25"/>
      <c r="F371" s="25"/>
      <c r="G371" s="25"/>
      <c r="H371" s="25"/>
      <c r="I371" s="25"/>
      <c r="J371" s="25"/>
      <c r="K371" s="25"/>
      <c r="L371" s="25"/>
      <c r="M371" s="25"/>
      <c r="N371" s="25"/>
      <c r="O371" s="25"/>
      <c r="P371" s="25"/>
      <c r="Q371" s="7"/>
      <c r="R371" s="7"/>
      <c r="S371" s="7"/>
      <c r="T371" s="7"/>
      <c r="U371" s="7"/>
      <c r="V371" s="7"/>
      <c r="W371" s="7"/>
    </row>
    <row r="372" spans="1:23" x14ac:dyDescent="0.2">
      <c r="A372" s="7"/>
      <c r="B372" s="7"/>
      <c r="C372" s="7"/>
      <c r="D372" s="25"/>
      <c r="E372" s="25"/>
      <c r="F372" s="25"/>
      <c r="G372" s="25"/>
      <c r="H372" s="25"/>
      <c r="I372" s="25"/>
      <c r="J372" s="25"/>
      <c r="K372" s="25"/>
      <c r="L372" s="25"/>
      <c r="M372" s="25"/>
      <c r="N372" s="25"/>
      <c r="O372" s="25"/>
      <c r="P372" s="25"/>
      <c r="Q372" s="7"/>
      <c r="R372" s="7"/>
      <c r="S372" s="7"/>
      <c r="T372" s="7"/>
      <c r="U372" s="7"/>
      <c r="V372" s="7"/>
      <c r="W372" s="7"/>
    </row>
    <row r="373" spans="1:23" x14ac:dyDescent="0.2">
      <c r="A373" s="7"/>
      <c r="B373" s="7"/>
      <c r="C373" s="7"/>
      <c r="D373" s="25"/>
      <c r="E373" s="25"/>
      <c r="F373" s="25"/>
      <c r="G373" s="25"/>
      <c r="H373" s="25"/>
      <c r="I373" s="25"/>
      <c r="J373" s="25"/>
      <c r="K373" s="25"/>
      <c r="L373" s="25"/>
      <c r="M373" s="25"/>
      <c r="N373" s="25"/>
      <c r="O373" s="25"/>
      <c r="P373" s="25"/>
      <c r="Q373" s="7"/>
      <c r="R373" s="7"/>
      <c r="S373" s="7"/>
      <c r="T373" s="7"/>
      <c r="U373" s="7"/>
      <c r="V373" s="7"/>
      <c r="W373" s="7"/>
    </row>
    <row r="374" spans="1:23" x14ac:dyDescent="0.2">
      <c r="A374" s="7"/>
      <c r="B374" s="7"/>
      <c r="C374" s="7"/>
      <c r="D374" s="25"/>
      <c r="E374" s="25"/>
      <c r="F374" s="25"/>
      <c r="G374" s="25"/>
      <c r="H374" s="25"/>
      <c r="I374" s="25"/>
      <c r="J374" s="25"/>
      <c r="K374" s="25"/>
      <c r="L374" s="25"/>
      <c r="M374" s="25"/>
      <c r="N374" s="25"/>
      <c r="O374" s="25"/>
      <c r="P374" s="25"/>
      <c r="Q374" s="7"/>
      <c r="R374" s="7"/>
      <c r="S374" s="7"/>
      <c r="T374" s="7"/>
      <c r="U374" s="7"/>
      <c r="V374" s="7"/>
      <c r="W374" s="7"/>
    </row>
    <row r="375" spans="1:23" x14ac:dyDescent="0.2">
      <c r="A375" s="7"/>
      <c r="B375" s="7"/>
      <c r="C375" s="7"/>
      <c r="D375" s="25"/>
      <c r="E375" s="25"/>
      <c r="F375" s="25"/>
      <c r="G375" s="25"/>
      <c r="H375" s="25"/>
      <c r="I375" s="25"/>
      <c r="J375" s="25"/>
      <c r="K375" s="25"/>
      <c r="L375" s="25"/>
      <c r="M375" s="25"/>
      <c r="N375" s="25"/>
      <c r="O375" s="25"/>
      <c r="P375" s="25"/>
      <c r="Q375" s="7"/>
      <c r="R375" s="7"/>
      <c r="S375" s="7"/>
      <c r="T375" s="7"/>
      <c r="U375" s="7"/>
      <c r="V375" s="7"/>
      <c r="W375" s="7"/>
    </row>
    <row r="376" spans="1:23" x14ac:dyDescent="0.2">
      <c r="A376" s="7"/>
      <c r="B376" s="7"/>
      <c r="C376" s="7"/>
      <c r="D376" s="25"/>
      <c r="E376" s="25"/>
      <c r="F376" s="25"/>
      <c r="G376" s="25"/>
      <c r="H376" s="25"/>
      <c r="I376" s="25"/>
      <c r="J376" s="25"/>
      <c r="K376" s="25"/>
      <c r="L376" s="25"/>
      <c r="M376" s="25"/>
      <c r="N376" s="25"/>
      <c r="O376" s="25"/>
      <c r="P376" s="25"/>
      <c r="Q376" s="7"/>
      <c r="R376" s="7"/>
      <c r="S376" s="7"/>
      <c r="T376" s="7"/>
      <c r="U376" s="7"/>
      <c r="V376" s="7"/>
      <c r="W376" s="7"/>
    </row>
    <row r="377" spans="1:23" x14ac:dyDescent="0.2">
      <c r="A377" s="7"/>
      <c r="B377" s="7"/>
      <c r="C377" s="7"/>
      <c r="D377" s="25"/>
      <c r="E377" s="25"/>
      <c r="F377" s="25"/>
      <c r="G377" s="25"/>
      <c r="H377" s="25"/>
      <c r="I377" s="25"/>
      <c r="J377" s="25"/>
      <c r="K377" s="25"/>
      <c r="L377" s="25"/>
      <c r="M377" s="25"/>
      <c r="N377" s="25"/>
      <c r="O377" s="25"/>
      <c r="P377" s="25"/>
      <c r="Q377" s="7"/>
      <c r="R377" s="7"/>
      <c r="S377" s="7"/>
      <c r="T377" s="7"/>
      <c r="U377" s="7"/>
      <c r="V377" s="7"/>
      <c r="W377" s="7"/>
    </row>
    <row r="378" spans="1:23" x14ac:dyDescent="0.2">
      <c r="A378" s="7"/>
      <c r="B378" s="7"/>
      <c r="C378" s="7"/>
      <c r="D378" s="25"/>
      <c r="E378" s="25"/>
      <c r="F378" s="25"/>
      <c r="G378" s="25"/>
      <c r="H378" s="25"/>
      <c r="I378" s="25"/>
      <c r="J378" s="25"/>
      <c r="K378" s="25"/>
      <c r="L378" s="25"/>
      <c r="M378" s="25"/>
      <c r="N378" s="25"/>
      <c r="O378" s="25"/>
      <c r="P378" s="25"/>
      <c r="Q378" s="7"/>
      <c r="R378" s="7"/>
      <c r="S378" s="7"/>
      <c r="T378" s="7"/>
      <c r="U378" s="7"/>
      <c r="V378" s="7"/>
      <c r="W378" s="7"/>
    </row>
    <row r="379" spans="1:23" x14ac:dyDescent="0.2">
      <c r="A379" s="7"/>
      <c r="B379" s="7"/>
      <c r="C379" s="7"/>
      <c r="D379" s="25"/>
      <c r="E379" s="25"/>
      <c r="F379" s="25"/>
      <c r="G379" s="25"/>
      <c r="H379" s="25"/>
      <c r="I379" s="25"/>
      <c r="J379" s="25"/>
      <c r="K379" s="25"/>
      <c r="L379" s="25"/>
      <c r="M379" s="25"/>
      <c r="N379" s="25"/>
      <c r="O379" s="25"/>
      <c r="P379" s="25"/>
      <c r="Q379" s="7"/>
      <c r="R379" s="7"/>
      <c r="S379" s="7"/>
      <c r="T379" s="7"/>
      <c r="U379" s="7"/>
      <c r="V379" s="7"/>
      <c r="W379" s="7"/>
    </row>
    <row r="380" spans="1:23" x14ac:dyDescent="0.2">
      <c r="A380" s="7"/>
      <c r="B380" s="7"/>
      <c r="C380" s="7"/>
      <c r="D380" s="25"/>
      <c r="E380" s="25"/>
      <c r="F380" s="25"/>
      <c r="G380" s="25"/>
      <c r="H380" s="25"/>
      <c r="I380" s="25"/>
      <c r="J380" s="25"/>
      <c r="K380" s="25"/>
      <c r="L380" s="25"/>
      <c r="M380" s="25"/>
      <c r="N380" s="25"/>
      <c r="O380" s="25"/>
      <c r="P380" s="25"/>
      <c r="Q380" s="7"/>
      <c r="R380" s="7"/>
      <c r="S380" s="7"/>
      <c r="T380" s="7"/>
      <c r="U380" s="7"/>
      <c r="V380" s="7"/>
      <c r="W380" s="7"/>
    </row>
    <row r="381" spans="1:23" x14ac:dyDescent="0.2">
      <c r="A381" s="7"/>
      <c r="B381" s="7"/>
      <c r="C381" s="7"/>
      <c r="D381" s="25"/>
      <c r="E381" s="25"/>
      <c r="F381" s="25"/>
      <c r="G381" s="25"/>
      <c r="H381" s="25"/>
      <c r="I381" s="25"/>
      <c r="J381" s="25"/>
      <c r="K381" s="25"/>
      <c r="L381" s="25"/>
      <c r="M381" s="25"/>
      <c r="N381" s="25"/>
      <c r="O381" s="25"/>
      <c r="P381" s="25"/>
      <c r="Q381" s="7"/>
      <c r="R381" s="7"/>
      <c r="S381" s="7"/>
      <c r="T381" s="7"/>
      <c r="U381" s="7"/>
      <c r="V381" s="7"/>
      <c r="W381" s="7"/>
    </row>
    <row r="382" spans="1:23" x14ac:dyDescent="0.2">
      <c r="A382" s="7"/>
      <c r="B382" s="7"/>
      <c r="C382" s="7"/>
      <c r="D382" s="25"/>
      <c r="E382" s="25"/>
      <c r="F382" s="25"/>
      <c r="G382" s="25"/>
      <c r="H382" s="25"/>
      <c r="I382" s="25"/>
      <c r="J382" s="25"/>
      <c r="K382" s="25"/>
      <c r="L382" s="25"/>
      <c r="M382" s="25"/>
      <c r="N382" s="25"/>
      <c r="O382" s="25"/>
      <c r="P382" s="25"/>
      <c r="Q382" s="7"/>
      <c r="R382" s="7"/>
      <c r="S382" s="7"/>
      <c r="T382" s="7"/>
      <c r="U382" s="7"/>
      <c r="V382" s="7"/>
      <c r="W382" s="7"/>
    </row>
    <row r="383" spans="1:23" x14ac:dyDescent="0.2">
      <c r="A383" s="7"/>
      <c r="B383" s="7"/>
      <c r="C383" s="7"/>
      <c r="D383" s="25"/>
      <c r="E383" s="25"/>
      <c r="F383" s="25"/>
      <c r="G383" s="25"/>
      <c r="H383" s="25"/>
      <c r="I383" s="25"/>
      <c r="J383" s="25"/>
      <c r="K383" s="25"/>
      <c r="L383" s="25"/>
      <c r="M383" s="25"/>
      <c r="N383" s="25"/>
      <c r="O383" s="25"/>
      <c r="P383" s="25"/>
      <c r="Q383" s="7"/>
      <c r="R383" s="7"/>
      <c r="S383" s="7"/>
      <c r="T383" s="7"/>
      <c r="U383" s="7"/>
      <c r="V383" s="7"/>
      <c r="W383" s="7"/>
    </row>
    <row r="384" spans="1:23" x14ac:dyDescent="0.2">
      <c r="A384" s="7"/>
      <c r="B384" s="7"/>
      <c r="C384" s="7"/>
      <c r="D384" s="25"/>
      <c r="E384" s="25"/>
      <c r="F384" s="25"/>
      <c r="G384" s="25"/>
      <c r="H384" s="25"/>
      <c r="I384" s="25"/>
      <c r="J384" s="25"/>
      <c r="K384" s="25"/>
      <c r="L384" s="25"/>
      <c r="M384" s="25"/>
      <c r="N384" s="25"/>
      <c r="O384" s="25"/>
      <c r="P384" s="25"/>
      <c r="Q384" s="7"/>
      <c r="R384" s="7"/>
      <c r="S384" s="7"/>
      <c r="T384" s="7"/>
      <c r="U384" s="7"/>
      <c r="V384" s="7"/>
      <c r="W384" s="7"/>
    </row>
    <row r="385" spans="1:23" x14ac:dyDescent="0.2">
      <c r="A385" s="7"/>
      <c r="B385" s="7"/>
      <c r="C385" s="7"/>
      <c r="D385" s="25"/>
      <c r="E385" s="25"/>
      <c r="F385" s="25"/>
      <c r="G385" s="25"/>
      <c r="H385" s="25"/>
      <c r="I385" s="25"/>
      <c r="J385" s="25"/>
      <c r="K385" s="25"/>
      <c r="L385" s="25"/>
      <c r="M385" s="25"/>
      <c r="N385" s="25"/>
      <c r="O385" s="25"/>
      <c r="P385" s="25"/>
      <c r="Q385" s="7"/>
      <c r="R385" s="7"/>
      <c r="S385" s="7"/>
      <c r="T385" s="7"/>
      <c r="U385" s="7"/>
      <c r="V385" s="7"/>
      <c r="W385" s="7"/>
    </row>
    <row r="386" spans="1:23" x14ac:dyDescent="0.2">
      <c r="A386" s="7"/>
      <c r="B386" s="7"/>
      <c r="C386" s="7"/>
      <c r="D386" s="25"/>
      <c r="E386" s="25"/>
      <c r="F386" s="25"/>
      <c r="G386" s="25"/>
      <c r="H386" s="25"/>
      <c r="I386" s="25"/>
      <c r="J386" s="25"/>
      <c r="K386" s="25"/>
      <c r="L386" s="25"/>
      <c r="M386" s="25"/>
      <c r="N386" s="25"/>
      <c r="O386" s="25"/>
      <c r="P386" s="25"/>
      <c r="Q386" s="7"/>
      <c r="R386" s="7"/>
      <c r="S386" s="7"/>
      <c r="T386" s="7"/>
      <c r="U386" s="7"/>
      <c r="V386" s="7"/>
      <c r="W386" s="7"/>
    </row>
    <row r="387" spans="1:23" x14ac:dyDescent="0.2">
      <c r="A387" s="7"/>
      <c r="B387" s="7"/>
      <c r="C387" s="7"/>
      <c r="D387" s="25"/>
      <c r="E387" s="25"/>
      <c r="F387" s="25"/>
      <c r="G387" s="25"/>
      <c r="H387" s="25"/>
      <c r="I387" s="25"/>
      <c r="J387" s="25"/>
      <c r="K387" s="25"/>
      <c r="L387" s="25"/>
      <c r="M387" s="25"/>
      <c r="N387" s="25"/>
      <c r="O387" s="25"/>
      <c r="P387" s="25"/>
      <c r="Q387" s="7"/>
      <c r="R387" s="7"/>
      <c r="S387" s="7"/>
      <c r="T387" s="7"/>
      <c r="U387" s="7"/>
      <c r="V387" s="7"/>
      <c r="W387" s="7"/>
    </row>
    <row r="388" spans="1:23" x14ac:dyDescent="0.2">
      <c r="A388" s="7"/>
      <c r="B388" s="7"/>
      <c r="C388" s="7"/>
      <c r="D388" s="25"/>
      <c r="E388" s="25"/>
      <c r="F388" s="25"/>
      <c r="G388" s="25"/>
      <c r="H388" s="25"/>
      <c r="I388" s="25"/>
      <c r="J388" s="25"/>
      <c r="K388" s="25"/>
      <c r="L388" s="25"/>
      <c r="M388" s="25"/>
      <c r="N388" s="25"/>
      <c r="O388" s="25"/>
      <c r="P388" s="25"/>
      <c r="Q388" s="7"/>
      <c r="R388" s="7"/>
      <c r="S388" s="7"/>
      <c r="T388" s="7"/>
      <c r="U388" s="7"/>
      <c r="V388" s="7"/>
      <c r="W388" s="7"/>
    </row>
    <row r="389" spans="1:23" x14ac:dyDescent="0.2">
      <c r="A389" s="7"/>
      <c r="B389" s="7"/>
      <c r="C389" s="7"/>
      <c r="D389" s="25"/>
      <c r="E389" s="25"/>
      <c r="F389" s="25"/>
      <c r="G389" s="25"/>
      <c r="H389" s="25"/>
      <c r="I389" s="25"/>
      <c r="J389" s="25"/>
      <c r="K389" s="25"/>
      <c r="L389" s="25"/>
      <c r="M389" s="25"/>
      <c r="N389" s="25"/>
      <c r="O389" s="25"/>
      <c r="P389" s="25"/>
      <c r="Q389" s="7"/>
      <c r="R389" s="7"/>
      <c r="S389" s="7"/>
      <c r="T389" s="7"/>
      <c r="U389" s="7"/>
      <c r="V389" s="7"/>
      <c r="W389" s="7"/>
    </row>
    <row r="390" spans="1:23" x14ac:dyDescent="0.2">
      <c r="A390" s="7"/>
      <c r="B390" s="7"/>
      <c r="C390" s="7"/>
      <c r="D390" s="25"/>
      <c r="E390" s="25"/>
      <c r="F390" s="25"/>
      <c r="G390" s="25"/>
      <c r="H390" s="25"/>
      <c r="I390" s="25"/>
      <c r="J390" s="25"/>
      <c r="K390" s="25"/>
      <c r="L390" s="25"/>
      <c r="M390" s="25"/>
      <c r="N390" s="25"/>
      <c r="O390" s="25"/>
      <c r="P390" s="25"/>
      <c r="Q390" s="7"/>
      <c r="R390" s="7"/>
      <c r="S390" s="7"/>
      <c r="T390" s="7"/>
      <c r="U390" s="7"/>
      <c r="V390" s="7"/>
      <c r="W390" s="7"/>
    </row>
    <row r="391" spans="1:23" x14ac:dyDescent="0.2">
      <c r="A391" s="7"/>
      <c r="B391" s="7"/>
      <c r="C391" s="7"/>
      <c r="D391" s="25"/>
      <c r="E391" s="25"/>
      <c r="F391" s="25"/>
      <c r="G391" s="25"/>
      <c r="H391" s="25"/>
      <c r="I391" s="25"/>
      <c r="J391" s="25"/>
      <c r="K391" s="25"/>
      <c r="L391" s="25"/>
      <c r="M391" s="25"/>
      <c r="N391" s="25"/>
      <c r="O391" s="25"/>
      <c r="P391" s="25"/>
      <c r="Q391" s="7"/>
      <c r="R391" s="7"/>
      <c r="S391" s="7"/>
      <c r="T391" s="7"/>
      <c r="U391" s="7"/>
      <c r="V391" s="7"/>
      <c r="W391" s="7"/>
    </row>
    <row r="392" spans="1:23" x14ac:dyDescent="0.2">
      <c r="A392" s="7"/>
      <c r="B392" s="7"/>
      <c r="C392" s="7"/>
      <c r="D392" s="25"/>
      <c r="E392" s="25"/>
      <c r="F392" s="25"/>
      <c r="G392" s="25"/>
      <c r="H392" s="25"/>
      <c r="I392" s="25"/>
      <c r="J392" s="25"/>
      <c r="K392" s="25"/>
      <c r="L392" s="25"/>
      <c r="M392" s="25"/>
      <c r="N392" s="25"/>
      <c r="O392" s="25"/>
      <c r="P392" s="25"/>
      <c r="Q392" s="7"/>
      <c r="R392" s="7"/>
      <c r="S392" s="7"/>
      <c r="T392" s="7"/>
      <c r="U392" s="7"/>
      <c r="V392" s="7"/>
      <c r="W392" s="7"/>
    </row>
    <row r="393" spans="1:23" x14ac:dyDescent="0.2">
      <c r="A393" s="7"/>
      <c r="B393" s="7"/>
      <c r="C393" s="7"/>
      <c r="D393" s="25"/>
      <c r="E393" s="25"/>
      <c r="F393" s="25"/>
      <c r="G393" s="25"/>
      <c r="H393" s="25"/>
      <c r="I393" s="25"/>
      <c r="J393" s="25"/>
      <c r="K393" s="25"/>
      <c r="L393" s="25"/>
      <c r="M393" s="25"/>
      <c r="N393" s="25"/>
      <c r="O393" s="25"/>
      <c r="P393" s="25"/>
      <c r="Q393" s="7"/>
      <c r="R393" s="7"/>
      <c r="S393" s="7"/>
      <c r="T393" s="7"/>
      <c r="U393" s="7"/>
      <c r="V393" s="7"/>
      <c r="W393" s="7"/>
    </row>
    <row r="394" spans="1:23" x14ac:dyDescent="0.2">
      <c r="A394" s="7"/>
      <c r="B394" s="7"/>
      <c r="C394" s="7"/>
      <c r="D394" s="25"/>
      <c r="E394" s="25"/>
      <c r="F394" s="25"/>
      <c r="G394" s="25"/>
      <c r="H394" s="25"/>
      <c r="I394" s="25"/>
      <c r="J394" s="25"/>
      <c r="K394" s="25"/>
      <c r="L394" s="25"/>
      <c r="M394" s="25"/>
      <c r="N394" s="25"/>
      <c r="O394" s="25"/>
      <c r="P394" s="25"/>
      <c r="Q394" s="7"/>
      <c r="R394" s="7"/>
      <c r="S394" s="7"/>
      <c r="T394" s="7"/>
      <c r="U394" s="7"/>
      <c r="V394" s="7"/>
      <c r="W394" s="7"/>
    </row>
    <row r="395" spans="1:23" x14ac:dyDescent="0.2">
      <c r="A395" s="7"/>
      <c r="B395" s="7"/>
      <c r="C395" s="7"/>
      <c r="D395" s="25"/>
      <c r="E395" s="25"/>
      <c r="F395" s="25"/>
      <c r="G395" s="25"/>
      <c r="H395" s="25"/>
      <c r="I395" s="25"/>
      <c r="J395" s="25"/>
      <c r="K395" s="25"/>
      <c r="L395" s="25"/>
      <c r="M395" s="25"/>
      <c r="N395" s="25"/>
      <c r="O395" s="25"/>
      <c r="P395" s="25"/>
      <c r="Q395" s="7"/>
      <c r="R395" s="7"/>
      <c r="S395" s="7"/>
      <c r="T395" s="7"/>
      <c r="U395" s="7"/>
      <c r="V395" s="7"/>
      <c r="W395" s="7"/>
    </row>
    <row r="396" spans="1:23" x14ac:dyDescent="0.2">
      <c r="A396" s="7"/>
      <c r="B396" s="7"/>
      <c r="C396" s="7"/>
      <c r="D396" s="25"/>
      <c r="E396" s="25"/>
      <c r="F396" s="25"/>
      <c r="G396" s="25"/>
      <c r="H396" s="25"/>
      <c r="I396" s="25"/>
      <c r="J396" s="25"/>
      <c r="K396" s="25"/>
      <c r="L396" s="25"/>
      <c r="M396" s="25"/>
      <c r="N396" s="25"/>
      <c r="O396" s="25"/>
      <c r="P396" s="25"/>
      <c r="Q396" s="7"/>
      <c r="R396" s="7"/>
      <c r="S396" s="7"/>
      <c r="T396" s="7"/>
      <c r="U396" s="7"/>
      <c r="V396" s="7"/>
      <c r="W396" s="7"/>
    </row>
    <row r="397" spans="1:23" x14ac:dyDescent="0.2">
      <c r="A397" s="7"/>
      <c r="B397" s="7"/>
      <c r="C397" s="7"/>
      <c r="D397" s="25"/>
      <c r="E397" s="25"/>
      <c r="F397" s="25"/>
      <c r="G397" s="25"/>
      <c r="H397" s="25"/>
      <c r="I397" s="25"/>
      <c r="J397" s="25"/>
      <c r="K397" s="25"/>
      <c r="L397" s="25"/>
      <c r="M397" s="25"/>
      <c r="N397" s="25"/>
      <c r="O397" s="25"/>
      <c r="P397" s="25"/>
      <c r="Q397" s="7"/>
      <c r="R397" s="7"/>
      <c r="S397" s="7"/>
      <c r="T397" s="7"/>
      <c r="U397" s="7"/>
      <c r="V397" s="7"/>
      <c r="W397" s="7"/>
    </row>
    <row r="398" spans="1:23" x14ac:dyDescent="0.2">
      <c r="A398" s="7"/>
      <c r="B398" s="7"/>
      <c r="C398" s="7"/>
      <c r="D398" s="25"/>
      <c r="E398" s="25"/>
      <c r="F398" s="25"/>
      <c r="G398" s="25"/>
      <c r="H398" s="25"/>
      <c r="I398" s="25"/>
      <c r="J398" s="25"/>
      <c r="K398" s="25"/>
      <c r="L398" s="25"/>
      <c r="M398" s="25"/>
      <c r="N398" s="25"/>
      <c r="O398" s="25"/>
      <c r="P398" s="25"/>
      <c r="Q398" s="7"/>
      <c r="R398" s="7"/>
      <c r="S398" s="7"/>
      <c r="T398" s="7"/>
      <c r="U398" s="7"/>
      <c r="V398" s="7"/>
      <c r="W398" s="7"/>
    </row>
    <row r="399" spans="1:23" x14ac:dyDescent="0.2">
      <c r="A399" s="7"/>
      <c r="B399" s="7"/>
      <c r="C399" s="7"/>
      <c r="D399" s="25"/>
      <c r="E399" s="25"/>
      <c r="F399" s="25"/>
      <c r="G399" s="25"/>
      <c r="H399" s="25"/>
      <c r="I399" s="25"/>
      <c r="J399" s="25"/>
      <c r="K399" s="25"/>
      <c r="L399" s="25"/>
      <c r="M399" s="25"/>
      <c r="N399" s="25"/>
      <c r="O399" s="25"/>
      <c r="P399" s="25"/>
      <c r="Q399" s="7"/>
      <c r="R399" s="7"/>
      <c r="S399" s="7"/>
      <c r="T399" s="7"/>
      <c r="U399" s="7"/>
      <c r="V399" s="7"/>
      <c r="W399" s="7"/>
    </row>
    <row r="400" spans="1:23" x14ac:dyDescent="0.2">
      <c r="A400" s="7"/>
      <c r="B400" s="7"/>
      <c r="C400" s="7"/>
      <c r="D400" s="25"/>
      <c r="E400" s="25"/>
      <c r="F400" s="25"/>
      <c r="G400" s="25"/>
      <c r="H400" s="25"/>
      <c r="I400" s="25"/>
      <c r="J400" s="25"/>
      <c r="K400" s="25"/>
      <c r="L400" s="25"/>
      <c r="M400" s="25"/>
      <c r="N400" s="25"/>
      <c r="O400" s="25"/>
      <c r="P400" s="25"/>
      <c r="Q400" s="7"/>
      <c r="R400" s="7"/>
      <c r="S400" s="7"/>
      <c r="T400" s="7"/>
      <c r="U400" s="7"/>
      <c r="V400" s="7"/>
      <c r="W400" s="7"/>
    </row>
    <row r="401" spans="1:23" x14ac:dyDescent="0.2">
      <c r="A401" s="7"/>
      <c r="B401" s="7"/>
      <c r="C401" s="7"/>
      <c r="D401" s="25"/>
      <c r="E401" s="25"/>
      <c r="F401" s="25"/>
      <c r="G401" s="25"/>
      <c r="H401" s="25"/>
      <c r="I401" s="25"/>
      <c r="J401" s="25"/>
      <c r="K401" s="25"/>
      <c r="L401" s="25"/>
      <c r="M401" s="25"/>
      <c r="N401" s="25"/>
      <c r="O401" s="25"/>
      <c r="P401" s="25"/>
      <c r="Q401" s="7"/>
      <c r="R401" s="7"/>
      <c r="S401" s="7"/>
      <c r="T401" s="7"/>
      <c r="U401" s="7"/>
      <c r="V401" s="7"/>
      <c r="W401" s="7"/>
    </row>
    <row r="402" spans="1:23" x14ac:dyDescent="0.2">
      <c r="A402" s="7"/>
      <c r="B402" s="7"/>
      <c r="C402" s="7"/>
      <c r="D402" s="25"/>
      <c r="E402" s="25"/>
      <c r="F402" s="25"/>
      <c r="G402" s="25"/>
      <c r="H402" s="25"/>
      <c r="I402" s="25"/>
      <c r="J402" s="25"/>
      <c r="K402" s="25"/>
      <c r="L402" s="25"/>
      <c r="M402" s="25"/>
      <c r="N402" s="25"/>
      <c r="O402" s="25"/>
      <c r="P402" s="25"/>
      <c r="Q402" s="7"/>
      <c r="R402" s="7"/>
      <c r="S402" s="7"/>
      <c r="T402" s="7"/>
      <c r="U402" s="7"/>
      <c r="V402" s="7"/>
      <c r="W402" s="7"/>
    </row>
    <row r="403" spans="1:23" x14ac:dyDescent="0.2">
      <c r="A403" s="7"/>
      <c r="B403" s="7"/>
      <c r="C403" s="7"/>
      <c r="D403" s="25"/>
      <c r="E403" s="25"/>
      <c r="F403" s="25"/>
      <c r="G403" s="25"/>
      <c r="H403" s="25"/>
      <c r="I403" s="25"/>
      <c r="J403" s="25"/>
      <c r="K403" s="25"/>
      <c r="L403" s="25"/>
      <c r="M403" s="25"/>
      <c r="N403" s="25"/>
      <c r="O403" s="25"/>
      <c r="P403" s="25"/>
      <c r="Q403" s="7"/>
      <c r="R403" s="7"/>
      <c r="S403" s="7"/>
      <c r="T403" s="7"/>
      <c r="U403" s="7"/>
      <c r="V403" s="7"/>
      <c r="W403" s="7"/>
    </row>
    <row r="404" spans="1:23" x14ac:dyDescent="0.2">
      <c r="A404" s="7"/>
      <c r="B404" s="7"/>
      <c r="C404" s="7"/>
      <c r="D404" s="25"/>
      <c r="E404" s="25"/>
      <c r="F404" s="25"/>
      <c r="G404" s="25"/>
      <c r="H404" s="25"/>
      <c r="I404" s="25"/>
      <c r="J404" s="25"/>
      <c r="K404" s="25"/>
      <c r="L404" s="25"/>
      <c r="M404" s="25"/>
      <c r="N404" s="25"/>
      <c r="O404" s="25"/>
      <c r="P404" s="25"/>
      <c r="Q404" s="7"/>
      <c r="R404" s="7"/>
      <c r="S404" s="7"/>
      <c r="T404" s="7"/>
      <c r="U404" s="7"/>
      <c r="V404" s="7"/>
      <c r="W404" s="7"/>
    </row>
    <row r="405" spans="1:23" x14ac:dyDescent="0.2">
      <c r="A405" s="7"/>
      <c r="B405" s="7"/>
      <c r="C405" s="7"/>
      <c r="D405" s="25"/>
      <c r="E405" s="25"/>
      <c r="F405" s="25"/>
      <c r="G405" s="25"/>
      <c r="H405" s="25"/>
      <c r="I405" s="25"/>
      <c r="J405" s="25"/>
      <c r="K405" s="25"/>
      <c r="L405" s="25"/>
      <c r="M405" s="25"/>
      <c r="N405" s="25"/>
      <c r="O405" s="25"/>
      <c r="P405" s="25"/>
      <c r="Q405" s="7"/>
      <c r="R405" s="7"/>
      <c r="S405" s="7"/>
      <c r="T405" s="7"/>
      <c r="U405" s="7"/>
      <c r="V405" s="7"/>
      <c r="W405" s="7"/>
    </row>
    <row r="406" spans="1:23" x14ac:dyDescent="0.2">
      <c r="A406" s="7"/>
      <c r="B406" s="7"/>
      <c r="C406" s="7"/>
      <c r="D406" s="25"/>
      <c r="E406" s="25"/>
      <c r="F406" s="25"/>
      <c r="G406" s="25"/>
      <c r="H406" s="25"/>
      <c r="I406" s="25"/>
      <c r="J406" s="25"/>
      <c r="K406" s="25"/>
      <c r="L406" s="25"/>
      <c r="M406" s="25"/>
      <c r="N406" s="25"/>
      <c r="O406" s="25"/>
      <c r="P406" s="25"/>
      <c r="Q406" s="7"/>
      <c r="R406" s="7"/>
      <c r="S406" s="7"/>
      <c r="T406" s="7"/>
      <c r="U406" s="7"/>
      <c r="V406" s="7"/>
      <c r="W406" s="7"/>
    </row>
    <row r="407" spans="1:23" x14ac:dyDescent="0.2">
      <c r="A407" s="7"/>
      <c r="B407" s="7"/>
      <c r="C407" s="7"/>
      <c r="D407" s="25"/>
      <c r="E407" s="25"/>
      <c r="F407" s="25"/>
      <c r="G407" s="25"/>
      <c r="H407" s="25"/>
      <c r="I407" s="25"/>
      <c r="J407" s="25"/>
      <c r="K407" s="25"/>
      <c r="L407" s="25"/>
      <c r="M407" s="25"/>
      <c r="N407" s="25"/>
      <c r="O407" s="25"/>
      <c r="P407" s="25"/>
      <c r="Q407" s="7"/>
      <c r="R407" s="7"/>
      <c r="S407" s="7"/>
      <c r="T407" s="7"/>
      <c r="U407" s="7"/>
      <c r="V407" s="7"/>
      <c r="W407" s="7"/>
    </row>
    <row r="408" spans="1:23" x14ac:dyDescent="0.2">
      <c r="A408" s="7"/>
      <c r="B408" s="7"/>
      <c r="C408" s="7"/>
      <c r="D408" s="25"/>
      <c r="E408" s="25"/>
      <c r="F408" s="25"/>
      <c r="G408" s="25"/>
      <c r="H408" s="25"/>
      <c r="I408" s="25"/>
      <c r="J408" s="25"/>
      <c r="K408" s="25"/>
      <c r="L408" s="25"/>
      <c r="M408" s="25"/>
      <c r="N408" s="25"/>
      <c r="O408" s="25"/>
      <c r="P408" s="25"/>
      <c r="Q408" s="7"/>
      <c r="R408" s="7"/>
      <c r="S408" s="7"/>
      <c r="T408" s="7"/>
      <c r="U408" s="7"/>
      <c r="V408" s="7"/>
      <c r="W408" s="7"/>
    </row>
    <row r="409" spans="1:23" x14ac:dyDescent="0.2">
      <c r="A409" s="7"/>
      <c r="B409" s="7"/>
      <c r="C409" s="7"/>
      <c r="D409" s="25"/>
      <c r="E409" s="25"/>
      <c r="F409" s="25"/>
      <c r="G409" s="25"/>
      <c r="H409" s="25"/>
      <c r="I409" s="25"/>
      <c r="J409" s="25"/>
      <c r="K409" s="25"/>
      <c r="L409" s="25"/>
      <c r="M409" s="25"/>
      <c r="N409" s="25"/>
      <c r="O409" s="25"/>
      <c r="P409" s="25"/>
      <c r="Q409" s="7"/>
      <c r="R409" s="7"/>
      <c r="S409" s="7"/>
      <c r="T409" s="7"/>
      <c r="U409" s="7"/>
      <c r="V409" s="7"/>
      <c r="W409" s="7"/>
    </row>
    <row r="410" spans="1:23" x14ac:dyDescent="0.2">
      <c r="A410" s="7"/>
      <c r="B410" s="7"/>
      <c r="C410" s="7"/>
      <c r="D410" s="25"/>
      <c r="E410" s="25"/>
      <c r="F410" s="25"/>
      <c r="G410" s="25"/>
      <c r="H410" s="25"/>
      <c r="I410" s="25"/>
      <c r="J410" s="25"/>
      <c r="K410" s="25"/>
      <c r="L410" s="25"/>
      <c r="M410" s="25"/>
      <c r="N410" s="25"/>
      <c r="O410" s="25"/>
      <c r="P410" s="25"/>
      <c r="Q410" s="7"/>
      <c r="R410" s="7"/>
      <c r="S410" s="7"/>
      <c r="T410" s="7"/>
      <c r="U410" s="7"/>
      <c r="V410" s="7"/>
      <c r="W410" s="7"/>
    </row>
    <row r="411" spans="1:23" x14ac:dyDescent="0.2">
      <c r="A411" s="7"/>
      <c r="B411" s="7"/>
      <c r="C411" s="7"/>
      <c r="D411" s="25"/>
      <c r="E411" s="25"/>
      <c r="F411" s="25"/>
      <c r="G411" s="25"/>
      <c r="H411" s="25"/>
      <c r="I411" s="25"/>
      <c r="J411" s="25"/>
      <c r="K411" s="25"/>
      <c r="L411" s="25"/>
      <c r="M411" s="25"/>
      <c r="N411" s="25"/>
      <c r="O411" s="25"/>
      <c r="P411" s="25"/>
      <c r="Q411" s="7"/>
      <c r="R411" s="7"/>
      <c r="S411" s="7"/>
      <c r="T411" s="7"/>
      <c r="U411" s="7"/>
      <c r="V411" s="7"/>
      <c r="W411" s="7"/>
    </row>
    <row r="412" spans="1:23" x14ac:dyDescent="0.2">
      <c r="A412" s="7"/>
      <c r="B412" s="7"/>
      <c r="C412" s="7"/>
      <c r="D412" s="25"/>
      <c r="E412" s="25"/>
      <c r="F412" s="25"/>
      <c r="G412" s="25"/>
      <c r="H412" s="25"/>
      <c r="I412" s="25"/>
      <c r="J412" s="25"/>
      <c r="K412" s="25"/>
      <c r="L412" s="25"/>
      <c r="M412" s="25"/>
      <c r="N412" s="25"/>
      <c r="O412" s="25"/>
      <c r="P412" s="25"/>
      <c r="Q412" s="7"/>
      <c r="R412" s="7"/>
      <c r="S412" s="7"/>
      <c r="T412" s="7"/>
      <c r="U412" s="7"/>
      <c r="V412" s="7"/>
      <c r="W412" s="7"/>
    </row>
    <row r="413" spans="1:23" x14ac:dyDescent="0.2">
      <c r="A413" s="7"/>
      <c r="B413" s="7"/>
      <c r="C413" s="7"/>
      <c r="D413" s="25"/>
      <c r="E413" s="25"/>
      <c r="F413" s="25"/>
      <c r="G413" s="25"/>
      <c r="H413" s="25"/>
      <c r="I413" s="25"/>
      <c r="J413" s="25"/>
      <c r="K413" s="25"/>
      <c r="L413" s="25"/>
      <c r="M413" s="25"/>
      <c r="N413" s="25"/>
      <c r="O413" s="25"/>
      <c r="P413" s="25"/>
      <c r="Q413" s="7"/>
      <c r="R413" s="7"/>
      <c r="S413" s="7"/>
      <c r="T413" s="7"/>
      <c r="U413" s="7"/>
      <c r="V413" s="7"/>
      <c r="W413" s="7"/>
    </row>
    <row r="414" spans="1:23" x14ac:dyDescent="0.2">
      <c r="A414" s="7"/>
      <c r="B414" s="7"/>
      <c r="C414" s="7"/>
      <c r="D414" s="25"/>
      <c r="E414" s="25"/>
      <c r="F414" s="25"/>
      <c r="G414" s="25"/>
      <c r="H414" s="25"/>
      <c r="I414" s="25"/>
      <c r="J414" s="25"/>
      <c r="K414" s="25"/>
      <c r="L414" s="25"/>
      <c r="M414" s="25"/>
      <c r="N414" s="25"/>
      <c r="O414" s="25"/>
      <c r="P414" s="25"/>
      <c r="Q414" s="7"/>
      <c r="R414" s="7"/>
      <c r="S414" s="7"/>
      <c r="T414" s="7"/>
      <c r="U414" s="7"/>
      <c r="V414" s="7"/>
      <c r="W414" s="7"/>
    </row>
    <row r="415" spans="1:23" x14ac:dyDescent="0.2">
      <c r="A415" s="7"/>
      <c r="B415" s="7"/>
      <c r="C415" s="7"/>
      <c r="D415" s="25"/>
      <c r="E415" s="25"/>
      <c r="F415" s="25"/>
      <c r="G415" s="25"/>
      <c r="H415" s="25"/>
      <c r="I415" s="25"/>
      <c r="J415" s="25"/>
      <c r="K415" s="25"/>
      <c r="L415" s="25"/>
      <c r="M415" s="25"/>
      <c r="N415" s="25"/>
      <c r="O415" s="25"/>
      <c r="P415" s="25"/>
      <c r="Q415" s="7"/>
      <c r="R415" s="7"/>
      <c r="S415" s="7"/>
      <c r="T415" s="7"/>
      <c r="U415" s="7"/>
      <c r="V415" s="7"/>
      <c r="W415" s="7"/>
    </row>
    <row r="416" spans="1:23" x14ac:dyDescent="0.2">
      <c r="A416" s="7"/>
      <c r="B416" s="7"/>
      <c r="C416" s="7"/>
      <c r="D416" s="25"/>
      <c r="E416" s="25"/>
      <c r="F416" s="25"/>
      <c r="G416" s="25"/>
      <c r="H416" s="25"/>
      <c r="I416" s="25"/>
      <c r="J416" s="25"/>
      <c r="K416" s="25"/>
      <c r="L416" s="25"/>
      <c r="M416" s="25"/>
      <c r="N416" s="25"/>
      <c r="O416" s="25"/>
      <c r="P416" s="25"/>
      <c r="Q416" s="7"/>
      <c r="R416" s="7"/>
      <c r="S416" s="7"/>
      <c r="T416" s="7"/>
      <c r="U416" s="7"/>
      <c r="V416" s="7"/>
      <c r="W416" s="7"/>
    </row>
    <row r="417" spans="1:23" x14ac:dyDescent="0.2">
      <c r="A417" s="7"/>
      <c r="B417" s="7"/>
      <c r="C417" s="7"/>
      <c r="D417" s="25"/>
      <c r="E417" s="25"/>
      <c r="F417" s="25"/>
      <c r="G417" s="25"/>
      <c r="H417" s="25"/>
      <c r="I417" s="25"/>
      <c r="J417" s="25"/>
      <c r="K417" s="25"/>
      <c r="L417" s="25"/>
      <c r="M417" s="25"/>
      <c r="N417" s="25"/>
      <c r="O417" s="25"/>
      <c r="P417" s="25"/>
      <c r="Q417" s="7"/>
      <c r="R417" s="7"/>
      <c r="S417" s="7"/>
      <c r="T417" s="7"/>
      <c r="U417" s="7"/>
      <c r="V417" s="7"/>
      <c r="W417" s="7"/>
    </row>
    <row r="418" spans="1:23" x14ac:dyDescent="0.2">
      <c r="A418" s="7"/>
      <c r="B418" s="7"/>
      <c r="C418" s="7"/>
      <c r="D418" s="25"/>
      <c r="E418" s="25"/>
      <c r="F418" s="25"/>
      <c r="G418" s="25"/>
      <c r="H418" s="25"/>
      <c r="I418" s="25"/>
      <c r="J418" s="25"/>
      <c r="K418" s="25"/>
      <c r="L418" s="25"/>
      <c r="M418" s="25"/>
      <c r="N418" s="25"/>
      <c r="O418" s="25"/>
      <c r="P418" s="25"/>
      <c r="Q418" s="7"/>
      <c r="R418" s="7"/>
      <c r="S418" s="7"/>
      <c r="T418" s="7"/>
      <c r="U418" s="7"/>
      <c r="V418" s="7"/>
      <c r="W418" s="7"/>
    </row>
    <row r="419" spans="1:23" x14ac:dyDescent="0.2">
      <c r="A419" s="7"/>
      <c r="B419" s="7"/>
      <c r="C419" s="7"/>
      <c r="D419" s="25"/>
      <c r="E419" s="25"/>
      <c r="F419" s="25"/>
      <c r="G419" s="25"/>
      <c r="H419" s="25"/>
      <c r="I419" s="25"/>
      <c r="J419" s="25"/>
      <c r="K419" s="25"/>
      <c r="L419" s="25"/>
      <c r="M419" s="25"/>
      <c r="N419" s="25"/>
      <c r="O419" s="25"/>
      <c r="P419" s="25"/>
      <c r="Q419" s="7"/>
      <c r="R419" s="7"/>
      <c r="S419" s="7"/>
      <c r="T419" s="7"/>
      <c r="U419" s="7"/>
      <c r="V419" s="7"/>
      <c r="W419" s="7"/>
    </row>
    <row r="420" spans="1:23" x14ac:dyDescent="0.2">
      <c r="A420" s="7"/>
      <c r="B420" s="7"/>
      <c r="C420" s="7"/>
      <c r="D420" s="25"/>
      <c r="E420" s="25"/>
      <c r="F420" s="25"/>
      <c r="G420" s="25"/>
      <c r="H420" s="25"/>
      <c r="I420" s="25"/>
      <c r="J420" s="25"/>
      <c r="K420" s="25"/>
      <c r="L420" s="25"/>
      <c r="M420" s="25"/>
      <c r="N420" s="25"/>
      <c r="O420" s="25"/>
      <c r="P420" s="25"/>
      <c r="Q420" s="7"/>
      <c r="R420" s="7"/>
      <c r="S420" s="7"/>
      <c r="T420" s="7"/>
      <c r="U420" s="7"/>
      <c r="V420" s="7"/>
      <c r="W420" s="7"/>
    </row>
    <row r="421" spans="1:23" x14ac:dyDescent="0.2">
      <c r="A421" s="7"/>
      <c r="B421" s="7"/>
      <c r="C421" s="7"/>
      <c r="D421" s="25"/>
      <c r="E421" s="25"/>
      <c r="F421" s="25"/>
      <c r="G421" s="25"/>
      <c r="H421" s="25"/>
      <c r="I421" s="25"/>
      <c r="J421" s="25"/>
      <c r="K421" s="25"/>
      <c r="L421" s="25"/>
      <c r="M421" s="25"/>
      <c r="N421" s="25"/>
      <c r="O421" s="25"/>
      <c r="P421" s="25"/>
      <c r="Q421" s="7"/>
      <c r="R421" s="7"/>
      <c r="S421" s="7"/>
      <c r="T421" s="7"/>
      <c r="U421" s="7"/>
      <c r="V421" s="7"/>
      <c r="W421" s="7"/>
    </row>
    <row r="422" spans="1:23" x14ac:dyDescent="0.2">
      <c r="A422" s="7"/>
      <c r="B422" s="7"/>
      <c r="C422" s="7"/>
      <c r="D422" s="25"/>
      <c r="E422" s="25"/>
      <c r="F422" s="25"/>
      <c r="G422" s="25"/>
      <c r="H422" s="25"/>
      <c r="I422" s="25"/>
      <c r="J422" s="25"/>
      <c r="K422" s="25"/>
      <c r="L422" s="25"/>
      <c r="M422" s="25"/>
      <c r="N422" s="25"/>
      <c r="O422" s="25"/>
      <c r="P422" s="25"/>
      <c r="Q422" s="7"/>
      <c r="R422" s="7"/>
      <c r="S422" s="7"/>
      <c r="T422" s="7"/>
      <c r="U422" s="7"/>
      <c r="V422" s="7"/>
      <c r="W422" s="7"/>
    </row>
    <row r="423" spans="1:23" x14ac:dyDescent="0.2">
      <c r="A423" s="7"/>
      <c r="B423" s="7"/>
      <c r="C423" s="7"/>
      <c r="D423" s="25"/>
      <c r="E423" s="25"/>
      <c r="F423" s="25"/>
      <c r="G423" s="25"/>
      <c r="H423" s="25"/>
      <c r="I423" s="25"/>
      <c r="J423" s="25"/>
      <c r="K423" s="25"/>
      <c r="L423" s="25"/>
      <c r="M423" s="25"/>
      <c r="N423" s="25"/>
      <c r="O423" s="25"/>
      <c r="P423" s="25"/>
      <c r="Q423" s="7"/>
      <c r="R423" s="7"/>
      <c r="S423" s="7"/>
      <c r="T423" s="7"/>
      <c r="U423" s="7"/>
      <c r="V423" s="7"/>
      <c r="W423" s="7"/>
    </row>
    <row r="424" spans="1:23" x14ac:dyDescent="0.2">
      <c r="A424" s="7"/>
      <c r="B424" s="7"/>
      <c r="C424" s="7"/>
      <c r="D424" s="25"/>
      <c r="E424" s="25"/>
      <c r="F424" s="25"/>
      <c r="G424" s="25"/>
      <c r="H424" s="25"/>
      <c r="I424" s="25"/>
      <c r="J424" s="25"/>
      <c r="K424" s="25"/>
      <c r="L424" s="25"/>
      <c r="M424" s="25"/>
      <c r="N424" s="25"/>
      <c r="O424" s="25"/>
      <c r="P424" s="25"/>
      <c r="Q424" s="7"/>
      <c r="R424" s="7"/>
      <c r="S424" s="7"/>
      <c r="T424" s="7"/>
      <c r="U424" s="7"/>
      <c r="V424" s="7"/>
      <c r="W424" s="7"/>
    </row>
    <row r="425" spans="1:23" x14ac:dyDescent="0.2">
      <c r="A425" s="7"/>
      <c r="B425" s="7"/>
      <c r="C425" s="7"/>
      <c r="D425" s="25"/>
      <c r="E425" s="25"/>
      <c r="F425" s="25"/>
      <c r="G425" s="25"/>
      <c r="H425" s="25"/>
      <c r="I425" s="25"/>
      <c r="J425" s="25"/>
      <c r="K425" s="25"/>
      <c r="L425" s="25"/>
      <c r="M425" s="25"/>
      <c r="N425" s="25"/>
      <c r="O425" s="25"/>
      <c r="P425" s="25"/>
      <c r="Q425" s="7"/>
      <c r="R425" s="7"/>
      <c r="S425" s="7"/>
      <c r="T425" s="7"/>
      <c r="U425" s="7"/>
      <c r="V425" s="7"/>
      <c r="W425" s="7"/>
    </row>
    <row r="426" spans="1:23" x14ac:dyDescent="0.2">
      <c r="A426" s="7"/>
      <c r="B426" s="7"/>
      <c r="C426" s="7"/>
      <c r="D426" s="25"/>
      <c r="E426" s="25"/>
      <c r="F426" s="25"/>
      <c r="G426" s="25"/>
      <c r="H426" s="25"/>
      <c r="I426" s="25"/>
      <c r="J426" s="25"/>
      <c r="K426" s="25"/>
      <c r="L426" s="25"/>
      <c r="M426" s="25"/>
      <c r="N426" s="25"/>
      <c r="O426" s="25"/>
      <c r="P426" s="25"/>
      <c r="Q426" s="7"/>
      <c r="R426" s="7"/>
      <c r="S426" s="7"/>
      <c r="T426" s="7"/>
      <c r="U426" s="7"/>
      <c r="V426" s="7"/>
      <c r="W426" s="7"/>
    </row>
    <row r="427" spans="1:23" x14ac:dyDescent="0.2">
      <c r="A427" s="7"/>
      <c r="B427" s="7"/>
      <c r="C427" s="7"/>
      <c r="D427" s="25"/>
      <c r="E427" s="25"/>
      <c r="F427" s="25"/>
      <c r="G427" s="25"/>
      <c r="H427" s="25"/>
      <c r="I427" s="25"/>
      <c r="J427" s="25"/>
      <c r="K427" s="25"/>
      <c r="L427" s="25"/>
      <c r="M427" s="25"/>
      <c r="N427" s="25"/>
      <c r="O427" s="25"/>
      <c r="P427" s="25"/>
      <c r="Q427" s="7"/>
      <c r="R427" s="7"/>
      <c r="S427" s="7"/>
      <c r="T427" s="7"/>
      <c r="U427" s="7"/>
      <c r="V427" s="7"/>
      <c r="W427" s="7"/>
    </row>
    <row r="428" spans="1:23" x14ac:dyDescent="0.2">
      <c r="A428" s="7"/>
      <c r="B428" s="7"/>
      <c r="C428" s="7"/>
      <c r="D428" s="25"/>
      <c r="E428" s="25"/>
      <c r="F428" s="25"/>
      <c r="G428" s="25"/>
      <c r="H428" s="25"/>
      <c r="I428" s="25"/>
      <c r="J428" s="25"/>
      <c r="K428" s="25"/>
      <c r="L428" s="25"/>
      <c r="M428" s="25"/>
      <c r="N428" s="25"/>
      <c r="O428" s="25"/>
      <c r="P428" s="25"/>
      <c r="Q428" s="7"/>
      <c r="R428" s="7"/>
      <c r="S428" s="7"/>
      <c r="T428" s="7"/>
      <c r="U428" s="7"/>
      <c r="V428" s="7"/>
      <c r="W428" s="7"/>
    </row>
    <row r="429" spans="1:23" x14ac:dyDescent="0.2">
      <c r="A429" s="7"/>
      <c r="B429" s="7"/>
      <c r="C429" s="7"/>
      <c r="D429" s="25"/>
      <c r="E429" s="25"/>
      <c r="F429" s="25"/>
      <c r="G429" s="25"/>
      <c r="H429" s="25"/>
      <c r="I429" s="25"/>
      <c r="J429" s="25"/>
      <c r="K429" s="25"/>
      <c r="L429" s="25"/>
      <c r="M429" s="25"/>
      <c r="N429" s="25"/>
      <c r="O429" s="25"/>
      <c r="P429" s="25"/>
      <c r="Q429" s="7"/>
      <c r="R429" s="7"/>
      <c r="S429" s="7"/>
      <c r="T429" s="7"/>
      <c r="U429" s="7"/>
      <c r="V429" s="7"/>
      <c r="W429" s="7"/>
    </row>
    <row r="430" spans="1:23" x14ac:dyDescent="0.2">
      <c r="A430" s="7"/>
      <c r="B430" s="7"/>
      <c r="C430" s="7"/>
      <c r="D430" s="25"/>
      <c r="E430" s="25"/>
      <c r="F430" s="25"/>
      <c r="G430" s="25"/>
      <c r="H430" s="25"/>
      <c r="I430" s="25"/>
      <c r="J430" s="25"/>
      <c r="K430" s="25"/>
      <c r="L430" s="25"/>
      <c r="M430" s="25"/>
      <c r="N430" s="25"/>
      <c r="O430" s="25"/>
      <c r="P430" s="25"/>
      <c r="Q430" s="7"/>
      <c r="R430" s="7"/>
      <c r="S430" s="7"/>
      <c r="T430" s="7"/>
      <c r="U430" s="7"/>
      <c r="V430" s="7"/>
      <c r="W430" s="7"/>
    </row>
    <row r="431" spans="1:23" x14ac:dyDescent="0.2">
      <c r="A431" s="7"/>
      <c r="B431" s="7"/>
      <c r="C431" s="7"/>
      <c r="D431" s="25"/>
      <c r="E431" s="25"/>
      <c r="F431" s="25"/>
      <c r="G431" s="25"/>
      <c r="H431" s="25"/>
      <c r="I431" s="25"/>
      <c r="J431" s="25"/>
      <c r="K431" s="25"/>
      <c r="L431" s="25"/>
      <c r="M431" s="25"/>
      <c r="N431" s="25"/>
      <c r="O431" s="25"/>
      <c r="P431" s="25"/>
      <c r="Q431" s="7"/>
      <c r="R431" s="7"/>
      <c r="S431" s="7"/>
      <c r="T431" s="7"/>
      <c r="U431" s="7"/>
      <c r="V431" s="7"/>
      <c r="W431" s="7"/>
    </row>
    <row r="432" spans="1:23" x14ac:dyDescent="0.2">
      <c r="A432" s="7"/>
      <c r="B432" s="7"/>
      <c r="C432" s="7"/>
      <c r="D432" s="25"/>
      <c r="E432" s="25"/>
      <c r="F432" s="25"/>
      <c r="G432" s="25"/>
      <c r="H432" s="25"/>
      <c r="I432" s="25"/>
      <c r="J432" s="25"/>
      <c r="K432" s="25"/>
      <c r="L432" s="25"/>
      <c r="M432" s="25"/>
      <c r="N432" s="25"/>
      <c r="O432" s="25"/>
      <c r="P432" s="25"/>
      <c r="Q432" s="7"/>
      <c r="R432" s="7"/>
      <c r="S432" s="7"/>
      <c r="T432" s="7"/>
      <c r="U432" s="7"/>
      <c r="V432" s="7"/>
      <c r="W432" s="7"/>
    </row>
    <row r="433" spans="1:23" x14ac:dyDescent="0.2">
      <c r="A433" s="7"/>
      <c r="B433" s="7"/>
      <c r="C433" s="7"/>
      <c r="D433" s="25"/>
      <c r="E433" s="25"/>
      <c r="F433" s="25"/>
      <c r="G433" s="25"/>
      <c r="H433" s="25"/>
      <c r="I433" s="25"/>
      <c r="J433" s="25"/>
      <c r="K433" s="25"/>
      <c r="L433" s="25"/>
      <c r="M433" s="25"/>
      <c r="N433" s="25"/>
      <c r="O433" s="25"/>
      <c r="P433" s="25"/>
      <c r="Q433" s="7"/>
      <c r="R433" s="7"/>
      <c r="S433" s="7"/>
      <c r="T433" s="7"/>
      <c r="U433" s="7"/>
      <c r="V433" s="7"/>
      <c r="W433" s="7"/>
    </row>
    <row r="434" spans="1:23" x14ac:dyDescent="0.2">
      <c r="A434" s="7"/>
      <c r="B434" s="7"/>
      <c r="C434" s="7"/>
      <c r="D434" s="25"/>
      <c r="E434" s="25"/>
      <c r="F434" s="25"/>
      <c r="G434" s="25"/>
      <c r="H434" s="25"/>
      <c r="I434" s="25"/>
      <c r="J434" s="25"/>
      <c r="K434" s="25"/>
      <c r="L434" s="25"/>
      <c r="M434" s="25"/>
      <c r="N434" s="25"/>
      <c r="O434" s="25"/>
      <c r="P434" s="25"/>
      <c r="Q434" s="7"/>
      <c r="R434" s="7"/>
      <c r="S434" s="7"/>
      <c r="T434" s="7"/>
      <c r="U434" s="7"/>
      <c r="V434" s="7"/>
      <c r="W434" s="7"/>
    </row>
    <row r="435" spans="1:23" x14ac:dyDescent="0.2">
      <c r="A435" s="7"/>
      <c r="B435" s="7"/>
      <c r="C435" s="7"/>
      <c r="D435" s="25"/>
      <c r="E435" s="25"/>
      <c r="F435" s="25"/>
      <c r="G435" s="25"/>
      <c r="H435" s="25"/>
      <c r="I435" s="25"/>
      <c r="J435" s="25"/>
      <c r="K435" s="25"/>
      <c r="L435" s="25"/>
      <c r="M435" s="25"/>
      <c r="N435" s="25"/>
      <c r="O435" s="25"/>
      <c r="P435" s="25"/>
      <c r="Q435" s="7"/>
      <c r="R435" s="7"/>
      <c r="S435" s="7"/>
      <c r="T435" s="7"/>
      <c r="U435" s="7"/>
      <c r="V435" s="7"/>
      <c r="W435" s="7"/>
    </row>
    <row r="436" spans="1:23" x14ac:dyDescent="0.2">
      <c r="A436" s="7"/>
      <c r="B436" s="7"/>
      <c r="C436" s="7"/>
      <c r="D436" s="25"/>
      <c r="E436" s="25"/>
      <c r="F436" s="25"/>
      <c r="G436" s="25"/>
      <c r="H436" s="25"/>
      <c r="I436" s="25"/>
      <c r="J436" s="25"/>
      <c r="K436" s="25"/>
      <c r="L436" s="25"/>
      <c r="M436" s="25"/>
      <c r="N436" s="25"/>
      <c r="O436" s="25"/>
      <c r="P436" s="25"/>
      <c r="Q436" s="7"/>
      <c r="R436" s="7"/>
      <c r="S436" s="7"/>
      <c r="T436" s="7"/>
      <c r="U436" s="7"/>
      <c r="V436" s="7"/>
      <c r="W436" s="7"/>
    </row>
    <row r="437" spans="1:23" x14ac:dyDescent="0.2">
      <c r="A437" s="7"/>
      <c r="B437" s="7"/>
      <c r="C437" s="7"/>
      <c r="D437" s="25"/>
      <c r="E437" s="25"/>
      <c r="F437" s="25"/>
      <c r="G437" s="25"/>
      <c r="H437" s="25"/>
      <c r="I437" s="25"/>
      <c r="J437" s="25"/>
      <c r="K437" s="25"/>
      <c r="L437" s="25"/>
      <c r="M437" s="25"/>
      <c r="N437" s="25"/>
      <c r="O437" s="25"/>
      <c r="P437" s="25"/>
      <c r="Q437" s="7"/>
      <c r="R437" s="7"/>
      <c r="S437" s="7"/>
      <c r="T437" s="7"/>
      <c r="U437" s="7"/>
      <c r="V437" s="7"/>
      <c r="W437" s="7"/>
    </row>
    <row r="438" spans="1:23" x14ac:dyDescent="0.2">
      <c r="A438" s="7"/>
      <c r="B438" s="7"/>
      <c r="C438" s="7"/>
      <c r="D438" s="25"/>
      <c r="E438" s="25"/>
      <c r="F438" s="25"/>
      <c r="G438" s="25"/>
      <c r="H438" s="25"/>
      <c r="I438" s="25"/>
      <c r="J438" s="25"/>
      <c r="K438" s="25"/>
      <c r="L438" s="25"/>
      <c r="M438" s="25"/>
      <c r="N438" s="25"/>
      <c r="O438" s="25"/>
      <c r="P438" s="25"/>
      <c r="Q438" s="7"/>
      <c r="R438" s="7"/>
      <c r="S438" s="7"/>
      <c r="T438" s="7"/>
      <c r="U438" s="7"/>
      <c r="V438" s="7"/>
      <c r="W438" s="7"/>
    </row>
    <row r="439" spans="1:23" x14ac:dyDescent="0.2">
      <c r="A439" s="7"/>
      <c r="B439" s="7"/>
      <c r="C439" s="7"/>
      <c r="D439" s="25"/>
      <c r="E439" s="25"/>
      <c r="F439" s="25"/>
      <c r="G439" s="25"/>
      <c r="H439" s="25"/>
      <c r="I439" s="25"/>
      <c r="J439" s="25"/>
      <c r="K439" s="25"/>
      <c r="L439" s="25"/>
      <c r="M439" s="25"/>
      <c r="N439" s="25"/>
      <c r="O439" s="25"/>
      <c r="P439" s="25"/>
      <c r="Q439" s="7"/>
      <c r="R439" s="7"/>
      <c r="S439" s="7"/>
      <c r="T439" s="7"/>
      <c r="U439" s="7"/>
      <c r="V439" s="7"/>
      <c r="W439" s="7"/>
    </row>
    <row r="440" spans="1:23" x14ac:dyDescent="0.2">
      <c r="A440" s="7"/>
      <c r="B440" s="7"/>
      <c r="C440" s="7"/>
      <c r="D440" s="25"/>
      <c r="E440" s="25"/>
      <c r="F440" s="25"/>
      <c r="G440" s="25"/>
      <c r="H440" s="25"/>
      <c r="I440" s="25"/>
      <c r="J440" s="25"/>
      <c r="K440" s="25"/>
      <c r="L440" s="25"/>
      <c r="M440" s="25"/>
      <c r="N440" s="25"/>
      <c r="O440" s="25"/>
      <c r="P440" s="25"/>
      <c r="Q440" s="7"/>
      <c r="R440" s="7"/>
      <c r="S440" s="7"/>
      <c r="T440" s="7"/>
      <c r="U440" s="7"/>
      <c r="V440" s="7"/>
      <c r="W440" s="7"/>
    </row>
    <row r="441" spans="1:23" x14ac:dyDescent="0.2">
      <c r="A441" s="7"/>
      <c r="B441" s="7"/>
      <c r="C441" s="7"/>
      <c r="D441" s="25"/>
      <c r="E441" s="25"/>
      <c r="F441" s="25"/>
      <c r="G441" s="25"/>
      <c r="H441" s="25"/>
      <c r="I441" s="25"/>
      <c r="J441" s="25"/>
      <c r="K441" s="25"/>
      <c r="L441" s="25"/>
      <c r="M441" s="25"/>
      <c r="N441" s="25"/>
      <c r="O441" s="25"/>
      <c r="P441" s="25"/>
      <c r="Q441" s="7"/>
      <c r="R441" s="7"/>
      <c r="S441" s="7"/>
      <c r="T441" s="7"/>
      <c r="U441" s="7"/>
      <c r="V441" s="7"/>
      <c r="W441" s="7"/>
    </row>
    <row r="442" spans="1:23" x14ac:dyDescent="0.2">
      <c r="A442" s="7"/>
      <c r="B442" s="7"/>
      <c r="C442" s="7"/>
      <c r="D442" s="25"/>
      <c r="E442" s="25"/>
      <c r="F442" s="25"/>
      <c r="G442" s="25"/>
      <c r="H442" s="25"/>
      <c r="I442" s="25"/>
      <c r="J442" s="25"/>
      <c r="K442" s="25"/>
      <c r="L442" s="25"/>
      <c r="M442" s="25"/>
      <c r="N442" s="25"/>
      <c r="O442" s="25"/>
      <c r="P442" s="25"/>
      <c r="Q442" s="7"/>
      <c r="R442" s="7"/>
      <c r="S442" s="7"/>
      <c r="T442" s="7"/>
      <c r="U442" s="7"/>
      <c r="V442" s="7"/>
      <c r="W442" s="7"/>
    </row>
    <row r="443" spans="1:23" x14ac:dyDescent="0.2">
      <c r="A443" s="7"/>
      <c r="B443" s="7"/>
      <c r="C443" s="7"/>
      <c r="D443" s="25"/>
      <c r="E443" s="25"/>
      <c r="F443" s="25"/>
      <c r="G443" s="25"/>
      <c r="H443" s="25"/>
      <c r="I443" s="25"/>
      <c r="J443" s="25"/>
      <c r="K443" s="25"/>
      <c r="L443" s="25"/>
      <c r="M443" s="25"/>
      <c r="N443" s="25"/>
      <c r="O443" s="25"/>
      <c r="P443" s="25"/>
      <c r="Q443" s="7"/>
      <c r="R443" s="7"/>
      <c r="S443" s="7"/>
      <c r="T443" s="7"/>
      <c r="U443" s="7"/>
      <c r="V443" s="7"/>
      <c r="W443" s="7"/>
    </row>
    <row r="444" spans="1:23" x14ac:dyDescent="0.2">
      <c r="A444" s="7"/>
      <c r="B444" s="7"/>
      <c r="C444" s="7"/>
      <c r="D444" s="25"/>
      <c r="E444" s="25"/>
      <c r="F444" s="25"/>
      <c r="G444" s="25"/>
      <c r="H444" s="25"/>
      <c r="I444" s="25"/>
      <c r="J444" s="25"/>
      <c r="K444" s="25"/>
      <c r="L444" s="25"/>
      <c r="M444" s="25"/>
      <c r="N444" s="25"/>
      <c r="O444" s="25"/>
      <c r="P444" s="25"/>
      <c r="Q444" s="7"/>
      <c r="R444" s="7"/>
      <c r="S444" s="7"/>
      <c r="T444" s="7"/>
      <c r="U444" s="7"/>
      <c r="V444" s="7"/>
      <c r="W444" s="7"/>
    </row>
    <row r="445" spans="1:23" x14ac:dyDescent="0.2">
      <c r="A445" s="7"/>
      <c r="B445" s="7"/>
      <c r="C445" s="7"/>
      <c r="D445" s="25"/>
      <c r="E445" s="25"/>
      <c r="F445" s="25"/>
      <c r="G445" s="25"/>
      <c r="H445" s="25"/>
      <c r="I445" s="25"/>
      <c r="J445" s="25"/>
      <c r="K445" s="25"/>
      <c r="L445" s="25"/>
      <c r="M445" s="25"/>
      <c r="N445" s="25"/>
      <c r="O445" s="25"/>
      <c r="P445" s="25"/>
      <c r="Q445" s="7"/>
      <c r="R445" s="7"/>
      <c r="S445" s="7"/>
      <c r="T445" s="7"/>
      <c r="U445" s="7"/>
      <c r="V445" s="7"/>
      <c r="W445" s="7"/>
    </row>
    <row r="446" spans="1:23" x14ac:dyDescent="0.2">
      <c r="A446" s="7"/>
      <c r="B446" s="7"/>
      <c r="C446" s="7"/>
      <c r="D446" s="25"/>
      <c r="E446" s="25"/>
      <c r="F446" s="25"/>
      <c r="G446" s="25"/>
      <c r="H446" s="25"/>
      <c r="I446" s="25"/>
      <c r="J446" s="25"/>
      <c r="K446" s="25"/>
      <c r="L446" s="25"/>
      <c r="M446" s="25"/>
      <c r="N446" s="25"/>
      <c r="O446" s="25"/>
      <c r="P446" s="25"/>
      <c r="Q446" s="7"/>
      <c r="R446" s="7"/>
      <c r="S446" s="7"/>
      <c r="T446" s="7"/>
      <c r="U446" s="7"/>
      <c r="V446" s="7"/>
      <c r="W446" s="7"/>
    </row>
    <row r="447" spans="1:23" x14ac:dyDescent="0.2">
      <c r="A447" s="7"/>
      <c r="B447" s="7"/>
      <c r="C447" s="7"/>
      <c r="D447" s="25"/>
      <c r="E447" s="25"/>
      <c r="F447" s="25"/>
      <c r="G447" s="25"/>
      <c r="H447" s="25"/>
      <c r="I447" s="25"/>
      <c r="J447" s="25"/>
      <c r="K447" s="25"/>
      <c r="L447" s="25"/>
      <c r="M447" s="25"/>
      <c r="N447" s="25"/>
      <c r="O447" s="25"/>
      <c r="P447" s="25"/>
      <c r="Q447" s="7"/>
      <c r="R447" s="7"/>
      <c r="S447" s="7"/>
      <c r="T447" s="7"/>
      <c r="U447" s="7"/>
      <c r="V447" s="7"/>
      <c r="W447" s="7"/>
    </row>
    <row r="448" spans="1:23" x14ac:dyDescent="0.2">
      <c r="A448" s="7"/>
      <c r="B448" s="7"/>
      <c r="C448" s="7"/>
      <c r="D448" s="25"/>
      <c r="E448" s="25"/>
      <c r="F448" s="25"/>
      <c r="G448" s="25"/>
      <c r="H448" s="25"/>
      <c r="I448" s="25"/>
      <c r="J448" s="25"/>
      <c r="K448" s="25"/>
      <c r="L448" s="25"/>
      <c r="M448" s="25"/>
      <c r="N448" s="25"/>
      <c r="O448" s="25"/>
      <c r="P448" s="25"/>
      <c r="Q448" s="7"/>
      <c r="R448" s="7"/>
      <c r="S448" s="7"/>
      <c r="T448" s="7"/>
      <c r="U448" s="7"/>
      <c r="V448" s="7"/>
      <c r="W448" s="7"/>
    </row>
    <row r="449" spans="1:23" x14ac:dyDescent="0.2">
      <c r="A449" s="7"/>
      <c r="B449" s="7"/>
      <c r="C449" s="7"/>
      <c r="D449" s="25"/>
      <c r="E449" s="25"/>
      <c r="F449" s="25"/>
      <c r="G449" s="25"/>
      <c r="H449" s="25"/>
      <c r="I449" s="25"/>
      <c r="J449" s="25"/>
      <c r="K449" s="25"/>
      <c r="L449" s="25"/>
      <c r="M449" s="25"/>
      <c r="N449" s="25"/>
      <c r="O449" s="25"/>
      <c r="P449" s="25"/>
      <c r="Q449" s="7"/>
      <c r="R449" s="7"/>
      <c r="S449" s="7"/>
      <c r="T449" s="7"/>
      <c r="U449" s="7"/>
      <c r="V449" s="7"/>
      <c r="W449" s="7"/>
    </row>
    <row r="450" spans="1:23" x14ac:dyDescent="0.2">
      <c r="A450" s="7"/>
      <c r="B450" s="7"/>
      <c r="C450" s="7"/>
      <c r="D450" s="25"/>
      <c r="E450" s="25"/>
      <c r="F450" s="25"/>
      <c r="G450" s="25"/>
      <c r="H450" s="25"/>
      <c r="I450" s="25"/>
      <c r="J450" s="25"/>
      <c r="K450" s="25"/>
      <c r="L450" s="25"/>
      <c r="M450" s="25"/>
      <c r="N450" s="25"/>
      <c r="O450" s="25"/>
      <c r="P450" s="25"/>
      <c r="Q450" s="7"/>
      <c r="R450" s="7"/>
      <c r="S450" s="7"/>
      <c r="T450" s="7"/>
      <c r="U450" s="7"/>
      <c r="V450" s="7"/>
      <c r="W450" s="7"/>
    </row>
    <row r="451" spans="1:23" x14ac:dyDescent="0.2">
      <c r="A451" s="7"/>
      <c r="B451" s="7"/>
      <c r="C451" s="7"/>
      <c r="D451" s="25"/>
      <c r="E451" s="25"/>
      <c r="F451" s="25"/>
      <c r="G451" s="25"/>
      <c r="H451" s="25"/>
      <c r="I451" s="25"/>
      <c r="J451" s="25"/>
      <c r="K451" s="25"/>
      <c r="L451" s="25"/>
      <c r="M451" s="25"/>
      <c r="N451" s="25"/>
      <c r="O451" s="25"/>
      <c r="P451" s="25"/>
      <c r="Q451" s="7"/>
      <c r="R451" s="7"/>
      <c r="S451" s="7"/>
      <c r="T451" s="7"/>
      <c r="U451" s="7"/>
      <c r="V451" s="7"/>
      <c r="W451" s="7"/>
    </row>
    <row r="452" spans="1:23" x14ac:dyDescent="0.2">
      <c r="A452" s="7"/>
      <c r="B452" s="7"/>
      <c r="C452" s="7"/>
      <c r="D452" s="25"/>
      <c r="E452" s="25"/>
      <c r="F452" s="25"/>
      <c r="G452" s="25"/>
      <c r="H452" s="25"/>
      <c r="I452" s="25"/>
      <c r="J452" s="25"/>
      <c r="K452" s="25"/>
      <c r="L452" s="25"/>
      <c r="M452" s="25"/>
      <c r="N452" s="25"/>
      <c r="O452" s="25"/>
      <c r="P452" s="25"/>
      <c r="Q452" s="7"/>
      <c r="R452" s="7"/>
      <c r="S452" s="7"/>
      <c r="T452" s="7"/>
      <c r="U452" s="7"/>
      <c r="V452" s="7"/>
      <c r="W452" s="7"/>
    </row>
    <row r="453" spans="1:23" x14ac:dyDescent="0.2">
      <c r="A453" s="7"/>
      <c r="B453" s="7"/>
      <c r="C453" s="7"/>
      <c r="D453" s="25"/>
      <c r="E453" s="25"/>
      <c r="F453" s="25"/>
      <c r="G453" s="25"/>
      <c r="H453" s="25"/>
      <c r="I453" s="25"/>
      <c r="J453" s="25"/>
      <c r="K453" s="25"/>
      <c r="L453" s="25"/>
      <c r="M453" s="25"/>
      <c r="N453" s="25"/>
      <c r="O453" s="25"/>
      <c r="P453" s="25"/>
      <c r="Q453" s="7"/>
      <c r="R453" s="7"/>
      <c r="S453" s="7"/>
      <c r="T453" s="7"/>
      <c r="U453" s="7"/>
      <c r="V453" s="7"/>
      <c r="W453" s="7"/>
    </row>
    <row r="454" spans="1:23" x14ac:dyDescent="0.2">
      <c r="A454" s="7"/>
      <c r="B454" s="7"/>
      <c r="C454" s="7"/>
      <c r="D454" s="25"/>
      <c r="E454" s="25"/>
      <c r="F454" s="25"/>
      <c r="G454" s="25"/>
      <c r="H454" s="25"/>
      <c r="I454" s="25"/>
      <c r="J454" s="25"/>
      <c r="K454" s="25"/>
      <c r="L454" s="25"/>
      <c r="M454" s="25"/>
      <c r="N454" s="25"/>
      <c r="O454" s="25"/>
      <c r="P454" s="25"/>
      <c r="Q454" s="7"/>
      <c r="R454" s="7"/>
      <c r="S454" s="7"/>
      <c r="T454" s="7"/>
      <c r="U454" s="7"/>
      <c r="V454" s="7"/>
      <c r="W454" s="7"/>
    </row>
    <row r="455" spans="1:23" x14ac:dyDescent="0.2">
      <c r="A455" s="7"/>
      <c r="B455" s="7"/>
      <c r="C455" s="7"/>
      <c r="D455" s="25"/>
      <c r="E455" s="25"/>
      <c r="F455" s="25"/>
      <c r="G455" s="25"/>
      <c r="H455" s="25"/>
      <c r="I455" s="25"/>
      <c r="J455" s="25"/>
      <c r="K455" s="25"/>
      <c r="L455" s="25"/>
      <c r="M455" s="25"/>
      <c r="N455" s="25"/>
      <c r="O455" s="25"/>
      <c r="P455" s="25"/>
      <c r="Q455" s="7"/>
      <c r="R455" s="7"/>
      <c r="S455" s="7"/>
      <c r="T455" s="7"/>
      <c r="U455" s="7"/>
      <c r="V455" s="7"/>
      <c r="W455" s="7"/>
    </row>
    <row r="456" spans="1:23" x14ac:dyDescent="0.2">
      <c r="A456" s="7"/>
      <c r="B456" s="7"/>
      <c r="C456" s="7"/>
      <c r="D456" s="25"/>
      <c r="E456" s="25"/>
      <c r="F456" s="25"/>
      <c r="G456" s="25"/>
      <c r="H456" s="25"/>
      <c r="I456" s="25"/>
      <c r="J456" s="25"/>
      <c r="K456" s="25"/>
      <c r="L456" s="25"/>
      <c r="M456" s="25"/>
      <c r="N456" s="25"/>
      <c r="O456" s="25"/>
      <c r="P456" s="25"/>
      <c r="Q456" s="7"/>
      <c r="R456" s="7"/>
      <c r="S456" s="7"/>
      <c r="T456" s="7"/>
      <c r="U456" s="7"/>
      <c r="V456" s="7"/>
      <c r="W456" s="7"/>
    </row>
    <row r="457" spans="1:23" x14ac:dyDescent="0.2">
      <c r="A457" s="7"/>
      <c r="B457" s="7"/>
      <c r="C457" s="7"/>
      <c r="D457" s="25"/>
      <c r="E457" s="25"/>
      <c r="F457" s="25"/>
      <c r="G457" s="25"/>
      <c r="H457" s="25"/>
      <c r="I457" s="25"/>
      <c r="J457" s="25"/>
      <c r="K457" s="25"/>
      <c r="L457" s="25"/>
      <c r="M457" s="25"/>
      <c r="N457" s="25"/>
      <c r="O457" s="25"/>
      <c r="P457" s="25"/>
      <c r="Q457" s="7"/>
      <c r="R457" s="7"/>
      <c r="S457" s="7"/>
      <c r="T457" s="7"/>
      <c r="U457" s="7"/>
      <c r="V457" s="7"/>
      <c r="W457" s="7"/>
    </row>
    <row r="458" spans="1:23" x14ac:dyDescent="0.2">
      <c r="A458" s="7"/>
      <c r="B458" s="7"/>
      <c r="C458" s="7"/>
      <c r="D458" s="25"/>
      <c r="E458" s="25"/>
      <c r="F458" s="25"/>
      <c r="G458" s="25"/>
      <c r="H458" s="25"/>
      <c r="I458" s="25"/>
      <c r="J458" s="25"/>
      <c r="K458" s="25"/>
      <c r="L458" s="25"/>
      <c r="M458" s="25"/>
      <c r="N458" s="25"/>
      <c r="O458" s="25"/>
      <c r="P458" s="25"/>
      <c r="Q458" s="7"/>
      <c r="R458" s="7"/>
      <c r="S458" s="7"/>
      <c r="T458" s="7"/>
      <c r="U458" s="7"/>
      <c r="V458" s="7"/>
      <c r="W458" s="7"/>
    </row>
    <row r="459" spans="1:23" x14ac:dyDescent="0.2">
      <c r="A459" s="7"/>
      <c r="B459" s="7"/>
      <c r="C459" s="7"/>
      <c r="D459" s="25"/>
      <c r="E459" s="25"/>
      <c r="F459" s="25"/>
      <c r="G459" s="25"/>
      <c r="H459" s="25"/>
      <c r="I459" s="25"/>
      <c r="J459" s="25"/>
      <c r="K459" s="25"/>
      <c r="L459" s="25"/>
      <c r="M459" s="25"/>
      <c r="N459" s="25"/>
      <c r="O459" s="25"/>
      <c r="P459" s="25"/>
      <c r="Q459" s="7"/>
      <c r="R459" s="7"/>
      <c r="S459" s="7"/>
      <c r="T459" s="7"/>
      <c r="U459" s="7"/>
      <c r="V459" s="7"/>
      <c r="W459" s="7"/>
    </row>
    <row r="460" spans="1:23" x14ac:dyDescent="0.2">
      <c r="A460" s="7"/>
      <c r="B460" s="7"/>
      <c r="C460" s="7"/>
      <c r="D460" s="25"/>
      <c r="E460" s="25"/>
      <c r="F460" s="25"/>
      <c r="G460" s="25"/>
      <c r="H460" s="25"/>
      <c r="I460" s="25"/>
      <c r="J460" s="25"/>
      <c r="K460" s="25"/>
      <c r="L460" s="25"/>
      <c r="M460" s="25"/>
      <c r="N460" s="25"/>
      <c r="O460" s="25"/>
      <c r="P460" s="25"/>
      <c r="Q460" s="7"/>
      <c r="R460" s="7"/>
      <c r="S460" s="7"/>
      <c r="T460" s="7"/>
      <c r="U460" s="7"/>
      <c r="V460" s="7"/>
      <c r="W460" s="7"/>
    </row>
    <row r="461" spans="1:23" x14ac:dyDescent="0.2">
      <c r="A461" s="7"/>
      <c r="B461" s="7"/>
      <c r="C461" s="7"/>
      <c r="D461" s="25"/>
      <c r="E461" s="25"/>
      <c r="F461" s="25"/>
      <c r="G461" s="25"/>
      <c r="H461" s="25"/>
      <c r="I461" s="25"/>
      <c r="J461" s="25"/>
      <c r="K461" s="25"/>
      <c r="L461" s="25"/>
      <c r="M461" s="25"/>
      <c r="N461" s="25"/>
      <c r="O461" s="25"/>
      <c r="P461" s="25"/>
      <c r="Q461" s="7"/>
      <c r="R461" s="7"/>
      <c r="S461" s="7"/>
      <c r="T461" s="7"/>
      <c r="U461" s="7"/>
      <c r="V461" s="7"/>
      <c r="W461" s="7"/>
    </row>
    <row r="462" spans="1:23" x14ac:dyDescent="0.2">
      <c r="A462" s="7"/>
      <c r="B462" s="7"/>
      <c r="C462" s="7"/>
      <c r="D462" s="25"/>
      <c r="E462" s="25"/>
      <c r="F462" s="25"/>
      <c r="G462" s="25"/>
      <c r="H462" s="25"/>
      <c r="I462" s="25"/>
      <c r="J462" s="25"/>
      <c r="K462" s="25"/>
      <c r="L462" s="25"/>
      <c r="M462" s="25"/>
      <c r="N462" s="25"/>
      <c r="O462" s="25"/>
      <c r="P462" s="25"/>
      <c r="Q462" s="7"/>
      <c r="R462" s="7"/>
      <c r="S462" s="7"/>
      <c r="T462" s="7"/>
      <c r="U462" s="7"/>
      <c r="V462" s="7"/>
      <c r="W462" s="7"/>
    </row>
    <row r="463" spans="1:23" x14ac:dyDescent="0.2">
      <c r="A463" s="7"/>
      <c r="B463" s="7"/>
      <c r="C463" s="7"/>
      <c r="D463" s="25"/>
      <c r="E463" s="25"/>
      <c r="F463" s="25"/>
      <c r="G463" s="25"/>
      <c r="H463" s="25"/>
      <c r="I463" s="25"/>
      <c r="J463" s="25"/>
      <c r="K463" s="25"/>
      <c r="L463" s="25"/>
      <c r="M463" s="25"/>
      <c r="N463" s="25"/>
      <c r="O463" s="25"/>
      <c r="P463" s="25"/>
      <c r="Q463" s="7"/>
      <c r="R463" s="7"/>
      <c r="S463" s="7"/>
      <c r="T463" s="7"/>
      <c r="U463" s="7"/>
      <c r="V463" s="7"/>
      <c r="W463" s="7"/>
    </row>
    <row r="464" spans="1:23" x14ac:dyDescent="0.2">
      <c r="A464" s="7"/>
      <c r="B464" s="7"/>
      <c r="C464" s="7"/>
      <c r="D464" s="25"/>
      <c r="E464" s="25"/>
      <c r="F464" s="25"/>
      <c r="G464" s="25"/>
      <c r="H464" s="25"/>
      <c r="I464" s="25"/>
      <c r="J464" s="25"/>
      <c r="K464" s="25"/>
      <c r="L464" s="25"/>
      <c r="M464" s="25"/>
      <c r="N464" s="25"/>
      <c r="O464" s="25"/>
      <c r="P464" s="25"/>
      <c r="Q464" s="7"/>
      <c r="R464" s="7"/>
      <c r="S464" s="7"/>
      <c r="T464" s="7"/>
      <c r="U464" s="7"/>
      <c r="V464" s="7"/>
      <c r="W464" s="7"/>
    </row>
    <row r="465" spans="1:23" x14ac:dyDescent="0.2">
      <c r="A465" s="7"/>
      <c r="B465" s="7"/>
      <c r="C465" s="7"/>
      <c r="D465" s="25"/>
      <c r="E465" s="25"/>
      <c r="F465" s="25"/>
      <c r="G465" s="25"/>
      <c r="H465" s="25"/>
      <c r="I465" s="25"/>
      <c r="J465" s="25"/>
      <c r="K465" s="25"/>
      <c r="L465" s="25"/>
      <c r="M465" s="25"/>
      <c r="N465" s="25"/>
      <c r="O465" s="25"/>
      <c r="P465" s="25"/>
      <c r="Q465" s="7"/>
      <c r="R465" s="7"/>
      <c r="S465" s="7"/>
      <c r="T465" s="7"/>
      <c r="U465" s="7"/>
      <c r="V465" s="7"/>
      <c r="W465" s="7"/>
    </row>
    <row r="466" spans="1:23" x14ac:dyDescent="0.2">
      <c r="A466" s="7"/>
      <c r="B466" s="7"/>
      <c r="C466" s="7"/>
      <c r="D466" s="25"/>
      <c r="E466" s="25"/>
      <c r="F466" s="25"/>
      <c r="G466" s="25"/>
      <c r="H466" s="25"/>
      <c r="I466" s="25"/>
      <c r="J466" s="25"/>
      <c r="K466" s="25"/>
      <c r="L466" s="25"/>
      <c r="M466" s="25"/>
      <c r="N466" s="25"/>
      <c r="O466" s="25"/>
      <c r="P466" s="25"/>
      <c r="Q466" s="7"/>
      <c r="R466" s="7"/>
      <c r="S466" s="7"/>
      <c r="T466" s="7"/>
      <c r="U466" s="7"/>
      <c r="V466" s="7"/>
      <c r="W466" s="7"/>
    </row>
    <row r="467" spans="1:23" x14ac:dyDescent="0.2">
      <c r="A467" s="7"/>
      <c r="B467" s="7"/>
      <c r="C467" s="7"/>
      <c r="D467" s="25"/>
      <c r="E467" s="25"/>
      <c r="F467" s="25"/>
      <c r="G467" s="25"/>
      <c r="H467" s="25"/>
      <c r="I467" s="25"/>
      <c r="J467" s="25"/>
      <c r="K467" s="25"/>
      <c r="L467" s="25"/>
      <c r="M467" s="25"/>
      <c r="N467" s="25"/>
      <c r="O467" s="25"/>
      <c r="P467" s="25"/>
      <c r="Q467" s="7"/>
      <c r="R467" s="7"/>
      <c r="S467" s="7"/>
      <c r="T467" s="7"/>
      <c r="U467" s="7"/>
      <c r="V467" s="7"/>
      <c r="W467" s="7"/>
    </row>
    <row r="468" spans="1:23" x14ac:dyDescent="0.2">
      <c r="A468" s="7"/>
      <c r="B468" s="7"/>
      <c r="C468" s="7"/>
      <c r="D468" s="25"/>
      <c r="E468" s="25"/>
      <c r="F468" s="25"/>
      <c r="G468" s="25"/>
      <c r="H468" s="25"/>
      <c r="I468" s="25"/>
      <c r="J468" s="25"/>
      <c r="K468" s="25"/>
      <c r="L468" s="25"/>
      <c r="M468" s="25"/>
      <c r="N468" s="25"/>
      <c r="O468" s="25"/>
      <c r="P468" s="25"/>
      <c r="Q468" s="7"/>
      <c r="R468" s="7"/>
      <c r="S468" s="7"/>
      <c r="T468" s="7"/>
      <c r="U468" s="7"/>
      <c r="V468" s="7"/>
      <c r="W468" s="7"/>
    </row>
    <row r="469" spans="1:23" x14ac:dyDescent="0.2">
      <c r="A469" s="7"/>
      <c r="B469" s="7"/>
      <c r="C469" s="7"/>
      <c r="D469" s="25"/>
      <c r="E469" s="25"/>
      <c r="F469" s="25"/>
      <c r="G469" s="25"/>
      <c r="H469" s="25"/>
      <c r="I469" s="25"/>
      <c r="J469" s="25"/>
      <c r="K469" s="25"/>
      <c r="L469" s="25"/>
      <c r="M469" s="25"/>
      <c r="N469" s="25"/>
      <c r="O469" s="25"/>
      <c r="P469" s="25"/>
      <c r="Q469" s="7"/>
      <c r="R469" s="7"/>
      <c r="S469" s="7"/>
      <c r="T469" s="7"/>
      <c r="U469" s="7"/>
      <c r="V469" s="7"/>
      <c r="W469" s="7"/>
    </row>
    <row r="470" spans="1:23" x14ac:dyDescent="0.2">
      <c r="A470" s="7"/>
      <c r="B470" s="7"/>
      <c r="C470" s="7"/>
      <c r="D470" s="25"/>
      <c r="E470" s="25"/>
      <c r="F470" s="25"/>
      <c r="G470" s="25"/>
      <c r="H470" s="25"/>
      <c r="I470" s="25"/>
      <c r="J470" s="25"/>
      <c r="K470" s="25"/>
      <c r="L470" s="25"/>
      <c r="M470" s="25"/>
      <c r="N470" s="25"/>
      <c r="O470" s="25"/>
      <c r="P470" s="25"/>
      <c r="Q470" s="7"/>
      <c r="R470" s="7"/>
      <c r="S470" s="7"/>
      <c r="T470" s="7"/>
      <c r="U470" s="7"/>
      <c r="V470" s="7"/>
      <c r="W470" s="7"/>
    </row>
    <row r="471" spans="1:23" x14ac:dyDescent="0.2">
      <c r="A471" s="7"/>
      <c r="B471" s="7"/>
      <c r="C471" s="7"/>
      <c r="D471" s="25"/>
      <c r="E471" s="25"/>
      <c r="F471" s="25"/>
      <c r="G471" s="25"/>
      <c r="H471" s="25"/>
      <c r="I471" s="25"/>
      <c r="J471" s="25"/>
      <c r="K471" s="25"/>
      <c r="L471" s="25"/>
      <c r="M471" s="25"/>
      <c r="N471" s="25"/>
      <c r="O471" s="25"/>
      <c r="P471" s="25"/>
      <c r="Q471" s="7"/>
      <c r="R471" s="7"/>
      <c r="S471" s="7"/>
      <c r="T471" s="7"/>
      <c r="U471" s="7"/>
      <c r="V471" s="7"/>
      <c r="W471" s="7"/>
    </row>
    <row r="472" spans="1:23" x14ac:dyDescent="0.2">
      <c r="A472" s="7"/>
      <c r="B472" s="7"/>
      <c r="C472" s="7"/>
      <c r="D472" s="25"/>
      <c r="E472" s="25"/>
      <c r="F472" s="25"/>
      <c r="G472" s="25"/>
      <c r="H472" s="25"/>
      <c r="I472" s="25"/>
      <c r="J472" s="25"/>
      <c r="K472" s="25"/>
      <c r="L472" s="25"/>
      <c r="M472" s="25"/>
      <c r="N472" s="25"/>
      <c r="O472" s="25"/>
      <c r="P472" s="25"/>
      <c r="Q472" s="7"/>
      <c r="R472" s="7"/>
      <c r="S472" s="7"/>
      <c r="T472" s="7"/>
      <c r="U472" s="7"/>
      <c r="V472" s="7"/>
      <c r="W472" s="7"/>
    </row>
    <row r="473" spans="1:23" x14ac:dyDescent="0.2">
      <c r="A473" s="7"/>
      <c r="B473" s="7"/>
      <c r="C473" s="7"/>
      <c r="D473" s="25"/>
      <c r="E473" s="25"/>
      <c r="F473" s="25"/>
      <c r="G473" s="25"/>
      <c r="H473" s="25"/>
      <c r="I473" s="25"/>
      <c r="J473" s="25"/>
      <c r="K473" s="25"/>
      <c r="L473" s="25"/>
      <c r="M473" s="25"/>
      <c r="N473" s="25"/>
      <c r="O473" s="25"/>
      <c r="P473" s="25"/>
      <c r="Q473" s="7"/>
      <c r="R473" s="7"/>
      <c r="S473" s="7"/>
      <c r="T473" s="7"/>
      <c r="U473" s="7"/>
      <c r="V473" s="7"/>
      <c r="W473" s="7"/>
    </row>
    <row r="474" spans="1:23" x14ac:dyDescent="0.2">
      <c r="A474" s="7"/>
      <c r="B474" s="7"/>
      <c r="C474" s="7"/>
      <c r="D474" s="25"/>
      <c r="E474" s="25"/>
      <c r="F474" s="25"/>
      <c r="G474" s="25"/>
      <c r="H474" s="25"/>
      <c r="I474" s="25"/>
      <c r="J474" s="25"/>
      <c r="K474" s="25"/>
      <c r="L474" s="25"/>
      <c r="M474" s="25"/>
      <c r="N474" s="25"/>
      <c r="O474" s="25"/>
      <c r="P474" s="25"/>
      <c r="Q474" s="7"/>
      <c r="R474" s="7"/>
      <c r="S474" s="7"/>
      <c r="T474" s="7"/>
      <c r="U474" s="7"/>
      <c r="V474" s="7"/>
      <c r="W474" s="7"/>
    </row>
    <row r="475" spans="1:23" x14ac:dyDescent="0.2">
      <c r="A475" s="7"/>
      <c r="B475" s="7"/>
      <c r="C475" s="7"/>
      <c r="D475" s="25"/>
      <c r="E475" s="25"/>
      <c r="F475" s="25"/>
      <c r="G475" s="25"/>
      <c r="H475" s="25"/>
      <c r="I475" s="25"/>
      <c r="J475" s="25"/>
      <c r="K475" s="25"/>
      <c r="L475" s="25"/>
      <c r="M475" s="25"/>
      <c r="N475" s="25"/>
      <c r="O475" s="25"/>
      <c r="P475" s="25"/>
      <c r="Q475" s="7"/>
      <c r="R475" s="7"/>
      <c r="S475" s="7"/>
      <c r="T475" s="7"/>
      <c r="U475" s="7"/>
      <c r="V475" s="7"/>
      <c r="W475" s="7"/>
    </row>
    <row r="476" spans="1:23" x14ac:dyDescent="0.2">
      <c r="A476" s="7"/>
      <c r="B476" s="7"/>
      <c r="C476" s="7"/>
      <c r="D476" s="25"/>
      <c r="E476" s="25"/>
      <c r="F476" s="25"/>
      <c r="G476" s="25"/>
      <c r="H476" s="25"/>
      <c r="I476" s="25"/>
      <c r="J476" s="25"/>
      <c r="K476" s="25"/>
      <c r="L476" s="25"/>
      <c r="M476" s="25"/>
      <c r="N476" s="25"/>
      <c r="O476" s="25"/>
      <c r="P476" s="25"/>
      <c r="Q476" s="7"/>
      <c r="R476" s="7"/>
      <c r="S476" s="7"/>
      <c r="T476" s="7"/>
      <c r="U476" s="7"/>
      <c r="V476" s="7"/>
      <c r="W476" s="7"/>
    </row>
    <row r="477" spans="1:23" x14ac:dyDescent="0.2">
      <c r="A477" s="7"/>
      <c r="B477" s="7"/>
      <c r="C477" s="7"/>
      <c r="D477" s="25"/>
      <c r="E477" s="25"/>
      <c r="F477" s="25"/>
      <c r="G477" s="25"/>
      <c r="H477" s="25"/>
      <c r="I477" s="25"/>
      <c r="J477" s="25"/>
      <c r="K477" s="25"/>
      <c r="L477" s="25"/>
      <c r="M477" s="25"/>
      <c r="N477" s="25"/>
      <c r="O477" s="25"/>
      <c r="P477" s="25"/>
      <c r="Q477" s="7"/>
      <c r="R477" s="7"/>
      <c r="S477" s="7"/>
      <c r="T477" s="7"/>
      <c r="U477" s="7"/>
      <c r="V477" s="7"/>
      <c r="W477" s="7"/>
    </row>
    <row r="478" spans="1:23" x14ac:dyDescent="0.2">
      <c r="A478" s="7"/>
      <c r="B478" s="7"/>
      <c r="C478" s="7"/>
      <c r="D478" s="25"/>
      <c r="E478" s="25"/>
      <c r="F478" s="25"/>
      <c r="G478" s="25"/>
      <c r="H478" s="25"/>
      <c r="I478" s="25"/>
      <c r="J478" s="25"/>
      <c r="K478" s="25"/>
      <c r="L478" s="25"/>
      <c r="M478" s="25"/>
      <c r="N478" s="25"/>
      <c r="O478" s="25"/>
      <c r="P478" s="25"/>
      <c r="Q478" s="7"/>
      <c r="R478" s="7"/>
      <c r="S478" s="7"/>
      <c r="T478" s="7"/>
      <c r="U478" s="7"/>
      <c r="V478" s="7"/>
      <c r="W478" s="7"/>
    </row>
    <row r="479" spans="1:23" x14ac:dyDescent="0.2">
      <c r="A479" s="7"/>
      <c r="B479" s="7"/>
      <c r="C479" s="7"/>
      <c r="D479" s="25"/>
      <c r="E479" s="25"/>
      <c r="F479" s="25"/>
      <c r="G479" s="25"/>
      <c r="H479" s="25"/>
      <c r="I479" s="25"/>
      <c r="J479" s="25"/>
      <c r="K479" s="25"/>
      <c r="L479" s="25"/>
      <c r="M479" s="25"/>
      <c r="N479" s="25"/>
      <c r="O479" s="25"/>
      <c r="P479" s="25"/>
      <c r="Q479" s="7"/>
      <c r="R479" s="7"/>
      <c r="S479" s="7"/>
      <c r="T479" s="7"/>
      <c r="U479" s="7"/>
      <c r="V479" s="7"/>
      <c r="W479" s="7"/>
    </row>
    <row r="480" spans="1:23" x14ac:dyDescent="0.2">
      <c r="A480" s="7"/>
      <c r="B480" s="7"/>
      <c r="C480" s="7"/>
      <c r="D480" s="25"/>
      <c r="E480" s="25"/>
      <c r="F480" s="25"/>
      <c r="G480" s="25"/>
      <c r="H480" s="25"/>
      <c r="I480" s="25"/>
      <c r="J480" s="25"/>
      <c r="K480" s="25"/>
      <c r="L480" s="25"/>
      <c r="M480" s="25"/>
      <c r="N480" s="25"/>
      <c r="O480" s="25"/>
      <c r="P480" s="25"/>
      <c r="Q480" s="7"/>
      <c r="R480" s="7"/>
      <c r="S480" s="7"/>
      <c r="T480" s="7"/>
      <c r="U480" s="7"/>
      <c r="V480" s="7"/>
      <c r="W480" s="7"/>
    </row>
    <row r="481" spans="1:23" x14ac:dyDescent="0.2">
      <c r="A481" s="7"/>
      <c r="B481" s="7"/>
      <c r="C481" s="7"/>
      <c r="D481" s="25"/>
      <c r="E481" s="25"/>
      <c r="F481" s="25"/>
      <c r="G481" s="25"/>
      <c r="H481" s="25"/>
      <c r="I481" s="25"/>
      <c r="J481" s="25"/>
      <c r="K481" s="25"/>
      <c r="L481" s="25"/>
      <c r="M481" s="25"/>
      <c r="N481" s="25"/>
      <c r="O481" s="25"/>
      <c r="P481" s="25"/>
      <c r="Q481" s="7"/>
      <c r="R481" s="7"/>
      <c r="S481" s="7"/>
      <c r="T481" s="7"/>
      <c r="U481" s="7"/>
      <c r="V481" s="7"/>
      <c r="W481" s="7"/>
    </row>
    <row r="482" spans="1:23" x14ac:dyDescent="0.2">
      <c r="A482" s="7"/>
      <c r="B482" s="7"/>
      <c r="C482" s="7"/>
      <c r="D482" s="25"/>
      <c r="E482" s="25"/>
      <c r="F482" s="25"/>
      <c r="G482" s="25"/>
      <c r="H482" s="25"/>
      <c r="I482" s="25"/>
      <c r="J482" s="25"/>
      <c r="K482" s="25"/>
      <c r="L482" s="25"/>
      <c r="M482" s="25"/>
      <c r="N482" s="25"/>
      <c r="O482" s="25"/>
      <c r="P482" s="25"/>
      <c r="Q482" s="7"/>
      <c r="R482" s="7"/>
      <c r="S482" s="7"/>
      <c r="T482" s="7"/>
      <c r="U482" s="7"/>
      <c r="V482" s="7"/>
      <c r="W482" s="7"/>
    </row>
    <row r="483" spans="1:23" x14ac:dyDescent="0.2">
      <c r="A483" s="7"/>
      <c r="B483" s="7"/>
      <c r="C483" s="7"/>
      <c r="D483" s="25"/>
      <c r="E483" s="25"/>
      <c r="F483" s="25"/>
      <c r="G483" s="25"/>
      <c r="H483" s="25"/>
      <c r="I483" s="25"/>
      <c r="J483" s="25"/>
      <c r="K483" s="25"/>
      <c r="L483" s="25"/>
      <c r="M483" s="25"/>
      <c r="N483" s="25"/>
      <c r="O483" s="25"/>
      <c r="P483" s="25"/>
      <c r="Q483" s="7"/>
      <c r="R483" s="7"/>
      <c r="S483" s="7"/>
      <c r="T483" s="7"/>
      <c r="U483" s="7"/>
      <c r="V483" s="7"/>
      <c r="W483" s="7"/>
    </row>
    <row r="484" spans="1:23" x14ac:dyDescent="0.2">
      <c r="A484" s="7"/>
      <c r="B484" s="7"/>
      <c r="C484" s="7"/>
      <c r="D484" s="25"/>
      <c r="E484" s="25"/>
      <c r="F484" s="25"/>
      <c r="G484" s="25"/>
      <c r="H484" s="25"/>
      <c r="I484" s="25"/>
      <c r="J484" s="25"/>
      <c r="K484" s="25"/>
      <c r="L484" s="25"/>
      <c r="M484" s="25"/>
      <c r="N484" s="25"/>
      <c r="O484" s="25"/>
      <c r="P484" s="25"/>
      <c r="Q484" s="7"/>
      <c r="R484" s="7"/>
      <c r="S484" s="7"/>
      <c r="T484" s="7"/>
      <c r="U484" s="7"/>
      <c r="V484" s="7"/>
      <c r="W484" s="7"/>
    </row>
    <row r="485" spans="1:23" x14ac:dyDescent="0.2">
      <c r="A485" s="7"/>
      <c r="B485" s="7"/>
      <c r="C485" s="7"/>
      <c r="D485" s="25"/>
      <c r="E485" s="25"/>
      <c r="F485" s="25"/>
      <c r="G485" s="25"/>
      <c r="H485" s="25"/>
      <c r="I485" s="25"/>
      <c r="J485" s="25"/>
      <c r="K485" s="25"/>
      <c r="L485" s="25"/>
      <c r="M485" s="25"/>
      <c r="N485" s="25"/>
      <c r="O485" s="25"/>
      <c r="P485" s="25"/>
      <c r="Q485" s="7"/>
      <c r="R485" s="7"/>
      <c r="S485" s="7"/>
      <c r="T485" s="7"/>
      <c r="U485" s="7"/>
      <c r="V485" s="7"/>
      <c r="W485" s="7"/>
    </row>
    <row r="486" spans="1:23" x14ac:dyDescent="0.2">
      <c r="A486" s="7"/>
      <c r="B486" s="7"/>
      <c r="C486" s="7"/>
      <c r="D486" s="25"/>
      <c r="E486" s="25"/>
      <c r="F486" s="25"/>
      <c r="G486" s="25"/>
      <c r="H486" s="25"/>
      <c r="I486" s="25"/>
      <c r="J486" s="25"/>
      <c r="K486" s="25"/>
      <c r="L486" s="25"/>
      <c r="M486" s="25"/>
      <c r="N486" s="25"/>
      <c r="O486" s="25"/>
      <c r="P486" s="25"/>
      <c r="Q486" s="7"/>
      <c r="R486" s="7"/>
      <c r="S486" s="7"/>
      <c r="T486" s="7"/>
      <c r="U486" s="7"/>
      <c r="V486" s="7"/>
      <c r="W486" s="7"/>
    </row>
    <row r="487" spans="1:23" x14ac:dyDescent="0.2">
      <c r="A487" s="7"/>
      <c r="B487" s="7"/>
      <c r="C487" s="7"/>
      <c r="D487" s="25"/>
      <c r="E487" s="25"/>
      <c r="F487" s="25"/>
      <c r="G487" s="25"/>
      <c r="H487" s="25"/>
      <c r="I487" s="25"/>
      <c r="J487" s="25"/>
      <c r="K487" s="25"/>
      <c r="L487" s="25"/>
      <c r="M487" s="25"/>
      <c r="N487" s="25"/>
      <c r="O487" s="25"/>
      <c r="P487" s="25"/>
      <c r="Q487" s="7"/>
      <c r="R487" s="7"/>
      <c r="S487" s="7"/>
      <c r="T487" s="7"/>
      <c r="U487" s="7"/>
      <c r="V487" s="7"/>
      <c r="W487" s="7"/>
    </row>
    <row r="488" spans="1:23" x14ac:dyDescent="0.2">
      <c r="A488" s="7"/>
      <c r="B488" s="7"/>
      <c r="C488" s="7"/>
      <c r="D488" s="25"/>
      <c r="E488" s="25"/>
      <c r="F488" s="25"/>
      <c r="G488" s="25"/>
      <c r="H488" s="25"/>
      <c r="I488" s="25"/>
      <c r="J488" s="25"/>
      <c r="K488" s="25"/>
      <c r="L488" s="25"/>
      <c r="M488" s="25"/>
      <c r="N488" s="25"/>
      <c r="O488" s="25"/>
      <c r="P488" s="25"/>
      <c r="Q488" s="7"/>
      <c r="R488" s="7"/>
      <c r="S488" s="7"/>
      <c r="T488" s="7"/>
      <c r="U488" s="7"/>
      <c r="V488" s="7"/>
      <c r="W488" s="7"/>
    </row>
    <row r="489" spans="1:23" x14ac:dyDescent="0.2">
      <c r="A489" s="7"/>
      <c r="B489" s="7"/>
      <c r="C489" s="7"/>
      <c r="D489" s="25"/>
      <c r="E489" s="25"/>
      <c r="F489" s="25"/>
      <c r="G489" s="25"/>
      <c r="H489" s="25"/>
      <c r="I489" s="25"/>
      <c r="J489" s="25"/>
      <c r="K489" s="25"/>
      <c r="L489" s="25"/>
      <c r="M489" s="25"/>
      <c r="N489" s="25"/>
      <c r="O489" s="25"/>
      <c r="P489" s="25"/>
      <c r="Q489" s="7"/>
      <c r="R489" s="7"/>
      <c r="S489" s="7"/>
      <c r="T489" s="7"/>
      <c r="U489" s="7"/>
      <c r="V489" s="7"/>
      <c r="W489" s="7"/>
    </row>
    <row r="490" spans="1:23" x14ac:dyDescent="0.2">
      <c r="A490" s="7"/>
      <c r="B490" s="7"/>
      <c r="C490" s="7"/>
      <c r="D490" s="25"/>
      <c r="E490" s="25"/>
      <c r="F490" s="25"/>
      <c r="G490" s="25"/>
      <c r="H490" s="25"/>
      <c r="I490" s="25"/>
      <c r="J490" s="25"/>
      <c r="K490" s="25"/>
      <c r="L490" s="25"/>
      <c r="M490" s="25"/>
      <c r="N490" s="25"/>
      <c r="O490" s="25"/>
      <c r="P490" s="25"/>
      <c r="Q490" s="7"/>
      <c r="R490" s="7"/>
      <c r="S490" s="7"/>
      <c r="T490" s="7"/>
      <c r="U490" s="7"/>
      <c r="V490" s="7"/>
      <c r="W490" s="7"/>
    </row>
    <row r="491" spans="1:23" x14ac:dyDescent="0.2">
      <c r="A491" s="7"/>
      <c r="B491" s="7"/>
      <c r="C491" s="7"/>
      <c r="D491" s="25"/>
      <c r="E491" s="25"/>
      <c r="F491" s="25"/>
      <c r="G491" s="25"/>
      <c r="H491" s="25"/>
      <c r="I491" s="25"/>
      <c r="J491" s="25"/>
      <c r="K491" s="25"/>
      <c r="L491" s="25"/>
      <c r="M491" s="25"/>
      <c r="N491" s="25"/>
      <c r="O491" s="25"/>
      <c r="P491" s="25"/>
      <c r="Q491" s="7"/>
      <c r="R491" s="7"/>
      <c r="S491" s="7"/>
      <c r="T491" s="7"/>
      <c r="U491" s="7"/>
      <c r="V491" s="7"/>
      <c r="W491" s="7"/>
    </row>
    <row r="492" spans="1:23" x14ac:dyDescent="0.2">
      <c r="A492" s="7"/>
      <c r="B492" s="7"/>
      <c r="C492" s="7"/>
      <c r="D492" s="25"/>
      <c r="E492" s="25"/>
      <c r="F492" s="25"/>
      <c r="G492" s="25"/>
      <c r="H492" s="25"/>
      <c r="I492" s="25"/>
      <c r="J492" s="25"/>
      <c r="K492" s="25"/>
      <c r="L492" s="25"/>
      <c r="M492" s="25"/>
      <c r="N492" s="25"/>
      <c r="O492" s="25"/>
      <c r="P492" s="25"/>
      <c r="Q492" s="7"/>
      <c r="R492" s="7"/>
      <c r="S492" s="7"/>
      <c r="T492" s="7"/>
      <c r="U492" s="7"/>
      <c r="V492" s="7"/>
      <c r="W492" s="7"/>
    </row>
    <row r="493" spans="1:23" x14ac:dyDescent="0.2">
      <c r="A493" s="7"/>
      <c r="B493" s="7"/>
      <c r="C493" s="7"/>
      <c r="D493" s="25"/>
      <c r="E493" s="25"/>
      <c r="F493" s="25"/>
      <c r="G493" s="25"/>
      <c r="H493" s="25"/>
      <c r="I493" s="25"/>
      <c r="J493" s="25"/>
      <c r="K493" s="25"/>
      <c r="L493" s="25"/>
      <c r="M493" s="25"/>
      <c r="N493" s="25"/>
      <c r="O493" s="25"/>
      <c r="P493" s="25"/>
      <c r="Q493" s="7"/>
      <c r="R493" s="7"/>
      <c r="S493" s="7"/>
      <c r="T493" s="7"/>
      <c r="U493" s="7"/>
      <c r="V493" s="7"/>
      <c r="W493" s="7"/>
    </row>
    <row r="494" spans="1:23" x14ac:dyDescent="0.2">
      <c r="A494" s="7"/>
      <c r="B494" s="7"/>
      <c r="C494" s="7"/>
      <c r="D494" s="25"/>
      <c r="E494" s="25"/>
      <c r="F494" s="25"/>
      <c r="G494" s="25"/>
      <c r="H494" s="25"/>
      <c r="I494" s="25"/>
      <c r="J494" s="25"/>
      <c r="K494" s="25"/>
      <c r="L494" s="25"/>
      <c r="M494" s="25"/>
      <c r="N494" s="25"/>
      <c r="O494" s="25"/>
      <c r="P494" s="25"/>
      <c r="Q494" s="7"/>
      <c r="R494" s="7"/>
      <c r="S494" s="7"/>
      <c r="T494" s="7"/>
      <c r="U494" s="7"/>
      <c r="V494" s="7"/>
      <c r="W494" s="7"/>
    </row>
    <row r="495" spans="1:23" x14ac:dyDescent="0.2">
      <c r="A495" s="7"/>
      <c r="B495" s="7"/>
      <c r="C495" s="7"/>
      <c r="D495" s="25"/>
      <c r="E495" s="25"/>
      <c r="F495" s="25"/>
      <c r="G495" s="25"/>
      <c r="H495" s="25"/>
      <c r="I495" s="25"/>
      <c r="J495" s="25"/>
      <c r="K495" s="25"/>
      <c r="L495" s="25"/>
      <c r="M495" s="25"/>
      <c r="N495" s="25"/>
      <c r="O495" s="25"/>
      <c r="P495" s="25"/>
      <c r="Q495" s="7"/>
      <c r="R495" s="7"/>
      <c r="S495" s="7"/>
      <c r="T495" s="7"/>
      <c r="U495" s="7"/>
      <c r="V495" s="7"/>
      <c r="W495" s="7"/>
    </row>
    <row r="496" spans="1:23" x14ac:dyDescent="0.2">
      <c r="A496" s="7"/>
      <c r="B496" s="7"/>
      <c r="C496" s="7"/>
      <c r="D496" s="25"/>
      <c r="E496" s="25"/>
      <c r="F496" s="25"/>
      <c r="G496" s="25"/>
      <c r="H496" s="25"/>
      <c r="I496" s="25"/>
      <c r="J496" s="25"/>
      <c r="K496" s="25"/>
      <c r="L496" s="25"/>
      <c r="M496" s="25"/>
      <c r="N496" s="25"/>
      <c r="O496" s="25"/>
      <c r="P496" s="25"/>
      <c r="Q496" s="7"/>
      <c r="R496" s="7"/>
      <c r="S496" s="7"/>
      <c r="T496" s="7"/>
      <c r="U496" s="7"/>
      <c r="V496" s="7"/>
      <c r="W496" s="7"/>
    </row>
    <row r="497" spans="1:23" x14ac:dyDescent="0.2">
      <c r="A497" s="7"/>
      <c r="B497" s="7"/>
      <c r="C497" s="7"/>
      <c r="D497" s="25"/>
      <c r="E497" s="25"/>
      <c r="F497" s="25"/>
      <c r="G497" s="25"/>
      <c r="H497" s="25"/>
      <c r="I497" s="25"/>
      <c r="J497" s="25"/>
      <c r="K497" s="25"/>
      <c r="L497" s="25"/>
      <c r="M497" s="25"/>
      <c r="N497" s="25"/>
      <c r="O497" s="25"/>
      <c r="P497" s="25"/>
      <c r="Q497" s="7"/>
      <c r="R497" s="7"/>
      <c r="S497" s="7"/>
      <c r="T497" s="7"/>
      <c r="U497" s="7"/>
      <c r="V497" s="7"/>
      <c r="W497" s="7"/>
    </row>
    <row r="498" spans="1:23" x14ac:dyDescent="0.2">
      <c r="A498" s="7"/>
      <c r="B498" s="7"/>
      <c r="C498" s="7"/>
      <c r="D498" s="25"/>
      <c r="E498" s="25"/>
      <c r="F498" s="25"/>
      <c r="G498" s="25"/>
      <c r="H498" s="25"/>
      <c r="I498" s="25"/>
      <c r="J498" s="25"/>
      <c r="K498" s="25"/>
      <c r="L498" s="25"/>
      <c r="M498" s="25"/>
      <c r="N498" s="25"/>
      <c r="O498" s="25"/>
      <c r="P498" s="25"/>
      <c r="Q498" s="7"/>
      <c r="R498" s="7"/>
      <c r="S498" s="7"/>
      <c r="T498" s="7"/>
      <c r="U498" s="7"/>
      <c r="V498" s="7"/>
      <c r="W498" s="7"/>
    </row>
    <row r="499" spans="1:23" x14ac:dyDescent="0.2">
      <c r="A499" s="7"/>
      <c r="B499" s="7"/>
      <c r="C499" s="7"/>
      <c r="D499" s="25"/>
      <c r="E499" s="25"/>
      <c r="F499" s="25"/>
      <c r="G499" s="25"/>
      <c r="H499" s="25"/>
      <c r="I499" s="25"/>
      <c r="J499" s="25"/>
      <c r="K499" s="25"/>
      <c r="L499" s="25"/>
      <c r="M499" s="25"/>
      <c r="N499" s="25"/>
      <c r="O499" s="25"/>
      <c r="P499" s="25"/>
      <c r="Q499" s="7"/>
      <c r="R499" s="7"/>
      <c r="S499" s="7"/>
      <c r="T499" s="7"/>
      <c r="U499" s="7"/>
      <c r="V499" s="7"/>
      <c r="W499" s="7"/>
    </row>
    <row r="500" spans="1:23" x14ac:dyDescent="0.2">
      <c r="A500" s="7"/>
      <c r="B500" s="7"/>
      <c r="C500" s="7"/>
      <c r="D500" s="25"/>
      <c r="E500" s="25"/>
      <c r="F500" s="25"/>
      <c r="G500" s="25"/>
      <c r="H500" s="25"/>
      <c r="I500" s="25"/>
      <c r="J500" s="25"/>
      <c r="K500" s="25"/>
      <c r="L500" s="25"/>
      <c r="M500" s="25"/>
      <c r="N500" s="25"/>
      <c r="O500" s="25"/>
      <c r="P500" s="25"/>
      <c r="Q500" s="7"/>
      <c r="R500" s="7"/>
      <c r="S500" s="7"/>
      <c r="T500" s="7"/>
      <c r="U500" s="7"/>
      <c r="V500" s="7"/>
      <c r="W500" s="7"/>
    </row>
    <row r="501" spans="1:23" x14ac:dyDescent="0.2">
      <c r="A501" s="7"/>
      <c r="B501" s="7"/>
      <c r="C501" s="7"/>
      <c r="D501" s="25"/>
      <c r="E501" s="25"/>
      <c r="F501" s="25"/>
      <c r="G501" s="25"/>
      <c r="H501" s="25"/>
      <c r="I501" s="25"/>
      <c r="J501" s="25"/>
      <c r="K501" s="25"/>
      <c r="L501" s="25"/>
      <c r="M501" s="25"/>
      <c r="N501" s="25"/>
      <c r="O501" s="25"/>
      <c r="P501" s="25"/>
      <c r="Q501" s="7"/>
      <c r="R501" s="7"/>
      <c r="S501" s="7"/>
      <c r="T501" s="7"/>
      <c r="U501" s="7"/>
      <c r="V501" s="7"/>
      <c r="W501" s="7"/>
    </row>
    <row r="502" spans="1:23" x14ac:dyDescent="0.2">
      <c r="A502" s="7"/>
      <c r="B502" s="7"/>
      <c r="C502" s="7"/>
      <c r="D502" s="25"/>
      <c r="E502" s="25"/>
      <c r="F502" s="25"/>
      <c r="G502" s="25"/>
      <c r="H502" s="25"/>
      <c r="I502" s="25"/>
      <c r="J502" s="25"/>
      <c r="K502" s="25"/>
      <c r="L502" s="25"/>
      <c r="M502" s="25"/>
      <c r="N502" s="25"/>
      <c r="O502" s="25"/>
      <c r="P502" s="25"/>
      <c r="Q502" s="7"/>
      <c r="R502" s="7"/>
      <c r="S502" s="7"/>
      <c r="T502" s="7"/>
      <c r="U502" s="7"/>
      <c r="V502" s="7"/>
      <c r="W502" s="7"/>
    </row>
    <row r="503" spans="1:23" x14ac:dyDescent="0.2">
      <c r="A503" s="7"/>
      <c r="B503" s="7"/>
      <c r="C503" s="7"/>
      <c r="D503" s="25"/>
      <c r="E503" s="25"/>
      <c r="F503" s="25"/>
      <c r="G503" s="25"/>
      <c r="H503" s="25"/>
      <c r="I503" s="25"/>
      <c r="J503" s="25"/>
      <c r="K503" s="25"/>
      <c r="L503" s="25"/>
      <c r="M503" s="25"/>
      <c r="N503" s="25"/>
      <c r="O503" s="25"/>
      <c r="P503" s="25"/>
      <c r="Q503" s="7"/>
      <c r="R503" s="7"/>
      <c r="S503" s="7"/>
      <c r="T503" s="7"/>
      <c r="U503" s="7"/>
      <c r="V503" s="7"/>
      <c r="W503" s="7"/>
    </row>
    <row r="504" spans="1:23" x14ac:dyDescent="0.2">
      <c r="A504" s="7"/>
      <c r="B504" s="7"/>
      <c r="C504" s="7"/>
      <c r="D504" s="25"/>
      <c r="E504" s="25"/>
      <c r="F504" s="25"/>
      <c r="G504" s="25"/>
      <c r="H504" s="25"/>
      <c r="I504" s="25"/>
      <c r="J504" s="25"/>
      <c r="K504" s="25"/>
      <c r="L504" s="25"/>
      <c r="M504" s="25"/>
      <c r="N504" s="25"/>
      <c r="O504" s="25"/>
      <c r="P504" s="25"/>
      <c r="Q504" s="7"/>
      <c r="R504" s="7"/>
      <c r="S504" s="7"/>
      <c r="T504" s="7"/>
      <c r="U504" s="7"/>
      <c r="V504" s="7"/>
      <c r="W504" s="7"/>
    </row>
    <row r="505" spans="1:23" x14ac:dyDescent="0.2">
      <c r="A505" s="7"/>
      <c r="B505" s="7"/>
      <c r="C505" s="7"/>
      <c r="D505" s="25"/>
      <c r="E505" s="25"/>
      <c r="F505" s="25"/>
      <c r="G505" s="25"/>
      <c r="H505" s="25"/>
      <c r="I505" s="25"/>
      <c r="J505" s="25"/>
      <c r="K505" s="25"/>
      <c r="L505" s="25"/>
      <c r="M505" s="25"/>
      <c r="N505" s="25"/>
      <c r="O505" s="25"/>
      <c r="P505" s="25"/>
      <c r="Q505" s="7"/>
      <c r="R505" s="7"/>
      <c r="S505" s="7"/>
      <c r="T505" s="7"/>
      <c r="U505" s="7"/>
      <c r="V505" s="7"/>
      <c r="W505" s="7"/>
    </row>
    <row r="506" spans="1:23" x14ac:dyDescent="0.2">
      <c r="A506" s="7"/>
      <c r="B506" s="7"/>
      <c r="C506" s="7"/>
      <c r="D506" s="25"/>
      <c r="E506" s="25"/>
      <c r="F506" s="25"/>
      <c r="G506" s="25"/>
      <c r="H506" s="25"/>
      <c r="I506" s="25"/>
      <c r="J506" s="25"/>
      <c r="K506" s="25"/>
      <c r="L506" s="25"/>
      <c r="M506" s="25"/>
      <c r="N506" s="25"/>
      <c r="O506" s="25"/>
      <c r="P506" s="25"/>
      <c r="Q506" s="7"/>
      <c r="R506" s="7"/>
      <c r="S506" s="7"/>
      <c r="T506" s="7"/>
      <c r="U506" s="7"/>
      <c r="V506" s="7"/>
      <c r="W506" s="7"/>
    </row>
    <row r="507" spans="1:23" x14ac:dyDescent="0.2">
      <c r="A507" s="7"/>
      <c r="B507" s="7"/>
      <c r="C507" s="7"/>
      <c r="D507" s="25"/>
      <c r="E507" s="25"/>
      <c r="F507" s="25"/>
      <c r="G507" s="25"/>
      <c r="H507" s="25"/>
      <c r="I507" s="25"/>
      <c r="J507" s="25"/>
      <c r="K507" s="25"/>
      <c r="L507" s="25"/>
      <c r="M507" s="25"/>
      <c r="N507" s="25"/>
      <c r="O507" s="25"/>
      <c r="P507" s="25"/>
      <c r="Q507" s="7"/>
      <c r="R507" s="7"/>
      <c r="S507" s="7"/>
      <c r="T507" s="7"/>
      <c r="U507" s="7"/>
      <c r="V507" s="7"/>
      <c r="W507" s="7"/>
    </row>
    <row r="508" spans="1:23" x14ac:dyDescent="0.2">
      <c r="A508" s="7"/>
      <c r="B508" s="7"/>
      <c r="C508" s="7"/>
      <c r="D508" s="25"/>
      <c r="E508" s="25"/>
      <c r="F508" s="25"/>
      <c r="G508" s="25"/>
      <c r="H508" s="25"/>
      <c r="I508" s="25"/>
      <c r="J508" s="25"/>
      <c r="K508" s="25"/>
      <c r="L508" s="25"/>
      <c r="M508" s="25"/>
      <c r="N508" s="25"/>
      <c r="O508" s="25"/>
      <c r="P508" s="25"/>
      <c r="Q508" s="7"/>
      <c r="R508" s="7"/>
      <c r="S508" s="7"/>
      <c r="T508" s="7"/>
      <c r="U508" s="7"/>
      <c r="V508" s="7"/>
      <c r="W508" s="7"/>
    </row>
    <row r="509" spans="1:23" x14ac:dyDescent="0.2">
      <c r="A509" s="7"/>
      <c r="B509" s="7"/>
      <c r="C509" s="7"/>
      <c r="D509" s="25"/>
      <c r="E509" s="25"/>
      <c r="F509" s="25"/>
      <c r="G509" s="25"/>
      <c r="H509" s="25"/>
      <c r="I509" s="25"/>
      <c r="J509" s="25"/>
      <c r="K509" s="25"/>
      <c r="L509" s="25"/>
      <c r="M509" s="25"/>
      <c r="N509" s="25"/>
      <c r="O509" s="25"/>
      <c r="P509" s="25"/>
      <c r="Q509" s="7"/>
      <c r="R509" s="7"/>
      <c r="S509" s="7"/>
      <c r="T509" s="7"/>
      <c r="U509" s="7"/>
      <c r="V509" s="7"/>
      <c r="W509" s="7"/>
    </row>
    <row r="510" spans="1:23" x14ac:dyDescent="0.2">
      <c r="A510" s="7"/>
      <c r="B510" s="7"/>
      <c r="C510" s="7"/>
      <c r="D510" s="25"/>
      <c r="E510" s="25"/>
      <c r="F510" s="25"/>
      <c r="G510" s="25"/>
      <c r="H510" s="25"/>
      <c r="I510" s="25"/>
      <c r="J510" s="25"/>
      <c r="K510" s="25"/>
      <c r="L510" s="25"/>
      <c r="M510" s="25"/>
      <c r="N510" s="25"/>
      <c r="O510" s="25"/>
      <c r="P510" s="25"/>
      <c r="Q510" s="7"/>
      <c r="R510" s="7"/>
      <c r="S510" s="7"/>
      <c r="T510" s="7"/>
      <c r="U510" s="7"/>
      <c r="V510" s="7"/>
      <c r="W510" s="7"/>
    </row>
    <row r="511" spans="1:23" x14ac:dyDescent="0.2">
      <c r="A511" s="7"/>
      <c r="B511" s="7"/>
      <c r="C511" s="7"/>
      <c r="D511" s="25"/>
      <c r="E511" s="25"/>
      <c r="F511" s="25"/>
      <c r="G511" s="25"/>
      <c r="H511" s="25"/>
      <c r="I511" s="25"/>
      <c r="J511" s="25"/>
      <c r="K511" s="25"/>
      <c r="L511" s="25"/>
      <c r="M511" s="25"/>
      <c r="N511" s="25"/>
      <c r="O511" s="25"/>
      <c r="P511" s="25"/>
      <c r="Q511" s="7"/>
      <c r="R511" s="7"/>
      <c r="S511" s="7"/>
      <c r="T511" s="7"/>
      <c r="U511" s="7"/>
      <c r="V511" s="7"/>
      <c r="W511" s="7"/>
    </row>
    <row r="512" spans="1:23" x14ac:dyDescent="0.2">
      <c r="A512" s="7"/>
      <c r="B512" s="7"/>
      <c r="C512" s="7"/>
      <c r="D512" s="25"/>
      <c r="E512" s="25"/>
      <c r="F512" s="25"/>
      <c r="G512" s="25"/>
      <c r="H512" s="25"/>
      <c r="I512" s="25"/>
      <c r="J512" s="25"/>
      <c r="K512" s="25"/>
      <c r="L512" s="25"/>
      <c r="M512" s="25"/>
      <c r="N512" s="25"/>
      <c r="O512" s="25"/>
      <c r="P512" s="25"/>
      <c r="Q512" s="7"/>
      <c r="R512" s="7"/>
      <c r="S512" s="7"/>
      <c r="T512" s="7"/>
      <c r="U512" s="7"/>
      <c r="V512" s="7"/>
      <c r="W512" s="7"/>
    </row>
    <row r="513" spans="1:23" x14ac:dyDescent="0.2">
      <c r="A513" s="7"/>
      <c r="B513" s="7"/>
      <c r="C513" s="7"/>
      <c r="D513" s="25"/>
      <c r="E513" s="25"/>
      <c r="F513" s="25"/>
      <c r="G513" s="25"/>
      <c r="H513" s="25"/>
      <c r="I513" s="25"/>
      <c r="J513" s="25"/>
      <c r="K513" s="25"/>
      <c r="L513" s="25"/>
      <c r="M513" s="25"/>
      <c r="N513" s="25"/>
      <c r="O513" s="25"/>
      <c r="P513" s="25"/>
      <c r="Q513" s="7"/>
      <c r="R513" s="7"/>
      <c r="S513" s="7"/>
      <c r="T513" s="7"/>
      <c r="U513" s="7"/>
      <c r="V513" s="7"/>
      <c r="W513" s="7"/>
    </row>
    <row r="514" spans="1:23" x14ac:dyDescent="0.2">
      <c r="A514" s="7"/>
      <c r="B514" s="7"/>
      <c r="C514" s="7"/>
      <c r="D514" s="25"/>
      <c r="E514" s="25"/>
      <c r="F514" s="25"/>
      <c r="G514" s="25"/>
      <c r="H514" s="25"/>
      <c r="I514" s="25"/>
      <c r="J514" s="25"/>
      <c r="K514" s="25"/>
      <c r="L514" s="25"/>
      <c r="M514" s="25"/>
      <c r="N514" s="25"/>
      <c r="O514" s="25"/>
      <c r="P514" s="25"/>
      <c r="Q514" s="7"/>
      <c r="R514" s="7"/>
      <c r="S514" s="7"/>
      <c r="T514" s="7"/>
      <c r="U514" s="7"/>
      <c r="V514" s="7"/>
      <c r="W514" s="7"/>
    </row>
    <row r="515" spans="1:23" x14ac:dyDescent="0.2">
      <c r="A515" s="7"/>
      <c r="B515" s="7"/>
      <c r="C515" s="7"/>
      <c r="D515" s="25"/>
      <c r="E515" s="25"/>
      <c r="F515" s="25"/>
      <c r="G515" s="25"/>
      <c r="H515" s="25"/>
      <c r="I515" s="25"/>
      <c r="J515" s="25"/>
      <c r="K515" s="25"/>
      <c r="L515" s="25"/>
      <c r="M515" s="25"/>
      <c r="N515" s="25"/>
      <c r="O515" s="25"/>
      <c r="P515" s="25"/>
      <c r="Q515" s="7"/>
      <c r="R515" s="7"/>
      <c r="S515" s="7"/>
      <c r="T515" s="7"/>
      <c r="U515" s="7"/>
      <c r="V515" s="7"/>
      <c r="W515" s="7"/>
    </row>
    <row r="516" spans="1:23" x14ac:dyDescent="0.2">
      <c r="A516" s="7"/>
      <c r="B516" s="7"/>
      <c r="C516" s="7"/>
      <c r="D516" s="25"/>
      <c r="E516" s="25"/>
      <c r="F516" s="25"/>
      <c r="G516" s="25"/>
      <c r="H516" s="25"/>
      <c r="I516" s="25"/>
      <c r="J516" s="25"/>
      <c r="K516" s="25"/>
      <c r="L516" s="25"/>
      <c r="M516" s="25"/>
      <c r="N516" s="25"/>
      <c r="O516" s="25"/>
      <c r="P516" s="25"/>
      <c r="Q516" s="7"/>
      <c r="R516" s="7"/>
      <c r="S516" s="7"/>
      <c r="T516" s="7"/>
      <c r="U516" s="7"/>
      <c r="V516" s="7"/>
      <c r="W516" s="7"/>
    </row>
    <row r="517" spans="1:23" x14ac:dyDescent="0.2">
      <c r="A517" s="7"/>
      <c r="B517" s="7"/>
      <c r="C517" s="7"/>
      <c r="D517" s="25"/>
      <c r="E517" s="25"/>
      <c r="F517" s="25"/>
      <c r="G517" s="25"/>
      <c r="H517" s="25"/>
      <c r="I517" s="25"/>
      <c r="J517" s="25"/>
      <c r="K517" s="25"/>
      <c r="L517" s="25"/>
      <c r="M517" s="25"/>
      <c r="N517" s="25"/>
      <c r="O517" s="25"/>
      <c r="P517" s="25"/>
      <c r="Q517" s="7"/>
      <c r="R517" s="7"/>
      <c r="S517" s="7"/>
      <c r="T517" s="7"/>
      <c r="U517" s="7"/>
      <c r="V517" s="7"/>
      <c r="W517" s="7"/>
    </row>
    <row r="518" spans="1:23" x14ac:dyDescent="0.2">
      <c r="A518" s="7"/>
      <c r="B518" s="7"/>
      <c r="C518" s="7"/>
      <c r="D518" s="25"/>
      <c r="E518" s="25"/>
      <c r="F518" s="25"/>
      <c r="G518" s="25"/>
      <c r="H518" s="25"/>
      <c r="I518" s="25"/>
      <c r="J518" s="25"/>
      <c r="K518" s="25"/>
      <c r="L518" s="25"/>
      <c r="M518" s="25"/>
      <c r="N518" s="25"/>
      <c r="O518" s="25"/>
      <c r="P518" s="25"/>
      <c r="Q518" s="7"/>
      <c r="R518" s="7"/>
      <c r="S518" s="7"/>
      <c r="T518" s="7"/>
      <c r="U518" s="7"/>
      <c r="V518" s="7"/>
      <c r="W518" s="7"/>
    </row>
    <row r="519" spans="1:23" x14ac:dyDescent="0.2">
      <c r="A519" s="7"/>
      <c r="B519" s="7"/>
      <c r="C519" s="7"/>
      <c r="D519" s="25"/>
      <c r="E519" s="25"/>
      <c r="F519" s="25"/>
      <c r="G519" s="25"/>
      <c r="H519" s="25"/>
      <c r="I519" s="25"/>
      <c r="J519" s="25"/>
      <c r="K519" s="25"/>
      <c r="L519" s="25"/>
      <c r="M519" s="25"/>
      <c r="N519" s="25"/>
      <c r="O519" s="25"/>
      <c r="P519" s="25"/>
      <c r="Q519" s="7"/>
      <c r="R519" s="7"/>
      <c r="S519" s="7"/>
      <c r="T519" s="7"/>
      <c r="U519" s="7"/>
      <c r="V519" s="7"/>
      <c r="W519" s="7"/>
    </row>
    <row r="520" spans="1:23" x14ac:dyDescent="0.2">
      <c r="A520" s="7"/>
      <c r="B520" s="7"/>
      <c r="C520" s="7"/>
      <c r="D520" s="25"/>
      <c r="E520" s="25"/>
      <c r="F520" s="25"/>
      <c r="G520" s="25"/>
      <c r="H520" s="25"/>
      <c r="I520" s="25"/>
      <c r="J520" s="25"/>
      <c r="K520" s="25"/>
      <c r="L520" s="25"/>
      <c r="M520" s="25"/>
      <c r="N520" s="25"/>
      <c r="O520" s="25"/>
      <c r="P520" s="25"/>
      <c r="Q520" s="7"/>
      <c r="R520" s="7"/>
      <c r="S520" s="7"/>
      <c r="T520" s="7"/>
      <c r="U520" s="7"/>
      <c r="V520" s="7"/>
      <c r="W520" s="7"/>
    </row>
    <row r="521" spans="1:23" x14ac:dyDescent="0.2">
      <c r="A521" s="7"/>
      <c r="B521" s="7"/>
      <c r="C521" s="7"/>
      <c r="D521" s="25"/>
      <c r="E521" s="25"/>
      <c r="F521" s="25"/>
      <c r="G521" s="25"/>
      <c r="H521" s="25"/>
      <c r="I521" s="25"/>
      <c r="J521" s="25"/>
      <c r="K521" s="25"/>
      <c r="L521" s="25"/>
      <c r="M521" s="25"/>
      <c r="N521" s="25"/>
      <c r="O521" s="25"/>
      <c r="P521" s="25"/>
      <c r="Q521" s="7"/>
      <c r="R521" s="7"/>
      <c r="S521" s="7"/>
      <c r="T521" s="7"/>
      <c r="U521" s="7"/>
      <c r="V521" s="7"/>
      <c r="W521" s="7"/>
    </row>
    <row r="522" spans="1:23" x14ac:dyDescent="0.2">
      <c r="A522" s="7"/>
      <c r="B522" s="7"/>
      <c r="C522" s="7"/>
      <c r="D522" s="25"/>
      <c r="E522" s="25"/>
      <c r="F522" s="25"/>
      <c r="G522" s="25"/>
      <c r="H522" s="25"/>
      <c r="I522" s="25"/>
      <c r="J522" s="25"/>
      <c r="K522" s="25"/>
      <c r="L522" s="25"/>
      <c r="M522" s="25"/>
      <c r="N522" s="25"/>
      <c r="O522" s="25"/>
      <c r="P522" s="25"/>
      <c r="Q522" s="7"/>
      <c r="R522" s="7"/>
      <c r="S522" s="7"/>
      <c r="T522" s="7"/>
      <c r="U522" s="7"/>
      <c r="V522" s="7"/>
      <c r="W522" s="7"/>
    </row>
    <row r="523" spans="1:23" x14ac:dyDescent="0.2">
      <c r="A523" s="7"/>
      <c r="B523" s="7"/>
      <c r="C523" s="7"/>
      <c r="D523" s="25"/>
      <c r="E523" s="25"/>
      <c r="F523" s="25"/>
      <c r="G523" s="25"/>
      <c r="H523" s="25"/>
      <c r="I523" s="25"/>
      <c r="J523" s="25"/>
      <c r="K523" s="25"/>
      <c r="L523" s="25"/>
      <c r="M523" s="25"/>
      <c r="N523" s="25"/>
      <c r="O523" s="25"/>
      <c r="P523" s="25"/>
      <c r="Q523" s="7"/>
      <c r="R523" s="7"/>
      <c r="S523" s="7"/>
      <c r="T523" s="7"/>
      <c r="U523" s="7"/>
      <c r="V523" s="7"/>
      <c r="W523" s="7"/>
    </row>
    <row r="524" spans="1:23" x14ac:dyDescent="0.2">
      <c r="A524" s="7"/>
      <c r="B524" s="7"/>
      <c r="C524" s="7"/>
      <c r="D524" s="25"/>
      <c r="E524" s="25"/>
      <c r="F524" s="25"/>
      <c r="G524" s="25"/>
      <c r="H524" s="25"/>
      <c r="I524" s="25"/>
      <c r="J524" s="25"/>
      <c r="K524" s="25"/>
      <c r="L524" s="25"/>
      <c r="M524" s="25"/>
      <c r="N524" s="25"/>
      <c r="O524" s="25"/>
      <c r="P524" s="25"/>
      <c r="Q524" s="7"/>
      <c r="R524" s="7"/>
      <c r="S524" s="7"/>
      <c r="T524" s="7"/>
      <c r="U524" s="7"/>
      <c r="V524" s="7"/>
      <c r="W524" s="7"/>
    </row>
    <row r="525" spans="1:23" x14ac:dyDescent="0.2">
      <c r="A525" s="7"/>
      <c r="B525" s="7"/>
      <c r="C525" s="7"/>
      <c r="D525" s="25"/>
      <c r="E525" s="25"/>
      <c r="F525" s="25"/>
      <c r="G525" s="25"/>
      <c r="H525" s="25"/>
      <c r="I525" s="25"/>
      <c r="J525" s="25"/>
      <c r="K525" s="25"/>
      <c r="L525" s="25"/>
      <c r="M525" s="25"/>
      <c r="N525" s="25"/>
      <c r="O525" s="25"/>
      <c r="P525" s="25"/>
      <c r="Q525" s="7"/>
      <c r="R525" s="7"/>
      <c r="S525" s="7"/>
      <c r="T525" s="7"/>
      <c r="U525" s="7"/>
      <c r="V525" s="7"/>
      <c r="W525" s="7"/>
    </row>
    <row r="526" spans="1:23" x14ac:dyDescent="0.2">
      <c r="A526" s="7"/>
      <c r="B526" s="7"/>
      <c r="C526" s="7"/>
      <c r="D526" s="25"/>
      <c r="E526" s="25"/>
      <c r="F526" s="25"/>
      <c r="G526" s="25"/>
      <c r="H526" s="25"/>
      <c r="I526" s="25"/>
      <c r="J526" s="25"/>
      <c r="K526" s="25"/>
      <c r="L526" s="25"/>
      <c r="M526" s="25"/>
      <c r="N526" s="25"/>
      <c r="O526" s="25"/>
      <c r="P526" s="25"/>
      <c r="Q526" s="7"/>
      <c r="R526" s="7"/>
      <c r="S526" s="7"/>
      <c r="T526" s="7"/>
      <c r="U526" s="7"/>
      <c r="V526" s="7"/>
      <c r="W526" s="7"/>
    </row>
    <row r="527" spans="1:23" x14ac:dyDescent="0.2">
      <c r="A527" s="7"/>
      <c r="B527" s="7"/>
      <c r="C527" s="7"/>
      <c r="D527" s="25"/>
      <c r="E527" s="25"/>
      <c r="F527" s="25"/>
      <c r="G527" s="25"/>
      <c r="H527" s="25"/>
      <c r="I527" s="25"/>
      <c r="J527" s="25"/>
      <c r="K527" s="25"/>
      <c r="L527" s="25"/>
      <c r="M527" s="25"/>
      <c r="N527" s="25"/>
      <c r="O527" s="25"/>
      <c r="P527" s="25"/>
      <c r="Q527" s="7"/>
      <c r="R527" s="7"/>
      <c r="S527" s="7"/>
      <c r="T527" s="7"/>
      <c r="U527" s="7"/>
      <c r="V527" s="7"/>
      <c r="W527" s="7"/>
    </row>
    <row r="528" spans="1:23" x14ac:dyDescent="0.2">
      <c r="A528" s="7"/>
      <c r="B528" s="7"/>
      <c r="C528" s="7"/>
      <c r="D528" s="25"/>
      <c r="E528" s="25"/>
      <c r="F528" s="25"/>
      <c r="G528" s="25"/>
      <c r="H528" s="25"/>
      <c r="I528" s="25"/>
      <c r="J528" s="25"/>
      <c r="K528" s="25"/>
      <c r="L528" s="25"/>
      <c r="M528" s="25"/>
      <c r="N528" s="25"/>
      <c r="O528" s="25"/>
      <c r="P528" s="25"/>
      <c r="Q528" s="7"/>
      <c r="R528" s="7"/>
      <c r="S528" s="7"/>
      <c r="T528" s="7"/>
      <c r="U528" s="7"/>
      <c r="V528" s="7"/>
      <c r="W528" s="7"/>
    </row>
    <row r="529" spans="1:23" x14ac:dyDescent="0.2">
      <c r="A529" s="7"/>
      <c r="B529" s="7"/>
      <c r="C529" s="7"/>
      <c r="D529" s="25"/>
      <c r="E529" s="25"/>
      <c r="F529" s="25"/>
      <c r="G529" s="25"/>
      <c r="H529" s="25"/>
      <c r="I529" s="25"/>
      <c r="J529" s="25"/>
      <c r="K529" s="25"/>
      <c r="L529" s="25"/>
      <c r="M529" s="25"/>
      <c r="N529" s="25"/>
      <c r="O529" s="25"/>
      <c r="P529" s="25"/>
      <c r="Q529" s="7"/>
      <c r="R529" s="7"/>
      <c r="S529" s="7"/>
      <c r="T529" s="7"/>
      <c r="U529" s="7"/>
      <c r="V529" s="7"/>
      <c r="W529" s="7"/>
    </row>
    <row r="530" spans="1:23" x14ac:dyDescent="0.2">
      <c r="A530" s="7"/>
      <c r="B530" s="7"/>
      <c r="C530" s="7"/>
      <c r="D530" s="25"/>
      <c r="E530" s="25"/>
      <c r="F530" s="25"/>
      <c r="G530" s="25"/>
      <c r="H530" s="25"/>
      <c r="I530" s="25"/>
      <c r="J530" s="25"/>
      <c r="K530" s="25"/>
      <c r="L530" s="25"/>
      <c r="M530" s="25"/>
      <c r="N530" s="25"/>
      <c r="O530" s="25"/>
      <c r="P530" s="25"/>
      <c r="Q530" s="7"/>
      <c r="R530" s="7"/>
      <c r="S530" s="7"/>
      <c r="T530" s="7"/>
      <c r="U530" s="7"/>
      <c r="V530" s="7"/>
      <c r="W530" s="7"/>
    </row>
    <row r="531" spans="1:23" x14ac:dyDescent="0.2">
      <c r="A531" s="7"/>
      <c r="B531" s="7"/>
      <c r="C531" s="7"/>
      <c r="D531" s="25"/>
      <c r="E531" s="25"/>
      <c r="F531" s="25"/>
      <c r="G531" s="25"/>
      <c r="H531" s="25"/>
      <c r="I531" s="25"/>
      <c r="J531" s="25"/>
      <c r="K531" s="25"/>
      <c r="L531" s="25"/>
      <c r="M531" s="25"/>
      <c r="N531" s="25"/>
      <c r="O531" s="25"/>
      <c r="P531" s="25"/>
      <c r="Q531" s="7"/>
      <c r="R531" s="7"/>
      <c r="S531" s="7"/>
      <c r="T531" s="7"/>
      <c r="U531" s="7"/>
      <c r="V531" s="7"/>
      <c r="W531" s="7"/>
    </row>
    <row r="532" spans="1:23" x14ac:dyDescent="0.2">
      <c r="A532" s="7"/>
      <c r="B532" s="7"/>
      <c r="C532" s="7"/>
      <c r="D532" s="25"/>
      <c r="E532" s="25"/>
      <c r="F532" s="25"/>
      <c r="G532" s="25"/>
      <c r="H532" s="25"/>
      <c r="I532" s="25"/>
      <c r="J532" s="25"/>
      <c r="K532" s="25"/>
      <c r="L532" s="25"/>
      <c r="M532" s="25"/>
      <c r="N532" s="25"/>
      <c r="O532" s="25"/>
      <c r="P532" s="25"/>
      <c r="Q532" s="7"/>
      <c r="R532" s="7"/>
      <c r="S532" s="7"/>
      <c r="T532" s="7"/>
      <c r="U532" s="7"/>
      <c r="V532" s="7"/>
      <c r="W532" s="7"/>
    </row>
    <row r="533" spans="1:23" x14ac:dyDescent="0.2">
      <c r="A533" s="7"/>
      <c r="B533" s="7"/>
      <c r="C533" s="7"/>
      <c r="D533" s="25"/>
      <c r="E533" s="25"/>
      <c r="F533" s="25"/>
      <c r="G533" s="25"/>
      <c r="H533" s="25"/>
      <c r="I533" s="25"/>
      <c r="J533" s="25"/>
      <c r="K533" s="25"/>
      <c r="L533" s="25"/>
      <c r="M533" s="25"/>
      <c r="N533" s="25"/>
      <c r="O533" s="25"/>
      <c r="P533" s="25"/>
      <c r="Q533" s="7"/>
      <c r="R533" s="7"/>
      <c r="S533" s="7"/>
      <c r="T533" s="7"/>
      <c r="U533" s="7"/>
      <c r="V533" s="7"/>
      <c r="W533" s="7"/>
    </row>
    <row r="534" spans="1:23" x14ac:dyDescent="0.2">
      <c r="A534" s="7"/>
      <c r="B534" s="7"/>
      <c r="C534" s="7"/>
      <c r="D534" s="25"/>
      <c r="E534" s="25"/>
      <c r="F534" s="25"/>
      <c r="G534" s="25"/>
      <c r="H534" s="25"/>
      <c r="I534" s="25"/>
      <c r="J534" s="25"/>
      <c r="K534" s="25"/>
      <c r="L534" s="25"/>
      <c r="M534" s="25"/>
      <c r="N534" s="25"/>
      <c r="O534" s="25"/>
      <c r="P534" s="25"/>
      <c r="Q534" s="7"/>
      <c r="R534" s="7"/>
      <c r="S534" s="7"/>
      <c r="T534" s="7"/>
      <c r="U534" s="7"/>
      <c r="V534" s="7"/>
      <c r="W534" s="7"/>
    </row>
    <row r="535" spans="1:23" x14ac:dyDescent="0.2">
      <c r="A535" s="7"/>
      <c r="B535" s="7"/>
      <c r="C535" s="7"/>
      <c r="D535" s="25"/>
      <c r="E535" s="25"/>
      <c r="F535" s="25"/>
      <c r="G535" s="25"/>
      <c r="H535" s="25"/>
      <c r="I535" s="25"/>
      <c r="J535" s="25"/>
      <c r="K535" s="25"/>
      <c r="L535" s="25"/>
      <c r="M535" s="25"/>
      <c r="N535" s="25"/>
      <c r="O535" s="25"/>
      <c r="P535" s="25"/>
      <c r="Q535" s="7"/>
      <c r="R535" s="7"/>
      <c r="S535" s="7"/>
      <c r="T535" s="7"/>
      <c r="U535" s="7"/>
      <c r="V535" s="7"/>
      <c r="W535" s="7"/>
    </row>
    <row r="536" spans="1:23" x14ac:dyDescent="0.2">
      <c r="A536" s="7"/>
      <c r="B536" s="7"/>
      <c r="C536" s="7"/>
      <c r="D536" s="25"/>
      <c r="E536" s="25"/>
      <c r="F536" s="25"/>
      <c r="G536" s="25"/>
      <c r="H536" s="25"/>
      <c r="I536" s="25"/>
      <c r="J536" s="25"/>
      <c r="K536" s="25"/>
      <c r="L536" s="25"/>
      <c r="M536" s="25"/>
      <c r="N536" s="25"/>
      <c r="O536" s="25"/>
      <c r="P536" s="25"/>
      <c r="Q536" s="7"/>
      <c r="R536" s="7"/>
      <c r="S536" s="7"/>
      <c r="T536" s="7"/>
      <c r="U536" s="7"/>
      <c r="V536" s="7"/>
      <c r="W536" s="7"/>
    </row>
    <row r="537" spans="1:23" x14ac:dyDescent="0.2">
      <c r="A537" s="7"/>
      <c r="B537" s="7"/>
      <c r="C537" s="7"/>
      <c r="D537" s="25"/>
      <c r="E537" s="25"/>
      <c r="F537" s="25"/>
      <c r="G537" s="25"/>
      <c r="H537" s="25"/>
      <c r="I537" s="25"/>
      <c r="J537" s="25"/>
      <c r="K537" s="25"/>
      <c r="L537" s="25"/>
      <c r="M537" s="25"/>
      <c r="N537" s="25"/>
      <c r="O537" s="25"/>
      <c r="P537" s="25"/>
      <c r="Q537" s="7"/>
      <c r="R537" s="7"/>
      <c r="S537" s="7"/>
      <c r="T537" s="7"/>
      <c r="U537" s="7"/>
      <c r="V537" s="7"/>
      <c r="W537" s="7"/>
    </row>
    <row r="538" spans="1:23" x14ac:dyDescent="0.2">
      <c r="A538" s="7"/>
      <c r="B538" s="7"/>
      <c r="C538" s="7"/>
      <c r="D538" s="25"/>
      <c r="E538" s="25"/>
      <c r="F538" s="25"/>
      <c r="G538" s="25"/>
      <c r="H538" s="25"/>
      <c r="I538" s="25"/>
      <c r="J538" s="25"/>
      <c r="K538" s="25"/>
      <c r="L538" s="25"/>
      <c r="M538" s="25"/>
      <c r="N538" s="25"/>
      <c r="O538" s="25"/>
      <c r="P538" s="25"/>
      <c r="Q538" s="7"/>
      <c r="R538" s="7"/>
      <c r="S538" s="7"/>
      <c r="T538" s="7"/>
      <c r="U538" s="7"/>
      <c r="V538" s="7"/>
      <c r="W538" s="7"/>
    </row>
    <row r="539" spans="1:23" x14ac:dyDescent="0.2">
      <c r="A539" s="7"/>
      <c r="B539" s="7"/>
      <c r="C539" s="7"/>
      <c r="D539" s="25"/>
      <c r="E539" s="25"/>
      <c r="F539" s="25"/>
      <c r="G539" s="25"/>
      <c r="H539" s="25"/>
      <c r="I539" s="25"/>
      <c r="J539" s="25"/>
      <c r="K539" s="25"/>
      <c r="L539" s="25"/>
      <c r="M539" s="25"/>
      <c r="N539" s="25"/>
      <c r="O539" s="25"/>
      <c r="P539" s="25"/>
      <c r="Q539" s="7"/>
      <c r="R539" s="7"/>
      <c r="S539" s="7"/>
      <c r="T539" s="7"/>
      <c r="U539" s="7"/>
      <c r="V539" s="7"/>
      <c r="W539" s="7"/>
    </row>
    <row r="540" spans="1:23" x14ac:dyDescent="0.2">
      <c r="A540" s="7"/>
      <c r="B540" s="7"/>
      <c r="C540" s="7"/>
      <c r="D540" s="25"/>
      <c r="E540" s="25"/>
      <c r="F540" s="25"/>
      <c r="G540" s="25"/>
      <c r="H540" s="25"/>
      <c r="I540" s="25"/>
      <c r="J540" s="25"/>
      <c r="K540" s="25"/>
      <c r="L540" s="25"/>
      <c r="M540" s="25"/>
      <c r="N540" s="25"/>
      <c r="O540" s="25"/>
      <c r="P540" s="25"/>
      <c r="Q540" s="7"/>
      <c r="R540" s="7"/>
      <c r="S540" s="7"/>
      <c r="T540" s="7"/>
      <c r="U540" s="7"/>
      <c r="V540" s="7"/>
      <c r="W540" s="7"/>
    </row>
    <row r="541" spans="1:23" x14ac:dyDescent="0.2">
      <c r="A541" s="7"/>
      <c r="B541" s="7"/>
      <c r="C541" s="7"/>
      <c r="D541" s="25"/>
      <c r="E541" s="25"/>
      <c r="F541" s="25"/>
      <c r="G541" s="25"/>
      <c r="H541" s="25"/>
      <c r="I541" s="25"/>
      <c r="J541" s="25"/>
      <c r="K541" s="25"/>
      <c r="L541" s="25"/>
      <c r="M541" s="25"/>
      <c r="N541" s="25"/>
      <c r="O541" s="25"/>
      <c r="P541" s="25"/>
      <c r="Q541" s="7"/>
      <c r="R541" s="7"/>
      <c r="S541" s="7"/>
      <c r="T541" s="7"/>
      <c r="U541" s="7"/>
      <c r="V541" s="7"/>
      <c r="W541" s="7"/>
    </row>
    <row r="542" spans="1:23" x14ac:dyDescent="0.2">
      <c r="A542" s="7"/>
      <c r="B542" s="7"/>
      <c r="C542" s="7"/>
      <c r="D542" s="25"/>
      <c r="E542" s="25"/>
      <c r="F542" s="25"/>
      <c r="G542" s="25"/>
      <c r="H542" s="25"/>
      <c r="I542" s="25"/>
      <c r="J542" s="25"/>
      <c r="K542" s="25"/>
      <c r="L542" s="25"/>
      <c r="M542" s="25"/>
      <c r="N542" s="25"/>
      <c r="O542" s="25"/>
      <c r="P542" s="25"/>
      <c r="Q542" s="7"/>
      <c r="R542" s="7"/>
      <c r="S542" s="7"/>
      <c r="T542" s="7"/>
      <c r="U542" s="7"/>
      <c r="V542" s="7"/>
      <c r="W542" s="7"/>
    </row>
    <row r="543" spans="1:23" x14ac:dyDescent="0.2">
      <c r="A543" s="7"/>
      <c r="B543" s="7"/>
      <c r="C543" s="7"/>
      <c r="D543" s="25"/>
      <c r="E543" s="25"/>
      <c r="F543" s="25"/>
      <c r="G543" s="25"/>
      <c r="H543" s="25"/>
      <c r="I543" s="25"/>
      <c r="J543" s="25"/>
      <c r="K543" s="25"/>
      <c r="L543" s="25"/>
      <c r="M543" s="25"/>
      <c r="N543" s="25"/>
      <c r="O543" s="25"/>
      <c r="P543" s="25"/>
      <c r="Q543" s="7"/>
      <c r="R543" s="7"/>
      <c r="S543" s="7"/>
      <c r="T543" s="7"/>
      <c r="U543" s="7"/>
      <c r="V543" s="7"/>
      <c r="W543" s="7"/>
    </row>
    <row r="544" spans="1:23" x14ac:dyDescent="0.2">
      <c r="A544" s="7"/>
      <c r="B544" s="7"/>
      <c r="C544" s="7"/>
      <c r="D544" s="25"/>
      <c r="E544" s="25"/>
      <c r="F544" s="25"/>
      <c r="G544" s="25"/>
      <c r="H544" s="25"/>
      <c r="I544" s="25"/>
      <c r="J544" s="25"/>
      <c r="K544" s="25"/>
      <c r="L544" s="25"/>
      <c r="M544" s="25"/>
      <c r="N544" s="25"/>
      <c r="O544" s="25"/>
      <c r="P544" s="25"/>
      <c r="Q544" s="7"/>
      <c r="R544" s="7"/>
      <c r="S544" s="7"/>
      <c r="T544" s="7"/>
      <c r="U544" s="7"/>
      <c r="V544" s="7"/>
      <c r="W544" s="7"/>
    </row>
    <row r="545" spans="1:23" x14ac:dyDescent="0.2">
      <c r="A545" s="7"/>
      <c r="B545" s="7"/>
      <c r="C545" s="7"/>
      <c r="D545" s="25"/>
      <c r="E545" s="25"/>
      <c r="F545" s="25"/>
      <c r="G545" s="25"/>
      <c r="H545" s="25"/>
      <c r="I545" s="25"/>
      <c r="J545" s="25"/>
      <c r="K545" s="25"/>
      <c r="L545" s="25"/>
      <c r="M545" s="25"/>
      <c r="N545" s="25"/>
      <c r="O545" s="25"/>
      <c r="P545" s="25"/>
      <c r="Q545" s="7"/>
      <c r="R545" s="7"/>
      <c r="S545" s="7"/>
      <c r="T545" s="7"/>
      <c r="U545" s="7"/>
      <c r="V545" s="7"/>
      <c r="W545" s="7"/>
    </row>
    <row r="546" spans="1:23" x14ac:dyDescent="0.2">
      <c r="A546" s="7"/>
      <c r="B546" s="7"/>
      <c r="C546" s="7"/>
      <c r="D546" s="25"/>
      <c r="E546" s="25"/>
      <c r="F546" s="25"/>
      <c r="G546" s="25"/>
      <c r="H546" s="25"/>
      <c r="I546" s="25"/>
      <c r="J546" s="25"/>
      <c r="K546" s="25"/>
      <c r="L546" s="25"/>
      <c r="M546" s="25"/>
      <c r="N546" s="25"/>
      <c r="O546" s="25"/>
      <c r="P546" s="25"/>
      <c r="Q546" s="7"/>
      <c r="R546" s="7"/>
      <c r="S546" s="7"/>
      <c r="T546" s="7"/>
      <c r="U546" s="7"/>
      <c r="V546" s="7"/>
      <c r="W546" s="7"/>
    </row>
    <row r="547" spans="1:23" x14ac:dyDescent="0.2">
      <c r="A547" s="7"/>
      <c r="B547" s="7"/>
      <c r="C547" s="7"/>
      <c r="D547" s="25"/>
      <c r="E547" s="25"/>
      <c r="F547" s="25"/>
      <c r="G547" s="25"/>
      <c r="H547" s="25"/>
      <c r="I547" s="25"/>
      <c r="J547" s="25"/>
      <c r="K547" s="25"/>
      <c r="L547" s="25"/>
      <c r="M547" s="25"/>
      <c r="N547" s="25"/>
      <c r="O547" s="25"/>
      <c r="P547" s="25"/>
      <c r="Q547" s="7"/>
      <c r="R547" s="7"/>
      <c r="S547" s="7"/>
      <c r="T547" s="7"/>
      <c r="U547" s="7"/>
      <c r="V547" s="7"/>
      <c r="W547" s="7"/>
    </row>
    <row r="548" spans="1:23" x14ac:dyDescent="0.2">
      <c r="A548" s="7"/>
      <c r="B548" s="7"/>
      <c r="C548" s="7"/>
      <c r="D548" s="25"/>
      <c r="E548" s="25"/>
      <c r="F548" s="25"/>
      <c r="G548" s="25"/>
      <c r="H548" s="25"/>
      <c r="I548" s="25"/>
      <c r="J548" s="25"/>
      <c r="K548" s="25"/>
      <c r="L548" s="25"/>
      <c r="M548" s="25"/>
      <c r="N548" s="25"/>
      <c r="O548" s="25"/>
      <c r="P548" s="25"/>
      <c r="Q548" s="7"/>
      <c r="R548" s="7"/>
      <c r="S548" s="7"/>
      <c r="T548" s="7"/>
      <c r="U548" s="7"/>
      <c r="V548" s="7"/>
      <c r="W548" s="7"/>
    </row>
    <row r="549" spans="1:23" x14ac:dyDescent="0.2">
      <c r="A549" s="7"/>
      <c r="B549" s="7"/>
      <c r="C549" s="7"/>
      <c r="D549" s="25"/>
      <c r="E549" s="25"/>
      <c r="F549" s="25"/>
      <c r="G549" s="25"/>
      <c r="H549" s="25"/>
      <c r="I549" s="25"/>
      <c r="J549" s="25"/>
      <c r="K549" s="25"/>
      <c r="L549" s="25"/>
      <c r="M549" s="25"/>
      <c r="N549" s="25"/>
      <c r="O549" s="25"/>
      <c r="P549" s="25"/>
      <c r="Q549" s="7"/>
      <c r="R549" s="7"/>
      <c r="S549" s="7"/>
      <c r="T549" s="7"/>
      <c r="U549" s="7"/>
      <c r="V549" s="7"/>
      <c r="W549" s="7"/>
    </row>
    <row r="550" spans="1:23" x14ac:dyDescent="0.2">
      <c r="A550" s="7"/>
      <c r="B550" s="7"/>
      <c r="C550" s="7"/>
      <c r="D550" s="25"/>
      <c r="E550" s="25"/>
      <c r="F550" s="25"/>
      <c r="G550" s="25"/>
      <c r="H550" s="25"/>
      <c r="I550" s="25"/>
      <c r="J550" s="25"/>
      <c r="K550" s="25"/>
      <c r="L550" s="25"/>
      <c r="M550" s="25"/>
      <c r="N550" s="25"/>
      <c r="O550" s="25"/>
      <c r="P550" s="25"/>
      <c r="Q550" s="7"/>
      <c r="R550" s="7"/>
      <c r="S550" s="7"/>
      <c r="T550" s="7"/>
      <c r="U550" s="7"/>
      <c r="V550" s="7"/>
      <c r="W550" s="7"/>
    </row>
    <row r="551" spans="1:23" x14ac:dyDescent="0.2">
      <c r="A551" s="7"/>
      <c r="B551" s="7"/>
      <c r="C551" s="7"/>
      <c r="D551" s="25"/>
      <c r="E551" s="25"/>
      <c r="F551" s="25"/>
      <c r="G551" s="25"/>
      <c r="H551" s="25"/>
      <c r="I551" s="25"/>
      <c r="J551" s="25"/>
      <c r="K551" s="25"/>
      <c r="L551" s="25"/>
      <c r="M551" s="25"/>
      <c r="N551" s="25"/>
      <c r="O551" s="25"/>
      <c r="P551" s="25"/>
      <c r="Q551" s="7"/>
      <c r="R551" s="7"/>
      <c r="S551" s="7"/>
      <c r="T551" s="7"/>
      <c r="U551" s="7"/>
      <c r="V551" s="7"/>
      <c r="W551" s="7"/>
    </row>
    <row r="552" spans="1:23" x14ac:dyDescent="0.2">
      <c r="A552" s="7"/>
      <c r="B552" s="7"/>
      <c r="C552" s="7"/>
      <c r="D552" s="25"/>
      <c r="E552" s="25"/>
      <c r="F552" s="25"/>
      <c r="G552" s="25"/>
      <c r="H552" s="25"/>
      <c r="I552" s="25"/>
      <c r="J552" s="25"/>
      <c r="K552" s="25"/>
      <c r="L552" s="25"/>
      <c r="M552" s="25"/>
      <c r="N552" s="25"/>
      <c r="O552" s="25"/>
      <c r="P552" s="25"/>
      <c r="Q552" s="7"/>
      <c r="R552" s="7"/>
      <c r="S552" s="7"/>
      <c r="T552" s="7"/>
      <c r="U552" s="7"/>
      <c r="V552" s="7"/>
      <c r="W552" s="7"/>
    </row>
    <row r="553" spans="1:23" x14ac:dyDescent="0.2">
      <c r="A553" s="7"/>
      <c r="B553" s="7"/>
      <c r="C553" s="7"/>
      <c r="D553" s="25"/>
      <c r="E553" s="25"/>
      <c r="F553" s="25"/>
      <c r="G553" s="25"/>
      <c r="H553" s="25"/>
      <c r="I553" s="25"/>
      <c r="J553" s="25"/>
      <c r="K553" s="25"/>
      <c r="L553" s="25"/>
      <c r="M553" s="25"/>
      <c r="N553" s="25"/>
      <c r="O553" s="25"/>
      <c r="P553" s="25"/>
      <c r="Q553" s="7"/>
      <c r="R553" s="7"/>
      <c r="S553" s="7"/>
      <c r="T553" s="7"/>
      <c r="U553" s="7"/>
      <c r="V553" s="7"/>
      <c r="W553" s="7"/>
    </row>
    <row r="554" spans="1:23" x14ac:dyDescent="0.2">
      <c r="A554" s="7"/>
      <c r="B554" s="7"/>
      <c r="C554" s="7"/>
      <c r="D554" s="25"/>
      <c r="E554" s="25"/>
      <c r="F554" s="25"/>
      <c r="G554" s="25"/>
      <c r="H554" s="25"/>
      <c r="I554" s="25"/>
      <c r="J554" s="25"/>
      <c r="K554" s="25"/>
      <c r="L554" s="25"/>
      <c r="M554" s="25"/>
      <c r="N554" s="25"/>
      <c r="O554" s="25"/>
      <c r="P554" s="25"/>
      <c r="Q554" s="7"/>
      <c r="R554" s="7"/>
      <c r="S554" s="7"/>
      <c r="T554" s="7"/>
      <c r="U554" s="7"/>
      <c r="V554" s="7"/>
      <c r="W554" s="7"/>
    </row>
    <row r="555" spans="1:23" x14ac:dyDescent="0.2">
      <c r="A555" s="7"/>
      <c r="B555" s="7"/>
      <c r="C555" s="7"/>
      <c r="D555" s="25"/>
      <c r="E555" s="25"/>
      <c r="F555" s="25"/>
      <c r="G555" s="25"/>
      <c r="H555" s="25"/>
      <c r="I555" s="25"/>
      <c r="J555" s="25"/>
      <c r="K555" s="25"/>
      <c r="L555" s="25"/>
      <c r="M555" s="25"/>
      <c r="N555" s="25"/>
      <c r="O555" s="25"/>
      <c r="P555" s="25"/>
      <c r="Q555" s="7"/>
      <c r="R555" s="7"/>
      <c r="S555" s="7"/>
      <c r="T555" s="7"/>
      <c r="U555" s="7"/>
      <c r="V555" s="7"/>
      <c r="W555" s="7"/>
    </row>
    <row r="556" spans="1:23" x14ac:dyDescent="0.2">
      <c r="A556" s="7"/>
      <c r="B556" s="7"/>
      <c r="C556" s="7"/>
      <c r="D556" s="25"/>
      <c r="E556" s="25"/>
      <c r="F556" s="25"/>
      <c r="G556" s="25"/>
      <c r="H556" s="25"/>
      <c r="I556" s="25"/>
      <c r="J556" s="25"/>
      <c r="K556" s="25"/>
      <c r="L556" s="25"/>
      <c r="M556" s="25"/>
      <c r="N556" s="25"/>
      <c r="O556" s="25"/>
      <c r="P556" s="25"/>
      <c r="Q556" s="7"/>
      <c r="R556" s="7"/>
      <c r="S556" s="7"/>
      <c r="T556" s="7"/>
      <c r="U556" s="7"/>
      <c r="V556" s="7"/>
      <c r="W556" s="7"/>
    </row>
    <row r="557" spans="1:23" x14ac:dyDescent="0.2">
      <c r="A557" s="7"/>
      <c r="B557" s="7"/>
      <c r="C557" s="7"/>
      <c r="D557" s="25"/>
      <c r="E557" s="25"/>
      <c r="F557" s="25"/>
      <c r="G557" s="25"/>
      <c r="H557" s="25"/>
      <c r="I557" s="25"/>
      <c r="J557" s="25"/>
      <c r="K557" s="25"/>
      <c r="L557" s="25"/>
      <c r="M557" s="25"/>
      <c r="N557" s="25"/>
      <c r="O557" s="25"/>
      <c r="P557" s="25"/>
      <c r="Q557" s="7"/>
      <c r="R557" s="7"/>
      <c r="S557" s="7"/>
      <c r="T557" s="7"/>
      <c r="U557" s="7"/>
      <c r="V557" s="7"/>
      <c r="W557" s="7"/>
    </row>
    <row r="558" spans="1:23" x14ac:dyDescent="0.2">
      <c r="A558" s="7"/>
      <c r="B558" s="7"/>
      <c r="C558" s="7"/>
      <c r="D558" s="25"/>
      <c r="E558" s="25"/>
      <c r="F558" s="25"/>
      <c r="G558" s="25"/>
      <c r="H558" s="25"/>
      <c r="I558" s="25"/>
      <c r="J558" s="25"/>
      <c r="K558" s="25"/>
      <c r="L558" s="25"/>
      <c r="M558" s="25"/>
      <c r="N558" s="25"/>
      <c r="O558" s="25"/>
      <c r="P558" s="25"/>
      <c r="Q558" s="7"/>
      <c r="R558" s="7"/>
      <c r="S558" s="7"/>
      <c r="T558" s="7"/>
      <c r="U558" s="7"/>
      <c r="V558" s="7"/>
      <c r="W558" s="7"/>
    </row>
    <row r="559" spans="1:23" x14ac:dyDescent="0.2">
      <c r="A559" s="7"/>
      <c r="B559" s="7"/>
      <c r="C559" s="7"/>
      <c r="D559" s="25"/>
      <c r="E559" s="25"/>
      <c r="F559" s="25"/>
      <c r="G559" s="25"/>
      <c r="H559" s="25"/>
      <c r="I559" s="25"/>
      <c r="J559" s="25"/>
      <c r="K559" s="25"/>
      <c r="L559" s="25"/>
      <c r="M559" s="25"/>
      <c r="N559" s="25"/>
      <c r="O559" s="25"/>
      <c r="P559" s="25"/>
      <c r="Q559" s="7"/>
      <c r="R559" s="7"/>
      <c r="S559" s="7"/>
      <c r="T559" s="7"/>
      <c r="U559" s="7"/>
      <c r="V559" s="7"/>
      <c r="W559" s="7"/>
    </row>
    <row r="560" spans="1:23" x14ac:dyDescent="0.2">
      <c r="A560" s="7"/>
      <c r="B560" s="7"/>
      <c r="C560" s="7"/>
      <c r="D560" s="25"/>
      <c r="E560" s="25"/>
      <c r="F560" s="25"/>
      <c r="G560" s="25"/>
      <c r="H560" s="25"/>
      <c r="I560" s="25"/>
      <c r="J560" s="25"/>
      <c r="K560" s="25"/>
      <c r="L560" s="25"/>
      <c r="M560" s="25"/>
      <c r="N560" s="25"/>
      <c r="O560" s="25"/>
      <c r="P560" s="25"/>
      <c r="Q560" s="7"/>
      <c r="R560" s="7"/>
      <c r="S560" s="7"/>
      <c r="T560" s="7"/>
      <c r="U560" s="7"/>
      <c r="V560" s="7"/>
      <c r="W560" s="7"/>
    </row>
    <row r="561" spans="1:23" x14ac:dyDescent="0.2">
      <c r="A561" s="7"/>
      <c r="B561" s="7"/>
      <c r="C561" s="7"/>
      <c r="D561" s="25"/>
      <c r="E561" s="25"/>
      <c r="F561" s="25"/>
      <c r="G561" s="25"/>
      <c r="H561" s="25"/>
      <c r="I561" s="25"/>
      <c r="J561" s="25"/>
      <c r="K561" s="25"/>
      <c r="L561" s="25"/>
      <c r="M561" s="25"/>
      <c r="N561" s="25"/>
      <c r="O561" s="25"/>
      <c r="P561" s="25"/>
      <c r="Q561" s="7"/>
      <c r="R561" s="7"/>
      <c r="S561" s="7"/>
      <c r="T561" s="7"/>
      <c r="U561" s="7"/>
      <c r="V561" s="7"/>
      <c r="W561" s="7"/>
    </row>
    <row r="562" spans="1:23" x14ac:dyDescent="0.2">
      <c r="A562" s="7"/>
      <c r="B562" s="7"/>
      <c r="C562" s="7"/>
      <c r="D562" s="25"/>
      <c r="E562" s="25"/>
      <c r="F562" s="25"/>
      <c r="G562" s="25"/>
      <c r="H562" s="25"/>
      <c r="I562" s="25"/>
      <c r="J562" s="25"/>
      <c r="K562" s="25"/>
      <c r="L562" s="25"/>
      <c r="M562" s="25"/>
      <c r="N562" s="25"/>
      <c r="O562" s="25"/>
      <c r="P562" s="25"/>
      <c r="Q562" s="7"/>
      <c r="R562" s="7"/>
      <c r="S562" s="7"/>
      <c r="T562" s="7"/>
      <c r="U562" s="7"/>
      <c r="V562" s="7"/>
      <c r="W562" s="7"/>
    </row>
    <row r="563" spans="1:23" x14ac:dyDescent="0.2">
      <c r="A563" s="7"/>
      <c r="B563" s="7"/>
      <c r="C563" s="7"/>
      <c r="D563" s="25"/>
      <c r="E563" s="25"/>
      <c r="F563" s="25"/>
      <c r="G563" s="25"/>
      <c r="H563" s="25"/>
      <c r="I563" s="25"/>
      <c r="J563" s="25"/>
      <c r="K563" s="25"/>
      <c r="L563" s="25"/>
      <c r="M563" s="25"/>
      <c r="N563" s="25"/>
      <c r="O563" s="25"/>
      <c r="P563" s="25"/>
      <c r="Q563" s="7"/>
      <c r="R563" s="7"/>
      <c r="S563" s="7"/>
      <c r="T563" s="7"/>
      <c r="U563" s="7"/>
      <c r="V563" s="7"/>
      <c r="W563" s="7"/>
    </row>
    <row r="564" spans="1:23" x14ac:dyDescent="0.2">
      <c r="A564" s="7"/>
      <c r="B564" s="7"/>
      <c r="C564" s="7"/>
      <c r="D564" s="25"/>
      <c r="E564" s="25"/>
      <c r="F564" s="25"/>
      <c r="G564" s="25"/>
      <c r="H564" s="25"/>
      <c r="I564" s="25"/>
      <c r="J564" s="25"/>
      <c r="K564" s="25"/>
      <c r="L564" s="25"/>
      <c r="M564" s="25"/>
      <c r="N564" s="25"/>
      <c r="O564" s="25"/>
      <c r="P564" s="25"/>
      <c r="Q564" s="7"/>
      <c r="R564" s="7"/>
      <c r="S564" s="7"/>
      <c r="T564" s="7"/>
      <c r="U564" s="7"/>
      <c r="V564" s="7"/>
      <c r="W564" s="7"/>
    </row>
    <row r="565" spans="1:23" x14ac:dyDescent="0.2">
      <c r="A565" s="7"/>
      <c r="B565" s="7"/>
      <c r="C565" s="7"/>
      <c r="D565" s="25"/>
      <c r="E565" s="25"/>
      <c r="F565" s="25"/>
      <c r="G565" s="25"/>
      <c r="H565" s="25"/>
      <c r="I565" s="25"/>
      <c r="J565" s="25"/>
      <c r="K565" s="25"/>
      <c r="L565" s="25"/>
      <c r="M565" s="25"/>
      <c r="N565" s="25"/>
      <c r="O565" s="25"/>
      <c r="P565" s="25"/>
      <c r="Q565" s="7"/>
      <c r="R565" s="7"/>
      <c r="S565" s="7"/>
      <c r="T565" s="7"/>
      <c r="U565" s="7"/>
      <c r="V565" s="7"/>
      <c r="W565" s="7"/>
    </row>
    <row r="566" spans="1:23" x14ac:dyDescent="0.2">
      <c r="A566" s="7"/>
      <c r="B566" s="7"/>
      <c r="C566" s="7"/>
      <c r="D566" s="25"/>
      <c r="E566" s="25"/>
      <c r="F566" s="25"/>
      <c r="G566" s="25"/>
      <c r="H566" s="25"/>
      <c r="I566" s="25"/>
      <c r="J566" s="25"/>
      <c r="K566" s="25"/>
      <c r="L566" s="25"/>
      <c r="M566" s="25"/>
      <c r="N566" s="25"/>
      <c r="O566" s="25"/>
      <c r="P566" s="25"/>
      <c r="Q566" s="7"/>
      <c r="R566" s="7"/>
      <c r="S566" s="7"/>
      <c r="T566" s="7"/>
      <c r="U566" s="7"/>
      <c r="V566" s="7"/>
      <c r="W566" s="7"/>
    </row>
    <row r="567" spans="1:23" x14ac:dyDescent="0.2">
      <c r="A567" s="7"/>
      <c r="B567" s="7"/>
      <c r="C567" s="7"/>
      <c r="D567" s="25"/>
      <c r="E567" s="25"/>
      <c r="F567" s="25"/>
      <c r="G567" s="25"/>
      <c r="H567" s="25"/>
      <c r="I567" s="25"/>
      <c r="J567" s="25"/>
      <c r="K567" s="25"/>
      <c r="L567" s="25"/>
      <c r="M567" s="25"/>
      <c r="N567" s="25"/>
      <c r="O567" s="25"/>
      <c r="P567" s="25"/>
      <c r="Q567" s="7"/>
      <c r="R567" s="7"/>
      <c r="S567" s="7"/>
      <c r="T567" s="7"/>
      <c r="U567" s="7"/>
      <c r="V567" s="7"/>
      <c r="W567" s="7"/>
    </row>
    <row r="568" spans="1:23" x14ac:dyDescent="0.2">
      <c r="A568" s="7"/>
      <c r="B568" s="7"/>
      <c r="C568" s="7"/>
      <c r="D568" s="25"/>
      <c r="E568" s="25"/>
      <c r="F568" s="25"/>
      <c r="G568" s="25"/>
      <c r="H568" s="25"/>
      <c r="I568" s="25"/>
      <c r="J568" s="25"/>
      <c r="K568" s="25"/>
      <c r="L568" s="25"/>
      <c r="M568" s="25"/>
      <c r="N568" s="25"/>
      <c r="O568" s="25"/>
      <c r="P568" s="25"/>
      <c r="Q568" s="7"/>
      <c r="R568" s="7"/>
      <c r="S568" s="7"/>
      <c r="T568" s="7"/>
      <c r="U568" s="7"/>
      <c r="V568" s="7"/>
      <c r="W568" s="7"/>
    </row>
    <row r="569" spans="1:23" x14ac:dyDescent="0.2">
      <c r="A569" s="7"/>
      <c r="B569" s="7"/>
      <c r="C569" s="7"/>
      <c r="D569" s="25"/>
      <c r="E569" s="25"/>
      <c r="F569" s="25"/>
      <c r="G569" s="25"/>
      <c r="H569" s="25"/>
      <c r="I569" s="25"/>
      <c r="J569" s="25"/>
      <c r="K569" s="25"/>
      <c r="L569" s="25"/>
      <c r="M569" s="25"/>
      <c r="N569" s="25"/>
      <c r="O569" s="25"/>
      <c r="P569" s="25"/>
      <c r="Q569" s="7"/>
      <c r="R569" s="7"/>
      <c r="S569" s="7"/>
      <c r="T569" s="7"/>
      <c r="U569" s="7"/>
      <c r="V569" s="7"/>
      <c r="W569" s="7"/>
    </row>
    <row r="570" spans="1:23" x14ac:dyDescent="0.2">
      <c r="A570" s="7"/>
      <c r="B570" s="7"/>
      <c r="C570" s="7"/>
      <c r="D570" s="25"/>
      <c r="E570" s="25"/>
      <c r="F570" s="25"/>
      <c r="G570" s="25"/>
      <c r="H570" s="25"/>
      <c r="I570" s="25"/>
      <c r="J570" s="25"/>
      <c r="K570" s="25"/>
      <c r="L570" s="25"/>
      <c r="M570" s="25"/>
      <c r="N570" s="25"/>
      <c r="O570" s="25"/>
      <c r="P570" s="25"/>
      <c r="Q570" s="7"/>
      <c r="R570" s="7"/>
      <c r="S570" s="7"/>
      <c r="T570" s="7"/>
      <c r="U570" s="7"/>
      <c r="V570" s="7"/>
      <c r="W570" s="7"/>
    </row>
    <row r="571" spans="1:23" x14ac:dyDescent="0.2">
      <c r="A571" s="7"/>
      <c r="B571" s="7"/>
      <c r="C571" s="7"/>
      <c r="D571" s="25"/>
      <c r="E571" s="25"/>
      <c r="F571" s="25"/>
      <c r="G571" s="25"/>
      <c r="H571" s="25"/>
      <c r="I571" s="25"/>
      <c r="J571" s="25"/>
      <c r="K571" s="25"/>
      <c r="L571" s="25"/>
      <c r="M571" s="25"/>
      <c r="N571" s="25"/>
      <c r="O571" s="25"/>
      <c r="P571" s="25"/>
      <c r="Q571" s="7"/>
      <c r="R571" s="7"/>
      <c r="S571" s="7"/>
      <c r="T571" s="7"/>
      <c r="U571" s="7"/>
      <c r="V571" s="7"/>
      <c r="W571" s="7"/>
    </row>
    <row r="572" spans="1:23" x14ac:dyDescent="0.2">
      <c r="A572" s="7"/>
      <c r="B572" s="7"/>
      <c r="C572" s="7"/>
      <c r="D572" s="25"/>
      <c r="E572" s="25"/>
      <c r="F572" s="25"/>
      <c r="G572" s="25"/>
      <c r="H572" s="25"/>
      <c r="I572" s="25"/>
      <c r="J572" s="25"/>
      <c r="K572" s="25"/>
      <c r="L572" s="25"/>
      <c r="M572" s="25"/>
      <c r="N572" s="25"/>
      <c r="O572" s="25"/>
      <c r="P572" s="25"/>
      <c r="Q572" s="7"/>
      <c r="R572" s="7"/>
      <c r="S572" s="7"/>
      <c r="T572" s="7"/>
      <c r="U572" s="7"/>
      <c r="V572" s="7"/>
      <c r="W572" s="7"/>
    </row>
    <row r="573" spans="1:23" x14ac:dyDescent="0.2">
      <c r="A573" s="7"/>
      <c r="B573" s="7"/>
      <c r="C573" s="7"/>
      <c r="D573" s="25"/>
      <c r="E573" s="25"/>
      <c r="F573" s="25"/>
      <c r="G573" s="25"/>
      <c r="H573" s="25"/>
      <c r="I573" s="25"/>
      <c r="J573" s="25"/>
      <c r="K573" s="25"/>
      <c r="L573" s="25"/>
      <c r="M573" s="25"/>
      <c r="N573" s="25"/>
      <c r="O573" s="25"/>
      <c r="P573" s="25"/>
      <c r="Q573" s="7"/>
      <c r="R573" s="7"/>
      <c r="S573" s="7"/>
      <c r="T573" s="7"/>
      <c r="U573" s="7"/>
      <c r="V573" s="7"/>
      <c r="W573" s="7"/>
    </row>
    <row r="574" spans="1:23" x14ac:dyDescent="0.2">
      <c r="A574" s="7"/>
      <c r="B574" s="7"/>
      <c r="C574" s="7"/>
      <c r="D574" s="25"/>
      <c r="E574" s="25"/>
      <c r="F574" s="25"/>
      <c r="G574" s="25"/>
      <c r="H574" s="25"/>
      <c r="I574" s="25"/>
      <c r="J574" s="25"/>
      <c r="K574" s="25"/>
      <c r="L574" s="25"/>
      <c r="M574" s="25"/>
      <c r="N574" s="25"/>
      <c r="O574" s="25"/>
      <c r="P574" s="25"/>
      <c r="Q574" s="7"/>
      <c r="R574" s="7"/>
      <c r="S574" s="7"/>
      <c r="T574" s="7"/>
      <c r="U574" s="7"/>
      <c r="V574" s="7"/>
      <c r="W574" s="7"/>
    </row>
    <row r="575" spans="1:23" x14ac:dyDescent="0.2">
      <c r="A575" s="7"/>
      <c r="B575" s="7"/>
      <c r="C575" s="7"/>
      <c r="D575" s="25"/>
      <c r="E575" s="25"/>
      <c r="F575" s="25"/>
      <c r="G575" s="25"/>
      <c r="H575" s="25"/>
      <c r="I575" s="25"/>
      <c r="J575" s="25"/>
      <c r="K575" s="25"/>
      <c r="L575" s="25"/>
      <c r="M575" s="25"/>
      <c r="N575" s="25"/>
      <c r="O575" s="25"/>
      <c r="P575" s="25"/>
      <c r="Q575" s="7"/>
      <c r="R575" s="7"/>
      <c r="S575" s="7"/>
      <c r="T575" s="7"/>
      <c r="U575" s="7"/>
      <c r="V575" s="7"/>
      <c r="W575" s="7"/>
    </row>
    <row r="576" spans="1:23" x14ac:dyDescent="0.2">
      <c r="A576" s="7"/>
      <c r="B576" s="7"/>
      <c r="C576" s="7"/>
      <c r="D576" s="25"/>
      <c r="E576" s="25"/>
      <c r="F576" s="25"/>
      <c r="G576" s="25"/>
      <c r="H576" s="25"/>
      <c r="I576" s="25"/>
      <c r="J576" s="25"/>
      <c r="K576" s="25"/>
      <c r="L576" s="25"/>
      <c r="M576" s="25"/>
      <c r="N576" s="25"/>
      <c r="O576" s="25"/>
      <c r="P576" s="25"/>
      <c r="Q576" s="7"/>
      <c r="R576" s="7"/>
      <c r="S576" s="7"/>
      <c r="T576" s="7"/>
      <c r="U576" s="7"/>
      <c r="V576" s="7"/>
      <c r="W576" s="7"/>
    </row>
    <row r="577" spans="1:23" x14ac:dyDescent="0.2">
      <c r="A577" s="7"/>
      <c r="B577" s="7"/>
      <c r="C577" s="7"/>
      <c r="D577" s="25"/>
      <c r="E577" s="25"/>
      <c r="F577" s="25"/>
      <c r="G577" s="25"/>
      <c r="H577" s="25"/>
      <c r="I577" s="25"/>
      <c r="J577" s="25"/>
      <c r="K577" s="25"/>
      <c r="L577" s="25"/>
      <c r="M577" s="25"/>
      <c r="N577" s="25"/>
      <c r="O577" s="25"/>
      <c r="P577" s="25"/>
      <c r="Q577" s="7"/>
      <c r="R577" s="7"/>
      <c r="S577" s="7"/>
      <c r="T577" s="7"/>
      <c r="U577" s="7"/>
      <c r="V577" s="7"/>
      <c r="W577" s="7"/>
    </row>
    <row r="578" spans="1:23" x14ac:dyDescent="0.2">
      <c r="A578" s="7"/>
      <c r="B578" s="7"/>
      <c r="C578" s="7"/>
      <c r="D578" s="25"/>
      <c r="E578" s="25"/>
      <c r="F578" s="25"/>
      <c r="G578" s="25"/>
      <c r="H578" s="25"/>
      <c r="I578" s="25"/>
      <c r="J578" s="25"/>
      <c r="K578" s="25"/>
      <c r="L578" s="25"/>
      <c r="M578" s="25"/>
      <c r="N578" s="25"/>
      <c r="O578" s="25"/>
      <c r="P578" s="25"/>
      <c r="Q578" s="7"/>
      <c r="R578" s="7"/>
      <c r="S578" s="7"/>
      <c r="T578" s="7"/>
      <c r="U578" s="7"/>
      <c r="V578" s="7"/>
      <c r="W578" s="7"/>
    </row>
    <row r="579" spans="1:23" x14ac:dyDescent="0.2">
      <c r="A579" s="7"/>
      <c r="B579" s="7"/>
      <c r="C579" s="7"/>
      <c r="D579" s="25"/>
      <c r="E579" s="25"/>
      <c r="F579" s="25"/>
      <c r="G579" s="25"/>
      <c r="H579" s="25"/>
      <c r="I579" s="25"/>
      <c r="J579" s="25"/>
      <c r="K579" s="25"/>
      <c r="L579" s="25"/>
      <c r="M579" s="25"/>
      <c r="N579" s="25"/>
      <c r="O579" s="25"/>
      <c r="P579" s="25"/>
      <c r="Q579" s="7"/>
      <c r="R579" s="7"/>
      <c r="S579" s="7"/>
      <c r="T579" s="7"/>
      <c r="U579" s="7"/>
      <c r="V579" s="7"/>
      <c r="W579" s="7"/>
    </row>
    <row r="580" spans="1:23" x14ac:dyDescent="0.2">
      <c r="A580" s="7"/>
      <c r="B580" s="7"/>
      <c r="C580" s="7"/>
      <c r="D580" s="25"/>
      <c r="E580" s="25"/>
      <c r="F580" s="25"/>
      <c r="G580" s="25"/>
      <c r="H580" s="25"/>
      <c r="I580" s="25"/>
      <c r="J580" s="25"/>
      <c r="K580" s="25"/>
      <c r="L580" s="25"/>
      <c r="M580" s="25"/>
      <c r="N580" s="25"/>
      <c r="O580" s="25"/>
      <c r="P580" s="25"/>
      <c r="Q580" s="7"/>
      <c r="R580" s="7"/>
      <c r="S580" s="7"/>
      <c r="T580" s="7"/>
      <c r="U580" s="7"/>
      <c r="V580" s="7"/>
      <c r="W580" s="7"/>
    </row>
    <row r="581" spans="1:23" x14ac:dyDescent="0.2">
      <c r="A581" s="7"/>
      <c r="B581" s="7"/>
      <c r="C581" s="7"/>
      <c r="D581" s="25"/>
      <c r="E581" s="25"/>
      <c r="F581" s="25"/>
      <c r="G581" s="25"/>
      <c r="H581" s="25"/>
      <c r="I581" s="25"/>
      <c r="J581" s="25"/>
      <c r="K581" s="25"/>
      <c r="L581" s="25"/>
      <c r="M581" s="25"/>
      <c r="N581" s="25"/>
      <c r="O581" s="25"/>
      <c r="P581" s="25"/>
      <c r="Q581" s="7"/>
      <c r="R581" s="7"/>
      <c r="S581" s="7"/>
      <c r="T581" s="7"/>
      <c r="U581" s="7"/>
      <c r="V581" s="7"/>
      <c r="W581" s="7"/>
    </row>
    <row r="582" spans="1:23" x14ac:dyDescent="0.2">
      <c r="A582" s="7"/>
      <c r="B582" s="7"/>
      <c r="C582" s="7"/>
      <c r="D582" s="25"/>
      <c r="E582" s="25"/>
      <c r="F582" s="25"/>
      <c r="G582" s="25"/>
      <c r="H582" s="25"/>
      <c r="I582" s="25"/>
      <c r="J582" s="25"/>
      <c r="K582" s="25"/>
      <c r="L582" s="25"/>
      <c r="M582" s="25"/>
      <c r="N582" s="25"/>
      <c r="O582" s="25"/>
      <c r="P582" s="25"/>
      <c r="Q582" s="7"/>
      <c r="R582" s="7"/>
      <c r="S582" s="7"/>
      <c r="T582" s="7"/>
      <c r="U582" s="7"/>
      <c r="V582" s="7"/>
      <c r="W582" s="7"/>
    </row>
    <row r="583" spans="1:23" x14ac:dyDescent="0.2">
      <c r="A583" s="7"/>
      <c r="B583" s="7"/>
      <c r="C583" s="7"/>
      <c r="D583" s="25"/>
      <c r="E583" s="25"/>
      <c r="F583" s="25"/>
      <c r="G583" s="25"/>
      <c r="H583" s="25"/>
      <c r="I583" s="25"/>
      <c r="J583" s="25"/>
      <c r="K583" s="25"/>
      <c r="L583" s="25"/>
      <c r="M583" s="25"/>
      <c r="N583" s="25"/>
      <c r="O583" s="25"/>
      <c r="P583" s="25"/>
      <c r="Q583" s="7"/>
      <c r="R583" s="7"/>
      <c r="S583" s="7"/>
      <c r="T583" s="7"/>
      <c r="U583" s="7"/>
      <c r="V583" s="7"/>
      <c r="W583" s="7"/>
    </row>
    <row r="584" spans="1:23" x14ac:dyDescent="0.2">
      <c r="A584" s="7"/>
      <c r="B584" s="7"/>
      <c r="C584" s="7"/>
      <c r="D584" s="25"/>
      <c r="E584" s="25"/>
      <c r="F584" s="25"/>
      <c r="G584" s="25"/>
      <c r="H584" s="25"/>
      <c r="I584" s="25"/>
      <c r="J584" s="25"/>
      <c r="K584" s="25"/>
      <c r="L584" s="25"/>
      <c r="M584" s="25"/>
      <c r="N584" s="25"/>
      <c r="O584" s="25"/>
      <c r="P584" s="25"/>
      <c r="Q584" s="7"/>
      <c r="R584" s="7"/>
      <c r="S584" s="7"/>
      <c r="T584" s="7"/>
      <c r="U584" s="7"/>
      <c r="V584" s="7"/>
      <c r="W584" s="7"/>
    </row>
    <row r="585" spans="1:23" x14ac:dyDescent="0.2">
      <c r="A585" s="7"/>
      <c r="B585" s="7"/>
      <c r="C585" s="7"/>
      <c r="D585" s="25"/>
      <c r="E585" s="25"/>
      <c r="F585" s="25"/>
      <c r="G585" s="25"/>
      <c r="H585" s="25"/>
      <c r="I585" s="25"/>
      <c r="J585" s="25"/>
      <c r="K585" s="25"/>
      <c r="L585" s="25"/>
      <c r="M585" s="25"/>
      <c r="N585" s="25"/>
      <c r="O585" s="25"/>
      <c r="P585" s="25"/>
      <c r="Q585" s="7"/>
      <c r="R585" s="7"/>
      <c r="S585" s="7"/>
      <c r="T585" s="7"/>
      <c r="U585" s="7"/>
      <c r="V585" s="7"/>
      <c r="W585" s="7"/>
    </row>
    <row r="586" spans="1:23" x14ac:dyDescent="0.2">
      <c r="A586" s="7"/>
      <c r="B586" s="7"/>
      <c r="C586" s="7"/>
      <c r="D586" s="25"/>
      <c r="E586" s="25"/>
      <c r="F586" s="25"/>
      <c r="G586" s="25"/>
      <c r="H586" s="25"/>
      <c r="I586" s="25"/>
      <c r="J586" s="25"/>
      <c r="K586" s="25"/>
      <c r="L586" s="25"/>
      <c r="M586" s="25"/>
      <c r="N586" s="25"/>
      <c r="O586" s="25"/>
      <c r="P586" s="25"/>
      <c r="Q586" s="7"/>
      <c r="R586" s="7"/>
      <c r="S586" s="7"/>
      <c r="T586" s="7"/>
      <c r="U586" s="7"/>
      <c r="V586" s="7"/>
      <c r="W586" s="7"/>
    </row>
    <row r="587" spans="1:23" x14ac:dyDescent="0.2">
      <c r="A587" s="7"/>
      <c r="B587" s="7"/>
      <c r="C587" s="7"/>
      <c r="D587" s="25"/>
      <c r="E587" s="25"/>
      <c r="F587" s="25"/>
      <c r="G587" s="25"/>
      <c r="H587" s="25"/>
      <c r="I587" s="25"/>
      <c r="J587" s="25"/>
      <c r="K587" s="25"/>
      <c r="L587" s="25"/>
      <c r="M587" s="25"/>
      <c r="N587" s="25"/>
      <c r="O587" s="25"/>
      <c r="P587" s="25"/>
      <c r="Q587" s="7"/>
      <c r="R587" s="7"/>
      <c r="S587" s="7"/>
      <c r="T587" s="7"/>
      <c r="U587" s="7"/>
      <c r="V587" s="7"/>
      <c r="W587" s="7"/>
    </row>
    <row r="588" spans="1:23" x14ac:dyDescent="0.2">
      <c r="A588" s="7"/>
      <c r="B588" s="7"/>
      <c r="C588" s="7"/>
      <c r="D588" s="25"/>
      <c r="E588" s="25"/>
      <c r="F588" s="25"/>
      <c r="G588" s="25"/>
      <c r="H588" s="25"/>
      <c r="I588" s="25"/>
      <c r="J588" s="25"/>
      <c r="K588" s="25"/>
      <c r="L588" s="25"/>
      <c r="M588" s="25"/>
      <c r="N588" s="25"/>
      <c r="O588" s="25"/>
      <c r="P588" s="25"/>
      <c r="Q588" s="7"/>
      <c r="R588" s="7"/>
      <c r="S588" s="7"/>
      <c r="T588" s="7"/>
      <c r="U588" s="7"/>
      <c r="V588" s="7"/>
      <c r="W588" s="7"/>
    </row>
    <row r="589" spans="1:23" x14ac:dyDescent="0.2">
      <c r="A589" s="7"/>
      <c r="B589" s="7"/>
      <c r="C589" s="7"/>
      <c r="D589" s="25"/>
      <c r="E589" s="25"/>
      <c r="F589" s="25"/>
      <c r="G589" s="25"/>
      <c r="H589" s="25"/>
      <c r="I589" s="25"/>
      <c r="J589" s="25"/>
      <c r="K589" s="25"/>
      <c r="L589" s="25"/>
      <c r="M589" s="25"/>
      <c r="N589" s="25"/>
      <c r="O589" s="25"/>
      <c r="P589" s="25"/>
      <c r="Q589" s="7"/>
      <c r="R589" s="7"/>
      <c r="S589" s="7"/>
      <c r="T589" s="7"/>
      <c r="U589" s="7"/>
      <c r="V589" s="7"/>
      <c r="W589" s="7"/>
    </row>
    <row r="590" spans="1:23" x14ac:dyDescent="0.2">
      <c r="A590" s="7"/>
      <c r="B590" s="7"/>
      <c r="C590" s="7"/>
      <c r="D590" s="25"/>
      <c r="E590" s="25"/>
      <c r="F590" s="25"/>
      <c r="G590" s="25"/>
      <c r="H590" s="25"/>
      <c r="I590" s="25"/>
      <c r="J590" s="25"/>
      <c r="K590" s="25"/>
      <c r="L590" s="25"/>
      <c r="M590" s="25"/>
      <c r="N590" s="25"/>
      <c r="O590" s="25"/>
      <c r="P590" s="25"/>
      <c r="Q590" s="7"/>
      <c r="R590" s="7"/>
      <c r="S590" s="7"/>
      <c r="T590" s="7"/>
      <c r="U590" s="7"/>
      <c r="V590" s="7"/>
      <c r="W590" s="7"/>
    </row>
    <row r="591" spans="1:23" x14ac:dyDescent="0.2">
      <c r="A591" s="7"/>
      <c r="B591" s="7"/>
      <c r="C591" s="7"/>
      <c r="D591" s="25"/>
      <c r="E591" s="25"/>
      <c r="F591" s="25"/>
      <c r="G591" s="25"/>
      <c r="H591" s="25"/>
      <c r="I591" s="25"/>
      <c r="J591" s="25"/>
      <c r="K591" s="25"/>
      <c r="L591" s="25"/>
      <c r="M591" s="25"/>
      <c r="N591" s="25"/>
      <c r="O591" s="25"/>
      <c r="P591" s="25"/>
      <c r="Q591" s="7"/>
      <c r="R591" s="7"/>
      <c r="S591" s="7"/>
      <c r="T591" s="7"/>
      <c r="U591" s="7"/>
      <c r="V591" s="7"/>
      <c r="W591" s="7"/>
    </row>
    <row r="592" spans="1:23" x14ac:dyDescent="0.2">
      <c r="A592" s="7"/>
      <c r="B592" s="7"/>
      <c r="C592" s="7"/>
      <c r="D592" s="25"/>
      <c r="E592" s="25"/>
      <c r="F592" s="25"/>
      <c r="G592" s="25"/>
      <c r="H592" s="25"/>
      <c r="I592" s="25"/>
      <c r="J592" s="25"/>
      <c r="K592" s="25"/>
      <c r="L592" s="25"/>
      <c r="M592" s="25"/>
      <c r="N592" s="25"/>
      <c r="O592" s="25"/>
      <c r="P592" s="25"/>
      <c r="Q592" s="7"/>
      <c r="R592" s="7"/>
      <c r="S592" s="7"/>
      <c r="T592" s="7"/>
      <c r="U592" s="7"/>
      <c r="V592" s="7"/>
      <c r="W592" s="7"/>
    </row>
    <row r="593" spans="1:23" x14ac:dyDescent="0.2">
      <c r="A593" s="7"/>
      <c r="B593" s="7"/>
      <c r="C593" s="7"/>
      <c r="D593" s="25"/>
      <c r="E593" s="25"/>
      <c r="F593" s="25"/>
      <c r="G593" s="25"/>
      <c r="H593" s="25"/>
      <c r="I593" s="25"/>
      <c r="J593" s="25"/>
      <c r="K593" s="25"/>
      <c r="L593" s="25"/>
      <c r="M593" s="25"/>
      <c r="N593" s="25"/>
      <c r="O593" s="25"/>
      <c r="P593" s="25"/>
      <c r="Q593" s="7"/>
      <c r="R593" s="7"/>
      <c r="S593" s="7"/>
      <c r="T593" s="7"/>
      <c r="U593" s="7"/>
      <c r="V593" s="7"/>
      <c r="W593" s="7"/>
    </row>
    <row r="594" spans="1:23" x14ac:dyDescent="0.2">
      <c r="A594" s="7"/>
      <c r="B594" s="7"/>
      <c r="C594" s="7"/>
      <c r="D594" s="25"/>
      <c r="E594" s="25"/>
      <c r="F594" s="25"/>
      <c r="G594" s="25"/>
      <c r="H594" s="25"/>
      <c r="I594" s="25"/>
      <c r="J594" s="25"/>
      <c r="K594" s="25"/>
      <c r="L594" s="25"/>
      <c r="M594" s="25"/>
      <c r="N594" s="25"/>
      <c r="O594" s="25"/>
      <c r="P594" s="25"/>
      <c r="Q594" s="7"/>
      <c r="R594" s="7"/>
      <c r="S594" s="7"/>
      <c r="T594" s="7"/>
      <c r="U594" s="7"/>
      <c r="V594" s="7"/>
      <c r="W594" s="7"/>
    </row>
    <row r="595" spans="1:23" x14ac:dyDescent="0.2">
      <c r="A595" s="7"/>
      <c r="B595" s="7"/>
      <c r="C595" s="7"/>
      <c r="D595" s="25"/>
      <c r="E595" s="25"/>
      <c r="F595" s="25"/>
      <c r="G595" s="25"/>
      <c r="H595" s="25"/>
      <c r="I595" s="25"/>
      <c r="J595" s="25"/>
      <c r="K595" s="25"/>
      <c r="L595" s="25"/>
      <c r="M595" s="25"/>
      <c r="N595" s="25"/>
      <c r="O595" s="25"/>
      <c r="P595" s="25"/>
      <c r="Q595" s="7"/>
      <c r="R595" s="7"/>
      <c r="S595" s="7"/>
      <c r="T595" s="7"/>
      <c r="U595" s="7"/>
      <c r="V595" s="7"/>
      <c r="W595" s="7"/>
    </row>
    <row r="596" spans="1:23" x14ac:dyDescent="0.2">
      <c r="A596" s="7"/>
      <c r="B596" s="7"/>
      <c r="C596" s="7"/>
      <c r="D596" s="25"/>
      <c r="E596" s="25"/>
      <c r="F596" s="25"/>
      <c r="G596" s="25"/>
      <c r="H596" s="25"/>
      <c r="I596" s="25"/>
      <c r="J596" s="25"/>
      <c r="K596" s="25"/>
      <c r="L596" s="25"/>
      <c r="M596" s="25"/>
      <c r="N596" s="25"/>
      <c r="O596" s="25"/>
      <c r="P596" s="25"/>
      <c r="Q596" s="7"/>
      <c r="R596" s="7"/>
      <c r="S596" s="7"/>
      <c r="T596" s="7"/>
      <c r="U596" s="7"/>
      <c r="V596" s="7"/>
      <c r="W596" s="7"/>
    </row>
    <row r="597" spans="1:23" x14ac:dyDescent="0.2">
      <c r="A597" s="7"/>
      <c r="B597" s="7"/>
      <c r="C597" s="7"/>
      <c r="D597" s="25"/>
      <c r="E597" s="25"/>
      <c r="F597" s="25"/>
      <c r="G597" s="25"/>
      <c r="H597" s="25"/>
      <c r="I597" s="25"/>
      <c r="J597" s="25"/>
      <c r="K597" s="25"/>
      <c r="L597" s="25"/>
      <c r="M597" s="25"/>
      <c r="N597" s="25"/>
      <c r="O597" s="25"/>
      <c r="P597" s="25"/>
      <c r="Q597" s="7"/>
      <c r="R597" s="7"/>
      <c r="S597" s="7"/>
      <c r="T597" s="7"/>
      <c r="U597" s="7"/>
      <c r="V597" s="7"/>
      <c r="W597" s="7"/>
    </row>
    <row r="598" spans="1:23" x14ac:dyDescent="0.2">
      <c r="A598" s="7"/>
      <c r="B598" s="7"/>
      <c r="C598" s="7"/>
      <c r="D598" s="25"/>
      <c r="E598" s="25"/>
      <c r="F598" s="25"/>
      <c r="G598" s="25"/>
      <c r="H598" s="25"/>
      <c r="I598" s="25"/>
      <c r="J598" s="25"/>
      <c r="K598" s="25"/>
      <c r="L598" s="25"/>
      <c r="M598" s="25"/>
      <c r="N598" s="25"/>
      <c r="O598" s="25"/>
      <c r="P598" s="25"/>
      <c r="Q598" s="7"/>
      <c r="R598" s="7"/>
      <c r="S598" s="7"/>
      <c r="T598" s="7"/>
      <c r="U598" s="7"/>
      <c r="V598" s="7"/>
      <c r="W598" s="7"/>
    </row>
    <row r="599" spans="1:23" x14ac:dyDescent="0.2">
      <c r="A599" s="7"/>
      <c r="B599" s="7"/>
      <c r="C599" s="7"/>
      <c r="D599" s="25"/>
      <c r="E599" s="25"/>
      <c r="F599" s="25"/>
      <c r="G599" s="25"/>
      <c r="H599" s="25"/>
      <c r="I599" s="25"/>
      <c r="J599" s="25"/>
      <c r="K599" s="25"/>
      <c r="L599" s="25"/>
      <c r="M599" s="25"/>
      <c r="N599" s="25"/>
      <c r="O599" s="25"/>
      <c r="P599" s="25"/>
      <c r="Q599" s="7"/>
      <c r="R599" s="7"/>
      <c r="S599" s="7"/>
      <c r="T599" s="7"/>
      <c r="U599" s="7"/>
      <c r="V599" s="7"/>
      <c r="W599" s="7"/>
    </row>
    <row r="600" spans="1:23" x14ac:dyDescent="0.2">
      <c r="A600" s="7"/>
      <c r="B600" s="7"/>
      <c r="C600" s="7"/>
      <c r="D600" s="25"/>
      <c r="E600" s="25"/>
      <c r="F600" s="25"/>
      <c r="G600" s="25"/>
      <c r="H600" s="25"/>
      <c r="I600" s="25"/>
      <c r="J600" s="25"/>
      <c r="K600" s="25"/>
      <c r="L600" s="25"/>
      <c r="M600" s="25"/>
      <c r="N600" s="25"/>
      <c r="O600" s="25"/>
      <c r="P600" s="25"/>
      <c r="Q600" s="7"/>
      <c r="R600" s="7"/>
      <c r="S600" s="7"/>
      <c r="T600" s="7"/>
      <c r="U600" s="7"/>
      <c r="V600" s="7"/>
      <c r="W600" s="7"/>
    </row>
    <row r="601" spans="1:23" x14ac:dyDescent="0.2">
      <c r="A601" s="7"/>
      <c r="B601" s="7"/>
      <c r="C601" s="7"/>
      <c r="D601" s="25"/>
      <c r="E601" s="25"/>
      <c r="F601" s="25"/>
      <c r="G601" s="25"/>
      <c r="H601" s="25"/>
      <c r="I601" s="25"/>
      <c r="J601" s="25"/>
      <c r="K601" s="25"/>
      <c r="L601" s="25"/>
      <c r="M601" s="25"/>
      <c r="N601" s="25"/>
      <c r="O601" s="25"/>
      <c r="P601" s="25"/>
      <c r="Q601" s="7"/>
      <c r="R601" s="7"/>
      <c r="S601" s="7"/>
      <c r="T601" s="7"/>
      <c r="U601" s="7"/>
      <c r="V601" s="7"/>
      <c r="W601" s="7"/>
    </row>
    <row r="602" spans="1:23" x14ac:dyDescent="0.2">
      <c r="A602" s="7"/>
      <c r="B602" s="7"/>
      <c r="C602" s="7"/>
      <c r="D602" s="25"/>
      <c r="E602" s="25"/>
      <c r="F602" s="25"/>
      <c r="G602" s="25"/>
      <c r="H602" s="25"/>
      <c r="I602" s="25"/>
      <c r="J602" s="25"/>
      <c r="K602" s="25"/>
      <c r="L602" s="25"/>
      <c r="M602" s="25"/>
      <c r="N602" s="25"/>
      <c r="O602" s="25"/>
      <c r="P602" s="25"/>
      <c r="Q602" s="7"/>
      <c r="R602" s="7"/>
      <c r="S602" s="7"/>
      <c r="T602" s="7"/>
      <c r="U602" s="7"/>
      <c r="V602" s="7"/>
      <c r="W602" s="7"/>
    </row>
    <row r="603" spans="1:23" x14ac:dyDescent="0.2">
      <c r="A603" s="7"/>
      <c r="B603" s="7"/>
      <c r="C603" s="7"/>
      <c r="D603" s="25"/>
      <c r="E603" s="25"/>
      <c r="F603" s="25"/>
      <c r="G603" s="25"/>
      <c r="H603" s="25"/>
      <c r="I603" s="25"/>
      <c r="J603" s="25"/>
      <c r="K603" s="25"/>
      <c r="L603" s="25"/>
      <c r="M603" s="25"/>
      <c r="N603" s="25"/>
      <c r="O603" s="25"/>
      <c r="P603" s="25"/>
      <c r="Q603" s="7"/>
      <c r="R603" s="7"/>
      <c r="S603" s="7"/>
      <c r="T603" s="7"/>
      <c r="U603" s="7"/>
      <c r="V603" s="7"/>
      <c r="W603" s="7"/>
    </row>
    <row r="604" spans="1:23" x14ac:dyDescent="0.2">
      <c r="A604" s="7"/>
      <c r="B604" s="7"/>
      <c r="C604" s="7"/>
      <c r="D604" s="25"/>
      <c r="E604" s="25"/>
      <c r="F604" s="25"/>
      <c r="G604" s="25"/>
      <c r="H604" s="25"/>
      <c r="I604" s="25"/>
      <c r="J604" s="25"/>
      <c r="K604" s="25"/>
      <c r="L604" s="25"/>
      <c r="M604" s="25"/>
      <c r="N604" s="25"/>
      <c r="O604" s="25"/>
      <c r="P604" s="25"/>
      <c r="Q604" s="7"/>
      <c r="R604" s="7"/>
      <c r="S604" s="7"/>
      <c r="T604" s="7"/>
      <c r="U604" s="7"/>
      <c r="V604" s="7"/>
      <c r="W604" s="7"/>
    </row>
    <row r="605" spans="1:23" x14ac:dyDescent="0.2">
      <c r="A605" s="7"/>
      <c r="B605" s="7"/>
      <c r="C605" s="7"/>
      <c r="D605" s="25"/>
      <c r="E605" s="25"/>
      <c r="F605" s="25"/>
      <c r="G605" s="25"/>
      <c r="H605" s="25"/>
      <c r="I605" s="25"/>
      <c r="J605" s="25"/>
      <c r="K605" s="25"/>
      <c r="L605" s="25"/>
      <c r="M605" s="25"/>
      <c r="N605" s="25"/>
      <c r="O605" s="25"/>
      <c r="P605" s="25"/>
      <c r="Q605" s="7"/>
      <c r="R605" s="7"/>
      <c r="S605" s="7"/>
      <c r="T605" s="7"/>
      <c r="U605" s="7"/>
      <c r="V605" s="7"/>
      <c r="W605" s="7"/>
    </row>
    <row r="606" spans="1:23" x14ac:dyDescent="0.2">
      <c r="A606" s="7"/>
      <c r="B606" s="7"/>
      <c r="C606" s="7"/>
      <c r="D606" s="25"/>
      <c r="E606" s="25"/>
      <c r="F606" s="25"/>
      <c r="G606" s="25"/>
      <c r="H606" s="25"/>
      <c r="I606" s="25"/>
      <c r="J606" s="25"/>
      <c r="K606" s="25"/>
      <c r="L606" s="25"/>
      <c r="M606" s="25"/>
      <c r="N606" s="25"/>
      <c r="O606" s="25"/>
      <c r="P606" s="25"/>
      <c r="Q606" s="7"/>
      <c r="R606" s="7"/>
      <c r="S606" s="7"/>
      <c r="T606" s="7"/>
      <c r="U606" s="7"/>
      <c r="V606" s="7"/>
      <c r="W606" s="7"/>
    </row>
    <row r="607" spans="1:23" x14ac:dyDescent="0.2">
      <c r="A607" s="7"/>
      <c r="B607" s="7"/>
      <c r="C607" s="7"/>
      <c r="D607" s="25"/>
      <c r="E607" s="25"/>
      <c r="F607" s="25"/>
      <c r="G607" s="25"/>
      <c r="H607" s="25"/>
      <c r="I607" s="25"/>
      <c r="J607" s="25"/>
      <c r="K607" s="25"/>
      <c r="L607" s="25"/>
      <c r="M607" s="25"/>
      <c r="N607" s="25"/>
      <c r="O607" s="25"/>
      <c r="P607" s="25"/>
      <c r="Q607" s="7"/>
      <c r="R607" s="7"/>
      <c r="S607" s="7"/>
      <c r="T607" s="7"/>
      <c r="U607" s="7"/>
      <c r="V607" s="7"/>
      <c r="W607" s="7"/>
    </row>
    <row r="608" spans="1:23" x14ac:dyDescent="0.2">
      <c r="A608" s="7"/>
      <c r="B608" s="7"/>
      <c r="C608" s="7"/>
      <c r="D608" s="25"/>
      <c r="E608" s="25"/>
      <c r="F608" s="25"/>
      <c r="G608" s="25"/>
      <c r="H608" s="25"/>
      <c r="I608" s="25"/>
      <c r="J608" s="25"/>
      <c r="K608" s="25"/>
      <c r="L608" s="25"/>
      <c r="M608" s="25"/>
      <c r="N608" s="25"/>
      <c r="O608" s="25"/>
      <c r="P608" s="25"/>
      <c r="Q608" s="7"/>
      <c r="R608" s="7"/>
      <c r="S608" s="7"/>
      <c r="T608" s="7"/>
      <c r="U608" s="7"/>
      <c r="V608" s="7"/>
      <c r="W608" s="7"/>
    </row>
    <row r="609" spans="1:23" x14ac:dyDescent="0.2">
      <c r="A609" s="7"/>
      <c r="B609" s="7"/>
      <c r="C609" s="7"/>
      <c r="D609" s="25"/>
      <c r="E609" s="25"/>
      <c r="F609" s="25"/>
      <c r="G609" s="25"/>
      <c r="H609" s="25"/>
      <c r="I609" s="25"/>
      <c r="J609" s="25"/>
      <c r="K609" s="25"/>
      <c r="L609" s="25"/>
      <c r="M609" s="25"/>
      <c r="N609" s="25"/>
      <c r="O609" s="25"/>
      <c r="P609" s="25"/>
      <c r="Q609" s="7"/>
      <c r="R609" s="7"/>
      <c r="S609" s="7"/>
      <c r="T609" s="7"/>
      <c r="U609" s="7"/>
      <c r="V609" s="7"/>
      <c r="W609" s="7"/>
    </row>
    <row r="610" spans="1:23" x14ac:dyDescent="0.2">
      <c r="A610" s="7"/>
      <c r="B610" s="7"/>
      <c r="C610" s="7"/>
      <c r="D610" s="25"/>
      <c r="E610" s="25"/>
      <c r="F610" s="25"/>
      <c r="G610" s="25"/>
      <c r="H610" s="25"/>
      <c r="I610" s="25"/>
      <c r="J610" s="25"/>
      <c r="K610" s="25"/>
      <c r="L610" s="25"/>
      <c r="M610" s="25"/>
      <c r="N610" s="25"/>
      <c r="O610" s="25"/>
      <c r="P610" s="25"/>
      <c r="Q610" s="7"/>
      <c r="R610" s="7"/>
      <c r="S610" s="7"/>
      <c r="T610" s="7"/>
      <c r="U610" s="7"/>
      <c r="V610" s="7"/>
      <c r="W610" s="7"/>
    </row>
    <row r="611" spans="1:23" x14ac:dyDescent="0.2">
      <c r="A611" s="7"/>
      <c r="B611" s="7"/>
      <c r="C611" s="7"/>
      <c r="D611" s="25"/>
      <c r="E611" s="25"/>
      <c r="F611" s="25"/>
      <c r="G611" s="25"/>
      <c r="H611" s="25"/>
      <c r="I611" s="25"/>
      <c r="J611" s="25"/>
      <c r="K611" s="25"/>
      <c r="L611" s="25"/>
      <c r="M611" s="25"/>
      <c r="N611" s="25"/>
      <c r="O611" s="25"/>
      <c r="P611" s="25"/>
      <c r="Q611" s="7"/>
      <c r="R611" s="7"/>
      <c r="S611" s="7"/>
      <c r="T611" s="7"/>
      <c r="U611" s="7"/>
      <c r="V611" s="7"/>
      <c r="W611" s="7"/>
    </row>
    <row r="612" spans="1:23" x14ac:dyDescent="0.2">
      <c r="A612" s="7"/>
      <c r="B612" s="7"/>
      <c r="C612" s="7"/>
      <c r="D612" s="25"/>
      <c r="E612" s="25"/>
      <c r="F612" s="25"/>
      <c r="G612" s="25"/>
      <c r="H612" s="25"/>
      <c r="I612" s="25"/>
      <c r="J612" s="25"/>
      <c r="K612" s="25"/>
      <c r="L612" s="25"/>
      <c r="M612" s="25"/>
      <c r="N612" s="25"/>
      <c r="O612" s="25"/>
      <c r="P612" s="25"/>
      <c r="Q612" s="7"/>
      <c r="R612" s="7"/>
      <c r="S612" s="7"/>
      <c r="T612" s="7"/>
      <c r="U612" s="7"/>
      <c r="V612" s="7"/>
      <c r="W612" s="7"/>
    </row>
    <row r="613" spans="1:23" x14ac:dyDescent="0.2">
      <c r="A613" s="7"/>
      <c r="B613" s="7"/>
      <c r="C613" s="7"/>
      <c r="D613" s="25"/>
      <c r="E613" s="25"/>
      <c r="F613" s="25"/>
      <c r="G613" s="25"/>
      <c r="H613" s="25"/>
      <c r="I613" s="25"/>
      <c r="J613" s="25"/>
      <c r="K613" s="25"/>
      <c r="L613" s="25"/>
      <c r="M613" s="25"/>
      <c r="N613" s="25"/>
      <c r="O613" s="25"/>
      <c r="P613" s="25"/>
      <c r="Q613" s="7"/>
      <c r="R613" s="7"/>
      <c r="S613" s="7"/>
      <c r="T613" s="7"/>
      <c r="U613" s="7"/>
      <c r="V613" s="7"/>
      <c r="W613" s="7"/>
    </row>
    <row r="614" spans="1:23" x14ac:dyDescent="0.2">
      <c r="A614" s="7"/>
      <c r="B614" s="7"/>
      <c r="C614" s="7"/>
      <c r="D614" s="25"/>
      <c r="E614" s="25"/>
      <c r="F614" s="25"/>
      <c r="G614" s="25"/>
      <c r="H614" s="25"/>
      <c r="I614" s="25"/>
      <c r="J614" s="25"/>
      <c r="K614" s="25"/>
      <c r="L614" s="25"/>
      <c r="M614" s="25"/>
      <c r="N614" s="25"/>
      <c r="O614" s="25"/>
      <c r="P614" s="25"/>
      <c r="Q614" s="7"/>
      <c r="R614" s="7"/>
      <c r="S614" s="7"/>
      <c r="T614" s="7"/>
      <c r="U614" s="7"/>
      <c r="V614" s="7"/>
      <c r="W614" s="7"/>
    </row>
    <row r="615" spans="1:23" x14ac:dyDescent="0.2">
      <c r="A615" s="7"/>
      <c r="B615" s="7"/>
      <c r="C615" s="7"/>
      <c r="D615" s="25"/>
      <c r="E615" s="25"/>
      <c r="F615" s="25"/>
      <c r="G615" s="25"/>
      <c r="H615" s="25"/>
      <c r="I615" s="25"/>
      <c r="J615" s="25"/>
      <c r="K615" s="25"/>
      <c r="L615" s="25"/>
      <c r="M615" s="25"/>
      <c r="N615" s="25"/>
      <c r="O615" s="25"/>
      <c r="P615" s="25"/>
      <c r="Q615" s="7"/>
      <c r="R615" s="7"/>
      <c r="S615" s="7"/>
      <c r="T615" s="7"/>
      <c r="U615" s="7"/>
      <c r="V615" s="7"/>
      <c r="W615" s="7"/>
    </row>
    <row r="616" spans="1:23" x14ac:dyDescent="0.2">
      <c r="A616" s="7"/>
      <c r="B616" s="7"/>
      <c r="C616" s="7"/>
      <c r="D616" s="25"/>
      <c r="E616" s="25"/>
      <c r="F616" s="25"/>
      <c r="G616" s="25"/>
      <c r="H616" s="25"/>
      <c r="I616" s="25"/>
      <c r="J616" s="25"/>
      <c r="K616" s="25"/>
      <c r="L616" s="25"/>
      <c r="M616" s="25"/>
      <c r="N616" s="25"/>
      <c r="O616" s="25"/>
      <c r="P616" s="25"/>
      <c r="Q616" s="7"/>
      <c r="R616" s="7"/>
      <c r="S616" s="7"/>
      <c r="T616" s="7"/>
      <c r="U616" s="7"/>
      <c r="V616" s="7"/>
      <c r="W616" s="7"/>
    </row>
    <row r="617" spans="1:23" x14ac:dyDescent="0.2">
      <c r="A617" s="7"/>
      <c r="B617" s="7"/>
      <c r="C617" s="7"/>
      <c r="D617" s="25"/>
      <c r="E617" s="25"/>
      <c r="F617" s="25"/>
      <c r="G617" s="25"/>
      <c r="H617" s="25"/>
      <c r="I617" s="25"/>
      <c r="J617" s="25"/>
      <c r="K617" s="25"/>
      <c r="L617" s="25"/>
      <c r="M617" s="25"/>
      <c r="N617" s="25"/>
      <c r="O617" s="25"/>
      <c r="P617" s="25"/>
      <c r="Q617" s="7"/>
      <c r="R617" s="7"/>
      <c r="S617" s="7"/>
      <c r="T617" s="7"/>
      <c r="U617" s="7"/>
      <c r="V617" s="7"/>
      <c r="W617" s="7"/>
    </row>
    <row r="618" spans="1:23" x14ac:dyDescent="0.2">
      <c r="A618" s="7"/>
      <c r="B618" s="7"/>
      <c r="C618" s="7"/>
      <c r="D618" s="25"/>
      <c r="E618" s="25"/>
      <c r="F618" s="25"/>
      <c r="G618" s="25"/>
      <c r="H618" s="25"/>
      <c r="I618" s="25"/>
      <c r="J618" s="25"/>
      <c r="K618" s="25"/>
      <c r="L618" s="25"/>
      <c r="M618" s="25"/>
      <c r="N618" s="25"/>
      <c r="O618" s="25"/>
      <c r="P618" s="25"/>
      <c r="Q618" s="7"/>
      <c r="R618" s="7"/>
      <c r="S618" s="7"/>
      <c r="T618" s="7"/>
      <c r="U618" s="7"/>
      <c r="V618" s="7"/>
      <c r="W618" s="7"/>
    </row>
    <row r="619" spans="1:23" x14ac:dyDescent="0.2">
      <c r="A619" s="7"/>
      <c r="B619" s="7"/>
      <c r="C619" s="7"/>
      <c r="D619" s="25"/>
      <c r="E619" s="25"/>
      <c r="F619" s="25"/>
      <c r="G619" s="25"/>
      <c r="H619" s="25"/>
      <c r="I619" s="25"/>
      <c r="J619" s="25"/>
      <c r="K619" s="25"/>
      <c r="L619" s="25"/>
      <c r="M619" s="25"/>
      <c r="N619" s="25"/>
      <c r="O619" s="25"/>
      <c r="P619" s="25"/>
      <c r="Q619" s="7"/>
      <c r="R619" s="7"/>
      <c r="S619" s="7"/>
      <c r="T619" s="7"/>
      <c r="U619" s="7"/>
      <c r="V619" s="7"/>
      <c r="W619" s="7"/>
    </row>
    <row r="620" spans="1:23" x14ac:dyDescent="0.2">
      <c r="A620" s="7"/>
      <c r="B620" s="7"/>
      <c r="C620" s="7"/>
      <c r="D620" s="25"/>
      <c r="E620" s="25"/>
      <c r="F620" s="25"/>
      <c r="G620" s="25"/>
      <c r="H620" s="25"/>
      <c r="I620" s="25"/>
      <c r="J620" s="25"/>
      <c r="K620" s="25"/>
      <c r="L620" s="25"/>
      <c r="M620" s="25"/>
      <c r="N620" s="25"/>
      <c r="O620" s="25"/>
      <c r="P620" s="25"/>
      <c r="Q620" s="7"/>
      <c r="R620" s="7"/>
      <c r="S620" s="7"/>
      <c r="T620" s="7"/>
      <c r="U620" s="7"/>
      <c r="V620" s="7"/>
      <c r="W620" s="7"/>
    </row>
    <row r="621" spans="1:23" x14ac:dyDescent="0.2">
      <c r="A621" s="7"/>
      <c r="B621" s="7"/>
      <c r="C621" s="7"/>
      <c r="D621" s="25"/>
      <c r="E621" s="25"/>
      <c r="F621" s="25"/>
      <c r="G621" s="25"/>
      <c r="H621" s="25"/>
      <c r="I621" s="25"/>
      <c r="J621" s="25"/>
      <c r="K621" s="25"/>
      <c r="L621" s="25"/>
      <c r="M621" s="25"/>
      <c r="N621" s="25"/>
      <c r="O621" s="25"/>
      <c r="P621" s="25"/>
      <c r="Q621" s="7"/>
      <c r="R621" s="7"/>
      <c r="S621" s="7"/>
      <c r="T621" s="7"/>
      <c r="U621" s="7"/>
      <c r="V621" s="7"/>
      <c r="W621" s="7"/>
    </row>
    <row r="622" spans="1:23" x14ac:dyDescent="0.2">
      <c r="A622" s="7"/>
      <c r="B622" s="7"/>
      <c r="C622" s="7"/>
      <c r="D622" s="25"/>
      <c r="E622" s="25"/>
      <c r="F622" s="25"/>
      <c r="G622" s="25"/>
      <c r="H622" s="25"/>
      <c r="I622" s="25"/>
      <c r="J622" s="25"/>
      <c r="K622" s="25"/>
      <c r="L622" s="25"/>
      <c r="M622" s="25"/>
      <c r="N622" s="25"/>
      <c r="O622" s="25"/>
      <c r="P622" s="25"/>
      <c r="Q622" s="7"/>
      <c r="R622" s="7"/>
      <c r="S622" s="7"/>
      <c r="T622" s="7"/>
      <c r="U622" s="7"/>
      <c r="V622" s="7"/>
      <c r="W622" s="7"/>
    </row>
    <row r="623" spans="1:23" x14ac:dyDescent="0.2">
      <c r="A623" s="7"/>
      <c r="B623" s="7"/>
      <c r="C623" s="7"/>
      <c r="D623" s="25"/>
      <c r="E623" s="25"/>
      <c r="F623" s="25"/>
      <c r="G623" s="25"/>
      <c r="H623" s="25"/>
      <c r="I623" s="25"/>
      <c r="J623" s="25"/>
      <c r="K623" s="25"/>
      <c r="L623" s="25"/>
      <c r="M623" s="25"/>
      <c r="N623" s="25"/>
      <c r="O623" s="25"/>
      <c r="P623" s="25"/>
      <c r="Q623" s="7"/>
      <c r="R623" s="7"/>
      <c r="S623" s="7"/>
      <c r="T623" s="7"/>
      <c r="U623" s="7"/>
      <c r="V623" s="7"/>
      <c r="W623" s="7"/>
    </row>
    <row r="624" spans="1:23" x14ac:dyDescent="0.2">
      <c r="A624" s="7"/>
      <c r="B624" s="7"/>
      <c r="C624" s="7"/>
      <c r="D624" s="25"/>
      <c r="E624" s="25"/>
      <c r="F624" s="25"/>
      <c r="G624" s="25"/>
      <c r="H624" s="25"/>
      <c r="I624" s="25"/>
      <c r="J624" s="25"/>
      <c r="K624" s="25"/>
      <c r="L624" s="25"/>
      <c r="M624" s="25"/>
      <c r="N624" s="25"/>
      <c r="O624" s="25"/>
      <c r="P624" s="25"/>
      <c r="Q624" s="7"/>
      <c r="R624" s="7"/>
      <c r="S624" s="7"/>
      <c r="T624" s="7"/>
      <c r="U624" s="7"/>
      <c r="V624" s="7"/>
      <c r="W624" s="7"/>
    </row>
    <row r="625" spans="1:23" x14ac:dyDescent="0.2">
      <c r="A625" s="7"/>
      <c r="B625" s="7"/>
      <c r="C625" s="7"/>
      <c r="D625" s="25"/>
      <c r="E625" s="25"/>
      <c r="F625" s="25"/>
      <c r="G625" s="25"/>
      <c r="H625" s="25"/>
      <c r="I625" s="25"/>
      <c r="J625" s="25"/>
      <c r="K625" s="25"/>
      <c r="L625" s="25"/>
      <c r="M625" s="25"/>
      <c r="N625" s="25"/>
      <c r="O625" s="25"/>
      <c r="P625" s="25"/>
      <c r="Q625" s="7"/>
      <c r="R625" s="7"/>
      <c r="S625" s="7"/>
      <c r="T625" s="7"/>
      <c r="U625" s="7"/>
      <c r="V625" s="7"/>
      <c r="W625" s="7"/>
    </row>
    <row r="626" spans="1:23" x14ac:dyDescent="0.2">
      <c r="A626" s="7"/>
      <c r="B626" s="7"/>
      <c r="C626" s="7"/>
      <c r="D626" s="25"/>
      <c r="E626" s="25"/>
      <c r="F626" s="25"/>
      <c r="G626" s="25"/>
      <c r="H626" s="25"/>
      <c r="I626" s="25"/>
      <c r="J626" s="25"/>
      <c r="K626" s="25"/>
      <c r="L626" s="25"/>
      <c r="M626" s="25"/>
      <c r="N626" s="25"/>
      <c r="O626" s="25"/>
      <c r="P626" s="25"/>
      <c r="Q626" s="7"/>
      <c r="R626" s="7"/>
      <c r="S626" s="7"/>
      <c r="T626" s="7"/>
      <c r="U626" s="7"/>
      <c r="V626" s="7"/>
      <c r="W626" s="7"/>
    </row>
    <row r="627" spans="1:23" x14ac:dyDescent="0.2">
      <c r="A627" s="7"/>
      <c r="B627" s="7"/>
      <c r="C627" s="7"/>
      <c r="D627" s="25"/>
      <c r="E627" s="25"/>
      <c r="F627" s="25"/>
      <c r="G627" s="25"/>
      <c r="H627" s="25"/>
      <c r="I627" s="25"/>
      <c r="J627" s="25"/>
      <c r="K627" s="25"/>
      <c r="L627" s="25"/>
      <c r="M627" s="25"/>
      <c r="N627" s="25"/>
      <c r="O627" s="25"/>
      <c r="P627" s="25"/>
      <c r="Q627" s="7"/>
      <c r="R627" s="7"/>
      <c r="S627" s="7"/>
      <c r="T627" s="7"/>
      <c r="U627" s="7"/>
      <c r="V627" s="7"/>
      <c r="W627" s="7"/>
    </row>
    <row r="628" spans="1:23" x14ac:dyDescent="0.2">
      <c r="A628" s="7"/>
      <c r="B628" s="7"/>
      <c r="C628" s="7"/>
      <c r="D628" s="25"/>
      <c r="E628" s="25"/>
      <c r="F628" s="25"/>
      <c r="G628" s="25"/>
      <c r="H628" s="25"/>
      <c r="I628" s="25"/>
      <c r="J628" s="25"/>
      <c r="K628" s="25"/>
      <c r="L628" s="25"/>
      <c r="M628" s="25"/>
      <c r="N628" s="25"/>
      <c r="O628" s="25"/>
      <c r="P628" s="25"/>
      <c r="Q628" s="7"/>
      <c r="R628" s="7"/>
      <c r="S628" s="7"/>
      <c r="T628" s="7"/>
      <c r="U628" s="7"/>
      <c r="V628" s="7"/>
      <c r="W628" s="7"/>
    </row>
    <row r="629" spans="1:23" x14ac:dyDescent="0.2">
      <c r="A629" s="7"/>
      <c r="B629" s="7"/>
      <c r="C629" s="7"/>
      <c r="D629" s="25"/>
      <c r="E629" s="25"/>
      <c r="F629" s="25"/>
      <c r="G629" s="25"/>
      <c r="H629" s="25"/>
      <c r="I629" s="25"/>
      <c r="J629" s="25"/>
      <c r="K629" s="25"/>
      <c r="L629" s="25"/>
      <c r="M629" s="25"/>
      <c r="N629" s="25"/>
      <c r="O629" s="25"/>
      <c r="P629" s="25"/>
      <c r="Q629" s="7"/>
      <c r="R629" s="7"/>
      <c r="S629" s="7"/>
      <c r="T629" s="7"/>
      <c r="U629" s="7"/>
      <c r="V629" s="7"/>
      <c r="W629" s="7"/>
    </row>
    <row r="630" spans="1:23" x14ac:dyDescent="0.2">
      <c r="A630" s="7"/>
      <c r="B630" s="7"/>
      <c r="C630" s="7"/>
      <c r="D630" s="25"/>
      <c r="E630" s="25"/>
      <c r="F630" s="25"/>
      <c r="G630" s="25"/>
      <c r="H630" s="25"/>
      <c r="I630" s="25"/>
      <c r="J630" s="25"/>
      <c r="K630" s="25"/>
      <c r="L630" s="25"/>
      <c r="M630" s="25"/>
      <c r="N630" s="25"/>
      <c r="O630" s="25"/>
      <c r="P630" s="25"/>
      <c r="Q630" s="7"/>
      <c r="R630" s="7"/>
      <c r="S630" s="7"/>
      <c r="T630" s="7"/>
      <c r="U630" s="7"/>
      <c r="V630" s="7"/>
      <c r="W630" s="7"/>
    </row>
    <row r="631" spans="1:23" x14ac:dyDescent="0.2">
      <c r="A631" s="7"/>
      <c r="B631" s="7"/>
      <c r="C631" s="7"/>
      <c r="D631" s="25"/>
      <c r="E631" s="25"/>
      <c r="F631" s="25"/>
      <c r="G631" s="25"/>
      <c r="H631" s="25"/>
      <c r="I631" s="25"/>
      <c r="J631" s="25"/>
      <c r="K631" s="25"/>
      <c r="L631" s="25"/>
      <c r="M631" s="25"/>
      <c r="N631" s="25"/>
      <c r="O631" s="25"/>
      <c r="P631" s="25"/>
      <c r="Q631" s="7"/>
      <c r="R631" s="7"/>
      <c r="S631" s="7"/>
      <c r="T631" s="7"/>
      <c r="U631" s="7"/>
      <c r="V631" s="7"/>
      <c r="W631" s="7"/>
    </row>
    <row r="632" spans="1:23" x14ac:dyDescent="0.2">
      <c r="A632" s="7"/>
      <c r="B632" s="7"/>
      <c r="C632" s="7"/>
      <c r="D632" s="25"/>
      <c r="E632" s="25"/>
      <c r="F632" s="25"/>
      <c r="G632" s="25"/>
      <c r="H632" s="25"/>
      <c r="I632" s="25"/>
      <c r="J632" s="25"/>
      <c r="K632" s="25"/>
      <c r="L632" s="25"/>
      <c r="M632" s="25"/>
      <c r="N632" s="25"/>
      <c r="O632" s="25"/>
      <c r="P632" s="25"/>
      <c r="Q632" s="7"/>
      <c r="R632" s="7"/>
      <c r="S632" s="7"/>
      <c r="T632" s="7"/>
      <c r="U632" s="7"/>
      <c r="V632" s="7"/>
      <c r="W632" s="7"/>
    </row>
    <row r="633" spans="1:23" x14ac:dyDescent="0.2">
      <c r="A633" s="7"/>
      <c r="B633" s="7"/>
      <c r="C633" s="7"/>
      <c r="D633" s="25"/>
      <c r="E633" s="25"/>
      <c r="F633" s="25"/>
      <c r="G633" s="25"/>
      <c r="H633" s="25"/>
      <c r="I633" s="25"/>
      <c r="J633" s="25"/>
      <c r="K633" s="25"/>
      <c r="L633" s="25"/>
      <c r="M633" s="25"/>
      <c r="N633" s="25"/>
      <c r="O633" s="25"/>
      <c r="P633" s="25"/>
      <c r="Q633" s="7"/>
      <c r="R633" s="7"/>
      <c r="S633" s="7"/>
      <c r="T633" s="7"/>
      <c r="U633" s="7"/>
      <c r="V633" s="7"/>
      <c r="W633" s="7"/>
    </row>
    <row r="634" spans="1:23" x14ac:dyDescent="0.2">
      <c r="A634" s="7"/>
      <c r="B634" s="7"/>
      <c r="C634" s="7"/>
      <c r="D634" s="25"/>
      <c r="E634" s="25"/>
      <c r="F634" s="25"/>
      <c r="G634" s="25"/>
      <c r="H634" s="25"/>
      <c r="I634" s="25"/>
      <c r="J634" s="25"/>
      <c r="K634" s="25"/>
      <c r="L634" s="25"/>
      <c r="M634" s="25"/>
      <c r="N634" s="25"/>
      <c r="O634" s="25"/>
      <c r="P634" s="25"/>
      <c r="Q634" s="7"/>
      <c r="R634" s="7"/>
      <c r="S634" s="7"/>
      <c r="T634" s="7"/>
      <c r="U634" s="7"/>
      <c r="V634" s="7"/>
      <c r="W634" s="7"/>
    </row>
    <row r="635" spans="1:23" x14ac:dyDescent="0.2">
      <c r="A635" s="7"/>
      <c r="B635" s="7"/>
      <c r="C635" s="7"/>
      <c r="D635" s="25"/>
      <c r="E635" s="25"/>
      <c r="F635" s="25"/>
      <c r="G635" s="25"/>
      <c r="H635" s="25"/>
      <c r="I635" s="25"/>
      <c r="J635" s="25"/>
      <c r="K635" s="25"/>
      <c r="L635" s="25"/>
      <c r="M635" s="25"/>
      <c r="N635" s="25"/>
      <c r="O635" s="25"/>
      <c r="P635" s="25"/>
      <c r="Q635" s="7"/>
      <c r="R635" s="7"/>
      <c r="S635" s="7"/>
      <c r="T635" s="7"/>
      <c r="U635" s="7"/>
      <c r="V635" s="7"/>
      <c r="W635" s="7"/>
    </row>
    <row r="636" spans="1:23" x14ac:dyDescent="0.2">
      <c r="A636" s="7"/>
      <c r="B636" s="7"/>
      <c r="C636" s="7"/>
      <c r="D636" s="25"/>
      <c r="E636" s="25"/>
      <c r="F636" s="25"/>
      <c r="G636" s="25"/>
      <c r="H636" s="25"/>
      <c r="I636" s="25"/>
      <c r="J636" s="25"/>
      <c r="K636" s="25"/>
      <c r="L636" s="25"/>
      <c r="M636" s="25"/>
      <c r="N636" s="25"/>
      <c r="O636" s="25"/>
      <c r="P636" s="25"/>
      <c r="Q636" s="7"/>
      <c r="R636" s="7"/>
      <c r="S636" s="7"/>
      <c r="T636" s="7"/>
      <c r="U636" s="7"/>
      <c r="V636" s="7"/>
      <c r="W636" s="7"/>
    </row>
    <row r="637" spans="1:23" x14ac:dyDescent="0.2">
      <c r="A637" s="7"/>
      <c r="B637" s="7"/>
      <c r="C637" s="7"/>
      <c r="D637" s="25"/>
      <c r="E637" s="25"/>
      <c r="F637" s="25"/>
      <c r="G637" s="25"/>
      <c r="H637" s="25"/>
      <c r="I637" s="25"/>
      <c r="J637" s="25"/>
      <c r="K637" s="25"/>
      <c r="L637" s="25"/>
      <c r="M637" s="25"/>
      <c r="N637" s="25"/>
      <c r="O637" s="25"/>
      <c r="P637" s="25"/>
      <c r="Q637" s="7"/>
      <c r="R637" s="7"/>
      <c r="S637" s="7"/>
      <c r="T637" s="7"/>
      <c r="U637" s="7"/>
      <c r="V637" s="7"/>
      <c r="W637" s="7"/>
    </row>
    <row r="638" spans="1:23" x14ac:dyDescent="0.2">
      <c r="A638" s="7"/>
      <c r="B638" s="7"/>
      <c r="C638" s="7"/>
      <c r="D638" s="25"/>
      <c r="E638" s="25"/>
      <c r="F638" s="25"/>
      <c r="G638" s="25"/>
      <c r="H638" s="25"/>
      <c r="I638" s="25"/>
      <c r="J638" s="25"/>
      <c r="K638" s="25"/>
      <c r="L638" s="25"/>
      <c r="M638" s="25"/>
      <c r="N638" s="25"/>
      <c r="O638" s="25"/>
      <c r="P638" s="25"/>
      <c r="Q638" s="7"/>
      <c r="R638" s="7"/>
      <c r="S638" s="7"/>
      <c r="T638" s="7"/>
      <c r="U638" s="7"/>
      <c r="V638" s="7"/>
      <c r="W638" s="7"/>
    </row>
    <row r="639" spans="1:23" x14ac:dyDescent="0.2">
      <c r="A639" s="7"/>
      <c r="B639" s="7"/>
      <c r="C639" s="7"/>
      <c r="D639" s="25"/>
      <c r="E639" s="25"/>
      <c r="F639" s="25"/>
      <c r="G639" s="25"/>
      <c r="H639" s="25"/>
      <c r="I639" s="25"/>
      <c r="J639" s="25"/>
      <c r="K639" s="25"/>
      <c r="L639" s="25"/>
      <c r="M639" s="25"/>
      <c r="N639" s="25"/>
      <c r="O639" s="25"/>
      <c r="P639" s="25"/>
      <c r="Q639" s="7"/>
      <c r="R639" s="7"/>
      <c r="S639" s="7"/>
      <c r="T639" s="7"/>
      <c r="U639" s="7"/>
      <c r="V639" s="7"/>
      <c r="W639" s="7"/>
    </row>
    <row r="640" spans="1:23" x14ac:dyDescent="0.2">
      <c r="A640" s="7"/>
      <c r="B640" s="7"/>
      <c r="C640" s="7"/>
      <c r="D640" s="25"/>
      <c r="E640" s="25"/>
      <c r="F640" s="25"/>
      <c r="G640" s="25"/>
      <c r="H640" s="25"/>
      <c r="I640" s="25"/>
      <c r="J640" s="25"/>
      <c r="K640" s="25"/>
      <c r="L640" s="25"/>
      <c r="M640" s="25"/>
      <c r="N640" s="25"/>
      <c r="O640" s="25"/>
      <c r="P640" s="25"/>
      <c r="Q640" s="7"/>
      <c r="R640" s="7"/>
      <c r="S640" s="7"/>
      <c r="T640" s="7"/>
      <c r="U640" s="7"/>
      <c r="V640" s="7"/>
      <c r="W640" s="7"/>
    </row>
    <row r="641" spans="1:23" x14ac:dyDescent="0.2">
      <c r="A641" s="7"/>
      <c r="B641" s="7"/>
      <c r="C641" s="7"/>
      <c r="D641" s="25"/>
      <c r="E641" s="25"/>
      <c r="F641" s="25"/>
      <c r="G641" s="25"/>
      <c r="H641" s="25"/>
      <c r="I641" s="25"/>
      <c r="J641" s="25"/>
      <c r="K641" s="25"/>
      <c r="L641" s="25"/>
      <c r="M641" s="25"/>
      <c r="N641" s="25"/>
      <c r="O641" s="25"/>
      <c r="P641" s="25"/>
      <c r="Q641" s="7"/>
      <c r="R641" s="7"/>
      <c r="S641" s="7"/>
      <c r="T641" s="7"/>
      <c r="U641" s="7"/>
      <c r="V641" s="7"/>
      <c r="W641" s="7"/>
    </row>
    <row r="642" spans="1:23" x14ac:dyDescent="0.2">
      <c r="A642" s="7"/>
      <c r="B642" s="7"/>
      <c r="C642" s="7"/>
      <c r="D642" s="25"/>
      <c r="E642" s="25"/>
      <c r="F642" s="25"/>
      <c r="G642" s="25"/>
      <c r="H642" s="25"/>
      <c r="I642" s="25"/>
      <c r="J642" s="25"/>
      <c r="K642" s="25"/>
      <c r="L642" s="25"/>
      <c r="M642" s="25"/>
      <c r="N642" s="25"/>
      <c r="O642" s="25"/>
      <c r="P642" s="25"/>
      <c r="Q642" s="7"/>
      <c r="R642" s="7"/>
      <c r="S642" s="7"/>
      <c r="T642" s="7"/>
      <c r="U642" s="7"/>
      <c r="V642" s="7"/>
      <c r="W642" s="7"/>
    </row>
    <row r="643" spans="1:23" x14ac:dyDescent="0.2">
      <c r="A643" s="7"/>
      <c r="B643" s="7"/>
      <c r="C643" s="7"/>
      <c r="D643" s="25"/>
      <c r="E643" s="25"/>
      <c r="F643" s="25"/>
      <c r="G643" s="25"/>
      <c r="H643" s="25"/>
      <c r="I643" s="25"/>
      <c r="J643" s="25"/>
      <c r="K643" s="25"/>
      <c r="L643" s="25"/>
      <c r="M643" s="25"/>
      <c r="N643" s="25"/>
      <c r="O643" s="25"/>
      <c r="P643" s="25"/>
      <c r="Q643" s="7"/>
      <c r="R643" s="7"/>
      <c r="S643" s="7"/>
      <c r="T643" s="7"/>
      <c r="U643" s="7"/>
      <c r="V643" s="7"/>
      <c r="W643" s="7"/>
    </row>
    <row r="644" spans="1:23" x14ac:dyDescent="0.2">
      <c r="A644" s="7"/>
      <c r="B644" s="7"/>
      <c r="C644" s="7"/>
      <c r="D644" s="25"/>
      <c r="E644" s="25"/>
      <c r="F644" s="25"/>
      <c r="G644" s="25"/>
      <c r="H644" s="25"/>
      <c r="I644" s="25"/>
      <c r="J644" s="25"/>
      <c r="K644" s="25"/>
      <c r="L644" s="25"/>
      <c r="M644" s="25"/>
      <c r="N644" s="25"/>
      <c r="O644" s="25"/>
      <c r="P644" s="25"/>
      <c r="Q644" s="7"/>
      <c r="R644" s="7"/>
      <c r="S644" s="7"/>
      <c r="T644" s="7"/>
      <c r="U644" s="7"/>
      <c r="V644" s="7"/>
      <c r="W644" s="7"/>
    </row>
    <row r="645" spans="1:23" x14ac:dyDescent="0.2">
      <c r="A645" s="7"/>
      <c r="B645" s="7"/>
      <c r="C645" s="7"/>
      <c r="D645" s="25"/>
      <c r="E645" s="25"/>
      <c r="F645" s="25"/>
      <c r="G645" s="25"/>
      <c r="H645" s="25"/>
      <c r="I645" s="25"/>
      <c r="J645" s="25"/>
      <c r="K645" s="25"/>
      <c r="L645" s="25"/>
      <c r="M645" s="25"/>
      <c r="N645" s="25"/>
      <c r="O645" s="25"/>
      <c r="P645" s="25"/>
      <c r="Q645" s="7"/>
      <c r="R645" s="7"/>
      <c r="S645" s="7"/>
      <c r="T645" s="7"/>
      <c r="U645" s="7"/>
      <c r="V645" s="7"/>
      <c r="W645" s="7"/>
    </row>
    <row r="646" spans="1:23" x14ac:dyDescent="0.2">
      <c r="A646" s="7"/>
      <c r="B646" s="7"/>
      <c r="C646" s="7"/>
      <c r="D646" s="25"/>
      <c r="E646" s="25"/>
      <c r="F646" s="25"/>
      <c r="G646" s="25"/>
      <c r="H646" s="25"/>
      <c r="I646" s="25"/>
      <c r="J646" s="25"/>
      <c r="K646" s="25"/>
      <c r="L646" s="25"/>
      <c r="M646" s="25"/>
      <c r="N646" s="25"/>
      <c r="O646" s="25"/>
      <c r="P646" s="25"/>
      <c r="Q646" s="7"/>
      <c r="R646" s="7"/>
      <c r="S646" s="7"/>
      <c r="T646" s="7"/>
      <c r="U646" s="7"/>
      <c r="V646" s="7"/>
      <c r="W646" s="7"/>
    </row>
    <row r="647" spans="1:23" x14ac:dyDescent="0.2">
      <c r="A647" s="7"/>
      <c r="B647" s="7"/>
      <c r="C647" s="7"/>
      <c r="D647" s="25"/>
      <c r="E647" s="25"/>
      <c r="F647" s="25"/>
      <c r="G647" s="25"/>
      <c r="H647" s="25"/>
      <c r="I647" s="25"/>
      <c r="J647" s="25"/>
      <c r="K647" s="25"/>
      <c r="L647" s="25"/>
      <c r="M647" s="25"/>
      <c r="N647" s="25"/>
      <c r="O647" s="25"/>
      <c r="P647" s="25"/>
      <c r="Q647" s="7"/>
      <c r="R647" s="7"/>
      <c r="S647" s="7"/>
      <c r="T647" s="7"/>
      <c r="U647" s="7"/>
      <c r="V647" s="7"/>
      <c r="W647" s="7"/>
    </row>
    <row r="648" spans="1:23" x14ac:dyDescent="0.2">
      <c r="A648" s="7"/>
      <c r="B648" s="7"/>
      <c r="C648" s="7"/>
      <c r="D648" s="25"/>
      <c r="E648" s="25"/>
      <c r="F648" s="25"/>
      <c r="G648" s="25"/>
      <c r="H648" s="25"/>
      <c r="I648" s="25"/>
      <c r="J648" s="25"/>
      <c r="K648" s="25"/>
      <c r="L648" s="25"/>
      <c r="M648" s="25"/>
      <c r="N648" s="25"/>
      <c r="O648" s="25"/>
      <c r="P648" s="25"/>
      <c r="Q648" s="7"/>
      <c r="R648" s="7"/>
      <c r="S648" s="7"/>
      <c r="T648" s="7"/>
      <c r="U648" s="7"/>
      <c r="V648" s="7"/>
      <c r="W648" s="7"/>
    </row>
    <row r="649" spans="1:23" x14ac:dyDescent="0.2">
      <c r="A649" s="7"/>
      <c r="B649" s="7"/>
      <c r="C649" s="7"/>
      <c r="D649" s="25"/>
      <c r="E649" s="25"/>
      <c r="F649" s="25"/>
      <c r="G649" s="25"/>
      <c r="H649" s="25"/>
      <c r="I649" s="25"/>
      <c r="J649" s="25"/>
      <c r="K649" s="25"/>
      <c r="L649" s="25"/>
      <c r="M649" s="25"/>
      <c r="N649" s="25"/>
      <c r="O649" s="25"/>
      <c r="P649" s="25"/>
      <c r="Q649" s="7"/>
      <c r="R649" s="7"/>
      <c r="S649" s="7"/>
      <c r="T649" s="7"/>
      <c r="U649" s="7"/>
      <c r="V649" s="7"/>
      <c r="W649" s="7"/>
    </row>
    <row r="650" spans="1:23" x14ac:dyDescent="0.2">
      <c r="A650" s="7"/>
      <c r="B650" s="7"/>
      <c r="C650" s="7"/>
      <c r="D650" s="25"/>
      <c r="E650" s="25"/>
      <c r="F650" s="25"/>
      <c r="G650" s="25"/>
      <c r="H650" s="25"/>
      <c r="I650" s="25"/>
      <c r="J650" s="25"/>
      <c r="K650" s="25"/>
      <c r="L650" s="25"/>
      <c r="M650" s="25"/>
      <c r="N650" s="25"/>
      <c r="O650" s="25"/>
      <c r="P650" s="25"/>
      <c r="Q650" s="7"/>
      <c r="R650" s="7"/>
      <c r="S650" s="7"/>
      <c r="T650" s="7"/>
      <c r="U650" s="7"/>
      <c r="V650" s="7"/>
      <c r="W650" s="7"/>
    </row>
    <row r="651" spans="1:23" x14ac:dyDescent="0.2">
      <c r="A651" s="7"/>
      <c r="B651" s="7"/>
      <c r="C651" s="7"/>
      <c r="D651" s="25"/>
      <c r="E651" s="25"/>
      <c r="F651" s="25"/>
      <c r="G651" s="25"/>
      <c r="H651" s="25"/>
      <c r="I651" s="25"/>
      <c r="J651" s="25"/>
      <c r="K651" s="25"/>
      <c r="L651" s="25"/>
      <c r="M651" s="25"/>
      <c r="N651" s="25"/>
      <c r="O651" s="25"/>
      <c r="P651" s="25"/>
      <c r="Q651" s="7"/>
      <c r="R651" s="7"/>
      <c r="S651" s="7"/>
      <c r="T651" s="7"/>
      <c r="U651" s="7"/>
      <c r="V651" s="7"/>
      <c r="W651" s="7"/>
    </row>
    <row r="652" spans="1:23" x14ac:dyDescent="0.2">
      <c r="A652" s="7"/>
      <c r="B652" s="7"/>
      <c r="C652" s="7"/>
      <c r="D652" s="25"/>
      <c r="E652" s="25"/>
      <c r="F652" s="25"/>
      <c r="G652" s="25"/>
      <c r="H652" s="25"/>
      <c r="I652" s="25"/>
      <c r="J652" s="25"/>
      <c r="K652" s="25"/>
      <c r="L652" s="25"/>
      <c r="M652" s="25"/>
      <c r="N652" s="25"/>
      <c r="O652" s="25"/>
      <c r="P652" s="25"/>
      <c r="Q652" s="7"/>
      <c r="R652" s="7"/>
      <c r="S652" s="7"/>
      <c r="T652" s="7"/>
      <c r="U652" s="7"/>
      <c r="V652" s="7"/>
      <c r="W652" s="7"/>
    </row>
    <row r="653" spans="1:23" x14ac:dyDescent="0.2">
      <c r="A653" s="7"/>
      <c r="B653" s="7"/>
      <c r="C653" s="7"/>
      <c r="D653" s="25"/>
      <c r="E653" s="25"/>
      <c r="F653" s="25"/>
      <c r="G653" s="25"/>
      <c r="H653" s="25"/>
      <c r="I653" s="25"/>
      <c r="J653" s="25"/>
      <c r="K653" s="25"/>
      <c r="L653" s="25"/>
      <c r="M653" s="25"/>
      <c r="N653" s="25"/>
      <c r="O653" s="25"/>
      <c r="P653" s="25"/>
      <c r="Q653" s="7"/>
      <c r="R653" s="7"/>
      <c r="S653" s="7"/>
      <c r="T653" s="7"/>
      <c r="U653" s="7"/>
      <c r="V653" s="7"/>
      <c r="W653" s="7"/>
    </row>
    <row r="654" spans="1:23" x14ac:dyDescent="0.2">
      <c r="A654" s="7"/>
      <c r="B654" s="7"/>
      <c r="C654" s="7"/>
      <c r="D654" s="25"/>
      <c r="E654" s="25"/>
      <c r="F654" s="25"/>
      <c r="G654" s="25"/>
      <c r="H654" s="25"/>
      <c r="I654" s="25"/>
      <c r="J654" s="25"/>
      <c r="K654" s="25"/>
      <c r="L654" s="25"/>
      <c r="M654" s="25"/>
      <c r="N654" s="25"/>
      <c r="O654" s="25"/>
      <c r="P654" s="25"/>
      <c r="Q654" s="7"/>
      <c r="R654" s="7"/>
      <c r="S654" s="7"/>
      <c r="T654" s="7"/>
      <c r="U654" s="7"/>
      <c r="V654" s="7"/>
      <c r="W654" s="7"/>
    </row>
    <row r="655" spans="1:23" x14ac:dyDescent="0.2">
      <c r="A655" s="7"/>
      <c r="B655" s="7"/>
      <c r="C655" s="7"/>
      <c r="D655" s="25"/>
      <c r="E655" s="25"/>
      <c r="F655" s="25"/>
      <c r="G655" s="25"/>
      <c r="H655" s="25"/>
      <c r="I655" s="25"/>
      <c r="J655" s="25"/>
      <c r="K655" s="25"/>
      <c r="L655" s="25"/>
      <c r="M655" s="25"/>
      <c r="N655" s="25"/>
      <c r="O655" s="25"/>
      <c r="P655" s="25"/>
      <c r="Q655" s="7"/>
      <c r="R655" s="7"/>
      <c r="S655" s="7"/>
      <c r="T655" s="7"/>
      <c r="U655" s="7"/>
      <c r="V655" s="7"/>
      <c r="W655" s="7"/>
    </row>
    <row r="656" spans="1:23" x14ac:dyDescent="0.2">
      <c r="A656" s="7"/>
      <c r="B656" s="7"/>
      <c r="C656" s="7"/>
      <c r="D656" s="25"/>
      <c r="E656" s="25"/>
      <c r="F656" s="25"/>
      <c r="G656" s="25"/>
      <c r="H656" s="25"/>
      <c r="I656" s="25"/>
      <c r="J656" s="25"/>
      <c r="K656" s="25"/>
      <c r="L656" s="25"/>
      <c r="M656" s="25"/>
      <c r="N656" s="25"/>
      <c r="O656" s="25"/>
      <c r="P656" s="25"/>
      <c r="Q656" s="7"/>
      <c r="R656" s="7"/>
      <c r="S656" s="7"/>
      <c r="T656" s="7"/>
      <c r="U656" s="7"/>
      <c r="V656" s="7"/>
      <c r="W656" s="7"/>
    </row>
    <row r="657" spans="1:23" x14ac:dyDescent="0.2">
      <c r="A657" s="7"/>
      <c r="B657" s="7"/>
      <c r="C657" s="7"/>
      <c r="D657" s="25"/>
      <c r="E657" s="25"/>
      <c r="F657" s="25"/>
      <c r="G657" s="25"/>
      <c r="H657" s="25"/>
      <c r="I657" s="25"/>
      <c r="J657" s="25"/>
      <c r="K657" s="25"/>
      <c r="L657" s="25"/>
      <c r="M657" s="25"/>
      <c r="N657" s="25"/>
      <c r="O657" s="25"/>
      <c r="P657" s="25"/>
      <c r="Q657" s="7"/>
      <c r="R657" s="7"/>
      <c r="S657" s="7"/>
      <c r="T657" s="7"/>
      <c r="U657" s="7"/>
      <c r="V657" s="7"/>
      <c r="W657" s="7"/>
    </row>
    <row r="658" spans="1:23" x14ac:dyDescent="0.2">
      <c r="A658" s="7"/>
      <c r="B658" s="7"/>
      <c r="C658" s="7"/>
      <c r="D658" s="25"/>
      <c r="E658" s="25"/>
      <c r="F658" s="25"/>
      <c r="G658" s="25"/>
      <c r="H658" s="25"/>
      <c r="I658" s="25"/>
      <c r="J658" s="25"/>
      <c r="K658" s="25"/>
      <c r="L658" s="25"/>
      <c r="M658" s="25"/>
      <c r="N658" s="25"/>
      <c r="O658" s="25"/>
      <c r="P658" s="25"/>
      <c r="Q658" s="7"/>
      <c r="R658" s="7"/>
      <c r="S658" s="7"/>
      <c r="T658" s="7"/>
      <c r="U658" s="7"/>
      <c r="V658" s="7"/>
      <c r="W658" s="7"/>
    </row>
    <row r="659" spans="1:23" x14ac:dyDescent="0.2">
      <c r="A659" s="7"/>
      <c r="B659" s="7"/>
      <c r="C659" s="7"/>
      <c r="D659" s="25"/>
      <c r="E659" s="25"/>
      <c r="F659" s="25"/>
      <c r="G659" s="25"/>
      <c r="H659" s="25"/>
      <c r="I659" s="25"/>
      <c r="J659" s="25"/>
      <c r="K659" s="25"/>
      <c r="L659" s="25"/>
      <c r="M659" s="25"/>
      <c r="N659" s="25"/>
      <c r="O659" s="25"/>
      <c r="P659" s="25"/>
      <c r="Q659" s="7"/>
      <c r="R659" s="7"/>
      <c r="S659" s="7"/>
      <c r="T659" s="7"/>
      <c r="U659" s="7"/>
      <c r="V659" s="7"/>
      <c r="W659" s="7"/>
    </row>
    <row r="660" spans="1:23" x14ac:dyDescent="0.2">
      <c r="A660" s="7"/>
      <c r="B660" s="7"/>
      <c r="C660" s="7"/>
      <c r="D660" s="25"/>
      <c r="E660" s="25"/>
      <c r="F660" s="25"/>
      <c r="G660" s="25"/>
      <c r="H660" s="25"/>
      <c r="I660" s="25"/>
      <c r="J660" s="25"/>
      <c r="K660" s="25"/>
      <c r="L660" s="25"/>
      <c r="M660" s="25"/>
      <c r="N660" s="25"/>
      <c r="O660" s="25"/>
      <c r="P660" s="25"/>
      <c r="Q660" s="7"/>
      <c r="R660" s="7"/>
      <c r="S660" s="7"/>
      <c r="T660" s="7"/>
      <c r="U660" s="7"/>
      <c r="V660" s="7"/>
      <c r="W660" s="7"/>
    </row>
    <row r="661" spans="1:23" x14ac:dyDescent="0.2">
      <c r="A661" s="7"/>
      <c r="B661" s="7"/>
      <c r="C661" s="7"/>
      <c r="D661" s="25"/>
      <c r="E661" s="25"/>
      <c r="F661" s="25"/>
      <c r="G661" s="25"/>
      <c r="H661" s="25"/>
      <c r="I661" s="25"/>
      <c r="J661" s="25"/>
      <c r="K661" s="25"/>
      <c r="L661" s="25"/>
      <c r="M661" s="25"/>
      <c r="N661" s="25"/>
      <c r="O661" s="25"/>
      <c r="P661" s="25"/>
      <c r="Q661" s="7"/>
      <c r="R661" s="7"/>
      <c r="S661" s="7"/>
      <c r="T661" s="7"/>
      <c r="U661" s="7"/>
      <c r="V661" s="7"/>
      <c r="W661" s="7"/>
    </row>
    <row r="662" spans="1:23" x14ac:dyDescent="0.2">
      <c r="A662" s="7"/>
      <c r="B662" s="7"/>
      <c r="C662" s="7"/>
      <c r="D662" s="25"/>
      <c r="E662" s="25"/>
      <c r="F662" s="25"/>
      <c r="G662" s="25"/>
      <c r="H662" s="25"/>
      <c r="I662" s="25"/>
      <c r="J662" s="25"/>
      <c r="K662" s="25"/>
      <c r="L662" s="25"/>
      <c r="M662" s="25"/>
      <c r="N662" s="25"/>
      <c r="O662" s="25"/>
      <c r="P662" s="25"/>
      <c r="Q662" s="7"/>
      <c r="R662" s="7"/>
      <c r="S662" s="7"/>
      <c r="T662" s="7"/>
      <c r="U662" s="7"/>
      <c r="V662" s="7"/>
      <c r="W662" s="7"/>
    </row>
    <row r="663" spans="1:23" x14ac:dyDescent="0.2">
      <c r="A663" s="7"/>
      <c r="B663" s="7"/>
      <c r="C663" s="7"/>
      <c r="D663" s="25"/>
      <c r="E663" s="25"/>
      <c r="F663" s="25"/>
      <c r="G663" s="25"/>
      <c r="H663" s="25"/>
      <c r="I663" s="25"/>
      <c r="J663" s="25"/>
      <c r="K663" s="25"/>
      <c r="L663" s="25"/>
      <c r="M663" s="25"/>
      <c r="N663" s="25"/>
      <c r="O663" s="25"/>
      <c r="P663" s="25"/>
      <c r="Q663" s="7"/>
      <c r="R663" s="7"/>
      <c r="S663" s="7"/>
      <c r="T663" s="7"/>
      <c r="U663" s="7"/>
      <c r="V663" s="7"/>
      <c r="W663" s="7"/>
    </row>
    <row r="664" spans="1:23" x14ac:dyDescent="0.2">
      <c r="A664" s="7"/>
      <c r="B664" s="7"/>
      <c r="C664" s="7"/>
      <c r="D664" s="25"/>
      <c r="E664" s="25"/>
      <c r="F664" s="25"/>
      <c r="G664" s="25"/>
      <c r="H664" s="25"/>
      <c r="I664" s="25"/>
      <c r="J664" s="25"/>
      <c r="K664" s="25"/>
      <c r="L664" s="25"/>
      <c r="M664" s="25"/>
      <c r="N664" s="25"/>
      <c r="O664" s="25"/>
      <c r="P664" s="25"/>
      <c r="Q664" s="7"/>
      <c r="R664" s="7"/>
      <c r="S664" s="7"/>
      <c r="T664" s="7"/>
      <c r="U664" s="7"/>
      <c r="V664" s="7"/>
      <c r="W664" s="7"/>
    </row>
    <row r="665" spans="1:23" x14ac:dyDescent="0.2">
      <c r="A665" s="7"/>
      <c r="B665" s="7"/>
      <c r="C665" s="7"/>
      <c r="D665" s="25"/>
      <c r="E665" s="25"/>
      <c r="F665" s="25"/>
      <c r="G665" s="25"/>
      <c r="H665" s="25"/>
      <c r="I665" s="25"/>
      <c r="J665" s="25"/>
      <c r="K665" s="25"/>
      <c r="L665" s="25"/>
      <c r="M665" s="25"/>
      <c r="N665" s="25"/>
      <c r="O665" s="25"/>
      <c r="P665" s="25"/>
      <c r="Q665" s="7"/>
      <c r="R665" s="7"/>
      <c r="S665" s="7"/>
      <c r="T665" s="7"/>
      <c r="U665" s="7"/>
      <c r="V665" s="7"/>
      <c r="W665" s="7"/>
    </row>
    <row r="666" spans="1:23" x14ac:dyDescent="0.2">
      <c r="A666" s="7"/>
      <c r="B666" s="7"/>
      <c r="C666" s="7"/>
      <c r="D666" s="25"/>
      <c r="E666" s="25"/>
      <c r="F666" s="25"/>
      <c r="G666" s="25"/>
      <c r="H666" s="25"/>
      <c r="I666" s="25"/>
      <c r="J666" s="25"/>
      <c r="K666" s="25"/>
      <c r="L666" s="25"/>
      <c r="M666" s="25"/>
      <c r="N666" s="25"/>
      <c r="O666" s="25"/>
      <c r="P666" s="25"/>
      <c r="Q666" s="7"/>
      <c r="R666" s="7"/>
      <c r="S666" s="7"/>
      <c r="T666" s="7"/>
      <c r="U666" s="7"/>
      <c r="V666" s="7"/>
      <c r="W666" s="7"/>
    </row>
    <row r="667" spans="1:23" x14ac:dyDescent="0.2">
      <c r="A667" s="7"/>
      <c r="B667" s="7"/>
      <c r="C667" s="7"/>
      <c r="D667" s="25"/>
      <c r="E667" s="25"/>
      <c r="F667" s="25"/>
      <c r="G667" s="25"/>
      <c r="H667" s="25"/>
      <c r="I667" s="25"/>
      <c r="J667" s="25"/>
      <c r="K667" s="25"/>
      <c r="L667" s="25"/>
      <c r="M667" s="25"/>
      <c r="N667" s="25"/>
      <c r="O667" s="25"/>
      <c r="P667" s="25"/>
      <c r="Q667" s="7"/>
      <c r="R667" s="7"/>
      <c r="S667" s="7"/>
      <c r="T667" s="7"/>
      <c r="U667" s="7"/>
      <c r="V667" s="7"/>
      <c r="W667" s="7"/>
    </row>
    <row r="668" spans="1:23" x14ac:dyDescent="0.2">
      <c r="A668" s="7"/>
      <c r="B668" s="7"/>
      <c r="C668" s="7"/>
      <c r="D668" s="25"/>
      <c r="E668" s="25"/>
      <c r="F668" s="25"/>
      <c r="G668" s="25"/>
      <c r="H668" s="25"/>
      <c r="I668" s="25"/>
      <c r="J668" s="25"/>
      <c r="K668" s="25"/>
      <c r="L668" s="25"/>
      <c r="M668" s="25"/>
      <c r="N668" s="25"/>
      <c r="O668" s="25"/>
      <c r="P668" s="25"/>
      <c r="Q668" s="7"/>
      <c r="R668" s="7"/>
      <c r="S668" s="7"/>
      <c r="T668" s="7"/>
      <c r="U668" s="7"/>
      <c r="V668" s="7"/>
      <c r="W668" s="7"/>
    </row>
    <row r="669" spans="1:23" x14ac:dyDescent="0.2">
      <c r="A669" s="7"/>
      <c r="B669" s="7"/>
      <c r="C669" s="7"/>
      <c r="D669" s="25"/>
      <c r="E669" s="25"/>
      <c r="F669" s="25"/>
      <c r="G669" s="25"/>
      <c r="H669" s="25"/>
      <c r="I669" s="25"/>
      <c r="J669" s="25"/>
      <c r="K669" s="25"/>
      <c r="L669" s="25"/>
      <c r="M669" s="25"/>
      <c r="N669" s="25"/>
      <c r="O669" s="25"/>
      <c r="P669" s="25"/>
      <c r="Q669" s="7"/>
      <c r="R669" s="7"/>
      <c r="S669" s="7"/>
      <c r="T669" s="7"/>
      <c r="U669" s="7"/>
      <c r="V669" s="7"/>
      <c r="W669" s="7"/>
    </row>
    <row r="670" spans="1:23" x14ac:dyDescent="0.2">
      <c r="A670" s="7"/>
      <c r="B670" s="7"/>
      <c r="C670" s="7"/>
      <c r="D670" s="25"/>
      <c r="E670" s="25"/>
      <c r="F670" s="25"/>
      <c r="G670" s="25"/>
      <c r="H670" s="25"/>
      <c r="I670" s="25"/>
      <c r="J670" s="25"/>
      <c r="K670" s="25"/>
      <c r="L670" s="25"/>
      <c r="M670" s="25"/>
      <c r="N670" s="25"/>
      <c r="O670" s="25"/>
      <c r="P670" s="25"/>
      <c r="Q670" s="7"/>
      <c r="R670" s="7"/>
      <c r="S670" s="7"/>
      <c r="T670" s="7"/>
      <c r="U670" s="7"/>
      <c r="V670" s="7"/>
      <c r="W670" s="7"/>
    </row>
    <row r="671" spans="1:23" x14ac:dyDescent="0.2">
      <c r="A671" s="7"/>
      <c r="B671" s="7"/>
      <c r="C671" s="7"/>
      <c r="D671" s="25"/>
      <c r="E671" s="25"/>
      <c r="F671" s="25"/>
      <c r="G671" s="25"/>
      <c r="H671" s="25"/>
      <c r="I671" s="25"/>
      <c r="J671" s="25"/>
      <c r="K671" s="25"/>
      <c r="L671" s="25"/>
      <c r="M671" s="25"/>
      <c r="N671" s="25"/>
      <c r="O671" s="25"/>
      <c r="P671" s="25"/>
      <c r="Q671" s="7"/>
      <c r="R671" s="7"/>
      <c r="S671" s="7"/>
      <c r="T671" s="7"/>
      <c r="U671" s="7"/>
      <c r="V671" s="7"/>
      <c r="W671" s="7"/>
    </row>
    <row r="672" spans="1:23" x14ac:dyDescent="0.2">
      <c r="A672" s="7"/>
      <c r="B672" s="7"/>
      <c r="C672" s="7"/>
      <c r="D672" s="25"/>
      <c r="E672" s="25"/>
      <c r="F672" s="25"/>
      <c r="G672" s="25"/>
      <c r="H672" s="25"/>
      <c r="I672" s="25"/>
      <c r="J672" s="25"/>
      <c r="K672" s="25"/>
      <c r="L672" s="25"/>
      <c r="M672" s="25"/>
      <c r="N672" s="25"/>
      <c r="O672" s="25"/>
      <c r="P672" s="25"/>
      <c r="Q672" s="7"/>
      <c r="R672" s="7"/>
      <c r="S672" s="7"/>
      <c r="T672" s="7"/>
      <c r="U672" s="7"/>
      <c r="V672" s="7"/>
      <c r="W672" s="7"/>
    </row>
    <row r="673" spans="1:23" x14ac:dyDescent="0.2">
      <c r="A673" s="7"/>
      <c r="B673" s="7"/>
      <c r="C673" s="7"/>
      <c r="D673" s="25"/>
      <c r="E673" s="25"/>
      <c r="F673" s="25"/>
      <c r="G673" s="25"/>
      <c r="H673" s="25"/>
      <c r="I673" s="25"/>
      <c r="J673" s="25"/>
      <c r="K673" s="25"/>
      <c r="L673" s="25"/>
      <c r="M673" s="25"/>
      <c r="N673" s="25"/>
      <c r="O673" s="25"/>
      <c r="P673" s="25"/>
      <c r="Q673" s="7"/>
      <c r="R673" s="7"/>
      <c r="S673" s="7"/>
      <c r="T673" s="7"/>
      <c r="U673" s="7"/>
      <c r="V673" s="7"/>
      <c r="W673" s="7"/>
    </row>
    <row r="674" spans="1:23" x14ac:dyDescent="0.2">
      <c r="A674" s="7"/>
      <c r="B674" s="7"/>
      <c r="C674" s="7"/>
      <c r="D674" s="25"/>
      <c r="E674" s="25"/>
      <c r="F674" s="25"/>
      <c r="G674" s="25"/>
      <c r="H674" s="25"/>
      <c r="I674" s="25"/>
      <c r="J674" s="25"/>
      <c r="K674" s="25"/>
      <c r="L674" s="25"/>
      <c r="M674" s="25"/>
      <c r="N674" s="25"/>
      <c r="O674" s="25"/>
      <c r="P674" s="25"/>
      <c r="Q674" s="7"/>
      <c r="R674" s="7"/>
      <c r="S674" s="7"/>
      <c r="T674" s="7"/>
      <c r="U674" s="7"/>
      <c r="V674" s="7"/>
      <c r="W674" s="7"/>
    </row>
    <row r="675" spans="1:23" x14ac:dyDescent="0.2">
      <c r="A675" s="7"/>
      <c r="B675" s="7"/>
      <c r="C675" s="7"/>
      <c r="D675" s="25"/>
      <c r="E675" s="25"/>
      <c r="F675" s="25"/>
      <c r="G675" s="25"/>
      <c r="H675" s="25"/>
      <c r="I675" s="25"/>
      <c r="J675" s="25"/>
      <c r="K675" s="25"/>
      <c r="L675" s="25"/>
      <c r="M675" s="25"/>
      <c r="N675" s="25"/>
      <c r="O675" s="25"/>
      <c r="P675" s="25"/>
      <c r="Q675" s="7"/>
      <c r="R675" s="7"/>
      <c r="S675" s="7"/>
      <c r="T675" s="7"/>
      <c r="U675" s="7"/>
      <c r="V675" s="7"/>
      <c r="W675" s="7"/>
    </row>
    <row r="676" spans="1:23" x14ac:dyDescent="0.2">
      <c r="A676" s="7"/>
      <c r="B676" s="7"/>
      <c r="C676" s="7"/>
      <c r="D676" s="25"/>
      <c r="E676" s="25"/>
      <c r="F676" s="25"/>
      <c r="G676" s="25"/>
      <c r="H676" s="25"/>
      <c r="I676" s="25"/>
      <c r="J676" s="25"/>
      <c r="K676" s="25"/>
      <c r="L676" s="25"/>
      <c r="M676" s="25"/>
      <c r="N676" s="25"/>
      <c r="O676" s="25"/>
      <c r="P676" s="25"/>
      <c r="Q676" s="7"/>
      <c r="R676" s="7"/>
      <c r="S676" s="7"/>
      <c r="T676" s="7"/>
      <c r="U676" s="7"/>
      <c r="V676" s="7"/>
      <c r="W676" s="7"/>
    </row>
    <row r="677" spans="1:23" x14ac:dyDescent="0.2">
      <c r="A677" s="7"/>
      <c r="B677" s="7"/>
      <c r="C677" s="7"/>
      <c r="D677" s="25"/>
      <c r="E677" s="25"/>
      <c r="F677" s="25"/>
      <c r="G677" s="25"/>
      <c r="H677" s="25"/>
      <c r="I677" s="25"/>
      <c r="J677" s="25"/>
      <c r="K677" s="25"/>
      <c r="L677" s="25"/>
      <c r="M677" s="25"/>
      <c r="N677" s="25"/>
      <c r="O677" s="25"/>
      <c r="P677" s="25"/>
      <c r="Q677" s="7"/>
      <c r="R677" s="7"/>
      <c r="S677" s="7"/>
      <c r="T677" s="7"/>
      <c r="U677" s="7"/>
      <c r="V677" s="7"/>
      <c r="W677" s="7"/>
    </row>
    <row r="678" spans="1:23" x14ac:dyDescent="0.2">
      <c r="A678" s="7"/>
      <c r="B678" s="7"/>
      <c r="C678" s="7"/>
      <c r="D678" s="25"/>
      <c r="E678" s="25"/>
      <c r="F678" s="25"/>
      <c r="G678" s="25"/>
      <c r="H678" s="25"/>
      <c r="I678" s="25"/>
      <c r="J678" s="25"/>
      <c r="K678" s="25"/>
      <c r="L678" s="25"/>
      <c r="M678" s="25"/>
      <c r="N678" s="25"/>
      <c r="O678" s="25"/>
      <c r="P678" s="25"/>
      <c r="Q678" s="7"/>
      <c r="R678" s="7"/>
      <c r="S678" s="7"/>
      <c r="T678" s="7"/>
      <c r="U678" s="7"/>
      <c r="V678" s="7"/>
      <c r="W678" s="7"/>
    </row>
    <row r="679" spans="1:23" x14ac:dyDescent="0.2">
      <c r="A679" s="7"/>
      <c r="B679" s="7"/>
      <c r="C679" s="7"/>
      <c r="D679" s="25"/>
      <c r="E679" s="25"/>
      <c r="F679" s="25"/>
      <c r="G679" s="25"/>
      <c r="H679" s="25"/>
      <c r="I679" s="25"/>
      <c r="J679" s="25"/>
      <c r="K679" s="25"/>
      <c r="L679" s="25"/>
      <c r="M679" s="25"/>
      <c r="N679" s="25"/>
      <c r="O679" s="25"/>
      <c r="P679" s="25"/>
      <c r="Q679" s="7"/>
      <c r="R679" s="7"/>
      <c r="S679" s="7"/>
      <c r="T679" s="7"/>
      <c r="U679" s="7"/>
      <c r="V679" s="7"/>
      <c r="W679" s="7"/>
    </row>
    <row r="680" spans="1:23" x14ac:dyDescent="0.2">
      <c r="A680" s="7"/>
      <c r="B680" s="7"/>
      <c r="C680" s="7"/>
      <c r="D680" s="25"/>
      <c r="E680" s="25"/>
      <c r="F680" s="25"/>
      <c r="G680" s="25"/>
      <c r="H680" s="25"/>
      <c r="I680" s="25"/>
      <c r="J680" s="25"/>
      <c r="K680" s="25"/>
      <c r="L680" s="25"/>
      <c r="M680" s="25"/>
      <c r="N680" s="25"/>
      <c r="O680" s="25"/>
      <c r="P680" s="25"/>
      <c r="Q680" s="7"/>
      <c r="R680" s="7"/>
      <c r="S680" s="7"/>
      <c r="T680" s="7"/>
      <c r="U680" s="7"/>
      <c r="V680" s="7"/>
      <c r="W680" s="7"/>
    </row>
    <row r="681" spans="1:23" x14ac:dyDescent="0.2">
      <c r="A681" s="7"/>
      <c r="B681" s="7"/>
      <c r="C681" s="7"/>
      <c r="D681" s="25"/>
      <c r="E681" s="25"/>
      <c r="F681" s="25"/>
      <c r="G681" s="25"/>
      <c r="H681" s="25"/>
      <c r="I681" s="25"/>
      <c r="J681" s="25"/>
      <c r="K681" s="25"/>
      <c r="L681" s="25"/>
      <c r="M681" s="25"/>
      <c r="N681" s="25"/>
      <c r="O681" s="25"/>
      <c r="P681" s="25"/>
      <c r="Q681" s="7"/>
      <c r="R681" s="7"/>
      <c r="S681" s="7"/>
      <c r="T681" s="7"/>
      <c r="U681" s="7"/>
      <c r="V681" s="7"/>
      <c r="W681" s="7"/>
    </row>
    <row r="682" spans="1:23" x14ac:dyDescent="0.2">
      <c r="A682" s="7"/>
      <c r="B682" s="7"/>
      <c r="C682" s="7"/>
      <c r="D682" s="25"/>
      <c r="E682" s="25"/>
      <c r="F682" s="25"/>
      <c r="G682" s="25"/>
      <c r="H682" s="25"/>
      <c r="I682" s="25"/>
      <c r="J682" s="25"/>
      <c r="K682" s="25"/>
      <c r="L682" s="25"/>
      <c r="M682" s="25"/>
      <c r="N682" s="25"/>
      <c r="O682" s="25"/>
      <c r="P682" s="25"/>
      <c r="Q682" s="7"/>
      <c r="R682" s="7"/>
      <c r="S682" s="7"/>
      <c r="T682" s="7"/>
      <c r="U682" s="7"/>
      <c r="V682" s="7"/>
      <c r="W682" s="7"/>
    </row>
    <row r="683" spans="1:23" x14ac:dyDescent="0.2">
      <c r="A683" s="7"/>
      <c r="B683" s="7"/>
      <c r="C683" s="7"/>
      <c r="D683" s="25"/>
      <c r="E683" s="25"/>
      <c r="F683" s="25"/>
      <c r="G683" s="25"/>
      <c r="H683" s="25"/>
      <c r="I683" s="25"/>
      <c r="J683" s="25"/>
      <c r="K683" s="25"/>
      <c r="L683" s="25"/>
      <c r="M683" s="25"/>
      <c r="N683" s="25"/>
      <c r="O683" s="25"/>
      <c r="P683" s="25"/>
      <c r="Q683" s="7"/>
      <c r="R683" s="7"/>
      <c r="S683" s="7"/>
      <c r="T683" s="7"/>
      <c r="U683" s="7"/>
      <c r="V683" s="7"/>
      <c r="W683" s="7"/>
    </row>
    <row r="684" spans="1:23" x14ac:dyDescent="0.2">
      <c r="A684" s="7"/>
      <c r="B684" s="7"/>
      <c r="C684" s="7"/>
      <c r="D684" s="25"/>
      <c r="E684" s="25"/>
      <c r="F684" s="25"/>
      <c r="G684" s="25"/>
      <c r="H684" s="25"/>
      <c r="I684" s="25"/>
      <c r="J684" s="25"/>
      <c r="K684" s="25"/>
      <c r="L684" s="25"/>
      <c r="M684" s="25"/>
      <c r="N684" s="25"/>
      <c r="O684" s="25"/>
      <c r="P684" s="25"/>
      <c r="Q684" s="7"/>
      <c r="R684" s="7"/>
      <c r="S684" s="7"/>
      <c r="T684" s="7"/>
      <c r="U684" s="7"/>
      <c r="V684" s="7"/>
      <c r="W684" s="7"/>
    </row>
    <row r="685" spans="1:23" x14ac:dyDescent="0.2">
      <c r="A685" s="7"/>
      <c r="B685" s="7"/>
      <c r="C685" s="7"/>
      <c r="D685" s="25"/>
      <c r="E685" s="25"/>
      <c r="F685" s="25"/>
      <c r="G685" s="25"/>
      <c r="H685" s="25"/>
      <c r="I685" s="25"/>
      <c r="J685" s="25"/>
      <c r="K685" s="25"/>
      <c r="L685" s="25"/>
      <c r="M685" s="25"/>
      <c r="N685" s="25"/>
      <c r="O685" s="25"/>
      <c r="P685" s="25"/>
      <c r="Q685" s="7"/>
      <c r="R685" s="7"/>
      <c r="S685" s="7"/>
      <c r="T685" s="7"/>
      <c r="U685" s="7"/>
      <c r="V685" s="7"/>
      <c r="W685" s="7"/>
    </row>
    <row r="686" spans="1:23" x14ac:dyDescent="0.2">
      <c r="A686" s="7"/>
      <c r="B686" s="7"/>
      <c r="C686" s="7"/>
      <c r="D686" s="25"/>
      <c r="E686" s="25"/>
      <c r="F686" s="25"/>
      <c r="G686" s="25"/>
      <c r="H686" s="25"/>
      <c r="I686" s="25"/>
      <c r="J686" s="25"/>
      <c r="K686" s="25"/>
      <c r="L686" s="25"/>
      <c r="M686" s="25"/>
      <c r="N686" s="25"/>
      <c r="O686" s="25"/>
      <c r="P686" s="25"/>
      <c r="Q686" s="7"/>
      <c r="R686" s="7"/>
      <c r="S686" s="7"/>
      <c r="T686" s="7"/>
      <c r="U686" s="7"/>
      <c r="V686" s="7"/>
      <c r="W686" s="7"/>
    </row>
    <row r="687" spans="1:23" x14ac:dyDescent="0.2">
      <c r="A687" s="7"/>
      <c r="B687" s="7"/>
      <c r="C687" s="7"/>
      <c r="D687" s="25"/>
      <c r="E687" s="25"/>
      <c r="F687" s="25"/>
      <c r="G687" s="25"/>
      <c r="H687" s="25"/>
      <c r="I687" s="25"/>
      <c r="J687" s="25"/>
      <c r="K687" s="25"/>
      <c r="L687" s="25"/>
      <c r="M687" s="25"/>
      <c r="N687" s="25"/>
      <c r="O687" s="25"/>
      <c r="P687" s="25"/>
      <c r="Q687" s="7"/>
      <c r="R687" s="7"/>
      <c r="S687" s="7"/>
      <c r="T687" s="7"/>
      <c r="U687" s="7"/>
      <c r="V687" s="7"/>
      <c r="W687" s="7"/>
    </row>
    <row r="688" spans="1:23" x14ac:dyDescent="0.2">
      <c r="A688" s="7"/>
      <c r="B688" s="7"/>
      <c r="C688" s="7"/>
      <c r="D688" s="25"/>
      <c r="E688" s="25"/>
      <c r="F688" s="25"/>
      <c r="G688" s="25"/>
      <c r="H688" s="25"/>
      <c r="I688" s="25"/>
      <c r="J688" s="25"/>
      <c r="K688" s="25"/>
      <c r="L688" s="25"/>
      <c r="M688" s="25"/>
      <c r="N688" s="25"/>
      <c r="O688" s="25"/>
      <c r="P688" s="25"/>
      <c r="Q688" s="7"/>
      <c r="R688" s="7"/>
      <c r="S688" s="7"/>
      <c r="T688" s="7"/>
      <c r="U688" s="7"/>
      <c r="V688" s="7"/>
      <c r="W688" s="7"/>
    </row>
    <row r="689" spans="1:23" x14ac:dyDescent="0.2">
      <c r="A689" s="7"/>
      <c r="B689" s="7"/>
      <c r="C689" s="7"/>
      <c r="D689" s="25"/>
      <c r="E689" s="25"/>
      <c r="F689" s="25"/>
      <c r="G689" s="25"/>
      <c r="H689" s="25"/>
      <c r="I689" s="25"/>
      <c r="J689" s="25"/>
      <c r="K689" s="25"/>
      <c r="L689" s="25"/>
      <c r="M689" s="25"/>
      <c r="N689" s="25"/>
      <c r="O689" s="25"/>
      <c r="P689" s="25"/>
      <c r="Q689" s="7"/>
      <c r="R689" s="7"/>
      <c r="S689" s="7"/>
      <c r="T689" s="7"/>
      <c r="U689" s="7"/>
      <c r="V689" s="7"/>
      <c r="W689" s="7"/>
    </row>
    <row r="690" spans="1:23" x14ac:dyDescent="0.2">
      <c r="A690" s="7"/>
      <c r="B690" s="7"/>
      <c r="C690" s="7"/>
      <c r="D690" s="25"/>
      <c r="E690" s="25"/>
      <c r="F690" s="25"/>
      <c r="G690" s="25"/>
      <c r="H690" s="25"/>
      <c r="I690" s="25"/>
      <c r="J690" s="25"/>
      <c r="K690" s="25"/>
      <c r="L690" s="25"/>
      <c r="M690" s="25"/>
      <c r="N690" s="25"/>
      <c r="O690" s="25"/>
      <c r="P690" s="25"/>
      <c r="Q690" s="7"/>
      <c r="R690" s="7"/>
      <c r="S690" s="7"/>
      <c r="T690" s="7"/>
      <c r="U690" s="7"/>
      <c r="V690" s="7"/>
      <c r="W690" s="7"/>
    </row>
    <row r="691" spans="1:23" x14ac:dyDescent="0.2">
      <c r="A691" s="7"/>
      <c r="B691" s="7"/>
      <c r="C691" s="7"/>
      <c r="D691" s="25"/>
      <c r="E691" s="25"/>
      <c r="F691" s="25"/>
      <c r="G691" s="25"/>
      <c r="H691" s="25"/>
      <c r="I691" s="25"/>
      <c r="J691" s="25"/>
      <c r="K691" s="25"/>
      <c r="L691" s="25"/>
      <c r="M691" s="25"/>
      <c r="N691" s="25"/>
      <c r="O691" s="25"/>
      <c r="P691" s="25"/>
      <c r="Q691" s="7"/>
      <c r="R691" s="7"/>
      <c r="S691" s="7"/>
      <c r="T691" s="7"/>
      <c r="U691" s="7"/>
      <c r="V691" s="7"/>
      <c r="W691" s="7"/>
    </row>
    <row r="692" spans="1:23" x14ac:dyDescent="0.2">
      <c r="A692" s="7"/>
      <c r="B692" s="7"/>
      <c r="C692" s="7"/>
      <c r="D692" s="25"/>
      <c r="E692" s="25"/>
      <c r="F692" s="25"/>
      <c r="G692" s="25"/>
      <c r="H692" s="25"/>
      <c r="I692" s="25"/>
      <c r="J692" s="25"/>
      <c r="K692" s="25"/>
      <c r="L692" s="25"/>
      <c r="M692" s="25"/>
      <c r="N692" s="25"/>
      <c r="O692" s="25"/>
      <c r="P692" s="25"/>
      <c r="Q692" s="7"/>
      <c r="R692" s="7"/>
      <c r="S692" s="7"/>
      <c r="T692" s="7"/>
      <c r="U692" s="7"/>
      <c r="V692" s="7"/>
      <c r="W692" s="7"/>
    </row>
    <row r="693" spans="1:23" x14ac:dyDescent="0.2">
      <c r="A693" s="7"/>
      <c r="B693" s="7"/>
      <c r="C693" s="7"/>
      <c r="D693" s="25"/>
      <c r="E693" s="25"/>
      <c r="F693" s="25"/>
      <c r="G693" s="25"/>
      <c r="H693" s="25"/>
      <c r="I693" s="25"/>
      <c r="J693" s="25"/>
      <c r="K693" s="25"/>
      <c r="L693" s="25"/>
      <c r="M693" s="25"/>
      <c r="N693" s="25"/>
      <c r="O693" s="25"/>
      <c r="P693" s="25"/>
      <c r="Q693" s="7"/>
      <c r="R693" s="7"/>
      <c r="S693" s="7"/>
      <c r="T693" s="7"/>
      <c r="U693" s="7"/>
      <c r="V693" s="7"/>
      <c r="W693" s="7"/>
    </row>
    <row r="694" spans="1:23" x14ac:dyDescent="0.2">
      <c r="A694" s="7"/>
      <c r="B694" s="7"/>
      <c r="C694" s="7"/>
      <c r="D694" s="25"/>
      <c r="E694" s="25"/>
      <c r="F694" s="25"/>
      <c r="G694" s="25"/>
      <c r="H694" s="25"/>
      <c r="I694" s="25"/>
      <c r="J694" s="25"/>
      <c r="K694" s="25"/>
      <c r="L694" s="25"/>
      <c r="M694" s="25"/>
      <c r="N694" s="25"/>
      <c r="O694" s="25"/>
      <c r="P694" s="25"/>
      <c r="Q694" s="7"/>
      <c r="R694" s="7"/>
      <c r="S694" s="7"/>
      <c r="T694" s="7"/>
      <c r="U694" s="7"/>
      <c r="V694" s="7"/>
      <c r="W694" s="7"/>
    </row>
    <row r="695" spans="1:23" x14ac:dyDescent="0.2">
      <c r="A695" s="7"/>
      <c r="B695" s="7"/>
      <c r="C695" s="7"/>
      <c r="D695" s="25"/>
      <c r="E695" s="25"/>
      <c r="F695" s="25"/>
      <c r="G695" s="25"/>
      <c r="H695" s="25"/>
      <c r="I695" s="25"/>
      <c r="J695" s="25"/>
      <c r="K695" s="25"/>
      <c r="L695" s="25"/>
      <c r="M695" s="25"/>
      <c r="N695" s="25"/>
      <c r="O695" s="25"/>
      <c r="P695" s="25"/>
      <c r="Q695" s="7"/>
      <c r="R695" s="7"/>
      <c r="S695" s="7"/>
      <c r="T695" s="7"/>
      <c r="U695" s="7"/>
      <c r="V695" s="7"/>
      <c r="W695" s="7"/>
    </row>
    <row r="696" spans="1:23" x14ac:dyDescent="0.2">
      <c r="A696" s="7"/>
      <c r="B696" s="7"/>
      <c r="C696" s="7"/>
      <c r="D696" s="25"/>
      <c r="E696" s="25"/>
      <c r="F696" s="25"/>
      <c r="G696" s="25"/>
      <c r="H696" s="25"/>
      <c r="I696" s="25"/>
      <c r="J696" s="25"/>
      <c r="K696" s="25"/>
      <c r="L696" s="25"/>
      <c r="M696" s="25"/>
      <c r="N696" s="25"/>
      <c r="O696" s="25"/>
      <c r="P696" s="25"/>
      <c r="Q696" s="7"/>
      <c r="R696" s="7"/>
      <c r="S696" s="7"/>
      <c r="T696" s="7"/>
      <c r="U696" s="7"/>
      <c r="V696" s="7"/>
      <c r="W696" s="7"/>
    </row>
    <row r="697" spans="1:23" x14ac:dyDescent="0.2">
      <c r="A697" s="7"/>
      <c r="B697" s="7"/>
      <c r="C697" s="7"/>
      <c r="D697" s="25"/>
      <c r="E697" s="25"/>
      <c r="F697" s="25"/>
      <c r="G697" s="25"/>
      <c r="H697" s="25"/>
      <c r="I697" s="25"/>
      <c r="J697" s="25"/>
      <c r="K697" s="25"/>
      <c r="L697" s="25"/>
      <c r="M697" s="25"/>
      <c r="N697" s="25"/>
      <c r="O697" s="25"/>
      <c r="P697" s="25"/>
      <c r="Q697" s="7"/>
      <c r="R697" s="7"/>
      <c r="S697" s="7"/>
      <c r="T697" s="7"/>
      <c r="U697" s="7"/>
      <c r="V697" s="7"/>
      <c r="W697" s="7"/>
    </row>
    <row r="698" spans="1:23" x14ac:dyDescent="0.2">
      <c r="A698" s="7"/>
      <c r="B698" s="7"/>
      <c r="C698" s="7"/>
      <c r="D698" s="25"/>
      <c r="E698" s="25"/>
      <c r="F698" s="25"/>
      <c r="G698" s="25"/>
      <c r="H698" s="25"/>
      <c r="I698" s="25"/>
      <c r="J698" s="25"/>
      <c r="K698" s="25"/>
      <c r="L698" s="25"/>
      <c r="M698" s="25"/>
      <c r="N698" s="25"/>
      <c r="O698" s="25"/>
      <c r="P698" s="25"/>
      <c r="Q698" s="7"/>
      <c r="R698" s="7"/>
      <c r="S698" s="7"/>
      <c r="T698" s="7"/>
      <c r="U698" s="7"/>
      <c r="V698" s="7"/>
      <c r="W698" s="7"/>
    </row>
    <row r="699" spans="1:23" x14ac:dyDescent="0.2">
      <c r="A699" s="7"/>
      <c r="B699" s="7"/>
      <c r="C699" s="7"/>
      <c r="D699" s="25"/>
      <c r="E699" s="25"/>
      <c r="F699" s="25"/>
      <c r="G699" s="25"/>
      <c r="H699" s="25"/>
      <c r="I699" s="25"/>
      <c r="J699" s="25"/>
      <c r="K699" s="25"/>
      <c r="L699" s="25"/>
      <c r="M699" s="25"/>
      <c r="N699" s="25"/>
      <c r="O699" s="25"/>
      <c r="P699" s="25"/>
      <c r="Q699" s="7"/>
      <c r="R699" s="7"/>
      <c r="S699" s="7"/>
      <c r="T699" s="7"/>
      <c r="U699" s="7"/>
      <c r="V699" s="7"/>
      <c r="W699" s="7"/>
    </row>
    <row r="700" spans="1:23" x14ac:dyDescent="0.2">
      <c r="A700" s="7"/>
      <c r="B700" s="7"/>
      <c r="C700" s="7"/>
      <c r="D700" s="25"/>
      <c r="E700" s="25"/>
      <c r="F700" s="25"/>
      <c r="G700" s="25"/>
      <c r="H700" s="25"/>
      <c r="I700" s="25"/>
      <c r="J700" s="25"/>
      <c r="K700" s="25"/>
      <c r="L700" s="25"/>
      <c r="M700" s="25"/>
      <c r="N700" s="25"/>
      <c r="O700" s="25"/>
      <c r="P700" s="25"/>
      <c r="Q700" s="7"/>
      <c r="R700" s="7"/>
      <c r="S700" s="7"/>
      <c r="T700" s="7"/>
      <c r="U700" s="7"/>
      <c r="V700" s="7"/>
      <c r="W700" s="7"/>
    </row>
    <row r="701" spans="1:23" x14ac:dyDescent="0.2">
      <c r="A701" s="7"/>
      <c r="B701" s="7"/>
      <c r="C701" s="7"/>
      <c r="D701" s="25"/>
      <c r="E701" s="25"/>
      <c r="F701" s="25"/>
      <c r="G701" s="25"/>
      <c r="H701" s="25"/>
      <c r="I701" s="25"/>
      <c r="J701" s="25"/>
      <c r="K701" s="25"/>
      <c r="L701" s="25"/>
      <c r="M701" s="25"/>
      <c r="N701" s="25"/>
      <c r="O701" s="25"/>
      <c r="P701" s="25"/>
      <c r="Q701" s="7"/>
      <c r="R701" s="7"/>
      <c r="S701" s="7"/>
      <c r="T701" s="7"/>
      <c r="U701" s="7"/>
      <c r="V701" s="7"/>
      <c r="W701" s="7"/>
    </row>
    <row r="702" spans="1:23" x14ac:dyDescent="0.2">
      <c r="A702" s="7"/>
      <c r="B702" s="7"/>
      <c r="C702" s="7"/>
      <c r="D702" s="25"/>
      <c r="E702" s="25"/>
      <c r="F702" s="25"/>
      <c r="G702" s="25"/>
      <c r="H702" s="25"/>
      <c r="I702" s="25"/>
      <c r="J702" s="25"/>
      <c r="K702" s="25"/>
      <c r="L702" s="25"/>
      <c r="M702" s="25"/>
      <c r="N702" s="25"/>
      <c r="O702" s="25"/>
      <c r="P702" s="25"/>
      <c r="Q702" s="7"/>
      <c r="R702" s="7"/>
      <c r="S702" s="7"/>
      <c r="T702" s="7"/>
      <c r="U702" s="7"/>
      <c r="V702" s="7"/>
      <c r="W702" s="7"/>
    </row>
    <row r="703" spans="1:23" x14ac:dyDescent="0.2">
      <c r="A703" s="7"/>
      <c r="B703" s="7"/>
      <c r="C703" s="7"/>
      <c r="D703" s="25"/>
      <c r="E703" s="25"/>
      <c r="F703" s="25"/>
      <c r="G703" s="25"/>
      <c r="H703" s="25"/>
      <c r="I703" s="25"/>
      <c r="J703" s="25"/>
      <c r="K703" s="25"/>
      <c r="L703" s="25"/>
      <c r="M703" s="25"/>
      <c r="N703" s="25"/>
      <c r="O703" s="25"/>
      <c r="P703" s="25"/>
      <c r="Q703" s="7"/>
      <c r="R703" s="7"/>
      <c r="S703" s="7"/>
      <c r="T703" s="7"/>
      <c r="U703" s="7"/>
      <c r="V703" s="7"/>
      <c r="W703" s="7"/>
    </row>
    <row r="704" spans="1:23" x14ac:dyDescent="0.2">
      <c r="A704" s="7"/>
      <c r="B704" s="7"/>
      <c r="C704" s="7"/>
      <c r="D704" s="25"/>
      <c r="E704" s="25"/>
      <c r="F704" s="25"/>
      <c r="G704" s="25"/>
      <c r="H704" s="25"/>
      <c r="I704" s="25"/>
      <c r="J704" s="25"/>
      <c r="K704" s="25"/>
      <c r="L704" s="25"/>
      <c r="M704" s="25"/>
      <c r="N704" s="25"/>
      <c r="O704" s="25"/>
      <c r="P704" s="25"/>
      <c r="Q704" s="7"/>
      <c r="R704" s="7"/>
      <c r="S704" s="7"/>
      <c r="T704" s="7"/>
      <c r="U704" s="7"/>
      <c r="V704" s="7"/>
      <c r="W704" s="7"/>
    </row>
    <row r="705" spans="1:23" x14ac:dyDescent="0.2">
      <c r="A705" s="7"/>
      <c r="B705" s="7"/>
      <c r="C705" s="7"/>
      <c r="D705" s="25"/>
      <c r="E705" s="25"/>
      <c r="F705" s="25"/>
      <c r="G705" s="25"/>
      <c r="H705" s="25"/>
      <c r="I705" s="25"/>
      <c r="J705" s="25"/>
      <c r="K705" s="25"/>
      <c r="L705" s="25"/>
      <c r="M705" s="25"/>
      <c r="N705" s="25"/>
      <c r="O705" s="25"/>
      <c r="P705" s="25"/>
      <c r="Q705" s="7"/>
      <c r="R705" s="7"/>
      <c r="S705" s="7"/>
      <c r="T705" s="7"/>
      <c r="U705" s="7"/>
      <c r="V705" s="7"/>
      <c r="W705" s="7"/>
    </row>
    <row r="706" spans="1:23" x14ac:dyDescent="0.2">
      <c r="A706" s="7"/>
      <c r="B706" s="7"/>
      <c r="C706" s="7"/>
      <c r="D706" s="25"/>
      <c r="E706" s="25"/>
      <c r="F706" s="25"/>
      <c r="G706" s="25"/>
      <c r="H706" s="25"/>
      <c r="I706" s="25"/>
      <c r="J706" s="25"/>
      <c r="K706" s="25"/>
      <c r="L706" s="25"/>
      <c r="M706" s="25"/>
      <c r="N706" s="25"/>
      <c r="O706" s="25"/>
      <c r="P706" s="25"/>
      <c r="Q706" s="7"/>
      <c r="R706" s="7"/>
      <c r="S706" s="7"/>
      <c r="T706" s="7"/>
      <c r="U706" s="7"/>
      <c r="V706" s="7"/>
      <c r="W706" s="7"/>
    </row>
    <row r="707" spans="1:23" x14ac:dyDescent="0.2">
      <c r="A707" s="7"/>
      <c r="B707" s="7"/>
      <c r="C707" s="7"/>
      <c r="D707" s="25"/>
      <c r="E707" s="25"/>
      <c r="F707" s="25"/>
      <c r="G707" s="25"/>
      <c r="H707" s="25"/>
      <c r="I707" s="25"/>
      <c r="J707" s="25"/>
      <c r="K707" s="25"/>
      <c r="L707" s="25"/>
      <c r="M707" s="25"/>
      <c r="N707" s="25"/>
      <c r="O707" s="25"/>
      <c r="P707" s="25"/>
      <c r="Q707" s="7"/>
      <c r="R707" s="7"/>
      <c r="S707" s="7"/>
      <c r="T707" s="7"/>
      <c r="U707" s="7"/>
      <c r="V707" s="7"/>
      <c r="W707" s="7"/>
    </row>
    <row r="708" spans="1:23" x14ac:dyDescent="0.2">
      <c r="A708" s="7"/>
      <c r="B708" s="7"/>
      <c r="C708" s="7"/>
      <c r="D708" s="25"/>
      <c r="E708" s="25"/>
      <c r="F708" s="25"/>
      <c r="G708" s="25"/>
      <c r="H708" s="25"/>
      <c r="I708" s="25"/>
      <c r="J708" s="25"/>
      <c r="K708" s="25"/>
      <c r="L708" s="25"/>
      <c r="M708" s="25"/>
      <c r="N708" s="25"/>
      <c r="O708" s="25"/>
      <c r="P708" s="25"/>
      <c r="Q708" s="7"/>
      <c r="R708" s="7"/>
      <c r="S708" s="7"/>
      <c r="T708" s="7"/>
      <c r="U708" s="7"/>
      <c r="V708" s="7"/>
      <c r="W708" s="7"/>
    </row>
    <row r="709" spans="1:23" x14ac:dyDescent="0.2">
      <c r="A709" s="7"/>
      <c r="B709" s="7"/>
      <c r="C709" s="7"/>
      <c r="D709" s="25"/>
      <c r="E709" s="25"/>
      <c r="F709" s="25"/>
      <c r="G709" s="25"/>
      <c r="H709" s="25"/>
      <c r="I709" s="25"/>
      <c r="J709" s="25"/>
      <c r="K709" s="25"/>
      <c r="L709" s="25"/>
      <c r="M709" s="25"/>
      <c r="N709" s="25"/>
      <c r="O709" s="25"/>
      <c r="P709" s="25"/>
      <c r="Q709" s="7"/>
      <c r="R709" s="7"/>
      <c r="S709" s="7"/>
      <c r="T709" s="7"/>
      <c r="U709" s="7"/>
      <c r="V709" s="7"/>
      <c r="W709" s="7"/>
    </row>
    <row r="710" spans="1:23" x14ac:dyDescent="0.2">
      <c r="A710" s="7"/>
      <c r="B710" s="7"/>
      <c r="C710" s="7"/>
      <c r="D710" s="25"/>
      <c r="E710" s="25"/>
      <c r="F710" s="25"/>
      <c r="G710" s="25"/>
      <c r="H710" s="25"/>
      <c r="I710" s="25"/>
      <c r="J710" s="25"/>
      <c r="K710" s="25"/>
      <c r="L710" s="25"/>
      <c r="M710" s="25"/>
      <c r="N710" s="25"/>
      <c r="O710" s="25"/>
      <c r="P710" s="25"/>
      <c r="Q710" s="7"/>
      <c r="R710" s="7"/>
      <c r="S710" s="7"/>
      <c r="T710" s="7"/>
      <c r="U710" s="7"/>
      <c r="V710" s="7"/>
      <c r="W710" s="7"/>
    </row>
    <row r="711" spans="1:23" x14ac:dyDescent="0.2">
      <c r="A711" s="7"/>
      <c r="B711" s="7"/>
      <c r="C711" s="7"/>
      <c r="D711" s="25"/>
      <c r="E711" s="25"/>
      <c r="F711" s="25"/>
      <c r="G711" s="25"/>
      <c r="H711" s="25"/>
      <c r="I711" s="25"/>
      <c r="J711" s="25"/>
      <c r="K711" s="25"/>
      <c r="L711" s="25"/>
      <c r="M711" s="25"/>
      <c r="N711" s="25"/>
      <c r="O711" s="25"/>
      <c r="P711" s="25"/>
      <c r="Q711" s="7"/>
      <c r="R711" s="7"/>
      <c r="S711" s="7"/>
      <c r="T711" s="7"/>
      <c r="U711" s="7"/>
      <c r="V711" s="7"/>
      <c r="W711" s="7"/>
    </row>
    <row r="712" spans="1:23" x14ac:dyDescent="0.2">
      <c r="A712" s="7"/>
      <c r="B712" s="7"/>
      <c r="C712" s="7"/>
      <c r="D712" s="25"/>
      <c r="E712" s="25"/>
      <c r="F712" s="25"/>
      <c r="G712" s="25"/>
      <c r="H712" s="25"/>
      <c r="I712" s="25"/>
      <c r="J712" s="25"/>
      <c r="K712" s="25"/>
      <c r="L712" s="25"/>
      <c r="M712" s="25"/>
      <c r="N712" s="25"/>
      <c r="O712" s="25"/>
      <c r="P712" s="25"/>
      <c r="Q712" s="7"/>
      <c r="R712" s="7"/>
      <c r="S712" s="7"/>
      <c r="T712" s="7"/>
      <c r="U712" s="7"/>
      <c r="V712" s="7"/>
      <c r="W712" s="7"/>
    </row>
    <row r="713" spans="1:23" x14ac:dyDescent="0.2">
      <c r="A713" s="7"/>
      <c r="B713" s="7"/>
      <c r="C713" s="7"/>
      <c r="D713" s="25"/>
      <c r="E713" s="25"/>
      <c r="F713" s="25"/>
      <c r="G713" s="25"/>
      <c r="H713" s="25"/>
      <c r="I713" s="25"/>
      <c r="J713" s="25"/>
      <c r="K713" s="25"/>
      <c r="L713" s="25"/>
      <c r="M713" s="25"/>
      <c r="N713" s="25"/>
      <c r="O713" s="25"/>
      <c r="P713" s="25"/>
      <c r="Q713" s="7"/>
      <c r="R713" s="7"/>
      <c r="S713" s="7"/>
      <c r="T713" s="7"/>
      <c r="U713" s="7"/>
      <c r="V713" s="7"/>
      <c r="W713" s="7"/>
    </row>
    <row r="714" spans="1:23" x14ac:dyDescent="0.2">
      <c r="A714" s="7"/>
      <c r="B714" s="7"/>
      <c r="C714" s="7"/>
      <c r="D714" s="25"/>
      <c r="E714" s="25"/>
      <c r="F714" s="25"/>
      <c r="G714" s="25"/>
      <c r="H714" s="25"/>
      <c r="I714" s="25"/>
      <c r="J714" s="25"/>
      <c r="K714" s="25"/>
      <c r="L714" s="25"/>
      <c r="M714" s="25"/>
      <c r="N714" s="25"/>
      <c r="O714" s="25"/>
      <c r="P714" s="25"/>
      <c r="Q714" s="7"/>
      <c r="R714" s="7"/>
      <c r="S714" s="7"/>
      <c r="T714" s="7"/>
      <c r="U714" s="7"/>
      <c r="V714" s="7"/>
      <c r="W714" s="7"/>
    </row>
    <row r="715" spans="1:23" x14ac:dyDescent="0.2">
      <c r="A715" s="7"/>
      <c r="B715" s="7"/>
      <c r="C715" s="7"/>
      <c r="D715" s="25"/>
      <c r="E715" s="25"/>
      <c r="F715" s="25"/>
      <c r="G715" s="25"/>
      <c r="H715" s="25"/>
      <c r="I715" s="25"/>
      <c r="J715" s="25"/>
      <c r="K715" s="25"/>
      <c r="L715" s="25"/>
      <c r="M715" s="25"/>
      <c r="N715" s="25"/>
      <c r="O715" s="25"/>
      <c r="P715" s="25"/>
      <c r="Q715" s="7"/>
      <c r="R715" s="7"/>
      <c r="S715" s="7"/>
      <c r="T715" s="7"/>
      <c r="U715" s="7"/>
      <c r="V715" s="7"/>
      <c r="W715" s="7"/>
    </row>
    <row r="716" spans="1:23" x14ac:dyDescent="0.2">
      <c r="A716" s="7"/>
      <c r="B716" s="7"/>
      <c r="C716" s="7"/>
      <c r="D716" s="25"/>
      <c r="E716" s="25"/>
      <c r="F716" s="25"/>
      <c r="G716" s="25"/>
      <c r="H716" s="25"/>
      <c r="I716" s="25"/>
      <c r="J716" s="25"/>
      <c r="K716" s="25"/>
      <c r="L716" s="25"/>
      <c r="M716" s="25"/>
      <c r="N716" s="25"/>
      <c r="O716" s="25"/>
      <c r="P716" s="25"/>
      <c r="Q716" s="7"/>
      <c r="R716" s="7"/>
      <c r="S716" s="7"/>
      <c r="T716" s="7"/>
      <c r="U716" s="7"/>
      <c r="V716" s="7"/>
      <c r="W716" s="7"/>
    </row>
    <row r="717" spans="1:23" x14ac:dyDescent="0.2">
      <c r="A717" s="7"/>
      <c r="B717" s="7"/>
      <c r="C717" s="7"/>
      <c r="D717" s="25"/>
      <c r="E717" s="25"/>
      <c r="F717" s="25"/>
      <c r="G717" s="25"/>
      <c r="H717" s="25"/>
      <c r="I717" s="25"/>
      <c r="J717" s="25"/>
      <c r="K717" s="25"/>
      <c r="L717" s="25"/>
      <c r="M717" s="25"/>
      <c r="N717" s="25"/>
      <c r="O717" s="25"/>
      <c r="P717" s="25"/>
      <c r="Q717" s="7"/>
      <c r="R717" s="7"/>
      <c r="S717" s="7"/>
      <c r="T717" s="7"/>
      <c r="U717" s="7"/>
      <c r="V717" s="7"/>
      <c r="W717" s="7"/>
    </row>
    <row r="718" spans="1:23" x14ac:dyDescent="0.2">
      <c r="A718" s="7"/>
      <c r="B718" s="7"/>
      <c r="C718" s="7"/>
      <c r="D718" s="25"/>
      <c r="E718" s="25"/>
      <c r="F718" s="25"/>
      <c r="G718" s="25"/>
      <c r="H718" s="25"/>
      <c r="I718" s="25"/>
      <c r="J718" s="25"/>
      <c r="K718" s="25"/>
      <c r="L718" s="25"/>
      <c r="M718" s="25"/>
      <c r="N718" s="25"/>
      <c r="O718" s="25"/>
      <c r="P718" s="25"/>
      <c r="Q718" s="7"/>
      <c r="R718" s="7"/>
      <c r="S718" s="7"/>
      <c r="T718" s="7"/>
      <c r="U718" s="7"/>
      <c r="V718" s="7"/>
      <c r="W718" s="7"/>
    </row>
    <row r="719" spans="1:23" x14ac:dyDescent="0.2">
      <c r="A719" s="7"/>
      <c r="B719" s="7"/>
      <c r="C719" s="7"/>
      <c r="D719" s="25"/>
      <c r="E719" s="25"/>
      <c r="F719" s="25"/>
      <c r="G719" s="25"/>
      <c r="H719" s="25"/>
      <c r="I719" s="25"/>
      <c r="J719" s="25"/>
      <c r="K719" s="25"/>
      <c r="L719" s="25"/>
      <c r="M719" s="25"/>
      <c r="N719" s="25"/>
      <c r="O719" s="25"/>
      <c r="P719" s="25"/>
      <c r="Q719" s="7"/>
      <c r="R719" s="7"/>
      <c r="S719" s="7"/>
      <c r="T719" s="7"/>
      <c r="U719" s="7"/>
      <c r="V719" s="7"/>
      <c r="W719" s="7"/>
    </row>
    <row r="720" spans="1:23" x14ac:dyDescent="0.2">
      <c r="A720" s="7"/>
      <c r="B720" s="7"/>
      <c r="C720" s="7"/>
      <c r="D720" s="25"/>
      <c r="E720" s="25"/>
      <c r="F720" s="25"/>
      <c r="G720" s="25"/>
      <c r="H720" s="25"/>
      <c r="I720" s="25"/>
      <c r="J720" s="25"/>
      <c r="K720" s="25"/>
      <c r="L720" s="25"/>
      <c r="M720" s="25"/>
      <c r="N720" s="25"/>
      <c r="O720" s="25"/>
      <c r="P720" s="25"/>
      <c r="Q720" s="7"/>
      <c r="R720" s="7"/>
      <c r="S720" s="7"/>
      <c r="T720" s="7"/>
      <c r="U720" s="7"/>
      <c r="V720" s="7"/>
      <c r="W720" s="7"/>
    </row>
    <row r="721" spans="1:23" x14ac:dyDescent="0.2">
      <c r="A721" s="7"/>
      <c r="B721" s="7"/>
      <c r="C721" s="7"/>
      <c r="D721" s="25"/>
      <c r="E721" s="25"/>
      <c r="F721" s="25"/>
      <c r="G721" s="25"/>
      <c r="H721" s="25"/>
      <c r="I721" s="25"/>
      <c r="J721" s="25"/>
      <c r="K721" s="25"/>
      <c r="L721" s="25"/>
      <c r="M721" s="25"/>
      <c r="N721" s="25"/>
      <c r="O721" s="25"/>
      <c r="P721" s="25"/>
      <c r="Q721" s="7"/>
      <c r="R721" s="7"/>
      <c r="S721" s="7"/>
      <c r="T721" s="7"/>
      <c r="U721" s="7"/>
      <c r="V721" s="7"/>
      <c r="W721" s="7"/>
    </row>
    <row r="722" spans="1:23" x14ac:dyDescent="0.2">
      <c r="A722" s="7"/>
      <c r="B722" s="7"/>
      <c r="C722" s="7"/>
      <c r="D722" s="25"/>
      <c r="E722" s="25"/>
      <c r="F722" s="25"/>
      <c r="G722" s="25"/>
      <c r="H722" s="25"/>
      <c r="I722" s="25"/>
      <c r="J722" s="25"/>
      <c r="K722" s="25"/>
      <c r="L722" s="25"/>
      <c r="M722" s="25"/>
      <c r="N722" s="25"/>
      <c r="O722" s="25"/>
      <c r="P722" s="25"/>
      <c r="Q722" s="7"/>
      <c r="R722" s="7"/>
      <c r="S722" s="7"/>
      <c r="T722" s="7"/>
      <c r="U722" s="7"/>
      <c r="V722" s="7"/>
      <c r="W722" s="7"/>
    </row>
    <row r="723" spans="1:23" x14ac:dyDescent="0.2">
      <c r="A723" s="7"/>
      <c r="B723" s="7"/>
      <c r="C723" s="7"/>
      <c r="D723" s="25"/>
      <c r="E723" s="25"/>
      <c r="F723" s="25"/>
      <c r="G723" s="25"/>
      <c r="H723" s="25"/>
      <c r="I723" s="25"/>
      <c r="J723" s="25"/>
      <c r="K723" s="25"/>
      <c r="L723" s="25"/>
      <c r="M723" s="25"/>
      <c r="N723" s="25"/>
      <c r="O723" s="25"/>
      <c r="P723" s="25"/>
      <c r="Q723" s="7"/>
      <c r="R723" s="7"/>
      <c r="S723" s="7"/>
      <c r="T723" s="7"/>
      <c r="U723" s="7"/>
      <c r="V723" s="7"/>
      <c r="W723" s="7"/>
    </row>
    <row r="724" spans="1:23" x14ac:dyDescent="0.2">
      <c r="A724" s="7"/>
      <c r="B724" s="7"/>
      <c r="C724" s="7"/>
      <c r="D724" s="25"/>
      <c r="E724" s="25"/>
      <c r="F724" s="25"/>
      <c r="G724" s="25"/>
      <c r="H724" s="25"/>
      <c r="I724" s="25"/>
      <c r="J724" s="25"/>
      <c r="K724" s="25"/>
      <c r="L724" s="25"/>
      <c r="M724" s="25"/>
      <c r="N724" s="25"/>
      <c r="O724" s="25"/>
      <c r="P724" s="25"/>
      <c r="Q724" s="7"/>
      <c r="R724" s="7"/>
      <c r="S724" s="7"/>
      <c r="T724" s="7"/>
      <c r="U724" s="7"/>
      <c r="V724" s="7"/>
      <c r="W724" s="7"/>
    </row>
    <row r="725" spans="1:23" x14ac:dyDescent="0.2">
      <c r="A725" s="7"/>
      <c r="B725" s="7"/>
      <c r="C725" s="7"/>
      <c r="D725" s="25"/>
      <c r="E725" s="25"/>
      <c r="F725" s="25"/>
      <c r="G725" s="25"/>
      <c r="H725" s="25"/>
      <c r="I725" s="25"/>
      <c r="J725" s="25"/>
      <c r="K725" s="25"/>
      <c r="L725" s="25"/>
      <c r="M725" s="25"/>
      <c r="N725" s="25"/>
      <c r="O725" s="25"/>
      <c r="P725" s="25"/>
      <c r="Q725" s="7"/>
      <c r="R725" s="7"/>
      <c r="S725" s="7"/>
      <c r="T725" s="7"/>
      <c r="U725" s="7"/>
      <c r="V725" s="7"/>
      <c r="W725" s="7"/>
    </row>
    <row r="726" spans="1:23" x14ac:dyDescent="0.2">
      <c r="A726" s="7"/>
      <c r="B726" s="7"/>
      <c r="C726" s="7"/>
      <c r="D726" s="25"/>
      <c r="E726" s="25"/>
      <c r="F726" s="25"/>
      <c r="G726" s="25"/>
      <c r="H726" s="25"/>
      <c r="I726" s="25"/>
      <c r="J726" s="25"/>
      <c r="K726" s="25"/>
      <c r="L726" s="25"/>
      <c r="M726" s="25"/>
      <c r="N726" s="25"/>
      <c r="O726" s="25"/>
      <c r="P726" s="25"/>
      <c r="Q726" s="7"/>
      <c r="R726" s="7"/>
      <c r="S726" s="7"/>
      <c r="T726" s="7"/>
      <c r="U726" s="7"/>
      <c r="V726" s="7"/>
      <c r="W726" s="7"/>
    </row>
    <row r="727" spans="1:23" x14ac:dyDescent="0.2">
      <c r="A727" s="7"/>
      <c r="B727" s="7"/>
      <c r="C727" s="7"/>
      <c r="D727" s="25"/>
      <c r="E727" s="25"/>
      <c r="F727" s="25"/>
      <c r="G727" s="25"/>
      <c r="H727" s="25"/>
      <c r="I727" s="25"/>
      <c r="J727" s="25"/>
      <c r="K727" s="25"/>
      <c r="L727" s="25"/>
      <c r="M727" s="25"/>
      <c r="N727" s="25"/>
      <c r="O727" s="25"/>
      <c r="P727" s="25"/>
      <c r="Q727" s="7"/>
      <c r="R727" s="7"/>
      <c r="S727" s="7"/>
      <c r="T727" s="7"/>
      <c r="U727" s="7"/>
      <c r="V727" s="7"/>
      <c r="W727" s="7"/>
    </row>
    <row r="728" spans="1:23" x14ac:dyDescent="0.2">
      <c r="A728" s="7"/>
      <c r="B728" s="7"/>
      <c r="C728" s="7"/>
      <c r="D728" s="25"/>
      <c r="E728" s="25"/>
      <c r="F728" s="25"/>
      <c r="G728" s="25"/>
      <c r="H728" s="25"/>
      <c r="I728" s="25"/>
      <c r="J728" s="25"/>
      <c r="K728" s="25"/>
      <c r="L728" s="25"/>
      <c r="M728" s="25"/>
      <c r="N728" s="25"/>
      <c r="O728" s="25"/>
      <c r="P728" s="25"/>
      <c r="Q728" s="7"/>
      <c r="R728" s="7"/>
      <c r="S728" s="7"/>
      <c r="T728" s="7"/>
      <c r="U728" s="7"/>
      <c r="V728" s="7"/>
      <c r="W728" s="7"/>
    </row>
    <row r="729" spans="1:23" x14ac:dyDescent="0.2">
      <c r="A729" s="7"/>
      <c r="B729" s="7"/>
      <c r="C729" s="7"/>
      <c r="D729" s="25"/>
      <c r="E729" s="25"/>
      <c r="F729" s="25"/>
      <c r="G729" s="25"/>
      <c r="H729" s="25"/>
      <c r="I729" s="25"/>
      <c r="J729" s="25"/>
      <c r="K729" s="25"/>
      <c r="L729" s="25"/>
      <c r="M729" s="25"/>
      <c r="N729" s="25"/>
      <c r="O729" s="25"/>
      <c r="P729" s="25"/>
      <c r="Q729" s="7"/>
      <c r="R729" s="7"/>
      <c r="S729" s="7"/>
      <c r="T729" s="7"/>
      <c r="U729" s="7"/>
      <c r="V729" s="7"/>
      <c r="W729" s="7"/>
    </row>
    <row r="730" spans="1:23" x14ac:dyDescent="0.2">
      <c r="A730" s="7"/>
      <c r="B730" s="7"/>
      <c r="C730" s="7"/>
      <c r="D730" s="25"/>
      <c r="E730" s="25"/>
      <c r="F730" s="25"/>
      <c r="G730" s="25"/>
      <c r="H730" s="25"/>
      <c r="I730" s="25"/>
      <c r="J730" s="25"/>
      <c r="K730" s="25"/>
      <c r="L730" s="25"/>
      <c r="M730" s="25"/>
      <c r="N730" s="25"/>
      <c r="O730" s="25"/>
      <c r="P730" s="25"/>
      <c r="Q730" s="7"/>
      <c r="R730" s="7"/>
      <c r="S730" s="7"/>
      <c r="T730" s="7"/>
      <c r="U730" s="7"/>
      <c r="V730" s="7"/>
      <c r="W730" s="7"/>
    </row>
    <row r="731" spans="1:23" x14ac:dyDescent="0.2">
      <c r="A731" s="7"/>
      <c r="B731" s="7"/>
      <c r="C731" s="7"/>
      <c r="D731" s="25"/>
      <c r="E731" s="25"/>
      <c r="F731" s="25"/>
      <c r="G731" s="25"/>
      <c r="H731" s="25"/>
      <c r="I731" s="25"/>
      <c r="J731" s="25"/>
      <c r="K731" s="25"/>
      <c r="L731" s="25"/>
      <c r="M731" s="25"/>
      <c r="N731" s="25"/>
      <c r="O731" s="25"/>
      <c r="P731" s="25"/>
      <c r="Q731" s="7"/>
      <c r="R731" s="7"/>
      <c r="S731" s="7"/>
      <c r="T731" s="7"/>
      <c r="U731" s="7"/>
      <c r="V731" s="7"/>
      <c r="W731" s="7"/>
    </row>
    <row r="732" spans="1:23" x14ac:dyDescent="0.2">
      <c r="A732" s="7"/>
      <c r="B732" s="7"/>
      <c r="C732" s="7"/>
      <c r="D732" s="25"/>
      <c r="E732" s="25"/>
      <c r="F732" s="25"/>
      <c r="G732" s="25"/>
      <c r="H732" s="25"/>
      <c r="I732" s="25"/>
      <c r="J732" s="25"/>
      <c r="K732" s="25"/>
      <c r="L732" s="25"/>
      <c r="M732" s="25"/>
      <c r="N732" s="25"/>
      <c r="O732" s="25"/>
      <c r="P732" s="25"/>
      <c r="Q732" s="7"/>
      <c r="R732" s="7"/>
      <c r="S732" s="7"/>
      <c r="T732" s="7"/>
      <c r="U732" s="7"/>
      <c r="V732" s="7"/>
      <c r="W732" s="7"/>
    </row>
    <row r="733" spans="1:23" x14ac:dyDescent="0.2">
      <c r="A733" s="7"/>
      <c r="B733" s="7"/>
      <c r="C733" s="7"/>
      <c r="D733" s="25"/>
      <c r="E733" s="25"/>
      <c r="F733" s="25"/>
      <c r="G733" s="25"/>
      <c r="H733" s="25"/>
      <c r="I733" s="25"/>
      <c r="J733" s="25"/>
      <c r="K733" s="25"/>
      <c r="L733" s="25"/>
      <c r="M733" s="25"/>
      <c r="N733" s="25"/>
      <c r="O733" s="25"/>
      <c r="P733" s="25"/>
      <c r="Q733" s="7"/>
      <c r="R733" s="7"/>
      <c r="S733" s="7"/>
      <c r="T733" s="7"/>
      <c r="U733" s="7"/>
      <c r="V733" s="7"/>
      <c r="W733" s="7"/>
    </row>
    <row r="734" spans="1:23" x14ac:dyDescent="0.2">
      <c r="A734" s="7"/>
      <c r="B734" s="7"/>
      <c r="C734" s="7"/>
      <c r="D734" s="25"/>
      <c r="E734" s="25"/>
      <c r="F734" s="25"/>
      <c r="G734" s="25"/>
      <c r="H734" s="25"/>
      <c r="I734" s="25"/>
      <c r="J734" s="25"/>
      <c r="K734" s="25"/>
      <c r="L734" s="25"/>
      <c r="M734" s="25"/>
      <c r="N734" s="25"/>
      <c r="O734" s="25"/>
      <c r="P734" s="25"/>
      <c r="Q734" s="7"/>
      <c r="R734" s="7"/>
      <c r="S734" s="7"/>
      <c r="T734" s="7"/>
      <c r="U734" s="7"/>
      <c r="V734" s="7"/>
      <c r="W734" s="7"/>
    </row>
    <row r="735" spans="1:23" x14ac:dyDescent="0.2">
      <c r="A735" s="7"/>
      <c r="B735" s="7"/>
      <c r="C735" s="7"/>
      <c r="D735" s="25"/>
      <c r="E735" s="25"/>
      <c r="F735" s="25"/>
      <c r="G735" s="25"/>
      <c r="H735" s="25"/>
      <c r="I735" s="25"/>
      <c r="J735" s="25"/>
      <c r="K735" s="25"/>
      <c r="L735" s="25"/>
      <c r="M735" s="25"/>
      <c r="N735" s="25"/>
      <c r="O735" s="25"/>
      <c r="P735" s="25"/>
      <c r="Q735" s="7"/>
      <c r="R735" s="7"/>
      <c r="S735" s="7"/>
      <c r="T735" s="7"/>
      <c r="U735" s="7"/>
      <c r="V735" s="7"/>
      <c r="W735" s="7"/>
    </row>
    <row r="736" spans="1:23" x14ac:dyDescent="0.2">
      <c r="A736" s="7"/>
      <c r="B736" s="7"/>
      <c r="C736" s="7"/>
      <c r="D736" s="25"/>
      <c r="E736" s="25"/>
      <c r="F736" s="25"/>
      <c r="G736" s="25"/>
      <c r="H736" s="25"/>
      <c r="I736" s="25"/>
      <c r="J736" s="25"/>
      <c r="K736" s="25"/>
      <c r="L736" s="25"/>
      <c r="M736" s="25"/>
      <c r="N736" s="25"/>
      <c r="O736" s="25"/>
      <c r="P736" s="25"/>
      <c r="Q736" s="7"/>
      <c r="R736" s="7"/>
      <c r="S736" s="7"/>
      <c r="T736" s="7"/>
      <c r="U736" s="7"/>
      <c r="V736" s="7"/>
      <c r="W736" s="7"/>
    </row>
    <row r="737" spans="1:23" x14ac:dyDescent="0.2">
      <c r="A737" s="7"/>
      <c r="B737" s="7"/>
      <c r="C737" s="7"/>
      <c r="D737" s="25"/>
      <c r="E737" s="25"/>
      <c r="F737" s="25"/>
      <c r="G737" s="25"/>
      <c r="H737" s="25"/>
      <c r="I737" s="25"/>
      <c r="J737" s="25"/>
      <c r="K737" s="25"/>
      <c r="L737" s="25"/>
      <c r="M737" s="25"/>
      <c r="N737" s="25"/>
      <c r="O737" s="25"/>
      <c r="P737" s="25"/>
      <c r="Q737" s="7"/>
      <c r="R737" s="7"/>
      <c r="S737" s="7"/>
      <c r="T737" s="7"/>
      <c r="U737" s="7"/>
      <c r="V737" s="7"/>
      <c r="W737" s="7"/>
    </row>
    <row r="738" spans="1:23" x14ac:dyDescent="0.2">
      <c r="A738" s="7"/>
      <c r="B738" s="7"/>
      <c r="C738" s="7"/>
      <c r="D738" s="25"/>
      <c r="E738" s="25"/>
      <c r="F738" s="25"/>
      <c r="G738" s="25"/>
      <c r="H738" s="25"/>
      <c r="I738" s="25"/>
      <c r="J738" s="25"/>
      <c r="K738" s="25"/>
      <c r="L738" s="25"/>
      <c r="M738" s="25"/>
      <c r="N738" s="25"/>
      <c r="O738" s="25"/>
      <c r="P738" s="25"/>
      <c r="Q738" s="7"/>
      <c r="R738" s="7"/>
      <c r="S738" s="7"/>
      <c r="T738" s="7"/>
      <c r="U738" s="7"/>
      <c r="V738" s="7"/>
      <c r="W738" s="7"/>
    </row>
    <row r="739" spans="1:23" x14ac:dyDescent="0.2">
      <c r="A739" s="7"/>
      <c r="B739" s="7"/>
      <c r="C739" s="7"/>
      <c r="D739" s="25"/>
      <c r="E739" s="25"/>
      <c r="F739" s="25"/>
      <c r="G739" s="25"/>
      <c r="H739" s="25"/>
      <c r="I739" s="25"/>
      <c r="J739" s="25"/>
      <c r="K739" s="25"/>
      <c r="L739" s="25"/>
      <c r="M739" s="25"/>
      <c r="N739" s="25"/>
      <c r="O739" s="25"/>
      <c r="P739" s="25"/>
      <c r="Q739" s="7"/>
      <c r="R739" s="7"/>
      <c r="S739" s="7"/>
      <c r="T739" s="7"/>
      <c r="U739" s="7"/>
      <c r="V739" s="7"/>
      <c r="W739" s="7"/>
    </row>
    <row r="740" spans="1:23" x14ac:dyDescent="0.2">
      <c r="A740" s="7"/>
      <c r="B740" s="7"/>
      <c r="C740" s="7"/>
      <c r="D740" s="25"/>
      <c r="E740" s="25"/>
      <c r="F740" s="25"/>
      <c r="G740" s="25"/>
      <c r="H740" s="25"/>
      <c r="I740" s="25"/>
      <c r="J740" s="25"/>
      <c r="K740" s="25"/>
      <c r="L740" s="25"/>
      <c r="M740" s="25"/>
      <c r="N740" s="25"/>
      <c r="O740" s="25"/>
      <c r="P740" s="25"/>
      <c r="Q740" s="7"/>
      <c r="R740" s="7"/>
      <c r="S740" s="7"/>
      <c r="T740" s="7"/>
      <c r="U740" s="7"/>
      <c r="V740" s="7"/>
      <c r="W740" s="7"/>
    </row>
    <row r="741" spans="1:23" x14ac:dyDescent="0.2">
      <c r="A741" s="7"/>
      <c r="B741" s="7"/>
      <c r="C741" s="7"/>
      <c r="D741" s="25"/>
      <c r="E741" s="25"/>
      <c r="F741" s="25"/>
      <c r="G741" s="25"/>
      <c r="H741" s="25"/>
      <c r="I741" s="25"/>
      <c r="J741" s="25"/>
      <c r="K741" s="25"/>
      <c r="L741" s="25"/>
      <c r="M741" s="25"/>
      <c r="N741" s="25"/>
      <c r="O741" s="25"/>
      <c r="P741" s="25"/>
      <c r="Q741" s="7"/>
      <c r="R741" s="7"/>
      <c r="S741" s="7"/>
      <c r="T741" s="7"/>
      <c r="U741" s="7"/>
      <c r="V741" s="7"/>
      <c r="W741" s="7"/>
    </row>
    <row r="742" spans="1:23" x14ac:dyDescent="0.2">
      <c r="A742" s="7"/>
      <c r="B742" s="7"/>
      <c r="C742" s="7"/>
      <c r="D742" s="25"/>
      <c r="E742" s="25"/>
      <c r="F742" s="25"/>
      <c r="G742" s="25"/>
      <c r="H742" s="25"/>
      <c r="I742" s="25"/>
      <c r="J742" s="25"/>
      <c r="K742" s="25"/>
      <c r="L742" s="25"/>
      <c r="M742" s="25"/>
      <c r="N742" s="25"/>
      <c r="O742" s="25"/>
      <c r="P742" s="25"/>
      <c r="Q742" s="7"/>
      <c r="R742" s="7"/>
      <c r="S742" s="7"/>
      <c r="T742" s="7"/>
      <c r="U742" s="7"/>
      <c r="V742" s="7"/>
      <c r="W742" s="7"/>
    </row>
    <row r="743" spans="1:23" x14ac:dyDescent="0.2">
      <c r="A743" s="7"/>
      <c r="B743" s="7"/>
      <c r="C743" s="7"/>
      <c r="D743" s="25"/>
      <c r="E743" s="25"/>
      <c r="F743" s="25"/>
      <c r="G743" s="25"/>
      <c r="H743" s="25"/>
      <c r="I743" s="25"/>
      <c r="J743" s="25"/>
      <c r="K743" s="25"/>
      <c r="L743" s="25"/>
      <c r="M743" s="25"/>
      <c r="N743" s="25"/>
      <c r="O743" s="25"/>
      <c r="P743" s="25"/>
      <c r="Q743" s="7"/>
      <c r="R743" s="7"/>
      <c r="S743" s="7"/>
      <c r="T743" s="7"/>
      <c r="U743" s="7"/>
      <c r="V743" s="7"/>
      <c r="W743" s="7"/>
    </row>
    <row r="744" spans="1:23" x14ac:dyDescent="0.2">
      <c r="A744" s="7"/>
      <c r="B744" s="7"/>
      <c r="C744" s="7"/>
      <c r="D744" s="25"/>
      <c r="E744" s="25"/>
      <c r="F744" s="25"/>
      <c r="G744" s="25"/>
      <c r="H744" s="25"/>
      <c r="I744" s="25"/>
      <c r="J744" s="25"/>
      <c r="K744" s="25"/>
      <c r="L744" s="25"/>
      <c r="M744" s="25"/>
      <c r="N744" s="25"/>
      <c r="O744" s="25"/>
      <c r="P744" s="25"/>
      <c r="Q744" s="7"/>
      <c r="R744" s="7"/>
      <c r="S744" s="7"/>
      <c r="T744" s="7"/>
      <c r="U744" s="7"/>
      <c r="V744" s="7"/>
      <c r="W744" s="7"/>
    </row>
    <row r="745" spans="1:23" x14ac:dyDescent="0.2">
      <c r="A745" s="7"/>
      <c r="B745" s="7"/>
      <c r="C745" s="7"/>
      <c r="D745" s="25"/>
      <c r="E745" s="25"/>
      <c r="F745" s="25"/>
      <c r="G745" s="25"/>
      <c r="H745" s="25"/>
      <c r="I745" s="25"/>
      <c r="J745" s="25"/>
      <c r="K745" s="25"/>
      <c r="L745" s="25"/>
      <c r="M745" s="25"/>
      <c r="N745" s="25"/>
      <c r="O745" s="25"/>
      <c r="P745" s="25"/>
      <c r="Q745" s="7"/>
      <c r="R745" s="7"/>
      <c r="S745" s="7"/>
      <c r="T745" s="7"/>
      <c r="U745" s="7"/>
      <c r="V745" s="7"/>
      <c r="W745" s="7"/>
    </row>
    <row r="746" spans="1:23" x14ac:dyDescent="0.2">
      <c r="A746" s="7"/>
      <c r="B746" s="7"/>
      <c r="C746" s="7"/>
      <c r="D746" s="25"/>
      <c r="E746" s="25"/>
      <c r="F746" s="25"/>
      <c r="G746" s="25"/>
      <c r="H746" s="25"/>
      <c r="I746" s="25"/>
      <c r="J746" s="25"/>
      <c r="K746" s="25"/>
      <c r="L746" s="25"/>
      <c r="M746" s="25"/>
      <c r="N746" s="25"/>
      <c r="O746" s="25"/>
      <c r="P746" s="25"/>
      <c r="Q746" s="7"/>
      <c r="R746" s="7"/>
      <c r="S746" s="7"/>
      <c r="T746" s="7"/>
      <c r="U746" s="7"/>
      <c r="V746" s="7"/>
      <c r="W746" s="7"/>
    </row>
    <row r="747" spans="1:23" x14ac:dyDescent="0.2">
      <c r="A747" s="7"/>
      <c r="B747" s="7"/>
      <c r="C747" s="7"/>
      <c r="D747" s="25"/>
      <c r="E747" s="25"/>
      <c r="F747" s="25"/>
      <c r="G747" s="25"/>
      <c r="H747" s="25"/>
      <c r="I747" s="25"/>
      <c r="J747" s="25"/>
      <c r="K747" s="25"/>
      <c r="L747" s="25"/>
      <c r="M747" s="25"/>
      <c r="N747" s="25"/>
      <c r="O747" s="25"/>
      <c r="P747" s="25"/>
      <c r="Q747" s="7"/>
      <c r="R747" s="7"/>
      <c r="S747" s="7"/>
      <c r="T747" s="7"/>
      <c r="U747" s="7"/>
      <c r="V747" s="7"/>
      <c r="W747" s="7"/>
    </row>
    <row r="748" spans="1:23" x14ac:dyDescent="0.2">
      <c r="A748" s="7"/>
      <c r="B748" s="7"/>
      <c r="C748" s="7"/>
      <c r="D748" s="25"/>
      <c r="E748" s="25"/>
      <c r="F748" s="25"/>
      <c r="G748" s="25"/>
      <c r="H748" s="25"/>
      <c r="I748" s="25"/>
      <c r="J748" s="25"/>
      <c r="K748" s="25"/>
      <c r="L748" s="25"/>
      <c r="M748" s="25"/>
      <c r="N748" s="25"/>
      <c r="O748" s="25"/>
      <c r="P748" s="25"/>
      <c r="Q748" s="7"/>
      <c r="R748" s="7"/>
      <c r="S748" s="7"/>
      <c r="T748" s="7"/>
      <c r="U748" s="7"/>
      <c r="V748" s="7"/>
      <c r="W748" s="7"/>
    </row>
    <row r="749" spans="1:23" x14ac:dyDescent="0.2">
      <c r="A749" s="7"/>
      <c r="B749" s="7"/>
      <c r="C749" s="7"/>
      <c r="D749" s="25"/>
      <c r="E749" s="25"/>
      <c r="F749" s="25"/>
      <c r="G749" s="25"/>
      <c r="H749" s="25"/>
      <c r="I749" s="25"/>
      <c r="J749" s="25"/>
      <c r="K749" s="25"/>
      <c r="L749" s="25"/>
      <c r="M749" s="25"/>
      <c r="N749" s="25"/>
      <c r="O749" s="25"/>
      <c r="P749" s="25"/>
      <c r="Q749" s="7"/>
      <c r="R749" s="7"/>
      <c r="S749" s="7"/>
      <c r="T749" s="7"/>
      <c r="U749" s="7"/>
      <c r="V749" s="7"/>
      <c r="W749" s="7"/>
    </row>
    <row r="750" spans="1:23" x14ac:dyDescent="0.2">
      <c r="A750" s="7"/>
      <c r="B750" s="7"/>
      <c r="C750" s="7"/>
      <c r="D750" s="25"/>
      <c r="E750" s="25"/>
      <c r="F750" s="25"/>
      <c r="G750" s="25"/>
      <c r="H750" s="25"/>
      <c r="I750" s="25"/>
      <c r="J750" s="25"/>
      <c r="K750" s="25"/>
      <c r="L750" s="25"/>
      <c r="M750" s="25"/>
      <c r="N750" s="25"/>
      <c r="O750" s="25"/>
      <c r="P750" s="25"/>
      <c r="Q750" s="7"/>
      <c r="R750" s="7"/>
      <c r="S750" s="7"/>
      <c r="T750" s="7"/>
      <c r="U750" s="7"/>
      <c r="V750" s="7"/>
      <c r="W750" s="7"/>
    </row>
    <row r="751" spans="1:23" x14ac:dyDescent="0.2">
      <c r="A751" s="7"/>
      <c r="B751" s="7"/>
      <c r="C751" s="7"/>
      <c r="D751" s="25"/>
      <c r="E751" s="25"/>
      <c r="F751" s="25"/>
      <c r="G751" s="25"/>
      <c r="H751" s="25"/>
      <c r="I751" s="25"/>
      <c r="J751" s="25"/>
      <c r="K751" s="25"/>
      <c r="L751" s="25"/>
      <c r="M751" s="25"/>
      <c r="N751" s="25"/>
      <c r="O751" s="25"/>
      <c r="P751" s="25"/>
      <c r="Q751" s="7"/>
      <c r="R751" s="7"/>
      <c r="S751" s="7"/>
      <c r="T751" s="7"/>
      <c r="U751" s="7"/>
      <c r="V751" s="7"/>
      <c r="W751" s="7"/>
    </row>
    <row r="752" spans="1:23" x14ac:dyDescent="0.2">
      <c r="A752" s="7"/>
      <c r="B752" s="7"/>
      <c r="C752" s="7"/>
      <c r="D752" s="25"/>
      <c r="E752" s="25"/>
      <c r="F752" s="25"/>
      <c r="G752" s="25"/>
      <c r="H752" s="25"/>
      <c r="I752" s="25"/>
      <c r="J752" s="25"/>
      <c r="K752" s="25"/>
      <c r="L752" s="25"/>
      <c r="M752" s="25"/>
      <c r="N752" s="25"/>
      <c r="O752" s="25"/>
      <c r="P752" s="25"/>
      <c r="Q752" s="7"/>
      <c r="R752" s="7"/>
      <c r="S752" s="7"/>
      <c r="T752" s="7"/>
      <c r="U752" s="7"/>
      <c r="V752" s="7"/>
      <c r="W752" s="7"/>
    </row>
    <row r="753" spans="1:23" x14ac:dyDescent="0.2">
      <c r="A753" s="7"/>
      <c r="B753" s="7"/>
      <c r="C753" s="7"/>
      <c r="D753" s="25"/>
      <c r="E753" s="25"/>
      <c r="F753" s="25"/>
      <c r="G753" s="25"/>
      <c r="H753" s="25"/>
      <c r="I753" s="25"/>
      <c r="J753" s="25"/>
      <c r="K753" s="25"/>
      <c r="L753" s="25"/>
      <c r="M753" s="25"/>
      <c r="N753" s="25"/>
      <c r="O753" s="25"/>
      <c r="P753" s="25"/>
      <c r="Q753" s="7"/>
      <c r="R753" s="7"/>
      <c r="S753" s="7"/>
      <c r="T753" s="7"/>
      <c r="U753" s="7"/>
      <c r="V753" s="7"/>
      <c r="W753" s="7"/>
    </row>
    <row r="754" spans="1:23" x14ac:dyDescent="0.2">
      <c r="A754" s="7"/>
      <c r="B754" s="7"/>
      <c r="C754" s="7"/>
      <c r="D754" s="25"/>
      <c r="E754" s="25"/>
      <c r="F754" s="25"/>
      <c r="G754" s="25"/>
      <c r="H754" s="25"/>
      <c r="I754" s="25"/>
      <c r="J754" s="25"/>
      <c r="K754" s="25"/>
      <c r="L754" s="25"/>
      <c r="M754" s="25"/>
      <c r="N754" s="25"/>
      <c r="O754" s="25"/>
      <c r="P754" s="25"/>
      <c r="Q754" s="7"/>
      <c r="R754" s="7"/>
      <c r="S754" s="7"/>
      <c r="T754" s="7"/>
      <c r="U754" s="7"/>
      <c r="V754" s="7"/>
      <c r="W754" s="7"/>
    </row>
    <row r="755" spans="1:23" x14ac:dyDescent="0.2">
      <c r="A755" s="7"/>
      <c r="B755" s="7"/>
      <c r="C755" s="7"/>
      <c r="D755" s="25"/>
      <c r="E755" s="25"/>
      <c r="F755" s="25"/>
      <c r="G755" s="25"/>
      <c r="H755" s="25"/>
      <c r="I755" s="25"/>
      <c r="J755" s="25"/>
      <c r="K755" s="25"/>
      <c r="L755" s="25"/>
      <c r="M755" s="25"/>
      <c r="N755" s="25"/>
      <c r="O755" s="25"/>
      <c r="P755" s="25"/>
      <c r="Q755" s="7"/>
      <c r="R755" s="7"/>
      <c r="S755" s="7"/>
      <c r="T755" s="7"/>
      <c r="U755" s="7"/>
      <c r="V755" s="7"/>
      <c r="W755" s="7"/>
    </row>
    <row r="756" spans="1:23" x14ac:dyDescent="0.2">
      <c r="A756" s="7"/>
      <c r="B756" s="7"/>
      <c r="C756" s="7"/>
      <c r="D756" s="25"/>
      <c r="E756" s="25"/>
      <c r="F756" s="25"/>
      <c r="G756" s="25"/>
      <c r="H756" s="25"/>
      <c r="I756" s="25"/>
      <c r="J756" s="25"/>
      <c r="K756" s="25"/>
      <c r="L756" s="25"/>
      <c r="M756" s="25"/>
      <c r="N756" s="25"/>
      <c r="O756" s="25"/>
      <c r="P756" s="25"/>
      <c r="Q756" s="7"/>
      <c r="R756" s="7"/>
      <c r="S756" s="7"/>
      <c r="T756" s="7"/>
      <c r="U756" s="7"/>
      <c r="V756" s="7"/>
      <c r="W756" s="7"/>
    </row>
    <row r="757" spans="1:23" x14ac:dyDescent="0.2">
      <c r="A757" s="7"/>
      <c r="B757" s="7"/>
      <c r="C757" s="7"/>
      <c r="D757" s="25"/>
      <c r="E757" s="25"/>
      <c r="F757" s="25"/>
      <c r="G757" s="25"/>
      <c r="H757" s="25"/>
      <c r="I757" s="25"/>
      <c r="J757" s="25"/>
      <c r="K757" s="25"/>
      <c r="L757" s="25"/>
      <c r="M757" s="25"/>
      <c r="N757" s="25"/>
      <c r="O757" s="25"/>
      <c r="P757" s="25"/>
      <c r="Q757" s="7"/>
      <c r="R757" s="7"/>
      <c r="S757" s="7"/>
      <c r="T757" s="7"/>
      <c r="U757" s="7"/>
      <c r="V757" s="7"/>
      <c r="W757" s="7"/>
    </row>
    <row r="758" spans="1:23" x14ac:dyDescent="0.2">
      <c r="A758" s="7"/>
      <c r="B758" s="7"/>
      <c r="C758" s="7"/>
      <c r="D758" s="25"/>
      <c r="E758" s="25"/>
      <c r="F758" s="25"/>
      <c r="G758" s="25"/>
      <c r="H758" s="25"/>
      <c r="I758" s="25"/>
      <c r="J758" s="25"/>
      <c r="K758" s="25"/>
      <c r="L758" s="25"/>
      <c r="M758" s="25"/>
      <c r="N758" s="25"/>
      <c r="O758" s="25"/>
      <c r="P758" s="25"/>
      <c r="Q758" s="7"/>
      <c r="R758" s="7"/>
      <c r="S758" s="7"/>
      <c r="T758" s="7"/>
      <c r="U758" s="7"/>
      <c r="V758" s="7"/>
      <c r="W758" s="7"/>
    </row>
    <row r="759" spans="1:23" x14ac:dyDescent="0.2">
      <c r="A759" s="7"/>
      <c r="B759" s="7"/>
      <c r="C759" s="7"/>
      <c r="D759" s="25"/>
      <c r="E759" s="25"/>
      <c r="F759" s="25"/>
      <c r="G759" s="25"/>
      <c r="H759" s="25"/>
      <c r="I759" s="25"/>
      <c r="J759" s="25"/>
      <c r="K759" s="25"/>
      <c r="L759" s="25"/>
      <c r="M759" s="25"/>
      <c r="N759" s="25"/>
      <c r="O759" s="25"/>
      <c r="P759" s="25"/>
      <c r="Q759" s="7"/>
      <c r="R759" s="7"/>
      <c r="S759" s="7"/>
      <c r="T759" s="7"/>
      <c r="U759" s="7"/>
      <c r="V759" s="7"/>
      <c r="W759" s="7"/>
    </row>
    <row r="760" spans="1:23" x14ac:dyDescent="0.2">
      <c r="A760" s="7"/>
      <c r="B760" s="7"/>
      <c r="C760" s="7"/>
      <c r="D760" s="25"/>
      <c r="E760" s="25"/>
      <c r="F760" s="25"/>
      <c r="G760" s="25"/>
      <c r="H760" s="25"/>
      <c r="I760" s="25"/>
      <c r="J760" s="25"/>
      <c r="K760" s="25"/>
      <c r="L760" s="25"/>
      <c r="M760" s="25"/>
      <c r="N760" s="25"/>
      <c r="O760" s="25"/>
      <c r="P760" s="25"/>
      <c r="Q760" s="7"/>
      <c r="R760" s="7"/>
      <c r="S760" s="7"/>
      <c r="T760" s="7"/>
      <c r="U760" s="7"/>
      <c r="V760" s="7"/>
      <c r="W760" s="7"/>
    </row>
    <row r="761" spans="1:23" x14ac:dyDescent="0.2">
      <c r="A761" s="7"/>
      <c r="B761" s="7"/>
      <c r="C761" s="7"/>
      <c r="D761" s="25"/>
      <c r="E761" s="25"/>
      <c r="F761" s="25"/>
      <c r="G761" s="25"/>
      <c r="H761" s="25"/>
      <c r="I761" s="25"/>
      <c r="J761" s="25"/>
      <c r="K761" s="25"/>
      <c r="L761" s="25"/>
      <c r="M761" s="25"/>
      <c r="N761" s="25"/>
      <c r="O761" s="25"/>
      <c r="P761" s="25"/>
      <c r="Q761" s="7"/>
      <c r="R761" s="7"/>
      <c r="S761" s="7"/>
      <c r="T761" s="7"/>
      <c r="U761" s="7"/>
      <c r="V761" s="7"/>
      <c r="W761" s="7"/>
    </row>
    <row r="762" spans="1:23" x14ac:dyDescent="0.2">
      <c r="A762" s="7"/>
      <c r="B762" s="7"/>
      <c r="C762" s="7"/>
      <c r="D762" s="25"/>
      <c r="E762" s="25"/>
      <c r="F762" s="25"/>
      <c r="G762" s="25"/>
      <c r="H762" s="25"/>
      <c r="I762" s="25"/>
      <c r="J762" s="25"/>
      <c r="K762" s="25"/>
      <c r="L762" s="25"/>
      <c r="M762" s="25"/>
      <c r="N762" s="25"/>
      <c r="O762" s="25"/>
      <c r="P762" s="25"/>
      <c r="Q762" s="7"/>
      <c r="R762" s="7"/>
      <c r="S762" s="7"/>
      <c r="T762" s="7"/>
      <c r="U762" s="7"/>
      <c r="V762" s="7"/>
      <c r="W762" s="7"/>
    </row>
    <row r="763" spans="1:23" x14ac:dyDescent="0.2">
      <c r="A763" s="7"/>
      <c r="B763" s="7"/>
      <c r="C763" s="7"/>
      <c r="D763" s="25"/>
      <c r="E763" s="25"/>
      <c r="F763" s="25"/>
      <c r="G763" s="25"/>
      <c r="H763" s="25"/>
      <c r="I763" s="25"/>
      <c r="J763" s="25"/>
      <c r="K763" s="25"/>
      <c r="L763" s="25"/>
      <c r="M763" s="25"/>
      <c r="N763" s="25"/>
      <c r="O763" s="25"/>
      <c r="P763" s="25"/>
      <c r="Q763" s="7"/>
      <c r="R763" s="7"/>
      <c r="S763" s="7"/>
      <c r="T763" s="7"/>
      <c r="U763" s="7"/>
      <c r="V763" s="7"/>
      <c r="W763" s="7"/>
    </row>
    <row r="764" spans="1:23" x14ac:dyDescent="0.2">
      <c r="A764" s="7"/>
      <c r="B764" s="7"/>
      <c r="C764" s="7"/>
      <c r="D764" s="25"/>
      <c r="E764" s="25"/>
      <c r="F764" s="25"/>
      <c r="G764" s="25"/>
      <c r="H764" s="25"/>
      <c r="I764" s="25"/>
      <c r="J764" s="25"/>
      <c r="K764" s="25"/>
      <c r="L764" s="25"/>
      <c r="M764" s="25"/>
      <c r="N764" s="25"/>
      <c r="O764" s="25"/>
      <c r="P764" s="25"/>
      <c r="Q764" s="7"/>
      <c r="R764" s="7"/>
      <c r="S764" s="7"/>
      <c r="T764" s="7"/>
      <c r="U764" s="7"/>
      <c r="V764" s="7"/>
      <c r="W764" s="7"/>
    </row>
    <row r="765" spans="1:23" x14ac:dyDescent="0.2">
      <c r="A765" s="7"/>
      <c r="B765" s="7"/>
      <c r="C765" s="7"/>
      <c r="D765" s="25"/>
      <c r="E765" s="25"/>
      <c r="F765" s="25"/>
      <c r="G765" s="25"/>
      <c r="H765" s="25"/>
      <c r="I765" s="25"/>
      <c r="J765" s="25"/>
      <c r="K765" s="25"/>
      <c r="L765" s="25"/>
      <c r="M765" s="25"/>
      <c r="N765" s="25"/>
      <c r="O765" s="25"/>
      <c r="P765" s="25"/>
      <c r="Q765" s="7"/>
      <c r="R765" s="7"/>
      <c r="S765" s="7"/>
      <c r="T765" s="7"/>
      <c r="U765" s="7"/>
      <c r="V765" s="7"/>
      <c r="W765" s="7"/>
    </row>
    <row r="766" spans="1:23" x14ac:dyDescent="0.2">
      <c r="A766" s="7"/>
      <c r="B766" s="7"/>
      <c r="C766" s="7"/>
      <c r="D766" s="25"/>
      <c r="E766" s="25"/>
      <c r="F766" s="25"/>
      <c r="G766" s="25"/>
      <c r="H766" s="25"/>
      <c r="I766" s="25"/>
      <c r="J766" s="25"/>
      <c r="K766" s="25"/>
      <c r="L766" s="25"/>
      <c r="M766" s="25"/>
      <c r="N766" s="25"/>
      <c r="O766" s="25"/>
      <c r="P766" s="25"/>
      <c r="Q766" s="7"/>
      <c r="R766" s="7"/>
      <c r="S766" s="7"/>
      <c r="T766" s="7"/>
      <c r="U766" s="7"/>
      <c r="V766" s="7"/>
      <c r="W766" s="7"/>
    </row>
    <row r="767" spans="1:23" x14ac:dyDescent="0.2">
      <c r="A767" s="7"/>
      <c r="B767" s="7"/>
      <c r="C767" s="7"/>
      <c r="D767" s="25"/>
      <c r="E767" s="25"/>
      <c r="F767" s="25"/>
      <c r="G767" s="25"/>
      <c r="H767" s="25"/>
      <c r="I767" s="25"/>
      <c r="J767" s="25"/>
      <c r="K767" s="25"/>
      <c r="L767" s="25"/>
      <c r="M767" s="25"/>
      <c r="N767" s="25"/>
      <c r="O767" s="25"/>
      <c r="P767" s="25"/>
      <c r="Q767" s="7"/>
      <c r="R767" s="7"/>
      <c r="S767" s="7"/>
      <c r="T767" s="7"/>
      <c r="U767" s="7"/>
      <c r="V767" s="7"/>
      <c r="W767" s="7"/>
    </row>
    <row r="768" spans="1:23" x14ac:dyDescent="0.2">
      <c r="A768" s="7"/>
      <c r="B768" s="7"/>
      <c r="C768" s="7"/>
      <c r="D768" s="25"/>
      <c r="E768" s="25"/>
      <c r="F768" s="25"/>
      <c r="G768" s="25"/>
      <c r="H768" s="25"/>
      <c r="I768" s="25"/>
      <c r="J768" s="25"/>
      <c r="K768" s="25"/>
      <c r="L768" s="25"/>
      <c r="M768" s="25"/>
      <c r="N768" s="25"/>
      <c r="O768" s="25"/>
      <c r="P768" s="25"/>
      <c r="Q768" s="7"/>
      <c r="R768" s="7"/>
      <c r="S768" s="7"/>
      <c r="T768" s="7"/>
      <c r="U768" s="7"/>
      <c r="V768" s="7"/>
      <c r="W768" s="7"/>
    </row>
    <row r="769" spans="1:23" x14ac:dyDescent="0.2">
      <c r="A769" s="7"/>
      <c r="B769" s="7"/>
      <c r="C769" s="7"/>
      <c r="D769" s="25"/>
      <c r="E769" s="25"/>
      <c r="F769" s="25"/>
      <c r="G769" s="25"/>
      <c r="H769" s="25"/>
      <c r="I769" s="25"/>
      <c r="J769" s="25"/>
      <c r="K769" s="25"/>
      <c r="L769" s="25"/>
      <c r="M769" s="25"/>
      <c r="N769" s="25"/>
      <c r="O769" s="25"/>
      <c r="P769" s="25"/>
      <c r="Q769" s="7"/>
      <c r="R769" s="7"/>
      <c r="S769" s="7"/>
      <c r="T769" s="7"/>
      <c r="U769" s="7"/>
      <c r="V769" s="7"/>
      <c r="W769" s="7"/>
    </row>
    <row r="770" spans="1:23" x14ac:dyDescent="0.2">
      <c r="A770" s="7"/>
      <c r="B770" s="7"/>
      <c r="C770" s="7"/>
      <c r="D770" s="25"/>
      <c r="E770" s="25"/>
      <c r="F770" s="25"/>
      <c r="G770" s="25"/>
      <c r="H770" s="25"/>
      <c r="I770" s="25"/>
      <c r="J770" s="25"/>
      <c r="K770" s="25"/>
      <c r="L770" s="25"/>
      <c r="M770" s="25"/>
      <c r="N770" s="25"/>
      <c r="O770" s="25"/>
      <c r="P770" s="25"/>
      <c r="Q770" s="7"/>
      <c r="R770" s="7"/>
      <c r="S770" s="7"/>
      <c r="T770" s="7"/>
      <c r="U770" s="7"/>
      <c r="V770" s="7"/>
      <c r="W770" s="7"/>
    </row>
    <row r="771" spans="1:23" x14ac:dyDescent="0.2">
      <c r="A771" s="7"/>
      <c r="B771" s="7"/>
      <c r="C771" s="7"/>
      <c r="D771" s="25"/>
      <c r="E771" s="25"/>
      <c r="F771" s="25"/>
      <c r="G771" s="25"/>
      <c r="H771" s="25"/>
      <c r="I771" s="25"/>
      <c r="J771" s="25"/>
      <c r="K771" s="25"/>
      <c r="L771" s="25"/>
      <c r="M771" s="25"/>
      <c r="N771" s="25"/>
      <c r="O771" s="25"/>
      <c r="P771" s="25"/>
      <c r="Q771" s="7"/>
      <c r="R771" s="7"/>
      <c r="S771" s="7"/>
      <c r="T771" s="7"/>
      <c r="U771" s="7"/>
      <c r="V771" s="7"/>
      <c r="W771" s="7"/>
    </row>
    <row r="772" spans="1:23" x14ac:dyDescent="0.2">
      <c r="A772" s="7"/>
      <c r="B772" s="7"/>
      <c r="C772" s="7"/>
      <c r="D772" s="25"/>
      <c r="E772" s="25"/>
      <c r="F772" s="25"/>
      <c r="G772" s="25"/>
      <c r="H772" s="25"/>
      <c r="I772" s="25"/>
      <c r="J772" s="25"/>
      <c r="K772" s="25"/>
      <c r="L772" s="25"/>
      <c r="M772" s="25"/>
      <c r="N772" s="25"/>
      <c r="O772" s="25"/>
      <c r="P772" s="25"/>
      <c r="Q772" s="7"/>
      <c r="R772" s="7"/>
      <c r="S772" s="7"/>
      <c r="T772" s="7"/>
      <c r="U772" s="7"/>
      <c r="V772" s="7"/>
      <c r="W772" s="7"/>
    </row>
    <row r="773" spans="1:23" x14ac:dyDescent="0.2">
      <c r="A773" s="7"/>
      <c r="B773" s="7"/>
      <c r="C773" s="7"/>
      <c r="D773" s="25"/>
      <c r="E773" s="25"/>
      <c r="F773" s="25"/>
      <c r="G773" s="25"/>
      <c r="H773" s="25"/>
      <c r="I773" s="25"/>
      <c r="J773" s="25"/>
      <c r="K773" s="25"/>
      <c r="L773" s="25"/>
      <c r="M773" s="25"/>
      <c r="N773" s="25"/>
      <c r="O773" s="25"/>
      <c r="P773" s="25"/>
      <c r="Q773" s="7"/>
      <c r="R773" s="7"/>
      <c r="S773" s="7"/>
      <c r="T773" s="7"/>
      <c r="U773" s="7"/>
      <c r="V773" s="7"/>
      <c r="W773" s="7"/>
    </row>
    <row r="774" spans="1:23" x14ac:dyDescent="0.2">
      <c r="A774" s="7"/>
      <c r="B774" s="7"/>
      <c r="C774" s="7"/>
      <c r="D774" s="25"/>
      <c r="E774" s="25"/>
      <c r="F774" s="25"/>
      <c r="G774" s="25"/>
      <c r="H774" s="25"/>
      <c r="I774" s="25"/>
      <c r="J774" s="25"/>
      <c r="K774" s="25"/>
      <c r="L774" s="25"/>
      <c r="M774" s="25"/>
      <c r="N774" s="25"/>
      <c r="O774" s="25"/>
      <c r="P774" s="25"/>
      <c r="Q774" s="7"/>
      <c r="R774" s="7"/>
      <c r="S774" s="7"/>
      <c r="T774" s="7"/>
      <c r="U774" s="7"/>
      <c r="V774" s="7"/>
      <c r="W774" s="7"/>
    </row>
    <row r="775" spans="1:23" x14ac:dyDescent="0.2">
      <c r="A775" s="7"/>
      <c r="B775" s="7"/>
      <c r="C775" s="7"/>
      <c r="D775" s="25"/>
      <c r="E775" s="25"/>
      <c r="F775" s="25"/>
      <c r="G775" s="25"/>
      <c r="H775" s="25"/>
      <c r="I775" s="25"/>
      <c r="J775" s="25"/>
      <c r="K775" s="25"/>
      <c r="L775" s="25"/>
      <c r="M775" s="25"/>
      <c r="N775" s="25"/>
      <c r="O775" s="25"/>
      <c r="P775" s="25"/>
      <c r="Q775" s="7"/>
      <c r="R775" s="7"/>
      <c r="S775" s="7"/>
      <c r="T775" s="7"/>
      <c r="U775" s="7"/>
      <c r="V775" s="7"/>
      <c r="W775" s="7"/>
    </row>
    <row r="776" spans="1:23" x14ac:dyDescent="0.2">
      <c r="A776" s="7"/>
      <c r="B776" s="7"/>
      <c r="C776" s="7"/>
      <c r="D776" s="25"/>
      <c r="E776" s="25"/>
      <c r="F776" s="25"/>
      <c r="G776" s="25"/>
      <c r="H776" s="25"/>
      <c r="I776" s="25"/>
      <c r="J776" s="25"/>
      <c r="K776" s="25"/>
      <c r="L776" s="25"/>
      <c r="M776" s="25"/>
      <c r="N776" s="25"/>
      <c r="O776" s="25"/>
      <c r="P776" s="25"/>
      <c r="Q776" s="7"/>
      <c r="R776" s="7"/>
      <c r="S776" s="7"/>
      <c r="T776" s="7"/>
      <c r="U776" s="7"/>
      <c r="V776" s="7"/>
      <c r="W776" s="7"/>
    </row>
    <row r="777" spans="1:23" x14ac:dyDescent="0.2">
      <c r="A777" s="7"/>
      <c r="B777" s="7"/>
      <c r="C777" s="7"/>
      <c r="D777" s="25"/>
      <c r="E777" s="25"/>
      <c r="F777" s="25"/>
      <c r="G777" s="25"/>
      <c r="H777" s="25"/>
      <c r="I777" s="25"/>
      <c r="J777" s="25"/>
      <c r="K777" s="25"/>
      <c r="L777" s="25"/>
      <c r="M777" s="25"/>
      <c r="N777" s="25"/>
      <c r="O777" s="25"/>
      <c r="P777" s="25"/>
      <c r="Q777" s="7"/>
      <c r="R777" s="7"/>
      <c r="S777" s="7"/>
      <c r="T777" s="7"/>
      <c r="U777" s="7"/>
      <c r="V777" s="7"/>
      <c r="W777" s="7"/>
    </row>
    <row r="778" spans="1:23" x14ac:dyDescent="0.2">
      <c r="A778" s="7"/>
      <c r="B778" s="7"/>
      <c r="C778" s="7"/>
      <c r="D778" s="25"/>
      <c r="E778" s="25"/>
      <c r="F778" s="25"/>
      <c r="G778" s="25"/>
      <c r="H778" s="25"/>
      <c r="I778" s="25"/>
      <c r="J778" s="25"/>
      <c r="K778" s="25"/>
      <c r="L778" s="25"/>
      <c r="M778" s="25"/>
      <c r="N778" s="25"/>
      <c r="O778" s="25"/>
      <c r="P778" s="25"/>
      <c r="Q778" s="7"/>
      <c r="R778" s="7"/>
      <c r="S778" s="7"/>
      <c r="T778" s="7"/>
      <c r="U778" s="7"/>
      <c r="V778" s="7"/>
      <c r="W778" s="7"/>
    </row>
    <row r="779" spans="1:23" x14ac:dyDescent="0.2">
      <c r="A779" s="7"/>
      <c r="B779" s="7"/>
      <c r="C779" s="7"/>
      <c r="D779" s="25"/>
      <c r="E779" s="25"/>
      <c r="F779" s="25"/>
      <c r="G779" s="25"/>
      <c r="H779" s="25"/>
      <c r="I779" s="25"/>
      <c r="J779" s="25"/>
      <c r="K779" s="25"/>
      <c r="L779" s="25"/>
      <c r="M779" s="25"/>
      <c r="N779" s="25"/>
      <c r="O779" s="25"/>
      <c r="P779" s="25"/>
      <c r="Q779" s="7"/>
      <c r="R779" s="7"/>
      <c r="S779" s="7"/>
      <c r="T779" s="7"/>
      <c r="U779" s="7"/>
      <c r="V779" s="7"/>
      <c r="W779" s="7"/>
    </row>
    <row r="780" spans="1:23" x14ac:dyDescent="0.2">
      <c r="A780" s="7"/>
      <c r="B780" s="7"/>
      <c r="C780" s="7"/>
      <c r="D780" s="25"/>
      <c r="E780" s="25"/>
      <c r="F780" s="25"/>
      <c r="G780" s="25"/>
      <c r="H780" s="25"/>
      <c r="I780" s="25"/>
      <c r="J780" s="25"/>
      <c r="K780" s="25"/>
      <c r="L780" s="25"/>
      <c r="M780" s="25"/>
      <c r="N780" s="25"/>
      <c r="O780" s="25"/>
      <c r="P780" s="25"/>
      <c r="Q780" s="7"/>
      <c r="R780" s="7"/>
      <c r="S780" s="7"/>
      <c r="T780" s="7"/>
      <c r="U780" s="7"/>
      <c r="V780" s="7"/>
      <c r="W780" s="7"/>
    </row>
    <row r="781" spans="1:23" x14ac:dyDescent="0.2">
      <c r="A781" s="7"/>
      <c r="B781" s="7"/>
      <c r="C781" s="7"/>
      <c r="D781" s="25"/>
      <c r="E781" s="25"/>
      <c r="F781" s="25"/>
      <c r="G781" s="25"/>
      <c r="H781" s="25"/>
      <c r="I781" s="25"/>
      <c r="J781" s="25"/>
      <c r="K781" s="25"/>
      <c r="L781" s="25"/>
      <c r="M781" s="25"/>
      <c r="N781" s="25"/>
      <c r="O781" s="25"/>
      <c r="P781" s="25"/>
      <c r="Q781" s="7"/>
      <c r="R781" s="7"/>
      <c r="S781" s="7"/>
      <c r="T781" s="7"/>
      <c r="U781" s="7"/>
      <c r="V781" s="7"/>
      <c r="W781" s="7"/>
    </row>
    <row r="782" spans="1:23" x14ac:dyDescent="0.2">
      <c r="A782" s="7"/>
      <c r="B782" s="7"/>
      <c r="C782" s="7"/>
      <c r="D782" s="25"/>
      <c r="E782" s="25"/>
      <c r="F782" s="25"/>
      <c r="G782" s="25"/>
      <c r="H782" s="25"/>
      <c r="I782" s="25"/>
      <c r="J782" s="25"/>
      <c r="K782" s="25"/>
      <c r="L782" s="25"/>
      <c r="M782" s="25"/>
      <c r="N782" s="25"/>
      <c r="O782" s="25"/>
      <c r="P782" s="25"/>
      <c r="Q782" s="7"/>
      <c r="R782" s="7"/>
      <c r="S782" s="7"/>
      <c r="T782" s="7"/>
      <c r="U782" s="7"/>
      <c r="V782" s="7"/>
      <c r="W782" s="7"/>
    </row>
    <row r="783" spans="1:23" x14ac:dyDescent="0.2">
      <c r="A783" s="7"/>
      <c r="B783" s="7"/>
      <c r="C783" s="7"/>
      <c r="D783" s="25"/>
      <c r="E783" s="25"/>
      <c r="F783" s="25"/>
      <c r="G783" s="25"/>
      <c r="H783" s="25"/>
      <c r="I783" s="25"/>
      <c r="J783" s="25"/>
      <c r="K783" s="25"/>
      <c r="L783" s="25"/>
      <c r="M783" s="25"/>
      <c r="N783" s="25"/>
      <c r="O783" s="25"/>
      <c r="P783" s="25"/>
      <c r="Q783" s="7"/>
      <c r="R783" s="7"/>
      <c r="S783" s="7"/>
      <c r="T783" s="7"/>
      <c r="U783" s="7"/>
      <c r="V783" s="7"/>
      <c r="W783" s="7"/>
    </row>
    <row r="784" spans="1:23" x14ac:dyDescent="0.2">
      <c r="A784" s="7"/>
      <c r="B784" s="7"/>
      <c r="C784" s="7"/>
      <c r="D784" s="25"/>
      <c r="E784" s="25"/>
      <c r="F784" s="25"/>
      <c r="G784" s="25"/>
      <c r="H784" s="25"/>
      <c r="I784" s="25"/>
      <c r="J784" s="25"/>
      <c r="K784" s="25"/>
      <c r="L784" s="25"/>
      <c r="M784" s="25"/>
      <c r="N784" s="25"/>
      <c r="O784" s="25"/>
      <c r="P784" s="25"/>
      <c r="Q784" s="7"/>
      <c r="R784" s="7"/>
      <c r="S784" s="7"/>
      <c r="T784" s="7"/>
      <c r="U784" s="7"/>
      <c r="V784" s="7"/>
      <c r="W784" s="7"/>
    </row>
    <row r="785" spans="1:23" x14ac:dyDescent="0.2">
      <c r="A785" s="7"/>
      <c r="B785" s="7"/>
      <c r="C785" s="7"/>
      <c r="D785" s="25"/>
      <c r="E785" s="25"/>
      <c r="F785" s="25"/>
      <c r="G785" s="25"/>
      <c r="H785" s="25"/>
      <c r="I785" s="25"/>
      <c r="J785" s="25"/>
      <c r="K785" s="25"/>
      <c r="L785" s="25"/>
      <c r="M785" s="25"/>
      <c r="N785" s="25"/>
      <c r="O785" s="25"/>
      <c r="P785" s="25"/>
      <c r="Q785" s="7"/>
      <c r="R785" s="7"/>
      <c r="S785" s="7"/>
      <c r="T785" s="7"/>
      <c r="U785" s="7"/>
      <c r="V785" s="7"/>
      <c r="W785" s="7"/>
    </row>
    <row r="786" spans="1:23" x14ac:dyDescent="0.2">
      <c r="A786" s="7"/>
      <c r="B786" s="7"/>
      <c r="C786" s="7"/>
      <c r="D786" s="25"/>
      <c r="E786" s="25"/>
      <c r="F786" s="25"/>
      <c r="G786" s="25"/>
      <c r="H786" s="25"/>
      <c r="I786" s="25"/>
      <c r="J786" s="25"/>
      <c r="K786" s="25"/>
      <c r="L786" s="25"/>
      <c r="M786" s="25"/>
      <c r="N786" s="25"/>
      <c r="O786" s="25"/>
      <c r="P786" s="25"/>
      <c r="Q786" s="7"/>
      <c r="R786" s="7"/>
      <c r="S786" s="7"/>
      <c r="T786" s="7"/>
      <c r="U786" s="7"/>
      <c r="V786" s="7"/>
      <c r="W786" s="7"/>
    </row>
    <row r="787" spans="1:23" x14ac:dyDescent="0.2">
      <c r="A787" s="7"/>
      <c r="B787" s="7"/>
      <c r="C787" s="7"/>
      <c r="D787" s="25"/>
      <c r="E787" s="25"/>
      <c r="F787" s="25"/>
      <c r="G787" s="25"/>
      <c r="H787" s="25"/>
      <c r="I787" s="25"/>
      <c r="J787" s="25"/>
      <c r="K787" s="25"/>
      <c r="L787" s="25"/>
      <c r="M787" s="25"/>
      <c r="N787" s="25"/>
      <c r="O787" s="25"/>
      <c r="P787" s="25"/>
      <c r="Q787" s="7"/>
      <c r="R787" s="7"/>
      <c r="S787" s="7"/>
      <c r="T787" s="7"/>
      <c r="U787" s="7"/>
      <c r="V787" s="7"/>
      <c r="W787" s="7"/>
    </row>
    <row r="788" spans="1:23" x14ac:dyDescent="0.2">
      <c r="A788" s="7"/>
      <c r="B788" s="7"/>
      <c r="C788" s="7"/>
      <c r="D788" s="25"/>
      <c r="E788" s="25"/>
      <c r="F788" s="25"/>
      <c r="G788" s="25"/>
      <c r="H788" s="25"/>
      <c r="I788" s="25"/>
      <c r="J788" s="25"/>
      <c r="K788" s="25"/>
      <c r="L788" s="25"/>
      <c r="M788" s="25"/>
      <c r="N788" s="25"/>
      <c r="O788" s="25"/>
      <c r="P788" s="25"/>
      <c r="Q788" s="7"/>
      <c r="R788" s="7"/>
      <c r="S788" s="7"/>
      <c r="T788" s="7"/>
      <c r="U788" s="7"/>
      <c r="V788" s="7"/>
      <c r="W788" s="7"/>
    </row>
    <row r="789" spans="1:23" x14ac:dyDescent="0.2">
      <c r="A789" s="7"/>
      <c r="B789" s="7"/>
      <c r="C789" s="7"/>
      <c r="D789" s="25"/>
      <c r="E789" s="25"/>
      <c r="F789" s="25"/>
      <c r="G789" s="25"/>
      <c r="H789" s="25"/>
      <c r="I789" s="25"/>
      <c r="J789" s="25"/>
      <c r="K789" s="25"/>
      <c r="L789" s="25"/>
      <c r="M789" s="25"/>
      <c r="N789" s="25"/>
      <c r="O789" s="25"/>
      <c r="P789" s="25"/>
      <c r="Q789" s="7"/>
      <c r="R789" s="7"/>
      <c r="S789" s="7"/>
      <c r="T789" s="7"/>
      <c r="U789" s="7"/>
      <c r="V789" s="7"/>
      <c r="W789" s="7"/>
    </row>
    <row r="790" spans="1:23" x14ac:dyDescent="0.2">
      <c r="A790" s="7"/>
      <c r="B790" s="7"/>
      <c r="C790" s="7"/>
      <c r="D790" s="25"/>
      <c r="E790" s="25"/>
      <c r="F790" s="25"/>
      <c r="G790" s="25"/>
      <c r="H790" s="25"/>
      <c r="I790" s="25"/>
      <c r="J790" s="25"/>
      <c r="K790" s="25"/>
      <c r="L790" s="25"/>
      <c r="M790" s="25"/>
      <c r="N790" s="25"/>
      <c r="O790" s="25"/>
      <c r="P790" s="25"/>
      <c r="Q790" s="7"/>
      <c r="R790" s="7"/>
      <c r="S790" s="7"/>
      <c r="T790" s="7"/>
      <c r="U790" s="7"/>
      <c r="V790" s="7"/>
      <c r="W790" s="7"/>
    </row>
    <row r="791" spans="1:23" x14ac:dyDescent="0.2">
      <c r="A791" s="7"/>
      <c r="B791" s="7"/>
      <c r="C791" s="7"/>
      <c r="D791" s="25"/>
      <c r="E791" s="25"/>
      <c r="F791" s="25"/>
      <c r="G791" s="25"/>
      <c r="H791" s="25"/>
      <c r="I791" s="25"/>
      <c r="J791" s="25"/>
      <c r="K791" s="25"/>
      <c r="L791" s="25"/>
      <c r="M791" s="25"/>
      <c r="N791" s="25"/>
      <c r="O791" s="25"/>
      <c r="P791" s="25"/>
      <c r="Q791" s="7"/>
      <c r="R791" s="7"/>
      <c r="S791" s="7"/>
      <c r="T791" s="7"/>
      <c r="U791" s="7"/>
      <c r="V791" s="7"/>
      <c r="W791" s="7"/>
    </row>
    <row r="792" spans="1:23" x14ac:dyDescent="0.2">
      <c r="A792" s="7"/>
      <c r="B792" s="7"/>
      <c r="C792" s="7"/>
      <c r="D792" s="25"/>
      <c r="E792" s="25"/>
      <c r="F792" s="25"/>
      <c r="G792" s="25"/>
      <c r="H792" s="25"/>
      <c r="I792" s="25"/>
      <c r="J792" s="25"/>
      <c r="K792" s="25"/>
      <c r="L792" s="25"/>
      <c r="M792" s="25"/>
      <c r="N792" s="25"/>
      <c r="O792" s="25"/>
      <c r="P792" s="25"/>
      <c r="Q792" s="7"/>
      <c r="R792" s="7"/>
      <c r="S792" s="7"/>
      <c r="T792" s="7"/>
      <c r="U792" s="7"/>
      <c r="V792" s="7"/>
      <c r="W792" s="7"/>
    </row>
    <row r="793" spans="1:23" x14ac:dyDescent="0.2">
      <c r="A793" s="7"/>
      <c r="B793" s="7"/>
      <c r="C793" s="7"/>
      <c r="D793" s="25"/>
      <c r="E793" s="25"/>
      <c r="F793" s="25"/>
      <c r="G793" s="25"/>
      <c r="H793" s="25"/>
      <c r="I793" s="25"/>
      <c r="J793" s="25"/>
      <c r="K793" s="25"/>
      <c r="L793" s="25"/>
      <c r="M793" s="25"/>
      <c r="N793" s="25"/>
      <c r="O793" s="25"/>
      <c r="P793" s="25"/>
      <c r="Q793" s="7"/>
      <c r="R793" s="7"/>
      <c r="S793" s="7"/>
      <c r="T793" s="7"/>
      <c r="U793" s="7"/>
      <c r="V793" s="7"/>
      <c r="W793" s="7"/>
    </row>
    <row r="794" spans="1:23" x14ac:dyDescent="0.2">
      <c r="A794" s="7"/>
      <c r="B794" s="7"/>
      <c r="C794" s="7"/>
      <c r="D794" s="25"/>
      <c r="E794" s="25"/>
      <c r="F794" s="25"/>
      <c r="G794" s="25"/>
      <c r="H794" s="25"/>
      <c r="I794" s="25"/>
      <c r="J794" s="25"/>
      <c r="K794" s="25"/>
      <c r="L794" s="25"/>
      <c r="M794" s="25"/>
      <c r="N794" s="25"/>
      <c r="O794" s="25"/>
      <c r="P794" s="25"/>
      <c r="Q794" s="7"/>
      <c r="R794" s="7"/>
      <c r="S794" s="7"/>
      <c r="T794" s="7"/>
      <c r="U794" s="7"/>
      <c r="V794" s="7"/>
      <c r="W794" s="7"/>
    </row>
    <row r="795" spans="1:23" x14ac:dyDescent="0.2">
      <c r="A795" s="7"/>
      <c r="B795" s="7"/>
      <c r="C795" s="7"/>
      <c r="D795" s="25"/>
      <c r="E795" s="25"/>
      <c r="F795" s="25"/>
      <c r="G795" s="25"/>
      <c r="H795" s="25"/>
      <c r="I795" s="25"/>
      <c r="J795" s="25"/>
      <c r="K795" s="25"/>
      <c r="L795" s="25"/>
      <c r="M795" s="25"/>
      <c r="N795" s="25"/>
      <c r="O795" s="25"/>
      <c r="P795" s="25"/>
      <c r="Q795" s="7"/>
      <c r="R795" s="7"/>
      <c r="S795" s="7"/>
      <c r="T795" s="7"/>
      <c r="U795" s="7"/>
      <c r="V795" s="7"/>
      <c r="W795" s="7"/>
    </row>
    <row r="796" spans="1:23" x14ac:dyDescent="0.2">
      <c r="A796" s="7"/>
      <c r="B796" s="7"/>
      <c r="C796" s="7"/>
      <c r="D796" s="25"/>
      <c r="E796" s="25"/>
      <c r="F796" s="25"/>
      <c r="G796" s="25"/>
      <c r="H796" s="25"/>
      <c r="I796" s="25"/>
      <c r="J796" s="25"/>
      <c r="K796" s="25"/>
      <c r="L796" s="25"/>
      <c r="M796" s="25"/>
      <c r="N796" s="25"/>
      <c r="O796" s="25"/>
      <c r="P796" s="25"/>
      <c r="Q796" s="7"/>
      <c r="R796" s="7"/>
      <c r="S796" s="7"/>
      <c r="T796" s="7"/>
      <c r="U796" s="7"/>
      <c r="V796" s="7"/>
      <c r="W796" s="7"/>
    </row>
    <row r="797" spans="1:23" x14ac:dyDescent="0.2">
      <c r="A797" s="7"/>
      <c r="B797" s="7"/>
      <c r="C797" s="7"/>
      <c r="D797" s="25"/>
      <c r="E797" s="25"/>
      <c r="F797" s="25"/>
      <c r="G797" s="25"/>
      <c r="H797" s="25"/>
      <c r="I797" s="25"/>
      <c r="J797" s="25"/>
      <c r="K797" s="25"/>
      <c r="L797" s="25"/>
      <c r="M797" s="25"/>
      <c r="N797" s="25"/>
      <c r="O797" s="25"/>
      <c r="P797" s="25"/>
      <c r="Q797" s="7"/>
      <c r="R797" s="7"/>
      <c r="S797" s="7"/>
      <c r="T797" s="7"/>
      <c r="U797" s="7"/>
      <c r="V797" s="7"/>
      <c r="W797" s="7"/>
    </row>
    <row r="798" spans="1:23" x14ac:dyDescent="0.2">
      <c r="A798" s="7"/>
      <c r="B798" s="7"/>
      <c r="C798" s="7"/>
      <c r="D798" s="25"/>
      <c r="E798" s="25"/>
      <c r="F798" s="25"/>
      <c r="G798" s="25"/>
      <c r="H798" s="25"/>
      <c r="I798" s="25"/>
      <c r="J798" s="25"/>
      <c r="K798" s="25"/>
      <c r="L798" s="25"/>
      <c r="M798" s="25"/>
      <c r="N798" s="25"/>
      <c r="O798" s="25"/>
      <c r="P798" s="25"/>
      <c r="Q798" s="7"/>
      <c r="R798" s="7"/>
      <c r="S798" s="7"/>
      <c r="T798" s="7"/>
      <c r="U798" s="7"/>
      <c r="V798" s="7"/>
      <c r="W798" s="7"/>
    </row>
    <row r="799" spans="1:23" x14ac:dyDescent="0.2">
      <c r="A799" s="7"/>
      <c r="B799" s="7"/>
      <c r="C799" s="7"/>
      <c r="D799" s="25"/>
      <c r="E799" s="25"/>
      <c r="F799" s="25"/>
      <c r="G799" s="25"/>
      <c r="H799" s="25"/>
      <c r="I799" s="25"/>
      <c r="J799" s="25"/>
      <c r="K799" s="25"/>
      <c r="L799" s="25"/>
      <c r="M799" s="25"/>
      <c r="N799" s="25"/>
      <c r="O799" s="25"/>
      <c r="P799" s="25"/>
      <c r="Q799" s="7"/>
      <c r="R799" s="7"/>
      <c r="S799" s="7"/>
      <c r="T799" s="7"/>
      <c r="U799" s="7"/>
      <c r="V799" s="7"/>
      <c r="W799" s="7"/>
    </row>
    <row r="800" spans="1:23" x14ac:dyDescent="0.2">
      <c r="A800" s="7"/>
      <c r="B800" s="7"/>
      <c r="C800" s="7"/>
      <c r="D800" s="25"/>
      <c r="E800" s="25"/>
      <c r="F800" s="25"/>
      <c r="G800" s="25"/>
      <c r="H800" s="25"/>
      <c r="I800" s="25"/>
      <c r="J800" s="25"/>
      <c r="K800" s="25"/>
      <c r="L800" s="25"/>
      <c r="M800" s="25"/>
      <c r="N800" s="25"/>
      <c r="O800" s="25"/>
      <c r="P800" s="25"/>
      <c r="Q800" s="7"/>
      <c r="R800" s="7"/>
      <c r="S800" s="7"/>
      <c r="T800" s="7"/>
      <c r="U800" s="7"/>
      <c r="V800" s="7"/>
      <c r="W800" s="7"/>
    </row>
    <row r="801" spans="1:23" x14ac:dyDescent="0.2">
      <c r="A801" s="7"/>
      <c r="B801" s="7"/>
      <c r="C801" s="7"/>
      <c r="D801" s="25"/>
      <c r="E801" s="25"/>
      <c r="F801" s="25"/>
      <c r="G801" s="25"/>
      <c r="H801" s="25"/>
      <c r="I801" s="25"/>
      <c r="J801" s="25"/>
      <c r="K801" s="25"/>
      <c r="L801" s="25"/>
      <c r="M801" s="25"/>
      <c r="N801" s="25"/>
      <c r="O801" s="25"/>
      <c r="P801" s="25"/>
      <c r="Q801" s="7"/>
      <c r="R801" s="7"/>
      <c r="S801" s="7"/>
      <c r="T801" s="7"/>
      <c r="U801" s="7"/>
      <c r="V801" s="7"/>
      <c r="W801" s="7"/>
    </row>
    <row r="802" spans="1:23" x14ac:dyDescent="0.2">
      <c r="A802" s="7"/>
      <c r="B802" s="7"/>
      <c r="C802" s="7"/>
      <c r="D802" s="25"/>
      <c r="E802" s="25"/>
      <c r="F802" s="25"/>
      <c r="G802" s="25"/>
      <c r="H802" s="25"/>
      <c r="I802" s="25"/>
      <c r="J802" s="25"/>
      <c r="K802" s="25"/>
      <c r="L802" s="25"/>
      <c r="M802" s="25"/>
      <c r="N802" s="25"/>
      <c r="O802" s="25"/>
      <c r="P802" s="25"/>
      <c r="Q802" s="7"/>
      <c r="R802" s="7"/>
      <c r="S802" s="7"/>
      <c r="T802" s="7"/>
      <c r="U802" s="7"/>
      <c r="V802" s="7"/>
      <c r="W802" s="7"/>
    </row>
    <row r="803" spans="1:23" x14ac:dyDescent="0.2">
      <c r="A803" s="7"/>
      <c r="B803" s="7"/>
      <c r="C803" s="7"/>
      <c r="D803" s="25"/>
      <c r="E803" s="25"/>
      <c r="F803" s="25"/>
      <c r="G803" s="25"/>
      <c r="H803" s="25"/>
      <c r="I803" s="25"/>
      <c r="J803" s="25"/>
      <c r="K803" s="25"/>
      <c r="L803" s="25"/>
      <c r="M803" s="25"/>
      <c r="N803" s="25"/>
      <c r="O803" s="25"/>
      <c r="P803" s="25"/>
      <c r="Q803" s="7"/>
      <c r="R803" s="7"/>
      <c r="S803" s="7"/>
      <c r="T803" s="7"/>
      <c r="U803" s="7"/>
      <c r="V803" s="7"/>
      <c r="W803" s="7"/>
    </row>
    <row r="804" spans="1:23" x14ac:dyDescent="0.2">
      <c r="A804" s="7"/>
      <c r="B804" s="7"/>
      <c r="C804" s="7"/>
      <c r="D804" s="25"/>
      <c r="E804" s="25"/>
      <c r="F804" s="25"/>
      <c r="G804" s="25"/>
      <c r="H804" s="25"/>
      <c r="I804" s="25"/>
      <c r="J804" s="25"/>
      <c r="K804" s="25"/>
      <c r="L804" s="25"/>
      <c r="M804" s="25"/>
      <c r="N804" s="25"/>
      <c r="O804" s="25"/>
      <c r="P804" s="25"/>
      <c r="Q804" s="7"/>
      <c r="R804" s="7"/>
      <c r="S804" s="7"/>
      <c r="T804" s="7"/>
      <c r="U804" s="7"/>
      <c r="V804" s="7"/>
      <c r="W804" s="7"/>
    </row>
    <row r="805" spans="1:23" x14ac:dyDescent="0.2">
      <c r="A805" s="7"/>
      <c r="B805" s="7"/>
      <c r="C805" s="7"/>
      <c r="D805" s="25"/>
      <c r="E805" s="25"/>
      <c r="F805" s="25"/>
      <c r="G805" s="25"/>
      <c r="H805" s="25"/>
      <c r="I805" s="25"/>
      <c r="J805" s="25"/>
      <c r="K805" s="25"/>
      <c r="L805" s="25"/>
      <c r="M805" s="25"/>
      <c r="N805" s="25"/>
      <c r="O805" s="25"/>
      <c r="P805" s="25"/>
      <c r="Q805" s="7"/>
      <c r="R805" s="7"/>
      <c r="S805" s="7"/>
      <c r="T805" s="7"/>
      <c r="U805" s="7"/>
      <c r="V805" s="7"/>
      <c r="W805" s="7"/>
    </row>
    <row r="806" spans="1:23" x14ac:dyDescent="0.2">
      <c r="A806" s="7"/>
      <c r="B806" s="7"/>
      <c r="C806" s="7"/>
      <c r="D806" s="25"/>
      <c r="E806" s="25"/>
      <c r="F806" s="25"/>
      <c r="G806" s="25"/>
      <c r="H806" s="25"/>
      <c r="I806" s="25"/>
      <c r="J806" s="25"/>
      <c r="K806" s="25"/>
      <c r="L806" s="25"/>
      <c r="M806" s="25"/>
      <c r="N806" s="25"/>
      <c r="O806" s="25"/>
      <c r="P806" s="25"/>
      <c r="Q806" s="7"/>
      <c r="R806" s="7"/>
      <c r="S806" s="7"/>
      <c r="T806" s="7"/>
      <c r="U806" s="7"/>
      <c r="V806" s="7"/>
      <c r="W806" s="7"/>
    </row>
    <row r="807" spans="1:23" x14ac:dyDescent="0.2">
      <c r="A807" s="7"/>
      <c r="B807" s="7"/>
      <c r="C807" s="7"/>
      <c r="D807" s="25"/>
      <c r="E807" s="25"/>
      <c r="F807" s="25"/>
      <c r="G807" s="25"/>
      <c r="H807" s="25"/>
      <c r="I807" s="25"/>
      <c r="J807" s="25"/>
      <c r="K807" s="25"/>
      <c r="L807" s="25"/>
      <c r="M807" s="25"/>
      <c r="N807" s="25"/>
      <c r="O807" s="25"/>
      <c r="P807" s="25"/>
      <c r="Q807" s="7"/>
      <c r="R807" s="7"/>
      <c r="S807" s="7"/>
      <c r="T807" s="7"/>
      <c r="U807" s="7"/>
      <c r="V807" s="7"/>
      <c r="W807" s="7"/>
    </row>
    <row r="808" spans="1:23" x14ac:dyDescent="0.2">
      <c r="A808" s="7"/>
      <c r="B808" s="7"/>
      <c r="C808" s="7"/>
      <c r="D808" s="25"/>
      <c r="E808" s="25"/>
      <c r="F808" s="25"/>
      <c r="G808" s="25"/>
      <c r="H808" s="25"/>
      <c r="I808" s="25"/>
      <c r="J808" s="25"/>
      <c r="K808" s="25"/>
      <c r="L808" s="25"/>
      <c r="M808" s="25"/>
      <c r="N808" s="25"/>
      <c r="O808" s="25"/>
      <c r="P808" s="25"/>
      <c r="Q808" s="7"/>
      <c r="R808" s="7"/>
      <c r="S808" s="7"/>
      <c r="T808" s="7"/>
      <c r="U808" s="7"/>
      <c r="V808" s="7"/>
      <c r="W808" s="7"/>
    </row>
    <row r="809" spans="1:23" x14ac:dyDescent="0.2">
      <c r="A809" s="7"/>
      <c r="B809" s="7"/>
      <c r="C809" s="7"/>
      <c r="D809" s="25"/>
      <c r="E809" s="25"/>
      <c r="F809" s="25"/>
      <c r="G809" s="25"/>
      <c r="H809" s="25"/>
      <c r="I809" s="25"/>
      <c r="J809" s="25"/>
      <c r="K809" s="25"/>
      <c r="L809" s="25"/>
      <c r="M809" s="25"/>
      <c r="N809" s="25"/>
      <c r="O809" s="25"/>
      <c r="P809" s="25"/>
      <c r="Q809" s="7"/>
      <c r="R809" s="7"/>
      <c r="S809" s="7"/>
      <c r="T809" s="7"/>
      <c r="U809" s="7"/>
      <c r="V809" s="7"/>
      <c r="W809" s="7"/>
    </row>
    <row r="810" spans="1:23" x14ac:dyDescent="0.2">
      <c r="A810" s="7"/>
      <c r="B810" s="7"/>
      <c r="C810" s="7"/>
      <c r="D810" s="25"/>
      <c r="E810" s="25"/>
      <c r="F810" s="25"/>
      <c r="G810" s="25"/>
      <c r="H810" s="25"/>
      <c r="I810" s="25"/>
      <c r="J810" s="25"/>
      <c r="K810" s="25"/>
      <c r="L810" s="25"/>
      <c r="M810" s="25"/>
      <c r="N810" s="25"/>
      <c r="O810" s="25"/>
      <c r="P810" s="25"/>
      <c r="Q810" s="7"/>
      <c r="R810" s="7"/>
      <c r="S810" s="7"/>
      <c r="T810" s="7"/>
      <c r="U810" s="7"/>
      <c r="V810" s="7"/>
      <c r="W810" s="7"/>
    </row>
    <row r="811" spans="1:23" x14ac:dyDescent="0.2">
      <c r="A811" s="7"/>
      <c r="B811" s="7"/>
      <c r="C811" s="7"/>
      <c r="D811" s="25"/>
      <c r="E811" s="25"/>
      <c r="F811" s="25"/>
      <c r="G811" s="25"/>
      <c r="H811" s="25"/>
      <c r="I811" s="25"/>
      <c r="J811" s="25"/>
      <c r="K811" s="25"/>
      <c r="L811" s="25"/>
      <c r="M811" s="25"/>
      <c r="N811" s="25"/>
      <c r="O811" s="25"/>
      <c r="P811" s="25"/>
      <c r="Q811" s="7"/>
      <c r="R811" s="7"/>
      <c r="S811" s="7"/>
      <c r="T811" s="7"/>
      <c r="U811" s="7"/>
      <c r="V811" s="7"/>
      <c r="W811" s="7"/>
    </row>
    <row r="812" spans="1:23" x14ac:dyDescent="0.2">
      <c r="A812" s="7"/>
      <c r="B812" s="7"/>
      <c r="C812" s="7"/>
      <c r="D812" s="25"/>
      <c r="E812" s="25"/>
      <c r="F812" s="25"/>
      <c r="G812" s="25"/>
      <c r="H812" s="25"/>
      <c r="I812" s="25"/>
      <c r="J812" s="25"/>
      <c r="K812" s="25"/>
      <c r="L812" s="25"/>
      <c r="M812" s="25"/>
      <c r="N812" s="25"/>
      <c r="O812" s="25"/>
      <c r="P812" s="25"/>
      <c r="Q812" s="7"/>
      <c r="R812" s="7"/>
      <c r="S812" s="7"/>
      <c r="T812" s="7"/>
      <c r="U812" s="7"/>
      <c r="V812" s="7"/>
      <c r="W812" s="7"/>
    </row>
    <row r="813" spans="1:23" x14ac:dyDescent="0.2">
      <c r="A813" s="7"/>
      <c r="B813" s="7"/>
      <c r="C813" s="7"/>
      <c r="D813" s="25"/>
      <c r="E813" s="25"/>
      <c r="F813" s="25"/>
      <c r="G813" s="25"/>
      <c r="H813" s="25"/>
      <c r="I813" s="25"/>
      <c r="J813" s="25"/>
      <c r="K813" s="25"/>
      <c r="L813" s="25"/>
      <c r="M813" s="25"/>
      <c r="N813" s="25"/>
      <c r="O813" s="25"/>
      <c r="P813" s="25"/>
      <c r="Q813" s="7"/>
      <c r="R813" s="7"/>
      <c r="S813" s="7"/>
      <c r="T813" s="7"/>
      <c r="U813" s="7"/>
      <c r="V813" s="7"/>
      <c r="W813" s="7"/>
    </row>
    <row r="814" spans="1:23" x14ac:dyDescent="0.2">
      <c r="A814" s="7"/>
      <c r="B814" s="7"/>
      <c r="C814" s="7"/>
      <c r="D814" s="25"/>
      <c r="E814" s="25"/>
      <c r="F814" s="25"/>
      <c r="G814" s="25"/>
      <c r="H814" s="25"/>
      <c r="I814" s="25"/>
      <c r="J814" s="25"/>
      <c r="K814" s="25"/>
      <c r="L814" s="25"/>
      <c r="M814" s="25"/>
      <c r="N814" s="25"/>
      <c r="O814" s="25"/>
      <c r="P814" s="25"/>
      <c r="Q814" s="7"/>
      <c r="R814" s="7"/>
      <c r="S814" s="7"/>
      <c r="T814" s="7"/>
      <c r="U814" s="7"/>
      <c r="V814" s="7"/>
      <c r="W814" s="7"/>
    </row>
    <row r="815" spans="1:23" x14ac:dyDescent="0.2">
      <c r="A815" s="7"/>
      <c r="B815" s="7"/>
      <c r="C815" s="7"/>
      <c r="D815" s="25"/>
      <c r="E815" s="25"/>
      <c r="F815" s="25"/>
      <c r="G815" s="25"/>
      <c r="H815" s="25"/>
      <c r="I815" s="25"/>
      <c r="J815" s="25"/>
      <c r="K815" s="25"/>
      <c r="L815" s="25"/>
      <c r="M815" s="25"/>
      <c r="N815" s="25"/>
      <c r="O815" s="25"/>
      <c r="P815" s="25"/>
      <c r="Q815" s="7"/>
      <c r="R815" s="7"/>
      <c r="S815" s="7"/>
      <c r="T815" s="7"/>
      <c r="U815" s="7"/>
      <c r="V815" s="7"/>
      <c r="W815" s="7"/>
    </row>
    <row r="816" spans="1:23" x14ac:dyDescent="0.2">
      <c r="A816" s="7"/>
      <c r="B816" s="7"/>
      <c r="C816" s="7"/>
      <c r="D816" s="25"/>
      <c r="E816" s="25"/>
      <c r="F816" s="25"/>
      <c r="G816" s="25"/>
      <c r="H816" s="25"/>
      <c r="I816" s="25"/>
      <c r="J816" s="25"/>
      <c r="K816" s="25"/>
      <c r="L816" s="25"/>
      <c r="M816" s="25"/>
      <c r="N816" s="25"/>
      <c r="O816" s="25"/>
      <c r="P816" s="25"/>
      <c r="Q816" s="7"/>
      <c r="R816" s="7"/>
      <c r="S816" s="7"/>
      <c r="T816" s="7"/>
      <c r="U816" s="7"/>
      <c r="V816" s="7"/>
      <c r="W816" s="7"/>
    </row>
    <row r="817" spans="1:23" x14ac:dyDescent="0.2">
      <c r="A817" s="7"/>
      <c r="B817" s="7"/>
      <c r="C817" s="7"/>
      <c r="D817" s="25"/>
      <c r="E817" s="25"/>
      <c r="F817" s="25"/>
      <c r="G817" s="25"/>
      <c r="H817" s="25"/>
      <c r="I817" s="25"/>
      <c r="J817" s="25"/>
      <c r="K817" s="25"/>
      <c r="L817" s="25"/>
      <c r="M817" s="25"/>
      <c r="N817" s="25"/>
      <c r="O817" s="25"/>
      <c r="P817" s="25"/>
      <c r="Q817" s="7"/>
      <c r="R817" s="7"/>
      <c r="S817" s="7"/>
      <c r="T817" s="7"/>
      <c r="U817" s="7"/>
      <c r="V817" s="7"/>
      <c r="W817" s="7"/>
    </row>
    <row r="818" spans="1:23" x14ac:dyDescent="0.2">
      <c r="A818" s="7"/>
      <c r="B818" s="7"/>
      <c r="C818" s="7"/>
      <c r="D818" s="25"/>
      <c r="E818" s="25"/>
      <c r="F818" s="25"/>
      <c r="G818" s="25"/>
      <c r="H818" s="25"/>
      <c r="I818" s="25"/>
      <c r="J818" s="25"/>
      <c r="K818" s="25"/>
      <c r="L818" s="25"/>
      <c r="M818" s="25"/>
      <c r="N818" s="25"/>
      <c r="O818" s="25"/>
      <c r="P818" s="25"/>
      <c r="Q818" s="7"/>
      <c r="R818" s="7"/>
      <c r="S818" s="7"/>
      <c r="T818" s="7"/>
      <c r="U818" s="7"/>
      <c r="V818" s="7"/>
      <c r="W818" s="7"/>
    </row>
    <row r="819" spans="1:23" x14ac:dyDescent="0.2">
      <c r="A819" s="7"/>
      <c r="B819" s="7"/>
      <c r="C819" s="7"/>
      <c r="D819" s="25"/>
      <c r="E819" s="25"/>
      <c r="F819" s="25"/>
      <c r="G819" s="25"/>
      <c r="H819" s="25"/>
      <c r="I819" s="25"/>
      <c r="J819" s="25"/>
      <c r="K819" s="25"/>
      <c r="L819" s="25"/>
      <c r="M819" s="25"/>
      <c r="N819" s="25"/>
      <c r="O819" s="25"/>
      <c r="P819" s="25"/>
      <c r="Q819" s="7"/>
      <c r="R819" s="7"/>
      <c r="S819" s="7"/>
      <c r="T819" s="7"/>
      <c r="U819" s="7"/>
      <c r="V819" s="7"/>
      <c r="W819" s="7"/>
    </row>
    <row r="820" spans="1:23" x14ac:dyDescent="0.2">
      <c r="A820" s="7"/>
      <c r="B820" s="7"/>
      <c r="C820" s="7"/>
      <c r="D820" s="25"/>
      <c r="E820" s="25"/>
      <c r="F820" s="25"/>
      <c r="G820" s="25"/>
      <c r="H820" s="25"/>
      <c r="I820" s="25"/>
      <c r="J820" s="25"/>
      <c r="K820" s="25"/>
      <c r="L820" s="25"/>
      <c r="M820" s="25"/>
      <c r="N820" s="25"/>
      <c r="O820" s="25"/>
      <c r="P820" s="25"/>
      <c r="Q820" s="7"/>
      <c r="R820" s="7"/>
      <c r="S820" s="7"/>
      <c r="T820" s="7"/>
      <c r="U820" s="7"/>
      <c r="V820" s="7"/>
      <c r="W820" s="7"/>
    </row>
    <row r="821" spans="1:23" x14ac:dyDescent="0.2">
      <c r="A821" s="7"/>
      <c r="B821" s="7"/>
      <c r="C821" s="7"/>
      <c r="D821" s="25"/>
      <c r="E821" s="25"/>
      <c r="F821" s="25"/>
      <c r="G821" s="25"/>
      <c r="H821" s="25"/>
      <c r="I821" s="25"/>
      <c r="J821" s="25"/>
      <c r="K821" s="25"/>
      <c r="L821" s="25"/>
      <c r="M821" s="25"/>
      <c r="N821" s="25"/>
      <c r="O821" s="25"/>
      <c r="P821" s="25"/>
      <c r="Q821" s="7"/>
      <c r="R821" s="7"/>
      <c r="S821" s="7"/>
      <c r="T821" s="7"/>
      <c r="U821" s="7"/>
      <c r="V821" s="7"/>
      <c r="W821" s="7"/>
    </row>
    <row r="822" spans="1:23" x14ac:dyDescent="0.2">
      <c r="A822" s="7"/>
      <c r="B822" s="7"/>
      <c r="C822" s="7"/>
      <c r="D822" s="25"/>
      <c r="E822" s="25"/>
      <c r="F822" s="25"/>
      <c r="G822" s="25"/>
      <c r="H822" s="25"/>
      <c r="I822" s="25"/>
      <c r="J822" s="25"/>
      <c r="K822" s="25"/>
      <c r="L822" s="25"/>
      <c r="M822" s="25"/>
      <c r="N822" s="25"/>
      <c r="O822" s="25"/>
      <c r="P822" s="25"/>
      <c r="Q822" s="7"/>
      <c r="R822" s="7"/>
      <c r="S822" s="7"/>
      <c r="T822" s="7"/>
      <c r="U822" s="7"/>
      <c r="V822" s="7"/>
      <c r="W822" s="7"/>
    </row>
    <row r="823" spans="1:23" x14ac:dyDescent="0.2">
      <c r="A823" s="7"/>
      <c r="B823" s="7"/>
      <c r="C823" s="7"/>
      <c r="D823" s="25"/>
      <c r="E823" s="25"/>
      <c r="F823" s="25"/>
      <c r="G823" s="25"/>
      <c r="H823" s="25"/>
      <c r="I823" s="25"/>
      <c r="J823" s="25"/>
      <c r="K823" s="25"/>
      <c r="L823" s="25"/>
      <c r="M823" s="25"/>
      <c r="N823" s="25"/>
      <c r="O823" s="25"/>
      <c r="P823" s="25"/>
      <c r="Q823" s="7"/>
      <c r="R823" s="7"/>
      <c r="S823" s="7"/>
      <c r="T823" s="7"/>
      <c r="U823" s="7"/>
      <c r="V823" s="7"/>
      <c r="W823" s="7"/>
    </row>
    <row r="824" spans="1:23" x14ac:dyDescent="0.2">
      <c r="A824" s="7"/>
      <c r="B824" s="7"/>
      <c r="C824" s="7"/>
      <c r="D824" s="25"/>
      <c r="E824" s="25"/>
      <c r="F824" s="25"/>
      <c r="G824" s="25"/>
      <c r="H824" s="25"/>
      <c r="I824" s="25"/>
      <c r="J824" s="25"/>
      <c r="K824" s="25"/>
      <c r="L824" s="25"/>
      <c r="M824" s="25"/>
      <c r="N824" s="25"/>
      <c r="O824" s="25"/>
      <c r="P824" s="25"/>
      <c r="Q824" s="7"/>
      <c r="R824" s="7"/>
      <c r="S824" s="7"/>
      <c r="T824" s="7"/>
      <c r="U824" s="7"/>
      <c r="V824" s="7"/>
      <c r="W824" s="7"/>
    </row>
    <row r="825" spans="1:23" x14ac:dyDescent="0.2">
      <c r="A825" s="7"/>
      <c r="B825" s="7"/>
      <c r="C825" s="7"/>
      <c r="D825" s="25"/>
      <c r="E825" s="25"/>
      <c r="F825" s="25"/>
      <c r="G825" s="25"/>
      <c r="H825" s="25"/>
      <c r="I825" s="25"/>
      <c r="J825" s="25"/>
      <c r="K825" s="25"/>
      <c r="L825" s="25"/>
      <c r="M825" s="25"/>
      <c r="N825" s="25"/>
      <c r="O825" s="25"/>
      <c r="P825" s="25"/>
      <c r="Q825" s="7"/>
      <c r="R825" s="7"/>
      <c r="S825" s="7"/>
      <c r="T825" s="7"/>
      <c r="U825" s="7"/>
      <c r="V825" s="7"/>
      <c r="W825" s="7"/>
    </row>
    <row r="826" spans="1:23" x14ac:dyDescent="0.2">
      <c r="A826" s="7"/>
      <c r="B826" s="7"/>
      <c r="C826" s="7"/>
      <c r="D826" s="25"/>
      <c r="E826" s="25"/>
      <c r="F826" s="25"/>
      <c r="G826" s="25"/>
      <c r="H826" s="25"/>
      <c r="I826" s="25"/>
      <c r="J826" s="25"/>
      <c r="K826" s="25"/>
      <c r="L826" s="25"/>
      <c r="M826" s="25"/>
      <c r="N826" s="25"/>
      <c r="O826" s="25"/>
      <c r="P826" s="25"/>
      <c r="Q826" s="7"/>
      <c r="R826" s="7"/>
      <c r="S826" s="7"/>
      <c r="T826" s="7"/>
      <c r="U826" s="7"/>
      <c r="V826" s="7"/>
      <c r="W826" s="7"/>
    </row>
    <row r="827" spans="1:23" x14ac:dyDescent="0.2">
      <c r="A827" s="7"/>
      <c r="B827" s="7"/>
      <c r="C827" s="7"/>
      <c r="D827" s="25"/>
      <c r="E827" s="25"/>
      <c r="F827" s="25"/>
      <c r="G827" s="25"/>
      <c r="H827" s="25"/>
      <c r="I827" s="25"/>
      <c r="J827" s="25"/>
      <c r="K827" s="25"/>
      <c r="L827" s="25"/>
      <c r="M827" s="25"/>
      <c r="N827" s="25"/>
      <c r="O827" s="25"/>
      <c r="P827" s="25"/>
      <c r="Q827" s="7"/>
      <c r="R827" s="7"/>
      <c r="S827" s="7"/>
      <c r="T827" s="7"/>
      <c r="U827" s="7"/>
      <c r="V827" s="7"/>
      <c r="W827" s="7"/>
    </row>
    <row r="828" spans="1:23" x14ac:dyDescent="0.2">
      <c r="A828" s="7"/>
      <c r="B828" s="7"/>
      <c r="C828" s="7"/>
      <c r="D828" s="25"/>
      <c r="E828" s="25"/>
      <c r="F828" s="25"/>
      <c r="G828" s="25"/>
      <c r="H828" s="25"/>
      <c r="I828" s="25"/>
      <c r="J828" s="25"/>
      <c r="K828" s="25"/>
      <c r="L828" s="25"/>
      <c r="M828" s="25"/>
      <c r="N828" s="25"/>
      <c r="O828" s="25"/>
      <c r="P828" s="25"/>
      <c r="Q828" s="7"/>
      <c r="R828" s="7"/>
      <c r="S828" s="7"/>
      <c r="T828" s="7"/>
      <c r="U828" s="7"/>
      <c r="V828" s="7"/>
      <c r="W828" s="7"/>
    </row>
    <row r="829" spans="1:23" x14ac:dyDescent="0.2">
      <c r="A829" s="7"/>
      <c r="B829" s="7"/>
      <c r="C829" s="7"/>
      <c r="D829" s="25"/>
      <c r="E829" s="25"/>
      <c r="F829" s="25"/>
      <c r="G829" s="25"/>
      <c r="H829" s="25"/>
      <c r="I829" s="25"/>
      <c r="J829" s="25"/>
      <c r="K829" s="25"/>
      <c r="L829" s="25"/>
      <c r="M829" s="25"/>
      <c r="N829" s="25"/>
      <c r="O829" s="25"/>
      <c r="P829" s="25"/>
      <c r="Q829" s="7"/>
      <c r="R829" s="7"/>
      <c r="S829" s="7"/>
      <c r="T829" s="7"/>
      <c r="U829" s="7"/>
      <c r="V829" s="7"/>
      <c r="W829" s="7"/>
    </row>
    <row r="830" spans="1:23" x14ac:dyDescent="0.2">
      <c r="A830" s="7"/>
      <c r="B830" s="7"/>
      <c r="C830" s="7"/>
      <c r="D830" s="25"/>
      <c r="E830" s="25"/>
      <c r="F830" s="25"/>
      <c r="G830" s="25"/>
      <c r="H830" s="25"/>
      <c r="I830" s="25"/>
      <c r="J830" s="25"/>
      <c r="K830" s="25"/>
      <c r="L830" s="25"/>
      <c r="M830" s="25"/>
      <c r="N830" s="25"/>
      <c r="O830" s="25"/>
      <c r="P830" s="25"/>
      <c r="Q830" s="7"/>
      <c r="R830" s="7"/>
      <c r="S830" s="7"/>
      <c r="T830" s="7"/>
      <c r="U830" s="7"/>
      <c r="V830" s="7"/>
      <c r="W830" s="7"/>
    </row>
    <row r="831" spans="1:23" x14ac:dyDescent="0.2">
      <c r="A831" s="7"/>
      <c r="B831" s="7"/>
      <c r="C831" s="7"/>
      <c r="D831" s="25"/>
      <c r="E831" s="25"/>
      <c r="F831" s="25"/>
      <c r="G831" s="25"/>
      <c r="H831" s="25"/>
      <c r="I831" s="25"/>
      <c r="J831" s="25"/>
      <c r="K831" s="25"/>
      <c r="L831" s="25"/>
      <c r="M831" s="25"/>
      <c r="N831" s="25"/>
      <c r="O831" s="25"/>
      <c r="P831" s="25"/>
      <c r="Q831" s="7"/>
      <c r="R831" s="7"/>
      <c r="S831" s="7"/>
      <c r="T831" s="7"/>
      <c r="U831" s="7"/>
      <c r="V831" s="7"/>
      <c r="W831" s="7"/>
    </row>
    <row r="832" spans="1:23" x14ac:dyDescent="0.2">
      <c r="A832" s="7"/>
      <c r="B832" s="7"/>
      <c r="C832" s="7"/>
      <c r="D832" s="25"/>
      <c r="E832" s="25"/>
      <c r="F832" s="25"/>
      <c r="G832" s="25"/>
      <c r="H832" s="25"/>
      <c r="I832" s="25"/>
      <c r="J832" s="25"/>
      <c r="K832" s="25"/>
      <c r="L832" s="25"/>
      <c r="M832" s="25"/>
      <c r="N832" s="25"/>
      <c r="O832" s="25"/>
      <c r="P832" s="25"/>
      <c r="Q832" s="7"/>
      <c r="R832" s="7"/>
      <c r="S832" s="7"/>
      <c r="T832" s="7"/>
      <c r="U832" s="7"/>
      <c r="V832" s="7"/>
      <c r="W832" s="7"/>
    </row>
    <row r="833" spans="1:23" x14ac:dyDescent="0.2">
      <c r="A833" s="7"/>
      <c r="B833" s="7"/>
      <c r="C833" s="7"/>
      <c r="D833" s="25"/>
      <c r="E833" s="25"/>
      <c r="F833" s="25"/>
      <c r="G833" s="25"/>
      <c r="H833" s="25"/>
      <c r="I833" s="25"/>
      <c r="J833" s="25"/>
      <c r="K833" s="25"/>
      <c r="L833" s="25"/>
      <c r="M833" s="25"/>
      <c r="N833" s="25"/>
      <c r="O833" s="25"/>
      <c r="P833" s="25"/>
      <c r="Q833" s="7"/>
      <c r="R833" s="7"/>
      <c r="S833" s="7"/>
      <c r="T833" s="7"/>
      <c r="U833" s="7"/>
      <c r="V833" s="7"/>
      <c r="W833" s="7"/>
    </row>
    <row r="834" spans="1:23" x14ac:dyDescent="0.2">
      <c r="A834" s="7"/>
      <c r="B834" s="7"/>
      <c r="C834" s="7"/>
      <c r="D834" s="25"/>
      <c r="E834" s="25"/>
      <c r="F834" s="25"/>
      <c r="G834" s="25"/>
      <c r="H834" s="25"/>
      <c r="I834" s="25"/>
      <c r="J834" s="25"/>
      <c r="K834" s="25"/>
      <c r="L834" s="25"/>
      <c r="M834" s="25"/>
      <c r="N834" s="25"/>
      <c r="O834" s="25"/>
      <c r="P834" s="25"/>
      <c r="Q834" s="7"/>
      <c r="R834" s="7"/>
      <c r="S834" s="7"/>
      <c r="T834" s="7"/>
      <c r="U834" s="7"/>
      <c r="V834" s="7"/>
      <c r="W834" s="7"/>
    </row>
    <row r="835" spans="1:23" x14ac:dyDescent="0.2">
      <c r="A835" s="7"/>
      <c r="B835" s="7"/>
      <c r="C835" s="7"/>
      <c r="D835" s="25"/>
      <c r="E835" s="25"/>
      <c r="F835" s="25"/>
      <c r="G835" s="25"/>
      <c r="H835" s="25"/>
      <c r="I835" s="25"/>
      <c r="J835" s="25"/>
      <c r="K835" s="25"/>
      <c r="L835" s="25"/>
      <c r="M835" s="25"/>
      <c r="N835" s="25"/>
      <c r="O835" s="25"/>
      <c r="P835" s="25"/>
      <c r="Q835" s="7"/>
      <c r="R835" s="7"/>
      <c r="S835" s="7"/>
      <c r="T835" s="7"/>
      <c r="U835" s="7"/>
      <c r="V835" s="7"/>
      <c r="W835" s="7"/>
    </row>
    <row r="836" spans="1:23" x14ac:dyDescent="0.2">
      <c r="A836" s="7"/>
      <c r="B836" s="7"/>
      <c r="C836" s="7"/>
      <c r="D836" s="25"/>
      <c r="E836" s="25"/>
      <c r="F836" s="25"/>
      <c r="G836" s="25"/>
      <c r="H836" s="25"/>
      <c r="I836" s="25"/>
      <c r="J836" s="25"/>
      <c r="K836" s="25"/>
      <c r="L836" s="25"/>
      <c r="M836" s="25"/>
      <c r="N836" s="25"/>
      <c r="O836" s="25"/>
      <c r="P836" s="25"/>
      <c r="Q836" s="7"/>
      <c r="R836" s="7"/>
      <c r="S836" s="7"/>
      <c r="T836" s="7"/>
      <c r="U836" s="7"/>
      <c r="V836" s="7"/>
      <c r="W836" s="7"/>
    </row>
    <row r="837" spans="1:23" x14ac:dyDescent="0.2">
      <c r="A837" s="7"/>
      <c r="B837" s="7"/>
      <c r="C837" s="7"/>
      <c r="D837" s="25"/>
      <c r="E837" s="25"/>
      <c r="F837" s="25"/>
      <c r="G837" s="25"/>
      <c r="H837" s="25"/>
      <c r="I837" s="25"/>
      <c r="J837" s="25"/>
      <c r="K837" s="25"/>
      <c r="L837" s="25"/>
      <c r="M837" s="25"/>
      <c r="N837" s="25"/>
      <c r="O837" s="25"/>
      <c r="P837" s="25"/>
      <c r="Q837" s="7"/>
      <c r="R837" s="7"/>
      <c r="S837" s="7"/>
      <c r="T837" s="7"/>
      <c r="U837" s="7"/>
      <c r="V837" s="7"/>
      <c r="W837" s="7"/>
    </row>
    <row r="838" spans="1:23" x14ac:dyDescent="0.2">
      <c r="A838" s="7"/>
      <c r="B838" s="7"/>
      <c r="C838" s="7"/>
      <c r="D838" s="25"/>
      <c r="E838" s="25"/>
      <c r="F838" s="25"/>
      <c r="G838" s="25"/>
      <c r="H838" s="25"/>
      <c r="I838" s="25"/>
      <c r="J838" s="25"/>
      <c r="K838" s="25"/>
      <c r="L838" s="25"/>
      <c r="M838" s="25"/>
      <c r="N838" s="25"/>
      <c r="O838" s="25"/>
      <c r="P838" s="25"/>
      <c r="Q838" s="7"/>
      <c r="R838" s="7"/>
      <c r="S838" s="7"/>
      <c r="T838" s="7"/>
      <c r="U838" s="7"/>
      <c r="V838" s="7"/>
      <c r="W838" s="7"/>
    </row>
    <row r="839" spans="1:23" x14ac:dyDescent="0.2">
      <c r="A839" s="7"/>
      <c r="B839" s="7"/>
      <c r="C839" s="7"/>
      <c r="D839" s="25"/>
      <c r="E839" s="25"/>
      <c r="F839" s="25"/>
      <c r="G839" s="25"/>
      <c r="H839" s="25"/>
      <c r="I839" s="25"/>
      <c r="J839" s="25"/>
      <c r="K839" s="25"/>
      <c r="L839" s="25"/>
      <c r="M839" s="25"/>
      <c r="N839" s="25"/>
      <c r="O839" s="25"/>
      <c r="P839" s="25"/>
      <c r="Q839" s="7"/>
      <c r="R839" s="7"/>
      <c r="S839" s="7"/>
      <c r="T839" s="7"/>
      <c r="U839" s="7"/>
      <c r="V839" s="7"/>
      <c r="W839" s="7"/>
    </row>
    <row r="840" spans="1:23" x14ac:dyDescent="0.2">
      <c r="A840" s="7"/>
      <c r="B840" s="7"/>
      <c r="C840" s="7"/>
      <c r="D840" s="25"/>
      <c r="E840" s="25"/>
      <c r="F840" s="25"/>
      <c r="G840" s="25"/>
      <c r="H840" s="25"/>
      <c r="I840" s="25"/>
      <c r="J840" s="25"/>
      <c r="K840" s="25"/>
      <c r="L840" s="25"/>
      <c r="M840" s="25"/>
      <c r="N840" s="25"/>
      <c r="O840" s="25"/>
      <c r="P840" s="25"/>
      <c r="Q840" s="7"/>
      <c r="R840" s="7"/>
      <c r="S840" s="7"/>
      <c r="T840" s="7"/>
      <c r="U840" s="7"/>
      <c r="V840" s="7"/>
      <c r="W840" s="7"/>
    </row>
    <row r="841" spans="1:23" x14ac:dyDescent="0.2">
      <c r="A841" s="7"/>
      <c r="B841" s="7"/>
      <c r="C841" s="7"/>
      <c r="D841" s="25"/>
      <c r="E841" s="25"/>
      <c r="F841" s="25"/>
      <c r="G841" s="25"/>
      <c r="H841" s="25"/>
      <c r="I841" s="25"/>
      <c r="J841" s="25"/>
      <c r="K841" s="25"/>
      <c r="L841" s="25"/>
      <c r="M841" s="25"/>
      <c r="N841" s="25"/>
      <c r="O841" s="25"/>
      <c r="P841" s="25"/>
      <c r="Q841" s="7"/>
      <c r="R841" s="7"/>
      <c r="S841" s="7"/>
      <c r="T841" s="7"/>
      <c r="U841" s="7"/>
      <c r="V841" s="7"/>
      <c r="W841" s="7"/>
    </row>
    <row r="842" spans="1:23" x14ac:dyDescent="0.2">
      <c r="A842" s="7"/>
      <c r="B842" s="7"/>
      <c r="C842" s="7"/>
      <c r="D842" s="25"/>
      <c r="E842" s="25"/>
      <c r="F842" s="25"/>
      <c r="G842" s="25"/>
      <c r="H842" s="25"/>
      <c r="I842" s="25"/>
      <c r="J842" s="25"/>
      <c r="K842" s="25"/>
      <c r="L842" s="25"/>
      <c r="M842" s="25"/>
      <c r="N842" s="25"/>
      <c r="O842" s="25"/>
      <c r="P842" s="25"/>
      <c r="Q842" s="7"/>
      <c r="R842" s="7"/>
      <c r="S842" s="7"/>
      <c r="T842" s="7"/>
      <c r="U842" s="7"/>
      <c r="V842" s="7"/>
      <c r="W842" s="7"/>
    </row>
    <row r="843" spans="1:23" x14ac:dyDescent="0.2">
      <c r="A843" s="7"/>
      <c r="B843" s="7"/>
      <c r="C843" s="7"/>
      <c r="D843" s="25"/>
      <c r="E843" s="25"/>
      <c r="F843" s="25"/>
      <c r="G843" s="25"/>
      <c r="H843" s="25"/>
      <c r="I843" s="25"/>
      <c r="J843" s="25"/>
      <c r="K843" s="25"/>
      <c r="L843" s="25"/>
      <c r="M843" s="25"/>
      <c r="N843" s="25"/>
      <c r="O843" s="25"/>
      <c r="P843" s="25"/>
      <c r="Q843" s="7"/>
      <c r="R843" s="7"/>
      <c r="S843" s="7"/>
      <c r="T843" s="7"/>
      <c r="U843" s="7"/>
      <c r="V843" s="7"/>
      <c r="W843" s="7"/>
    </row>
    <row r="844" spans="1:23" x14ac:dyDescent="0.2">
      <c r="A844" s="7"/>
      <c r="B844" s="7"/>
      <c r="C844" s="7"/>
      <c r="D844" s="25"/>
      <c r="E844" s="25"/>
      <c r="F844" s="25"/>
      <c r="G844" s="25"/>
      <c r="H844" s="25"/>
      <c r="I844" s="25"/>
      <c r="J844" s="25"/>
      <c r="K844" s="25"/>
      <c r="L844" s="25"/>
      <c r="M844" s="25"/>
      <c r="N844" s="25"/>
      <c r="O844" s="25"/>
      <c r="P844" s="25"/>
      <c r="Q844" s="7"/>
      <c r="R844" s="7"/>
      <c r="S844" s="7"/>
      <c r="T844" s="7"/>
      <c r="U844" s="7"/>
      <c r="V844" s="7"/>
      <c r="W844" s="7"/>
    </row>
    <row r="845" spans="1:23" x14ac:dyDescent="0.2">
      <c r="A845" s="7"/>
      <c r="B845" s="7"/>
      <c r="C845" s="7"/>
      <c r="D845" s="25"/>
      <c r="E845" s="25"/>
      <c r="F845" s="25"/>
      <c r="G845" s="25"/>
      <c r="H845" s="25"/>
      <c r="I845" s="25"/>
      <c r="J845" s="25"/>
      <c r="K845" s="25"/>
      <c r="L845" s="25"/>
      <c r="M845" s="25"/>
      <c r="N845" s="25"/>
      <c r="O845" s="25"/>
      <c r="P845" s="25"/>
      <c r="Q845" s="7"/>
      <c r="R845" s="7"/>
      <c r="S845" s="7"/>
      <c r="T845" s="7"/>
      <c r="U845" s="7"/>
      <c r="V845" s="7"/>
      <c r="W845" s="7"/>
    </row>
    <row r="846" spans="1:23" x14ac:dyDescent="0.2">
      <c r="A846" s="7"/>
      <c r="B846" s="7"/>
      <c r="C846" s="7"/>
      <c r="D846" s="25"/>
      <c r="E846" s="25"/>
      <c r="F846" s="25"/>
      <c r="G846" s="25"/>
      <c r="H846" s="25"/>
      <c r="I846" s="25"/>
      <c r="J846" s="25"/>
      <c r="K846" s="25"/>
      <c r="L846" s="25"/>
      <c r="M846" s="25"/>
      <c r="N846" s="25"/>
      <c r="O846" s="25"/>
      <c r="P846" s="25"/>
      <c r="Q846" s="7"/>
      <c r="R846" s="7"/>
      <c r="S846" s="7"/>
      <c r="T846" s="7"/>
      <c r="U846" s="7"/>
      <c r="V846" s="7"/>
      <c r="W846" s="7"/>
    </row>
    <row r="847" spans="1:23" x14ac:dyDescent="0.2">
      <c r="A847" s="7"/>
      <c r="B847" s="7"/>
      <c r="C847" s="7"/>
      <c r="D847" s="25"/>
      <c r="E847" s="25"/>
      <c r="F847" s="25"/>
      <c r="G847" s="25"/>
      <c r="H847" s="25"/>
      <c r="I847" s="25"/>
      <c r="J847" s="25"/>
      <c r="K847" s="25"/>
      <c r="L847" s="25"/>
      <c r="M847" s="25"/>
      <c r="N847" s="25"/>
      <c r="O847" s="25"/>
      <c r="P847" s="25"/>
      <c r="Q847" s="7"/>
      <c r="R847" s="7"/>
      <c r="S847" s="7"/>
      <c r="T847" s="7"/>
      <c r="U847" s="7"/>
      <c r="V847" s="7"/>
      <c r="W847" s="7"/>
    </row>
    <row r="848" spans="1:23" x14ac:dyDescent="0.2">
      <c r="A848" s="7"/>
      <c r="B848" s="7"/>
      <c r="C848" s="7"/>
      <c r="D848" s="25"/>
      <c r="E848" s="25"/>
      <c r="F848" s="25"/>
      <c r="G848" s="25"/>
      <c r="H848" s="25"/>
      <c r="I848" s="25"/>
      <c r="J848" s="25"/>
      <c r="K848" s="25"/>
      <c r="L848" s="25"/>
      <c r="M848" s="25"/>
      <c r="N848" s="25"/>
      <c r="O848" s="25"/>
      <c r="P848" s="25"/>
      <c r="Q848" s="7"/>
      <c r="R848" s="7"/>
      <c r="S848" s="7"/>
      <c r="T848" s="7"/>
      <c r="U848" s="7"/>
      <c r="V848" s="7"/>
      <c r="W848" s="7"/>
    </row>
    <row r="849" spans="1:23" x14ac:dyDescent="0.2">
      <c r="A849" s="7"/>
      <c r="B849" s="7"/>
      <c r="C849" s="7"/>
      <c r="D849" s="25"/>
      <c r="E849" s="25"/>
      <c r="F849" s="25"/>
      <c r="G849" s="25"/>
      <c r="H849" s="25"/>
      <c r="I849" s="25"/>
      <c r="J849" s="25"/>
      <c r="K849" s="25"/>
      <c r="L849" s="25"/>
      <c r="M849" s="25"/>
      <c r="N849" s="25"/>
      <c r="O849" s="25"/>
      <c r="P849" s="25"/>
      <c r="Q849" s="7"/>
      <c r="R849" s="7"/>
      <c r="S849" s="7"/>
      <c r="T849" s="7"/>
      <c r="U849" s="7"/>
      <c r="V849" s="7"/>
      <c r="W849" s="7"/>
    </row>
    <row r="850" spans="1:23" x14ac:dyDescent="0.2">
      <c r="A850" s="7"/>
      <c r="B850" s="7"/>
      <c r="C850" s="7"/>
      <c r="D850" s="25"/>
      <c r="E850" s="25"/>
      <c r="F850" s="25"/>
      <c r="G850" s="25"/>
      <c r="H850" s="25"/>
      <c r="I850" s="25"/>
      <c r="J850" s="25"/>
      <c r="K850" s="25"/>
      <c r="L850" s="25"/>
      <c r="M850" s="25"/>
      <c r="N850" s="25"/>
      <c r="O850" s="25"/>
      <c r="P850" s="25"/>
      <c r="Q850" s="7"/>
      <c r="R850" s="7"/>
      <c r="S850" s="7"/>
      <c r="T850" s="7"/>
      <c r="U850" s="7"/>
      <c r="V850" s="7"/>
      <c r="W850" s="7"/>
    </row>
    <row r="851" spans="1:23" x14ac:dyDescent="0.2">
      <c r="A851" s="7"/>
      <c r="B851" s="7"/>
      <c r="C851" s="7"/>
      <c r="D851" s="25"/>
      <c r="E851" s="25"/>
      <c r="F851" s="25"/>
      <c r="G851" s="25"/>
      <c r="H851" s="25"/>
      <c r="I851" s="25"/>
      <c r="J851" s="25"/>
      <c r="K851" s="25"/>
      <c r="L851" s="25"/>
      <c r="M851" s="25"/>
      <c r="N851" s="25"/>
      <c r="O851" s="25"/>
      <c r="P851" s="25"/>
      <c r="Q851" s="7"/>
      <c r="R851" s="7"/>
      <c r="S851" s="7"/>
      <c r="T851" s="7"/>
      <c r="U851" s="7"/>
      <c r="V851" s="7"/>
      <c r="W851" s="7"/>
    </row>
    <row r="852" spans="1:23" x14ac:dyDescent="0.2">
      <c r="A852" s="7"/>
      <c r="B852" s="7"/>
      <c r="C852" s="7"/>
      <c r="D852" s="25"/>
      <c r="E852" s="25"/>
      <c r="F852" s="25"/>
      <c r="G852" s="25"/>
      <c r="H852" s="25"/>
      <c r="I852" s="25"/>
      <c r="J852" s="25"/>
      <c r="K852" s="25"/>
      <c r="L852" s="25"/>
      <c r="M852" s="25"/>
      <c r="N852" s="25"/>
      <c r="O852" s="25"/>
      <c r="P852" s="25"/>
      <c r="Q852" s="7"/>
      <c r="R852" s="7"/>
      <c r="S852" s="7"/>
      <c r="T852" s="7"/>
      <c r="U852" s="7"/>
      <c r="V852" s="7"/>
      <c r="W852" s="7"/>
    </row>
    <row r="853" spans="1:23" x14ac:dyDescent="0.2">
      <c r="A853" s="7"/>
      <c r="B853" s="7"/>
      <c r="C853" s="7"/>
      <c r="D853" s="25"/>
      <c r="E853" s="25"/>
      <c r="F853" s="25"/>
      <c r="G853" s="25"/>
      <c r="H853" s="25"/>
      <c r="I853" s="25"/>
      <c r="J853" s="25"/>
      <c r="K853" s="25"/>
      <c r="L853" s="25"/>
      <c r="M853" s="25"/>
      <c r="N853" s="25"/>
      <c r="O853" s="25"/>
      <c r="P853" s="25"/>
      <c r="Q853" s="7"/>
      <c r="R853" s="7"/>
      <c r="S853" s="7"/>
      <c r="T853" s="7"/>
      <c r="U853" s="7"/>
      <c r="V853" s="7"/>
      <c r="W853" s="7"/>
    </row>
    <row r="854" spans="1:23" x14ac:dyDescent="0.2">
      <c r="A854" s="7"/>
      <c r="B854" s="7"/>
      <c r="C854" s="7"/>
      <c r="D854" s="25"/>
      <c r="E854" s="25"/>
      <c r="F854" s="25"/>
      <c r="G854" s="25"/>
      <c r="H854" s="25"/>
      <c r="I854" s="25"/>
      <c r="J854" s="25"/>
      <c r="K854" s="25"/>
      <c r="L854" s="25"/>
      <c r="M854" s="25"/>
      <c r="N854" s="25"/>
      <c r="O854" s="25"/>
      <c r="P854" s="25"/>
      <c r="Q854" s="7"/>
      <c r="R854" s="7"/>
      <c r="S854" s="7"/>
      <c r="T854" s="7"/>
      <c r="U854" s="7"/>
      <c r="V854" s="7"/>
      <c r="W854" s="7"/>
    </row>
    <row r="855" spans="1:23" x14ac:dyDescent="0.2">
      <c r="A855" s="7"/>
      <c r="B855" s="7"/>
      <c r="C855" s="7"/>
      <c r="D855" s="25"/>
      <c r="E855" s="25"/>
      <c r="F855" s="25"/>
      <c r="G855" s="25"/>
      <c r="H855" s="25"/>
      <c r="I855" s="25"/>
      <c r="J855" s="25"/>
      <c r="K855" s="25"/>
      <c r="L855" s="25"/>
      <c r="M855" s="25"/>
      <c r="N855" s="25"/>
      <c r="O855" s="25"/>
      <c r="P855" s="25"/>
      <c r="Q855" s="7"/>
      <c r="R855" s="7"/>
      <c r="S855" s="7"/>
      <c r="T855" s="7"/>
      <c r="U855" s="7"/>
      <c r="V855" s="7"/>
      <c r="W855" s="7"/>
    </row>
    <row r="856" spans="1:23" x14ac:dyDescent="0.2">
      <c r="A856" s="7"/>
      <c r="B856" s="7"/>
      <c r="C856" s="7"/>
      <c r="D856" s="25"/>
      <c r="E856" s="25"/>
      <c r="F856" s="25"/>
      <c r="G856" s="25"/>
      <c r="H856" s="25"/>
      <c r="I856" s="25"/>
      <c r="J856" s="25"/>
      <c r="K856" s="25"/>
      <c r="L856" s="25"/>
      <c r="M856" s="25"/>
      <c r="N856" s="25"/>
      <c r="O856" s="25"/>
      <c r="P856" s="25"/>
      <c r="Q856" s="7"/>
      <c r="R856" s="7"/>
      <c r="S856" s="7"/>
      <c r="T856" s="7"/>
      <c r="U856" s="7"/>
      <c r="V856" s="7"/>
      <c r="W856" s="7"/>
    </row>
    <row r="857" spans="1:23" x14ac:dyDescent="0.2">
      <c r="A857" s="7"/>
      <c r="B857" s="7"/>
      <c r="C857" s="7"/>
      <c r="D857" s="25"/>
      <c r="E857" s="25"/>
      <c r="F857" s="25"/>
      <c r="G857" s="25"/>
      <c r="H857" s="25"/>
      <c r="I857" s="25"/>
      <c r="J857" s="25"/>
      <c r="K857" s="25"/>
      <c r="L857" s="25"/>
      <c r="M857" s="25"/>
      <c r="N857" s="25"/>
      <c r="O857" s="25"/>
      <c r="P857" s="25"/>
      <c r="Q857" s="7"/>
      <c r="R857" s="7"/>
      <c r="S857" s="7"/>
      <c r="T857" s="7"/>
      <c r="U857" s="7"/>
      <c r="V857" s="7"/>
      <c r="W857" s="7"/>
    </row>
    <row r="858" spans="1:23" x14ac:dyDescent="0.2">
      <c r="A858" s="7"/>
      <c r="B858" s="7"/>
      <c r="C858" s="7"/>
      <c r="D858" s="25"/>
      <c r="E858" s="25"/>
      <c r="F858" s="25"/>
      <c r="G858" s="25"/>
      <c r="H858" s="25"/>
      <c r="I858" s="25"/>
      <c r="J858" s="25"/>
      <c r="K858" s="25"/>
      <c r="L858" s="25"/>
      <c r="M858" s="25"/>
      <c r="N858" s="25"/>
      <c r="O858" s="25"/>
      <c r="P858" s="25"/>
      <c r="Q858" s="7"/>
      <c r="R858" s="7"/>
      <c r="S858" s="7"/>
      <c r="T858" s="7"/>
      <c r="U858" s="7"/>
      <c r="V858" s="7"/>
      <c r="W858" s="7"/>
    </row>
    <row r="859" spans="1:23" x14ac:dyDescent="0.2">
      <c r="A859" s="7"/>
      <c r="B859" s="7"/>
      <c r="C859" s="7"/>
      <c r="D859" s="25"/>
      <c r="E859" s="25"/>
      <c r="F859" s="25"/>
      <c r="G859" s="25"/>
      <c r="H859" s="25"/>
      <c r="I859" s="25"/>
      <c r="J859" s="25"/>
      <c r="K859" s="25"/>
      <c r="L859" s="25"/>
      <c r="M859" s="25"/>
      <c r="N859" s="25"/>
      <c r="O859" s="25"/>
      <c r="P859" s="25"/>
      <c r="Q859" s="7"/>
      <c r="R859" s="7"/>
      <c r="S859" s="7"/>
      <c r="T859" s="7"/>
      <c r="U859" s="7"/>
      <c r="V859" s="7"/>
      <c r="W859" s="7"/>
    </row>
    <row r="860" spans="1:23" x14ac:dyDescent="0.2">
      <c r="A860" s="7"/>
      <c r="B860" s="7"/>
      <c r="C860" s="7"/>
      <c r="D860" s="25"/>
      <c r="E860" s="25"/>
      <c r="F860" s="25"/>
      <c r="G860" s="25"/>
      <c r="H860" s="25"/>
      <c r="I860" s="25"/>
      <c r="J860" s="25"/>
      <c r="K860" s="25"/>
      <c r="L860" s="25"/>
      <c r="M860" s="25"/>
      <c r="N860" s="25"/>
      <c r="O860" s="25"/>
      <c r="P860" s="25"/>
      <c r="Q860" s="7"/>
      <c r="R860" s="7"/>
      <c r="S860" s="7"/>
      <c r="T860" s="7"/>
      <c r="U860" s="7"/>
      <c r="V860" s="7"/>
      <c r="W860" s="7"/>
    </row>
    <row r="861" spans="1:23" x14ac:dyDescent="0.2">
      <c r="A861" s="7"/>
      <c r="B861" s="7"/>
      <c r="C861" s="7"/>
      <c r="D861" s="25"/>
      <c r="E861" s="25"/>
      <c r="F861" s="25"/>
      <c r="G861" s="25"/>
      <c r="H861" s="25"/>
      <c r="I861" s="25"/>
      <c r="J861" s="25"/>
      <c r="K861" s="25"/>
      <c r="L861" s="25"/>
      <c r="M861" s="25"/>
      <c r="N861" s="25"/>
      <c r="O861" s="25"/>
      <c r="P861" s="25"/>
      <c r="Q861" s="7"/>
      <c r="R861" s="7"/>
      <c r="S861" s="7"/>
      <c r="T861" s="7"/>
      <c r="U861" s="7"/>
      <c r="V861" s="7"/>
      <c r="W861" s="7"/>
    </row>
    <row r="862" spans="1:23" x14ac:dyDescent="0.2">
      <c r="A862" s="7"/>
      <c r="B862" s="7"/>
      <c r="C862" s="7"/>
      <c r="D862" s="25"/>
      <c r="E862" s="25"/>
      <c r="F862" s="25"/>
      <c r="G862" s="25"/>
      <c r="H862" s="25"/>
      <c r="I862" s="25"/>
      <c r="J862" s="25"/>
      <c r="K862" s="25"/>
      <c r="L862" s="25"/>
      <c r="M862" s="25"/>
      <c r="N862" s="25"/>
      <c r="O862" s="25"/>
      <c r="P862" s="25"/>
      <c r="Q862" s="7"/>
      <c r="R862" s="7"/>
      <c r="S862" s="7"/>
      <c r="T862" s="7"/>
      <c r="U862" s="7"/>
      <c r="V862" s="7"/>
      <c r="W862" s="7"/>
    </row>
    <row r="863" spans="1:23" x14ac:dyDescent="0.2">
      <c r="A863" s="7"/>
      <c r="B863" s="7"/>
      <c r="C863" s="7"/>
      <c r="D863" s="25"/>
      <c r="E863" s="25"/>
      <c r="F863" s="25"/>
      <c r="G863" s="25"/>
      <c r="H863" s="25"/>
      <c r="I863" s="25"/>
      <c r="J863" s="25"/>
      <c r="K863" s="25"/>
      <c r="L863" s="25"/>
      <c r="M863" s="25"/>
      <c r="N863" s="25"/>
      <c r="O863" s="25"/>
      <c r="P863" s="25"/>
      <c r="Q863" s="7"/>
      <c r="R863" s="7"/>
      <c r="S863" s="7"/>
      <c r="T863" s="7"/>
      <c r="U863" s="7"/>
      <c r="V863" s="7"/>
      <c r="W863" s="7"/>
    </row>
    <row r="864" spans="1:23" x14ac:dyDescent="0.2">
      <c r="A864" s="7"/>
      <c r="B864" s="7"/>
      <c r="C864" s="7"/>
      <c r="D864" s="25"/>
      <c r="E864" s="25"/>
      <c r="F864" s="25"/>
      <c r="G864" s="25"/>
      <c r="H864" s="25"/>
      <c r="I864" s="25"/>
      <c r="J864" s="25"/>
      <c r="K864" s="25"/>
      <c r="L864" s="25"/>
      <c r="M864" s="25"/>
      <c r="N864" s="25"/>
      <c r="O864" s="25"/>
      <c r="P864" s="25"/>
      <c r="Q864" s="7"/>
      <c r="R864" s="7"/>
      <c r="S864" s="7"/>
      <c r="T864" s="7"/>
      <c r="U864" s="7"/>
      <c r="V864" s="7"/>
      <c r="W864" s="7"/>
    </row>
    <row r="865" spans="1:23" x14ac:dyDescent="0.2">
      <c r="A865" s="7"/>
      <c r="B865" s="7"/>
      <c r="C865" s="7"/>
      <c r="D865" s="25"/>
      <c r="E865" s="25"/>
      <c r="F865" s="25"/>
      <c r="G865" s="25"/>
      <c r="H865" s="25"/>
      <c r="I865" s="25"/>
      <c r="J865" s="25"/>
      <c r="K865" s="25"/>
      <c r="L865" s="25"/>
      <c r="M865" s="25"/>
      <c r="N865" s="25"/>
      <c r="O865" s="25"/>
      <c r="P865" s="25"/>
      <c r="Q865" s="7"/>
      <c r="R865" s="7"/>
      <c r="S865" s="7"/>
      <c r="T865" s="7"/>
      <c r="U865" s="7"/>
      <c r="V865" s="7"/>
      <c r="W865" s="7"/>
    </row>
    <row r="866" spans="1:23" x14ac:dyDescent="0.2">
      <c r="A866" s="7"/>
      <c r="B866" s="7"/>
      <c r="C866" s="7"/>
      <c r="D866" s="25"/>
      <c r="E866" s="25"/>
      <c r="F866" s="25"/>
      <c r="G866" s="25"/>
      <c r="H866" s="25"/>
      <c r="I866" s="25"/>
      <c r="J866" s="25"/>
      <c r="K866" s="25"/>
      <c r="L866" s="25"/>
      <c r="M866" s="25"/>
      <c r="N866" s="25"/>
      <c r="O866" s="25"/>
      <c r="P866" s="25"/>
      <c r="Q866" s="7"/>
      <c r="R866" s="7"/>
      <c r="S866" s="7"/>
      <c r="T866" s="7"/>
      <c r="U866" s="7"/>
      <c r="V866" s="7"/>
      <c r="W866" s="7"/>
    </row>
    <row r="867" spans="1:23" x14ac:dyDescent="0.2">
      <c r="A867" s="7"/>
      <c r="B867" s="7"/>
      <c r="C867" s="7"/>
      <c r="D867" s="25"/>
      <c r="E867" s="25"/>
      <c r="F867" s="25"/>
      <c r="G867" s="25"/>
      <c r="H867" s="25"/>
      <c r="I867" s="25"/>
      <c r="J867" s="25"/>
      <c r="K867" s="25"/>
      <c r="L867" s="25"/>
      <c r="M867" s="25"/>
      <c r="N867" s="25"/>
      <c r="O867" s="25"/>
      <c r="P867" s="25"/>
      <c r="Q867" s="7"/>
      <c r="R867" s="7"/>
      <c r="S867" s="7"/>
      <c r="T867" s="7"/>
      <c r="U867" s="7"/>
      <c r="V867" s="7"/>
      <c r="W867" s="7"/>
    </row>
    <row r="868" spans="1:23" x14ac:dyDescent="0.2">
      <c r="A868" s="7"/>
      <c r="B868" s="7"/>
      <c r="C868" s="7"/>
      <c r="D868" s="25"/>
      <c r="E868" s="25"/>
      <c r="F868" s="25"/>
      <c r="G868" s="25"/>
      <c r="H868" s="25"/>
      <c r="I868" s="25"/>
      <c r="J868" s="25"/>
      <c r="K868" s="25"/>
      <c r="L868" s="25"/>
      <c r="M868" s="25"/>
      <c r="N868" s="25"/>
      <c r="O868" s="25"/>
      <c r="P868" s="25"/>
      <c r="Q868" s="7"/>
      <c r="R868" s="7"/>
      <c r="S868" s="7"/>
      <c r="T868" s="7"/>
      <c r="U868" s="7"/>
      <c r="V868" s="7"/>
      <c r="W868" s="7"/>
    </row>
    <row r="869" spans="1:23" x14ac:dyDescent="0.2">
      <c r="A869" s="7"/>
      <c r="B869" s="7"/>
      <c r="C869" s="7"/>
      <c r="D869" s="25"/>
      <c r="E869" s="25"/>
      <c r="F869" s="25"/>
      <c r="G869" s="25"/>
      <c r="H869" s="25"/>
      <c r="I869" s="25"/>
      <c r="J869" s="25"/>
      <c r="K869" s="25"/>
      <c r="L869" s="25"/>
      <c r="M869" s="25"/>
      <c r="N869" s="25"/>
      <c r="O869" s="25"/>
      <c r="P869" s="25"/>
      <c r="Q869" s="7"/>
      <c r="R869" s="7"/>
      <c r="S869" s="7"/>
      <c r="T869" s="7"/>
      <c r="U869" s="7"/>
      <c r="V869" s="7"/>
      <c r="W869" s="7"/>
    </row>
    <row r="870" spans="1:23" x14ac:dyDescent="0.2">
      <c r="A870" s="7"/>
      <c r="B870" s="7"/>
      <c r="C870" s="7"/>
      <c r="D870" s="25"/>
      <c r="E870" s="25"/>
      <c r="F870" s="25"/>
      <c r="G870" s="25"/>
      <c r="H870" s="25"/>
      <c r="I870" s="25"/>
      <c r="J870" s="25"/>
      <c r="K870" s="25"/>
      <c r="L870" s="25"/>
      <c r="M870" s="25"/>
      <c r="N870" s="25"/>
      <c r="O870" s="25"/>
      <c r="P870" s="25"/>
      <c r="Q870" s="7"/>
      <c r="R870" s="7"/>
      <c r="S870" s="7"/>
      <c r="T870" s="7"/>
      <c r="U870" s="7"/>
      <c r="V870" s="7"/>
      <c r="W870" s="7"/>
    </row>
    <row r="871" spans="1:23" x14ac:dyDescent="0.2">
      <c r="A871" s="7"/>
      <c r="B871" s="7"/>
      <c r="C871" s="7"/>
      <c r="D871" s="25"/>
      <c r="E871" s="25"/>
      <c r="F871" s="25"/>
      <c r="G871" s="25"/>
      <c r="H871" s="25"/>
      <c r="I871" s="25"/>
      <c r="J871" s="25"/>
      <c r="K871" s="25"/>
      <c r="L871" s="25"/>
      <c r="M871" s="25"/>
      <c r="N871" s="25"/>
      <c r="O871" s="25"/>
      <c r="P871" s="25"/>
      <c r="Q871" s="7"/>
      <c r="R871" s="7"/>
      <c r="S871" s="7"/>
      <c r="T871" s="7"/>
      <c r="U871" s="7"/>
      <c r="V871" s="7"/>
      <c r="W871" s="7"/>
    </row>
    <row r="872" spans="1:23" x14ac:dyDescent="0.2">
      <c r="A872" s="7"/>
      <c r="B872" s="7"/>
      <c r="C872" s="7"/>
      <c r="D872" s="25"/>
      <c r="E872" s="25"/>
      <c r="F872" s="25"/>
      <c r="G872" s="25"/>
      <c r="H872" s="25"/>
      <c r="I872" s="25"/>
      <c r="J872" s="25"/>
      <c r="K872" s="25"/>
      <c r="L872" s="25"/>
      <c r="M872" s="25"/>
      <c r="N872" s="25"/>
      <c r="O872" s="25"/>
      <c r="P872" s="25"/>
      <c r="Q872" s="7"/>
      <c r="R872" s="7"/>
      <c r="S872" s="7"/>
      <c r="T872" s="7"/>
      <c r="U872" s="7"/>
      <c r="V872" s="7"/>
      <c r="W872" s="7"/>
    </row>
    <row r="873" spans="1:23" x14ac:dyDescent="0.2">
      <c r="A873" s="7"/>
      <c r="B873" s="7"/>
      <c r="C873" s="7"/>
      <c r="D873" s="25"/>
      <c r="E873" s="25"/>
      <c r="F873" s="25"/>
      <c r="G873" s="25"/>
      <c r="H873" s="25"/>
      <c r="I873" s="25"/>
      <c r="J873" s="25"/>
      <c r="K873" s="25"/>
      <c r="L873" s="25"/>
      <c r="M873" s="25"/>
      <c r="N873" s="25"/>
      <c r="O873" s="25"/>
      <c r="P873" s="25"/>
      <c r="Q873" s="7"/>
      <c r="R873" s="7"/>
      <c r="S873" s="7"/>
      <c r="T873" s="7"/>
      <c r="U873" s="7"/>
      <c r="V873" s="7"/>
      <c r="W873" s="7"/>
    </row>
    <row r="874" spans="1:23" x14ac:dyDescent="0.2">
      <c r="A874" s="7"/>
      <c r="B874" s="7"/>
      <c r="C874" s="7"/>
      <c r="D874" s="25"/>
      <c r="E874" s="25"/>
      <c r="F874" s="25"/>
      <c r="G874" s="25"/>
      <c r="H874" s="25"/>
      <c r="I874" s="25"/>
      <c r="J874" s="25"/>
      <c r="K874" s="25"/>
      <c r="L874" s="25"/>
      <c r="M874" s="25"/>
      <c r="N874" s="25"/>
      <c r="O874" s="25"/>
      <c r="P874" s="25"/>
      <c r="Q874" s="7"/>
      <c r="R874" s="7"/>
      <c r="S874" s="7"/>
      <c r="T874" s="7"/>
      <c r="U874" s="7"/>
      <c r="V874" s="7"/>
      <c r="W874" s="7"/>
    </row>
    <row r="875" spans="1:23" x14ac:dyDescent="0.2">
      <c r="A875" s="7"/>
      <c r="B875" s="7"/>
      <c r="C875" s="7"/>
      <c r="D875" s="25"/>
      <c r="E875" s="25"/>
      <c r="F875" s="25"/>
      <c r="G875" s="25"/>
      <c r="H875" s="25"/>
      <c r="I875" s="25"/>
      <c r="J875" s="25"/>
      <c r="K875" s="25"/>
      <c r="L875" s="25"/>
      <c r="M875" s="25"/>
      <c r="N875" s="25"/>
      <c r="O875" s="25"/>
      <c r="P875" s="25"/>
      <c r="Q875" s="7"/>
      <c r="R875" s="7"/>
      <c r="S875" s="7"/>
      <c r="T875" s="7"/>
      <c r="U875" s="7"/>
      <c r="V875" s="7"/>
      <c r="W875" s="7"/>
    </row>
    <row r="876" spans="1:23" x14ac:dyDescent="0.2">
      <c r="A876" s="7"/>
      <c r="B876" s="7"/>
      <c r="C876" s="7"/>
      <c r="D876" s="25"/>
      <c r="E876" s="25"/>
      <c r="F876" s="25"/>
      <c r="G876" s="25"/>
      <c r="H876" s="25"/>
      <c r="I876" s="25"/>
      <c r="J876" s="25"/>
      <c r="K876" s="25"/>
      <c r="L876" s="25"/>
      <c r="M876" s="25"/>
      <c r="N876" s="25"/>
      <c r="O876" s="25"/>
      <c r="P876" s="25"/>
      <c r="Q876" s="7"/>
      <c r="R876" s="7"/>
      <c r="S876" s="7"/>
      <c r="T876" s="7"/>
      <c r="U876" s="7"/>
      <c r="V876" s="7"/>
      <c r="W876" s="7"/>
    </row>
    <row r="877" spans="1:23" x14ac:dyDescent="0.2">
      <c r="A877" s="7"/>
      <c r="B877" s="7"/>
      <c r="C877" s="7"/>
      <c r="D877" s="25"/>
      <c r="E877" s="25"/>
      <c r="F877" s="25"/>
      <c r="G877" s="25"/>
      <c r="H877" s="25"/>
      <c r="I877" s="25"/>
      <c r="J877" s="25"/>
      <c r="K877" s="25"/>
      <c r="L877" s="25"/>
      <c r="M877" s="25"/>
      <c r="N877" s="25"/>
      <c r="O877" s="25"/>
      <c r="P877" s="25"/>
      <c r="Q877" s="7"/>
      <c r="R877" s="7"/>
      <c r="S877" s="7"/>
      <c r="T877" s="7"/>
      <c r="U877" s="7"/>
      <c r="V877" s="7"/>
      <c r="W877" s="7"/>
    </row>
    <row r="878" spans="1:23" x14ac:dyDescent="0.2">
      <c r="A878" s="7"/>
      <c r="B878" s="7"/>
      <c r="C878" s="7"/>
      <c r="D878" s="25"/>
      <c r="E878" s="25"/>
      <c r="F878" s="25"/>
      <c r="G878" s="25"/>
      <c r="H878" s="25"/>
      <c r="I878" s="25"/>
      <c r="J878" s="25"/>
      <c r="K878" s="25"/>
      <c r="L878" s="25"/>
      <c r="M878" s="25"/>
      <c r="N878" s="25"/>
      <c r="O878" s="25"/>
      <c r="P878" s="25"/>
      <c r="Q878" s="7"/>
      <c r="R878" s="7"/>
      <c r="S878" s="7"/>
      <c r="T878" s="7"/>
      <c r="U878" s="7"/>
      <c r="V878" s="7"/>
      <c r="W878" s="7"/>
    </row>
    <row r="879" spans="1:23" x14ac:dyDescent="0.2">
      <c r="A879" s="7"/>
      <c r="B879" s="7"/>
      <c r="C879" s="7"/>
      <c r="D879" s="25"/>
      <c r="E879" s="25"/>
      <c r="F879" s="25"/>
      <c r="G879" s="25"/>
      <c r="H879" s="25"/>
      <c r="I879" s="25"/>
      <c r="J879" s="25"/>
      <c r="K879" s="25"/>
      <c r="L879" s="25"/>
      <c r="M879" s="25"/>
      <c r="N879" s="25"/>
      <c r="O879" s="25"/>
      <c r="P879" s="25"/>
      <c r="Q879" s="7"/>
      <c r="R879" s="7"/>
      <c r="S879" s="7"/>
      <c r="T879" s="7"/>
      <c r="U879" s="7"/>
      <c r="V879" s="7"/>
      <c r="W879" s="7"/>
    </row>
    <row r="880" spans="1:23" x14ac:dyDescent="0.2">
      <c r="A880" s="7"/>
      <c r="B880" s="7"/>
      <c r="C880" s="7"/>
      <c r="D880" s="25"/>
      <c r="E880" s="25"/>
      <c r="F880" s="25"/>
      <c r="G880" s="25"/>
      <c r="H880" s="25"/>
      <c r="I880" s="25"/>
      <c r="J880" s="25"/>
      <c r="K880" s="25"/>
      <c r="L880" s="25"/>
      <c r="M880" s="25"/>
      <c r="N880" s="25"/>
      <c r="O880" s="25"/>
      <c r="P880" s="25"/>
      <c r="Q880" s="7"/>
      <c r="R880" s="7"/>
      <c r="S880" s="7"/>
      <c r="T880" s="7"/>
      <c r="U880" s="7"/>
      <c r="V880" s="7"/>
      <c r="W880" s="7"/>
    </row>
    <row r="881" spans="1:23" x14ac:dyDescent="0.2">
      <c r="A881" s="7"/>
      <c r="B881" s="7"/>
      <c r="C881" s="7"/>
      <c r="D881" s="25"/>
      <c r="E881" s="25"/>
      <c r="F881" s="25"/>
      <c r="G881" s="25"/>
      <c r="H881" s="25"/>
      <c r="I881" s="25"/>
      <c r="J881" s="25"/>
      <c r="K881" s="25"/>
      <c r="L881" s="25"/>
      <c r="M881" s="25"/>
      <c r="N881" s="25"/>
      <c r="O881" s="25"/>
      <c r="P881" s="25"/>
      <c r="Q881" s="7"/>
      <c r="R881" s="7"/>
      <c r="S881" s="7"/>
      <c r="T881" s="7"/>
      <c r="U881" s="7"/>
      <c r="V881" s="7"/>
      <c r="W881" s="7"/>
    </row>
    <row r="882" spans="1:23" x14ac:dyDescent="0.2">
      <c r="A882" s="7"/>
      <c r="B882" s="7"/>
      <c r="C882" s="7"/>
      <c r="D882" s="25"/>
      <c r="E882" s="25"/>
      <c r="F882" s="25"/>
      <c r="G882" s="25"/>
      <c r="H882" s="25"/>
      <c r="I882" s="25"/>
      <c r="J882" s="25"/>
      <c r="K882" s="25"/>
      <c r="L882" s="25"/>
      <c r="M882" s="25"/>
      <c r="N882" s="25"/>
      <c r="O882" s="25"/>
      <c r="P882" s="25"/>
      <c r="Q882" s="7"/>
      <c r="R882" s="7"/>
      <c r="S882" s="7"/>
      <c r="T882" s="7"/>
      <c r="U882" s="7"/>
      <c r="V882" s="7"/>
      <c r="W882" s="7"/>
    </row>
    <row r="883" spans="1:23" x14ac:dyDescent="0.2">
      <c r="A883" s="7"/>
      <c r="B883" s="7"/>
      <c r="C883" s="7"/>
      <c r="D883" s="25"/>
      <c r="E883" s="25"/>
      <c r="F883" s="25"/>
      <c r="G883" s="25"/>
      <c r="H883" s="25"/>
      <c r="I883" s="25"/>
      <c r="J883" s="25"/>
      <c r="K883" s="25"/>
      <c r="L883" s="25"/>
      <c r="M883" s="25"/>
      <c r="N883" s="25"/>
      <c r="O883" s="25"/>
      <c r="P883" s="25"/>
      <c r="Q883" s="7"/>
      <c r="R883" s="7"/>
      <c r="S883" s="7"/>
      <c r="T883" s="7"/>
      <c r="U883" s="7"/>
      <c r="V883" s="7"/>
      <c r="W883" s="7"/>
    </row>
    <row r="884" spans="1:23" x14ac:dyDescent="0.2">
      <c r="A884" s="7"/>
      <c r="B884" s="7"/>
      <c r="C884" s="7"/>
      <c r="D884" s="25"/>
      <c r="E884" s="25"/>
      <c r="F884" s="25"/>
      <c r="G884" s="25"/>
      <c r="H884" s="25"/>
      <c r="I884" s="25"/>
      <c r="J884" s="25"/>
      <c r="K884" s="25"/>
      <c r="L884" s="25"/>
      <c r="M884" s="25"/>
      <c r="N884" s="25"/>
      <c r="O884" s="25"/>
      <c r="P884" s="25"/>
      <c r="Q884" s="7"/>
      <c r="R884" s="7"/>
      <c r="S884" s="7"/>
      <c r="T884" s="7"/>
      <c r="U884" s="7"/>
      <c r="V884" s="7"/>
      <c r="W884" s="7"/>
    </row>
    <row r="885" spans="1:23" x14ac:dyDescent="0.2">
      <c r="A885" s="7"/>
      <c r="B885" s="7"/>
      <c r="C885" s="7"/>
      <c r="D885" s="25"/>
      <c r="E885" s="25"/>
      <c r="F885" s="25"/>
      <c r="G885" s="25"/>
      <c r="H885" s="25"/>
      <c r="I885" s="25"/>
      <c r="J885" s="25"/>
      <c r="K885" s="25"/>
      <c r="L885" s="25"/>
      <c r="M885" s="25"/>
      <c r="N885" s="25"/>
      <c r="O885" s="25"/>
      <c r="P885" s="25"/>
      <c r="Q885" s="7"/>
      <c r="R885" s="7"/>
      <c r="S885" s="7"/>
      <c r="T885" s="7"/>
      <c r="U885" s="7"/>
      <c r="V885" s="7"/>
      <c r="W885" s="7"/>
    </row>
    <row r="886" spans="1:23" x14ac:dyDescent="0.2">
      <c r="A886" s="7"/>
      <c r="B886" s="7"/>
      <c r="C886" s="7"/>
      <c r="D886" s="25"/>
      <c r="E886" s="25"/>
      <c r="F886" s="25"/>
      <c r="G886" s="25"/>
      <c r="H886" s="25"/>
      <c r="I886" s="25"/>
      <c r="J886" s="25"/>
      <c r="K886" s="25"/>
      <c r="L886" s="25"/>
      <c r="M886" s="25"/>
      <c r="N886" s="25"/>
      <c r="O886" s="25"/>
      <c r="P886" s="25"/>
      <c r="Q886" s="7"/>
      <c r="R886" s="7"/>
      <c r="S886" s="7"/>
      <c r="T886" s="7"/>
      <c r="U886" s="7"/>
      <c r="V886" s="7"/>
      <c r="W886" s="7"/>
    </row>
    <row r="887" spans="1:23" x14ac:dyDescent="0.2">
      <c r="A887" s="7"/>
      <c r="B887" s="7"/>
      <c r="C887" s="7"/>
      <c r="D887" s="25"/>
      <c r="E887" s="25"/>
      <c r="F887" s="25"/>
      <c r="G887" s="25"/>
      <c r="H887" s="25"/>
      <c r="I887" s="25"/>
      <c r="J887" s="25"/>
      <c r="K887" s="25"/>
      <c r="L887" s="25"/>
      <c r="M887" s="25"/>
      <c r="N887" s="25"/>
      <c r="O887" s="25"/>
      <c r="P887" s="25"/>
      <c r="Q887" s="7"/>
      <c r="R887" s="7"/>
      <c r="S887" s="7"/>
      <c r="T887" s="7"/>
      <c r="U887" s="7"/>
      <c r="V887" s="7"/>
      <c r="W887" s="7"/>
    </row>
    <row r="888" spans="1:23" x14ac:dyDescent="0.2">
      <c r="A888" s="7"/>
      <c r="B888" s="7"/>
      <c r="C888" s="7"/>
      <c r="D888" s="25"/>
      <c r="E888" s="25"/>
      <c r="F888" s="25"/>
      <c r="G888" s="25"/>
      <c r="H888" s="25"/>
      <c r="I888" s="25"/>
      <c r="J888" s="25"/>
      <c r="K888" s="25"/>
      <c r="L888" s="25"/>
      <c r="M888" s="25"/>
      <c r="N888" s="25"/>
      <c r="O888" s="25"/>
      <c r="P888" s="25"/>
      <c r="Q888" s="7"/>
      <c r="R888" s="7"/>
      <c r="S888" s="7"/>
      <c r="T888" s="7"/>
      <c r="U888" s="7"/>
      <c r="V888" s="7"/>
      <c r="W888" s="7"/>
    </row>
    <row r="889" spans="1:23" x14ac:dyDescent="0.2">
      <c r="A889" s="7"/>
      <c r="B889" s="7"/>
      <c r="C889" s="7"/>
      <c r="D889" s="25"/>
      <c r="E889" s="25"/>
      <c r="F889" s="25"/>
      <c r="G889" s="25"/>
      <c r="H889" s="25"/>
      <c r="I889" s="25"/>
      <c r="J889" s="25"/>
      <c r="K889" s="25"/>
      <c r="L889" s="25"/>
      <c r="M889" s="25"/>
      <c r="N889" s="25"/>
      <c r="O889" s="25"/>
      <c r="P889" s="25"/>
      <c r="Q889" s="7"/>
      <c r="R889" s="7"/>
      <c r="S889" s="7"/>
      <c r="T889" s="7"/>
      <c r="U889" s="7"/>
      <c r="V889" s="7"/>
      <c r="W889" s="7"/>
    </row>
    <row r="890" spans="1:23" x14ac:dyDescent="0.2">
      <c r="A890" s="7"/>
      <c r="B890" s="7"/>
      <c r="C890" s="7"/>
      <c r="D890" s="25"/>
      <c r="E890" s="25"/>
      <c r="F890" s="25"/>
      <c r="G890" s="25"/>
      <c r="H890" s="25"/>
      <c r="I890" s="25"/>
      <c r="J890" s="25"/>
      <c r="K890" s="25"/>
      <c r="L890" s="25"/>
      <c r="M890" s="25"/>
      <c r="N890" s="25"/>
      <c r="O890" s="25"/>
      <c r="P890" s="25"/>
      <c r="Q890" s="7"/>
      <c r="R890" s="7"/>
      <c r="S890" s="7"/>
      <c r="T890" s="7"/>
      <c r="U890" s="7"/>
      <c r="V890" s="7"/>
      <c r="W890" s="7"/>
    </row>
    <row r="891" spans="1:23" x14ac:dyDescent="0.2">
      <c r="A891" s="7"/>
      <c r="B891" s="7"/>
      <c r="C891" s="7"/>
      <c r="D891" s="25"/>
      <c r="E891" s="25"/>
      <c r="F891" s="25"/>
      <c r="G891" s="25"/>
      <c r="H891" s="25"/>
      <c r="I891" s="25"/>
      <c r="J891" s="25"/>
      <c r="K891" s="25"/>
      <c r="L891" s="25"/>
      <c r="M891" s="25"/>
      <c r="N891" s="25"/>
      <c r="O891" s="25"/>
      <c r="P891" s="25"/>
      <c r="Q891" s="7"/>
      <c r="R891" s="7"/>
      <c r="S891" s="7"/>
      <c r="T891" s="7"/>
      <c r="U891" s="7"/>
      <c r="V891" s="7"/>
      <c r="W891" s="7"/>
    </row>
    <row r="892" spans="1:23" x14ac:dyDescent="0.2">
      <c r="A892" s="7"/>
      <c r="B892" s="7"/>
      <c r="C892" s="7"/>
      <c r="D892" s="25"/>
      <c r="E892" s="25"/>
      <c r="F892" s="25"/>
      <c r="G892" s="25"/>
      <c r="H892" s="25"/>
      <c r="I892" s="25"/>
      <c r="J892" s="25"/>
      <c r="K892" s="25"/>
      <c r="L892" s="25"/>
      <c r="M892" s="25"/>
      <c r="N892" s="25"/>
      <c r="O892" s="25"/>
      <c r="P892" s="25"/>
      <c r="Q892" s="7"/>
      <c r="R892" s="7"/>
      <c r="S892" s="7"/>
      <c r="T892" s="7"/>
      <c r="U892" s="7"/>
      <c r="V892" s="7"/>
      <c r="W892" s="7"/>
    </row>
    <row r="893" spans="1:23" x14ac:dyDescent="0.2">
      <c r="A893" s="7"/>
      <c r="B893" s="7"/>
      <c r="C893" s="7"/>
      <c r="D893" s="25"/>
      <c r="E893" s="25"/>
      <c r="F893" s="25"/>
      <c r="G893" s="25"/>
      <c r="H893" s="25"/>
      <c r="I893" s="25"/>
      <c r="J893" s="25"/>
      <c r="K893" s="25"/>
      <c r="L893" s="25"/>
      <c r="M893" s="25"/>
      <c r="N893" s="25"/>
      <c r="O893" s="25"/>
      <c r="P893" s="25"/>
      <c r="Q893" s="7"/>
      <c r="R893" s="7"/>
      <c r="S893" s="7"/>
      <c r="T893" s="7"/>
      <c r="U893" s="7"/>
      <c r="V893" s="7"/>
      <c r="W893" s="7"/>
    </row>
    <row r="894" spans="1:23" x14ac:dyDescent="0.2">
      <c r="A894" s="7"/>
      <c r="B894" s="7"/>
      <c r="C894" s="7"/>
      <c r="D894" s="25"/>
      <c r="E894" s="25"/>
      <c r="F894" s="25"/>
      <c r="G894" s="25"/>
      <c r="H894" s="25"/>
      <c r="I894" s="25"/>
      <c r="J894" s="25"/>
      <c r="K894" s="25"/>
      <c r="L894" s="25"/>
      <c r="M894" s="25"/>
      <c r="N894" s="25"/>
      <c r="O894" s="25"/>
      <c r="P894" s="25"/>
      <c r="Q894" s="7"/>
      <c r="R894" s="7"/>
      <c r="S894" s="7"/>
      <c r="T894" s="7"/>
      <c r="U894" s="7"/>
      <c r="V894" s="7"/>
      <c r="W894" s="7"/>
    </row>
    <row r="895" spans="1:23" x14ac:dyDescent="0.2">
      <c r="A895" s="7"/>
      <c r="B895" s="7"/>
      <c r="C895" s="7"/>
      <c r="D895" s="25"/>
      <c r="E895" s="25"/>
      <c r="F895" s="25"/>
      <c r="G895" s="25"/>
      <c r="H895" s="25"/>
      <c r="I895" s="25"/>
      <c r="J895" s="25"/>
      <c r="K895" s="25"/>
      <c r="L895" s="25"/>
      <c r="M895" s="25"/>
      <c r="N895" s="25"/>
      <c r="O895" s="25"/>
      <c r="P895" s="25"/>
      <c r="Q895" s="7"/>
      <c r="R895" s="7"/>
      <c r="S895" s="7"/>
      <c r="T895" s="7"/>
      <c r="U895" s="7"/>
      <c r="V895" s="7"/>
      <c r="W895" s="7"/>
    </row>
    <row r="896" spans="1:23" x14ac:dyDescent="0.2">
      <c r="A896" s="7"/>
      <c r="B896" s="7"/>
      <c r="C896" s="7"/>
      <c r="D896" s="25"/>
      <c r="E896" s="25"/>
      <c r="F896" s="25"/>
      <c r="G896" s="25"/>
      <c r="H896" s="25"/>
      <c r="I896" s="25"/>
      <c r="J896" s="25"/>
      <c r="K896" s="25"/>
      <c r="L896" s="25"/>
      <c r="M896" s="25"/>
      <c r="N896" s="25"/>
      <c r="O896" s="25"/>
      <c r="P896" s="25"/>
      <c r="Q896" s="7"/>
      <c r="R896" s="7"/>
      <c r="S896" s="7"/>
      <c r="T896" s="7"/>
      <c r="U896" s="7"/>
      <c r="V896" s="7"/>
      <c r="W896" s="7"/>
    </row>
    <row r="897" spans="1:23" x14ac:dyDescent="0.2">
      <c r="A897" s="7"/>
      <c r="B897" s="7"/>
      <c r="C897" s="7"/>
      <c r="D897" s="25"/>
      <c r="E897" s="25"/>
      <c r="F897" s="25"/>
      <c r="G897" s="25"/>
      <c r="H897" s="25"/>
      <c r="I897" s="25"/>
      <c r="J897" s="25"/>
      <c r="K897" s="25"/>
      <c r="L897" s="25"/>
      <c r="M897" s="25"/>
      <c r="N897" s="25"/>
      <c r="O897" s="25"/>
      <c r="P897" s="25"/>
      <c r="Q897" s="7"/>
      <c r="R897" s="7"/>
      <c r="S897" s="7"/>
      <c r="T897" s="7"/>
      <c r="U897" s="7"/>
      <c r="V897" s="7"/>
      <c r="W897" s="7"/>
    </row>
    <row r="898" spans="1:23" x14ac:dyDescent="0.2">
      <c r="A898" s="7"/>
      <c r="B898" s="7"/>
      <c r="C898" s="7"/>
      <c r="D898" s="25"/>
      <c r="E898" s="25"/>
      <c r="F898" s="25"/>
      <c r="G898" s="25"/>
      <c r="H898" s="25"/>
      <c r="I898" s="25"/>
      <c r="J898" s="25"/>
      <c r="K898" s="25"/>
      <c r="L898" s="25"/>
      <c r="M898" s="25"/>
      <c r="N898" s="25"/>
      <c r="O898" s="25"/>
      <c r="P898" s="25"/>
      <c r="Q898" s="7"/>
      <c r="R898" s="7"/>
      <c r="S898" s="7"/>
      <c r="T898" s="7"/>
      <c r="U898" s="7"/>
      <c r="V898" s="7"/>
      <c r="W898" s="7"/>
    </row>
    <row r="899" spans="1:23" x14ac:dyDescent="0.2">
      <c r="A899" s="7"/>
      <c r="B899" s="7"/>
      <c r="C899" s="7"/>
      <c r="D899" s="25"/>
      <c r="E899" s="25"/>
      <c r="F899" s="25"/>
      <c r="G899" s="25"/>
      <c r="H899" s="25"/>
      <c r="I899" s="25"/>
      <c r="J899" s="25"/>
      <c r="K899" s="25"/>
      <c r="L899" s="25"/>
      <c r="M899" s="25"/>
      <c r="N899" s="25"/>
      <c r="O899" s="25"/>
      <c r="P899" s="25"/>
      <c r="Q899" s="7"/>
      <c r="R899" s="7"/>
      <c r="S899" s="7"/>
      <c r="T899" s="7"/>
      <c r="U899" s="7"/>
      <c r="V899" s="7"/>
      <c r="W899" s="7"/>
    </row>
    <row r="900" spans="1:23" x14ac:dyDescent="0.2">
      <c r="A900" s="7"/>
      <c r="B900" s="7"/>
      <c r="C900" s="7"/>
      <c r="D900" s="25"/>
      <c r="E900" s="25"/>
      <c r="F900" s="25"/>
      <c r="G900" s="25"/>
      <c r="H900" s="25"/>
      <c r="I900" s="25"/>
      <c r="J900" s="25"/>
      <c r="K900" s="25"/>
      <c r="L900" s="25"/>
      <c r="M900" s="25"/>
      <c r="N900" s="25"/>
      <c r="O900" s="25"/>
      <c r="P900" s="25"/>
      <c r="Q900" s="7"/>
      <c r="R900" s="7"/>
      <c r="S900" s="7"/>
      <c r="T900" s="7"/>
      <c r="U900" s="7"/>
      <c r="V900" s="7"/>
      <c r="W900" s="7"/>
    </row>
    <row r="901" spans="1:23" x14ac:dyDescent="0.2">
      <c r="A901" s="7"/>
      <c r="B901" s="7"/>
      <c r="C901" s="7"/>
      <c r="D901" s="25"/>
      <c r="E901" s="25"/>
      <c r="F901" s="25"/>
      <c r="G901" s="25"/>
      <c r="H901" s="25"/>
      <c r="I901" s="25"/>
      <c r="J901" s="25"/>
      <c r="K901" s="25"/>
      <c r="L901" s="25"/>
      <c r="M901" s="25"/>
      <c r="N901" s="25"/>
      <c r="O901" s="25"/>
      <c r="P901" s="25"/>
      <c r="Q901" s="7"/>
      <c r="R901" s="7"/>
      <c r="S901" s="7"/>
      <c r="T901" s="7"/>
      <c r="U901" s="7"/>
      <c r="V901" s="7"/>
      <c r="W901" s="7"/>
    </row>
    <row r="902" spans="1:23" x14ac:dyDescent="0.2">
      <c r="A902" s="7"/>
      <c r="B902" s="7"/>
      <c r="C902" s="7"/>
      <c r="D902" s="25"/>
      <c r="E902" s="25"/>
      <c r="F902" s="25"/>
      <c r="G902" s="25"/>
      <c r="H902" s="25"/>
      <c r="I902" s="25"/>
      <c r="J902" s="25"/>
      <c r="K902" s="25"/>
      <c r="L902" s="25"/>
      <c r="M902" s="25"/>
      <c r="N902" s="25"/>
      <c r="O902" s="25"/>
      <c r="P902" s="25"/>
      <c r="Q902" s="7"/>
      <c r="R902" s="7"/>
      <c r="S902" s="7"/>
      <c r="T902" s="7"/>
      <c r="U902" s="7"/>
      <c r="V902" s="7"/>
      <c r="W902" s="7"/>
    </row>
    <row r="903" spans="1:23" x14ac:dyDescent="0.2">
      <c r="A903" s="7"/>
      <c r="B903" s="7"/>
      <c r="C903" s="7"/>
      <c r="D903" s="25"/>
      <c r="E903" s="25"/>
      <c r="F903" s="25"/>
      <c r="G903" s="25"/>
      <c r="H903" s="25"/>
      <c r="I903" s="25"/>
      <c r="J903" s="25"/>
      <c r="K903" s="25"/>
      <c r="L903" s="25"/>
      <c r="M903" s="25"/>
      <c r="N903" s="25"/>
      <c r="O903" s="25"/>
      <c r="P903" s="25"/>
      <c r="Q903" s="7"/>
      <c r="R903" s="7"/>
      <c r="S903" s="7"/>
      <c r="T903" s="7"/>
      <c r="U903" s="7"/>
      <c r="V903" s="7"/>
      <c r="W903" s="7"/>
    </row>
    <row r="904" spans="1:23" x14ac:dyDescent="0.2">
      <c r="A904" s="7"/>
      <c r="B904" s="7"/>
      <c r="C904" s="7"/>
      <c r="D904" s="25"/>
      <c r="E904" s="25"/>
      <c r="F904" s="25"/>
      <c r="G904" s="25"/>
      <c r="H904" s="25"/>
      <c r="I904" s="25"/>
      <c r="J904" s="25"/>
      <c r="K904" s="25"/>
      <c r="L904" s="25"/>
      <c r="M904" s="25"/>
      <c r="N904" s="25"/>
      <c r="O904" s="25"/>
      <c r="P904" s="25"/>
      <c r="Q904" s="7"/>
      <c r="R904" s="7"/>
      <c r="S904" s="7"/>
      <c r="T904" s="7"/>
      <c r="U904" s="7"/>
      <c r="V904" s="7"/>
      <c r="W904" s="7"/>
    </row>
    <row r="905" spans="1:23" x14ac:dyDescent="0.2">
      <c r="A905" s="7"/>
      <c r="B905" s="7"/>
      <c r="C905" s="7"/>
      <c r="D905" s="25"/>
      <c r="E905" s="25"/>
      <c r="F905" s="25"/>
      <c r="G905" s="25"/>
      <c r="H905" s="25"/>
      <c r="I905" s="25"/>
      <c r="J905" s="25"/>
      <c r="K905" s="25"/>
      <c r="L905" s="25"/>
      <c r="M905" s="25"/>
      <c r="N905" s="25"/>
      <c r="O905" s="25"/>
      <c r="P905" s="25"/>
      <c r="Q905" s="7"/>
      <c r="R905" s="7"/>
      <c r="S905" s="7"/>
      <c r="T905" s="7"/>
      <c r="U905" s="7"/>
      <c r="V905" s="7"/>
      <c r="W905" s="7"/>
    </row>
    <row r="906" spans="1:23" x14ac:dyDescent="0.2">
      <c r="A906" s="7"/>
      <c r="B906" s="7"/>
      <c r="C906" s="7"/>
      <c r="D906" s="25"/>
      <c r="E906" s="25"/>
      <c r="F906" s="25"/>
      <c r="G906" s="25"/>
      <c r="H906" s="25"/>
      <c r="I906" s="25"/>
      <c r="J906" s="25"/>
      <c r="K906" s="25"/>
      <c r="L906" s="25"/>
      <c r="M906" s="25"/>
      <c r="N906" s="25"/>
      <c r="O906" s="25"/>
      <c r="P906" s="25"/>
      <c r="Q906" s="7"/>
      <c r="R906" s="7"/>
      <c r="S906" s="7"/>
      <c r="T906" s="7"/>
      <c r="U906" s="7"/>
      <c r="V906" s="7"/>
      <c r="W906" s="7"/>
    </row>
    <row r="907" spans="1:23" x14ac:dyDescent="0.2">
      <c r="A907" s="7"/>
      <c r="B907" s="7"/>
      <c r="C907" s="7"/>
      <c r="D907" s="25"/>
      <c r="E907" s="25"/>
      <c r="F907" s="25"/>
      <c r="G907" s="25"/>
      <c r="H907" s="25"/>
      <c r="I907" s="25"/>
      <c r="J907" s="25"/>
      <c r="K907" s="25"/>
      <c r="L907" s="25"/>
      <c r="M907" s="25"/>
      <c r="N907" s="25"/>
      <c r="O907" s="25"/>
      <c r="P907" s="25"/>
      <c r="Q907" s="7"/>
      <c r="R907" s="7"/>
      <c r="S907" s="7"/>
      <c r="T907" s="7"/>
      <c r="U907" s="7"/>
      <c r="V907" s="7"/>
      <c r="W907" s="7"/>
    </row>
    <row r="908" spans="1:23" x14ac:dyDescent="0.2">
      <c r="A908" s="7"/>
      <c r="B908" s="7"/>
      <c r="C908" s="7"/>
      <c r="D908" s="25"/>
      <c r="E908" s="25"/>
      <c r="F908" s="25"/>
      <c r="G908" s="25"/>
      <c r="H908" s="25"/>
      <c r="I908" s="25"/>
      <c r="J908" s="25"/>
      <c r="K908" s="25"/>
      <c r="L908" s="25"/>
      <c r="M908" s="25"/>
      <c r="N908" s="25"/>
      <c r="O908" s="25"/>
      <c r="P908" s="25"/>
      <c r="Q908" s="7"/>
      <c r="R908" s="7"/>
      <c r="S908" s="7"/>
      <c r="T908" s="7"/>
      <c r="U908" s="7"/>
      <c r="V908" s="7"/>
      <c r="W908" s="7"/>
    </row>
    <row r="909" spans="1:23" x14ac:dyDescent="0.2">
      <c r="A909" s="7"/>
      <c r="B909" s="7"/>
      <c r="C909" s="7"/>
      <c r="D909" s="25"/>
      <c r="E909" s="25"/>
      <c r="F909" s="25"/>
      <c r="G909" s="25"/>
      <c r="H909" s="25"/>
      <c r="I909" s="25"/>
      <c r="J909" s="25"/>
      <c r="K909" s="25"/>
      <c r="L909" s="25"/>
      <c r="M909" s="25"/>
      <c r="N909" s="25"/>
      <c r="O909" s="25"/>
      <c r="P909" s="25"/>
      <c r="Q909" s="7"/>
      <c r="R909" s="7"/>
      <c r="S909" s="7"/>
      <c r="T909" s="7"/>
      <c r="U909" s="7"/>
      <c r="V909" s="7"/>
      <c r="W909" s="7"/>
    </row>
    <row r="910" spans="1:23" x14ac:dyDescent="0.2">
      <c r="A910" s="7"/>
      <c r="B910" s="7"/>
      <c r="C910" s="7"/>
      <c r="D910" s="25"/>
      <c r="E910" s="25"/>
      <c r="F910" s="25"/>
      <c r="G910" s="25"/>
      <c r="H910" s="25"/>
      <c r="I910" s="25"/>
      <c r="J910" s="25"/>
      <c r="K910" s="25"/>
      <c r="L910" s="25"/>
      <c r="M910" s="25"/>
      <c r="N910" s="25"/>
      <c r="O910" s="25"/>
      <c r="P910" s="25"/>
      <c r="Q910" s="7"/>
      <c r="R910" s="7"/>
      <c r="S910" s="7"/>
      <c r="T910" s="7"/>
      <c r="U910" s="7"/>
      <c r="V910" s="7"/>
      <c r="W910" s="7"/>
    </row>
    <row r="911" spans="1:23" x14ac:dyDescent="0.2">
      <c r="A911" s="7"/>
      <c r="B911" s="7"/>
      <c r="C911" s="7"/>
      <c r="D911" s="25"/>
      <c r="E911" s="25"/>
      <c r="F911" s="25"/>
      <c r="G911" s="25"/>
      <c r="H911" s="25"/>
      <c r="I911" s="25"/>
      <c r="J911" s="25"/>
      <c r="K911" s="25"/>
      <c r="L911" s="25"/>
      <c r="M911" s="25"/>
      <c r="N911" s="25"/>
      <c r="O911" s="25"/>
      <c r="P911" s="25"/>
      <c r="Q911" s="7"/>
      <c r="R911" s="7"/>
      <c r="S911" s="7"/>
      <c r="T911" s="7"/>
      <c r="U911" s="7"/>
      <c r="V911" s="7"/>
      <c r="W911" s="7"/>
    </row>
    <row r="912" spans="1:23" x14ac:dyDescent="0.2">
      <c r="A912" s="7"/>
      <c r="B912" s="7"/>
      <c r="C912" s="7"/>
      <c r="D912" s="25"/>
      <c r="E912" s="25"/>
      <c r="F912" s="25"/>
      <c r="G912" s="25"/>
      <c r="H912" s="25"/>
      <c r="I912" s="25"/>
      <c r="J912" s="25"/>
      <c r="K912" s="25"/>
      <c r="L912" s="25"/>
      <c r="M912" s="25"/>
      <c r="N912" s="25"/>
      <c r="O912" s="25"/>
      <c r="P912" s="25"/>
      <c r="Q912" s="7"/>
      <c r="R912" s="7"/>
      <c r="S912" s="7"/>
      <c r="T912" s="7"/>
      <c r="U912" s="7"/>
      <c r="V912" s="7"/>
      <c r="W912" s="7"/>
    </row>
    <row r="913" spans="1:23" x14ac:dyDescent="0.2">
      <c r="A913" s="7"/>
      <c r="B913" s="7"/>
      <c r="C913" s="7"/>
      <c r="D913" s="25"/>
      <c r="E913" s="25"/>
      <c r="F913" s="25"/>
      <c r="G913" s="25"/>
      <c r="H913" s="25"/>
      <c r="I913" s="25"/>
      <c r="J913" s="25"/>
      <c r="K913" s="25"/>
      <c r="L913" s="25"/>
      <c r="M913" s="25"/>
      <c r="N913" s="25"/>
      <c r="O913" s="25"/>
      <c r="P913" s="25"/>
      <c r="Q913" s="7"/>
      <c r="R913" s="7"/>
      <c r="S913" s="7"/>
      <c r="T913" s="7"/>
      <c r="U913" s="7"/>
      <c r="V913" s="7"/>
      <c r="W913" s="7"/>
    </row>
    <row r="914" spans="1:23" x14ac:dyDescent="0.2">
      <c r="A914" s="7"/>
      <c r="B914" s="7"/>
      <c r="C914" s="7"/>
      <c r="D914" s="25"/>
      <c r="E914" s="25"/>
      <c r="F914" s="25"/>
      <c r="G914" s="25"/>
      <c r="H914" s="25"/>
      <c r="I914" s="25"/>
      <c r="J914" s="25"/>
      <c r="K914" s="25"/>
      <c r="L914" s="25"/>
      <c r="M914" s="25"/>
      <c r="N914" s="25"/>
      <c r="O914" s="25"/>
      <c r="P914" s="25"/>
      <c r="Q914" s="7"/>
      <c r="R914" s="7"/>
      <c r="S914" s="7"/>
      <c r="T914" s="7"/>
      <c r="U914" s="7"/>
      <c r="V914" s="7"/>
      <c r="W914" s="7"/>
    </row>
    <row r="915" spans="1:23" x14ac:dyDescent="0.2">
      <c r="A915" s="7"/>
      <c r="B915" s="7"/>
      <c r="C915" s="7"/>
      <c r="D915" s="25"/>
      <c r="E915" s="25"/>
      <c r="F915" s="25"/>
      <c r="G915" s="25"/>
      <c r="H915" s="25"/>
      <c r="I915" s="25"/>
      <c r="J915" s="25"/>
      <c r="K915" s="25"/>
      <c r="L915" s="25"/>
      <c r="M915" s="25"/>
      <c r="N915" s="25"/>
      <c r="O915" s="25"/>
      <c r="P915" s="25"/>
      <c r="Q915" s="7"/>
      <c r="R915" s="7"/>
      <c r="S915" s="7"/>
      <c r="T915" s="7"/>
      <c r="U915" s="7"/>
      <c r="V915" s="7"/>
      <c r="W915" s="7"/>
    </row>
    <row r="916" spans="1:23" x14ac:dyDescent="0.2">
      <c r="A916" s="7"/>
      <c r="B916" s="7"/>
      <c r="C916" s="7"/>
      <c r="D916" s="25"/>
      <c r="E916" s="25"/>
      <c r="F916" s="25"/>
      <c r="G916" s="25"/>
      <c r="H916" s="25"/>
      <c r="I916" s="25"/>
      <c r="J916" s="25"/>
      <c r="K916" s="25"/>
      <c r="L916" s="25"/>
      <c r="M916" s="25"/>
      <c r="N916" s="25"/>
      <c r="O916" s="25"/>
      <c r="P916" s="25"/>
      <c r="Q916" s="7"/>
      <c r="R916" s="7"/>
      <c r="S916" s="7"/>
      <c r="T916" s="7"/>
      <c r="U916" s="7"/>
      <c r="V916" s="7"/>
      <c r="W916" s="7"/>
    </row>
    <row r="917" spans="1:23" x14ac:dyDescent="0.2">
      <c r="A917" s="7"/>
      <c r="B917" s="7"/>
      <c r="C917" s="7"/>
      <c r="D917" s="25"/>
      <c r="E917" s="25"/>
      <c r="F917" s="25"/>
      <c r="G917" s="25"/>
      <c r="H917" s="25"/>
      <c r="I917" s="25"/>
      <c r="J917" s="25"/>
      <c r="K917" s="25"/>
      <c r="L917" s="25"/>
      <c r="M917" s="25"/>
      <c r="N917" s="25"/>
      <c r="O917" s="25"/>
      <c r="P917" s="25"/>
      <c r="Q917" s="7"/>
      <c r="R917" s="7"/>
      <c r="S917" s="7"/>
      <c r="T917" s="7"/>
      <c r="U917" s="7"/>
      <c r="V917" s="7"/>
      <c r="W917" s="7"/>
    </row>
    <row r="918" spans="1:23" x14ac:dyDescent="0.2">
      <c r="A918" s="7"/>
      <c r="B918" s="7"/>
      <c r="C918" s="7"/>
      <c r="D918" s="25"/>
      <c r="E918" s="25"/>
      <c r="F918" s="25"/>
      <c r="G918" s="25"/>
      <c r="H918" s="25"/>
      <c r="I918" s="25"/>
      <c r="J918" s="25"/>
      <c r="K918" s="25"/>
      <c r="L918" s="25"/>
      <c r="M918" s="25"/>
      <c r="N918" s="25"/>
      <c r="O918" s="25"/>
      <c r="P918" s="25"/>
      <c r="Q918" s="7"/>
      <c r="R918" s="7"/>
      <c r="S918" s="7"/>
      <c r="T918" s="7"/>
      <c r="U918" s="7"/>
      <c r="V918" s="7"/>
      <c r="W918" s="7"/>
    </row>
    <row r="919" spans="1:23" x14ac:dyDescent="0.2">
      <c r="A919" s="7"/>
      <c r="B919" s="7"/>
      <c r="C919" s="7"/>
      <c r="D919" s="25"/>
      <c r="E919" s="25"/>
      <c r="F919" s="25"/>
      <c r="G919" s="25"/>
      <c r="H919" s="25"/>
      <c r="I919" s="25"/>
      <c r="J919" s="25"/>
      <c r="K919" s="25"/>
      <c r="L919" s="25"/>
      <c r="M919" s="25"/>
      <c r="N919" s="25"/>
      <c r="O919" s="25"/>
      <c r="P919" s="25"/>
      <c r="Q919" s="7"/>
      <c r="R919" s="7"/>
      <c r="S919" s="7"/>
      <c r="T919" s="7"/>
      <c r="U919" s="7"/>
      <c r="V919" s="7"/>
      <c r="W919" s="7"/>
    </row>
    <row r="920" spans="1:23" x14ac:dyDescent="0.2">
      <c r="A920" s="7"/>
      <c r="B920" s="7"/>
      <c r="C920" s="7"/>
      <c r="D920" s="25"/>
      <c r="E920" s="25"/>
      <c r="F920" s="25"/>
      <c r="G920" s="25"/>
      <c r="H920" s="25"/>
      <c r="I920" s="25"/>
      <c r="J920" s="25"/>
      <c r="K920" s="25"/>
      <c r="L920" s="25"/>
      <c r="M920" s="25"/>
      <c r="N920" s="25"/>
      <c r="O920" s="25"/>
      <c r="P920" s="25"/>
      <c r="Q920" s="7"/>
      <c r="R920" s="7"/>
      <c r="S920" s="7"/>
      <c r="T920" s="7"/>
      <c r="U920" s="7"/>
      <c r="V920" s="7"/>
      <c r="W920" s="7"/>
    </row>
    <row r="921" spans="1:23" x14ac:dyDescent="0.2">
      <c r="A921" s="7"/>
      <c r="B921" s="7"/>
      <c r="C921" s="7"/>
      <c r="D921" s="25"/>
      <c r="E921" s="25"/>
      <c r="F921" s="25"/>
      <c r="G921" s="25"/>
      <c r="H921" s="25"/>
      <c r="I921" s="25"/>
      <c r="J921" s="25"/>
      <c r="K921" s="25"/>
      <c r="L921" s="25"/>
      <c r="M921" s="25"/>
      <c r="N921" s="25"/>
      <c r="O921" s="25"/>
      <c r="P921" s="25"/>
      <c r="Q921" s="7"/>
      <c r="R921" s="7"/>
      <c r="S921" s="7"/>
      <c r="T921" s="7"/>
      <c r="U921" s="7"/>
      <c r="V921" s="7"/>
      <c r="W921" s="7"/>
    </row>
    <row r="922" spans="1:23" x14ac:dyDescent="0.2">
      <c r="A922" s="7"/>
      <c r="B922" s="7"/>
      <c r="C922" s="7"/>
      <c r="D922" s="25"/>
      <c r="E922" s="25"/>
      <c r="F922" s="25"/>
      <c r="G922" s="25"/>
      <c r="H922" s="25"/>
      <c r="I922" s="25"/>
      <c r="J922" s="25"/>
      <c r="K922" s="25"/>
      <c r="L922" s="25"/>
      <c r="M922" s="25"/>
      <c r="N922" s="25"/>
      <c r="O922" s="25"/>
      <c r="P922" s="25"/>
      <c r="Q922" s="7"/>
      <c r="R922" s="7"/>
      <c r="S922" s="7"/>
      <c r="T922" s="7"/>
      <c r="U922" s="7"/>
      <c r="V922" s="7"/>
      <c r="W922" s="7"/>
    </row>
    <row r="923" spans="1:23" x14ac:dyDescent="0.2">
      <c r="A923" s="7"/>
      <c r="B923" s="7"/>
      <c r="C923" s="7"/>
      <c r="D923" s="25"/>
      <c r="E923" s="25"/>
      <c r="F923" s="25"/>
      <c r="G923" s="25"/>
      <c r="H923" s="25"/>
      <c r="I923" s="25"/>
      <c r="J923" s="25"/>
      <c r="K923" s="25"/>
      <c r="L923" s="25"/>
      <c r="M923" s="25"/>
      <c r="N923" s="25"/>
      <c r="O923" s="25"/>
      <c r="P923" s="25"/>
      <c r="Q923" s="7"/>
      <c r="R923" s="7"/>
      <c r="S923" s="7"/>
      <c r="T923" s="7"/>
      <c r="U923" s="7"/>
      <c r="V923" s="7"/>
      <c r="W923" s="7"/>
    </row>
    <row r="924" spans="1:23" x14ac:dyDescent="0.2">
      <c r="A924" s="7"/>
      <c r="B924" s="7"/>
      <c r="C924" s="7"/>
      <c r="D924" s="25"/>
      <c r="E924" s="25"/>
      <c r="F924" s="25"/>
      <c r="G924" s="25"/>
      <c r="H924" s="25"/>
      <c r="I924" s="25"/>
      <c r="J924" s="25"/>
      <c r="K924" s="25"/>
      <c r="L924" s="25"/>
      <c r="M924" s="25"/>
      <c r="N924" s="25"/>
      <c r="O924" s="25"/>
      <c r="P924" s="25"/>
      <c r="Q924" s="7"/>
      <c r="R924" s="7"/>
      <c r="S924" s="7"/>
      <c r="T924" s="7"/>
      <c r="U924" s="7"/>
      <c r="V924" s="7"/>
      <c r="W924" s="7"/>
    </row>
    <row r="925" spans="1:23" x14ac:dyDescent="0.2">
      <c r="A925" s="7"/>
      <c r="B925" s="7"/>
      <c r="C925" s="7"/>
      <c r="D925" s="25"/>
      <c r="E925" s="25"/>
      <c r="F925" s="25"/>
      <c r="G925" s="25"/>
      <c r="H925" s="25"/>
      <c r="I925" s="25"/>
      <c r="J925" s="25"/>
      <c r="K925" s="25"/>
      <c r="L925" s="25"/>
      <c r="M925" s="25"/>
      <c r="N925" s="25"/>
      <c r="O925" s="25"/>
      <c r="P925" s="25"/>
      <c r="Q925" s="7"/>
      <c r="R925" s="7"/>
      <c r="S925" s="7"/>
      <c r="T925" s="7"/>
      <c r="U925" s="7"/>
      <c r="V925" s="7"/>
      <c r="W925" s="7"/>
    </row>
    <row r="926" spans="1:23" x14ac:dyDescent="0.2">
      <c r="A926" s="7"/>
      <c r="B926" s="7"/>
      <c r="C926" s="7"/>
      <c r="D926" s="25"/>
      <c r="E926" s="25"/>
      <c r="F926" s="25"/>
      <c r="G926" s="25"/>
      <c r="H926" s="25"/>
      <c r="I926" s="25"/>
      <c r="J926" s="25"/>
      <c r="K926" s="25"/>
      <c r="L926" s="25"/>
      <c r="M926" s="25"/>
      <c r="N926" s="25"/>
      <c r="O926" s="25"/>
      <c r="P926" s="25"/>
      <c r="Q926" s="7"/>
      <c r="R926" s="7"/>
      <c r="S926" s="7"/>
      <c r="T926" s="7"/>
      <c r="U926" s="7"/>
      <c r="V926" s="7"/>
      <c r="W926" s="7"/>
    </row>
    <row r="927" spans="1:23" x14ac:dyDescent="0.2">
      <c r="A927" s="7"/>
      <c r="B927" s="7"/>
      <c r="C927" s="7"/>
      <c r="D927" s="25"/>
      <c r="E927" s="25"/>
      <c r="F927" s="25"/>
      <c r="G927" s="25"/>
      <c r="H927" s="25"/>
      <c r="I927" s="25"/>
      <c r="J927" s="25"/>
      <c r="K927" s="25"/>
      <c r="L927" s="25"/>
      <c r="M927" s="25"/>
      <c r="N927" s="25"/>
      <c r="O927" s="25"/>
      <c r="P927" s="25"/>
      <c r="Q927" s="7"/>
      <c r="R927" s="7"/>
      <c r="S927" s="7"/>
      <c r="T927" s="7"/>
      <c r="U927" s="7"/>
      <c r="V927" s="7"/>
      <c r="W927" s="7"/>
    </row>
    <row r="928" spans="1:23" x14ac:dyDescent="0.2">
      <c r="A928" s="7"/>
      <c r="B928" s="7"/>
      <c r="C928" s="7"/>
      <c r="D928" s="25"/>
      <c r="E928" s="25"/>
      <c r="F928" s="25"/>
      <c r="G928" s="25"/>
      <c r="H928" s="25"/>
      <c r="I928" s="25"/>
      <c r="J928" s="25"/>
      <c r="K928" s="25"/>
      <c r="L928" s="25"/>
      <c r="M928" s="25"/>
      <c r="N928" s="25"/>
      <c r="O928" s="25"/>
      <c r="P928" s="25"/>
      <c r="Q928" s="7"/>
      <c r="R928" s="7"/>
      <c r="S928" s="7"/>
      <c r="T928" s="7"/>
      <c r="U928" s="7"/>
      <c r="V928" s="7"/>
      <c r="W928" s="7"/>
    </row>
    <row r="929" spans="1:23" x14ac:dyDescent="0.2">
      <c r="A929" s="7"/>
      <c r="B929" s="7"/>
      <c r="C929" s="7"/>
      <c r="D929" s="25"/>
      <c r="E929" s="25"/>
      <c r="F929" s="25"/>
      <c r="G929" s="25"/>
      <c r="H929" s="25"/>
      <c r="I929" s="25"/>
      <c r="J929" s="25"/>
      <c r="K929" s="25"/>
      <c r="L929" s="25"/>
      <c r="M929" s="25"/>
      <c r="N929" s="25"/>
      <c r="O929" s="25"/>
      <c r="P929" s="25"/>
      <c r="Q929" s="7"/>
      <c r="R929" s="7"/>
      <c r="S929" s="7"/>
      <c r="T929" s="7"/>
      <c r="U929" s="7"/>
      <c r="V929" s="7"/>
      <c r="W929" s="7"/>
    </row>
    <row r="930" spans="1:23" x14ac:dyDescent="0.2">
      <c r="A930" s="7"/>
      <c r="B930" s="7"/>
      <c r="C930" s="7"/>
      <c r="D930" s="25"/>
      <c r="E930" s="25"/>
      <c r="F930" s="25"/>
      <c r="G930" s="25"/>
      <c r="H930" s="25"/>
      <c r="I930" s="25"/>
      <c r="J930" s="25"/>
      <c r="K930" s="25"/>
      <c r="L930" s="25"/>
      <c r="M930" s="25"/>
      <c r="N930" s="25"/>
      <c r="O930" s="25"/>
      <c r="P930" s="25"/>
      <c r="Q930" s="7"/>
      <c r="R930" s="7"/>
      <c r="S930" s="7"/>
      <c r="T930" s="7"/>
      <c r="U930" s="7"/>
      <c r="V930" s="7"/>
      <c r="W930" s="7"/>
    </row>
    <row r="931" spans="1:23" x14ac:dyDescent="0.2">
      <c r="A931" s="7"/>
      <c r="B931" s="7"/>
      <c r="C931" s="7"/>
      <c r="D931" s="25"/>
      <c r="E931" s="25"/>
      <c r="F931" s="25"/>
      <c r="G931" s="25"/>
      <c r="H931" s="25"/>
      <c r="I931" s="25"/>
      <c r="J931" s="25"/>
      <c r="K931" s="25"/>
      <c r="L931" s="25"/>
      <c r="M931" s="25"/>
      <c r="N931" s="25"/>
      <c r="O931" s="25"/>
      <c r="P931" s="25"/>
      <c r="Q931" s="7"/>
      <c r="R931" s="7"/>
      <c r="S931" s="7"/>
      <c r="T931" s="7"/>
      <c r="U931" s="7"/>
      <c r="V931" s="7"/>
      <c r="W931" s="7"/>
    </row>
    <row r="932" spans="1:23" x14ac:dyDescent="0.2">
      <c r="A932" s="7"/>
      <c r="B932" s="7"/>
      <c r="C932" s="7"/>
      <c r="D932" s="25"/>
      <c r="E932" s="25"/>
      <c r="F932" s="25"/>
      <c r="G932" s="25"/>
      <c r="H932" s="25"/>
      <c r="I932" s="25"/>
      <c r="J932" s="25"/>
      <c r="K932" s="25"/>
      <c r="L932" s="25"/>
      <c r="M932" s="25"/>
      <c r="N932" s="25"/>
      <c r="O932" s="25"/>
      <c r="P932" s="25"/>
      <c r="Q932" s="7"/>
      <c r="R932" s="7"/>
      <c r="S932" s="7"/>
      <c r="T932" s="7"/>
      <c r="U932" s="7"/>
      <c r="V932" s="7"/>
      <c r="W932" s="7"/>
    </row>
    <row r="933" spans="1:23" x14ac:dyDescent="0.2">
      <c r="A933" s="7"/>
      <c r="B933" s="7"/>
      <c r="C933" s="7"/>
      <c r="D933" s="25"/>
      <c r="E933" s="25"/>
      <c r="F933" s="25"/>
      <c r="G933" s="25"/>
      <c r="H933" s="25"/>
      <c r="I933" s="25"/>
      <c r="J933" s="25"/>
      <c r="K933" s="25"/>
      <c r="L933" s="25"/>
      <c r="M933" s="25"/>
      <c r="N933" s="25"/>
      <c r="O933" s="25"/>
      <c r="P933" s="25"/>
      <c r="Q933" s="7"/>
      <c r="R933" s="7"/>
      <c r="S933" s="7"/>
      <c r="T933" s="7"/>
      <c r="U933" s="7"/>
      <c r="V933" s="7"/>
      <c r="W933" s="7"/>
    </row>
    <row r="934" spans="1:23" x14ac:dyDescent="0.2">
      <c r="A934" s="7"/>
      <c r="B934" s="7"/>
      <c r="C934" s="7"/>
      <c r="D934" s="25"/>
      <c r="E934" s="25"/>
      <c r="F934" s="25"/>
      <c r="G934" s="25"/>
      <c r="H934" s="25"/>
      <c r="I934" s="25"/>
      <c r="J934" s="25"/>
      <c r="K934" s="25"/>
      <c r="L934" s="25"/>
      <c r="M934" s="25"/>
      <c r="N934" s="25"/>
      <c r="O934" s="25"/>
      <c r="P934" s="25"/>
      <c r="Q934" s="7"/>
      <c r="R934" s="7"/>
      <c r="S934" s="7"/>
      <c r="T934" s="7"/>
      <c r="U934" s="7"/>
      <c r="V934" s="7"/>
      <c r="W934" s="7"/>
    </row>
    <row r="935" spans="1:23" x14ac:dyDescent="0.2">
      <c r="A935" s="7"/>
      <c r="B935" s="7"/>
      <c r="C935" s="7"/>
      <c r="D935" s="25"/>
      <c r="E935" s="25"/>
      <c r="F935" s="25"/>
      <c r="G935" s="25"/>
      <c r="H935" s="25"/>
      <c r="I935" s="25"/>
      <c r="J935" s="25"/>
      <c r="K935" s="25"/>
      <c r="L935" s="25"/>
      <c r="M935" s="25"/>
      <c r="N935" s="25"/>
      <c r="O935" s="25"/>
      <c r="P935" s="25"/>
      <c r="Q935" s="7"/>
      <c r="R935" s="7"/>
      <c r="S935" s="7"/>
      <c r="T935" s="7"/>
      <c r="U935" s="7"/>
      <c r="V935" s="7"/>
      <c r="W935" s="7"/>
    </row>
    <row r="936" spans="1:23" x14ac:dyDescent="0.2">
      <c r="A936" s="7"/>
      <c r="B936" s="7"/>
      <c r="C936" s="7"/>
      <c r="D936" s="25"/>
      <c r="E936" s="25"/>
      <c r="F936" s="25"/>
      <c r="G936" s="25"/>
      <c r="H936" s="25"/>
      <c r="I936" s="25"/>
      <c r="J936" s="25"/>
      <c r="K936" s="25"/>
      <c r="L936" s="25"/>
      <c r="M936" s="25"/>
      <c r="N936" s="25"/>
      <c r="O936" s="25"/>
      <c r="P936" s="25"/>
      <c r="Q936" s="7"/>
      <c r="R936" s="7"/>
      <c r="S936" s="7"/>
      <c r="T936" s="7"/>
      <c r="U936" s="7"/>
      <c r="V936" s="7"/>
      <c r="W936" s="7"/>
    </row>
    <row r="937" spans="1:23" x14ac:dyDescent="0.2">
      <c r="A937" s="7"/>
      <c r="B937" s="7"/>
      <c r="C937" s="7"/>
      <c r="D937" s="25"/>
      <c r="E937" s="25"/>
      <c r="F937" s="25"/>
      <c r="G937" s="25"/>
      <c r="H937" s="25"/>
      <c r="I937" s="25"/>
      <c r="J937" s="25"/>
      <c r="K937" s="25"/>
      <c r="L937" s="25"/>
      <c r="M937" s="25"/>
      <c r="N937" s="25"/>
      <c r="O937" s="25"/>
      <c r="P937" s="25"/>
      <c r="Q937" s="7"/>
      <c r="R937" s="7"/>
      <c r="S937" s="7"/>
      <c r="T937" s="7"/>
      <c r="U937" s="7"/>
      <c r="V937" s="7"/>
      <c r="W937" s="7"/>
    </row>
    <row r="938" spans="1:23" x14ac:dyDescent="0.2">
      <c r="A938" s="7"/>
      <c r="B938" s="7"/>
      <c r="C938" s="7"/>
      <c r="D938" s="25"/>
      <c r="E938" s="25"/>
      <c r="F938" s="25"/>
      <c r="G938" s="25"/>
      <c r="H938" s="25"/>
      <c r="I938" s="25"/>
      <c r="J938" s="25"/>
      <c r="K938" s="25"/>
      <c r="L938" s="25"/>
      <c r="M938" s="25"/>
      <c r="N938" s="25"/>
      <c r="O938" s="25"/>
      <c r="P938" s="25"/>
      <c r="Q938" s="7"/>
      <c r="R938" s="7"/>
      <c r="S938" s="7"/>
      <c r="T938" s="7"/>
      <c r="U938" s="7"/>
      <c r="V938" s="7"/>
      <c r="W938" s="7"/>
    </row>
    <row r="939" spans="1:23" x14ac:dyDescent="0.2">
      <c r="A939" s="7"/>
      <c r="B939" s="7"/>
      <c r="C939" s="7"/>
      <c r="D939" s="25"/>
      <c r="E939" s="25"/>
      <c r="F939" s="25"/>
      <c r="G939" s="25"/>
      <c r="H939" s="25"/>
      <c r="I939" s="25"/>
      <c r="J939" s="25"/>
      <c r="K939" s="25"/>
      <c r="L939" s="25"/>
      <c r="M939" s="25"/>
      <c r="N939" s="25"/>
      <c r="O939" s="25"/>
      <c r="P939" s="25"/>
      <c r="Q939" s="7"/>
      <c r="R939" s="7"/>
      <c r="S939" s="7"/>
      <c r="T939" s="7"/>
      <c r="U939" s="7"/>
      <c r="V939" s="7"/>
      <c r="W939" s="7"/>
    </row>
    <row r="940" spans="1:23" x14ac:dyDescent="0.2">
      <c r="A940" s="7"/>
      <c r="B940" s="7"/>
      <c r="C940" s="7"/>
      <c r="D940" s="25"/>
      <c r="E940" s="25"/>
      <c r="F940" s="25"/>
      <c r="G940" s="25"/>
      <c r="H940" s="25"/>
      <c r="I940" s="25"/>
      <c r="J940" s="25"/>
      <c r="K940" s="25"/>
      <c r="L940" s="25"/>
      <c r="M940" s="25"/>
      <c r="N940" s="25"/>
      <c r="O940" s="25"/>
      <c r="P940" s="25"/>
      <c r="Q940" s="7"/>
      <c r="R940" s="7"/>
      <c r="S940" s="7"/>
      <c r="T940" s="7"/>
      <c r="U940" s="7"/>
      <c r="V940" s="7"/>
      <c r="W940" s="7"/>
    </row>
    <row r="941" spans="1:23" x14ac:dyDescent="0.2">
      <c r="A941" s="7"/>
      <c r="B941" s="7"/>
      <c r="C941" s="7"/>
      <c r="D941" s="25"/>
      <c r="E941" s="25"/>
      <c r="F941" s="25"/>
      <c r="G941" s="25"/>
      <c r="H941" s="25"/>
      <c r="I941" s="25"/>
      <c r="J941" s="25"/>
      <c r="K941" s="25"/>
      <c r="L941" s="25"/>
      <c r="M941" s="25"/>
      <c r="N941" s="25"/>
      <c r="O941" s="25"/>
      <c r="P941" s="25"/>
      <c r="Q941" s="7"/>
      <c r="R941" s="7"/>
      <c r="S941" s="7"/>
      <c r="T941" s="7"/>
      <c r="U941" s="7"/>
      <c r="V941" s="7"/>
      <c r="W941" s="7"/>
    </row>
    <row r="942" spans="1:23" x14ac:dyDescent="0.2">
      <c r="A942" s="7"/>
      <c r="B942" s="7"/>
      <c r="C942" s="7"/>
      <c r="D942" s="25"/>
      <c r="E942" s="25"/>
      <c r="F942" s="25"/>
      <c r="G942" s="25"/>
      <c r="H942" s="25"/>
      <c r="I942" s="25"/>
      <c r="J942" s="25"/>
      <c r="K942" s="25"/>
      <c r="L942" s="25"/>
      <c r="M942" s="25"/>
      <c r="N942" s="25"/>
      <c r="O942" s="25"/>
      <c r="P942" s="25"/>
      <c r="Q942" s="7"/>
      <c r="R942" s="7"/>
      <c r="S942" s="7"/>
      <c r="T942" s="7"/>
      <c r="U942" s="7"/>
      <c r="V942" s="7"/>
      <c r="W942" s="7"/>
    </row>
    <row r="943" spans="1:23" x14ac:dyDescent="0.2">
      <c r="A943" s="7"/>
      <c r="B943" s="7"/>
      <c r="C943" s="7"/>
      <c r="D943" s="25"/>
      <c r="E943" s="25"/>
      <c r="F943" s="25"/>
      <c r="G943" s="25"/>
      <c r="H943" s="25"/>
      <c r="I943" s="25"/>
      <c r="J943" s="25"/>
      <c r="K943" s="25"/>
      <c r="L943" s="25"/>
      <c r="M943" s="25"/>
      <c r="N943" s="25"/>
      <c r="O943" s="25"/>
      <c r="P943" s="25"/>
      <c r="Q943" s="7"/>
      <c r="R943" s="7"/>
      <c r="S943" s="7"/>
      <c r="T943" s="7"/>
      <c r="U943" s="7"/>
      <c r="V943" s="7"/>
      <c r="W943" s="7"/>
    </row>
    <row r="944" spans="1:23" x14ac:dyDescent="0.2">
      <c r="A944" s="7"/>
      <c r="B944" s="7"/>
      <c r="C944" s="7"/>
      <c r="D944" s="25"/>
      <c r="E944" s="25"/>
      <c r="F944" s="25"/>
      <c r="G944" s="25"/>
      <c r="H944" s="25"/>
      <c r="I944" s="25"/>
      <c r="J944" s="25"/>
      <c r="K944" s="25"/>
      <c r="L944" s="25"/>
      <c r="M944" s="25"/>
      <c r="N944" s="25"/>
      <c r="O944" s="25"/>
      <c r="P944" s="25"/>
      <c r="Q944" s="7"/>
      <c r="R944" s="7"/>
      <c r="S944" s="7"/>
      <c r="T944" s="7"/>
      <c r="U944" s="7"/>
      <c r="V944" s="7"/>
      <c r="W944" s="7"/>
    </row>
    <row r="945" spans="1:23" x14ac:dyDescent="0.2">
      <c r="A945" s="7"/>
      <c r="B945" s="7"/>
      <c r="C945" s="7"/>
      <c r="D945" s="25"/>
      <c r="E945" s="25"/>
      <c r="F945" s="25"/>
      <c r="G945" s="25"/>
      <c r="H945" s="25"/>
      <c r="I945" s="25"/>
      <c r="J945" s="25"/>
      <c r="K945" s="25"/>
      <c r="L945" s="25"/>
      <c r="M945" s="25"/>
      <c r="N945" s="25"/>
      <c r="O945" s="25"/>
      <c r="P945" s="25"/>
      <c r="Q945" s="7"/>
      <c r="R945" s="7"/>
      <c r="S945" s="7"/>
      <c r="T945" s="7"/>
      <c r="U945" s="7"/>
      <c r="V945" s="7"/>
      <c r="W945" s="7"/>
    </row>
    <row r="946" spans="1:23" x14ac:dyDescent="0.2">
      <c r="A946" s="7"/>
      <c r="B946" s="7"/>
      <c r="C946" s="7"/>
      <c r="D946" s="25"/>
      <c r="E946" s="25"/>
      <c r="F946" s="25"/>
      <c r="G946" s="25"/>
      <c r="H946" s="25"/>
      <c r="I946" s="25"/>
      <c r="J946" s="25"/>
      <c r="K946" s="25"/>
      <c r="L946" s="25"/>
      <c r="M946" s="25"/>
      <c r="N946" s="25"/>
      <c r="O946" s="25"/>
      <c r="P946" s="25"/>
      <c r="Q946" s="7"/>
      <c r="R946" s="7"/>
      <c r="S946" s="7"/>
      <c r="T946" s="7"/>
      <c r="U946" s="7"/>
      <c r="V946" s="7"/>
      <c r="W946" s="7"/>
    </row>
    <row r="947" spans="1:23" x14ac:dyDescent="0.2">
      <c r="A947" s="7"/>
      <c r="B947" s="7"/>
      <c r="C947" s="7"/>
      <c r="D947" s="25"/>
      <c r="E947" s="25"/>
      <c r="F947" s="25"/>
      <c r="G947" s="25"/>
      <c r="H947" s="25"/>
      <c r="I947" s="25"/>
      <c r="J947" s="25"/>
      <c r="K947" s="25"/>
      <c r="L947" s="25"/>
      <c r="M947" s="25"/>
      <c r="N947" s="25"/>
      <c r="O947" s="25"/>
      <c r="P947" s="25"/>
      <c r="Q947" s="7"/>
      <c r="R947" s="7"/>
      <c r="S947" s="7"/>
      <c r="T947" s="7"/>
      <c r="U947" s="7"/>
      <c r="V947" s="7"/>
      <c r="W947" s="7"/>
    </row>
    <row r="948" spans="1:23" x14ac:dyDescent="0.2">
      <c r="A948" s="7"/>
      <c r="B948" s="7"/>
      <c r="C948" s="7"/>
      <c r="D948" s="25"/>
      <c r="E948" s="25"/>
      <c r="F948" s="25"/>
      <c r="G948" s="25"/>
      <c r="H948" s="25"/>
      <c r="I948" s="25"/>
      <c r="J948" s="25"/>
      <c r="K948" s="25"/>
      <c r="L948" s="25"/>
      <c r="M948" s="25"/>
      <c r="N948" s="25"/>
      <c r="O948" s="25"/>
      <c r="P948" s="25"/>
      <c r="Q948" s="7"/>
      <c r="R948" s="7"/>
      <c r="S948" s="7"/>
      <c r="T948" s="7"/>
      <c r="U948" s="7"/>
      <c r="V948" s="7"/>
      <c r="W948" s="7"/>
    </row>
    <row r="949" spans="1:23" x14ac:dyDescent="0.2">
      <c r="A949" s="7"/>
      <c r="B949" s="7"/>
      <c r="C949" s="7"/>
      <c r="D949" s="25"/>
      <c r="E949" s="25"/>
      <c r="F949" s="25"/>
      <c r="G949" s="25"/>
      <c r="H949" s="25"/>
      <c r="I949" s="25"/>
      <c r="J949" s="25"/>
      <c r="K949" s="25"/>
      <c r="L949" s="25"/>
      <c r="M949" s="25"/>
      <c r="N949" s="25"/>
      <c r="O949" s="25"/>
      <c r="P949" s="25"/>
      <c r="Q949" s="7"/>
      <c r="R949" s="7"/>
      <c r="S949" s="7"/>
      <c r="T949" s="7"/>
      <c r="U949" s="7"/>
      <c r="V949" s="7"/>
      <c r="W949" s="7"/>
    </row>
    <row r="950" spans="1:23" x14ac:dyDescent="0.2">
      <c r="A950" s="7"/>
      <c r="B950" s="7"/>
      <c r="C950" s="7"/>
      <c r="D950" s="25"/>
      <c r="E950" s="25"/>
      <c r="F950" s="25"/>
      <c r="G950" s="25"/>
      <c r="H950" s="25"/>
      <c r="I950" s="25"/>
      <c r="J950" s="25"/>
      <c r="K950" s="25"/>
      <c r="L950" s="25"/>
      <c r="M950" s="25"/>
      <c r="N950" s="25"/>
      <c r="O950" s="25"/>
      <c r="P950" s="25"/>
      <c r="Q950" s="7"/>
      <c r="R950" s="7"/>
      <c r="S950" s="7"/>
      <c r="T950" s="7"/>
      <c r="U950" s="7"/>
      <c r="V950" s="7"/>
      <c r="W950" s="7"/>
    </row>
    <row r="951" spans="1:23" x14ac:dyDescent="0.2">
      <c r="A951" s="7"/>
      <c r="B951" s="7"/>
      <c r="C951" s="7"/>
      <c r="D951" s="25"/>
      <c r="E951" s="25"/>
      <c r="F951" s="25"/>
      <c r="G951" s="25"/>
      <c r="H951" s="25"/>
      <c r="I951" s="25"/>
      <c r="J951" s="25"/>
      <c r="K951" s="25"/>
      <c r="L951" s="25"/>
      <c r="M951" s="25"/>
      <c r="N951" s="25"/>
      <c r="O951" s="25"/>
      <c r="P951" s="25"/>
      <c r="Q951" s="7"/>
      <c r="R951" s="7"/>
      <c r="S951" s="7"/>
      <c r="T951" s="7"/>
      <c r="U951" s="7"/>
      <c r="V951" s="7"/>
      <c r="W951" s="7"/>
    </row>
    <row r="952" spans="1:23" x14ac:dyDescent="0.2">
      <c r="A952" s="7"/>
      <c r="B952" s="7"/>
      <c r="C952" s="7"/>
      <c r="D952" s="25"/>
      <c r="E952" s="25"/>
      <c r="F952" s="25"/>
      <c r="G952" s="25"/>
      <c r="H952" s="25"/>
      <c r="I952" s="25"/>
      <c r="J952" s="25"/>
      <c r="K952" s="25"/>
      <c r="L952" s="25"/>
      <c r="M952" s="25"/>
      <c r="N952" s="25"/>
      <c r="O952" s="25"/>
      <c r="P952" s="25"/>
      <c r="Q952" s="7"/>
      <c r="R952" s="7"/>
      <c r="S952" s="7"/>
      <c r="T952" s="7"/>
      <c r="U952" s="7"/>
      <c r="V952" s="7"/>
      <c r="W952" s="7"/>
    </row>
    <row r="953" spans="1:23" x14ac:dyDescent="0.2">
      <c r="A953" s="7"/>
      <c r="B953" s="7"/>
      <c r="C953" s="7"/>
      <c r="D953" s="25"/>
      <c r="E953" s="25"/>
      <c r="F953" s="25"/>
      <c r="G953" s="25"/>
      <c r="H953" s="25"/>
      <c r="I953" s="25"/>
      <c r="J953" s="25"/>
      <c r="K953" s="25"/>
      <c r="L953" s="25"/>
      <c r="M953" s="25"/>
      <c r="N953" s="25"/>
      <c r="O953" s="25"/>
      <c r="P953" s="25"/>
      <c r="Q953" s="7"/>
      <c r="R953" s="7"/>
      <c r="S953" s="7"/>
      <c r="T953" s="7"/>
      <c r="U953" s="7"/>
      <c r="V953" s="7"/>
      <c r="W953" s="7"/>
    </row>
    <row r="954" spans="1:23" x14ac:dyDescent="0.2">
      <c r="A954" s="7"/>
      <c r="B954" s="7"/>
      <c r="C954" s="7"/>
      <c r="D954" s="25"/>
      <c r="E954" s="25"/>
      <c r="F954" s="25"/>
      <c r="G954" s="25"/>
      <c r="H954" s="25"/>
      <c r="I954" s="25"/>
      <c r="J954" s="25"/>
      <c r="K954" s="25"/>
      <c r="L954" s="25"/>
      <c r="M954" s="25"/>
      <c r="N954" s="25"/>
      <c r="O954" s="25"/>
      <c r="P954" s="25"/>
      <c r="Q954" s="7"/>
      <c r="R954" s="7"/>
      <c r="S954" s="7"/>
      <c r="T954" s="7"/>
      <c r="U954" s="7"/>
      <c r="V954" s="7"/>
      <c r="W954" s="7"/>
    </row>
    <row r="955" spans="1:23" x14ac:dyDescent="0.2">
      <c r="A955" s="7"/>
      <c r="B955" s="7"/>
      <c r="C955" s="7"/>
      <c r="D955" s="25"/>
      <c r="E955" s="25"/>
      <c r="F955" s="25"/>
      <c r="G955" s="25"/>
      <c r="H955" s="25"/>
      <c r="I955" s="25"/>
      <c r="J955" s="25"/>
      <c r="K955" s="25"/>
      <c r="L955" s="25"/>
      <c r="M955" s="25"/>
      <c r="N955" s="25"/>
      <c r="O955" s="25"/>
      <c r="P955" s="25"/>
      <c r="Q955" s="7"/>
      <c r="R955" s="7"/>
      <c r="S955" s="7"/>
      <c r="T955" s="7"/>
      <c r="U955" s="7"/>
      <c r="V955" s="7"/>
      <c r="W955" s="7"/>
    </row>
    <row r="956" spans="1:23" x14ac:dyDescent="0.2">
      <c r="A956" s="7"/>
      <c r="B956" s="7"/>
      <c r="C956" s="7"/>
      <c r="D956" s="25"/>
      <c r="E956" s="25"/>
      <c r="F956" s="25"/>
      <c r="G956" s="25"/>
      <c r="H956" s="25"/>
      <c r="I956" s="25"/>
      <c r="J956" s="25"/>
      <c r="K956" s="25"/>
      <c r="L956" s="25"/>
      <c r="M956" s="25"/>
      <c r="N956" s="25"/>
      <c r="O956" s="25"/>
      <c r="P956" s="25"/>
      <c r="Q956" s="7"/>
      <c r="R956" s="7"/>
      <c r="S956" s="7"/>
      <c r="T956" s="7"/>
      <c r="U956" s="7"/>
      <c r="V956" s="7"/>
      <c r="W956" s="7"/>
    </row>
    <row r="957" spans="1:23" x14ac:dyDescent="0.2">
      <c r="A957" s="7"/>
      <c r="B957" s="7"/>
      <c r="C957" s="7"/>
      <c r="D957" s="25"/>
      <c r="E957" s="25"/>
      <c r="F957" s="25"/>
      <c r="G957" s="25"/>
      <c r="H957" s="25"/>
      <c r="I957" s="25"/>
      <c r="J957" s="25"/>
      <c r="K957" s="25"/>
      <c r="L957" s="25"/>
      <c r="M957" s="25"/>
      <c r="N957" s="25"/>
      <c r="O957" s="25"/>
      <c r="P957" s="25"/>
      <c r="Q957" s="7"/>
      <c r="R957" s="7"/>
      <c r="S957" s="7"/>
      <c r="T957" s="7"/>
      <c r="U957" s="7"/>
      <c r="V957" s="7"/>
      <c r="W957" s="7"/>
    </row>
    <row r="958" spans="1:23" x14ac:dyDescent="0.2">
      <c r="A958" s="7"/>
      <c r="B958" s="7"/>
      <c r="C958" s="7"/>
      <c r="D958" s="25"/>
      <c r="E958" s="25"/>
      <c r="F958" s="25"/>
      <c r="G958" s="25"/>
      <c r="H958" s="25"/>
      <c r="I958" s="25"/>
      <c r="J958" s="25"/>
      <c r="K958" s="25"/>
      <c r="L958" s="25"/>
      <c r="M958" s="25"/>
      <c r="N958" s="25"/>
      <c r="O958" s="25"/>
      <c r="P958" s="25"/>
      <c r="Q958" s="7"/>
      <c r="R958" s="7"/>
      <c r="S958" s="7"/>
      <c r="T958" s="7"/>
      <c r="U958" s="7"/>
      <c r="V958" s="7"/>
      <c r="W958" s="7"/>
    </row>
    <row r="959" spans="1:23" x14ac:dyDescent="0.2">
      <c r="A959" s="7"/>
      <c r="B959" s="7"/>
      <c r="C959" s="7"/>
      <c r="D959" s="25"/>
      <c r="E959" s="25"/>
      <c r="F959" s="25"/>
      <c r="G959" s="25"/>
      <c r="H959" s="25"/>
      <c r="I959" s="25"/>
      <c r="J959" s="25"/>
      <c r="K959" s="25"/>
      <c r="L959" s="25"/>
      <c r="M959" s="25"/>
      <c r="N959" s="25"/>
      <c r="O959" s="25"/>
      <c r="P959" s="25"/>
      <c r="Q959" s="7"/>
      <c r="R959" s="7"/>
      <c r="S959" s="7"/>
      <c r="T959" s="7"/>
      <c r="U959" s="7"/>
      <c r="V959" s="7"/>
      <c r="W959" s="7"/>
    </row>
    <row r="960" spans="1:23" x14ac:dyDescent="0.2">
      <c r="A960" s="7"/>
      <c r="B960" s="7"/>
      <c r="C960" s="7"/>
      <c r="D960" s="25"/>
      <c r="E960" s="25"/>
      <c r="F960" s="25"/>
      <c r="G960" s="25"/>
      <c r="H960" s="25"/>
      <c r="I960" s="25"/>
      <c r="J960" s="25"/>
      <c r="K960" s="25"/>
      <c r="L960" s="25"/>
      <c r="M960" s="25"/>
      <c r="N960" s="25"/>
      <c r="O960" s="25"/>
      <c r="P960" s="25"/>
      <c r="Q960" s="7"/>
      <c r="R960" s="7"/>
      <c r="S960" s="7"/>
      <c r="T960" s="7"/>
      <c r="U960" s="7"/>
      <c r="V960" s="7"/>
      <c r="W960" s="7"/>
    </row>
    <row r="961" spans="1:23" x14ac:dyDescent="0.2">
      <c r="A961" s="7"/>
      <c r="B961" s="7"/>
      <c r="C961" s="7"/>
      <c r="D961" s="25"/>
      <c r="E961" s="25"/>
      <c r="F961" s="25"/>
      <c r="G961" s="25"/>
      <c r="H961" s="25"/>
      <c r="I961" s="25"/>
      <c r="J961" s="25"/>
      <c r="K961" s="25"/>
      <c r="L961" s="25"/>
      <c r="M961" s="25"/>
      <c r="N961" s="25"/>
      <c r="O961" s="25"/>
      <c r="P961" s="25"/>
      <c r="Q961" s="7"/>
      <c r="R961" s="7"/>
      <c r="S961" s="7"/>
      <c r="T961" s="7"/>
      <c r="U961" s="7"/>
      <c r="V961" s="7"/>
      <c r="W961" s="7"/>
    </row>
    <row r="962" spans="1:23" x14ac:dyDescent="0.2">
      <c r="A962" s="7"/>
      <c r="B962" s="7"/>
      <c r="C962" s="7"/>
      <c r="D962" s="25"/>
      <c r="E962" s="25"/>
      <c r="F962" s="25"/>
      <c r="G962" s="25"/>
      <c r="H962" s="25"/>
      <c r="I962" s="25"/>
      <c r="J962" s="25"/>
      <c r="K962" s="25"/>
      <c r="L962" s="25"/>
      <c r="M962" s="25"/>
      <c r="N962" s="25"/>
      <c r="O962" s="25"/>
      <c r="P962" s="25"/>
      <c r="Q962" s="7"/>
      <c r="R962" s="7"/>
      <c r="S962" s="7"/>
      <c r="T962" s="7"/>
      <c r="U962" s="7"/>
      <c r="V962" s="7"/>
      <c r="W962" s="7"/>
    </row>
    <row r="963" spans="1:23" x14ac:dyDescent="0.2">
      <c r="A963" s="7"/>
      <c r="B963" s="7"/>
      <c r="C963" s="7"/>
      <c r="D963" s="25"/>
      <c r="E963" s="25"/>
      <c r="F963" s="25"/>
      <c r="G963" s="25"/>
      <c r="H963" s="25"/>
      <c r="I963" s="25"/>
      <c r="J963" s="25"/>
      <c r="K963" s="25"/>
      <c r="L963" s="25"/>
      <c r="M963" s="25"/>
      <c r="N963" s="25"/>
      <c r="O963" s="25"/>
      <c r="P963" s="25"/>
      <c r="Q963" s="7"/>
      <c r="R963" s="7"/>
      <c r="S963" s="7"/>
      <c r="T963" s="7"/>
      <c r="U963" s="7"/>
      <c r="V963" s="7"/>
      <c r="W963" s="7"/>
    </row>
    <row r="964" spans="1:23" x14ac:dyDescent="0.2">
      <c r="A964" s="7"/>
      <c r="B964" s="7"/>
      <c r="C964" s="7"/>
      <c r="D964" s="25"/>
      <c r="E964" s="25"/>
      <c r="F964" s="25"/>
      <c r="G964" s="25"/>
      <c r="H964" s="25"/>
      <c r="I964" s="25"/>
      <c r="J964" s="25"/>
      <c r="K964" s="25"/>
      <c r="L964" s="25"/>
      <c r="M964" s="25"/>
      <c r="N964" s="25"/>
      <c r="O964" s="25"/>
      <c r="P964" s="25"/>
      <c r="Q964" s="7"/>
      <c r="R964" s="7"/>
      <c r="S964" s="7"/>
      <c r="T964" s="7"/>
      <c r="U964" s="7"/>
      <c r="V964" s="7"/>
      <c r="W964" s="7"/>
    </row>
    <row r="965" spans="1:23" x14ac:dyDescent="0.2">
      <c r="A965" s="7"/>
      <c r="B965" s="7"/>
      <c r="C965" s="7"/>
      <c r="D965" s="25"/>
      <c r="E965" s="25"/>
      <c r="F965" s="25"/>
      <c r="G965" s="25"/>
      <c r="H965" s="25"/>
      <c r="I965" s="25"/>
      <c r="J965" s="25"/>
      <c r="K965" s="25"/>
      <c r="L965" s="25"/>
      <c r="M965" s="25"/>
      <c r="N965" s="25"/>
      <c r="O965" s="25"/>
      <c r="P965" s="25"/>
      <c r="Q965" s="7"/>
      <c r="R965" s="7"/>
      <c r="S965" s="7"/>
      <c r="T965" s="7"/>
      <c r="U965" s="7"/>
      <c r="V965" s="7"/>
      <c r="W965" s="7"/>
    </row>
    <row r="966" spans="1:23" x14ac:dyDescent="0.2">
      <c r="A966" s="7"/>
      <c r="B966" s="7"/>
      <c r="C966" s="7"/>
      <c r="D966" s="25"/>
      <c r="E966" s="25"/>
      <c r="F966" s="25"/>
      <c r="G966" s="25"/>
      <c r="H966" s="25"/>
      <c r="I966" s="25"/>
      <c r="J966" s="25"/>
      <c r="K966" s="25"/>
      <c r="L966" s="25"/>
      <c r="M966" s="25"/>
      <c r="N966" s="25"/>
      <c r="O966" s="25"/>
      <c r="P966" s="25"/>
      <c r="Q966" s="7"/>
      <c r="R966" s="7"/>
      <c r="S966" s="7"/>
      <c r="T966" s="7"/>
      <c r="U966" s="7"/>
      <c r="V966" s="7"/>
      <c r="W966" s="7"/>
    </row>
    <row r="967" spans="1:23" x14ac:dyDescent="0.2">
      <c r="A967" s="7"/>
      <c r="B967" s="7"/>
      <c r="C967" s="7"/>
      <c r="D967" s="25"/>
      <c r="E967" s="25"/>
      <c r="F967" s="25"/>
      <c r="G967" s="25"/>
      <c r="H967" s="25"/>
      <c r="I967" s="25"/>
      <c r="J967" s="25"/>
      <c r="K967" s="25"/>
      <c r="L967" s="25"/>
      <c r="M967" s="25"/>
      <c r="N967" s="25"/>
      <c r="O967" s="25"/>
      <c r="P967" s="25"/>
      <c r="Q967" s="7"/>
      <c r="R967" s="7"/>
      <c r="S967" s="7"/>
      <c r="T967" s="7"/>
      <c r="U967" s="7"/>
      <c r="V967" s="7"/>
      <c r="W967" s="7"/>
    </row>
    <row r="968" spans="1:23" x14ac:dyDescent="0.2">
      <c r="A968" s="7"/>
      <c r="B968" s="7"/>
      <c r="C968" s="7"/>
      <c r="D968" s="25"/>
      <c r="E968" s="25"/>
      <c r="F968" s="25"/>
      <c r="G968" s="25"/>
      <c r="H968" s="25"/>
      <c r="I968" s="25"/>
      <c r="J968" s="25"/>
      <c r="K968" s="25"/>
      <c r="L968" s="25"/>
      <c r="M968" s="25"/>
      <c r="N968" s="25"/>
      <c r="O968" s="25"/>
      <c r="P968" s="25"/>
      <c r="Q968" s="7"/>
      <c r="R968" s="7"/>
      <c r="S968" s="7"/>
      <c r="T968" s="7"/>
      <c r="U968" s="7"/>
      <c r="V968" s="7"/>
      <c r="W968" s="7"/>
    </row>
    <row r="969" spans="1:23" x14ac:dyDescent="0.2">
      <c r="A969" s="7"/>
      <c r="B969" s="7"/>
      <c r="C969" s="7"/>
      <c r="D969" s="25"/>
      <c r="E969" s="25"/>
      <c r="F969" s="25"/>
      <c r="G969" s="25"/>
      <c r="H969" s="25"/>
      <c r="I969" s="25"/>
      <c r="J969" s="25"/>
      <c r="K969" s="25"/>
      <c r="L969" s="25"/>
      <c r="M969" s="25"/>
      <c r="N969" s="25"/>
      <c r="O969" s="25"/>
      <c r="P969" s="25"/>
      <c r="Q969" s="7"/>
      <c r="R969" s="7"/>
      <c r="S969" s="7"/>
      <c r="T969" s="7"/>
      <c r="U969" s="7"/>
      <c r="V969" s="7"/>
      <c r="W969" s="7"/>
    </row>
    <row r="970" spans="1:23" x14ac:dyDescent="0.2">
      <c r="A970" s="7"/>
      <c r="B970" s="7"/>
      <c r="C970" s="7"/>
      <c r="D970" s="25"/>
      <c r="E970" s="25"/>
      <c r="F970" s="25"/>
      <c r="G970" s="25"/>
      <c r="H970" s="25"/>
      <c r="I970" s="25"/>
      <c r="J970" s="25"/>
      <c r="K970" s="25"/>
      <c r="L970" s="25"/>
      <c r="M970" s="25"/>
      <c r="N970" s="25"/>
      <c r="O970" s="25"/>
      <c r="P970" s="25"/>
      <c r="Q970" s="7"/>
      <c r="R970" s="7"/>
      <c r="S970" s="7"/>
      <c r="T970" s="7"/>
      <c r="U970" s="7"/>
      <c r="V970" s="7"/>
      <c r="W970" s="7"/>
    </row>
    <row r="971" spans="1:23" x14ac:dyDescent="0.2">
      <c r="A971" s="7"/>
      <c r="B971" s="7"/>
      <c r="C971" s="7"/>
      <c r="D971" s="25"/>
      <c r="E971" s="25"/>
      <c r="F971" s="25"/>
      <c r="G971" s="25"/>
      <c r="H971" s="25"/>
      <c r="I971" s="25"/>
      <c r="J971" s="25"/>
      <c r="K971" s="25"/>
      <c r="L971" s="25"/>
      <c r="M971" s="25"/>
      <c r="N971" s="25"/>
      <c r="O971" s="25"/>
      <c r="P971" s="25"/>
      <c r="Q971" s="7"/>
      <c r="R971" s="7"/>
      <c r="S971" s="7"/>
      <c r="T971" s="7"/>
      <c r="U971" s="7"/>
      <c r="V971" s="7"/>
      <c r="W971" s="7"/>
    </row>
    <row r="972" spans="1:23" x14ac:dyDescent="0.2">
      <c r="A972" s="7"/>
      <c r="B972" s="7"/>
      <c r="C972" s="7"/>
      <c r="D972" s="25"/>
      <c r="E972" s="25"/>
      <c r="F972" s="25"/>
      <c r="G972" s="25"/>
      <c r="H972" s="25"/>
      <c r="I972" s="25"/>
      <c r="J972" s="25"/>
      <c r="K972" s="25"/>
      <c r="L972" s="25"/>
      <c r="M972" s="25"/>
      <c r="N972" s="25"/>
      <c r="O972" s="25"/>
      <c r="P972" s="25"/>
      <c r="Q972" s="7"/>
      <c r="R972" s="7"/>
      <c r="S972" s="7"/>
      <c r="T972" s="7"/>
      <c r="U972" s="7"/>
      <c r="V972" s="7"/>
      <c r="W972" s="7"/>
    </row>
    <row r="973" spans="1:23" x14ac:dyDescent="0.2">
      <c r="A973" s="7"/>
      <c r="B973" s="7"/>
      <c r="C973" s="7"/>
      <c r="D973" s="25"/>
      <c r="E973" s="25"/>
      <c r="F973" s="25"/>
      <c r="G973" s="25"/>
      <c r="H973" s="25"/>
      <c r="I973" s="25"/>
      <c r="J973" s="25"/>
      <c r="K973" s="25"/>
      <c r="L973" s="25"/>
      <c r="M973" s="25"/>
      <c r="N973" s="25"/>
      <c r="O973" s="25"/>
      <c r="P973" s="25"/>
      <c r="Q973" s="7"/>
      <c r="R973" s="7"/>
      <c r="S973" s="7"/>
      <c r="T973" s="7"/>
      <c r="U973" s="7"/>
      <c r="V973" s="7"/>
      <c r="W973" s="7"/>
    </row>
    <row r="974" spans="1:23" x14ac:dyDescent="0.2">
      <c r="A974" s="7"/>
      <c r="B974" s="7"/>
      <c r="C974" s="7"/>
      <c r="D974" s="25"/>
      <c r="E974" s="25"/>
      <c r="F974" s="25"/>
      <c r="G974" s="25"/>
      <c r="H974" s="25"/>
      <c r="I974" s="25"/>
      <c r="J974" s="25"/>
      <c r="K974" s="25"/>
      <c r="L974" s="25"/>
      <c r="M974" s="25"/>
      <c r="N974" s="25"/>
      <c r="O974" s="25"/>
      <c r="P974" s="25"/>
      <c r="Q974" s="7"/>
      <c r="R974" s="7"/>
      <c r="S974" s="7"/>
      <c r="T974" s="7"/>
      <c r="U974" s="7"/>
      <c r="V974" s="7"/>
      <c r="W974" s="7"/>
    </row>
    <row r="975" spans="1:23" x14ac:dyDescent="0.2">
      <c r="A975" s="7"/>
      <c r="B975" s="7"/>
      <c r="C975" s="7"/>
      <c r="D975" s="25"/>
      <c r="E975" s="25"/>
      <c r="F975" s="25"/>
      <c r="G975" s="25"/>
      <c r="H975" s="25"/>
      <c r="I975" s="25"/>
      <c r="J975" s="25"/>
      <c r="K975" s="25"/>
      <c r="L975" s="25"/>
      <c r="M975" s="25"/>
      <c r="N975" s="25"/>
      <c r="O975" s="25"/>
      <c r="P975" s="25"/>
      <c r="Q975" s="7"/>
      <c r="R975" s="7"/>
      <c r="S975" s="7"/>
      <c r="T975" s="7"/>
      <c r="U975" s="7"/>
      <c r="V975" s="7"/>
      <c r="W975" s="7"/>
    </row>
    <row r="976" spans="1:23" x14ac:dyDescent="0.2">
      <c r="A976" s="7"/>
      <c r="B976" s="7"/>
      <c r="C976" s="7"/>
      <c r="D976" s="25"/>
      <c r="E976" s="25"/>
      <c r="F976" s="25"/>
      <c r="G976" s="25"/>
      <c r="H976" s="25"/>
      <c r="I976" s="25"/>
      <c r="J976" s="25"/>
      <c r="K976" s="25"/>
      <c r="L976" s="25"/>
      <c r="M976" s="25"/>
      <c r="N976" s="25"/>
      <c r="O976" s="25"/>
      <c r="P976" s="25"/>
      <c r="Q976" s="7"/>
      <c r="R976" s="7"/>
      <c r="S976" s="7"/>
      <c r="T976" s="7"/>
      <c r="U976" s="7"/>
      <c r="V976" s="7"/>
      <c r="W976" s="7"/>
    </row>
    <row r="977" spans="1:23" x14ac:dyDescent="0.2">
      <c r="A977" s="7"/>
      <c r="B977" s="7"/>
      <c r="C977" s="7"/>
      <c r="D977" s="25"/>
      <c r="E977" s="25"/>
      <c r="F977" s="25"/>
      <c r="G977" s="25"/>
      <c r="H977" s="25"/>
      <c r="I977" s="25"/>
      <c r="J977" s="25"/>
      <c r="K977" s="25"/>
      <c r="L977" s="25"/>
      <c r="M977" s="25"/>
      <c r="N977" s="25"/>
      <c r="O977" s="25"/>
      <c r="P977" s="25"/>
      <c r="Q977" s="7"/>
      <c r="R977" s="7"/>
      <c r="S977" s="7"/>
      <c r="T977" s="7"/>
      <c r="U977" s="7"/>
      <c r="V977" s="7"/>
      <c r="W977" s="7"/>
    </row>
    <row r="978" spans="1:23" x14ac:dyDescent="0.2">
      <c r="A978" s="7"/>
      <c r="B978" s="7"/>
      <c r="C978" s="7"/>
      <c r="D978" s="25"/>
      <c r="E978" s="25"/>
      <c r="F978" s="25"/>
      <c r="G978" s="25"/>
      <c r="H978" s="25"/>
      <c r="I978" s="25"/>
      <c r="J978" s="25"/>
      <c r="K978" s="25"/>
      <c r="L978" s="25"/>
      <c r="M978" s="25"/>
      <c r="N978" s="25"/>
      <c r="O978" s="25"/>
      <c r="P978" s="25"/>
      <c r="Q978" s="7"/>
      <c r="R978" s="7"/>
      <c r="S978" s="7"/>
      <c r="T978" s="7"/>
      <c r="U978" s="7"/>
      <c r="V978" s="7"/>
      <c r="W978" s="7"/>
    </row>
    <row r="979" spans="1:23" x14ac:dyDescent="0.2">
      <c r="A979" s="7"/>
      <c r="B979" s="7"/>
      <c r="C979" s="7"/>
      <c r="D979" s="25"/>
      <c r="E979" s="25"/>
      <c r="F979" s="25"/>
      <c r="G979" s="25"/>
      <c r="H979" s="25"/>
      <c r="I979" s="25"/>
      <c r="J979" s="25"/>
      <c r="K979" s="25"/>
      <c r="L979" s="25"/>
      <c r="M979" s="25"/>
      <c r="N979" s="25"/>
      <c r="O979" s="25"/>
      <c r="P979" s="25"/>
      <c r="Q979" s="7"/>
      <c r="R979" s="7"/>
      <c r="S979" s="7"/>
      <c r="T979" s="7"/>
      <c r="U979" s="7"/>
      <c r="V979" s="7"/>
      <c r="W979" s="7"/>
    </row>
    <row r="980" spans="1:23" x14ac:dyDescent="0.2">
      <c r="A980" s="7"/>
      <c r="B980" s="7"/>
      <c r="C980" s="7"/>
      <c r="D980" s="25"/>
      <c r="E980" s="25"/>
      <c r="F980" s="25"/>
      <c r="G980" s="25"/>
      <c r="H980" s="25"/>
      <c r="I980" s="25"/>
      <c r="J980" s="25"/>
      <c r="K980" s="25"/>
      <c r="L980" s="25"/>
      <c r="M980" s="25"/>
      <c r="N980" s="25"/>
      <c r="O980" s="25"/>
      <c r="P980" s="25"/>
      <c r="Q980" s="7"/>
      <c r="R980" s="7"/>
      <c r="S980" s="7"/>
      <c r="T980" s="7"/>
      <c r="U980" s="7"/>
      <c r="V980" s="7"/>
      <c r="W980" s="7"/>
    </row>
    <row r="981" spans="1:23" x14ac:dyDescent="0.2">
      <c r="A981" s="7"/>
      <c r="B981" s="7"/>
      <c r="C981" s="7"/>
      <c r="D981" s="25"/>
      <c r="E981" s="25"/>
      <c r="F981" s="25"/>
      <c r="G981" s="25"/>
      <c r="H981" s="25"/>
      <c r="I981" s="25"/>
      <c r="J981" s="25"/>
      <c r="K981" s="25"/>
      <c r="L981" s="25"/>
      <c r="M981" s="25"/>
      <c r="N981" s="25"/>
      <c r="O981" s="25"/>
      <c r="P981" s="25"/>
      <c r="Q981" s="7"/>
      <c r="R981" s="7"/>
      <c r="S981" s="7"/>
      <c r="T981" s="7"/>
      <c r="U981" s="7"/>
      <c r="V981" s="7"/>
      <c r="W981" s="7"/>
    </row>
    <row r="982" spans="1:23" x14ac:dyDescent="0.2">
      <c r="A982" s="7"/>
      <c r="B982" s="7"/>
      <c r="C982" s="7"/>
      <c r="D982" s="25"/>
      <c r="E982" s="25"/>
      <c r="F982" s="25"/>
      <c r="G982" s="25"/>
      <c r="H982" s="25"/>
      <c r="I982" s="25"/>
      <c r="J982" s="25"/>
      <c r="K982" s="25"/>
      <c r="L982" s="25"/>
      <c r="M982" s="25"/>
      <c r="N982" s="25"/>
      <c r="O982" s="25"/>
      <c r="P982" s="25"/>
      <c r="Q982" s="7"/>
      <c r="R982" s="7"/>
      <c r="S982" s="7"/>
      <c r="T982" s="7"/>
      <c r="U982" s="7"/>
      <c r="V982" s="7"/>
      <c r="W982" s="7"/>
    </row>
    <row r="983" spans="1:23" x14ac:dyDescent="0.2">
      <c r="A983" s="7"/>
      <c r="B983" s="7"/>
      <c r="C983" s="7"/>
      <c r="D983" s="25"/>
      <c r="E983" s="25"/>
      <c r="F983" s="25"/>
      <c r="G983" s="25"/>
      <c r="H983" s="25"/>
      <c r="I983" s="25"/>
      <c r="J983" s="25"/>
      <c r="K983" s="25"/>
      <c r="L983" s="25"/>
      <c r="M983" s="25"/>
      <c r="N983" s="25"/>
      <c r="O983" s="25"/>
      <c r="P983" s="25"/>
      <c r="Q983" s="7"/>
      <c r="R983" s="7"/>
      <c r="S983" s="7"/>
      <c r="T983" s="7"/>
      <c r="U983" s="7"/>
      <c r="V983" s="7"/>
      <c r="W983" s="7"/>
    </row>
    <row r="984" spans="1:23" x14ac:dyDescent="0.2">
      <c r="A984" s="7"/>
      <c r="B984" s="7"/>
      <c r="C984" s="7"/>
      <c r="D984" s="25"/>
      <c r="E984" s="25"/>
      <c r="F984" s="25"/>
      <c r="G984" s="25"/>
      <c r="H984" s="25"/>
      <c r="I984" s="25"/>
      <c r="J984" s="25"/>
      <c r="K984" s="25"/>
      <c r="L984" s="25"/>
      <c r="M984" s="25"/>
      <c r="N984" s="25"/>
      <c r="O984" s="25"/>
      <c r="P984" s="25"/>
      <c r="Q984" s="7"/>
      <c r="R984" s="7"/>
      <c r="S984" s="7"/>
      <c r="T984" s="7"/>
      <c r="U984" s="7"/>
      <c r="V984" s="7"/>
      <c r="W984" s="7"/>
    </row>
    <row r="985" spans="1:23" x14ac:dyDescent="0.2">
      <c r="A985" s="7"/>
      <c r="B985" s="7"/>
      <c r="C985" s="7"/>
      <c r="D985" s="25"/>
      <c r="E985" s="25"/>
      <c r="F985" s="25"/>
      <c r="G985" s="25"/>
      <c r="H985" s="25"/>
      <c r="I985" s="25"/>
      <c r="J985" s="25"/>
      <c r="K985" s="25"/>
      <c r="L985" s="25"/>
      <c r="M985" s="25"/>
      <c r="N985" s="25"/>
      <c r="O985" s="25"/>
      <c r="P985" s="25"/>
      <c r="Q985" s="7"/>
      <c r="R985" s="7"/>
      <c r="S985" s="7"/>
      <c r="T985" s="7"/>
      <c r="U985" s="7"/>
      <c r="V985" s="7"/>
      <c r="W985" s="7"/>
    </row>
    <row r="986" spans="1:23" x14ac:dyDescent="0.2">
      <c r="A986" s="7"/>
      <c r="B986" s="7"/>
      <c r="C986" s="7"/>
      <c r="D986" s="25"/>
      <c r="E986" s="25"/>
      <c r="F986" s="25"/>
      <c r="G986" s="25"/>
      <c r="H986" s="25"/>
      <c r="I986" s="25"/>
      <c r="J986" s="25"/>
      <c r="K986" s="25"/>
      <c r="L986" s="25"/>
      <c r="M986" s="25"/>
      <c r="N986" s="25"/>
      <c r="O986" s="25"/>
      <c r="P986" s="25"/>
      <c r="Q986" s="7"/>
      <c r="R986" s="7"/>
      <c r="S986" s="7"/>
      <c r="T986" s="7"/>
      <c r="U986" s="7"/>
      <c r="V986" s="7"/>
      <c r="W986" s="7"/>
    </row>
    <row r="987" spans="1:23" x14ac:dyDescent="0.2">
      <c r="A987" s="7"/>
      <c r="B987" s="7"/>
      <c r="C987" s="7"/>
      <c r="D987" s="25"/>
      <c r="E987" s="25"/>
      <c r="F987" s="25"/>
      <c r="G987" s="25"/>
      <c r="H987" s="25"/>
      <c r="I987" s="25"/>
      <c r="J987" s="25"/>
      <c r="K987" s="25"/>
      <c r="L987" s="25"/>
      <c r="M987" s="25"/>
      <c r="N987" s="25"/>
      <c r="O987" s="25"/>
      <c r="P987" s="25"/>
      <c r="Q987" s="7"/>
      <c r="R987" s="7"/>
      <c r="S987" s="7"/>
      <c r="T987" s="7"/>
      <c r="U987" s="7"/>
      <c r="V987" s="7"/>
      <c r="W987" s="7"/>
    </row>
    <row r="988" spans="1:23" x14ac:dyDescent="0.2">
      <c r="A988" s="7"/>
      <c r="B988" s="7"/>
      <c r="C988" s="7"/>
      <c r="D988" s="25"/>
      <c r="E988" s="25"/>
      <c r="F988" s="25"/>
      <c r="G988" s="25"/>
      <c r="H988" s="25"/>
      <c r="I988" s="25"/>
      <c r="J988" s="25"/>
      <c r="K988" s="25"/>
      <c r="L988" s="25"/>
      <c r="M988" s="25"/>
      <c r="N988" s="25"/>
      <c r="O988" s="25"/>
      <c r="P988" s="25"/>
      <c r="Q988" s="7"/>
      <c r="R988" s="7"/>
      <c r="S988" s="7"/>
      <c r="T988" s="7"/>
      <c r="U988" s="7"/>
      <c r="V988" s="7"/>
      <c r="W988" s="7"/>
    </row>
    <row r="989" spans="1:23" x14ac:dyDescent="0.2">
      <c r="A989" s="7"/>
      <c r="B989" s="7"/>
      <c r="C989" s="7"/>
      <c r="D989" s="25"/>
      <c r="E989" s="25"/>
      <c r="F989" s="25"/>
      <c r="G989" s="25"/>
      <c r="H989" s="25"/>
      <c r="I989" s="25"/>
      <c r="J989" s="25"/>
      <c r="K989" s="25"/>
      <c r="L989" s="25"/>
      <c r="M989" s="25"/>
      <c r="N989" s="25"/>
      <c r="O989" s="25"/>
      <c r="P989" s="25"/>
      <c r="Q989" s="7"/>
      <c r="R989" s="7"/>
      <c r="S989" s="7"/>
      <c r="T989" s="7"/>
      <c r="U989" s="7"/>
      <c r="V989" s="7"/>
      <c r="W989" s="7"/>
    </row>
    <row r="990" spans="1:23" x14ac:dyDescent="0.2">
      <c r="A990" s="7"/>
      <c r="B990" s="7"/>
      <c r="C990" s="7"/>
      <c r="D990" s="25"/>
      <c r="E990" s="25"/>
      <c r="F990" s="25"/>
      <c r="G990" s="25"/>
      <c r="H990" s="25"/>
      <c r="I990" s="25"/>
      <c r="J990" s="25"/>
      <c r="K990" s="25"/>
      <c r="L990" s="25"/>
      <c r="M990" s="25"/>
      <c r="N990" s="25"/>
      <c r="O990" s="25"/>
      <c r="P990" s="25"/>
      <c r="Q990" s="7"/>
      <c r="R990" s="7"/>
      <c r="S990" s="7"/>
      <c r="T990" s="7"/>
      <c r="U990" s="7"/>
      <c r="V990" s="7"/>
      <c r="W990" s="7"/>
    </row>
    <row r="991" spans="1:23" x14ac:dyDescent="0.2">
      <c r="A991" s="7"/>
      <c r="B991" s="7"/>
      <c r="C991" s="7"/>
      <c r="D991" s="25"/>
      <c r="E991" s="25"/>
      <c r="F991" s="25"/>
      <c r="G991" s="25"/>
      <c r="H991" s="25"/>
      <c r="I991" s="25"/>
      <c r="J991" s="25"/>
      <c r="K991" s="25"/>
      <c r="L991" s="25"/>
      <c r="M991" s="25"/>
      <c r="N991" s="25"/>
      <c r="O991" s="25"/>
      <c r="P991" s="25"/>
      <c r="Q991" s="7"/>
      <c r="R991" s="7"/>
      <c r="S991" s="7"/>
      <c r="T991" s="7"/>
      <c r="U991" s="7"/>
      <c r="V991" s="7"/>
      <c r="W991" s="7"/>
    </row>
    <row r="992" spans="1:23" x14ac:dyDescent="0.2">
      <c r="A992" s="7"/>
      <c r="B992" s="7"/>
      <c r="C992" s="7"/>
      <c r="D992" s="25"/>
      <c r="E992" s="25"/>
      <c r="F992" s="25"/>
      <c r="G992" s="25"/>
      <c r="H992" s="25"/>
      <c r="I992" s="25"/>
      <c r="J992" s="25"/>
      <c r="K992" s="25"/>
      <c r="L992" s="25"/>
      <c r="M992" s="25"/>
      <c r="N992" s="25"/>
      <c r="O992" s="25"/>
      <c r="P992" s="25"/>
      <c r="Q992" s="7"/>
      <c r="R992" s="7"/>
      <c r="S992" s="7"/>
      <c r="T992" s="7"/>
      <c r="U992" s="7"/>
      <c r="V992" s="7"/>
      <c r="W992" s="7"/>
    </row>
    <row r="993" spans="1:23" x14ac:dyDescent="0.2">
      <c r="A993" s="7"/>
      <c r="B993" s="7"/>
      <c r="C993" s="7"/>
      <c r="D993" s="25"/>
      <c r="E993" s="25"/>
      <c r="F993" s="25"/>
      <c r="G993" s="25"/>
      <c r="H993" s="25"/>
      <c r="I993" s="25"/>
      <c r="J993" s="25"/>
      <c r="K993" s="25"/>
      <c r="L993" s="25"/>
      <c r="M993" s="25"/>
      <c r="N993" s="25"/>
      <c r="O993" s="25"/>
      <c r="P993" s="25"/>
      <c r="Q993" s="7"/>
      <c r="R993" s="7"/>
      <c r="S993" s="7"/>
      <c r="T993" s="7"/>
      <c r="U993" s="7"/>
      <c r="V993" s="7"/>
      <c r="W993" s="7"/>
    </row>
    <row r="994" spans="1:23" x14ac:dyDescent="0.2">
      <c r="A994" s="7"/>
      <c r="B994" s="7"/>
      <c r="C994" s="7"/>
      <c r="D994" s="25"/>
      <c r="E994" s="25"/>
      <c r="F994" s="25"/>
      <c r="G994" s="25"/>
      <c r="H994" s="25"/>
      <c r="I994" s="25"/>
      <c r="J994" s="25"/>
      <c r="K994" s="25"/>
      <c r="L994" s="25"/>
      <c r="M994" s="25"/>
      <c r="N994" s="25"/>
      <c r="O994" s="25"/>
      <c r="P994" s="25"/>
      <c r="Q994" s="7"/>
      <c r="R994" s="7"/>
      <c r="S994" s="7"/>
      <c r="T994" s="7"/>
      <c r="U994" s="7"/>
      <c r="V994" s="7"/>
      <c r="W994" s="7"/>
    </row>
    <row r="995" spans="1:23" x14ac:dyDescent="0.2">
      <c r="A995" s="7"/>
      <c r="B995" s="7"/>
      <c r="C995" s="7"/>
      <c r="D995" s="25"/>
      <c r="E995" s="25"/>
      <c r="F995" s="25"/>
      <c r="G995" s="25"/>
      <c r="H995" s="25"/>
      <c r="I995" s="25"/>
      <c r="J995" s="25"/>
      <c r="K995" s="25"/>
      <c r="L995" s="25"/>
      <c r="M995" s="25"/>
      <c r="N995" s="25"/>
      <c r="O995" s="25"/>
      <c r="P995" s="25"/>
      <c r="Q995" s="7"/>
      <c r="R995" s="7"/>
      <c r="S995" s="7"/>
      <c r="T995" s="7"/>
      <c r="U995" s="7"/>
      <c r="V995" s="7"/>
      <c r="W995" s="7"/>
    </row>
    <row r="996" spans="1:23" x14ac:dyDescent="0.2">
      <c r="A996" s="7"/>
      <c r="B996" s="7"/>
      <c r="C996" s="7"/>
      <c r="D996" s="25"/>
      <c r="E996" s="25"/>
      <c r="F996" s="25"/>
      <c r="G996" s="25"/>
      <c r="H996" s="25"/>
      <c r="I996" s="25"/>
      <c r="J996" s="25"/>
      <c r="K996" s="25"/>
      <c r="L996" s="25"/>
      <c r="M996" s="25"/>
      <c r="N996" s="25"/>
      <c r="O996" s="25"/>
      <c r="P996" s="25"/>
      <c r="Q996" s="7"/>
      <c r="R996" s="7"/>
      <c r="S996" s="7"/>
      <c r="T996" s="7"/>
      <c r="U996" s="7"/>
      <c r="V996" s="7"/>
      <c r="W996" s="7"/>
    </row>
    <row r="997" spans="1:23" x14ac:dyDescent="0.2">
      <c r="A997" s="7"/>
      <c r="B997" s="7"/>
      <c r="C997" s="7"/>
      <c r="D997" s="25"/>
      <c r="E997" s="25"/>
      <c r="F997" s="25"/>
      <c r="G997" s="25"/>
      <c r="H997" s="25"/>
      <c r="I997" s="25"/>
      <c r="J997" s="25"/>
      <c r="K997" s="25"/>
      <c r="L997" s="25"/>
      <c r="M997" s="25"/>
      <c r="N997" s="25"/>
      <c r="O997" s="25"/>
      <c r="P997" s="25"/>
      <c r="Q997" s="7"/>
      <c r="R997" s="7"/>
      <c r="S997" s="7"/>
      <c r="T997" s="7"/>
      <c r="U997" s="7"/>
      <c r="V997" s="7"/>
      <c r="W997" s="7"/>
    </row>
    <row r="998" spans="1:23" x14ac:dyDescent="0.2">
      <c r="A998" s="7"/>
      <c r="B998" s="7"/>
      <c r="C998" s="7"/>
      <c r="D998" s="25"/>
      <c r="E998" s="25"/>
      <c r="F998" s="25"/>
      <c r="G998" s="25"/>
      <c r="H998" s="25"/>
      <c r="I998" s="25"/>
      <c r="J998" s="25"/>
      <c r="K998" s="25"/>
      <c r="L998" s="25"/>
      <c r="M998" s="25"/>
      <c r="N998" s="25"/>
      <c r="O998" s="25"/>
      <c r="P998" s="25"/>
      <c r="Q998" s="7"/>
      <c r="R998" s="7"/>
      <c r="S998" s="7"/>
      <c r="T998" s="7"/>
      <c r="U998" s="7"/>
      <c r="V998" s="7"/>
      <c r="W998" s="7"/>
    </row>
    <row r="999" spans="1:23" x14ac:dyDescent="0.2">
      <c r="A999" s="7"/>
      <c r="B999" s="7"/>
      <c r="C999" s="7"/>
      <c r="D999" s="25"/>
      <c r="E999" s="25"/>
      <c r="F999" s="25"/>
      <c r="G999" s="25"/>
      <c r="H999" s="25"/>
      <c r="I999" s="25"/>
      <c r="J999" s="25"/>
      <c r="K999" s="25"/>
      <c r="L999" s="25"/>
      <c r="M999" s="25"/>
      <c r="N999" s="25"/>
      <c r="O999" s="25"/>
      <c r="P999" s="25"/>
      <c r="Q999" s="7"/>
      <c r="R999" s="7"/>
      <c r="S999" s="7"/>
      <c r="T999" s="7"/>
      <c r="U999" s="7"/>
      <c r="V999" s="7"/>
      <c r="W999" s="7"/>
    </row>
    <row r="1000" spans="1:23" x14ac:dyDescent="0.2">
      <c r="A1000" s="7"/>
      <c r="B1000" s="7"/>
      <c r="C1000" s="7"/>
      <c r="D1000" s="25"/>
      <c r="E1000" s="25"/>
      <c r="F1000" s="25"/>
      <c r="G1000" s="25"/>
      <c r="H1000" s="25"/>
      <c r="I1000" s="25"/>
      <c r="J1000" s="25"/>
      <c r="K1000" s="25"/>
      <c r="L1000" s="25"/>
      <c r="M1000" s="25"/>
      <c r="N1000" s="25"/>
      <c r="O1000" s="25"/>
      <c r="P1000" s="25"/>
      <c r="Q1000" s="7"/>
      <c r="R1000" s="7"/>
      <c r="S1000" s="7"/>
      <c r="T1000" s="7"/>
      <c r="U1000" s="7"/>
      <c r="V1000" s="7"/>
      <c r="W1000" s="7"/>
    </row>
    <row r="1001" spans="1:23" x14ac:dyDescent="0.2">
      <c r="A1001" s="7"/>
      <c r="B1001" s="7"/>
      <c r="C1001" s="7"/>
      <c r="D1001" s="25"/>
      <c r="E1001" s="25"/>
      <c r="F1001" s="25"/>
      <c r="G1001" s="25"/>
      <c r="H1001" s="25"/>
      <c r="I1001" s="25"/>
      <c r="J1001" s="25"/>
      <c r="K1001" s="25"/>
      <c r="L1001" s="25"/>
      <c r="M1001" s="25"/>
      <c r="N1001" s="25"/>
      <c r="O1001" s="25"/>
      <c r="P1001" s="25"/>
      <c r="Q1001" s="7"/>
      <c r="R1001" s="7"/>
      <c r="S1001" s="7"/>
      <c r="T1001" s="7"/>
      <c r="U1001" s="7"/>
      <c r="V1001" s="7"/>
      <c r="W1001" s="7"/>
    </row>
    <row r="1002" spans="1:23" x14ac:dyDescent="0.2">
      <c r="A1002" s="7"/>
      <c r="B1002" s="7"/>
      <c r="C1002" s="7"/>
      <c r="D1002" s="25"/>
      <c r="E1002" s="25"/>
      <c r="F1002" s="25"/>
      <c r="G1002" s="25"/>
      <c r="H1002" s="25"/>
      <c r="I1002" s="25"/>
      <c r="J1002" s="25"/>
      <c r="K1002" s="25"/>
      <c r="L1002" s="25"/>
      <c r="M1002" s="25"/>
      <c r="N1002" s="25"/>
      <c r="O1002" s="25"/>
      <c r="P1002" s="25"/>
      <c r="Q1002" s="7"/>
      <c r="R1002" s="7"/>
      <c r="S1002" s="7"/>
      <c r="T1002" s="7"/>
      <c r="U1002" s="7"/>
      <c r="V1002" s="7"/>
      <c r="W1002" s="7"/>
    </row>
    <row r="1003" spans="1:23" x14ac:dyDescent="0.2">
      <c r="A1003" s="7"/>
      <c r="B1003" s="7"/>
      <c r="C1003" s="7"/>
      <c r="D1003" s="25"/>
      <c r="E1003" s="25"/>
      <c r="F1003" s="25"/>
      <c r="G1003" s="25"/>
      <c r="H1003" s="25"/>
      <c r="I1003" s="25"/>
      <c r="J1003" s="25"/>
      <c r="K1003" s="25"/>
      <c r="L1003" s="25"/>
      <c r="M1003" s="25"/>
      <c r="N1003" s="25"/>
      <c r="O1003" s="25"/>
      <c r="P1003" s="25"/>
      <c r="Q1003" s="7"/>
      <c r="R1003" s="7"/>
      <c r="S1003" s="7"/>
      <c r="T1003" s="7"/>
      <c r="U1003" s="7"/>
      <c r="V1003" s="7"/>
      <c r="W1003" s="7"/>
    </row>
    <row r="1004" spans="1:23" x14ac:dyDescent="0.2">
      <c r="A1004" s="7"/>
      <c r="B1004" s="7"/>
      <c r="C1004" s="7"/>
      <c r="D1004" s="25"/>
      <c r="E1004" s="25"/>
      <c r="F1004" s="25"/>
      <c r="G1004" s="25"/>
      <c r="H1004" s="25"/>
      <c r="I1004" s="25"/>
      <c r="J1004" s="25"/>
      <c r="K1004" s="25"/>
      <c r="L1004" s="25"/>
      <c r="M1004" s="25"/>
      <c r="N1004" s="25"/>
      <c r="O1004" s="25"/>
      <c r="P1004" s="25"/>
      <c r="Q1004" s="7"/>
      <c r="R1004" s="7"/>
      <c r="S1004" s="7"/>
      <c r="T1004" s="7"/>
      <c r="U1004" s="7"/>
      <c r="V1004" s="7"/>
      <c r="W1004" s="7"/>
    </row>
    <row r="1005" spans="1:23" x14ac:dyDescent="0.2">
      <c r="A1005" s="7"/>
      <c r="B1005" s="7"/>
      <c r="C1005" s="7"/>
      <c r="D1005" s="25"/>
      <c r="E1005" s="25"/>
      <c r="F1005" s="25"/>
      <c r="G1005" s="25"/>
      <c r="H1005" s="25"/>
      <c r="I1005" s="25"/>
      <c r="J1005" s="25"/>
      <c r="K1005" s="25"/>
      <c r="L1005" s="25"/>
      <c r="M1005" s="25"/>
      <c r="N1005" s="25"/>
      <c r="O1005" s="25"/>
      <c r="P1005" s="25"/>
      <c r="Q1005" s="7"/>
      <c r="R1005" s="7"/>
      <c r="S1005" s="7"/>
      <c r="T1005" s="7"/>
      <c r="U1005" s="7"/>
      <c r="V1005" s="7"/>
      <c r="W1005" s="7"/>
    </row>
    <row r="1006" spans="1:23" x14ac:dyDescent="0.2">
      <c r="A1006" s="7"/>
      <c r="B1006" s="7"/>
      <c r="C1006" s="7"/>
      <c r="D1006" s="25"/>
      <c r="E1006" s="25"/>
      <c r="F1006" s="25"/>
      <c r="G1006" s="25"/>
      <c r="H1006" s="25"/>
      <c r="I1006" s="25"/>
      <c r="J1006" s="25"/>
      <c r="K1006" s="25"/>
      <c r="L1006" s="25"/>
      <c r="M1006" s="25"/>
      <c r="N1006" s="25"/>
      <c r="O1006" s="25"/>
      <c r="P1006" s="25"/>
      <c r="Q1006" s="7"/>
      <c r="R1006" s="7"/>
      <c r="S1006" s="7"/>
      <c r="T1006" s="7"/>
      <c r="U1006" s="7"/>
      <c r="V1006" s="7"/>
      <c r="W1006" s="7"/>
    </row>
    <row r="1007" spans="1:23" x14ac:dyDescent="0.2">
      <c r="A1007" s="7"/>
      <c r="B1007" s="7"/>
      <c r="C1007" s="7"/>
      <c r="D1007" s="25"/>
      <c r="E1007" s="25"/>
      <c r="F1007" s="25"/>
      <c r="G1007" s="25"/>
      <c r="H1007" s="25"/>
      <c r="I1007" s="25"/>
      <c r="J1007" s="25"/>
      <c r="K1007" s="25"/>
      <c r="L1007" s="25"/>
      <c r="M1007" s="25"/>
      <c r="N1007" s="25"/>
      <c r="O1007" s="25"/>
      <c r="P1007" s="25"/>
      <c r="Q1007" s="7"/>
      <c r="R1007" s="7"/>
      <c r="S1007" s="7"/>
      <c r="T1007" s="7"/>
      <c r="U1007" s="7"/>
      <c r="V1007" s="7"/>
      <c r="W1007" s="7"/>
    </row>
    <row r="1008" spans="1:23" x14ac:dyDescent="0.2">
      <c r="A1008" s="7"/>
      <c r="B1008" s="7"/>
      <c r="C1008" s="7"/>
      <c r="D1008" s="25"/>
      <c r="E1008" s="25"/>
      <c r="F1008" s="25"/>
      <c r="G1008" s="25"/>
      <c r="H1008" s="25"/>
      <c r="I1008" s="25"/>
      <c r="J1008" s="25"/>
      <c r="K1008" s="25"/>
      <c r="L1008" s="25"/>
      <c r="M1008" s="25"/>
      <c r="N1008" s="25"/>
      <c r="O1008" s="25"/>
      <c r="P1008" s="25"/>
      <c r="Q1008" s="7"/>
      <c r="R1008" s="7"/>
      <c r="S1008" s="7"/>
      <c r="T1008" s="7"/>
      <c r="U1008" s="7"/>
      <c r="V1008" s="7"/>
      <c r="W1008" s="7"/>
    </row>
    <row r="1009" spans="1:23" x14ac:dyDescent="0.2">
      <c r="A1009" s="7"/>
      <c r="B1009" s="7"/>
      <c r="C1009" s="7"/>
      <c r="D1009" s="25"/>
      <c r="E1009" s="25"/>
      <c r="F1009" s="25"/>
      <c r="G1009" s="25"/>
      <c r="H1009" s="25"/>
      <c r="I1009" s="25"/>
      <c r="J1009" s="25"/>
      <c r="K1009" s="25"/>
      <c r="L1009" s="25"/>
      <c r="M1009" s="25"/>
      <c r="N1009" s="25"/>
      <c r="O1009" s="25"/>
      <c r="P1009" s="25"/>
      <c r="Q1009" s="7"/>
      <c r="R1009" s="7"/>
      <c r="S1009" s="7"/>
      <c r="T1009" s="7"/>
      <c r="U1009" s="7"/>
      <c r="V1009" s="7"/>
      <c r="W1009" s="7"/>
    </row>
    <row r="1010" spans="1:23" x14ac:dyDescent="0.2">
      <c r="A1010" s="7"/>
      <c r="B1010" s="7"/>
      <c r="C1010" s="7"/>
      <c r="D1010" s="25"/>
      <c r="E1010" s="25"/>
      <c r="F1010" s="25"/>
      <c r="G1010" s="25"/>
      <c r="H1010" s="25"/>
      <c r="I1010" s="25"/>
      <c r="J1010" s="25"/>
      <c r="K1010" s="25"/>
      <c r="L1010" s="25"/>
      <c r="M1010" s="25"/>
      <c r="N1010" s="25"/>
      <c r="O1010" s="25"/>
      <c r="P1010" s="25"/>
      <c r="Q1010" s="7"/>
      <c r="R1010" s="7"/>
      <c r="S1010" s="7"/>
      <c r="T1010" s="7"/>
      <c r="U1010" s="7"/>
      <c r="V1010" s="7"/>
      <c r="W1010" s="7"/>
    </row>
    <row r="1011" spans="1:23" x14ac:dyDescent="0.2">
      <c r="A1011" s="7"/>
      <c r="B1011" s="7"/>
      <c r="C1011" s="7"/>
      <c r="D1011" s="25"/>
      <c r="E1011" s="25"/>
      <c r="F1011" s="25"/>
      <c r="G1011" s="25"/>
      <c r="H1011" s="25"/>
      <c r="I1011" s="25"/>
      <c r="J1011" s="25"/>
      <c r="K1011" s="25"/>
      <c r="L1011" s="25"/>
      <c r="M1011" s="25"/>
      <c r="N1011" s="25"/>
      <c r="O1011" s="25"/>
      <c r="P1011" s="25"/>
      <c r="Q1011" s="7"/>
      <c r="R1011" s="7"/>
      <c r="S1011" s="7"/>
      <c r="T1011" s="7"/>
      <c r="U1011" s="7"/>
      <c r="V1011" s="7"/>
      <c r="W1011" s="7"/>
    </row>
    <row r="1012" spans="1:23" x14ac:dyDescent="0.2">
      <c r="A1012" s="7"/>
      <c r="B1012" s="7"/>
      <c r="C1012" s="7"/>
      <c r="D1012" s="25"/>
      <c r="E1012" s="25"/>
      <c r="F1012" s="25"/>
      <c r="G1012" s="25"/>
      <c r="H1012" s="25"/>
      <c r="I1012" s="25"/>
      <c r="J1012" s="25"/>
      <c r="K1012" s="25"/>
      <c r="L1012" s="25"/>
      <c r="M1012" s="25"/>
      <c r="N1012" s="25"/>
      <c r="O1012" s="25"/>
      <c r="P1012" s="25"/>
      <c r="Q1012" s="7"/>
      <c r="R1012" s="7"/>
      <c r="S1012" s="7"/>
      <c r="T1012" s="7"/>
      <c r="U1012" s="7"/>
      <c r="V1012" s="7"/>
      <c r="W1012" s="7"/>
    </row>
    <row r="1013" spans="1:23" x14ac:dyDescent="0.2">
      <c r="A1013" s="7"/>
      <c r="B1013" s="7"/>
      <c r="C1013" s="7"/>
      <c r="D1013" s="25"/>
      <c r="E1013" s="25"/>
      <c r="F1013" s="25"/>
      <c r="G1013" s="25"/>
      <c r="H1013" s="25"/>
      <c r="I1013" s="25"/>
      <c r="J1013" s="25"/>
      <c r="K1013" s="25"/>
      <c r="L1013" s="25"/>
      <c r="M1013" s="25"/>
      <c r="N1013" s="25"/>
      <c r="O1013" s="25"/>
      <c r="P1013" s="25"/>
      <c r="Q1013" s="7"/>
      <c r="R1013" s="7"/>
      <c r="S1013" s="7"/>
      <c r="T1013" s="7"/>
      <c r="U1013" s="7"/>
      <c r="V1013" s="7"/>
      <c r="W1013" s="7"/>
    </row>
    <row r="1014" spans="1:23" x14ac:dyDescent="0.2">
      <c r="A1014" s="7"/>
      <c r="B1014" s="7"/>
      <c r="C1014" s="7"/>
      <c r="D1014" s="25"/>
      <c r="E1014" s="25"/>
      <c r="F1014" s="25"/>
      <c r="G1014" s="25"/>
      <c r="H1014" s="25"/>
      <c r="I1014" s="25"/>
      <c r="J1014" s="25"/>
      <c r="K1014" s="25"/>
      <c r="L1014" s="25"/>
      <c r="M1014" s="25"/>
      <c r="N1014" s="25"/>
      <c r="O1014" s="25"/>
      <c r="P1014" s="25"/>
      <c r="Q1014" s="7"/>
      <c r="R1014" s="7"/>
      <c r="S1014" s="7"/>
      <c r="T1014" s="7"/>
      <c r="U1014" s="7"/>
      <c r="V1014" s="7"/>
      <c r="W1014" s="7"/>
    </row>
    <row r="1015" spans="1:23" x14ac:dyDescent="0.2">
      <c r="A1015" s="7"/>
      <c r="B1015" s="7"/>
      <c r="C1015" s="7"/>
      <c r="D1015" s="25"/>
      <c r="E1015" s="25"/>
      <c r="F1015" s="25"/>
      <c r="G1015" s="25"/>
      <c r="H1015" s="25"/>
      <c r="I1015" s="25"/>
      <c r="J1015" s="25"/>
      <c r="K1015" s="25"/>
      <c r="L1015" s="25"/>
      <c r="M1015" s="25"/>
      <c r="N1015" s="25"/>
      <c r="O1015" s="25"/>
      <c r="P1015" s="25"/>
      <c r="Q1015" s="7"/>
      <c r="R1015" s="7"/>
      <c r="S1015" s="7"/>
      <c r="T1015" s="7"/>
      <c r="U1015" s="7"/>
      <c r="V1015" s="7"/>
      <c r="W1015" s="7"/>
    </row>
    <row r="1016" spans="1:23" x14ac:dyDescent="0.2">
      <c r="A1016" s="7"/>
      <c r="B1016" s="7"/>
      <c r="C1016" s="7"/>
      <c r="D1016" s="25"/>
      <c r="E1016" s="25"/>
      <c r="F1016" s="25"/>
      <c r="G1016" s="25"/>
      <c r="H1016" s="25"/>
      <c r="I1016" s="25"/>
      <c r="J1016" s="25"/>
      <c r="K1016" s="25"/>
      <c r="L1016" s="25"/>
      <c r="M1016" s="25"/>
      <c r="N1016" s="25"/>
      <c r="O1016" s="25"/>
      <c r="P1016" s="25"/>
      <c r="Q1016" s="7"/>
      <c r="R1016" s="7"/>
      <c r="S1016" s="7"/>
      <c r="T1016" s="7"/>
      <c r="U1016" s="7"/>
      <c r="V1016" s="7"/>
      <c r="W1016" s="7"/>
    </row>
    <row r="1017" spans="1:23" x14ac:dyDescent="0.2">
      <c r="A1017" s="7"/>
      <c r="B1017" s="7"/>
      <c r="C1017" s="7"/>
      <c r="D1017" s="25"/>
      <c r="E1017" s="25"/>
      <c r="F1017" s="25"/>
      <c r="G1017" s="25"/>
      <c r="H1017" s="25"/>
      <c r="I1017" s="25"/>
      <c r="J1017" s="25"/>
      <c r="K1017" s="25"/>
      <c r="L1017" s="25"/>
      <c r="M1017" s="25"/>
      <c r="N1017" s="25"/>
      <c r="O1017" s="25"/>
      <c r="P1017" s="25"/>
      <c r="Q1017" s="7"/>
      <c r="R1017" s="7"/>
      <c r="S1017" s="7"/>
      <c r="T1017" s="7"/>
      <c r="U1017" s="7"/>
      <c r="V1017" s="7"/>
      <c r="W1017" s="7"/>
    </row>
    <row r="1018" spans="1:23" x14ac:dyDescent="0.2">
      <c r="A1018" s="7"/>
      <c r="B1018" s="7"/>
      <c r="C1018" s="7"/>
      <c r="D1018" s="25"/>
      <c r="E1018" s="25"/>
      <c r="F1018" s="25"/>
      <c r="G1018" s="25"/>
      <c r="H1018" s="25"/>
      <c r="I1018" s="25"/>
      <c r="J1018" s="25"/>
      <c r="K1018" s="25"/>
      <c r="L1018" s="25"/>
      <c r="M1018" s="25"/>
      <c r="N1018" s="25"/>
      <c r="O1018" s="25"/>
      <c r="P1018" s="25"/>
      <c r="Q1018" s="7"/>
      <c r="R1018" s="7"/>
      <c r="S1018" s="7"/>
      <c r="T1018" s="7"/>
      <c r="U1018" s="7"/>
      <c r="V1018" s="7"/>
      <c r="W1018" s="7"/>
    </row>
    <row r="1019" spans="1:23" x14ac:dyDescent="0.2">
      <c r="A1019" s="7"/>
      <c r="B1019" s="7"/>
      <c r="C1019" s="7"/>
      <c r="D1019" s="25"/>
      <c r="E1019" s="25"/>
      <c r="F1019" s="25"/>
      <c r="G1019" s="25"/>
      <c r="H1019" s="25"/>
      <c r="I1019" s="25"/>
      <c r="J1019" s="25"/>
      <c r="K1019" s="25"/>
      <c r="L1019" s="25"/>
      <c r="M1019" s="25"/>
      <c r="N1019" s="25"/>
      <c r="O1019" s="25"/>
      <c r="P1019" s="25"/>
      <c r="Q1019" s="7"/>
      <c r="R1019" s="7"/>
      <c r="S1019" s="7"/>
      <c r="T1019" s="7"/>
      <c r="U1019" s="7"/>
      <c r="V1019" s="7"/>
      <c r="W1019" s="7"/>
    </row>
    <row r="1020" spans="1:23" x14ac:dyDescent="0.2">
      <c r="A1020" s="7"/>
      <c r="B1020" s="7"/>
      <c r="C1020" s="7"/>
      <c r="D1020" s="25"/>
      <c r="E1020" s="25"/>
      <c r="F1020" s="25"/>
      <c r="G1020" s="25"/>
      <c r="H1020" s="25"/>
      <c r="I1020" s="25"/>
      <c r="J1020" s="25"/>
      <c r="K1020" s="25"/>
      <c r="L1020" s="25"/>
      <c r="M1020" s="25"/>
      <c r="N1020" s="25"/>
      <c r="O1020" s="25"/>
      <c r="P1020" s="25"/>
      <c r="Q1020" s="7"/>
      <c r="R1020" s="7"/>
      <c r="S1020" s="7"/>
      <c r="T1020" s="7"/>
      <c r="U1020" s="7"/>
      <c r="V1020" s="7"/>
      <c r="W1020" s="7"/>
    </row>
    <row r="1021" spans="1:23" x14ac:dyDescent="0.2">
      <c r="A1021" s="7"/>
      <c r="B1021" s="7"/>
      <c r="C1021" s="7"/>
      <c r="D1021" s="25"/>
      <c r="E1021" s="25"/>
      <c r="F1021" s="25"/>
      <c r="G1021" s="25"/>
      <c r="H1021" s="25"/>
      <c r="I1021" s="25"/>
      <c r="J1021" s="25"/>
      <c r="K1021" s="25"/>
      <c r="L1021" s="25"/>
      <c r="M1021" s="25"/>
      <c r="N1021" s="25"/>
      <c r="O1021" s="25"/>
      <c r="P1021" s="25"/>
      <c r="Q1021" s="7"/>
      <c r="R1021" s="7"/>
      <c r="S1021" s="7"/>
      <c r="T1021" s="7"/>
      <c r="U1021" s="7"/>
      <c r="V1021" s="7"/>
      <c r="W1021" s="7"/>
    </row>
    <row r="1022" spans="1:23" x14ac:dyDescent="0.2">
      <c r="A1022" s="7"/>
      <c r="B1022" s="7"/>
      <c r="C1022" s="7"/>
      <c r="D1022" s="25"/>
      <c r="E1022" s="25"/>
      <c r="F1022" s="25"/>
      <c r="G1022" s="25"/>
      <c r="H1022" s="25"/>
      <c r="I1022" s="25"/>
      <c r="J1022" s="25"/>
      <c r="K1022" s="25"/>
      <c r="L1022" s="25"/>
      <c r="M1022" s="25"/>
      <c r="N1022" s="25"/>
      <c r="O1022" s="25"/>
      <c r="P1022" s="25"/>
      <c r="Q1022" s="7"/>
      <c r="R1022" s="7"/>
      <c r="S1022" s="7"/>
      <c r="T1022" s="7"/>
      <c r="U1022" s="7"/>
      <c r="V1022" s="7"/>
      <c r="W1022" s="7"/>
    </row>
    <row r="1023" spans="1:23" x14ac:dyDescent="0.2">
      <c r="A1023" s="7"/>
      <c r="B1023" s="7"/>
      <c r="C1023" s="7"/>
      <c r="D1023" s="25"/>
      <c r="E1023" s="25"/>
      <c r="F1023" s="25"/>
      <c r="G1023" s="25"/>
      <c r="H1023" s="25"/>
      <c r="I1023" s="25"/>
      <c r="J1023" s="25"/>
      <c r="K1023" s="25"/>
      <c r="L1023" s="25"/>
      <c r="M1023" s="25"/>
      <c r="N1023" s="25"/>
      <c r="O1023" s="25"/>
      <c r="P1023" s="25"/>
      <c r="Q1023" s="7"/>
      <c r="R1023" s="7"/>
      <c r="S1023" s="7"/>
      <c r="T1023" s="7"/>
      <c r="U1023" s="7"/>
      <c r="V1023" s="7"/>
      <c r="W1023" s="7"/>
    </row>
    <row r="1024" spans="1:23" x14ac:dyDescent="0.2">
      <c r="A1024" s="7"/>
      <c r="B1024" s="7"/>
      <c r="C1024" s="7"/>
      <c r="D1024" s="25"/>
      <c r="E1024" s="25"/>
      <c r="F1024" s="25"/>
      <c r="G1024" s="25"/>
      <c r="H1024" s="25"/>
      <c r="I1024" s="25"/>
      <c r="J1024" s="25"/>
      <c r="K1024" s="25"/>
      <c r="L1024" s="25"/>
      <c r="M1024" s="25"/>
      <c r="N1024" s="25"/>
      <c r="O1024" s="25"/>
      <c r="P1024" s="25"/>
      <c r="Q1024" s="7"/>
      <c r="R1024" s="7"/>
      <c r="S1024" s="7"/>
      <c r="T1024" s="7"/>
      <c r="U1024" s="7"/>
      <c r="V1024" s="7"/>
      <c r="W1024" s="7"/>
    </row>
    <row r="1025" spans="1:23" x14ac:dyDescent="0.2">
      <c r="A1025" s="7"/>
      <c r="B1025" s="7"/>
      <c r="C1025" s="7"/>
      <c r="D1025" s="25"/>
      <c r="E1025" s="25"/>
      <c r="F1025" s="25"/>
      <c r="G1025" s="25"/>
      <c r="H1025" s="25"/>
      <c r="I1025" s="25"/>
      <c r="J1025" s="25"/>
      <c r="K1025" s="25"/>
      <c r="L1025" s="25"/>
      <c r="M1025" s="25"/>
      <c r="N1025" s="25"/>
      <c r="O1025" s="25"/>
      <c r="P1025" s="25"/>
      <c r="Q1025" s="7"/>
      <c r="R1025" s="7"/>
      <c r="S1025" s="7"/>
      <c r="T1025" s="7"/>
      <c r="U1025" s="7"/>
      <c r="V1025" s="7"/>
      <c r="W1025" s="7"/>
    </row>
    <row r="1026" spans="1:23" x14ac:dyDescent="0.2">
      <c r="A1026" s="7"/>
      <c r="B1026" s="7"/>
      <c r="C1026" s="7"/>
      <c r="D1026" s="25"/>
      <c r="E1026" s="25"/>
      <c r="F1026" s="25"/>
      <c r="G1026" s="25"/>
      <c r="H1026" s="25"/>
      <c r="I1026" s="25"/>
      <c r="J1026" s="25"/>
      <c r="K1026" s="25"/>
      <c r="L1026" s="25"/>
      <c r="M1026" s="25"/>
      <c r="N1026" s="25"/>
      <c r="O1026" s="25"/>
      <c r="P1026" s="25"/>
      <c r="Q1026" s="7"/>
      <c r="R1026" s="7"/>
      <c r="S1026" s="7"/>
      <c r="T1026" s="7"/>
      <c r="U1026" s="7"/>
      <c r="V1026" s="7"/>
      <c r="W1026" s="7"/>
    </row>
    <row r="1027" spans="1:23" x14ac:dyDescent="0.2">
      <c r="A1027" s="7"/>
      <c r="B1027" s="7"/>
      <c r="C1027" s="7"/>
      <c r="D1027" s="25"/>
      <c r="E1027" s="25"/>
      <c r="F1027" s="25"/>
      <c r="G1027" s="25"/>
      <c r="H1027" s="25"/>
      <c r="I1027" s="25"/>
      <c r="J1027" s="25"/>
      <c r="K1027" s="25"/>
      <c r="L1027" s="25"/>
      <c r="M1027" s="25"/>
      <c r="N1027" s="25"/>
      <c r="O1027" s="25"/>
      <c r="P1027" s="25"/>
      <c r="Q1027" s="7"/>
      <c r="R1027" s="7"/>
      <c r="S1027" s="7"/>
      <c r="T1027" s="7"/>
      <c r="U1027" s="7"/>
      <c r="V1027" s="7"/>
      <c r="W1027" s="7"/>
    </row>
    <row r="1028" spans="1:23" x14ac:dyDescent="0.2">
      <c r="A1028" s="7"/>
      <c r="B1028" s="7"/>
      <c r="C1028" s="7"/>
      <c r="D1028" s="25"/>
      <c r="E1028" s="25"/>
      <c r="F1028" s="25"/>
      <c r="G1028" s="25"/>
      <c r="H1028" s="25"/>
      <c r="I1028" s="25"/>
      <c r="J1028" s="25"/>
      <c r="K1028" s="25"/>
      <c r="L1028" s="25"/>
      <c r="M1028" s="25"/>
      <c r="N1028" s="25"/>
      <c r="O1028" s="25"/>
      <c r="P1028" s="25"/>
      <c r="Q1028" s="7"/>
      <c r="R1028" s="7"/>
      <c r="S1028" s="7"/>
      <c r="T1028" s="7"/>
      <c r="U1028" s="7"/>
      <c r="V1028" s="7"/>
      <c r="W1028" s="7"/>
    </row>
    <row r="1029" spans="1:23" x14ac:dyDescent="0.2">
      <c r="A1029" s="7"/>
      <c r="B1029" s="7"/>
      <c r="C1029" s="7"/>
      <c r="D1029" s="25"/>
      <c r="E1029" s="25"/>
      <c r="F1029" s="25"/>
      <c r="G1029" s="25"/>
      <c r="H1029" s="25"/>
      <c r="I1029" s="25"/>
      <c r="J1029" s="25"/>
      <c r="K1029" s="25"/>
      <c r="L1029" s="25"/>
      <c r="M1029" s="25"/>
      <c r="N1029" s="25"/>
      <c r="O1029" s="25"/>
      <c r="P1029" s="25"/>
      <c r="Q1029" s="7"/>
      <c r="R1029" s="7"/>
      <c r="S1029" s="7"/>
      <c r="T1029" s="7"/>
      <c r="U1029" s="7"/>
      <c r="V1029" s="7"/>
      <c r="W1029" s="7"/>
    </row>
    <row r="1030" spans="1:23" x14ac:dyDescent="0.2">
      <c r="A1030" s="7"/>
      <c r="B1030" s="7"/>
      <c r="C1030" s="7"/>
      <c r="D1030" s="25"/>
      <c r="E1030" s="25"/>
      <c r="F1030" s="25"/>
      <c r="G1030" s="25"/>
      <c r="H1030" s="25"/>
      <c r="I1030" s="25"/>
      <c r="J1030" s="25"/>
      <c r="K1030" s="25"/>
      <c r="L1030" s="25"/>
      <c r="M1030" s="25"/>
      <c r="N1030" s="25"/>
      <c r="O1030" s="25"/>
      <c r="P1030" s="25"/>
      <c r="Q1030" s="7"/>
      <c r="R1030" s="7"/>
      <c r="S1030" s="7"/>
      <c r="T1030" s="7"/>
      <c r="U1030" s="7"/>
      <c r="V1030" s="7"/>
      <c r="W1030" s="7"/>
    </row>
    <row r="1031" spans="1:23" x14ac:dyDescent="0.2">
      <c r="A1031" s="7"/>
      <c r="B1031" s="7"/>
      <c r="C1031" s="7"/>
      <c r="D1031" s="25"/>
      <c r="E1031" s="25"/>
      <c r="F1031" s="25"/>
      <c r="G1031" s="25"/>
      <c r="H1031" s="25"/>
      <c r="I1031" s="25"/>
      <c r="J1031" s="25"/>
      <c r="K1031" s="25"/>
      <c r="L1031" s="25"/>
      <c r="M1031" s="25"/>
      <c r="N1031" s="25"/>
      <c r="O1031" s="25"/>
      <c r="P1031" s="25"/>
      <c r="Q1031" s="7"/>
      <c r="R1031" s="7"/>
      <c r="S1031" s="7"/>
      <c r="T1031" s="7"/>
      <c r="U1031" s="7"/>
      <c r="V1031" s="7"/>
      <c r="W1031" s="7"/>
    </row>
    <row r="1032" spans="1:23" x14ac:dyDescent="0.2">
      <c r="A1032" s="7"/>
      <c r="B1032" s="7"/>
      <c r="C1032" s="7"/>
      <c r="D1032" s="25"/>
      <c r="E1032" s="25"/>
      <c r="F1032" s="25"/>
      <c r="G1032" s="25"/>
      <c r="H1032" s="25"/>
      <c r="I1032" s="25"/>
      <c r="J1032" s="25"/>
      <c r="K1032" s="25"/>
      <c r="L1032" s="25"/>
      <c r="M1032" s="25"/>
      <c r="N1032" s="25"/>
      <c r="O1032" s="25"/>
      <c r="P1032" s="25"/>
      <c r="Q1032" s="7"/>
      <c r="R1032" s="7"/>
      <c r="S1032" s="7"/>
      <c r="T1032" s="7"/>
      <c r="U1032" s="7"/>
      <c r="V1032" s="7"/>
      <c r="W1032" s="7"/>
    </row>
    <row r="1033" spans="1:23" x14ac:dyDescent="0.2">
      <c r="A1033" s="7"/>
      <c r="B1033" s="7"/>
      <c r="C1033" s="7"/>
      <c r="D1033" s="25"/>
      <c r="E1033" s="25"/>
      <c r="F1033" s="25"/>
      <c r="G1033" s="25"/>
      <c r="H1033" s="25"/>
      <c r="I1033" s="25"/>
      <c r="J1033" s="25"/>
      <c r="K1033" s="25"/>
      <c r="L1033" s="25"/>
      <c r="M1033" s="25"/>
      <c r="N1033" s="25"/>
      <c r="O1033" s="25"/>
      <c r="P1033" s="25"/>
      <c r="Q1033" s="7"/>
      <c r="R1033" s="7"/>
      <c r="S1033" s="7"/>
      <c r="T1033" s="7"/>
      <c r="U1033" s="7"/>
      <c r="V1033" s="7"/>
      <c r="W1033" s="7"/>
    </row>
    <row r="1034" spans="1:23" x14ac:dyDescent="0.2">
      <c r="A1034" s="7"/>
      <c r="B1034" s="7"/>
      <c r="C1034" s="7"/>
      <c r="D1034" s="25"/>
      <c r="E1034" s="25"/>
      <c r="F1034" s="25"/>
      <c r="G1034" s="25"/>
      <c r="H1034" s="25"/>
      <c r="I1034" s="25"/>
      <c r="J1034" s="25"/>
      <c r="K1034" s="25"/>
      <c r="L1034" s="25"/>
      <c r="M1034" s="25"/>
      <c r="N1034" s="25"/>
      <c r="O1034" s="25"/>
      <c r="P1034" s="25"/>
      <c r="Q1034" s="7"/>
      <c r="R1034" s="7"/>
      <c r="S1034" s="7"/>
      <c r="T1034" s="7"/>
      <c r="U1034" s="7"/>
      <c r="V1034" s="7"/>
      <c r="W1034" s="7"/>
    </row>
    <row r="1035" spans="1:23" x14ac:dyDescent="0.2">
      <c r="A1035" s="7"/>
      <c r="B1035" s="7"/>
      <c r="C1035" s="7"/>
      <c r="D1035" s="25"/>
      <c r="E1035" s="25"/>
      <c r="F1035" s="25"/>
      <c r="G1035" s="25"/>
      <c r="H1035" s="25"/>
      <c r="I1035" s="25"/>
      <c r="J1035" s="25"/>
      <c r="K1035" s="25"/>
      <c r="L1035" s="25"/>
      <c r="M1035" s="25"/>
      <c r="N1035" s="25"/>
      <c r="O1035" s="25"/>
      <c r="P1035" s="25"/>
      <c r="Q1035" s="7"/>
      <c r="R1035" s="7"/>
      <c r="S1035" s="7"/>
      <c r="T1035" s="7"/>
      <c r="U1035" s="7"/>
      <c r="V1035" s="7"/>
      <c r="W1035" s="7"/>
    </row>
    <row r="1036" spans="1:23" x14ac:dyDescent="0.2">
      <c r="A1036" s="7"/>
      <c r="B1036" s="7"/>
      <c r="C1036" s="7"/>
      <c r="D1036" s="25"/>
      <c r="E1036" s="25"/>
      <c r="F1036" s="25"/>
      <c r="G1036" s="25"/>
      <c r="H1036" s="25"/>
      <c r="I1036" s="25"/>
      <c r="J1036" s="25"/>
      <c r="K1036" s="25"/>
      <c r="L1036" s="25"/>
      <c r="M1036" s="25"/>
      <c r="N1036" s="25"/>
      <c r="O1036" s="25"/>
      <c r="P1036" s="25"/>
      <c r="Q1036" s="7"/>
      <c r="R1036" s="7"/>
      <c r="S1036" s="7"/>
      <c r="T1036" s="7"/>
      <c r="U1036" s="7"/>
      <c r="V1036" s="7"/>
      <c r="W1036" s="7"/>
    </row>
    <row r="1037" spans="1:23" x14ac:dyDescent="0.2">
      <c r="A1037" s="7"/>
      <c r="B1037" s="7"/>
      <c r="C1037" s="7"/>
      <c r="D1037" s="25"/>
      <c r="E1037" s="25"/>
      <c r="F1037" s="25"/>
      <c r="G1037" s="25"/>
      <c r="H1037" s="25"/>
      <c r="I1037" s="25"/>
      <c r="J1037" s="25"/>
      <c r="K1037" s="25"/>
      <c r="L1037" s="25"/>
      <c r="M1037" s="25"/>
      <c r="N1037" s="25"/>
      <c r="O1037" s="25"/>
      <c r="P1037" s="25"/>
      <c r="Q1037" s="7"/>
      <c r="R1037" s="7"/>
      <c r="S1037" s="7"/>
      <c r="T1037" s="7"/>
      <c r="U1037" s="7"/>
      <c r="V1037" s="7"/>
      <c r="W1037" s="7"/>
    </row>
    <row r="1038" spans="1:23" x14ac:dyDescent="0.2">
      <c r="A1038" s="7"/>
      <c r="B1038" s="7"/>
      <c r="C1038" s="7"/>
      <c r="D1038" s="25"/>
      <c r="E1038" s="25"/>
      <c r="F1038" s="25"/>
      <c r="G1038" s="25"/>
      <c r="H1038" s="25"/>
      <c r="I1038" s="25"/>
      <c r="J1038" s="25"/>
      <c r="K1038" s="25"/>
      <c r="L1038" s="25"/>
      <c r="M1038" s="25"/>
      <c r="N1038" s="25"/>
      <c r="O1038" s="25"/>
      <c r="P1038" s="25"/>
      <c r="Q1038" s="7"/>
      <c r="R1038" s="7"/>
      <c r="S1038" s="7"/>
      <c r="T1038" s="7"/>
      <c r="U1038" s="7"/>
      <c r="V1038" s="7"/>
      <c r="W1038" s="7"/>
    </row>
    <row r="1039" spans="1:23" x14ac:dyDescent="0.2">
      <c r="A1039" s="7"/>
      <c r="B1039" s="7"/>
      <c r="C1039" s="7"/>
      <c r="D1039" s="25"/>
      <c r="E1039" s="25"/>
      <c r="F1039" s="25"/>
      <c r="G1039" s="25"/>
      <c r="H1039" s="25"/>
      <c r="I1039" s="25"/>
      <c r="J1039" s="25"/>
      <c r="K1039" s="25"/>
      <c r="L1039" s="25"/>
      <c r="M1039" s="25"/>
      <c r="N1039" s="25"/>
      <c r="O1039" s="25"/>
      <c r="P1039" s="25"/>
      <c r="Q1039" s="7"/>
      <c r="R1039" s="7"/>
      <c r="S1039" s="7"/>
      <c r="T1039" s="7"/>
      <c r="U1039" s="7"/>
      <c r="V1039" s="7"/>
      <c r="W1039" s="7"/>
    </row>
    <row r="1040" spans="1:23" x14ac:dyDescent="0.2">
      <c r="A1040" s="7"/>
      <c r="B1040" s="7"/>
      <c r="C1040" s="7"/>
      <c r="D1040" s="25"/>
      <c r="E1040" s="25"/>
      <c r="F1040" s="25"/>
      <c r="G1040" s="25"/>
      <c r="H1040" s="25"/>
      <c r="I1040" s="25"/>
      <c r="J1040" s="25"/>
      <c r="K1040" s="25"/>
      <c r="L1040" s="25"/>
      <c r="M1040" s="25"/>
      <c r="N1040" s="25"/>
      <c r="O1040" s="25"/>
      <c r="P1040" s="25"/>
      <c r="Q1040" s="7"/>
      <c r="R1040" s="7"/>
      <c r="S1040" s="7"/>
      <c r="T1040" s="7"/>
      <c r="U1040" s="7"/>
      <c r="V1040" s="7"/>
      <c r="W1040" s="7"/>
    </row>
    <row r="1041" spans="1:23" x14ac:dyDescent="0.2">
      <c r="A1041" s="7"/>
      <c r="B1041" s="7"/>
      <c r="C1041" s="7"/>
      <c r="D1041" s="25"/>
      <c r="E1041" s="25"/>
      <c r="F1041" s="25"/>
      <c r="G1041" s="25"/>
      <c r="H1041" s="25"/>
      <c r="I1041" s="25"/>
      <c r="J1041" s="25"/>
      <c r="K1041" s="25"/>
      <c r="L1041" s="25"/>
      <c r="M1041" s="25"/>
      <c r="N1041" s="25"/>
      <c r="O1041" s="25"/>
      <c r="P1041" s="25"/>
      <c r="Q1041" s="7"/>
      <c r="R1041" s="7"/>
      <c r="S1041" s="7"/>
      <c r="T1041" s="7"/>
      <c r="U1041" s="7"/>
      <c r="V1041" s="7"/>
      <c r="W1041" s="7"/>
    </row>
    <row r="1042" spans="1:23" x14ac:dyDescent="0.2">
      <c r="A1042" s="7"/>
      <c r="B1042" s="7"/>
      <c r="C1042" s="7"/>
      <c r="D1042" s="25"/>
      <c r="E1042" s="25"/>
      <c r="F1042" s="25"/>
      <c r="G1042" s="25"/>
      <c r="H1042" s="25"/>
      <c r="I1042" s="25"/>
      <c r="J1042" s="25"/>
      <c r="K1042" s="25"/>
      <c r="L1042" s="25"/>
      <c r="M1042" s="25"/>
      <c r="N1042" s="25"/>
      <c r="O1042" s="25"/>
      <c r="P1042" s="25"/>
      <c r="Q1042" s="7"/>
      <c r="R1042" s="7"/>
      <c r="S1042" s="7"/>
      <c r="T1042" s="7"/>
      <c r="U1042" s="7"/>
      <c r="V1042" s="7"/>
      <c r="W1042" s="7"/>
    </row>
    <row r="1043" spans="1:23" x14ac:dyDescent="0.2">
      <c r="A1043" s="7"/>
      <c r="B1043" s="7"/>
      <c r="C1043" s="7"/>
      <c r="D1043" s="25"/>
      <c r="E1043" s="25"/>
      <c r="F1043" s="25"/>
      <c r="G1043" s="25"/>
      <c r="H1043" s="25"/>
      <c r="I1043" s="25"/>
      <c r="J1043" s="25"/>
      <c r="K1043" s="25"/>
      <c r="L1043" s="25"/>
      <c r="M1043" s="25"/>
      <c r="N1043" s="25"/>
      <c r="O1043" s="25"/>
      <c r="P1043" s="25"/>
      <c r="Q1043" s="7"/>
      <c r="R1043" s="7"/>
      <c r="S1043" s="7"/>
      <c r="T1043" s="7"/>
      <c r="U1043" s="7"/>
      <c r="V1043" s="7"/>
      <c r="W1043" s="7"/>
    </row>
  </sheetData>
  <sortState xmlns:xlrd2="http://schemas.microsoft.com/office/spreadsheetml/2017/richdata2" ref="A174:S181">
    <sortCondition descending="1" ref="P174:P181"/>
  </sortState>
  <conditionalFormatting sqref="S41 S45:S56">
    <cfRule type="cellIs" dxfId="24" priority="49" operator="lessThan">
      <formula>0</formula>
    </cfRule>
    <cfRule type="cellIs" dxfId="23" priority="52" operator="greaterThan">
      <formula>0.01</formula>
    </cfRule>
  </conditionalFormatting>
  <conditionalFormatting sqref="S105">
    <cfRule type="cellIs" dxfId="22" priority="39" operator="lessThan">
      <formula>0</formula>
    </cfRule>
    <cfRule type="cellIs" dxfId="21" priority="40" operator="greaterThan">
      <formula>1</formula>
    </cfRule>
  </conditionalFormatting>
  <conditionalFormatting sqref="S60:S67">
    <cfRule type="cellIs" dxfId="20" priority="25" operator="lessThan">
      <formula>0</formula>
    </cfRule>
    <cfRule type="cellIs" dxfId="19" priority="26" operator="greaterThan">
      <formula>0.01</formula>
    </cfRule>
  </conditionalFormatting>
  <conditionalFormatting sqref="S71:S89">
    <cfRule type="cellIs" dxfId="18" priority="23" operator="lessThan">
      <formula>0</formula>
    </cfRule>
    <cfRule type="cellIs" dxfId="17" priority="24" operator="greaterThan">
      <formula>0.01</formula>
    </cfRule>
  </conditionalFormatting>
  <conditionalFormatting sqref="S174:S182">
    <cfRule type="cellIs" dxfId="16" priority="5" operator="lessThan">
      <formula>0</formula>
    </cfRule>
    <cfRule type="cellIs" dxfId="15" priority="6" operator="greaterThan">
      <formula>0.01</formula>
    </cfRule>
  </conditionalFormatting>
  <conditionalFormatting sqref="S90">
    <cfRule type="cellIs" dxfId="14" priority="19" operator="lessThan">
      <formula>0</formula>
    </cfRule>
    <cfRule type="cellIs" dxfId="13" priority="20" operator="greaterThan">
      <formula>0.01</formula>
    </cfRule>
  </conditionalFormatting>
  <conditionalFormatting sqref="S96:S100">
    <cfRule type="cellIs" dxfId="12" priority="15" operator="lessThan">
      <formula>0</formula>
    </cfRule>
    <cfRule type="cellIs" dxfId="11" priority="16" operator="greaterThan">
      <formula>0.01</formula>
    </cfRule>
  </conditionalFormatting>
  <conditionalFormatting sqref="S112:S120">
    <cfRule type="cellIs" dxfId="10" priority="13" operator="lessThan">
      <formula>0</formula>
    </cfRule>
    <cfRule type="cellIs" dxfId="9" priority="14" operator="greaterThan">
      <formula>0.01</formula>
    </cfRule>
  </conditionalFormatting>
  <conditionalFormatting sqref="S123:S129">
    <cfRule type="cellIs" dxfId="8" priority="11" operator="lessThan">
      <formula>0</formula>
    </cfRule>
    <cfRule type="cellIs" dxfId="7" priority="12" operator="greaterThan">
      <formula>0.01</formula>
    </cfRule>
  </conditionalFormatting>
  <conditionalFormatting sqref="S134:S162">
    <cfRule type="cellIs" dxfId="6" priority="9" operator="lessThan">
      <formula>0</formula>
    </cfRule>
    <cfRule type="cellIs" dxfId="5" priority="10" operator="greaterThan">
      <formula>0.01</formula>
    </cfRule>
  </conditionalFormatting>
  <conditionalFormatting sqref="S167:S169">
    <cfRule type="cellIs" dxfId="4" priority="7" operator="lessThan">
      <formula>0</formula>
    </cfRule>
    <cfRule type="cellIs" dxfId="3" priority="8" operator="greaterThan">
      <formula>0.01</formula>
    </cfRule>
  </conditionalFormatting>
  <conditionalFormatting sqref="C7:C16">
    <cfRule type="expression" dxfId="2" priority="1">
      <formula>$C7&lt;=0</formula>
    </cfRule>
    <cfRule type="expression" dxfId="1" priority="2">
      <formula>$C7&gt;=0</formula>
    </cfRule>
  </conditionalFormatting>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7"/>
  <dimension ref="A7:S8"/>
  <sheetViews>
    <sheetView topLeftCell="F1" workbookViewId="0">
      <selection activeCell="I40" sqref="I40"/>
    </sheetView>
  </sheetViews>
  <sheetFormatPr baseColWidth="10" defaultColWidth="8.85546875" defaultRowHeight="12.75" x14ac:dyDescent="0.2"/>
  <cols>
    <col min="4" max="7" width="16" bestFit="1" customWidth="1"/>
    <col min="8" max="12" width="15" bestFit="1" customWidth="1"/>
    <col min="13" max="15" width="16" bestFit="1" customWidth="1"/>
    <col min="16" max="16" width="17.5703125" bestFit="1" customWidth="1"/>
  </cols>
  <sheetData>
    <row r="7" spans="1:19" s="4" customFormat="1" x14ac:dyDescent="0.2">
      <c r="A7" s="3" t="s">
        <v>1</v>
      </c>
      <c r="B7" s="3" t="s">
        <v>2</v>
      </c>
      <c r="C7" s="3" t="s">
        <v>476</v>
      </c>
      <c r="D7" s="3">
        <v>36342</v>
      </c>
      <c r="E7" s="3">
        <v>36373</v>
      </c>
      <c r="F7" s="3">
        <v>36404</v>
      </c>
      <c r="G7" s="3">
        <v>36434</v>
      </c>
      <c r="H7" s="3">
        <v>36465</v>
      </c>
      <c r="I7" s="3">
        <v>36495</v>
      </c>
      <c r="J7" s="3">
        <v>36526</v>
      </c>
      <c r="K7" s="3">
        <v>36557</v>
      </c>
      <c r="L7" s="3">
        <v>36586</v>
      </c>
      <c r="M7" s="3">
        <v>36617</v>
      </c>
      <c r="N7" s="3">
        <v>36647</v>
      </c>
      <c r="O7" s="3">
        <v>36678</v>
      </c>
      <c r="P7" s="3" t="s">
        <v>4</v>
      </c>
    </row>
    <row r="8" spans="1:19" x14ac:dyDescent="0.2">
      <c r="D8" s="72">
        <v>108603957.65000004</v>
      </c>
      <c r="E8" s="72">
        <v>108079538.19999997</v>
      </c>
      <c r="F8" s="72">
        <v>104516638.59999996</v>
      </c>
      <c r="G8" s="72">
        <v>104369034.20000006</v>
      </c>
      <c r="H8" s="72">
        <v>79234538.039999977</v>
      </c>
      <c r="I8" s="72">
        <v>67809988.12999998</v>
      </c>
      <c r="J8" s="72">
        <v>76294314.100000009</v>
      </c>
      <c r="K8" s="72">
        <v>94667650.159999952</v>
      </c>
      <c r="L8" s="72">
        <v>99317572.019999981</v>
      </c>
      <c r="M8" s="72">
        <v>144125479.65000001</v>
      </c>
      <c r="N8" s="72">
        <v>147340619.55000007</v>
      </c>
      <c r="O8" s="72">
        <v>151130453.54000002</v>
      </c>
      <c r="P8" s="72">
        <v>1285489783.7600002</v>
      </c>
      <c r="Q8">
        <v>1285489783.8400002</v>
      </c>
      <c r="R8">
        <v>572613694.82000005</v>
      </c>
      <c r="S8">
        <v>712876089.01999974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3F1CC-625F-4E53-91E3-59A0607C5C5B}">
  <sheetPr codeName="Hoja8"/>
  <dimension ref="A3:B14"/>
  <sheetViews>
    <sheetView workbookViewId="0">
      <selection activeCell="A3" sqref="A3"/>
    </sheetView>
  </sheetViews>
  <sheetFormatPr baseColWidth="10" defaultRowHeight="12.75" x14ac:dyDescent="0.2"/>
  <cols>
    <col min="1" max="1" width="34.5703125" bestFit="1" customWidth="1"/>
    <col min="2" max="2" width="14.28515625" bestFit="1" customWidth="1"/>
  </cols>
  <sheetData>
    <row r="3" spans="1:2" x14ac:dyDescent="0.2">
      <c r="A3" s="123" t="s">
        <v>476</v>
      </c>
      <c r="B3" t="s">
        <v>553</v>
      </c>
    </row>
    <row r="4" spans="1:2" x14ac:dyDescent="0.2">
      <c r="A4" t="s">
        <v>7</v>
      </c>
      <c r="B4" s="50">
        <v>165631056.46000001</v>
      </c>
    </row>
    <row r="5" spans="1:2" x14ac:dyDescent="0.2">
      <c r="A5" t="s">
        <v>225</v>
      </c>
      <c r="B5" s="50">
        <v>54496602.720000006</v>
      </c>
    </row>
    <row r="6" spans="1:2" x14ac:dyDescent="0.2">
      <c r="A6" t="s">
        <v>261</v>
      </c>
      <c r="B6" s="50">
        <v>20951750.32</v>
      </c>
    </row>
    <row r="7" spans="1:2" x14ac:dyDescent="0.2">
      <c r="A7" t="s">
        <v>104</v>
      </c>
      <c r="B7" s="50">
        <v>113736699.53</v>
      </c>
    </row>
    <row r="8" spans="1:2" x14ac:dyDescent="0.2">
      <c r="A8" t="s">
        <v>31</v>
      </c>
      <c r="B8" s="50">
        <v>17593954.25</v>
      </c>
    </row>
    <row r="9" spans="1:2" x14ac:dyDescent="0.2">
      <c r="A9" t="s">
        <v>38</v>
      </c>
      <c r="B9" s="50">
        <v>9450733.3300000001</v>
      </c>
    </row>
    <row r="10" spans="1:2" x14ac:dyDescent="0.2">
      <c r="A10" t="s">
        <v>137</v>
      </c>
      <c r="B10" s="50">
        <v>62685366.299999997</v>
      </c>
    </row>
    <row r="11" spans="1:2" x14ac:dyDescent="0.2">
      <c r="A11" t="s">
        <v>248</v>
      </c>
      <c r="B11" s="50">
        <v>35531932.659999996</v>
      </c>
    </row>
    <row r="12" spans="1:2" x14ac:dyDescent="0.2">
      <c r="A12" t="s">
        <v>162</v>
      </c>
      <c r="B12" s="50">
        <v>657588673.13000011</v>
      </c>
    </row>
    <row r="13" spans="1:2" x14ac:dyDescent="0.2">
      <c r="A13" t="s">
        <v>99</v>
      </c>
      <c r="B13" s="50">
        <v>18178603.949999999</v>
      </c>
    </row>
    <row r="14" spans="1:2" x14ac:dyDescent="0.2">
      <c r="A14" t="s">
        <v>12</v>
      </c>
      <c r="B14" s="50">
        <v>129644411.11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A1:P134"/>
  <sheetViews>
    <sheetView zoomScale="130" zoomScaleNormal="130" workbookViewId="0">
      <selection activeCell="A5" activeCellId="1" sqref="D5:O134 A5:A134"/>
    </sheetView>
  </sheetViews>
  <sheetFormatPr baseColWidth="10" defaultColWidth="8.85546875" defaultRowHeight="12.75" x14ac:dyDescent="0.2"/>
  <cols>
    <col min="6" max="6" width="11.5703125" customWidth="1"/>
    <col min="16" max="16" width="10.140625" bestFit="1" customWidth="1"/>
  </cols>
  <sheetData>
    <row r="1" spans="1:16" x14ac:dyDescent="0.2">
      <c r="A1" s="161" t="s">
        <v>521</v>
      </c>
      <c r="B1" s="161"/>
      <c r="C1" s="161"/>
      <c r="D1" s="161"/>
      <c r="E1" s="161"/>
      <c r="F1" s="161"/>
    </row>
    <row r="2" spans="1:16" x14ac:dyDescent="0.2">
      <c r="A2" s="161"/>
      <c r="B2" s="161"/>
      <c r="C2" s="161"/>
      <c r="D2" s="161"/>
      <c r="E2" s="161"/>
      <c r="F2" s="161"/>
    </row>
    <row r="4" spans="1:16" x14ac:dyDescent="0.2">
      <c r="A4" s="77" t="s">
        <v>522</v>
      </c>
    </row>
    <row r="5" spans="1:16" x14ac:dyDescent="0.2">
      <c r="A5" s="119" t="s">
        <v>1</v>
      </c>
      <c r="B5" s="119" t="s">
        <v>2</v>
      </c>
      <c r="C5" s="119" t="s">
        <v>476</v>
      </c>
      <c r="D5" s="119">
        <v>36342</v>
      </c>
      <c r="E5" s="119">
        <v>36373</v>
      </c>
      <c r="F5" s="119">
        <v>36404</v>
      </c>
      <c r="G5" s="119">
        <v>36434</v>
      </c>
      <c r="H5" s="119">
        <v>36465</v>
      </c>
      <c r="I5" s="119">
        <v>36495</v>
      </c>
      <c r="J5" s="119">
        <v>36526</v>
      </c>
      <c r="K5" s="119">
        <v>36557</v>
      </c>
      <c r="L5" s="119">
        <v>36586</v>
      </c>
      <c r="M5" s="119">
        <v>36617</v>
      </c>
      <c r="N5" s="119">
        <v>36647</v>
      </c>
      <c r="O5" s="119">
        <v>36678</v>
      </c>
      <c r="P5" s="119" t="s">
        <v>4</v>
      </c>
    </row>
    <row r="6" spans="1:16" x14ac:dyDescent="0.2">
      <c r="A6" s="95" t="s">
        <v>5</v>
      </c>
      <c r="B6" s="95" t="s">
        <v>6</v>
      </c>
      <c r="C6" s="95" t="s">
        <v>7</v>
      </c>
      <c r="D6" s="100">
        <v>408350.05</v>
      </c>
      <c r="E6" s="100">
        <v>311641.82</v>
      </c>
      <c r="F6" s="100">
        <v>331357.94</v>
      </c>
      <c r="G6" s="100">
        <v>394958.31</v>
      </c>
      <c r="H6" s="100">
        <v>583851.41</v>
      </c>
      <c r="I6" s="100">
        <v>372062.18</v>
      </c>
      <c r="J6" s="100">
        <v>413402.42</v>
      </c>
      <c r="K6" s="100">
        <v>442301.95</v>
      </c>
      <c r="L6" s="100">
        <v>319903.93</v>
      </c>
      <c r="M6" s="100">
        <v>372062.18</v>
      </c>
      <c r="N6" s="100">
        <v>618249.11</v>
      </c>
      <c r="O6" s="100">
        <v>449256.38</v>
      </c>
      <c r="P6" s="100">
        <v>5017397.68</v>
      </c>
    </row>
    <row r="7" spans="1:16" x14ac:dyDescent="0.2">
      <c r="A7" s="95" t="s">
        <v>8</v>
      </c>
      <c r="B7" s="95" t="s">
        <v>9</v>
      </c>
      <c r="C7" s="95" t="s">
        <v>7</v>
      </c>
      <c r="D7" s="100">
        <v>325729.01</v>
      </c>
      <c r="E7" s="100">
        <v>248677.45</v>
      </c>
      <c r="F7" s="100">
        <v>264577.55</v>
      </c>
      <c r="G7" s="100">
        <v>315457.84999999998</v>
      </c>
      <c r="H7" s="100">
        <v>466190.73</v>
      </c>
      <c r="I7" s="100">
        <v>297013.74</v>
      </c>
      <c r="J7" s="100">
        <v>330085.93</v>
      </c>
      <c r="K7" s="100">
        <v>352589.76</v>
      </c>
      <c r="L7" s="100">
        <v>255923.14</v>
      </c>
      <c r="M7" s="100">
        <v>297649.74</v>
      </c>
      <c r="N7" s="100">
        <v>493764.76</v>
      </c>
      <c r="O7" s="100">
        <v>358848.75</v>
      </c>
      <c r="P7" s="100">
        <v>4006508.41</v>
      </c>
    </row>
    <row r="8" spans="1:16" x14ac:dyDescent="0.2">
      <c r="A8" s="95" t="s">
        <v>10</v>
      </c>
      <c r="B8" s="95" t="s">
        <v>11</v>
      </c>
      <c r="C8" s="95" t="s">
        <v>12</v>
      </c>
      <c r="D8" s="100">
        <v>452823.52</v>
      </c>
      <c r="E8" s="100">
        <v>830309</v>
      </c>
      <c r="F8" s="100">
        <v>684559.12</v>
      </c>
      <c r="G8" s="100">
        <v>415591.52</v>
      </c>
      <c r="H8" s="100">
        <v>654330.52</v>
      </c>
      <c r="I8" s="100">
        <v>483000.12</v>
      </c>
      <c r="J8" s="100">
        <v>911418.8</v>
      </c>
      <c r="K8" s="100">
        <v>758005.36</v>
      </c>
      <c r="L8" s="100">
        <v>706101.56</v>
      </c>
      <c r="M8" s="100">
        <v>976630.76</v>
      </c>
      <c r="N8" s="100">
        <v>664264.4</v>
      </c>
      <c r="O8" s="100">
        <v>1001639.1</v>
      </c>
      <c r="P8" s="100">
        <v>8538673.7799999993</v>
      </c>
    </row>
    <row r="9" spans="1:16" x14ac:dyDescent="0.2">
      <c r="A9" s="95" t="s">
        <v>13</v>
      </c>
      <c r="B9" s="95" t="s">
        <v>14</v>
      </c>
      <c r="C9" s="95" t="s">
        <v>12</v>
      </c>
      <c r="D9" s="100">
        <v>1187740</v>
      </c>
      <c r="E9" s="100">
        <v>477950.48</v>
      </c>
      <c r="F9" s="100">
        <v>449547.96</v>
      </c>
      <c r="G9" s="100">
        <v>981069.68</v>
      </c>
      <c r="H9" s="100">
        <v>316646.08</v>
      </c>
      <c r="I9" s="100">
        <v>420491.6</v>
      </c>
      <c r="J9" s="100">
        <v>519923.08</v>
      </c>
      <c r="K9" s="100">
        <v>299037.63</v>
      </c>
      <c r="L9" s="100">
        <v>380819.72</v>
      </c>
      <c r="M9" s="100">
        <v>337567.18</v>
      </c>
      <c r="N9" s="100">
        <v>350990.52</v>
      </c>
      <c r="O9" s="100">
        <v>306494.93</v>
      </c>
      <c r="P9" s="100">
        <v>6028278.8600000003</v>
      </c>
    </row>
    <row r="10" spans="1:16" x14ac:dyDescent="0.2">
      <c r="A10" s="95" t="s">
        <v>15</v>
      </c>
      <c r="B10" s="95" t="s">
        <v>16</v>
      </c>
      <c r="C10" s="95" t="s">
        <v>12</v>
      </c>
      <c r="D10" s="100">
        <v>6743801.4000000004</v>
      </c>
      <c r="E10" s="100">
        <v>6518772.9199999999</v>
      </c>
      <c r="F10" s="100">
        <v>5828490.3200000003</v>
      </c>
      <c r="G10" s="100">
        <v>6191981</v>
      </c>
      <c r="H10" s="100">
        <v>5709121.4000000004</v>
      </c>
      <c r="I10" s="100">
        <v>4139440.52</v>
      </c>
      <c r="J10" s="100">
        <v>7230164.5199999996</v>
      </c>
      <c r="K10" s="100">
        <v>6343014.7000000002</v>
      </c>
      <c r="L10" s="100">
        <v>6332791.7999999998</v>
      </c>
      <c r="M10" s="100">
        <v>7172847.46</v>
      </c>
      <c r="N10" s="100">
        <v>5466679.4000000004</v>
      </c>
      <c r="O10" s="100">
        <v>8010385.96</v>
      </c>
      <c r="P10" s="100">
        <v>75687491.400000006</v>
      </c>
    </row>
    <row r="11" spans="1:16" x14ac:dyDescent="0.2">
      <c r="A11" s="95" t="s">
        <v>17</v>
      </c>
      <c r="B11" s="95" t="s">
        <v>18</v>
      </c>
      <c r="C11" s="95" t="s">
        <v>12</v>
      </c>
      <c r="D11" s="100">
        <v>3726184</v>
      </c>
      <c r="E11" s="100">
        <v>3117035.24</v>
      </c>
      <c r="F11" s="100">
        <v>2258913.48</v>
      </c>
      <c r="G11" s="100">
        <v>1887798.16</v>
      </c>
      <c r="H11" s="100">
        <v>1278201.32</v>
      </c>
      <c r="I11" s="100">
        <v>2010460.64</v>
      </c>
      <c r="J11" s="100">
        <v>3188069.68</v>
      </c>
      <c r="K11" s="100">
        <v>1829277.39</v>
      </c>
      <c r="L11" s="100">
        <v>893633.95</v>
      </c>
      <c r="M11" s="100">
        <v>2356011.38</v>
      </c>
      <c r="N11" s="100">
        <v>1550621.98</v>
      </c>
      <c r="O11" s="100">
        <v>1146436.52</v>
      </c>
      <c r="P11" s="100">
        <v>25242643.699999999</v>
      </c>
    </row>
    <row r="12" spans="1:16" x14ac:dyDescent="0.2">
      <c r="A12" s="91" t="s">
        <v>19</v>
      </c>
      <c r="B12" s="91" t="s">
        <v>20</v>
      </c>
      <c r="C12" s="91" t="s">
        <v>12</v>
      </c>
      <c r="D12" s="92">
        <v>216651.4</v>
      </c>
      <c r="E12" s="92">
        <v>218161.5</v>
      </c>
      <c r="F12" s="92">
        <v>179583.5</v>
      </c>
      <c r="G12" s="92">
        <v>226556.5</v>
      </c>
      <c r="H12" s="92">
        <v>187674.5</v>
      </c>
      <c r="I12" s="92">
        <v>200378.5</v>
      </c>
      <c r="J12" s="92">
        <v>297777.5</v>
      </c>
      <c r="K12" s="92">
        <v>286291.09999999998</v>
      </c>
      <c r="L12" s="92">
        <v>277640.92</v>
      </c>
      <c r="M12" s="92">
        <v>268784.45</v>
      </c>
      <c r="N12" s="92">
        <v>279082.95</v>
      </c>
      <c r="O12" s="92">
        <v>300091.53000000003</v>
      </c>
      <c r="P12" s="92">
        <v>2938674.35</v>
      </c>
    </row>
    <row r="13" spans="1:16" x14ac:dyDescent="0.2">
      <c r="A13" s="91" t="s">
        <v>21</v>
      </c>
      <c r="B13" s="91" t="s">
        <v>22</v>
      </c>
      <c r="C13" s="91" t="s">
        <v>12</v>
      </c>
      <c r="D13" s="92">
        <v>566364.80000000005</v>
      </c>
      <c r="E13" s="92">
        <v>474708.5</v>
      </c>
      <c r="F13" s="92">
        <v>472394.5</v>
      </c>
      <c r="G13" s="92">
        <v>586507.5</v>
      </c>
      <c r="H13" s="92">
        <v>483334.5</v>
      </c>
      <c r="I13" s="92">
        <v>460235.5</v>
      </c>
      <c r="J13" s="92">
        <v>646178.5</v>
      </c>
      <c r="K13" s="92">
        <v>627369.34</v>
      </c>
      <c r="L13" s="92">
        <v>601830.38</v>
      </c>
      <c r="M13" s="92">
        <v>601006.22</v>
      </c>
      <c r="N13" s="92">
        <v>646112.73</v>
      </c>
      <c r="O13" s="92">
        <v>665472.99</v>
      </c>
      <c r="P13" s="92">
        <v>6831515.46</v>
      </c>
    </row>
    <row r="14" spans="1:16" x14ac:dyDescent="0.2">
      <c r="A14" s="91" t="s">
        <v>23</v>
      </c>
      <c r="B14" s="91" t="s">
        <v>24</v>
      </c>
      <c r="C14" s="91" t="s">
        <v>12</v>
      </c>
      <c r="D14" s="92">
        <v>184731.92</v>
      </c>
      <c r="E14" s="92">
        <v>164156.20000000001</v>
      </c>
      <c r="F14" s="92">
        <v>164156.20000000001</v>
      </c>
      <c r="G14" s="92">
        <v>199100.74</v>
      </c>
      <c r="H14" s="92">
        <v>163810.20000000001</v>
      </c>
      <c r="I14" s="92">
        <v>163810.20000000001</v>
      </c>
      <c r="J14" s="92">
        <v>199100.74</v>
      </c>
      <c r="K14" s="92">
        <v>175259.8</v>
      </c>
      <c r="L14" s="92">
        <v>175259.8</v>
      </c>
      <c r="M14" s="92">
        <v>213017.06</v>
      </c>
      <c r="N14" s="92">
        <v>175259.8</v>
      </c>
      <c r="O14" s="92">
        <v>185538.1</v>
      </c>
      <c r="P14" s="92">
        <v>2163200.7599999998</v>
      </c>
    </row>
    <row r="15" spans="1:16" x14ac:dyDescent="0.2">
      <c r="A15" s="91" t="s">
        <v>25</v>
      </c>
      <c r="B15" s="91" t="s">
        <v>26</v>
      </c>
      <c r="C15" s="91" t="s">
        <v>12</v>
      </c>
      <c r="D15" s="92">
        <v>78193.2</v>
      </c>
      <c r="E15" s="92">
        <v>20806.599999999999</v>
      </c>
      <c r="F15" s="92">
        <v>252124.79999999999</v>
      </c>
      <c r="G15" s="92">
        <v>256784.7</v>
      </c>
      <c r="H15" s="92">
        <v>215869.9</v>
      </c>
      <c r="I15" s="92">
        <v>916.1</v>
      </c>
      <c r="J15" s="92">
        <v>245792.5</v>
      </c>
      <c r="K15" s="92">
        <v>216927.72</v>
      </c>
      <c r="L15" s="92">
        <v>216927.72</v>
      </c>
      <c r="M15" s="92">
        <v>262992.65000000002</v>
      </c>
      <c r="N15" s="92">
        <v>216927.72</v>
      </c>
      <c r="O15" s="92">
        <v>229669.19</v>
      </c>
      <c r="P15" s="92">
        <v>2213932.7999999998</v>
      </c>
    </row>
    <row r="16" spans="1:16" x14ac:dyDescent="0.2">
      <c r="A16" s="91" t="s">
        <v>27</v>
      </c>
      <c r="B16" s="91" t="s">
        <v>28</v>
      </c>
      <c r="C16" s="91" t="s">
        <v>7</v>
      </c>
      <c r="D16" s="92">
        <v>627575.81000000006</v>
      </c>
      <c r="E16" s="92">
        <v>428778.5</v>
      </c>
      <c r="F16" s="92">
        <v>536994.03</v>
      </c>
      <c r="G16" s="92">
        <v>582099.30000000005</v>
      </c>
      <c r="H16" s="92">
        <v>875933.23</v>
      </c>
      <c r="I16" s="92">
        <v>521773.32</v>
      </c>
      <c r="J16" s="92">
        <v>574303.32999999996</v>
      </c>
      <c r="K16" s="92">
        <v>388684.93</v>
      </c>
      <c r="L16" s="92">
        <v>478895.47</v>
      </c>
      <c r="M16" s="92">
        <v>389056.17</v>
      </c>
      <c r="N16" s="92">
        <v>697368.33</v>
      </c>
      <c r="O16" s="92">
        <v>395367.19</v>
      </c>
      <c r="P16" s="92">
        <v>6496829.6100000003</v>
      </c>
    </row>
    <row r="17" spans="1:16" x14ac:dyDescent="0.2">
      <c r="A17" s="91" t="s">
        <v>29</v>
      </c>
      <c r="B17" s="91" t="s">
        <v>30</v>
      </c>
      <c r="C17" s="91" t="s">
        <v>31</v>
      </c>
      <c r="D17" s="92">
        <v>696424.43</v>
      </c>
      <c r="E17" s="92">
        <v>616235.62</v>
      </c>
      <c r="F17" s="92">
        <v>609320.76</v>
      </c>
      <c r="G17" s="92">
        <v>745177.32</v>
      </c>
      <c r="H17" s="92">
        <v>616235.62</v>
      </c>
      <c r="I17" s="92">
        <v>609320.76</v>
      </c>
      <c r="J17" s="92">
        <v>745177.32</v>
      </c>
      <c r="K17" s="92">
        <v>673827.48</v>
      </c>
      <c r="L17" s="92">
        <v>666266.38</v>
      </c>
      <c r="M17" s="92">
        <v>814819.77</v>
      </c>
      <c r="N17" s="92">
        <v>673827.48</v>
      </c>
      <c r="O17" s="92">
        <v>666266.38</v>
      </c>
      <c r="P17" s="92">
        <v>8132899.3200000003</v>
      </c>
    </row>
    <row r="18" spans="1:16" x14ac:dyDescent="0.2">
      <c r="A18" s="91" t="s">
        <v>32</v>
      </c>
      <c r="B18" s="91" t="s">
        <v>33</v>
      </c>
      <c r="C18" s="91" t="s">
        <v>31</v>
      </c>
      <c r="D18" s="92">
        <v>520255.43</v>
      </c>
      <c r="E18" s="92">
        <v>487212.59</v>
      </c>
      <c r="F18" s="92">
        <v>478324.26</v>
      </c>
      <c r="G18" s="92">
        <v>556673.31000000006</v>
      </c>
      <c r="H18" s="92">
        <v>487212.59</v>
      </c>
      <c r="I18" s="92">
        <v>478324.26</v>
      </c>
      <c r="J18" s="92">
        <v>556673.31000000006</v>
      </c>
      <c r="K18" s="92">
        <v>532746.48</v>
      </c>
      <c r="L18" s="92">
        <v>523027.46</v>
      </c>
      <c r="M18" s="92">
        <v>608698.85</v>
      </c>
      <c r="N18" s="92">
        <v>532746.48</v>
      </c>
      <c r="O18" s="92">
        <v>523027.46</v>
      </c>
      <c r="P18" s="92">
        <v>6284922.4800000004</v>
      </c>
    </row>
    <row r="19" spans="1:16" x14ac:dyDescent="0.2">
      <c r="A19" s="91" t="s">
        <v>34</v>
      </c>
      <c r="B19" s="91" t="s">
        <v>35</v>
      </c>
      <c r="C19" s="91" t="s">
        <v>31</v>
      </c>
      <c r="D19" s="92">
        <v>280649.77</v>
      </c>
      <c r="E19" s="92">
        <v>238693.53</v>
      </c>
      <c r="F19" s="92">
        <v>230993.74</v>
      </c>
      <c r="G19" s="92">
        <v>300291.87</v>
      </c>
      <c r="H19" s="92">
        <v>238693.53</v>
      </c>
      <c r="I19" s="92">
        <v>230993.74</v>
      </c>
      <c r="J19" s="92">
        <v>300291.87</v>
      </c>
      <c r="K19" s="92">
        <v>261001.59</v>
      </c>
      <c r="L19" s="92">
        <v>252582.19</v>
      </c>
      <c r="M19" s="92">
        <v>328356.84000000003</v>
      </c>
      <c r="N19" s="92">
        <v>261001.59</v>
      </c>
      <c r="O19" s="92">
        <v>252582.19</v>
      </c>
      <c r="P19" s="92">
        <v>3176132.45</v>
      </c>
    </row>
    <row r="20" spans="1:16" x14ac:dyDescent="0.2">
      <c r="A20" s="91" t="s">
        <v>36</v>
      </c>
      <c r="B20" s="91" t="s">
        <v>37</v>
      </c>
      <c r="C20" s="91" t="s">
        <v>38</v>
      </c>
      <c r="D20" s="92">
        <v>334347.71999999997</v>
      </c>
      <c r="E20" s="92">
        <v>294819.45</v>
      </c>
      <c r="F20" s="92">
        <v>288582.88</v>
      </c>
      <c r="G20" s="92">
        <v>357752.06</v>
      </c>
      <c r="H20" s="92">
        <v>294819.45</v>
      </c>
      <c r="I20" s="92">
        <v>288582.88</v>
      </c>
      <c r="J20" s="92">
        <v>357752.06</v>
      </c>
      <c r="K20" s="92">
        <v>322372.65999999997</v>
      </c>
      <c r="L20" s="92">
        <v>315553.24</v>
      </c>
      <c r="M20" s="92">
        <v>391186.83</v>
      </c>
      <c r="N20" s="92">
        <v>322372.65999999997</v>
      </c>
      <c r="O20" s="92">
        <v>315553.24</v>
      </c>
      <c r="P20" s="92">
        <v>3883695.13</v>
      </c>
    </row>
    <row r="21" spans="1:16" x14ac:dyDescent="0.2">
      <c r="A21" s="91" t="s">
        <v>39</v>
      </c>
      <c r="B21" s="91" t="s">
        <v>40</v>
      </c>
      <c r="C21" s="91" t="s">
        <v>7</v>
      </c>
      <c r="D21" s="92">
        <v>582201.5</v>
      </c>
      <c r="E21" s="92">
        <v>583556.30000000005</v>
      </c>
      <c r="F21" s="92">
        <v>672289.7</v>
      </c>
      <c r="G21" s="92">
        <v>807758.13</v>
      </c>
      <c r="H21" s="92">
        <v>612292.03</v>
      </c>
      <c r="I21" s="92">
        <v>709235.64</v>
      </c>
      <c r="J21" s="92">
        <v>553557.47</v>
      </c>
      <c r="K21" s="92">
        <v>460250.64</v>
      </c>
      <c r="L21" s="92">
        <v>505849.24</v>
      </c>
      <c r="M21" s="92">
        <v>626898.77</v>
      </c>
      <c r="N21" s="92">
        <v>552431.99</v>
      </c>
      <c r="O21" s="92">
        <v>585892.82999999996</v>
      </c>
      <c r="P21" s="92">
        <v>7252214.2400000002</v>
      </c>
    </row>
    <row r="22" spans="1:16" x14ac:dyDescent="0.2">
      <c r="A22" s="91" t="s">
        <v>41</v>
      </c>
      <c r="B22" s="91" t="s">
        <v>42</v>
      </c>
      <c r="C22" s="91" t="s">
        <v>7</v>
      </c>
      <c r="D22" s="92">
        <v>582201.5</v>
      </c>
      <c r="E22" s="92">
        <v>583556.30000000005</v>
      </c>
      <c r="F22" s="92">
        <v>672289.7</v>
      </c>
      <c r="G22" s="92">
        <v>807758.13</v>
      </c>
      <c r="H22" s="92">
        <v>612292.03</v>
      </c>
      <c r="I22" s="92">
        <v>709235.64</v>
      </c>
      <c r="J22" s="92">
        <v>553557.47</v>
      </c>
      <c r="K22" s="92">
        <v>460250.64</v>
      </c>
      <c r="L22" s="92">
        <v>505849.24</v>
      </c>
      <c r="M22" s="92">
        <v>626898.77</v>
      </c>
      <c r="N22" s="92">
        <v>552431.99</v>
      </c>
      <c r="O22" s="92">
        <v>586548.93000000005</v>
      </c>
      <c r="P22" s="92">
        <v>7252870.3399999999</v>
      </c>
    </row>
    <row r="23" spans="1:16" x14ac:dyDescent="0.2">
      <c r="A23" s="91" t="s">
        <v>43</v>
      </c>
      <c r="B23" s="91" t="s">
        <v>44</v>
      </c>
      <c r="C23" s="91" t="s">
        <v>7</v>
      </c>
      <c r="D23" s="92">
        <v>582201.5</v>
      </c>
      <c r="E23" s="92">
        <v>583556.30000000005</v>
      </c>
      <c r="F23" s="92">
        <v>672289.7</v>
      </c>
      <c r="G23" s="92">
        <v>807758.13</v>
      </c>
      <c r="H23" s="92">
        <v>612292.03</v>
      </c>
      <c r="I23" s="92">
        <v>709235.64</v>
      </c>
      <c r="J23" s="92">
        <v>553557.47</v>
      </c>
      <c r="K23" s="92">
        <v>460250.64</v>
      </c>
      <c r="L23" s="92">
        <v>505849.24</v>
      </c>
      <c r="M23" s="92">
        <v>626898.77</v>
      </c>
      <c r="N23" s="92">
        <v>552431.99</v>
      </c>
      <c r="O23" s="92">
        <v>584908.68999999994</v>
      </c>
      <c r="P23" s="92">
        <v>7251230.0999999996</v>
      </c>
    </row>
    <row r="24" spans="1:16" x14ac:dyDescent="0.2">
      <c r="A24" s="91" t="s">
        <v>45</v>
      </c>
      <c r="B24" s="91" t="s">
        <v>46</v>
      </c>
      <c r="C24" s="91" t="s">
        <v>7</v>
      </c>
      <c r="D24" s="92">
        <v>582201.5</v>
      </c>
      <c r="E24" s="92">
        <v>583556.30000000005</v>
      </c>
      <c r="F24" s="92">
        <v>672289.7</v>
      </c>
      <c r="G24" s="92">
        <v>807758.13</v>
      </c>
      <c r="H24" s="92">
        <v>612292.03</v>
      </c>
      <c r="I24" s="92">
        <v>709235.64</v>
      </c>
      <c r="J24" s="92">
        <v>553557.47</v>
      </c>
      <c r="K24" s="92">
        <v>460250.64</v>
      </c>
      <c r="L24" s="92">
        <v>505849.24</v>
      </c>
      <c r="M24" s="92">
        <v>626898.77</v>
      </c>
      <c r="N24" s="92">
        <v>552431.99</v>
      </c>
      <c r="O24" s="92">
        <v>585236.74</v>
      </c>
      <c r="P24" s="92">
        <v>7251558.1500000004</v>
      </c>
    </row>
    <row r="25" spans="1:16" x14ac:dyDescent="0.2">
      <c r="A25" s="91" t="s">
        <v>47</v>
      </c>
      <c r="B25" s="91" t="s">
        <v>48</v>
      </c>
      <c r="C25" s="91" t="s">
        <v>7</v>
      </c>
      <c r="D25" s="92">
        <v>323226.28999999998</v>
      </c>
      <c r="E25" s="92">
        <v>324223</v>
      </c>
      <c r="F25" s="92">
        <v>373523.45</v>
      </c>
      <c r="G25" s="92">
        <v>448344.14</v>
      </c>
      <c r="H25" s="92">
        <v>339883.14</v>
      </c>
      <c r="I25" s="92">
        <v>393823.64</v>
      </c>
      <c r="J25" s="92">
        <v>307402.84000000003</v>
      </c>
      <c r="K25" s="92">
        <v>255472.65</v>
      </c>
      <c r="L25" s="92">
        <v>280778.90999999997</v>
      </c>
      <c r="M25" s="92">
        <v>348262.25</v>
      </c>
      <c r="N25" s="92">
        <v>306687.69</v>
      </c>
      <c r="O25" s="92">
        <v>325968.64000000001</v>
      </c>
      <c r="P25" s="92">
        <v>4027596.64</v>
      </c>
    </row>
    <row r="26" spans="1:16" x14ac:dyDescent="0.2">
      <c r="A26" s="95" t="s">
        <v>49</v>
      </c>
      <c r="B26" s="95" t="s">
        <v>50</v>
      </c>
      <c r="C26" s="95" t="s">
        <v>7</v>
      </c>
      <c r="D26" s="100">
        <v>182706.9</v>
      </c>
      <c r="E26" s="100">
        <v>138252.48000000001</v>
      </c>
      <c r="F26" s="100">
        <v>233841.1</v>
      </c>
      <c r="G26" s="100">
        <v>409356.94</v>
      </c>
      <c r="H26" s="100">
        <v>486583.91</v>
      </c>
      <c r="I26" s="100">
        <v>386134.85</v>
      </c>
      <c r="J26" s="100">
        <v>371553.53</v>
      </c>
      <c r="K26" s="100">
        <v>282859.2</v>
      </c>
      <c r="L26" s="100">
        <v>253923.71</v>
      </c>
      <c r="M26" s="100">
        <v>265734.12</v>
      </c>
      <c r="N26" s="100">
        <v>255695.27</v>
      </c>
      <c r="O26" s="100">
        <v>216130.42</v>
      </c>
      <c r="P26" s="100">
        <v>3482772.43</v>
      </c>
    </row>
    <row r="27" spans="1:16" x14ac:dyDescent="0.2">
      <c r="A27" s="91" t="s">
        <v>51</v>
      </c>
      <c r="B27" s="91" t="s">
        <v>52</v>
      </c>
      <c r="C27" s="91" t="s">
        <v>7</v>
      </c>
      <c r="D27" s="92">
        <v>160820.62</v>
      </c>
      <c r="E27" s="92">
        <v>396272.55</v>
      </c>
      <c r="F27" s="92">
        <v>541359.81999999995</v>
      </c>
      <c r="G27" s="92">
        <v>668015.80000000005</v>
      </c>
      <c r="H27" s="92">
        <v>493627.52</v>
      </c>
      <c r="I27" s="92">
        <v>553883.64</v>
      </c>
      <c r="J27" s="92">
        <v>526236.71</v>
      </c>
      <c r="K27" s="92">
        <v>380731.91</v>
      </c>
      <c r="L27" s="92">
        <v>395705.89</v>
      </c>
      <c r="M27" s="92">
        <v>397669.69</v>
      </c>
      <c r="N27" s="92">
        <v>309789.59999999998</v>
      </c>
      <c r="O27" s="92">
        <v>431545.26</v>
      </c>
      <c r="P27" s="92">
        <v>5255659.01</v>
      </c>
    </row>
    <row r="28" spans="1:16" x14ac:dyDescent="0.2">
      <c r="A28" s="95" t="s">
        <v>53</v>
      </c>
      <c r="B28" s="95" t="s">
        <v>54</v>
      </c>
      <c r="C28" s="95" t="s">
        <v>7</v>
      </c>
      <c r="D28" s="100">
        <v>168850.18</v>
      </c>
      <c r="E28" s="100">
        <v>415885.32</v>
      </c>
      <c r="F28" s="100">
        <v>567825.25</v>
      </c>
      <c r="G28" s="100">
        <v>700861.29</v>
      </c>
      <c r="H28" s="100">
        <v>517966.27</v>
      </c>
      <c r="I28" s="100">
        <v>581294.26</v>
      </c>
      <c r="J28" s="100">
        <v>551993.25</v>
      </c>
      <c r="K28" s="100">
        <v>399388.02</v>
      </c>
      <c r="L28" s="100">
        <v>415098.43</v>
      </c>
      <c r="M28" s="100">
        <v>417307.7</v>
      </c>
      <c r="N28" s="100">
        <v>325254.53000000003</v>
      </c>
      <c r="O28" s="100">
        <v>452901.6</v>
      </c>
      <c r="P28" s="100">
        <v>5514626.0999999996</v>
      </c>
    </row>
    <row r="29" spans="1:16" x14ac:dyDescent="0.2">
      <c r="A29" s="91" t="s">
        <v>55</v>
      </c>
      <c r="B29" s="91" t="s">
        <v>56</v>
      </c>
      <c r="C29" s="91" t="s">
        <v>7</v>
      </c>
      <c r="D29" s="92">
        <v>300680.95</v>
      </c>
      <c r="E29" s="92">
        <v>248331.56</v>
      </c>
      <c r="F29" s="92">
        <v>317667.12</v>
      </c>
      <c r="G29" s="92">
        <v>418624.34</v>
      </c>
      <c r="H29" s="92">
        <v>409050.81</v>
      </c>
      <c r="I29" s="92">
        <v>369306.16</v>
      </c>
      <c r="J29" s="92">
        <v>380330.22</v>
      </c>
      <c r="K29" s="92">
        <v>384787.57</v>
      </c>
      <c r="L29" s="92">
        <v>353700.03</v>
      </c>
      <c r="M29" s="92">
        <v>324198.59000000003</v>
      </c>
      <c r="N29" s="92">
        <v>374636.54</v>
      </c>
      <c r="O29" s="92">
        <v>379077.61</v>
      </c>
      <c r="P29" s="92">
        <v>4260391.5</v>
      </c>
    </row>
    <row r="30" spans="1:16" x14ac:dyDescent="0.2">
      <c r="A30" s="91" t="s">
        <v>57</v>
      </c>
      <c r="B30" s="91" t="s">
        <v>58</v>
      </c>
      <c r="C30" s="91" t="s">
        <v>7</v>
      </c>
      <c r="D30" s="92">
        <v>235339.1</v>
      </c>
      <c r="E30" s="92">
        <v>194371.66</v>
      </c>
      <c r="F30" s="92">
        <v>248621.66</v>
      </c>
      <c r="G30" s="92">
        <v>327530.76</v>
      </c>
      <c r="H30" s="92">
        <v>320278.08</v>
      </c>
      <c r="I30" s="92">
        <v>288946.53000000003</v>
      </c>
      <c r="J30" s="92">
        <v>297649.74</v>
      </c>
      <c r="K30" s="92">
        <v>301041.55</v>
      </c>
      <c r="L30" s="92">
        <v>276932.84999999998</v>
      </c>
      <c r="M30" s="92">
        <v>253775.81</v>
      </c>
      <c r="N30" s="92">
        <v>293111.06</v>
      </c>
      <c r="O30" s="92">
        <v>296600.48</v>
      </c>
      <c r="P30" s="92">
        <v>3334199.28</v>
      </c>
    </row>
    <row r="31" spans="1:16" x14ac:dyDescent="0.2">
      <c r="A31" s="91" t="s">
        <v>59</v>
      </c>
      <c r="B31" s="91" t="s">
        <v>60</v>
      </c>
      <c r="C31" s="91" t="s">
        <v>7</v>
      </c>
      <c r="D31" s="92">
        <v>483692.35</v>
      </c>
      <c r="E31" s="92">
        <v>399767.39</v>
      </c>
      <c r="F31" s="92">
        <v>511168.46</v>
      </c>
      <c r="G31" s="92">
        <v>673628.36</v>
      </c>
      <c r="H31" s="92">
        <v>658252.68999999994</v>
      </c>
      <c r="I31" s="92">
        <v>593848.94999999995</v>
      </c>
      <c r="J31" s="92">
        <v>612125.68999999994</v>
      </c>
      <c r="K31" s="92">
        <v>618895.75</v>
      </c>
      <c r="L31" s="92">
        <v>569092.25</v>
      </c>
      <c r="M31" s="92">
        <v>521509.29</v>
      </c>
      <c r="N31" s="92">
        <v>602717.54</v>
      </c>
      <c r="O31" s="92">
        <v>609696.38</v>
      </c>
      <c r="P31" s="92">
        <v>6854395.0999999996</v>
      </c>
    </row>
    <row r="32" spans="1:16" x14ac:dyDescent="0.2">
      <c r="A32" s="95" t="s">
        <v>61</v>
      </c>
      <c r="B32" s="95" t="s">
        <v>62</v>
      </c>
      <c r="C32" s="95" t="s">
        <v>7</v>
      </c>
      <c r="D32" s="100">
        <v>274565.07</v>
      </c>
      <c r="E32" s="100">
        <v>184426.64</v>
      </c>
      <c r="F32" s="100">
        <v>272994.64</v>
      </c>
      <c r="G32" s="100">
        <v>270024.37</v>
      </c>
      <c r="H32" s="100">
        <v>264623.88</v>
      </c>
      <c r="I32" s="100">
        <v>290276.2</v>
      </c>
      <c r="J32" s="100">
        <v>401256.21</v>
      </c>
      <c r="K32" s="100">
        <v>215244.63</v>
      </c>
      <c r="L32" s="100">
        <v>212587.29</v>
      </c>
      <c r="M32" s="100">
        <v>212587.29</v>
      </c>
      <c r="N32" s="100">
        <v>294669.61</v>
      </c>
      <c r="O32" s="100">
        <v>291717.01</v>
      </c>
      <c r="P32" s="100">
        <v>3184972.84</v>
      </c>
    </row>
    <row r="33" spans="1:16" x14ac:dyDescent="0.2">
      <c r="A33" s="95" t="s">
        <v>63</v>
      </c>
      <c r="B33" s="95" t="s">
        <v>64</v>
      </c>
      <c r="C33" s="95" t="s">
        <v>7</v>
      </c>
      <c r="D33" s="100">
        <v>216775.18</v>
      </c>
      <c r="E33" s="100">
        <v>145543.14000000001</v>
      </c>
      <c r="F33" s="100">
        <v>215479.45</v>
      </c>
      <c r="G33" s="100">
        <v>213049.23</v>
      </c>
      <c r="H33" s="100">
        <v>208998.86</v>
      </c>
      <c r="I33" s="100">
        <v>228980.67</v>
      </c>
      <c r="J33" s="100">
        <v>316738.59000000003</v>
      </c>
      <c r="K33" s="100">
        <v>170069.83</v>
      </c>
      <c r="L33" s="100">
        <v>168003.01</v>
      </c>
      <c r="M33" s="100">
        <v>168003.01</v>
      </c>
      <c r="N33" s="100">
        <v>232664.98</v>
      </c>
      <c r="O33" s="100">
        <v>230302.9</v>
      </c>
      <c r="P33" s="100">
        <v>2514608.85</v>
      </c>
    </row>
    <row r="34" spans="1:16" x14ac:dyDescent="0.2">
      <c r="A34" s="91" t="s">
        <v>65</v>
      </c>
      <c r="B34" s="91" t="s">
        <v>66</v>
      </c>
      <c r="C34" s="91" t="s">
        <v>7</v>
      </c>
      <c r="D34" s="92">
        <v>231159.56</v>
      </c>
      <c r="E34" s="92">
        <v>155264.01</v>
      </c>
      <c r="F34" s="92">
        <v>229790.74</v>
      </c>
      <c r="G34" s="92">
        <v>227360.52</v>
      </c>
      <c r="H34" s="92">
        <v>222770.11</v>
      </c>
      <c r="I34" s="92">
        <v>244372.05</v>
      </c>
      <c r="J34" s="92">
        <v>337800.49</v>
      </c>
      <c r="K34" s="92">
        <v>181289.72</v>
      </c>
      <c r="L34" s="92">
        <v>178927.64</v>
      </c>
      <c r="M34" s="92">
        <v>178927.64</v>
      </c>
      <c r="N34" s="92">
        <v>248313.77</v>
      </c>
      <c r="O34" s="92">
        <v>245656.43</v>
      </c>
      <c r="P34" s="92">
        <v>2681632.6800000002</v>
      </c>
    </row>
    <row r="35" spans="1:16" x14ac:dyDescent="0.2">
      <c r="A35" s="91" t="s">
        <v>67</v>
      </c>
      <c r="B35" s="91" t="s">
        <v>68</v>
      </c>
      <c r="C35" s="91" t="s">
        <v>7</v>
      </c>
      <c r="D35" s="92">
        <v>287666.81</v>
      </c>
      <c r="E35" s="92">
        <v>237597.6</v>
      </c>
      <c r="F35" s="92">
        <v>304032.09000000003</v>
      </c>
      <c r="G35" s="92">
        <v>400347.6</v>
      </c>
      <c r="H35" s="92">
        <v>391354.29</v>
      </c>
      <c r="I35" s="92">
        <v>353060.17</v>
      </c>
      <c r="J35" s="92">
        <v>363794.13</v>
      </c>
      <c r="K35" s="92">
        <v>367974.92</v>
      </c>
      <c r="L35" s="92">
        <v>338473.48</v>
      </c>
      <c r="M35" s="92">
        <v>310240.93</v>
      </c>
      <c r="N35" s="92">
        <v>358458.33</v>
      </c>
      <c r="O35" s="92">
        <v>362582.19</v>
      </c>
      <c r="P35" s="92">
        <v>4075582.54</v>
      </c>
    </row>
    <row r="36" spans="1:16" x14ac:dyDescent="0.2">
      <c r="A36" s="95" t="s">
        <v>69</v>
      </c>
      <c r="B36" s="95" t="s">
        <v>70</v>
      </c>
      <c r="C36" s="95" t="s">
        <v>7</v>
      </c>
      <c r="D36" s="100">
        <v>366523.34</v>
      </c>
      <c r="E36" s="100">
        <v>264689.13</v>
      </c>
      <c r="F36" s="100">
        <v>326816.65000000002</v>
      </c>
      <c r="G36" s="100">
        <v>422596.58</v>
      </c>
      <c r="H36" s="100">
        <v>547498.78</v>
      </c>
      <c r="I36" s="100">
        <v>326169.49</v>
      </c>
      <c r="J36" s="100">
        <v>420655.09</v>
      </c>
      <c r="K36" s="100">
        <v>311363.40000000002</v>
      </c>
      <c r="L36" s="100">
        <v>383543.09</v>
      </c>
      <c r="M36" s="100">
        <v>311363.40000000002</v>
      </c>
      <c r="N36" s="100">
        <v>558331.18000000005</v>
      </c>
      <c r="O36" s="100">
        <v>316316.90000000002</v>
      </c>
      <c r="P36" s="100">
        <v>4555867.03</v>
      </c>
    </row>
    <row r="37" spans="1:16" x14ac:dyDescent="0.2">
      <c r="A37" s="91" t="s">
        <v>71</v>
      </c>
      <c r="B37" s="91" t="s">
        <v>72</v>
      </c>
      <c r="C37" s="91" t="s">
        <v>7</v>
      </c>
      <c r="D37" s="92">
        <v>374386.06</v>
      </c>
      <c r="E37" s="92">
        <v>270513.58</v>
      </c>
      <c r="F37" s="92">
        <v>333935.43</v>
      </c>
      <c r="G37" s="92">
        <v>431656.84</v>
      </c>
      <c r="H37" s="92">
        <v>559147.68999999994</v>
      </c>
      <c r="I37" s="92">
        <v>333288.27</v>
      </c>
      <c r="J37" s="92">
        <v>429068.19</v>
      </c>
      <c r="K37" s="92">
        <v>317732.19</v>
      </c>
      <c r="L37" s="92">
        <v>391327.18</v>
      </c>
      <c r="M37" s="92">
        <v>317732.19</v>
      </c>
      <c r="N37" s="92">
        <v>570361.13</v>
      </c>
      <c r="O37" s="92">
        <v>322685.7</v>
      </c>
      <c r="P37" s="92">
        <v>4651834.45</v>
      </c>
    </row>
    <row r="38" spans="1:16" x14ac:dyDescent="0.2">
      <c r="A38" s="95" t="s">
        <v>73</v>
      </c>
      <c r="B38" s="95" t="s">
        <v>74</v>
      </c>
      <c r="C38" s="95" t="s">
        <v>7</v>
      </c>
      <c r="D38" s="100">
        <v>262493.62</v>
      </c>
      <c r="E38" s="100">
        <v>189618.37</v>
      </c>
      <c r="F38" s="100">
        <v>234272.53</v>
      </c>
      <c r="G38" s="100">
        <v>302871.67</v>
      </c>
      <c r="H38" s="100">
        <v>392179.98</v>
      </c>
      <c r="I38" s="100">
        <v>233625.37</v>
      </c>
      <c r="J38" s="100">
        <v>301577.34000000003</v>
      </c>
      <c r="K38" s="100">
        <v>222907.89</v>
      </c>
      <c r="L38" s="100">
        <v>274565.90000000002</v>
      </c>
      <c r="M38" s="100">
        <v>222907.89</v>
      </c>
      <c r="N38" s="100">
        <v>399818.91</v>
      </c>
      <c r="O38" s="100">
        <v>227153.75</v>
      </c>
      <c r="P38" s="100">
        <v>3263993.22</v>
      </c>
    </row>
    <row r="39" spans="1:16" x14ac:dyDescent="0.2">
      <c r="A39" s="91" t="s">
        <v>75</v>
      </c>
      <c r="B39" s="91" t="s">
        <v>76</v>
      </c>
      <c r="C39" s="91" t="s">
        <v>7</v>
      </c>
      <c r="D39" s="92">
        <v>282976.28999999998</v>
      </c>
      <c r="E39" s="92">
        <v>252522.16</v>
      </c>
      <c r="F39" s="92">
        <v>245516.12</v>
      </c>
      <c r="G39" s="92">
        <v>280546.33</v>
      </c>
      <c r="H39" s="92">
        <v>296386.08</v>
      </c>
      <c r="I39" s="92">
        <v>380458.6</v>
      </c>
      <c r="J39" s="92">
        <v>390206.14</v>
      </c>
      <c r="K39" s="92">
        <v>277787.89</v>
      </c>
      <c r="L39" s="92">
        <v>271792.46999999997</v>
      </c>
      <c r="M39" s="92">
        <v>252473.89</v>
      </c>
      <c r="N39" s="92">
        <v>227159.88</v>
      </c>
      <c r="O39" s="92">
        <v>269460.92</v>
      </c>
      <c r="P39" s="92">
        <v>3427286.77</v>
      </c>
    </row>
    <row r="40" spans="1:16" x14ac:dyDescent="0.2">
      <c r="A40" s="95" t="s">
        <v>77</v>
      </c>
      <c r="B40" s="95" t="s">
        <v>78</v>
      </c>
      <c r="C40" s="95" t="s">
        <v>7</v>
      </c>
      <c r="D40" s="100">
        <v>250843.45</v>
      </c>
      <c r="E40" s="100">
        <v>190097.16</v>
      </c>
      <c r="F40" s="100">
        <v>321329</v>
      </c>
      <c r="G40" s="100">
        <v>561650.68999999994</v>
      </c>
      <c r="H40" s="100">
        <v>668040.29</v>
      </c>
      <c r="I40" s="100">
        <v>529787.81000000006</v>
      </c>
      <c r="J40" s="100">
        <v>509806.01</v>
      </c>
      <c r="K40" s="100">
        <v>388562.33</v>
      </c>
      <c r="L40" s="100">
        <v>348406.95</v>
      </c>
      <c r="M40" s="100">
        <v>364941.52</v>
      </c>
      <c r="N40" s="100">
        <v>351359.55</v>
      </c>
      <c r="O40" s="100">
        <v>295850.65000000002</v>
      </c>
      <c r="P40" s="100">
        <v>4780675.41</v>
      </c>
    </row>
    <row r="41" spans="1:16" x14ac:dyDescent="0.2">
      <c r="A41" s="91" t="s">
        <v>79</v>
      </c>
      <c r="B41" s="91" t="s">
        <v>80</v>
      </c>
      <c r="C41" s="91" t="s">
        <v>7</v>
      </c>
      <c r="D41" s="92">
        <v>161004.15</v>
      </c>
      <c r="E41" s="92">
        <v>121510.97</v>
      </c>
      <c r="F41" s="92">
        <v>206298.62</v>
      </c>
      <c r="G41" s="92">
        <v>360212.51</v>
      </c>
      <c r="H41" s="92">
        <v>428258.65</v>
      </c>
      <c r="I41" s="92">
        <v>339690.66</v>
      </c>
      <c r="J41" s="92">
        <v>326729.49</v>
      </c>
      <c r="K41" s="92">
        <v>249199.55</v>
      </c>
      <c r="L41" s="92">
        <v>223807.18</v>
      </c>
      <c r="M41" s="92">
        <v>233846.02</v>
      </c>
      <c r="N41" s="92">
        <v>225578.74</v>
      </c>
      <c r="O41" s="92">
        <v>189557</v>
      </c>
      <c r="P41" s="92">
        <v>3065693.54</v>
      </c>
    </row>
    <row r="42" spans="1:16" x14ac:dyDescent="0.2">
      <c r="A42" s="95" t="s">
        <v>81</v>
      </c>
      <c r="B42" s="95" t="s">
        <v>82</v>
      </c>
      <c r="C42" s="95" t="s">
        <v>7</v>
      </c>
      <c r="D42" s="100">
        <v>225779.76</v>
      </c>
      <c r="E42" s="100">
        <v>171330.26</v>
      </c>
      <c r="F42" s="100">
        <v>198504.5</v>
      </c>
      <c r="G42" s="100">
        <v>316480.46000000002</v>
      </c>
      <c r="H42" s="100">
        <v>341334.94</v>
      </c>
      <c r="I42" s="100">
        <v>278370.25</v>
      </c>
      <c r="J42" s="100">
        <v>193533.6</v>
      </c>
      <c r="K42" s="100">
        <v>297863.46000000002</v>
      </c>
      <c r="L42" s="100">
        <v>289529.08</v>
      </c>
      <c r="M42" s="100">
        <v>271410.87</v>
      </c>
      <c r="N42" s="100">
        <v>277208.7</v>
      </c>
      <c r="O42" s="100">
        <v>259815.21</v>
      </c>
      <c r="P42" s="100">
        <v>3121161.09</v>
      </c>
    </row>
    <row r="43" spans="1:16" x14ac:dyDescent="0.2">
      <c r="A43" s="91" t="s">
        <v>83</v>
      </c>
      <c r="B43" s="91" t="s">
        <v>84</v>
      </c>
      <c r="C43" s="91" t="s">
        <v>7</v>
      </c>
      <c r="D43" s="92">
        <v>825514.37</v>
      </c>
      <c r="E43" s="92">
        <v>864538.27</v>
      </c>
      <c r="F43" s="92">
        <v>989948.16</v>
      </c>
      <c r="G43" s="92">
        <v>1189419.01</v>
      </c>
      <c r="H43" s="92">
        <v>912431.02</v>
      </c>
      <c r="I43" s="92">
        <v>1044259.53</v>
      </c>
      <c r="J43" s="92">
        <v>837382.58</v>
      </c>
      <c r="K43" s="92">
        <v>757456.73</v>
      </c>
      <c r="L43" s="92">
        <v>805506.38</v>
      </c>
      <c r="M43" s="92">
        <v>998244.83</v>
      </c>
      <c r="N43" s="92">
        <v>879470.43</v>
      </c>
      <c r="O43" s="92">
        <v>932918.91</v>
      </c>
      <c r="P43" s="92">
        <v>11037090.199999999</v>
      </c>
    </row>
    <row r="44" spans="1:16" x14ac:dyDescent="0.2">
      <c r="A44" s="95" t="s">
        <v>85</v>
      </c>
      <c r="B44" s="95" t="s">
        <v>86</v>
      </c>
      <c r="C44" s="95" t="s">
        <v>7</v>
      </c>
      <c r="D44" s="100">
        <v>594183.27</v>
      </c>
      <c r="E44" s="100">
        <v>622446.92000000004</v>
      </c>
      <c r="F44" s="100">
        <v>712550.02</v>
      </c>
      <c r="G44" s="100">
        <v>855979.44</v>
      </c>
      <c r="H44" s="100">
        <v>656925.15</v>
      </c>
      <c r="I44" s="100">
        <v>751625.34</v>
      </c>
      <c r="J44" s="100">
        <v>602679.4</v>
      </c>
      <c r="K44" s="100">
        <v>527304.03</v>
      </c>
      <c r="L44" s="100">
        <v>579582.03</v>
      </c>
      <c r="M44" s="100">
        <v>718319.79</v>
      </c>
      <c r="N44" s="100">
        <v>632865.37</v>
      </c>
      <c r="O44" s="100">
        <v>671571.19</v>
      </c>
      <c r="P44" s="100">
        <v>7926031.9500000002</v>
      </c>
    </row>
    <row r="45" spans="1:16" x14ac:dyDescent="0.2">
      <c r="A45" s="95" t="s">
        <v>87</v>
      </c>
      <c r="B45" s="95" t="s">
        <v>88</v>
      </c>
      <c r="C45" s="95" t="s">
        <v>7</v>
      </c>
      <c r="D45" s="100">
        <v>161469.24</v>
      </c>
      <c r="E45" s="100">
        <v>147055.26</v>
      </c>
      <c r="F45" s="100">
        <v>213658.77</v>
      </c>
      <c r="G45" s="100">
        <v>541840.4</v>
      </c>
      <c r="H45" s="100">
        <v>346865.78</v>
      </c>
      <c r="I45" s="100">
        <v>317190.95</v>
      </c>
      <c r="J45" s="100">
        <v>356317.76</v>
      </c>
      <c r="K45" s="100">
        <v>312223.37</v>
      </c>
      <c r="L45" s="100">
        <v>248769.19</v>
      </c>
      <c r="M45" s="100">
        <v>326164.06</v>
      </c>
      <c r="N45" s="100">
        <v>232905.65</v>
      </c>
      <c r="O45" s="100">
        <v>194688.94</v>
      </c>
      <c r="P45" s="100">
        <v>3399149.37</v>
      </c>
    </row>
    <row r="46" spans="1:16" x14ac:dyDescent="0.2">
      <c r="A46" s="95" t="s">
        <v>89</v>
      </c>
      <c r="B46" s="95" t="s">
        <v>90</v>
      </c>
      <c r="C46" s="95" t="s">
        <v>7</v>
      </c>
      <c r="D46" s="100">
        <v>201939.26</v>
      </c>
      <c r="E46" s="100">
        <v>183983.94</v>
      </c>
      <c r="F46" s="100">
        <v>267073.46000000002</v>
      </c>
      <c r="G46" s="100">
        <v>677245.55</v>
      </c>
      <c r="H46" s="100">
        <v>433692.13</v>
      </c>
      <c r="I46" s="100">
        <v>396323.83</v>
      </c>
      <c r="J46" s="100">
        <v>445342.25</v>
      </c>
      <c r="K46" s="100">
        <v>390339.3</v>
      </c>
      <c r="L46" s="100">
        <v>311021.58</v>
      </c>
      <c r="M46" s="100">
        <v>407644.98</v>
      </c>
      <c r="N46" s="100">
        <v>291312.33</v>
      </c>
      <c r="O46" s="100">
        <v>243240.99</v>
      </c>
      <c r="P46" s="100">
        <v>4249159.5999999996</v>
      </c>
    </row>
    <row r="47" spans="1:16" x14ac:dyDescent="0.2">
      <c r="A47" s="95" t="s">
        <v>91</v>
      </c>
      <c r="B47" s="95" t="s">
        <v>92</v>
      </c>
      <c r="C47" s="95" t="s">
        <v>7</v>
      </c>
      <c r="D47" s="100">
        <v>242203.86</v>
      </c>
      <c r="E47" s="100">
        <v>220692.8</v>
      </c>
      <c r="F47" s="100">
        <v>320488.15999999997</v>
      </c>
      <c r="G47" s="100">
        <v>812870.51</v>
      </c>
      <c r="H47" s="100">
        <v>520298.67</v>
      </c>
      <c r="I47" s="100">
        <v>475676.52</v>
      </c>
      <c r="J47" s="100">
        <v>534586.55000000005</v>
      </c>
      <c r="K47" s="100">
        <v>468455.23</v>
      </c>
      <c r="L47" s="100">
        <v>373273.97</v>
      </c>
      <c r="M47" s="100">
        <v>489125.9</v>
      </c>
      <c r="N47" s="100">
        <v>349478.66</v>
      </c>
      <c r="O47" s="100">
        <v>292033.40000000002</v>
      </c>
      <c r="P47" s="100">
        <v>5099184.2300000004</v>
      </c>
    </row>
    <row r="48" spans="1:16" x14ac:dyDescent="0.2">
      <c r="A48" s="95" t="s">
        <v>93</v>
      </c>
      <c r="B48" s="95" t="s">
        <v>94</v>
      </c>
      <c r="C48" s="95" t="s">
        <v>7</v>
      </c>
      <c r="D48" s="100">
        <v>201939.26</v>
      </c>
      <c r="E48" s="100">
        <v>183983.94</v>
      </c>
      <c r="F48" s="100">
        <v>267073.46000000002</v>
      </c>
      <c r="G48" s="100">
        <v>677245.55</v>
      </c>
      <c r="H48" s="100">
        <v>433692.13</v>
      </c>
      <c r="I48" s="100">
        <v>396323.83</v>
      </c>
      <c r="J48" s="100">
        <v>445342.25</v>
      </c>
      <c r="K48" s="100">
        <v>390339.3</v>
      </c>
      <c r="L48" s="100">
        <v>311021.58</v>
      </c>
      <c r="M48" s="100">
        <v>407644.98</v>
      </c>
      <c r="N48" s="100">
        <v>291312.33</v>
      </c>
      <c r="O48" s="100">
        <v>243240.99</v>
      </c>
      <c r="P48" s="100">
        <v>4249159.5999999996</v>
      </c>
    </row>
    <row r="49" spans="1:16" x14ac:dyDescent="0.2">
      <c r="A49" s="91" t="s">
        <v>95</v>
      </c>
      <c r="B49" s="91" t="s">
        <v>96</v>
      </c>
      <c r="C49" s="91" t="s">
        <v>38</v>
      </c>
      <c r="D49" s="92">
        <v>474638.49</v>
      </c>
      <c r="E49" s="92">
        <v>428622.12</v>
      </c>
      <c r="F49" s="92">
        <v>412413.72</v>
      </c>
      <c r="G49" s="92">
        <v>507863.18</v>
      </c>
      <c r="H49" s="92">
        <v>428622.12</v>
      </c>
      <c r="I49" s="92">
        <v>412413.72</v>
      </c>
      <c r="J49" s="92">
        <v>507863.18</v>
      </c>
      <c r="K49" s="92">
        <v>468680.26</v>
      </c>
      <c r="L49" s="92">
        <v>450957.06</v>
      </c>
      <c r="M49" s="92">
        <v>555327.03</v>
      </c>
      <c r="N49" s="92">
        <v>468680.26</v>
      </c>
      <c r="O49" s="92">
        <v>450957.06</v>
      </c>
      <c r="P49" s="92">
        <v>5567038.2000000002</v>
      </c>
    </row>
    <row r="50" spans="1:16" x14ac:dyDescent="0.2">
      <c r="A50" s="91" t="s">
        <v>97</v>
      </c>
      <c r="B50" s="91" t="s">
        <v>98</v>
      </c>
      <c r="C50" s="91" t="s">
        <v>99</v>
      </c>
      <c r="D50" s="92">
        <v>887705.56</v>
      </c>
      <c r="E50" s="92">
        <v>963295.89</v>
      </c>
      <c r="F50" s="92">
        <v>1068253.68</v>
      </c>
      <c r="G50" s="92">
        <v>1071988.83</v>
      </c>
      <c r="H50" s="92">
        <v>623023.47</v>
      </c>
      <c r="I50" s="92">
        <v>434398.26</v>
      </c>
      <c r="J50" s="92">
        <v>559525.88</v>
      </c>
      <c r="K50" s="92">
        <v>514479.22</v>
      </c>
      <c r="L50" s="92">
        <v>673218.85</v>
      </c>
      <c r="M50" s="92">
        <v>1061113.3799999999</v>
      </c>
      <c r="N50" s="92">
        <v>1415631.89</v>
      </c>
      <c r="O50" s="92">
        <v>1454706.26</v>
      </c>
      <c r="P50" s="92">
        <v>10727341.199999999</v>
      </c>
    </row>
    <row r="51" spans="1:16" x14ac:dyDescent="0.2">
      <c r="A51" s="95" t="s">
        <v>100</v>
      </c>
      <c r="B51" s="95" t="s">
        <v>101</v>
      </c>
      <c r="C51" s="95" t="s">
        <v>99</v>
      </c>
      <c r="D51" s="100">
        <v>616463.6</v>
      </c>
      <c r="E51" s="100">
        <v>668859.84</v>
      </c>
      <c r="F51" s="100">
        <v>742149.8</v>
      </c>
      <c r="G51" s="100">
        <v>744640.24</v>
      </c>
      <c r="H51" s="100">
        <v>432624.24</v>
      </c>
      <c r="I51" s="100">
        <v>301698.48</v>
      </c>
      <c r="J51" s="100">
        <v>388863.73</v>
      </c>
      <c r="K51" s="100">
        <v>357457.23</v>
      </c>
      <c r="L51" s="100">
        <v>467563.36</v>
      </c>
      <c r="M51" s="100">
        <v>737013.23</v>
      </c>
      <c r="N51" s="100">
        <v>983588.93</v>
      </c>
      <c r="O51" s="100">
        <v>1010340.07</v>
      </c>
      <c r="P51" s="100">
        <v>7451262.75</v>
      </c>
    </row>
    <row r="52" spans="1:16" x14ac:dyDescent="0.2">
      <c r="A52" s="91" t="s">
        <v>102</v>
      </c>
      <c r="B52" s="91" t="s">
        <v>103</v>
      </c>
      <c r="C52" s="91" t="s">
        <v>104</v>
      </c>
      <c r="D52" s="92">
        <v>142275.17000000001</v>
      </c>
      <c r="E52" s="92">
        <v>140699.63</v>
      </c>
      <c r="F52" s="92">
        <v>140699.63</v>
      </c>
      <c r="G52" s="92">
        <v>149388.92000000001</v>
      </c>
      <c r="H52" s="92">
        <v>140699.63</v>
      </c>
      <c r="I52" s="92">
        <v>132010.35</v>
      </c>
      <c r="J52" s="92">
        <v>149388.92000000001</v>
      </c>
      <c r="K52" s="92">
        <v>151953.85</v>
      </c>
      <c r="L52" s="92">
        <v>151953.85</v>
      </c>
      <c r="M52" s="92">
        <v>161338.18</v>
      </c>
      <c r="N52" s="92">
        <v>151953.85</v>
      </c>
      <c r="O52" s="92">
        <v>151953.85</v>
      </c>
      <c r="P52" s="92">
        <v>1764315.83</v>
      </c>
    </row>
    <row r="53" spans="1:16" x14ac:dyDescent="0.2">
      <c r="A53" s="91" t="s">
        <v>105</v>
      </c>
      <c r="B53" s="91" t="s">
        <v>106</v>
      </c>
      <c r="C53" s="91" t="s">
        <v>104</v>
      </c>
      <c r="D53" s="92">
        <v>944342.54</v>
      </c>
      <c r="E53" s="92">
        <v>797647.42</v>
      </c>
      <c r="F53" s="92">
        <v>797647.42</v>
      </c>
      <c r="G53" s="92">
        <v>1056332.8799999999</v>
      </c>
      <c r="H53" s="92">
        <v>840422.18</v>
      </c>
      <c r="I53" s="92">
        <v>754465.29</v>
      </c>
      <c r="J53" s="92">
        <v>1013150.74</v>
      </c>
      <c r="K53" s="92">
        <v>872901.16</v>
      </c>
      <c r="L53" s="92">
        <v>861461.93</v>
      </c>
      <c r="M53" s="92">
        <v>1094206.25</v>
      </c>
      <c r="N53" s="92">
        <v>861461.93</v>
      </c>
      <c r="O53" s="92">
        <v>861461.93</v>
      </c>
      <c r="P53" s="92">
        <v>10755501.699999999</v>
      </c>
    </row>
    <row r="54" spans="1:16" x14ac:dyDescent="0.2">
      <c r="A54" s="91" t="s">
        <v>107</v>
      </c>
      <c r="B54" s="91" t="s">
        <v>108</v>
      </c>
      <c r="C54" s="91" t="s">
        <v>104</v>
      </c>
      <c r="D54" s="92">
        <v>465916.79</v>
      </c>
      <c r="E54" s="92">
        <v>421921.97</v>
      </c>
      <c r="F54" s="92">
        <v>413311.32</v>
      </c>
      <c r="G54" s="92">
        <v>523017.41</v>
      </c>
      <c r="H54" s="92">
        <v>455726.76</v>
      </c>
      <c r="I54" s="92">
        <v>405019.58</v>
      </c>
      <c r="J54" s="92">
        <v>506115.02</v>
      </c>
      <c r="K54" s="92">
        <v>437417.18</v>
      </c>
      <c r="L54" s="92">
        <v>428117.76000000001</v>
      </c>
      <c r="M54" s="92">
        <v>546599.27</v>
      </c>
      <c r="N54" s="92">
        <v>428117.76000000001</v>
      </c>
      <c r="O54" s="92">
        <v>428117.76000000001</v>
      </c>
      <c r="P54" s="92">
        <v>5459398.5800000001</v>
      </c>
    </row>
    <row r="55" spans="1:16" x14ac:dyDescent="0.2">
      <c r="A55" s="95" t="s">
        <v>109</v>
      </c>
      <c r="B55" s="95" t="s">
        <v>110</v>
      </c>
      <c r="C55" s="95" t="s">
        <v>104</v>
      </c>
      <c r="D55" s="100">
        <v>287492.94</v>
      </c>
      <c r="E55" s="100">
        <v>247686.23</v>
      </c>
      <c r="F55" s="100">
        <v>237094.38</v>
      </c>
      <c r="G55" s="100">
        <v>290868.37</v>
      </c>
      <c r="H55" s="100">
        <v>269277.3</v>
      </c>
      <c r="I55" s="100">
        <v>215503.31</v>
      </c>
      <c r="J55" s="100">
        <v>280276.52</v>
      </c>
      <c r="K55" s="100">
        <v>267501.96999999997</v>
      </c>
      <c r="L55" s="100">
        <v>267501.96999999997</v>
      </c>
      <c r="M55" s="100">
        <v>302699.59999999998</v>
      </c>
      <c r="N55" s="100">
        <v>267501.96999999997</v>
      </c>
      <c r="O55" s="100">
        <v>267501.96999999997</v>
      </c>
      <c r="P55" s="100">
        <v>3200906.53</v>
      </c>
    </row>
    <row r="56" spans="1:16" x14ac:dyDescent="0.2">
      <c r="A56" s="91" t="s">
        <v>111</v>
      </c>
      <c r="B56" s="91" t="s">
        <v>112</v>
      </c>
      <c r="C56" s="91" t="s">
        <v>104</v>
      </c>
      <c r="D56" s="92">
        <v>423813.19</v>
      </c>
      <c r="E56" s="92">
        <v>369464.05</v>
      </c>
      <c r="F56" s="92">
        <v>362020.93</v>
      </c>
      <c r="G56" s="92">
        <v>445003.85</v>
      </c>
      <c r="H56" s="92">
        <v>369464.05</v>
      </c>
      <c r="I56" s="92">
        <v>331773.33</v>
      </c>
      <c r="J56" s="92">
        <v>445003.85</v>
      </c>
      <c r="K56" s="92">
        <v>390990.53</v>
      </c>
      <c r="L56" s="92">
        <v>390990.53</v>
      </c>
      <c r="M56" s="92">
        <v>480613.9</v>
      </c>
      <c r="N56" s="92">
        <v>399029.26</v>
      </c>
      <c r="O56" s="92">
        <v>390990.53</v>
      </c>
      <c r="P56" s="92">
        <v>4799158</v>
      </c>
    </row>
    <row r="57" spans="1:16" x14ac:dyDescent="0.2">
      <c r="A57" s="95" t="s">
        <v>113</v>
      </c>
      <c r="B57" s="95" t="s">
        <v>114</v>
      </c>
      <c r="C57" s="95" t="s">
        <v>104</v>
      </c>
      <c r="D57" s="100">
        <v>572296.03</v>
      </c>
      <c r="E57" s="100">
        <v>479297.93</v>
      </c>
      <c r="F57" s="100">
        <v>479297.93</v>
      </c>
      <c r="G57" s="100">
        <v>629525.64</v>
      </c>
      <c r="H57" s="100">
        <v>515066.43</v>
      </c>
      <c r="I57" s="100">
        <v>450683.13</v>
      </c>
      <c r="J57" s="100">
        <v>615218.23</v>
      </c>
      <c r="K57" s="100">
        <v>502190.33</v>
      </c>
      <c r="L57" s="100">
        <v>494464.33</v>
      </c>
      <c r="M57" s="100">
        <v>664436.43999999994</v>
      </c>
      <c r="N57" s="100">
        <v>517642.34</v>
      </c>
      <c r="O57" s="100">
        <v>517642.34</v>
      </c>
      <c r="P57" s="100">
        <v>6437761.0999999996</v>
      </c>
    </row>
    <row r="58" spans="1:16" x14ac:dyDescent="0.2">
      <c r="A58" s="95" t="s">
        <v>115</v>
      </c>
      <c r="B58" s="95" t="s">
        <v>116</v>
      </c>
      <c r="C58" s="95" t="s">
        <v>104</v>
      </c>
      <c r="D58" s="100">
        <v>1348983.5</v>
      </c>
      <c r="E58" s="100">
        <v>1151745.76</v>
      </c>
      <c r="F58" s="100">
        <v>1151745.76</v>
      </c>
      <c r="G58" s="100">
        <v>1516584.48</v>
      </c>
      <c r="H58" s="100">
        <v>1208975.3700000001</v>
      </c>
      <c r="I58" s="100">
        <v>1173206.8700000001</v>
      </c>
      <c r="J58" s="100">
        <v>1430740.08</v>
      </c>
      <c r="K58" s="100">
        <v>1236160.82</v>
      </c>
      <c r="L58" s="100">
        <v>1220708.81</v>
      </c>
      <c r="M58" s="100">
        <v>1576105.04</v>
      </c>
      <c r="N58" s="100">
        <v>1251612.83</v>
      </c>
      <c r="O58" s="100">
        <v>1251612.83</v>
      </c>
      <c r="P58" s="100">
        <v>15518182.199999999</v>
      </c>
    </row>
    <row r="59" spans="1:16" x14ac:dyDescent="0.2">
      <c r="A59" s="91" t="s">
        <v>117</v>
      </c>
      <c r="B59" s="91" t="s">
        <v>118</v>
      </c>
      <c r="C59" s="91" t="s">
        <v>104</v>
      </c>
      <c r="D59" s="92">
        <v>614344.5</v>
      </c>
      <c r="E59" s="92">
        <v>566507.54</v>
      </c>
      <c r="F59" s="92">
        <v>559053.49</v>
      </c>
      <c r="G59" s="92">
        <v>716735.25</v>
      </c>
      <c r="H59" s="92">
        <v>630727.02</v>
      </c>
      <c r="I59" s="92">
        <v>559053.49</v>
      </c>
      <c r="J59" s="92">
        <v>709854.59</v>
      </c>
      <c r="K59" s="92">
        <v>634740.74</v>
      </c>
      <c r="L59" s="92">
        <v>603777.77</v>
      </c>
      <c r="M59" s="92">
        <v>766642.96</v>
      </c>
      <c r="N59" s="92">
        <v>634740.74</v>
      </c>
      <c r="O59" s="92">
        <v>634740.74</v>
      </c>
      <c r="P59" s="92">
        <v>7630918.8300000001</v>
      </c>
    </row>
    <row r="60" spans="1:16" x14ac:dyDescent="0.2">
      <c r="A60" s="95" t="s">
        <v>119</v>
      </c>
      <c r="B60" s="95" t="s">
        <v>120</v>
      </c>
      <c r="C60" s="95" t="s">
        <v>104</v>
      </c>
      <c r="D60" s="100">
        <v>498574.69</v>
      </c>
      <c r="E60" s="100">
        <v>430041.15</v>
      </c>
      <c r="F60" s="100">
        <v>430041.15</v>
      </c>
      <c r="G60" s="100">
        <v>544718.79</v>
      </c>
      <c r="H60" s="100">
        <v>444375.85</v>
      </c>
      <c r="I60" s="100">
        <v>401371.74</v>
      </c>
      <c r="J60" s="100">
        <v>530384.07999999996</v>
      </c>
      <c r="K60" s="100">
        <v>448962.96</v>
      </c>
      <c r="L60" s="100">
        <v>448962.96</v>
      </c>
      <c r="M60" s="100">
        <v>572814.81000000006</v>
      </c>
      <c r="N60" s="100">
        <v>448962.96</v>
      </c>
      <c r="O60" s="100">
        <v>457013.33</v>
      </c>
      <c r="P60" s="100">
        <v>5656224.4699999997</v>
      </c>
    </row>
    <row r="61" spans="1:16" x14ac:dyDescent="0.2">
      <c r="A61" s="91" t="s">
        <v>121</v>
      </c>
      <c r="B61" s="91" t="s">
        <v>122</v>
      </c>
      <c r="C61" s="91" t="s">
        <v>104</v>
      </c>
      <c r="D61" s="92">
        <v>276162.48</v>
      </c>
      <c r="E61" s="92">
        <v>238420.27</v>
      </c>
      <c r="F61" s="92">
        <v>238420.27</v>
      </c>
      <c r="G61" s="92">
        <v>335077.14</v>
      </c>
      <c r="H61" s="92">
        <v>257751.65</v>
      </c>
      <c r="I61" s="92">
        <v>231976.48</v>
      </c>
      <c r="J61" s="92">
        <v>309301.98</v>
      </c>
      <c r="K61" s="92">
        <v>257494.86</v>
      </c>
      <c r="L61" s="92">
        <v>250535.54</v>
      </c>
      <c r="M61" s="92">
        <v>334047.38</v>
      </c>
      <c r="N61" s="92">
        <v>250535.54</v>
      </c>
      <c r="O61" s="92">
        <v>250535.54</v>
      </c>
      <c r="P61" s="92">
        <v>3230259.13</v>
      </c>
    </row>
    <row r="62" spans="1:16" x14ac:dyDescent="0.2">
      <c r="A62" s="91" t="s">
        <v>123</v>
      </c>
      <c r="B62" s="91" t="s">
        <v>124</v>
      </c>
      <c r="C62" s="120" t="s">
        <v>104</v>
      </c>
      <c r="D62" s="92">
        <v>503229.41</v>
      </c>
      <c r="E62" s="92">
        <v>438177.8</v>
      </c>
      <c r="F62" s="92">
        <v>438177.8</v>
      </c>
      <c r="G62" s="92">
        <v>631491.54</v>
      </c>
      <c r="H62" s="92">
        <v>515503.3</v>
      </c>
      <c r="I62" s="92">
        <v>489728.13</v>
      </c>
      <c r="J62" s="92">
        <v>573497.42000000004</v>
      </c>
      <c r="K62" s="92">
        <v>501071.08</v>
      </c>
      <c r="L62" s="92">
        <v>501071.08</v>
      </c>
      <c r="M62" s="92">
        <v>612420.19999999995</v>
      </c>
      <c r="N62" s="92">
        <v>535867.68000000005</v>
      </c>
      <c r="O62" s="92">
        <v>535867.68000000005</v>
      </c>
      <c r="P62" s="92">
        <v>6276103.1200000001</v>
      </c>
    </row>
    <row r="63" spans="1:16" x14ac:dyDescent="0.2">
      <c r="A63" s="95" t="s">
        <v>125</v>
      </c>
      <c r="B63" s="95" t="s">
        <v>126</v>
      </c>
      <c r="C63" s="95" t="s">
        <v>104</v>
      </c>
      <c r="D63" s="100">
        <v>1301032.1299999999</v>
      </c>
      <c r="E63" s="100">
        <v>1146121.1000000001</v>
      </c>
      <c r="F63" s="100">
        <v>1134544.1200000001</v>
      </c>
      <c r="G63" s="100">
        <v>1389237.7</v>
      </c>
      <c r="H63" s="100">
        <v>1296621.8500000001</v>
      </c>
      <c r="I63" s="100">
        <v>1215582.98</v>
      </c>
      <c r="J63" s="100">
        <v>1389237.7</v>
      </c>
      <c r="K63" s="100">
        <v>1225309.3500000001</v>
      </c>
      <c r="L63" s="100">
        <v>1212806.19</v>
      </c>
      <c r="M63" s="100">
        <v>1512881.95</v>
      </c>
      <c r="N63" s="100">
        <v>1225309.3500000001</v>
      </c>
      <c r="O63" s="100">
        <v>1225309.3500000001</v>
      </c>
      <c r="P63" s="100">
        <v>15273993.800000001</v>
      </c>
    </row>
    <row r="64" spans="1:16" x14ac:dyDescent="0.2">
      <c r="A64" s="95" t="s">
        <v>127</v>
      </c>
      <c r="B64" s="95" t="s">
        <v>128</v>
      </c>
      <c r="C64" s="95" t="s">
        <v>104</v>
      </c>
      <c r="D64" s="100">
        <v>345385.13</v>
      </c>
      <c r="E64" s="100">
        <v>306380.43</v>
      </c>
      <c r="F64" s="100">
        <v>306380.43</v>
      </c>
      <c r="G64" s="100">
        <v>375159.71</v>
      </c>
      <c r="H64" s="100">
        <v>312633.09000000003</v>
      </c>
      <c r="I64" s="100">
        <v>275117.12</v>
      </c>
      <c r="J64" s="100">
        <v>362654.38</v>
      </c>
      <c r="K64" s="100">
        <v>324134.65999999997</v>
      </c>
      <c r="L64" s="100">
        <v>317381.84999999998</v>
      </c>
      <c r="M64" s="100">
        <v>391662.71</v>
      </c>
      <c r="N64" s="100">
        <v>330887.46000000002</v>
      </c>
      <c r="O64" s="100">
        <v>330887.46000000002</v>
      </c>
      <c r="P64" s="100">
        <v>3978664.43</v>
      </c>
    </row>
    <row r="65" spans="1:16" x14ac:dyDescent="0.2">
      <c r="A65" s="95" t="s">
        <v>129</v>
      </c>
      <c r="B65" s="95" t="s">
        <v>130</v>
      </c>
      <c r="C65" s="95" t="s">
        <v>104</v>
      </c>
      <c r="D65" s="100">
        <v>716670.24</v>
      </c>
      <c r="E65" s="100">
        <v>631176.99</v>
      </c>
      <c r="F65" s="100">
        <v>625156.96</v>
      </c>
      <c r="G65" s="100">
        <v>787234.69</v>
      </c>
      <c r="H65" s="100">
        <v>694618.85</v>
      </c>
      <c r="I65" s="100">
        <v>648310.92000000004</v>
      </c>
      <c r="J65" s="100">
        <v>793254.72</v>
      </c>
      <c r="K65" s="100">
        <v>675170.46</v>
      </c>
      <c r="L65" s="100">
        <v>675170.46</v>
      </c>
      <c r="M65" s="100">
        <v>850214.65</v>
      </c>
      <c r="N65" s="100">
        <v>681672.1</v>
      </c>
      <c r="O65" s="100">
        <v>681672.1</v>
      </c>
      <c r="P65" s="100">
        <v>8460323.1400000006</v>
      </c>
    </row>
    <row r="66" spans="1:16" x14ac:dyDescent="0.2">
      <c r="A66" s="95" t="s">
        <v>131</v>
      </c>
      <c r="B66" s="95" t="s">
        <v>132</v>
      </c>
      <c r="C66" s="95" t="s">
        <v>104</v>
      </c>
      <c r="D66" s="100">
        <v>263888.59000000003</v>
      </c>
      <c r="E66" s="100">
        <v>225532.69</v>
      </c>
      <c r="F66" s="100">
        <v>225532.69</v>
      </c>
      <c r="G66" s="100">
        <v>283526.81</v>
      </c>
      <c r="H66" s="100">
        <v>231976.48</v>
      </c>
      <c r="I66" s="100">
        <v>193313.74</v>
      </c>
      <c r="J66" s="100">
        <v>257751.65</v>
      </c>
      <c r="K66" s="100">
        <v>243576.22</v>
      </c>
      <c r="L66" s="100">
        <v>229657.58</v>
      </c>
      <c r="M66" s="100">
        <v>299250.78000000003</v>
      </c>
      <c r="N66" s="100">
        <v>243576.22</v>
      </c>
      <c r="O66" s="100">
        <v>243576.22</v>
      </c>
      <c r="P66" s="100">
        <v>2941159.67</v>
      </c>
    </row>
    <row r="67" spans="1:16" x14ac:dyDescent="0.2">
      <c r="A67" s="95" t="s">
        <v>133</v>
      </c>
      <c r="B67" s="95" t="s">
        <v>134</v>
      </c>
      <c r="C67" s="95" t="s">
        <v>104</v>
      </c>
      <c r="D67" s="100">
        <v>169481.07</v>
      </c>
      <c r="E67" s="100">
        <v>148298.64000000001</v>
      </c>
      <c r="F67" s="100">
        <v>148298.64000000001</v>
      </c>
      <c r="G67" s="100">
        <v>177958.37</v>
      </c>
      <c r="H67" s="100">
        <v>148298.64000000001</v>
      </c>
      <c r="I67" s="100">
        <v>136434.75</v>
      </c>
      <c r="J67" s="100">
        <v>177958.37</v>
      </c>
      <c r="K67" s="100">
        <v>160157.54999999999</v>
      </c>
      <c r="L67" s="100">
        <v>160157.54999999999</v>
      </c>
      <c r="M67" s="100">
        <v>192189.06</v>
      </c>
      <c r="N67" s="100">
        <v>160157.54999999999</v>
      </c>
      <c r="O67" s="100">
        <v>160157.54999999999</v>
      </c>
      <c r="P67" s="100">
        <v>1939547.74</v>
      </c>
    </row>
    <row r="68" spans="1:16" x14ac:dyDescent="0.2">
      <c r="A68" s="95" t="s">
        <v>135</v>
      </c>
      <c r="B68" s="95" t="s">
        <v>136</v>
      </c>
      <c r="C68" s="95" t="s">
        <v>137</v>
      </c>
      <c r="D68" s="100">
        <v>0</v>
      </c>
      <c r="E68" s="100">
        <v>0</v>
      </c>
      <c r="F68" s="100">
        <v>462016.14</v>
      </c>
      <c r="G68" s="100">
        <v>363028.36</v>
      </c>
      <c r="H68" s="100">
        <v>313644.21000000002</v>
      </c>
      <c r="I68" s="100">
        <v>264040.58</v>
      </c>
      <c r="J68" s="100">
        <v>330105.59000000003</v>
      </c>
      <c r="K68" s="100">
        <v>296963.34000000003</v>
      </c>
      <c r="L68" s="100">
        <v>296963.34000000003</v>
      </c>
      <c r="M68" s="100">
        <v>346566.97</v>
      </c>
      <c r="N68" s="100">
        <v>313644.21000000002</v>
      </c>
      <c r="O68" s="100">
        <v>313644.21000000002</v>
      </c>
      <c r="P68" s="100">
        <v>3300616.95</v>
      </c>
    </row>
    <row r="69" spans="1:16" x14ac:dyDescent="0.2">
      <c r="A69" s="95" t="s">
        <v>138</v>
      </c>
      <c r="B69" s="95" t="s">
        <v>139</v>
      </c>
      <c r="C69" s="95" t="s">
        <v>137</v>
      </c>
      <c r="D69" s="100">
        <v>2586274.5699999998</v>
      </c>
      <c r="E69" s="100">
        <v>0</v>
      </c>
      <c r="F69" s="100">
        <v>0</v>
      </c>
      <c r="G69" s="100">
        <v>0</v>
      </c>
      <c r="H69" s="100">
        <v>2442927.5299999998</v>
      </c>
      <c r="I69" s="100">
        <v>2414005.7400000002</v>
      </c>
      <c r="J69" s="100">
        <v>0</v>
      </c>
      <c r="K69" s="100">
        <v>0</v>
      </c>
      <c r="L69" s="100">
        <v>0</v>
      </c>
      <c r="M69" s="100">
        <v>0</v>
      </c>
      <c r="N69" s="100">
        <v>0</v>
      </c>
      <c r="O69" s="100">
        <v>0</v>
      </c>
      <c r="P69" s="100">
        <v>7443207.8399999999</v>
      </c>
    </row>
    <row r="70" spans="1:16" x14ac:dyDescent="0.2">
      <c r="A70" s="95" t="s">
        <v>140</v>
      </c>
      <c r="B70" s="95" t="s">
        <v>141</v>
      </c>
      <c r="C70" s="95" t="s">
        <v>137</v>
      </c>
      <c r="D70" s="100">
        <v>561313.03</v>
      </c>
      <c r="E70" s="100">
        <v>0</v>
      </c>
      <c r="F70" s="100">
        <v>0</v>
      </c>
      <c r="G70" s="100">
        <v>0</v>
      </c>
      <c r="H70" s="100">
        <v>557708.59</v>
      </c>
      <c r="I70" s="100">
        <v>453108.11</v>
      </c>
      <c r="J70" s="100">
        <v>0</v>
      </c>
      <c r="K70" s="100">
        <v>0</v>
      </c>
      <c r="L70" s="100">
        <v>0</v>
      </c>
      <c r="M70" s="100">
        <v>0</v>
      </c>
      <c r="N70" s="100">
        <v>0</v>
      </c>
      <c r="O70" s="100">
        <v>0</v>
      </c>
      <c r="P70" s="100">
        <v>1572129.73</v>
      </c>
    </row>
    <row r="71" spans="1:16" x14ac:dyDescent="0.2">
      <c r="A71" s="95" t="s">
        <v>142</v>
      </c>
      <c r="B71" s="95" t="s">
        <v>143</v>
      </c>
      <c r="C71" s="95" t="s">
        <v>137</v>
      </c>
      <c r="D71" s="100">
        <v>547347.78</v>
      </c>
      <c r="E71" s="100">
        <v>0</v>
      </c>
      <c r="F71" s="100">
        <v>0</v>
      </c>
      <c r="G71" s="100">
        <v>0</v>
      </c>
      <c r="H71" s="100">
        <v>536499.28</v>
      </c>
      <c r="I71" s="100">
        <v>407797.3</v>
      </c>
      <c r="J71" s="100">
        <v>0</v>
      </c>
      <c r="K71" s="100">
        <v>0</v>
      </c>
      <c r="L71" s="100">
        <v>0</v>
      </c>
      <c r="M71" s="100">
        <v>0</v>
      </c>
      <c r="N71" s="100">
        <v>0</v>
      </c>
      <c r="O71" s="100">
        <v>0</v>
      </c>
      <c r="P71" s="100">
        <v>1491644.36</v>
      </c>
    </row>
    <row r="72" spans="1:16" x14ac:dyDescent="0.2">
      <c r="A72" s="91" t="s">
        <v>144</v>
      </c>
      <c r="B72" s="91" t="s">
        <v>145</v>
      </c>
      <c r="C72" s="91" t="s">
        <v>137</v>
      </c>
      <c r="D72" s="92">
        <v>0</v>
      </c>
      <c r="E72" s="92">
        <v>0</v>
      </c>
      <c r="F72" s="92">
        <v>1692696.44</v>
      </c>
      <c r="G72" s="92">
        <v>1665102.08</v>
      </c>
      <c r="H72" s="92">
        <v>1610639.51</v>
      </c>
      <c r="I72" s="92">
        <v>1337600.53</v>
      </c>
      <c r="J72" s="92">
        <v>1897475.68</v>
      </c>
      <c r="K72" s="92">
        <v>1679474.48</v>
      </c>
      <c r="L72" s="92">
        <v>1679474.48</v>
      </c>
      <c r="M72" s="92">
        <v>2030287.67</v>
      </c>
      <c r="N72" s="92">
        <v>1679474.48</v>
      </c>
      <c r="O72" s="92">
        <v>1679474.48</v>
      </c>
      <c r="P72" s="92">
        <v>16951699.800000001</v>
      </c>
    </row>
    <row r="73" spans="1:16" x14ac:dyDescent="0.2">
      <c r="A73" s="95" t="s">
        <v>146</v>
      </c>
      <c r="B73" s="95" t="s">
        <v>147</v>
      </c>
      <c r="C73" s="95" t="s">
        <v>137</v>
      </c>
      <c r="D73" s="100">
        <v>0</v>
      </c>
      <c r="E73" s="100">
        <v>2299764.65</v>
      </c>
      <c r="F73" s="100">
        <v>2289159.9900000002</v>
      </c>
      <c r="G73" s="100">
        <v>2133464.34</v>
      </c>
      <c r="H73" s="100">
        <v>0</v>
      </c>
      <c r="I73" s="100">
        <v>0</v>
      </c>
      <c r="J73" s="100">
        <v>2397616.7200000002</v>
      </c>
      <c r="K73" s="100">
        <v>2591647.9300000002</v>
      </c>
      <c r="L73" s="100">
        <v>2567929.37</v>
      </c>
      <c r="M73" s="100">
        <v>2710240.73</v>
      </c>
      <c r="N73" s="100">
        <v>2679143.06</v>
      </c>
      <c r="O73" s="100">
        <v>2753988.3</v>
      </c>
      <c r="P73" s="100">
        <v>22422955.100000001</v>
      </c>
    </row>
    <row r="74" spans="1:16" x14ac:dyDescent="0.2">
      <c r="A74" s="95" t="s">
        <v>148</v>
      </c>
      <c r="B74" s="95" t="s">
        <v>149</v>
      </c>
      <c r="C74" s="95" t="s">
        <v>137</v>
      </c>
      <c r="D74" s="100">
        <v>0</v>
      </c>
      <c r="E74" s="100">
        <v>523966.5</v>
      </c>
      <c r="F74" s="100">
        <v>533125.06999999995</v>
      </c>
      <c r="G74" s="100">
        <v>543247.69999999995</v>
      </c>
      <c r="H74" s="100">
        <v>0</v>
      </c>
      <c r="I74" s="100">
        <v>0</v>
      </c>
      <c r="J74" s="100">
        <v>557708.59</v>
      </c>
      <c r="K74" s="100">
        <v>556068.44999999995</v>
      </c>
      <c r="L74" s="100">
        <v>574516.22</v>
      </c>
      <c r="M74" s="100">
        <v>583476.56000000006</v>
      </c>
      <c r="N74" s="100">
        <v>533931.13</v>
      </c>
      <c r="O74" s="100">
        <v>555014.29</v>
      </c>
      <c r="P74" s="100">
        <v>4961054.51</v>
      </c>
    </row>
    <row r="75" spans="1:16" x14ac:dyDescent="0.2">
      <c r="A75" s="95" t="s">
        <v>150</v>
      </c>
      <c r="B75" s="95" t="s">
        <v>151</v>
      </c>
      <c r="C75" s="95" t="s">
        <v>137</v>
      </c>
      <c r="D75" s="100">
        <v>0</v>
      </c>
      <c r="E75" s="100">
        <v>439129.24</v>
      </c>
      <c r="F75" s="100">
        <v>484922.08</v>
      </c>
      <c r="G75" s="100">
        <v>544693.79</v>
      </c>
      <c r="H75" s="100">
        <v>0</v>
      </c>
      <c r="I75" s="100">
        <v>0</v>
      </c>
      <c r="J75" s="100">
        <v>412617.59</v>
      </c>
      <c r="K75" s="100">
        <v>511793.81</v>
      </c>
      <c r="L75" s="100">
        <v>494400.2</v>
      </c>
      <c r="M75" s="100">
        <v>581368.25</v>
      </c>
      <c r="N75" s="100">
        <v>526024.93999999994</v>
      </c>
      <c r="O75" s="100">
        <v>547108.11</v>
      </c>
      <c r="P75" s="100">
        <v>4542058.01</v>
      </c>
    </row>
    <row r="76" spans="1:16" x14ac:dyDescent="0.2">
      <c r="A76" s="91" t="s">
        <v>152</v>
      </c>
      <c r="B76" s="91" t="s">
        <v>153</v>
      </c>
      <c r="C76" s="91" t="s">
        <v>7</v>
      </c>
      <c r="D76" s="92">
        <v>194808.6</v>
      </c>
      <c r="E76" s="92">
        <v>147801.34</v>
      </c>
      <c r="F76" s="92">
        <v>171330.26</v>
      </c>
      <c r="G76" s="92">
        <v>273067.96000000002</v>
      </c>
      <c r="H76" s="92">
        <v>294608.51</v>
      </c>
      <c r="I76" s="92">
        <v>240260.03</v>
      </c>
      <c r="J76" s="92">
        <v>167022.15</v>
      </c>
      <c r="K76" s="92">
        <v>257278.66</v>
      </c>
      <c r="L76" s="92">
        <v>250031.37</v>
      </c>
      <c r="M76" s="92">
        <v>234449.71</v>
      </c>
      <c r="N76" s="92">
        <v>239522.81</v>
      </c>
      <c r="O76" s="92">
        <v>223941.14</v>
      </c>
      <c r="P76" s="92">
        <v>2694122.54</v>
      </c>
    </row>
    <row r="77" spans="1:16" x14ac:dyDescent="0.2">
      <c r="A77" s="95" t="s">
        <v>154</v>
      </c>
      <c r="B77" s="95" t="s">
        <v>155</v>
      </c>
      <c r="C77" s="95" t="s">
        <v>7</v>
      </c>
      <c r="D77" s="100">
        <v>269139.38</v>
      </c>
      <c r="E77" s="100">
        <v>204138.18</v>
      </c>
      <c r="F77" s="100">
        <v>236614.71</v>
      </c>
      <c r="G77" s="100">
        <v>377125.4</v>
      </c>
      <c r="H77" s="100">
        <v>406619.39</v>
      </c>
      <c r="I77" s="100">
        <v>331724.53999999998</v>
      </c>
      <c r="J77" s="100">
        <v>230649.63</v>
      </c>
      <c r="K77" s="100">
        <v>355117.02</v>
      </c>
      <c r="L77" s="100">
        <v>344970.82</v>
      </c>
      <c r="M77" s="100">
        <v>323591.33</v>
      </c>
      <c r="N77" s="100">
        <v>330476.25</v>
      </c>
      <c r="O77" s="100">
        <v>309459.12</v>
      </c>
      <c r="P77" s="100">
        <v>3719625.77</v>
      </c>
    </row>
    <row r="78" spans="1:16" x14ac:dyDescent="0.2">
      <c r="A78" s="91" t="s">
        <v>156</v>
      </c>
      <c r="B78" s="91" t="s">
        <v>157</v>
      </c>
      <c r="C78" s="91" t="s">
        <v>7</v>
      </c>
      <c r="D78" s="92">
        <v>286483.23</v>
      </c>
      <c r="E78" s="92">
        <v>217393.91</v>
      </c>
      <c r="F78" s="92">
        <v>252190.19</v>
      </c>
      <c r="G78" s="92">
        <v>401648.5</v>
      </c>
      <c r="H78" s="92">
        <v>433130.85</v>
      </c>
      <c r="I78" s="92">
        <v>353265.1</v>
      </c>
      <c r="J78" s="92">
        <v>245562.32</v>
      </c>
      <c r="K78" s="92">
        <v>378308.34</v>
      </c>
      <c r="L78" s="92">
        <v>367437.41</v>
      </c>
      <c r="M78" s="92">
        <v>344608.46</v>
      </c>
      <c r="N78" s="92">
        <v>352218.11</v>
      </c>
      <c r="O78" s="92">
        <v>329389.15999999997</v>
      </c>
      <c r="P78" s="92">
        <v>3961635.58</v>
      </c>
    </row>
    <row r="79" spans="1:16" x14ac:dyDescent="0.2">
      <c r="A79" s="91" t="s">
        <v>158</v>
      </c>
      <c r="B79" s="91" t="s">
        <v>159</v>
      </c>
      <c r="C79" s="91" t="s">
        <v>7</v>
      </c>
      <c r="D79" s="92">
        <v>196357.15</v>
      </c>
      <c r="E79" s="92">
        <v>149126.92000000001</v>
      </c>
      <c r="F79" s="92">
        <v>172655.83</v>
      </c>
      <c r="G79" s="92">
        <v>275056.31</v>
      </c>
      <c r="H79" s="92">
        <v>296596.87</v>
      </c>
      <c r="I79" s="92">
        <v>241917</v>
      </c>
      <c r="J79" s="92">
        <v>168347.72</v>
      </c>
      <c r="K79" s="92">
        <v>259090.48</v>
      </c>
      <c r="L79" s="92">
        <v>251843.20000000001</v>
      </c>
      <c r="M79" s="92">
        <v>236261.53</v>
      </c>
      <c r="N79" s="92">
        <v>240972.27</v>
      </c>
      <c r="O79" s="92">
        <v>226115.33</v>
      </c>
      <c r="P79" s="92">
        <v>2714340.61</v>
      </c>
    </row>
    <row r="80" spans="1:16" x14ac:dyDescent="0.2">
      <c r="A80" s="95" t="s">
        <v>160</v>
      </c>
      <c r="B80" s="95" t="s">
        <v>161</v>
      </c>
      <c r="C80" s="95" t="s">
        <v>162</v>
      </c>
      <c r="D80" s="100">
        <v>543588.59</v>
      </c>
      <c r="E80" s="100">
        <v>476403.48</v>
      </c>
      <c r="F80" s="100">
        <v>473584.53</v>
      </c>
      <c r="G80" s="100">
        <v>474524.18</v>
      </c>
      <c r="H80" s="100">
        <v>251356.87</v>
      </c>
      <c r="I80" s="100">
        <v>259813.73</v>
      </c>
      <c r="J80" s="100">
        <v>113280.8</v>
      </c>
      <c r="K80" s="100">
        <v>81392.45</v>
      </c>
      <c r="L80" s="100">
        <v>118239.03</v>
      </c>
      <c r="M80" s="100">
        <v>534000.46</v>
      </c>
      <c r="N80" s="100">
        <v>347017.81</v>
      </c>
      <c r="O80" s="100">
        <v>526851.12</v>
      </c>
      <c r="P80" s="100">
        <v>4200053.05</v>
      </c>
    </row>
    <row r="81" spans="1:16" x14ac:dyDescent="0.2">
      <c r="A81" s="91" t="s">
        <v>163</v>
      </c>
      <c r="B81" s="91" t="s">
        <v>164</v>
      </c>
      <c r="C81" s="91" t="s">
        <v>162</v>
      </c>
      <c r="D81" s="92">
        <v>648869.78</v>
      </c>
      <c r="E81" s="92">
        <v>751798.75</v>
      </c>
      <c r="F81" s="92">
        <v>715634.51</v>
      </c>
      <c r="G81" s="92">
        <v>851945.85</v>
      </c>
      <c r="H81" s="92">
        <v>451357.43</v>
      </c>
      <c r="I81" s="92">
        <v>312959.7</v>
      </c>
      <c r="J81" s="92">
        <v>231698.07</v>
      </c>
      <c r="K81" s="92">
        <v>170141.53</v>
      </c>
      <c r="L81" s="92">
        <v>328886.02</v>
      </c>
      <c r="M81" s="92">
        <v>704174.27</v>
      </c>
      <c r="N81" s="92">
        <v>760345.4</v>
      </c>
      <c r="O81" s="92">
        <v>751390.58</v>
      </c>
      <c r="P81" s="92">
        <v>6679201.8899999997</v>
      </c>
    </row>
    <row r="82" spans="1:16" x14ac:dyDescent="0.2">
      <c r="A82" s="95" t="s">
        <v>165</v>
      </c>
      <c r="B82" s="95" t="s">
        <v>166</v>
      </c>
      <c r="C82" s="95" t="s">
        <v>162</v>
      </c>
      <c r="D82" s="100">
        <v>258713.35</v>
      </c>
      <c r="E82" s="100">
        <v>341597.44</v>
      </c>
      <c r="F82" s="100">
        <v>214875.81</v>
      </c>
      <c r="G82" s="100">
        <v>234997.96</v>
      </c>
      <c r="H82" s="100">
        <v>152832.51999999999</v>
      </c>
      <c r="I82" s="100">
        <v>143490.09</v>
      </c>
      <c r="J82" s="100">
        <v>37626.78</v>
      </c>
      <c r="K82" s="100">
        <v>1199455.3700000001</v>
      </c>
      <c r="L82" s="100">
        <v>795410.89</v>
      </c>
      <c r="M82" s="100">
        <v>1150396.77</v>
      </c>
      <c r="N82" s="100">
        <v>1150396.77</v>
      </c>
      <c r="O82" s="100">
        <v>1254853.01</v>
      </c>
      <c r="P82" s="100">
        <v>6934646.7599999998</v>
      </c>
    </row>
    <row r="83" spans="1:16" x14ac:dyDescent="0.2">
      <c r="A83" s="95" t="s">
        <v>167</v>
      </c>
      <c r="B83" s="95" t="s">
        <v>168</v>
      </c>
      <c r="C83" s="95" t="s">
        <v>162</v>
      </c>
      <c r="D83" s="100">
        <v>0</v>
      </c>
      <c r="E83" s="100">
        <v>0</v>
      </c>
      <c r="F83" s="100">
        <v>1370012.38</v>
      </c>
      <c r="G83" s="100">
        <v>1219791.73</v>
      </c>
      <c r="H83" s="100">
        <v>722561.35</v>
      </c>
      <c r="I83" s="100">
        <v>439145.05</v>
      </c>
      <c r="J83" s="100">
        <v>389753.73</v>
      </c>
      <c r="K83" s="100">
        <v>365832.47</v>
      </c>
      <c r="L83" s="100">
        <v>0</v>
      </c>
      <c r="M83" s="100">
        <v>0</v>
      </c>
      <c r="N83" s="100">
        <v>0</v>
      </c>
      <c r="O83" s="100">
        <v>0</v>
      </c>
      <c r="P83" s="100">
        <v>4507096.71</v>
      </c>
    </row>
    <row r="84" spans="1:16" x14ac:dyDescent="0.2">
      <c r="A84" s="95" t="s">
        <v>169</v>
      </c>
      <c r="B84" s="95" t="s">
        <v>170</v>
      </c>
      <c r="C84" s="95" t="s">
        <v>162</v>
      </c>
      <c r="D84" s="100">
        <v>1910806.74</v>
      </c>
      <c r="E84" s="100">
        <v>1485181.55</v>
      </c>
      <c r="F84" s="100">
        <v>0</v>
      </c>
      <c r="G84" s="100">
        <v>0</v>
      </c>
      <c r="H84" s="100">
        <v>0</v>
      </c>
      <c r="I84" s="100">
        <v>0</v>
      </c>
      <c r="J84" s="100">
        <v>0</v>
      </c>
      <c r="K84" s="100">
        <v>0</v>
      </c>
      <c r="L84" s="100">
        <v>910260.31</v>
      </c>
      <c r="M84" s="100">
        <v>1006471.37</v>
      </c>
      <c r="N84" s="100">
        <v>1631555.19</v>
      </c>
      <c r="O84" s="100">
        <v>1163174.4099999999</v>
      </c>
      <c r="P84" s="100">
        <v>8107449.5700000003</v>
      </c>
    </row>
    <row r="85" spans="1:16" x14ac:dyDescent="0.2">
      <c r="A85" s="95" t="s">
        <v>171</v>
      </c>
      <c r="B85" s="95" t="s">
        <v>172</v>
      </c>
      <c r="C85" s="95" t="s">
        <v>162</v>
      </c>
      <c r="D85" s="100">
        <v>3881596.66</v>
      </c>
      <c r="E85" s="100">
        <v>3614784.99</v>
      </c>
      <c r="F85" s="100">
        <v>0</v>
      </c>
      <c r="G85" s="100">
        <v>0</v>
      </c>
      <c r="H85" s="100">
        <v>0</v>
      </c>
      <c r="I85" s="100">
        <v>0</v>
      </c>
      <c r="J85" s="100">
        <v>0</v>
      </c>
      <c r="K85" s="100">
        <v>0</v>
      </c>
      <c r="L85" s="100">
        <v>2059771.13</v>
      </c>
      <c r="M85" s="100">
        <v>3775356.93</v>
      </c>
      <c r="N85" s="100">
        <v>4482717.1100000003</v>
      </c>
      <c r="O85" s="100">
        <v>5432193.8700000001</v>
      </c>
      <c r="P85" s="100">
        <v>23246420.699999999</v>
      </c>
    </row>
    <row r="86" spans="1:16" x14ac:dyDescent="0.2">
      <c r="A86" s="91" t="s">
        <v>173</v>
      </c>
      <c r="B86" s="91" t="s">
        <v>174</v>
      </c>
      <c r="C86" s="91" t="s">
        <v>162</v>
      </c>
      <c r="D86" s="92">
        <v>3008558.1</v>
      </c>
      <c r="E86" s="92">
        <v>5801871.0099999998</v>
      </c>
      <c r="F86" s="92">
        <v>3424938.23</v>
      </c>
      <c r="G86" s="92">
        <v>1603948.6</v>
      </c>
      <c r="H86" s="92">
        <v>578262.98</v>
      </c>
      <c r="I86" s="92">
        <v>281435</v>
      </c>
      <c r="J86" s="92">
        <v>674269.99</v>
      </c>
      <c r="K86" s="92">
        <v>6091745.0800000001</v>
      </c>
      <c r="L86" s="92">
        <v>6159339.7000000002</v>
      </c>
      <c r="M86" s="92">
        <v>9124980.3900000006</v>
      </c>
      <c r="N86" s="92">
        <v>10721976.800000001</v>
      </c>
      <c r="O86" s="92">
        <v>9922303.0700000003</v>
      </c>
      <c r="P86" s="92">
        <v>57393629</v>
      </c>
    </row>
    <row r="87" spans="1:16" x14ac:dyDescent="0.2">
      <c r="A87" s="95" t="s">
        <v>175</v>
      </c>
      <c r="B87" s="95" t="s">
        <v>176</v>
      </c>
      <c r="C87" s="95" t="s">
        <v>162</v>
      </c>
      <c r="D87" s="100">
        <v>0</v>
      </c>
      <c r="E87" s="100">
        <v>0</v>
      </c>
      <c r="F87" s="100">
        <v>3411084.54</v>
      </c>
      <c r="G87" s="100">
        <v>2769710.34</v>
      </c>
      <c r="H87" s="100">
        <v>1276078.1100000001</v>
      </c>
      <c r="I87" s="100">
        <v>1695793.38</v>
      </c>
      <c r="J87" s="100">
        <v>862408.51</v>
      </c>
      <c r="K87" s="100">
        <v>865804.11</v>
      </c>
      <c r="L87" s="100">
        <v>0</v>
      </c>
      <c r="M87" s="100">
        <v>0</v>
      </c>
      <c r="N87" s="100">
        <v>0</v>
      </c>
      <c r="O87" s="100">
        <v>0</v>
      </c>
      <c r="P87" s="100">
        <v>10880879</v>
      </c>
    </row>
    <row r="88" spans="1:16" x14ac:dyDescent="0.2">
      <c r="A88" s="95" t="s">
        <v>177</v>
      </c>
      <c r="B88" s="95" t="s">
        <v>178</v>
      </c>
      <c r="C88" s="95" t="s">
        <v>162</v>
      </c>
      <c r="D88" s="100">
        <v>1835928.24</v>
      </c>
      <c r="E88" s="100">
        <v>2223339.89</v>
      </c>
      <c r="F88" s="100">
        <v>1537100.41</v>
      </c>
      <c r="G88" s="100">
        <v>1424564.74</v>
      </c>
      <c r="H88" s="100">
        <v>1005977.66</v>
      </c>
      <c r="I88" s="100">
        <v>651262.18000000005</v>
      </c>
      <c r="J88" s="100">
        <v>518437.77</v>
      </c>
      <c r="K88" s="100">
        <v>2364397.33</v>
      </c>
      <c r="L88" s="100">
        <v>2425583.21</v>
      </c>
      <c r="M88" s="100">
        <v>4529503.49</v>
      </c>
      <c r="N88" s="100">
        <v>4821884.6100000003</v>
      </c>
      <c r="O88" s="100">
        <v>5699027.9400000004</v>
      </c>
      <c r="P88" s="100">
        <v>29037007.5</v>
      </c>
    </row>
    <row r="89" spans="1:16" x14ac:dyDescent="0.2">
      <c r="A89" s="95" t="s">
        <v>179</v>
      </c>
      <c r="B89" s="95" t="s">
        <v>180</v>
      </c>
      <c r="C89" s="95" t="s">
        <v>162</v>
      </c>
      <c r="D89" s="100">
        <v>385566.35</v>
      </c>
      <c r="E89" s="100">
        <v>397942.55</v>
      </c>
      <c r="F89" s="100">
        <v>449827.41</v>
      </c>
      <c r="G89" s="100">
        <v>453635.47</v>
      </c>
      <c r="H89" s="100">
        <v>334157.5</v>
      </c>
      <c r="I89" s="100">
        <v>0</v>
      </c>
      <c r="J89" s="100">
        <v>136201.67000000001</v>
      </c>
      <c r="K89" s="100">
        <v>157450.01</v>
      </c>
      <c r="L89" s="100">
        <v>646866.30000000005</v>
      </c>
      <c r="M89" s="100">
        <v>821382.57</v>
      </c>
      <c r="N89" s="100">
        <v>1042693.42</v>
      </c>
      <c r="O89" s="100">
        <v>1105453.22</v>
      </c>
      <c r="P89" s="100">
        <v>5931176.4699999997</v>
      </c>
    </row>
    <row r="90" spans="1:16" x14ac:dyDescent="0.2">
      <c r="A90" s="91" t="s">
        <v>181</v>
      </c>
      <c r="B90" s="91" t="s">
        <v>182</v>
      </c>
      <c r="C90" s="91" t="s">
        <v>162</v>
      </c>
      <c r="D90" s="92">
        <v>1085390.6000000001</v>
      </c>
      <c r="E90" s="92">
        <v>1157023.6000000001</v>
      </c>
      <c r="F90" s="92">
        <v>1052240.06</v>
      </c>
      <c r="G90" s="92">
        <v>1086549.71</v>
      </c>
      <c r="H90" s="92">
        <v>606910</v>
      </c>
      <c r="I90" s="92">
        <v>497026.37</v>
      </c>
      <c r="J90" s="92">
        <v>532511.28</v>
      </c>
      <c r="K90" s="92">
        <v>457781.11</v>
      </c>
      <c r="L90" s="92">
        <v>401881.35</v>
      </c>
      <c r="M90" s="92">
        <v>665641.42000000004</v>
      </c>
      <c r="N90" s="92">
        <v>926416.55</v>
      </c>
      <c r="O90" s="92">
        <v>1093301.78</v>
      </c>
      <c r="P90" s="92">
        <v>9562673.8300000001</v>
      </c>
    </row>
    <row r="91" spans="1:16" x14ac:dyDescent="0.2">
      <c r="A91" s="95" t="s">
        <v>183</v>
      </c>
      <c r="B91" s="95" t="s">
        <v>184</v>
      </c>
      <c r="C91" s="95" t="s">
        <v>162</v>
      </c>
      <c r="D91" s="100">
        <v>5642872.0300000003</v>
      </c>
      <c r="E91" s="100">
        <v>5163000.49</v>
      </c>
      <c r="F91" s="100">
        <v>4730698.82</v>
      </c>
      <c r="G91" s="100">
        <v>4680207.99</v>
      </c>
      <c r="H91" s="100">
        <v>3013175.99</v>
      </c>
      <c r="I91" s="100">
        <v>2681438.71</v>
      </c>
      <c r="J91" s="100">
        <v>2835900.88</v>
      </c>
      <c r="K91" s="100">
        <v>2027045.01</v>
      </c>
      <c r="L91" s="100">
        <v>2276151.7400000002</v>
      </c>
      <c r="M91" s="100">
        <v>4365229.21</v>
      </c>
      <c r="N91" s="100">
        <v>8081315.5800000001</v>
      </c>
      <c r="O91" s="100">
        <v>7441453.1799999997</v>
      </c>
      <c r="P91" s="100">
        <v>52938489.600000001</v>
      </c>
    </row>
    <row r="92" spans="1:16" x14ac:dyDescent="0.2">
      <c r="A92" s="95" t="s">
        <v>185</v>
      </c>
      <c r="B92" s="95" t="s">
        <v>186</v>
      </c>
      <c r="C92" s="95" t="s">
        <v>162</v>
      </c>
      <c r="D92" s="100">
        <v>804943.68</v>
      </c>
      <c r="E92" s="100">
        <v>748931.79</v>
      </c>
      <c r="F92" s="100">
        <v>687997.35</v>
      </c>
      <c r="G92" s="100">
        <v>753253.38</v>
      </c>
      <c r="H92" s="100">
        <v>506058.35</v>
      </c>
      <c r="I92" s="100">
        <v>358692.08</v>
      </c>
      <c r="J92" s="100">
        <v>361020.99</v>
      </c>
      <c r="K92" s="100">
        <v>271855.23</v>
      </c>
      <c r="L92" s="100">
        <v>329335.88</v>
      </c>
      <c r="M92" s="100">
        <v>760911.95</v>
      </c>
      <c r="N92" s="100">
        <v>684585.18</v>
      </c>
      <c r="O92" s="100">
        <v>750546.59</v>
      </c>
      <c r="P92" s="100">
        <v>7018132.4500000002</v>
      </c>
    </row>
    <row r="93" spans="1:16" x14ac:dyDescent="0.2">
      <c r="A93" s="95" t="s">
        <v>187</v>
      </c>
      <c r="B93" s="95" t="s">
        <v>188</v>
      </c>
      <c r="C93" s="95" t="s">
        <v>162</v>
      </c>
      <c r="D93" s="100">
        <v>5876269.3899999997</v>
      </c>
      <c r="E93" s="100">
        <v>8070337.8899999997</v>
      </c>
      <c r="F93" s="100">
        <v>5227793.1900000004</v>
      </c>
      <c r="G93" s="100">
        <v>1826272.08</v>
      </c>
      <c r="H93" s="100">
        <v>787227.33</v>
      </c>
      <c r="I93" s="100">
        <v>1063405.6399999999</v>
      </c>
      <c r="J93" s="100">
        <v>520294.24</v>
      </c>
      <c r="K93" s="100">
        <v>10772310.800000001</v>
      </c>
      <c r="L93" s="100">
        <v>11151162.300000001</v>
      </c>
      <c r="M93" s="100">
        <v>17841498.800000001</v>
      </c>
      <c r="N93" s="100">
        <v>18733904.5</v>
      </c>
      <c r="O93" s="100">
        <v>17471066.300000001</v>
      </c>
      <c r="P93" s="100">
        <v>99341542.5</v>
      </c>
    </row>
    <row r="94" spans="1:16" x14ac:dyDescent="0.2">
      <c r="A94" s="95" t="s">
        <v>189</v>
      </c>
      <c r="B94" s="95" t="s">
        <v>190</v>
      </c>
      <c r="C94" s="95" t="s">
        <v>162</v>
      </c>
      <c r="D94" s="100">
        <v>1384533.71</v>
      </c>
      <c r="E94" s="100">
        <v>2100752.42</v>
      </c>
      <c r="F94" s="100">
        <v>1338966.78</v>
      </c>
      <c r="G94" s="100">
        <v>872392.55</v>
      </c>
      <c r="H94" s="100">
        <v>531224.75</v>
      </c>
      <c r="I94" s="100">
        <v>302611.17</v>
      </c>
      <c r="J94" s="100">
        <v>366653.5</v>
      </c>
      <c r="K94" s="100">
        <v>2110847.6</v>
      </c>
      <c r="L94" s="100">
        <v>1804812.29</v>
      </c>
      <c r="M94" s="100">
        <v>4304395.5</v>
      </c>
      <c r="N94" s="100">
        <v>4026664.03</v>
      </c>
      <c r="O94" s="100">
        <v>4720550.45</v>
      </c>
      <c r="P94" s="100">
        <v>23864404.800000001</v>
      </c>
    </row>
    <row r="95" spans="1:16" x14ac:dyDescent="0.2">
      <c r="A95" s="95" t="s">
        <v>191</v>
      </c>
      <c r="B95" s="95" t="s">
        <v>192</v>
      </c>
      <c r="C95" s="95" t="s">
        <v>162</v>
      </c>
      <c r="D95" s="100">
        <v>0</v>
      </c>
      <c r="E95" s="100">
        <v>0</v>
      </c>
      <c r="F95" s="100">
        <v>2230080.2400000002</v>
      </c>
      <c r="G95" s="100">
        <v>1612584.74</v>
      </c>
      <c r="H95" s="100">
        <v>1062876.05</v>
      </c>
      <c r="I95" s="100">
        <v>590486.69999999995</v>
      </c>
      <c r="J95" s="100">
        <v>475258.59</v>
      </c>
      <c r="K95" s="100">
        <v>400505.85</v>
      </c>
      <c r="L95" s="100">
        <v>0</v>
      </c>
      <c r="M95" s="100">
        <v>0</v>
      </c>
      <c r="N95" s="100">
        <v>0</v>
      </c>
      <c r="O95" s="100">
        <v>0</v>
      </c>
      <c r="P95" s="100">
        <v>6371792.1699999999</v>
      </c>
    </row>
    <row r="96" spans="1:16" x14ac:dyDescent="0.2">
      <c r="A96" s="91" t="s">
        <v>193</v>
      </c>
      <c r="B96" s="91" t="s">
        <v>194</v>
      </c>
      <c r="C96" s="91" t="s">
        <v>162</v>
      </c>
      <c r="D96" s="92">
        <v>2341822.5699999998</v>
      </c>
      <c r="E96" s="92">
        <v>2597611.87</v>
      </c>
      <c r="F96" s="92">
        <v>0</v>
      </c>
      <c r="G96" s="92">
        <v>0</v>
      </c>
      <c r="H96" s="92">
        <v>0</v>
      </c>
      <c r="I96" s="92">
        <v>0</v>
      </c>
      <c r="J96" s="92">
        <v>0</v>
      </c>
      <c r="K96" s="92">
        <v>0</v>
      </c>
      <c r="L96" s="92">
        <v>1347046.69</v>
      </c>
      <c r="M96" s="92">
        <v>1579171.7</v>
      </c>
      <c r="N96" s="92">
        <v>2350115.39</v>
      </c>
      <c r="O96" s="92">
        <v>2909380.31</v>
      </c>
      <c r="P96" s="92">
        <v>13125148.5</v>
      </c>
    </row>
    <row r="97" spans="1:16" x14ac:dyDescent="0.2">
      <c r="A97" s="95" t="s">
        <v>195</v>
      </c>
      <c r="B97" s="95" t="s">
        <v>196</v>
      </c>
      <c r="C97" s="95" t="s">
        <v>162</v>
      </c>
      <c r="D97" s="100">
        <v>1770304.07</v>
      </c>
      <c r="E97" s="100">
        <v>1784547.21</v>
      </c>
      <c r="F97" s="100">
        <v>0</v>
      </c>
      <c r="G97" s="100">
        <v>0</v>
      </c>
      <c r="H97" s="100">
        <v>0</v>
      </c>
      <c r="I97" s="100">
        <v>0</v>
      </c>
      <c r="J97" s="100">
        <v>0</v>
      </c>
      <c r="K97" s="100">
        <v>0</v>
      </c>
      <c r="L97" s="100">
        <v>925109.21</v>
      </c>
      <c r="M97" s="100">
        <v>1173359.42</v>
      </c>
      <c r="N97" s="100">
        <v>2736924.27</v>
      </c>
      <c r="O97" s="100">
        <v>2505818.41</v>
      </c>
      <c r="P97" s="100">
        <v>10896062.6</v>
      </c>
    </row>
    <row r="98" spans="1:16" x14ac:dyDescent="0.2">
      <c r="A98" s="95" t="s">
        <v>197</v>
      </c>
      <c r="B98" s="95" t="s">
        <v>198</v>
      </c>
      <c r="C98" s="95" t="s">
        <v>162</v>
      </c>
      <c r="D98" s="100">
        <v>4126143.11</v>
      </c>
      <c r="E98" s="100">
        <v>2822117.57</v>
      </c>
      <c r="F98" s="100">
        <v>3178590.78</v>
      </c>
      <c r="G98" s="100">
        <v>2311826.86</v>
      </c>
      <c r="H98" s="100">
        <v>1625353.5</v>
      </c>
      <c r="I98" s="100">
        <v>1175311.78</v>
      </c>
      <c r="J98" s="100">
        <v>944797.26</v>
      </c>
      <c r="K98" s="100">
        <v>3023332.87</v>
      </c>
      <c r="L98" s="100">
        <v>2660408.3199999998</v>
      </c>
      <c r="M98" s="100">
        <v>6083529.3200000003</v>
      </c>
      <c r="N98" s="100">
        <v>5320816.63</v>
      </c>
      <c r="O98" s="100">
        <v>6385187.6399999997</v>
      </c>
      <c r="P98" s="100">
        <v>39657415.600000001</v>
      </c>
    </row>
    <row r="99" spans="1:16" x14ac:dyDescent="0.2">
      <c r="A99" s="95" t="s">
        <v>199</v>
      </c>
      <c r="B99" s="95" t="s">
        <v>200</v>
      </c>
      <c r="C99" s="95" t="s">
        <v>162</v>
      </c>
      <c r="D99" s="100">
        <v>0</v>
      </c>
      <c r="E99" s="100">
        <v>0</v>
      </c>
      <c r="F99" s="100">
        <v>5410818.21</v>
      </c>
      <c r="G99" s="100">
        <v>4035851.02</v>
      </c>
      <c r="H99" s="100">
        <v>2392403.04</v>
      </c>
      <c r="I99" s="100">
        <v>1446074.73</v>
      </c>
      <c r="J99" s="100">
        <v>1279202.18</v>
      </c>
      <c r="K99" s="100">
        <v>1316554.3600000001</v>
      </c>
      <c r="L99" s="100">
        <v>0</v>
      </c>
      <c r="M99" s="100">
        <v>0</v>
      </c>
      <c r="N99" s="100">
        <v>0</v>
      </c>
      <c r="O99" s="100">
        <v>0</v>
      </c>
      <c r="P99" s="100">
        <v>15880903.5</v>
      </c>
    </row>
    <row r="100" spans="1:16" x14ac:dyDescent="0.2">
      <c r="A100" s="95" t="s">
        <v>201</v>
      </c>
      <c r="B100" s="95" t="s">
        <v>202</v>
      </c>
      <c r="C100" s="95" t="s">
        <v>162</v>
      </c>
      <c r="D100" s="100">
        <v>612916.76</v>
      </c>
      <c r="E100" s="100">
        <v>526872.68000000005</v>
      </c>
      <c r="F100" s="100">
        <v>591111.06999999995</v>
      </c>
      <c r="G100" s="100">
        <v>560465.23</v>
      </c>
      <c r="H100" s="100">
        <v>423148.3</v>
      </c>
      <c r="I100" s="100">
        <v>564001.29</v>
      </c>
      <c r="J100" s="100">
        <v>155659.04999999999</v>
      </c>
      <c r="K100" s="100">
        <v>266178.33</v>
      </c>
      <c r="L100" s="100">
        <v>887261.1</v>
      </c>
      <c r="M100" s="100">
        <v>837520.7</v>
      </c>
      <c r="N100" s="100">
        <v>1054630.81</v>
      </c>
      <c r="O100" s="100">
        <v>1116470.22</v>
      </c>
      <c r="P100" s="100">
        <v>7596235.54</v>
      </c>
    </row>
    <row r="101" spans="1:16" x14ac:dyDescent="0.2">
      <c r="A101" s="95" t="s">
        <v>203</v>
      </c>
      <c r="B101" s="95" t="s">
        <v>204</v>
      </c>
      <c r="C101" s="95" t="s">
        <v>162</v>
      </c>
      <c r="D101" s="100">
        <v>6211608.6699999999</v>
      </c>
      <c r="E101" s="100">
        <v>4929679.37</v>
      </c>
      <c r="F101" s="100">
        <v>0</v>
      </c>
      <c r="G101" s="100">
        <v>0</v>
      </c>
      <c r="H101" s="100">
        <v>0</v>
      </c>
      <c r="I101" s="100">
        <v>0</v>
      </c>
      <c r="J101" s="100">
        <v>0</v>
      </c>
      <c r="K101" s="100">
        <v>0</v>
      </c>
      <c r="L101" s="100">
        <v>2630834.87</v>
      </c>
      <c r="M101" s="100">
        <v>5317757.84</v>
      </c>
      <c r="N101" s="100">
        <v>6224262.7300000004</v>
      </c>
      <c r="O101" s="100">
        <v>7668152.2300000004</v>
      </c>
      <c r="P101" s="100">
        <v>32982295.699999999</v>
      </c>
    </row>
    <row r="102" spans="1:16" x14ac:dyDescent="0.2">
      <c r="A102" s="91" t="s">
        <v>205</v>
      </c>
      <c r="B102" s="91" t="s">
        <v>206</v>
      </c>
      <c r="C102" s="91" t="s">
        <v>162</v>
      </c>
      <c r="D102" s="92">
        <v>1146911.01</v>
      </c>
      <c r="E102" s="92">
        <v>857237.16</v>
      </c>
      <c r="F102" s="92">
        <v>1335520.77</v>
      </c>
      <c r="G102" s="92">
        <v>1392494.99</v>
      </c>
      <c r="H102" s="92">
        <v>890597.07</v>
      </c>
      <c r="I102" s="92">
        <v>948320.95</v>
      </c>
      <c r="J102" s="92">
        <v>678759.12</v>
      </c>
      <c r="K102" s="92">
        <v>630141.49</v>
      </c>
      <c r="L102" s="92">
        <v>809131.1</v>
      </c>
      <c r="M102" s="92">
        <v>1874078.39</v>
      </c>
      <c r="N102" s="92">
        <v>2235326.8199999998</v>
      </c>
      <c r="O102" s="92">
        <v>2424124.08</v>
      </c>
      <c r="P102" s="92">
        <v>15222643</v>
      </c>
    </row>
    <row r="103" spans="1:16" x14ac:dyDescent="0.2">
      <c r="A103" s="95" t="s">
        <v>207</v>
      </c>
      <c r="B103" s="95" t="s">
        <v>208</v>
      </c>
      <c r="C103" s="95" t="s">
        <v>162</v>
      </c>
      <c r="D103" s="100">
        <v>0</v>
      </c>
      <c r="E103" s="100">
        <v>0</v>
      </c>
      <c r="F103" s="100">
        <v>1618377.2</v>
      </c>
      <c r="G103" s="100">
        <v>1493749.69</v>
      </c>
      <c r="H103" s="100">
        <v>944795.2</v>
      </c>
      <c r="I103" s="100">
        <v>543613.31999999995</v>
      </c>
      <c r="J103" s="100">
        <v>510617.09</v>
      </c>
      <c r="K103" s="100">
        <v>412150.21</v>
      </c>
      <c r="L103" s="100">
        <v>0</v>
      </c>
      <c r="M103" s="100">
        <v>0</v>
      </c>
      <c r="N103" s="100">
        <v>0</v>
      </c>
      <c r="O103" s="100">
        <v>0</v>
      </c>
      <c r="P103" s="100">
        <v>5523302.71</v>
      </c>
    </row>
    <row r="104" spans="1:16" x14ac:dyDescent="0.2">
      <c r="A104" s="95" t="s">
        <v>209</v>
      </c>
      <c r="B104" s="95" t="s">
        <v>210</v>
      </c>
      <c r="C104" s="95" t="s">
        <v>162</v>
      </c>
      <c r="D104" s="100">
        <v>148764.81</v>
      </c>
      <c r="E104" s="100">
        <v>111161.63</v>
      </c>
      <c r="F104" s="100">
        <v>173299.16</v>
      </c>
      <c r="G104" s="100">
        <v>180561.99</v>
      </c>
      <c r="H104" s="100">
        <v>115600.02</v>
      </c>
      <c r="I104" s="100">
        <v>123064.6</v>
      </c>
      <c r="J104" s="100">
        <v>88001.9</v>
      </c>
      <c r="K104" s="100">
        <v>81820.27</v>
      </c>
      <c r="L104" s="100">
        <v>104914.7</v>
      </c>
      <c r="M104" s="100">
        <v>243041.38</v>
      </c>
      <c r="N104" s="100">
        <v>289890.08</v>
      </c>
      <c r="O104" s="100">
        <v>314304.19</v>
      </c>
      <c r="P104" s="100">
        <v>1974424.73</v>
      </c>
    </row>
    <row r="105" spans="1:16" x14ac:dyDescent="0.2">
      <c r="A105" s="95" t="s">
        <v>211</v>
      </c>
      <c r="B105" s="95" t="s">
        <v>212</v>
      </c>
      <c r="C105" s="95" t="s">
        <v>162</v>
      </c>
      <c r="D105" s="100">
        <v>13892208.5</v>
      </c>
      <c r="E105" s="100">
        <v>15881225.800000001</v>
      </c>
      <c r="F105" s="100">
        <v>15187130.300000001</v>
      </c>
      <c r="G105" s="100">
        <v>14093171.699999999</v>
      </c>
      <c r="H105" s="100">
        <v>8824588.0299999993</v>
      </c>
      <c r="I105" s="100">
        <v>5817692.6200000001</v>
      </c>
      <c r="J105" s="100">
        <v>7902851.7999999998</v>
      </c>
      <c r="K105" s="100">
        <v>10144344.6</v>
      </c>
      <c r="L105" s="100">
        <v>9576321.4100000001</v>
      </c>
      <c r="M105" s="100">
        <v>17856084.100000001</v>
      </c>
      <c r="N105" s="100">
        <v>16165940.300000001</v>
      </c>
      <c r="O105" s="100">
        <v>16247479.1</v>
      </c>
      <c r="P105" s="100">
        <v>151589038</v>
      </c>
    </row>
    <row r="106" spans="1:16" x14ac:dyDescent="0.2">
      <c r="A106" s="91" t="s">
        <v>213</v>
      </c>
      <c r="B106" s="91" t="s">
        <v>214</v>
      </c>
      <c r="C106" s="91" t="s">
        <v>162</v>
      </c>
      <c r="D106" s="92">
        <v>422348.77</v>
      </c>
      <c r="E106" s="92">
        <v>362250.62</v>
      </c>
      <c r="F106" s="92">
        <v>386552.98</v>
      </c>
      <c r="G106" s="92">
        <v>481269.89</v>
      </c>
      <c r="H106" s="92">
        <v>299521.44</v>
      </c>
      <c r="I106" s="92">
        <v>125458.36</v>
      </c>
      <c r="J106" s="92">
        <v>64628.69</v>
      </c>
      <c r="K106" s="92">
        <v>40539.089999999997</v>
      </c>
      <c r="L106" s="92">
        <v>599027.30000000005</v>
      </c>
      <c r="M106" s="92">
        <v>1042239.56</v>
      </c>
      <c r="N106" s="92">
        <v>233722.56</v>
      </c>
      <c r="O106" s="92">
        <v>76095.72</v>
      </c>
      <c r="P106" s="92">
        <v>4133654.98</v>
      </c>
    </row>
    <row r="107" spans="1:16" x14ac:dyDescent="0.2">
      <c r="A107" s="91" t="s">
        <v>215</v>
      </c>
      <c r="B107" s="91" t="s">
        <v>216</v>
      </c>
      <c r="C107" s="91" t="s">
        <v>162</v>
      </c>
      <c r="D107" s="92">
        <v>275045.98</v>
      </c>
      <c r="E107" s="92">
        <v>314352.62</v>
      </c>
      <c r="F107" s="92">
        <v>300717.45</v>
      </c>
      <c r="G107" s="92">
        <v>278901.18</v>
      </c>
      <c r="H107" s="92">
        <v>174778.08</v>
      </c>
      <c r="I107" s="92">
        <v>115279.16</v>
      </c>
      <c r="J107" s="92">
        <v>145592.24</v>
      </c>
      <c r="K107" s="92">
        <v>199804.86</v>
      </c>
      <c r="L107" s="92">
        <v>188660.37</v>
      </c>
      <c r="M107" s="92">
        <v>351847.6</v>
      </c>
      <c r="N107" s="92">
        <v>318414.12</v>
      </c>
      <c r="O107" s="92">
        <v>329558.61</v>
      </c>
      <c r="P107" s="92">
        <v>2992952.27</v>
      </c>
    </row>
    <row r="108" spans="1:16" x14ac:dyDescent="0.2">
      <c r="A108" s="91" t="s">
        <v>217</v>
      </c>
      <c r="B108" s="91" t="s">
        <v>218</v>
      </c>
      <c r="C108" s="91" t="s">
        <v>104</v>
      </c>
      <c r="D108" s="92">
        <v>0</v>
      </c>
      <c r="E108" s="92">
        <v>0</v>
      </c>
      <c r="F108" s="92">
        <v>0</v>
      </c>
      <c r="G108" s="92">
        <v>706292.04</v>
      </c>
      <c r="H108" s="92">
        <v>651961.89</v>
      </c>
      <c r="I108" s="92">
        <v>507081.47</v>
      </c>
      <c r="J108" s="92">
        <v>579521.68000000005</v>
      </c>
      <c r="K108" s="92">
        <v>561411.62</v>
      </c>
      <c r="L108" s="92">
        <v>543301.56999999995</v>
      </c>
      <c r="M108" s="92">
        <v>579521.68000000005</v>
      </c>
      <c r="N108" s="92">
        <v>561411.62</v>
      </c>
      <c r="O108" s="92">
        <v>561411.62</v>
      </c>
      <c r="P108" s="92">
        <v>5251915.1900000004</v>
      </c>
    </row>
    <row r="109" spans="1:16" x14ac:dyDescent="0.2">
      <c r="A109" s="91" t="s">
        <v>219</v>
      </c>
      <c r="B109" s="91" t="s">
        <v>220</v>
      </c>
      <c r="C109" s="91" t="s">
        <v>104</v>
      </c>
      <c r="D109" s="92">
        <v>0</v>
      </c>
      <c r="E109" s="92">
        <v>0</v>
      </c>
      <c r="F109" s="92">
        <v>0</v>
      </c>
      <c r="G109" s="92">
        <v>146350.51</v>
      </c>
      <c r="H109" s="92">
        <v>146350.51</v>
      </c>
      <c r="I109" s="92">
        <v>146350.51</v>
      </c>
      <c r="J109" s="92">
        <v>263430.92</v>
      </c>
      <c r="K109" s="92">
        <v>234160.82</v>
      </c>
      <c r="L109" s="92">
        <v>234160.82</v>
      </c>
      <c r="M109" s="92">
        <v>263430.92</v>
      </c>
      <c r="N109" s="92">
        <v>234160.82</v>
      </c>
      <c r="O109" s="92">
        <v>234160.82</v>
      </c>
      <c r="P109" s="92">
        <v>1902556.65</v>
      </c>
    </row>
    <row r="110" spans="1:16" x14ac:dyDescent="0.2">
      <c r="A110" s="91" t="s">
        <v>221</v>
      </c>
      <c r="B110" s="91" t="s">
        <v>222</v>
      </c>
      <c r="C110" s="91" t="s">
        <v>104</v>
      </c>
      <c r="D110" s="92">
        <v>0</v>
      </c>
      <c r="E110" s="92">
        <v>0</v>
      </c>
      <c r="F110" s="92">
        <v>0</v>
      </c>
      <c r="G110" s="92">
        <v>452751.31</v>
      </c>
      <c r="H110" s="92">
        <v>416531.21</v>
      </c>
      <c r="I110" s="92">
        <v>307870.89</v>
      </c>
      <c r="J110" s="92">
        <v>380311.1</v>
      </c>
      <c r="K110" s="92">
        <v>325980.94</v>
      </c>
      <c r="L110" s="92">
        <v>325980.94</v>
      </c>
      <c r="M110" s="92">
        <v>398421.15</v>
      </c>
      <c r="N110" s="92">
        <v>325980.94</v>
      </c>
      <c r="O110" s="92">
        <v>325980.94</v>
      </c>
      <c r="P110" s="92">
        <v>3259809.42</v>
      </c>
    </row>
    <row r="111" spans="1:16" x14ac:dyDescent="0.2">
      <c r="A111" s="91" t="s">
        <v>223</v>
      </c>
      <c r="B111" s="91" t="s">
        <v>224</v>
      </c>
      <c r="C111" s="91" t="s">
        <v>225</v>
      </c>
      <c r="D111" s="92">
        <v>0</v>
      </c>
      <c r="E111" s="92">
        <v>0</v>
      </c>
      <c r="F111" s="92">
        <v>1154484.82</v>
      </c>
      <c r="G111" s="92">
        <v>1233999.01</v>
      </c>
      <c r="H111" s="92">
        <v>0</v>
      </c>
      <c r="I111" s="92">
        <v>0</v>
      </c>
      <c r="J111" s="92">
        <v>0</v>
      </c>
      <c r="K111" s="92">
        <v>0</v>
      </c>
      <c r="L111" s="92">
        <v>0</v>
      </c>
      <c r="M111" s="92">
        <v>0</v>
      </c>
      <c r="N111" s="92">
        <v>0</v>
      </c>
      <c r="O111" s="92">
        <v>0</v>
      </c>
      <c r="P111" s="92">
        <v>2388483.83</v>
      </c>
    </row>
    <row r="112" spans="1:16" x14ac:dyDescent="0.2">
      <c r="A112" s="95" t="s">
        <v>226</v>
      </c>
      <c r="B112" s="95" t="s">
        <v>227</v>
      </c>
      <c r="C112" s="95" t="s">
        <v>225</v>
      </c>
      <c r="D112" s="100">
        <v>147859.85999999999</v>
      </c>
      <c r="E112" s="100">
        <v>140764.84</v>
      </c>
      <c r="F112" s="100">
        <v>113694.68</v>
      </c>
      <c r="G112" s="100">
        <v>126928.98</v>
      </c>
      <c r="H112" s="100">
        <v>134147.69</v>
      </c>
      <c r="I112" s="100">
        <v>113694.68</v>
      </c>
      <c r="J112" s="100">
        <v>113694.68</v>
      </c>
      <c r="K112" s="100">
        <v>170867.13</v>
      </c>
      <c r="L112" s="100">
        <v>152026.26999999999</v>
      </c>
      <c r="M112" s="100">
        <v>122790.45</v>
      </c>
      <c r="N112" s="100">
        <v>137083.51999999999</v>
      </c>
      <c r="O112" s="100">
        <v>137083.51999999999</v>
      </c>
      <c r="P112" s="100">
        <v>1610636.3</v>
      </c>
    </row>
    <row r="113" spans="1:16" x14ac:dyDescent="0.2">
      <c r="A113" s="91" t="s">
        <v>228</v>
      </c>
      <c r="B113" s="91" t="s">
        <v>229</v>
      </c>
      <c r="C113" s="91" t="s">
        <v>225</v>
      </c>
      <c r="D113" s="92">
        <v>337697.68</v>
      </c>
      <c r="E113" s="92">
        <v>361336.52</v>
      </c>
      <c r="F113" s="92">
        <v>265131.62</v>
      </c>
      <c r="G113" s="92">
        <v>329520.73</v>
      </c>
      <c r="H113" s="92">
        <v>296947.40999999997</v>
      </c>
      <c r="I113" s="92">
        <v>329520.73</v>
      </c>
      <c r="J113" s="92">
        <v>296947.40999999997</v>
      </c>
      <c r="K113" s="92">
        <v>424604.68</v>
      </c>
      <c r="L113" s="92">
        <v>458965.75</v>
      </c>
      <c r="M113" s="92">
        <v>528506.02</v>
      </c>
      <c r="N113" s="92">
        <v>458965.75</v>
      </c>
      <c r="O113" s="92">
        <v>368972.47</v>
      </c>
      <c r="P113" s="92">
        <v>4457116.7699999996</v>
      </c>
    </row>
    <row r="114" spans="1:16" x14ac:dyDescent="0.2">
      <c r="A114" s="91" t="s">
        <v>230</v>
      </c>
      <c r="B114" s="91" t="s">
        <v>231</v>
      </c>
      <c r="C114" s="91" t="s">
        <v>225</v>
      </c>
      <c r="D114" s="92">
        <v>337697.68</v>
      </c>
      <c r="E114" s="92">
        <v>233315.82</v>
      </c>
      <c r="F114" s="92">
        <v>393152.32</v>
      </c>
      <c r="G114" s="92">
        <v>265131.62</v>
      </c>
      <c r="H114" s="92">
        <v>329520.73</v>
      </c>
      <c r="I114" s="92">
        <v>265131.62</v>
      </c>
      <c r="J114" s="92">
        <v>265131.62</v>
      </c>
      <c r="K114" s="92">
        <v>390243.61</v>
      </c>
      <c r="L114" s="92">
        <v>424604.68</v>
      </c>
      <c r="M114" s="92">
        <v>320703.34000000003</v>
      </c>
      <c r="N114" s="92">
        <v>355882.54</v>
      </c>
      <c r="O114" s="92">
        <v>300250.32</v>
      </c>
      <c r="P114" s="92">
        <v>3880765.9</v>
      </c>
    </row>
    <row r="115" spans="1:16" x14ac:dyDescent="0.2">
      <c r="A115" s="91" t="s">
        <v>232</v>
      </c>
      <c r="B115" s="91" t="s">
        <v>233</v>
      </c>
      <c r="C115" s="91" t="s">
        <v>225</v>
      </c>
      <c r="D115" s="92">
        <v>397166.46</v>
      </c>
      <c r="E115" s="92">
        <v>456783.9</v>
      </c>
      <c r="F115" s="92">
        <v>393152.32</v>
      </c>
      <c r="G115" s="92">
        <v>584804.6</v>
      </c>
      <c r="H115" s="92">
        <v>552988.81000000006</v>
      </c>
      <c r="I115" s="92">
        <v>552988.81000000006</v>
      </c>
      <c r="J115" s="92">
        <v>521173.01</v>
      </c>
      <c r="K115" s="92">
        <v>528506.02</v>
      </c>
      <c r="L115" s="92">
        <v>631589.24</v>
      </c>
      <c r="M115" s="92">
        <v>873752.98</v>
      </c>
      <c r="N115" s="92">
        <v>631589.24</v>
      </c>
      <c r="O115" s="92">
        <v>576775.14</v>
      </c>
      <c r="P115" s="92">
        <v>6701270.5300000003</v>
      </c>
    </row>
    <row r="116" spans="1:16" x14ac:dyDescent="0.2">
      <c r="A116" s="91" t="s">
        <v>234</v>
      </c>
      <c r="B116" s="91" t="s">
        <v>235</v>
      </c>
      <c r="C116" s="91" t="s">
        <v>225</v>
      </c>
      <c r="D116" s="92">
        <v>396458.5</v>
      </c>
      <c r="E116" s="92">
        <v>381032.01</v>
      </c>
      <c r="F116" s="92">
        <v>337853.43</v>
      </c>
      <c r="G116" s="92">
        <v>381032.01</v>
      </c>
      <c r="H116" s="92">
        <v>424210.59</v>
      </c>
      <c r="I116" s="92">
        <v>381032.01</v>
      </c>
      <c r="J116" s="92">
        <v>359063.96</v>
      </c>
      <c r="K116" s="92">
        <v>481873.13</v>
      </c>
      <c r="L116" s="92">
        <v>481873.13</v>
      </c>
      <c r="M116" s="92">
        <v>434422.13</v>
      </c>
      <c r="N116" s="92">
        <v>528506.02</v>
      </c>
      <c r="O116" s="92">
        <v>499871.79</v>
      </c>
      <c r="P116" s="92">
        <v>5087228.71</v>
      </c>
    </row>
    <row r="117" spans="1:16" x14ac:dyDescent="0.2">
      <c r="A117" s="95" t="s">
        <v>236</v>
      </c>
      <c r="B117" s="95" t="s">
        <v>237</v>
      </c>
      <c r="C117" s="95" t="s">
        <v>225</v>
      </c>
      <c r="D117" s="100">
        <v>375927.61</v>
      </c>
      <c r="E117" s="100">
        <v>359063.96</v>
      </c>
      <c r="F117" s="100">
        <v>402242.54</v>
      </c>
      <c r="G117" s="100">
        <v>402242.54</v>
      </c>
      <c r="H117" s="100">
        <v>402242.54</v>
      </c>
      <c r="I117" s="100">
        <v>359063.96</v>
      </c>
      <c r="J117" s="100">
        <v>359063.96</v>
      </c>
      <c r="K117" s="100">
        <v>341156.36</v>
      </c>
      <c r="L117" s="100">
        <v>434422.13</v>
      </c>
      <c r="M117" s="100">
        <v>387789.25</v>
      </c>
      <c r="N117" s="100">
        <v>434422.13</v>
      </c>
      <c r="O117" s="100">
        <v>406606.02</v>
      </c>
      <c r="P117" s="100">
        <v>4664243</v>
      </c>
    </row>
    <row r="118" spans="1:16" x14ac:dyDescent="0.2">
      <c r="A118" s="91" t="s">
        <v>238</v>
      </c>
      <c r="B118" s="91" t="s">
        <v>239</v>
      </c>
      <c r="C118" s="91" t="s">
        <v>225</v>
      </c>
      <c r="D118" s="92">
        <v>595213.51</v>
      </c>
      <c r="E118" s="92">
        <v>695769.98</v>
      </c>
      <c r="F118" s="92">
        <v>577379.80000000005</v>
      </c>
      <c r="G118" s="92">
        <v>636878.46</v>
      </c>
      <c r="H118" s="92">
        <v>577379.80000000005</v>
      </c>
      <c r="I118" s="92">
        <v>695769.98</v>
      </c>
      <c r="J118" s="92">
        <v>607129.13</v>
      </c>
      <c r="K118" s="92">
        <v>973710.6</v>
      </c>
      <c r="L118" s="92">
        <v>910107.96</v>
      </c>
      <c r="M118" s="92">
        <v>719300.02</v>
      </c>
      <c r="N118" s="92">
        <v>910107.96</v>
      </c>
      <c r="O118" s="92">
        <v>808474.86</v>
      </c>
      <c r="P118" s="92">
        <v>8707222.0600000005</v>
      </c>
    </row>
    <row r="119" spans="1:16" x14ac:dyDescent="0.2">
      <c r="A119" s="95" t="s">
        <v>240</v>
      </c>
      <c r="B119" s="95" t="s">
        <v>241</v>
      </c>
      <c r="C119" s="95" t="s">
        <v>225</v>
      </c>
      <c r="D119" s="100">
        <v>882120.15</v>
      </c>
      <c r="E119" s="100">
        <v>856753.89</v>
      </c>
      <c r="F119" s="100">
        <v>727218.16</v>
      </c>
      <c r="G119" s="100">
        <v>770396.73</v>
      </c>
      <c r="H119" s="100">
        <v>921900.52</v>
      </c>
      <c r="I119" s="100">
        <v>900689.99</v>
      </c>
      <c r="J119" s="100">
        <v>792364.78</v>
      </c>
      <c r="K119" s="100">
        <v>1136369.75</v>
      </c>
      <c r="L119" s="100">
        <v>1042285.86</v>
      </c>
      <c r="M119" s="100">
        <v>902387.21</v>
      </c>
      <c r="N119" s="100">
        <v>1042285.86</v>
      </c>
      <c r="O119" s="100">
        <v>766579.16</v>
      </c>
      <c r="P119" s="100">
        <v>10741352.1</v>
      </c>
    </row>
    <row r="120" spans="1:16" x14ac:dyDescent="0.2">
      <c r="A120" s="95" t="s">
        <v>242</v>
      </c>
      <c r="B120" s="95" t="s">
        <v>243</v>
      </c>
      <c r="C120" s="95" t="s">
        <v>225</v>
      </c>
      <c r="D120" s="100">
        <v>204423.91</v>
      </c>
      <c r="E120" s="100">
        <v>210110.07999999999</v>
      </c>
      <c r="F120" s="100">
        <v>167264.6</v>
      </c>
      <c r="G120" s="100">
        <v>175885.16</v>
      </c>
      <c r="H120" s="100">
        <v>291683.74</v>
      </c>
      <c r="I120" s="100">
        <v>175885.16</v>
      </c>
      <c r="J120" s="100">
        <v>210110.07999999999</v>
      </c>
      <c r="K120" s="100">
        <v>277926.98</v>
      </c>
      <c r="L120" s="100">
        <v>259444.84</v>
      </c>
      <c r="M120" s="100">
        <v>194548.89</v>
      </c>
      <c r="N120" s="100">
        <v>236237.94</v>
      </c>
      <c r="O120" s="100">
        <v>194548.89</v>
      </c>
      <c r="P120" s="100">
        <v>2598070.27</v>
      </c>
    </row>
    <row r="121" spans="1:16" x14ac:dyDescent="0.2">
      <c r="A121" s="95" t="s">
        <v>244</v>
      </c>
      <c r="B121" s="95" t="s">
        <v>245</v>
      </c>
      <c r="C121" s="95" t="s">
        <v>225</v>
      </c>
      <c r="D121" s="100">
        <v>312346.93</v>
      </c>
      <c r="E121" s="100">
        <v>309984.02</v>
      </c>
      <c r="F121" s="100">
        <v>285750.18</v>
      </c>
      <c r="G121" s="100">
        <v>297779.93</v>
      </c>
      <c r="H121" s="100">
        <v>285750.18</v>
      </c>
      <c r="I121" s="100">
        <v>249486.58</v>
      </c>
      <c r="J121" s="100">
        <v>297779.93</v>
      </c>
      <c r="K121" s="100">
        <v>360945.32</v>
      </c>
      <c r="L121" s="100">
        <v>334773.49</v>
      </c>
      <c r="M121" s="100">
        <v>295421.59999999998</v>
      </c>
      <c r="N121" s="100">
        <v>308601.65999999997</v>
      </c>
      <c r="O121" s="100">
        <v>321593.43</v>
      </c>
      <c r="P121" s="100">
        <v>3660213.25</v>
      </c>
    </row>
    <row r="122" spans="1:16" x14ac:dyDescent="0.2">
      <c r="A122" s="91" t="s">
        <v>246</v>
      </c>
      <c r="B122" s="91" t="s">
        <v>247</v>
      </c>
      <c r="C122" s="91" t="s">
        <v>248</v>
      </c>
      <c r="D122" s="92">
        <v>1147555.01</v>
      </c>
      <c r="E122" s="92">
        <v>969378.1</v>
      </c>
      <c r="F122" s="92">
        <v>980148.97</v>
      </c>
      <c r="G122" s="92">
        <v>1227878.93</v>
      </c>
      <c r="H122" s="92">
        <v>969378.1</v>
      </c>
      <c r="I122" s="92">
        <v>980148.97</v>
      </c>
      <c r="J122" s="92">
        <v>1227878.93</v>
      </c>
      <c r="K122" s="92">
        <v>1059974.55</v>
      </c>
      <c r="L122" s="92">
        <v>1071752.04</v>
      </c>
      <c r="M122" s="92">
        <v>1342634.43</v>
      </c>
      <c r="N122" s="92">
        <v>1059974.55</v>
      </c>
      <c r="O122" s="92">
        <v>1071752.04</v>
      </c>
      <c r="P122" s="92">
        <v>13108454.6</v>
      </c>
    </row>
    <row r="123" spans="1:16" x14ac:dyDescent="0.2">
      <c r="A123" s="91" t="s">
        <v>249</v>
      </c>
      <c r="B123" s="91" t="s">
        <v>250</v>
      </c>
      <c r="C123" s="91" t="s">
        <v>248</v>
      </c>
      <c r="D123" s="92">
        <v>270080.15000000002</v>
      </c>
      <c r="E123" s="92">
        <v>228542.83</v>
      </c>
      <c r="F123" s="92">
        <v>232050.57</v>
      </c>
      <c r="G123" s="92">
        <v>288983.90999999997</v>
      </c>
      <c r="H123" s="92">
        <v>228542.83</v>
      </c>
      <c r="I123" s="92">
        <v>232050.57</v>
      </c>
      <c r="J123" s="92">
        <v>288983.90999999997</v>
      </c>
      <c r="K123" s="92">
        <v>249902.11</v>
      </c>
      <c r="L123" s="92">
        <v>253737.68</v>
      </c>
      <c r="M123" s="92">
        <v>315991.93</v>
      </c>
      <c r="N123" s="92">
        <v>249902.11</v>
      </c>
      <c r="O123" s="92">
        <v>253737.68</v>
      </c>
      <c r="P123" s="92">
        <v>3092506.28</v>
      </c>
    </row>
    <row r="124" spans="1:16" x14ac:dyDescent="0.2">
      <c r="A124" s="91" t="s">
        <v>251</v>
      </c>
      <c r="B124" s="91" t="s">
        <v>252</v>
      </c>
      <c r="C124" s="91" t="s">
        <v>248</v>
      </c>
      <c r="D124" s="92">
        <v>623418.75</v>
      </c>
      <c r="E124" s="92">
        <v>605713.84</v>
      </c>
      <c r="F124" s="92">
        <v>605713.84</v>
      </c>
      <c r="G124" s="92">
        <v>667058.06999999995</v>
      </c>
      <c r="H124" s="92">
        <v>605713.84</v>
      </c>
      <c r="I124" s="92">
        <v>605713.84</v>
      </c>
      <c r="J124" s="92">
        <v>667058.06999999995</v>
      </c>
      <c r="K124" s="92">
        <v>662322.61</v>
      </c>
      <c r="L124" s="92">
        <v>662322.61</v>
      </c>
      <c r="M124" s="92">
        <v>729399.94</v>
      </c>
      <c r="N124" s="92">
        <v>662322.61</v>
      </c>
      <c r="O124" s="92">
        <v>662322.61</v>
      </c>
      <c r="P124" s="92">
        <v>7759080.6299999999</v>
      </c>
    </row>
    <row r="125" spans="1:16" x14ac:dyDescent="0.2">
      <c r="A125" s="91" t="s">
        <v>253</v>
      </c>
      <c r="B125" s="91" t="s">
        <v>254</v>
      </c>
      <c r="C125" s="91" t="s">
        <v>248</v>
      </c>
      <c r="D125" s="92">
        <v>65863.17</v>
      </c>
      <c r="E125" s="92">
        <v>49375.93</v>
      </c>
      <c r="F125" s="92">
        <v>56408.480000000003</v>
      </c>
      <c r="G125" s="92">
        <v>70473.59</v>
      </c>
      <c r="H125" s="92">
        <v>49375.93</v>
      </c>
      <c r="I125" s="92">
        <v>56408.480000000003</v>
      </c>
      <c r="J125" s="92">
        <v>70473.59</v>
      </c>
      <c r="K125" s="92">
        <v>53990.5</v>
      </c>
      <c r="L125" s="92">
        <v>61680.3</v>
      </c>
      <c r="M125" s="92">
        <v>77059.91</v>
      </c>
      <c r="N125" s="92">
        <v>53990.5</v>
      </c>
      <c r="O125" s="92">
        <v>61680.3</v>
      </c>
      <c r="P125" s="92">
        <v>726780.68</v>
      </c>
    </row>
    <row r="126" spans="1:16" x14ac:dyDescent="0.2">
      <c r="A126" s="91" t="s">
        <v>255</v>
      </c>
      <c r="B126" s="91" t="s">
        <v>256</v>
      </c>
      <c r="C126" s="91" t="s">
        <v>248</v>
      </c>
      <c r="D126" s="92">
        <v>610981.19999999995</v>
      </c>
      <c r="E126" s="92">
        <v>555945.22</v>
      </c>
      <c r="F126" s="92">
        <v>555945.22</v>
      </c>
      <c r="G126" s="92">
        <v>653745.56000000006</v>
      </c>
      <c r="H126" s="92">
        <v>555945.22</v>
      </c>
      <c r="I126" s="92">
        <v>555945.22</v>
      </c>
      <c r="J126" s="92">
        <v>653745.56000000006</v>
      </c>
      <c r="K126" s="92">
        <v>607903.06999999995</v>
      </c>
      <c r="L126" s="92">
        <v>607903.06999999995</v>
      </c>
      <c r="M126" s="92">
        <v>714843.68</v>
      </c>
      <c r="N126" s="92">
        <v>607903.06999999995</v>
      </c>
      <c r="O126" s="92">
        <v>607903.06999999995</v>
      </c>
      <c r="P126" s="92">
        <v>7288709.1600000001</v>
      </c>
    </row>
    <row r="127" spans="1:16" x14ac:dyDescent="0.2">
      <c r="A127" s="91" t="s">
        <v>257</v>
      </c>
      <c r="B127" s="91" t="s">
        <v>258</v>
      </c>
      <c r="C127" s="91" t="s">
        <v>248</v>
      </c>
      <c r="D127" s="92">
        <v>301988.15999999997</v>
      </c>
      <c r="E127" s="92">
        <v>269271.69</v>
      </c>
      <c r="F127" s="92">
        <v>269271.69</v>
      </c>
      <c r="G127" s="92">
        <v>323126.03000000003</v>
      </c>
      <c r="H127" s="92">
        <v>269271.69</v>
      </c>
      <c r="I127" s="92">
        <v>269271.69</v>
      </c>
      <c r="J127" s="92">
        <v>323126.03000000003</v>
      </c>
      <c r="K127" s="92">
        <v>294437.37</v>
      </c>
      <c r="L127" s="92">
        <v>294437.37</v>
      </c>
      <c r="M127" s="92">
        <v>353324.85</v>
      </c>
      <c r="N127" s="92">
        <v>294437.37</v>
      </c>
      <c r="O127" s="92">
        <v>294437.37</v>
      </c>
      <c r="P127" s="92">
        <v>3556401.31</v>
      </c>
    </row>
    <row r="128" spans="1:16" x14ac:dyDescent="0.2">
      <c r="A128" s="95" t="s">
        <v>259</v>
      </c>
      <c r="B128" s="95" t="s">
        <v>260</v>
      </c>
      <c r="C128" s="95" t="s">
        <v>261</v>
      </c>
      <c r="D128" s="100">
        <v>341074.3</v>
      </c>
      <c r="E128" s="100">
        <v>288767.86</v>
      </c>
      <c r="F128" s="100">
        <v>258555.61</v>
      </c>
      <c r="G128" s="100">
        <v>273661.73</v>
      </c>
      <c r="H128" s="100">
        <v>258555.61</v>
      </c>
      <c r="I128" s="100">
        <v>258555.61</v>
      </c>
      <c r="J128" s="100">
        <v>273661.73</v>
      </c>
      <c r="K128" s="100">
        <v>282719.3</v>
      </c>
      <c r="L128" s="100">
        <v>282719.3</v>
      </c>
      <c r="M128" s="100">
        <v>299237.19</v>
      </c>
      <c r="N128" s="100">
        <v>282719.3</v>
      </c>
      <c r="O128" s="100">
        <v>282719.3</v>
      </c>
      <c r="P128" s="100">
        <v>3382946.84</v>
      </c>
    </row>
    <row r="129" spans="1:16" x14ac:dyDescent="0.2">
      <c r="A129" s="95" t="s">
        <v>262</v>
      </c>
      <c r="B129" s="95" t="s">
        <v>263</v>
      </c>
      <c r="C129" s="95" t="s">
        <v>261</v>
      </c>
      <c r="D129" s="100">
        <v>207319.21</v>
      </c>
      <c r="E129" s="100">
        <v>173167.98</v>
      </c>
      <c r="F129" s="100">
        <v>152079.60999999999</v>
      </c>
      <c r="G129" s="100">
        <v>179453.94</v>
      </c>
      <c r="H129" s="100">
        <v>160596.07</v>
      </c>
      <c r="I129" s="100">
        <v>160596.07</v>
      </c>
      <c r="J129" s="100">
        <v>179453.94</v>
      </c>
      <c r="K129" s="100">
        <v>175604.92</v>
      </c>
      <c r="L129" s="100">
        <v>175604.92</v>
      </c>
      <c r="M129" s="100">
        <v>196225.19</v>
      </c>
      <c r="N129" s="100">
        <v>175604.92</v>
      </c>
      <c r="O129" s="100">
        <v>175604.92</v>
      </c>
      <c r="P129" s="100">
        <v>2111311.69</v>
      </c>
    </row>
    <row r="130" spans="1:16" x14ac:dyDescent="0.2">
      <c r="A130" s="91" t="s">
        <v>264</v>
      </c>
      <c r="B130" s="91" t="s">
        <v>265</v>
      </c>
      <c r="C130" s="91" t="s">
        <v>261</v>
      </c>
      <c r="D130" s="92">
        <v>417880.85</v>
      </c>
      <c r="E130" s="92">
        <v>359609.49</v>
      </c>
      <c r="F130" s="92">
        <v>340201.4</v>
      </c>
      <c r="G130" s="92">
        <v>388721.63</v>
      </c>
      <c r="H130" s="92">
        <v>330497.36</v>
      </c>
      <c r="I130" s="92">
        <v>330497.36</v>
      </c>
      <c r="J130" s="92">
        <v>388721.63</v>
      </c>
      <c r="K130" s="92">
        <v>361384.96000000002</v>
      </c>
      <c r="L130" s="92">
        <v>361384.96000000002</v>
      </c>
      <c r="M130" s="92">
        <v>425050.75</v>
      </c>
      <c r="N130" s="92">
        <v>361384.96000000002</v>
      </c>
      <c r="O130" s="92">
        <v>361384.96000000002</v>
      </c>
      <c r="P130" s="92">
        <v>4426720.3099999996</v>
      </c>
    </row>
    <row r="131" spans="1:16" x14ac:dyDescent="0.2">
      <c r="A131" s="91" t="s">
        <v>266</v>
      </c>
      <c r="B131" s="91" t="s">
        <v>267</v>
      </c>
      <c r="C131" s="91" t="s">
        <v>261</v>
      </c>
      <c r="D131" s="92">
        <v>208313.08</v>
      </c>
      <c r="E131" s="92">
        <v>175558.32</v>
      </c>
      <c r="F131" s="92">
        <v>162103.71</v>
      </c>
      <c r="G131" s="92">
        <v>175558.32</v>
      </c>
      <c r="H131" s="92">
        <v>162103.71</v>
      </c>
      <c r="I131" s="92">
        <v>162103.71</v>
      </c>
      <c r="J131" s="92">
        <v>175558.32</v>
      </c>
      <c r="K131" s="92">
        <v>177253.76000000001</v>
      </c>
      <c r="L131" s="92">
        <v>177253.76000000001</v>
      </c>
      <c r="M131" s="92">
        <v>191965.82</v>
      </c>
      <c r="N131" s="92">
        <v>177253.76000000001</v>
      </c>
      <c r="O131" s="92">
        <v>177253.76000000001</v>
      </c>
      <c r="P131" s="92">
        <v>2122280.0299999998</v>
      </c>
    </row>
    <row r="132" spans="1:16" x14ac:dyDescent="0.2">
      <c r="A132" s="95" t="s">
        <v>268</v>
      </c>
      <c r="B132" s="95" t="s">
        <v>269</v>
      </c>
      <c r="C132" s="95" t="s">
        <v>261</v>
      </c>
      <c r="D132" s="100">
        <v>231530.13</v>
      </c>
      <c r="E132" s="100">
        <v>185801.60000000001</v>
      </c>
      <c r="F132" s="100">
        <v>185801.60000000001</v>
      </c>
      <c r="G132" s="100">
        <v>198188.37</v>
      </c>
      <c r="H132" s="100">
        <v>185801.60000000001</v>
      </c>
      <c r="I132" s="100">
        <v>185801.60000000001</v>
      </c>
      <c r="J132" s="100">
        <v>198188.37</v>
      </c>
      <c r="K132" s="100">
        <v>203166.36</v>
      </c>
      <c r="L132" s="100">
        <v>203166.36</v>
      </c>
      <c r="M132" s="100">
        <v>216710.78</v>
      </c>
      <c r="N132" s="100">
        <v>203166.36</v>
      </c>
      <c r="O132" s="100">
        <v>203166.36</v>
      </c>
      <c r="P132" s="100">
        <v>2400489.4900000002</v>
      </c>
    </row>
    <row r="133" spans="1:16" x14ac:dyDescent="0.2">
      <c r="A133" s="91" t="s">
        <v>270</v>
      </c>
      <c r="B133" s="91" t="s">
        <v>271</v>
      </c>
      <c r="C133" s="91" t="s">
        <v>261</v>
      </c>
      <c r="D133" s="92">
        <v>361049.97</v>
      </c>
      <c r="E133" s="92">
        <v>266036.82</v>
      </c>
      <c r="F133" s="92">
        <v>199603.63</v>
      </c>
      <c r="G133" s="92">
        <v>209028.93</v>
      </c>
      <c r="H133" s="92">
        <v>199603.63</v>
      </c>
      <c r="I133" s="92">
        <v>209028.93</v>
      </c>
      <c r="J133" s="92">
        <v>237608.89</v>
      </c>
      <c r="K133" s="92">
        <v>228031.56</v>
      </c>
      <c r="L133" s="92">
        <v>209028.93</v>
      </c>
      <c r="M133" s="92">
        <v>237608.89</v>
      </c>
      <c r="N133" s="92">
        <v>228031.56</v>
      </c>
      <c r="O133" s="92">
        <v>209028.93</v>
      </c>
      <c r="P133" s="92">
        <v>2793690.67</v>
      </c>
    </row>
    <row r="134" spans="1:16" x14ac:dyDescent="0.2">
      <c r="A134" s="95" t="s">
        <v>272</v>
      </c>
      <c r="B134" s="95" t="s">
        <v>273</v>
      </c>
      <c r="C134" s="95" t="s">
        <v>261</v>
      </c>
      <c r="D134" s="100">
        <v>424492.72</v>
      </c>
      <c r="E134" s="100">
        <v>341110.22</v>
      </c>
      <c r="F134" s="100">
        <v>276678.28999999998</v>
      </c>
      <c r="G134" s="100">
        <v>341110.22</v>
      </c>
      <c r="H134" s="100">
        <v>276678.28999999998</v>
      </c>
      <c r="I134" s="100">
        <v>276678.28999999998</v>
      </c>
      <c r="J134" s="100">
        <v>341110.22</v>
      </c>
      <c r="K134" s="100">
        <v>276678.28999999998</v>
      </c>
      <c r="L134" s="100">
        <v>276678.28999999998</v>
      </c>
      <c r="M134" s="100">
        <v>341110.22</v>
      </c>
      <c r="N134" s="100">
        <v>276678.28999999998</v>
      </c>
      <c r="O134" s="100">
        <v>265307.95</v>
      </c>
      <c r="P134" s="100">
        <v>3714311.29</v>
      </c>
    </row>
  </sheetData>
  <mergeCells count="1">
    <mergeCell ref="A1:F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tabColor theme="2" tint="-0.499984740745262"/>
  </sheetPr>
  <dimension ref="A1:K135"/>
  <sheetViews>
    <sheetView zoomScale="90" zoomScaleNormal="90" workbookViewId="0">
      <pane xSplit="3" ySplit="4" topLeftCell="D5" activePane="bottomRight" state="frozen"/>
      <selection activeCell="B72" sqref="B72"/>
      <selection pane="topRight" activeCell="B72" sqref="B72"/>
      <selection pane="bottomLeft" activeCell="B72" sqref="B72"/>
      <selection pane="bottomRight" activeCell="H5" sqref="H5"/>
    </sheetView>
  </sheetViews>
  <sheetFormatPr baseColWidth="10" defaultColWidth="8.85546875" defaultRowHeight="12.75" x14ac:dyDescent="0.2"/>
  <cols>
    <col min="1" max="1" width="4.42578125" bestFit="1" customWidth="1"/>
    <col min="2" max="2" width="9.140625" style="17"/>
    <col min="3" max="3" width="41.42578125" bestFit="1" customWidth="1"/>
    <col min="4" max="4" width="35.5703125" bestFit="1" customWidth="1"/>
    <col min="5" max="5" width="15.5703125" customWidth="1"/>
    <col min="6" max="6" width="18.85546875" style="17" bestFit="1" customWidth="1"/>
    <col min="7" max="7" width="5" customWidth="1"/>
    <col min="8" max="8" width="17.5703125" bestFit="1" customWidth="1"/>
    <col min="9" max="9" width="20.140625" bestFit="1" customWidth="1"/>
    <col min="11" max="11" width="12.42578125" bestFit="1" customWidth="1"/>
  </cols>
  <sheetData>
    <row r="1" spans="1:11" ht="15.75" x14ac:dyDescent="0.25">
      <c r="B1" s="43" t="s">
        <v>527</v>
      </c>
    </row>
    <row r="3" spans="1:11" x14ac:dyDescent="0.2">
      <c r="D3" s="154" t="s">
        <v>475</v>
      </c>
      <c r="E3" s="154"/>
      <c r="F3" s="154"/>
    </row>
    <row r="4" spans="1:11" x14ac:dyDescent="0.2">
      <c r="B4" s="3" t="s">
        <v>1</v>
      </c>
      <c r="C4" s="3" t="s">
        <v>2</v>
      </c>
      <c r="D4" s="27" t="s">
        <v>477</v>
      </c>
      <c r="E4" s="29" t="s">
        <v>518</v>
      </c>
      <c r="F4" s="29" t="s">
        <v>517</v>
      </c>
      <c r="H4" s="18" t="s">
        <v>512</v>
      </c>
      <c r="I4" s="18" t="s">
        <v>513</v>
      </c>
      <c r="J4" s="78" t="s">
        <v>514</v>
      </c>
      <c r="K4" s="78" t="s">
        <v>515</v>
      </c>
    </row>
    <row r="5" spans="1:11" s="28" customFormat="1" x14ac:dyDescent="0.2">
      <c r="A5" s="21">
        <v>1</v>
      </c>
      <c r="B5" s="41" t="s">
        <v>83</v>
      </c>
      <c r="C5" s="40" t="s">
        <v>84</v>
      </c>
      <c r="D5" s="53" t="str">
        <f>VLOOKUP(B5,Tabla5[#All],3,FALSE)</f>
        <v>AIR CARE</v>
      </c>
      <c r="E5" s="53" t="str">
        <f>VLOOKUP(B5,Tabla5[#All],2,FALSE)</f>
        <v xml:space="preserve">GLADE SPIN-FRESH APARATO 36      </v>
      </c>
      <c r="F5" s="53">
        <f>VLOOKUP(B5,Tabla5[#All],16,FALSE)</f>
        <v>11037090.199999999</v>
      </c>
      <c r="H5" s="73">
        <f>VLOOKUP(B5,'2.BASE'!$A$6:$S$134,18,0)</f>
        <v>5826110.3600000003</v>
      </c>
      <c r="I5" s="73">
        <f>VLOOKUP(B5,'2.BASE'!$A$6:$S$134,19,0)</f>
        <v>5210979.8600000003</v>
      </c>
      <c r="J5" s="74">
        <f t="shared" ref="J5:J36" si="0">(I5/H5)-1</f>
        <v>-0.10558167662309781</v>
      </c>
      <c r="K5" s="74">
        <f t="shared" ref="K5:K36" si="1">I5/$I$134</f>
        <v>7.3097975093590287E-3</v>
      </c>
    </row>
    <row r="6" spans="1:11" s="28" customFormat="1" x14ac:dyDescent="0.2">
      <c r="A6" s="21">
        <v>2</v>
      </c>
      <c r="B6" s="41" t="s">
        <v>85</v>
      </c>
      <c r="C6" s="40" t="s">
        <v>86</v>
      </c>
      <c r="D6" s="53" t="str">
        <f>VLOOKUP(B6,Tabla5[#All],3,FALSE)</f>
        <v>AIR CARE</v>
      </c>
      <c r="E6" s="53" t="str">
        <f>VLOOKUP(B6,Tabla5[#All],2,FALSE)</f>
        <v xml:space="preserve">GLADE SPIN-FRESH REPUESTO      </v>
      </c>
      <c r="F6" s="53">
        <f>VLOOKUP(B6,Tabla5[#All],16,FALSE)</f>
        <v>7926031.9500000002</v>
      </c>
      <c r="H6" s="73">
        <f>VLOOKUP(B6,'2.BASE'!$A$6:$S$134,18,0)</f>
        <v>4193710.1399999997</v>
      </c>
      <c r="I6" s="73">
        <f>VLOOKUP(B6,'2.BASE'!$A$6:$S$134,19,0)</f>
        <v>3732321.81</v>
      </c>
      <c r="J6" s="74">
        <f t="shared" si="0"/>
        <v>-0.11001912735914543</v>
      </c>
      <c r="K6" s="74">
        <f t="shared" si="1"/>
        <v>5.2355828277686686E-3</v>
      </c>
    </row>
    <row r="7" spans="1:11" s="28" customFormat="1" x14ac:dyDescent="0.2">
      <c r="A7" s="21">
        <v>3</v>
      </c>
      <c r="B7" s="41" t="s">
        <v>41</v>
      </c>
      <c r="C7" s="40" t="s">
        <v>42</v>
      </c>
      <c r="D7" s="53" t="str">
        <f>VLOOKUP(B7,Tabla5[#All],3,FALSE)</f>
        <v>AIR CARE</v>
      </c>
      <c r="E7" s="53" t="str">
        <f>VLOOKUP(B7,Tabla5[#All],2,FALSE)</f>
        <v xml:space="preserve">GLADE ABS. FLORAL FRESCO      </v>
      </c>
      <c r="F7" s="53">
        <f>VLOOKUP(B7,Tabla5[#All],16,FALSE)</f>
        <v>7252870.3399999999</v>
      </c>
      <c r="H7" s="73">
        <f>VLOOKUP(B7,'2.BASE'!$A$6:$S$134,18,0)</f>
        <v>3967333.3000000003</v>
      </c>
      <c r="I7" s="73">
        <f>VLOOKUP(B7,'2.BASE'!$A$6:$S$134,19,0)</f>
        <v>3285537.0400000005</v>
      </c>
      <c r="J7" s="74">
        <f t="shared" si="0"/>
        <v>-0.17185252875023127</v>
      </c>
      <c r="K7" s="74">
        <f t="shared" si="1"/>
        <v>4.6088473026450801E-3</v>
      </c>
    </row>
    <row r="8" spans="1:11" s="28" customFormat="1" x14ac:dyDescent="0.2">
      <c r="A8" s="21">
        <v>4</v>
      </c>
      <c r="B8" s="41" t="s">
        <v>39</v>
      </c>
      <c r="C8" s="40" t="s">
        <v>40</v>
      </c>
      <c r="D8" s="53" t="str">
        <f>VLOOKUP(B8,Tabla5[#All],3,FALSE)</f>
        <v>AIR CARE</v>
      </c>
      <c r="E8" s="53" t="str">
        <f>VLOOKUP(B8,Tabla5[#All],2,FALSE)</f>
        <v xml:space="preserve">GLADE ABS. CAMPOS DE LAVANDA      </v>
      </c>
      <c r="F8" s="53">
        <f>VLOOKUP(B8,Tabla5[#All],16,FALSE)</f>
        <v>7252214.2400000002</v>
      </c>
      <c r="H8" s="73">
        <f>VLOOKUP(B8,'2.BASE'!$A$6:$S$134,18,0)</f>
        <v>3967333.3000000003</v>
      </c>
      <c r="I8" s="73">
        <f>VLOOKUP(B8,'2.BASE'!$A$6:$S$134,19,0)</f>
        <v>3284880.9400000004</v>
      </c>
      <c r="J8" s="74">
        <f t="shared" si="0"/>
        <v>-0.1720179043187523</v>
      </c>
      <c r="K8" s="74">
        <f t="shared" si="1"/>
        <v>4.6079269463445878E-3</v>
      </c>
    </row>
    <row r="9" spans="1:11" s="28" customFormat="1" x14ac:dyDescent="0.2">
      <c r="A9" s="21">
        <v>5</v>
      </c>
      <c r="B9" s="41" t="s">
        <v>45</v>
      </c>
      <c r="C9" s="40" t="s">
        <v>46</v>
      </c>
      <c r="D9" s="53" t="str">
        <f>VLOOKUP(B9,Tabla5[#All],3,FALSE)</f>
        <v>AIR CARE</v>
      </c>
      <c r="E9" s="53" t="str">
        <f>VLOOKUP(B9,Tabla5[#All],2,FALSE)</f>
        <v xml:space="preserve">GLADE ABSORB.FLOR DE DURAZNO      </v>
      </c>
      <c r="F9" s="53">
        <f>VLOOKUP(B9,Tabla5[#All],16,FALSE)</f>
        <v>7251558.1500000004</v>
      </c>
      <c r="H9" s="73">
        <f>VLOOKUP(B9,'2.BASE'!$A$6:$S$134,18,0)</f>
        <v>3967333.3000000003</v>
      </c>
      <c r="I9" s="73">
        <f>VLOOKUP(B9,'2.BASE'!$A$6:$S$134,19,0)</f>
        <v>3284224.8500000006</v>
      </c>
      <c r="J9" s="74">
        <f t="shared" si="0"/>
        <v>-0.17218327736668848</v>
      </c>
      <c r="K9" s="74">
        <f t="shared" si="1"/>
        <v>4.607006604071779E-3</v>
      </c>
    </row>
    <row r="10" spans="1:11" s="28" customFormat="1" x14ac:dyDescent="0.2">
      <c r="A10" s="21">
        <v>6</v>
      </c>
      <c r="B10" s="41" t="s">
        <v>43</v>
      </c>
      <c r="C10" s="40" t="s">
        <v>44</v>
      </c>
      <c r="D10" s="53" t="str">
        <f>VLOOKUP(B10,Tabla5[#All],3,FALSE)</f>
        <v>AIR CARE</v>
      </c>
      <c r="E10" s="53" t="str">
        <f>VLOOKUP(B10,Tabla5[#All],2,FALSE)</f>
        <v xml:space="preserve">GLADE ABS. FRESCURA MATINAL      </v>
      </c>
      <c r="F10" s="53">
        <f>VLOOKUP(B10,Tabla5[#All],16,FALSE)</f>
        <v>7251230.0999999996</v>
      </c>
      <c r="H10" s="73">
        <f>VLOOKUP(B10,'2.BASE'!$A$6:$S$134,18,0)</f>
        <v>3967333.3000000003</v>
      </c>
      <c r="I10" s="73">
        <f>VLOOKUP(B10,'2.BASE'!$A$6:$S$134,19,0)</f>
        <v>3283896.8000000003</v>
      </c>
      <c r="J10" s="74">
        <f t="shared" si="0"/>
        <v>-0.17226596515094916</v>
      </c>
      <c r="K10" s="74">
        <f t="shared" si="1"/>
        <v>4.606546425921532E-3</v>
      </c>
    </row>
    <row r="11" spans="1:11" s="28" customFormat="1" x14ac:dyDescent="0.2">
      <c r="A11" s="21">
        <v>7</v>
      </c>
      <c r="B11" s="41" t="s">
        <v>59</v>
      </c>
      <c r="C11" s="40" t="s">
        <v>60</v>
      </c>
      <c r="D11" s="53" t="str">
        <f>VLOOKUP(B11,Tabla5[#All],3,FALSE)</f>
        <v>AIR CARE</v>
      </c>
      <c r="E11" s="53" t="str">
        <f>VLOOKUP(B11,Tabla5[#All],2,FALSE)</f>
        <v xml:space="preserve">GLADE AERO POTP.JARDIN CAMPES-      </v>
      </c>
      <c r="F11" s="53">
        <f>VLOOKUP(B11,Tabla5[#All],16,FALSE)</f>
        <v>6854395.0999999996</v>
      </c>
      <c r="H11" s="73">
        <f>VLOOKUP(B11,'2.BASE'!$A$6:$S$134,18,0)</f>
        <v>3320358.2</v>
      </c>
      <c r="I11" s="73">
        <f>VLOOKUP(B11,'2.BASE'!$A$6:$S$134,19,0)</f>
        <v>3534036.9</v>
      </c>
      <c r="J11" s="74">
        <f t="shared" si="0"/>
        <v>6.4354110951041266E-2</v>
      </c>
      <c r="K11" s="74">
        <f t="shared" si="1"/>
        <v>4.9574350359517412E-3</v>
      </c>
    </row>
    <row r="12" spans="1:11" s="28" customFormat="1" x14ac:dyDescent="0.2">
      <c r="A12" s="21">
        <v>8</v>
      </c>
      <c r="B12" s="41" t="s">
        <v>27</v>
      </c>
      <c r="C12" s="40" t="s">
        <v>28</v>
      </c>
      <c r="D12" s="53" t="str">
        <f>VLOOKUP(B12,Tabla5[#All],3,FALSE)</f>
        <v>AIR CARE</v>
      </c>
      <c r="E12" s="53" t="str">
        <f>VLOOKUP(B12,Tabla5[#All],2,FALSE)</f>
        <v>DEO-SMILE</v>
      </c>
      <c r="F12" s="53">
        <f>VLOOKUP(B12,Tabla5[#All],16,FALSE)</f>
        <v>6496829.6100000003</v>
      </c>
      <c r="H12" s="73">
        <f>VLOOKUP(B12,'2.BASE'!$A$6:$S$134,18,0)</f>
        <v>3573154.19</v>
      </c>
      <c r="I12" s="73">
        <f>VLOOKUP(B12,'2.BASE'!$A$6:$S$134,19,0)</f>
        <v>2923675.42</v>
      </c>
      <c r="J12" s="74">
        <f t="shared" si="0"/>
        <v>-0.18176623102850198</v>
      </c>
      <c r="K12" s="74">
        <f t="shared" si="1"/>
        <v>4.1012392827191255E-3</v>
      </c>
    </row>
    <row r="13" spans="1:11" s="28" customFormat="1" x14ac:dyDescent="0.2">
      <c r="A13" s="21">
        <v>9</v>
      </c>
      <c r="B13" s="41" t="s">
        <v>53</v>
      </c>
      <c r="C13" s="40" t="s">
        <v>54</v>
      </c>
      <c r="D13" s="53" t="str">
        <f>VLOOKUP(B13,Tabla5[#All],3,FALSE)</f>
        <v>AIR CARE</v>
      </c>
      <c r="E13" s="53" t="str">
        <f>VLOOKUP(B13,Tabla5[#All],2,FALSE)</f>
        <v xml:space="preserve">GLADE ABSORBEOLORES LAV.ESP.PE      </v>
      </c>
      <c r="F13" s="53">
        <f>VLOOKUP(B13,Tabla5[#All],16,FALSE)</f>
        <v>5514626.0999999996</v>
      </c>
      <c r="H13" s="73">
        <f>VLOOKUP(B13,'2.BASE'!$A$6:$S$134,18,0)</f>
        <v>2952682.5700000003</v>
      </c>
      <c r="I13" s="73">
        <f>VLOOKUP(B13,'2.BASE'!$A$6:$S$134,19,0)</f>
        <v>2561943.5299999998</v>
      </c>
      <c r="J13" s="74">
        <f t="shared" si="0"/>
        <v>-0.13233357488881725</v>
      </c>
      <c r="K13" s="74">
        <f t="shared" si="1"/>
        <v>3.5938132439284607E-3</v>
      </c>
    </row>
    <row r="14" spans="1:11" s="28" customFormat="1" x14ac:dyDescent="0.2">
      <c r="A14" s="21">
        <v>10</v>
      </c>
      <c r="B14" s="41" t="s">
        <v>51</v>
      </c>
      <c r="C14" s="40" t="s">
        <v>52</v>
      </c>
      <c r="D14" s="53" t="str">
        <f>VLOOKUP(B14,Tabla5[#All],3,FALSE)</f>
        <v>AIR CARE</v>
      </c>
      <c r="E14" s="53" t="str">
        <f>VLOOKUP(B14,Tabla5[#All],2,FALSE)</f>
        <v xml:space="preserve">GLADE ABSORBEOLORES FLORAL ESP      </v>
      </c>
      <c r="F14" s="53">
        <f>VLOOKUP(B14,Tabla5[#All],16,FALSE)</f>
        <v>5255659.01</v>
      </c>
      <c r="H14" s="73">
        <f>VLOOKUP(B14,'2.BASE'!$A$6:$S$134,18,0)</f>
        <v>2813979.9499999997</v>
      </c>
      <c r="I14" s="73">
        <f>VLOOKUP(B14,'2.BASE'!$A$6:$S$134,19,0)</f>
        <v>2441679.0599999996</v>
      </c>
      <c r="J14" s="74">
        <f t="shared" si="0"/>
        <v>-0.13230403080874831</v>
      </c>
      <c r="K14" s="74">
        <f t="shared" si="1"/>
        <v>3.4251100543386268E-3</v>
      </c>
    </row>
    <row r="15" spans="1:11" s="28" customFormat="1" x14ac:dyDescent="0.2">
      <c r="A15" s="21">
        <v>11</v>
      </c>
      <c r="B15" s="41" t="s">
        <v>91</v>
      </c>
      <c r="C15" s="40" t="s">
        <v>92</v>
      </c>
      <c r="D15" s="53" t="str">
        <f>VLOOKUP(B15,Tabla5[#All],3,FALSE)</f>
        <v>AIR CARE</v>
      </c>
      <c r="E15" s="53" t="str">
        <f>VLOOKUP(B15,Tabla5[#All],2,FALSE)</f>
        <v xml:space="preserve">GLADE VELA AROMATICA JARDIN C.      </v>
      </c>
      <c r="F15" s="53">
        <f>VLOOKUP(B15,Tabla5[#All],16,FALSE)</f>
        <v>5099184.2300000004</v>
      </c>
      <c r="H15" s="73">
        <f>VLOOKUP(B15,'2.BASE'!$A$6:$S$134,18,0)</f>
        <v>2592230.52</v>
      </c>
      <c r="I15" s="73">
        <f>VLOOKUP(B15,'2.BASE'!$A$6:$S$134,19,0)</f>
        <v>2506953.71</v>
      </c>
      <c r="J15" s="74">
        <f t="shared" si="0"/>
        <v>-3.2897078150287418E-2</v>
      </c>
      <c r="K15" s="74">
        <f t="shared" si="1"/>
        <v>3.51667526602883E-3</v>
      </c>
    </row>
    <row r="16" spans="1:11" s="28" customFormat="1" x14ac:dyDescent="0.2">
      <c r="A16" s="21">
        <v>12</v>
      </c>
      <c r="B16" s="41" t="s">
        <v>5</v>
      </c>
      <c r="C16" s="40" t="s">
        <v>6</v>
      </c>
      <c r="D16" s="53" t="str">
        <f>VLOOKUP(B16,Tabla5[#All],3,FALSE)</f>
        <v>AIR CARE</v>
      </c>
      <c r="E16" s="53" t="str">
        <f>VLOOKUP(B16,Tabla5[#All],2,FALSE)</f>
        <v xml:space="preserve">CLIP ONS RF TWIN BRISA CAMPEST      </v>
      </c>
      <c r="F16" s="53">
        <f>VLOOKUP(B16,Tabla5[#All],16,FALSE)</f>
        <v>5017397.68</v>
      </c>
      <c r="H16" s="73">
        <f>VLOOKUP(B16,'2.BASE'!$A$6:$S$134,18,0)</f>
        <v>2402221.7100000004</v>
      </c>
      <c r="I16" s="73">
        <f>VLOOKUP(B16,'2.BASE'!$A$6:$S$134,19,0)</f>
        <v>2615175.9699999997</v>
      </c>
      <c r="J16" s="74">
        <f t="shared" si="0"/>
        <v>8.8648878291920585E-2</v>
      </c>
      <c r="K16" s="74">
        <f t="shared" si="1"/>
        <v>3.6684860248225137E-3</v>
      </c>
    </row>
    <row r="17" spans="1:11" s="28" customFormat="1" x14ac:dyDescent="0.2">
      <c r="A17" s="21">
        <v>13</v>
      </c>
      <c r="B17" s="41" t="s">
        <v>77</v>
      </c>
      <c r="C17" s="40" t="s">
        <v>78</v>
      </c>
      <c r="D17" s="53" t="str">
        <f>VLOOKUP(B17,Tabla5[#All],3,FALSE)</f>
        <v>AIR CARE</v>
      </c>
      <c r="E17" s="53" t="str">
        <f>VLOOKUP(B17,Tabla5[#All],2,FALSE)</f>
        <v xml:space="preserve">GLADE PLUG INS AP BRISA NOC.      </v>
      </c>
      <c r="F17" s="53">
        <f>VLOOKUP(B17,Tabla5[#All],16,FALSE)</f>
        <v>4780675.41</v>
      </c>
      <c r="H17" s="73">
        <f>VLOOKUP(B17,'2.BASE'!$A$6:$S$134,18,0)</f>
        <v>2521748.4</v>
      </c>
      <c r="I17" s="73">
        <f>VLOOKUP(B17,'2.BASE'!$A$6:$S$134,19,0)</f>
        <v>2258927.0100000002</v>
      </c>
      <c r="J17" s="74">
        <f t="shared" si="0"/>
        <v>-0.10422189223952705</v>
      </c>
      <c r="K17" s="74">
        <f t="shared" si="1"/>
        <v>3.1687512665845995E-3</v>
      </c>
    </row>
    <row r="18" spans="1:11" s="28" customFormat="1" x14ac:dyDescent="0.2">
      <c r="A18" s="21">
        <v>14</v>
      </c>
      <c r="B18" s="41" t="s">
        <v>71</v>
      </c>
      <c r="C18" s="40" t="s">
        <v>72</v>
      </c>
      <c r="D18" s="53" t="str">
        <f>VLOOKUP(B18,Tabla5[#All],3,FALSE)</f>
        <v>AIR CARE</v>
      </c>
      <c r="E18" s="53" t="str">
        <f>VLOOKUP(B18,Tabla5[#All],2,FALSE)</f>
        <v xml:space="preserve">GLADE CLIP ONS AP. BRISA      </v>
      </c>
      <c r="F18" s="53">
        <f>VLOOKUP(B18,Tabla5[#All],16,FALSE)</f>
        <v>4651834.45</v>
      </c>
      <c r="H18" s="73">
        <f>VLOOKUP(B18,'2.BASE'!$A$6:$S$134,18,0)</f>
        <v>2302927.87</v>
      </c>
      <c r="I18" s="73">
        <f>VLOOKUP(B18,'2.BASE'!$A$6:$S$134,19,0)</f>
        <v>2348906.58</v>
      </c>
      <c r="J18" s="74">
        <f t="shared" si="0"/>
        <v>1.9965327876291683E-2</v>
      </c>
      <c r="K18" s="74">
        <f t="shared" si="1"/>
        <v>3.2949717576150899E-3</v>
      </c>
    </row>
    <row r="19" spans="1:11" s="28" customFormat="1" x14ac:dyDescent="0.2">
      <c r="A19" s="21">
        <v>15</v>
      </c>
      <c r="B19" s="41" t="s">
        <v>69</v>
      </c>
      <c r="C19" s="40" t="s">
        <v>70</v>
      </c>
      <c r="D19" s="53" t="str">
        <f>VLOOKUP(B19,Tabla5[#All],3,FALSE)</f>
        <v>AIR CARE</v>
      </c>
      <c r="E19" s="53" t="str">
        <f>VLOOKUP(B19,Tabla5[#All],2,FALSE)</f>
        <v xml:space="preserve">GLADE CLIP ONS AP CASCADA      </v>
      </c>
      <c r="F19" s="53">
        <f>VLOOKUP(B19,Tabla5[#All],16,FALSE)</f>
        <v>4555867.03</v>
      </c>
      <c r="H19" s="73">
        <f>VLOOKUP(B19,'2.BASE'!$A$6:$S$134,18,0)</f>
        <v>2254293.9699999997</v>
      </c>
      <c r="I19" s="73">
        <f>VLOOKUP(B19,'2.BASE'!$A$6:$S$134,19,0)</f>
        <v>2301573.06</v>
      </c>
      <c r="J19" s="74">
        <f t="shared" si="0"/>
        <v>2.0972903547268995E-2</v>
      </c>
      <c r="K19" s="74">
        <f t="shared" si="1"/>
        <v>3.2285737948708629E-3</v>
      </c>
    </row>
    <row r="20" spans="1:11" s="28" customFormat="1" x14ac:dyDescent="0.2">
      <c r="A20" s="21">
        <v>16</v>
      </c>
      <c r="B20" s="41" t="s">
        <v>55</v>
      </c>
      <c r="C20" s="40" t="s">
        <v>56</v>
      </c>
      <c r="D20" s="53" t="str">
        <f>VLOOKUP(B20,Tabla5[#All],3,FALSE)</f>
        <v>AIR CARE</v>
      </c>
      <c r="E20" s="53" t="str">
        <f>VLOOKUP(B20,Tabla5[#All],2,FALSE)</f>
        <v xml:space="preserve">GLADE AERO POTP.HUERTO PRIMAVE      </v>
      </c>
      <c r="F20" s="53">
        <f>VLOOKUP(B20,Tabla5[#All],16,FALSE)</f>
        <v>4260391.5</v>
      </c>
      <c r="H20" s="73">
        <f>VLOOKUP(B20,'2.BASE'!$A$6:$S$134,18,0)</f>
        <v>2063660.94</v>
      </c>
      <c r="I20" s="73">
        <f>VLOOKUP(B20,'2.BASE'!$A$6:$S$134,19,0)</f>
        <v>2196730.56</v>
      </c>
      <c r="J20" s="74">
        <f t="shared" si="0"/>
        <v>6.4482307834929475E-2</v>
      </c>
      <c r="K20" s="74">
        <f t="shared" si="1"/>
        <v>3.0815040563639531E-3</v>
      </c>
    </row>
    <row r="21" spans="1:11" s="28" customFormat="1" x14ac:dyDescent="0.2">
      <c r="A21" s="21">
        <v>17</v>
      </c>
      <c r="B21" s="41" t="s">
        <v>89</v>
      </c>
      <c r="C21" s="40" t="s">
        <v>90</v>
      </c>
      <c r="D21" s="53" t="str">
        <f>VLOOKUP(B21,Tabla5[#All],3,FALSE)</f>
        <v>AIR CARE</v>
      </c>
      <c r="E21" s="53" t="str">
        <f>VLOOKUP(B21,Tabla5[#All],2,FALSE)</f>
        <v xml:space="preserve">GLADE VELA AROMATICA DURAZNO      </v>
      </c>
      <c r="F21" s="53">
        <f>VLOOKUP(B21,Tabla5[#All],16,FALSE)</f>
        <v>4249159.5999999996</v>
      </c>
      <c r="H21" s="73">
        <f>VLOOKUP(B21,'2.BASE'!$A$6:$S$134,18,0)</f>
        <v>2160258.17</v>
      </c>
      <c r="I21" s="73">
        <f>VLOOKUP(B21,'2.BASE'!$A$6:$S$134,19,0)</f>
        <v>2088901.4300000002</v>
      </c>
      <c r="J21" s="74">
        <f t="shared" si="0"/>
        <v>-3.3031579739378869E-2</v>
      </c>
      <c r="K21" s="74">
        <f t="shared" si="1"/>
        <v>2.9302447678833505E-3</v>
      </c>
    </row>
    <row r="22" spans="1:11" s="28" customFormat="1" x14ac:dyDescent="0.2">
      <c r="A22" s="21">
        <v>18</v>
      </c>
      <c r="B22" s="41" t="s">
        <v>93</v>
      </c>
      <c r="C22" s="40" t="s">
        <v>94</v>
      </c>
      <c r="D22" s="53" t="str">
        <f>VLOOKUP(B22,Tabla5[#All],3,FALSE)</f>
        <v>AIR CARE</v>
      </c>
      <c r="E22" s="53" t="str">
        <f>VLOOKUP(B22,Tabla5[#All],2,FALSE)</f>
        <v xml:space="preserve">GLADE VELAS FRUTOS DEL BOSQUE      </v>
      </c>
      <c r="F22" s="53">
        <f>VLOOKUP(B22,Tabla5[#All],16,FALSE)</f>
        <v>4249159.5999999996</v>
      </c>
      <c r="H22" s="73">
        <f>VLOOKUP(B22,'2.BASE'!$A$6:$S$134,18,0)</f>
        <v>2160258.17</v>
      </c>
      <c r="I22" s="73">
        <f>VLOOKUP(B22,'2.BASE'!$A$6:$S$134,19,0)</f>
        <v>2088901.4300000002</v>
      </c>
      <c r="J22" s="74">
        <f t="shared" si="0"/>
        <v>-3.3031579739378869E-2</v>
      </c>
      <c r="K22" s="74">
        <f t="shared" si="1"/>
        <v>2.9302447678833505E-3</v>
      </c>
    </row>
    <row r="23" spans="1:11" s="28" customFormat="1" x14ac:dyDescent="0.2">
      <c r="A23" s="21">
        <v>19</v>
      </c>
      <c r="B23" s="41" t="s">
        <v>67</v>
      </c>
      <c r="C23" s="40" t="s">
        <v>68</v>
      </c>
      <c r="D23" s="53" t="str">
        <f>VLOOKUP(B23,Tabla5[#All],3,FALSE)</f>
        <v>AIR CARE</v>
      </c>
      <c r="E23" s="53" t="str">
        <f>VLOOKUP(B23,Tabla5[#All],2,FALSE)</f>
        <v xml:space="preserve">GLADE AERO.POTP.BOUQ.FLORAL      </v>
      </c>
      <c r="F23" s="53">
        <f>VLOOKUP(B23,Tabla5[#All],16,FALSE)</f>
        <v>4075582.54</v>
      </c>
      <c r="H23" s="73">
        <f>VLOOKUP(B23,'2.BASE'!$A$6:$S$134,18,0)</f>
        <v>1974058.56</v>
      </c>
      <c r="I23" s="73">
        <f>VLOOKUP(B23,'2.BASE'!$A$6:$S$134,19,0)</f>
        <v>2101523.98</v>
      </c>
      <c r="J23" s="74">
        <f t="shared" si="0"/>
        <v>6.4570232404858263E-2</v>
      </c>
      <c r="K23" s="74">
        <f t="shared" si="1"/>
        <v>2.9479512812514061E-3</v>
      </c>
    </row>
    <row r="24" spans="1:11" s="28" customFormat="1" x14ac:dyDescent="0.2">
      <c r="A24" s="21">
        <v>20</v>
      </c>
      <c r="B24" s="41" t="s">
        <v>47</v>
      </c>
      <c r="C24" s="40" t="s">
        <v>48</v>
      </c>
      <c r="D24" s="53" t="str">
        <f>VLOOKUP(B24,Tabla5[#All],3,FALSE)</f>
        <v>AIR CARE</v>
      </c>
      <c r="E24" s="53" t="str">
        <f>VLOOKUP(B24,Tabla5[#All],2,FALSE)</f>
        <v xml:space="preserve">GLADE ABSORBEOLORES CLUB 150G      </v>
      </c>
      <c r="F24" s="53">
        <f>VLOOKUP(B24,Tabla5[#All],16,FALSE)</f>
        <v>4027596.64</v>
      </c>
      <c r="H24" s="73">
        <f>VLOOKUP(B24,'2.BASE'!$A$6:$S$134,18,0)</f>
        <v>2203023.66</v>
      </c>
      <c r="I24" s="73">
        <f>VLOOKUP(B24,'2.BASE'!$A$6:$S$134,19,0)</f>
        <v>1824572.98</v>
      </c>
      <c r="J24" s="74">
        <f t="shared" si="0"/>
        <v>-0.1717869339632967</v>
      </c>
      <c r="K24" s="74">
        <f t="shared" si="1"/>
        <v>2.5594531898359284E-3</v>
      </c>
    </row>
    <row r="25" spans="1:11" s="28" customFormat="1" x14ac:dyDescent="0.2">
      <c r="A25" s="21">
        <v>21</v>
      </c>
      <c r="B25" s="41" t="s">
        <v>8</v>
      </c>
      <c r="C25" s="40" t="s">
        <v>9</v>
      </c>
      <c r="D25" s="53" t="str">
        <f>VLOOKUP(B25,Tabla5[#All],3,FALSE)</f>
        <v>AIR CARE</v>
      </c>
      <c r="E25" s="53" t="str">
        <f>VLOOKUP(B25,Tabla5[#All],2,FALSE)</f>
        <v xml:space="preserve">CLIP ONS RF TWIN BRISA TROPIC      </v>
      </c>
      <c r="F25" s="53">
        <f>VLOOKUP(B25,Tabla5[#All],16,FALSE)</f>
        <v>4006508.41</v>
      </c>
      <c r="H25" s="73">
        <f>VLOOKUP(B25,'2.BASE'!$A$6:$S$134,18,0)</f>
        <v>1917646.3299999998</v>
      </c>
      <c r="I25" s="73">
        <f>VLOOKUP(B25,'2.BASE'!$A$6:$S$134,19,0)</f>
        <v>2088862.0799999998</v>
      </c>
      <c r="J25" s="74">
        <f t="shared" si="0"/>
        <v>8.9284320743335366E-2</v>
      </c>
      <c r="K25" s="74">
        <f t="shared" si="1"/>
        <v>2.9301895689496137E-3</v>
      </c>
    </row>
    <row r="26" spans="1:11" s="28" customFormat="1" x14ac:dyDescent="0.2">
      <c r="A26" s="21">
        <v>22</v>
      </c>
      <c r="B26" s="41" t="s">
        <v>156</v>
      </c>
      <c r="C26" s="40" t="s">
        <v>157</v>
      </c>
      <c r="D26" s="53" t="str">
        <f>VLOOKUP(B26,Tabla5[#All],3,FALSE)</f>
        <v>AIR CARE</v>
      </c>
      <c r="E26" s="53" t="str">
        <f>VLOOKUP(B26,Tabla5[#All],2,FALSE)</f>
        <v xml:space="preserve">PLUG INS RF TWIN PACK C.SPICE      </v>
      </c>
      <c r="F26" s="53">
        <f>VLOOKUP(B26,Tabla5[#All],16,FALSE)</f>
        <v>3961635.58</v>
      </c>
      <c r="H26" s="73">
        <f>VLOOKUP(B26,'2.BASE'!$A$6:$S$134,18,0)</f>
        <v>1944111.7800000003</v>
      </c>
      <c r="I26" s="73">
        <f>VLOOKUP(B26,'2.BASE'!$A$6:$S$134,19,0)</f>
        <v>2017523.8</v>
      </c>
      <c r="J26" s="74">
        <f t="shared" si="0"/>
        <v>3.776121350388606E-2</v>
      </c>
      <c r="K26" s="74">
        <f t="shared" si="1"/>
        <v>2.8301184891381566E-3</v>
      </c>
    </row>
    <row r="27" spans="1:11" s="28" customFormat="1" x14ac:dyDescent="0.2">
      <c r="A27" s="21">
        <v>23</v>
      </c>
      <c r="B27" s="41" t="s">
        <v>154</v>
      </c>
      <c r="C27" s="40" t="s">
        <v>155</v>
      </c>
      <c r="D27" s="53" t="str">
        <f>VLOOKUP(B27,Tabla5[#All],3,FALSE)</f>
        <v>AIR CARE</v>
      </c>
      <c r="E27" s="53" t="str">
        <f>VLOOKUP(B27,Tabla5[#All],2,FALSE)</f>
        <v xml:space="preserve">PLUG INS RF TWIN JARDIN CAMP      </v>
      </c>
      <c r="F27" s="53">
        <f>VLOOKUP(B27,Tabla5[#All],16,FALSE)</f>
        <v>3719625.77</v>
      </c>
      <c r="H27" s="73">
        <f>VLOOKUP(B27,'2.BASE'!$A$6:$S$134,18,0)</f>
        <v>1825361.6</v>
      </c>
      <c r="I27" s="73">
        <f>VLOOKUP(B27,'2.BASE'!$A$6:$S$134,19,0)</f>
        <v>1894264.17</v>
      </c>
      <c r="J27" s="74">
        <f t="shared" si="0"/>
        <v>3.7747353729803423E-2</v>
      </c>
      <c r="K27" s="74">
        <f t="shared" si="1"/>
        <v>2.6572137839607859E-3</v>
      </c>
    </row>
    <row r="28" spans="1:11" s="28" customFormat="1" x14ac:dyDescent="0.2">
      <c r="A28" s="21">
        <v>24</v>
      </c>
      <c r="B28" s="41" t="s">
        <v>49</v>
      </c>
      <c r="C28" s="40" t="s">
        <v>50</v>
      </c>
      <c r="D28" s="53" t="str">
        <f>VLOOKUP(B28,Tabla5[#All],3,FALSE)</f>
        <v>AIR CARE</v>
      </c>
      <c r="E28" s="53" t="str">
        <f>VLOOKUP(B28,Tabla5[#All],2,FALSE)</f>
        <v xml:space="preserve">GLADE ABSORBEOLORES ELECT.AP      </v>
      </c>
      <c r="F28" s="53">
        <f>VLOOKUP(B28,Tabla5[#All],16,FALSE)</f>
        <v>3482772.43</v>
      </c>
      <c r="H28" s="73">
        <f>VLOOKUP(B28,'2.BASE'!$A$6:$S$134,18,0)</f>
        <v>1836876.1799999997</v>
      </c>
      <c r="I28" s="73">
        <f>VLOOKUP(B28,'2.BASE'!$A$6:$S$134,19,0)</f>
        <v>1645896.25</v>
      </c>
      <c r="J28" s="74">
        <f t="shared" si="0"/>
        <v>-0.10396995294478684</v>
      </c>
      <c r="K28" s="74">
        <f t="shared" si="1"/>
        <v>2.308811131907419E-3</v>
      </c>
    </row>
    <row r="29" spans="1:11" s="28" customFormat="1" x14ac:dyDescent="0.2">
      <c r="A29" s="21">
        <v>25</v>
      </c>
      <c r="B29" s="41" t="s">
        <v>75</v>
      </c>
      <c r="C29" s="40" t="s">
        <v>76</v>
      </c>
      <c r="D29" s="53" t="str">
        <f>VLOOKUP(B29,Tabla5[#All],3,FALSE)</f>
        <v>AIR CARE</v>
      </c>
      <c r="E29" s="53" t="str">
        <f>VLOOKUP(B29,Tabla5[#All],2,FALSE)</f>
        <v xml:space="preserve">GLADE NEUTRALIZER AEROSOL      </v>
      </c>
      <c r="F29" s="53">
        <f>VLOOKUP(B29,Tabla5[#All],16,FALSE)</f>
        <v>3427286.77</v>
      </c>
      <c r="H29" s="73">
        <f>VLOOKUP(B29,'2.BASE'!$A$6:$S$134,18,0)</f>
        <v>1738405.58</v>
      </c>
      <c r="I29" s="73">
        <f>VLOOKUP(B29,'2.BASE'!$A$6:$S$134,19,0)</f>
        <v>1688881.19</v>
      </c>
      <c r="J29" s="74">
        <f t="shared" si="0"/>
        <v>-2.8488397972123436E-2</v>
      </c>
      <c r="K29" s="74">
        <f t="shared" si="1"/>
        <v>2.3691090443526126E-3</v>
      </c>
    </row>
    <row r="30" spans="1:11" s="28" customFormat="1" x14ac:dyDescent="0.2">
      <c r="A30" s="21">
        <v>26</v>
      </c>
      <c r="B30" s="41" t="s">
        <v>87</v>
      </c>
      <c r="C30" s="40" t="s">
        <v>88</v>
      </c>
      <c r="D30" s="53" t="str">
        <f>VLOOKUP(B30,Tabla5[#All],3,FALSE)</f>
        <v>AIR CARE</v>
      </c>
      <c r="E30" s="53" t="str">
        <f>VLOOKUP(B30,Tabla5[#All],2,FALSE)</f>
        <v xml:space="preserve">GLADE VELA AROMAT.ESPECIAS ORI      </v>
      </c>
      <c r="F30" s="53">
        <f>VLOOKUP(B30,Tabla5[#All],16,FALSE)</f>
        <v>3399149.37</v>
      </c>
      <c r="H30" s="73">
        <f>VLOOKUP(B30,'2.BASE'!$A$6:$S$134,18,0)</f>
        <v>1728080.4</v>
      </c>
      <c r="I30" s="73">
        <f>VLOOKUP(B30,'2.BASE'!$A$6:$S$134,19,0)</f>
        <v>1671068.97</v>
      </c>
      <c r="J30" s="74">
        <f t="shared" si="0"/>
        <v>-3.2991190687655436E-2</v>
      </c>
      <c r="K30" s="74">
        <f t="shared" si="1"/>
        <v>2.344122626271896E-3</v>
      </c>
    </row>
    <row r="31" spans="1:11" s="28" customFormat="1" x14ac:dyDescent="0.2">
      <c r="A31" s="21">
        <v>27</v>
      </c>
      <c r="B31" s="41" t="s">
        <v>57</v>
      </c>
      <c r="C31" s="40" t="s">
        <v>58</v>
      </c>
      <c r="D31" s="53" t="str">
        <f>VLOOKUP(B31,Tabla5[#All],3,FALSE)</f>
        <v>AIR CARE</v>
      </c>
      <c r="E31" s="53" t="str">
        <f>VLOOKUP(B31,Tabla5[#All],2,FALSE)</f>
        <v xml:space="preserve">GLADE AERO POTP.JARDIN BOTANI-      </v>
      </c>
      <c r="F31" s="53">
        <f>VLOOKUP(B31,Tabla5[#All],16,FALSE)</f>
        <v>3334199.28</v>
      </c>
      <c r="H31" s="73">
        <f>VLOOKUP(B31,'2.BASE'!$A$6:$S$134,18,0)</f>
        <v>1615087.79</v>
      </c>
      <c r="I31" s="73">
        <f>VLOOKUP(B31,'2.BASE'!$A$6:$S$134,19,0)</f>
        <v>1719111.49</v>
      </c>
      <c r="J31" s="74">
        <f t="shared" si="0"/>
        <v>6.440745861870445E-2</v>
      </c>
      <c r="K31" s="74">
        <f t="shared" si="1"/>
        <v>2.411515151761206E-3</v>
      </c>
    </row>
    <row r="32" spans="1:11" s="28" customFormat="1" x14ac:dyDescent="0.2">
      <c r="A32" s="21">
        <v>28</v>
      </c>
      <c r="B32" s="41" t="s">
        <v>73</v>
      </c>
      <c r="C32" s="40" t="s">
        <v>74</v>
      </c>
      <c r="D32" s="53" t="str">
        <f>VLOOKUP(B32,Tabla5[#All],3,FALSE)</f>
        <v>AIR CARE</v>
      </c>
      <c r="E32" s="53" t="str">
        <f>VLOOKUP(B32,Tabla5[#All],2,FALSE)</f>
        <v xml:space="preserve">GLADE CLIP ONS AP. BRISA TROPI      </v>
      </c>
      <c r="F32" s="53">
        <f>VLOOKUP(B32,Tabla5[#All],16,FALSE)</f>
        <v>3263993.22</v>
      </c>
      <c r="H32" s="73">
        <f>VLOOKUP(B32,'2.BASE'!$A$6:$S$134,18,0)</f>
        <v>1615061.54</v>
      </c>
      <c r="I32" s="73">
        <f>VLOOKUP(B32,'2.BASE'!$A$6:$S$134,19,0)</f>
        <v>1648931.68</v>
      </c>
      <c r="J32" s="74">
        <f t="shared" si="0"/>
        <v>2.097142378859429E-2</v>
      </c>
      <c r="K32" s="74">
        <f t="shared" si="1"/>
        <v>2.3130691369755551E-3</v>
      </c>
    </row>
    <row r="33" spans="1:11" s="28" customFormat="1" x14ac:dyDescent="0.2">
      <c r="A33" s="21">
        <v>29</v>
      </c>
      <c r="B33" s="41" t="s">
        <v>61</v>
      </c>
      <c r="C33" s="40" t="s">
        <v>62</v>
      </c>
      <c r="D33" s="53" t="str">
        <f>VLOOKUP(B33,Tabla5[#All],3,FALSE)</f>
        <v>AIR CARE</v>
      </c>
      <c r="E33" s="53" t="str">
        <f>VLOOKUP(B33,Tabla5[#All],2,FALSE)</f>
        <v xml:space="preserve">GLADE AERO SENS C.LAVANDA 20%      </v>
      </c>
      <c r="F33" s="53">
        <f>VLOOKUP(B33,Tabla5[#All],16,FALSE)</f>
        <v>3184972.84</v>
      </c>
      <c r="H33" s="73">
        <f>VLOOKUP(B33,'2.BASE'!$A$6:$S$134,18,0)</f>
        <v>1556910.8</v>
      </c>
      <c r="I33" s="73">
        <f>VLOOKUP(B33,'2.BASE'!$A$6:$S$134,19,0)</f>
        <v>1628062.0400000003</v>
      </c>
      <c r="J33" s="74">
        <f t="shared" si="0"/>
        <v>4.5700267478393952E-2</v>
      </c>
      <c r="K33" s="74">
        <f t="shared" si="1"/>
        <v>2.2837938669511538E-3</v>
      </c>
    </row>
    <row r="34" spans="1:11" s="28" customFormat="1" x14ac:dyDescent="0.2">
      <c r="A34" s="21">
        <v>30</v>
      </c>
      <c r="B34" s="41" t="s">
        <v>81</v>
      </c>
      <c r="C34" s="40" t="s">
        <v>82</v>
      </c>
      <c r="D34" s="53" t="str">
        <f>VLOOKUP(B34,Tabla5[#All],3,FALSE)</f>
        <v>AIR CARE</v>
      </c>
      <c r="E34" s="53" t="str">
        <f>VLOOKUP(B34,Tabla5[#All],2,FALSE)</f>
        <v xml:space="preserve">GLADE PLUG INS RP ABSORBEOLORE      </v>
      </c>
      <c r="F34" s="53">
        <f>VLOOKUP(B34,Tabla5[#All],16,FALSE)</f>
        <v>3121161.09</v>
      </c>
      <c r="H34" s="73">
        <f>VLOOKUP(B34,'2.BASE'!$A$6:$S$134,18,0)</f>
        <v>1531800.17</v>
      </c>
      <c r="I34" s="73">
        <f>VLOOKUP(B34,'2.BASE'!$A$6:$S$134,19,0)</f>
        <v>1589360.9200000002</v>
      </c>
      <c r="J34" s="74">
        <f t="shared" si="0"/>
        <v>3.7577192591642161E-2</v>
      </c>
      <c r="K34" s="74">
        <f t="shared" si="1"/>
        <v>2.2295051615280233E-3</v>
      </c>
    </row>
    <row r="35" spans="1:11" s="28" customFormat="1" x14ac:dyDescent="0.2">
      <c r="A35" s="21">
        <v>31</v>
      </c>
      <c r="B35" s="41" t="s">
        <v>79</v>
      </c>
      <c r="C35" s="40" t="s">
        <v>80</v>
      </c>
      <c r="D35" s="53" t="str">
        <f>VLOOKUP(B35,Tabla5[#All],3,FALSE)</f>
        <v>AIR CARE</v>
      </c>
      <c r="E35" s="53" t="str">
        <f>VLOOKUP(B35,Tabla5[#All],2,FALSE)</f>
        <v xml:space="preserve">GLADE PLUG INS AP JARDIN      </v>
      </c>
      <c r="F35" s="53">
        <f>VLOOKUP(B35,Tabla5[#All],16,FALSE)</f>
        <v>3065693.54</v>
      </c>
      <c r="H35" s="73">
        <f>VLOOKUP(B35,'2.BASE'!$A$6:$S$134,18,0)</f>
        <v>1616975.5599999998</v>
      </c>
      <c r="I35" s="73">
        <f>VLOOKUP(B35,'2.BASE'!$A$6:$S$134,19,0)</f>
        <v>1448717.98</v>
      </c>
      <c r="J35" s="74">
        <f t="shared" si="0"/>
        <v>-0.10405697164649774</v>
      </c>
      <c r="K35" s="74">
        <f t="shared" si="1"/>
        <v>2.0322156996338196E-3</v>
      </c>
    </row>
    <row r="36" spans="1:11" s="28" customFormat="1" x14ac:dyDescent="0.2">
      <c r="A36" s="21">
        <v>32</v>
      </c>
      <c r="B36" s="41" t="s">
        <v>158</v>
      </c>
      <c r="C36" s="40" t="s">
        <v>159</v>
      </c>
      <c r="D36" s="53" t="str">
        <f>VLOOKUP(B36,Tabla5[#All],3,FALSE)</f>
        <v>AIR CARE</v>
      </c>
      <c r="E36" s="53" t="str">
        <f>VLOOKUP(B36,Tabla5[#All],2,FALSE)</f>
        <v xml:space="preserve">PLUG INS RFTWIN BRISA TROPICAL      </v>
      </c>
      <c r="F36" s="53">
        <f>VLOOKUP(B36,Tabla5[#All],16,FALSE)</f>
        <v>2714340.61</v>
      </c>
      <c r="H36" s="73">
        <f>VLOOKUP(B36,'2.BASE'!$A$6:$S$134,18,0)</f>
        <v>1331710.08</v>
      </c>
      <c r="I36" s="73">
        <f>VLOOKUP(B36,'2.BASE'!$A$6:$S$134,19,0)</f>
        <v>1382630.53</v>
      </c>
      <c r="J36" s="74">
        <f t="shared" si="0"/>
        <v>3.823688861767871E-2</v>
      </c>
      <c r="K36" s="74">
        <f t="shared" si="1"/>
        <v>1.9395103178460095E-3</v>
      </c>
    </row>
    <row r="37" spans="1:11" s="28" customFormat="1" x14ac:dyDescent="0.2">
      <c r="A37" s="21">
        <v>33</v>
      </c>
      <c r="B37" s="41" t="s">
        <v>152</v>
      </c>
      <c r="C37" s="40" t="s">
        <v>153</v>
      </c>
      <c r="D37" s="53" t="str">
        <f>VLOOKUP(B37,Tabla5[#All],3,FALSE)</f>
        <v>AIR CARE</v>
      </c>
      <c r="E37" s="53" t="str">
        <f>VLOOKUP(B37,Tabla5[#All],2,FALSE)</f>
        <v xml:space="preserve">PLUG INS RF TWIN BRISA NOCTURN      </v>
      </c>
      <c r="F37" s="53">
        <f>VLOOKUP(B37,Tabla5[#All],16,FALSE)</f>
        <v>2694122.54</v>
      </c>
      <c r="H37" s="73">
        <f>VLOOKUP(B37,'2.BASE'!$A$6:$S$134,18,0)</f>
        <v>1321876.7</v>
      </c>
      <c r="I37" s="73">
        <f>VLOOKUP(B37,'2.BASE'!$A$6:$S$134,19,0)</f>
        <v>1372245.8399999999</v>
      </c>
      <c r="J37" s="74">
        <f t="shared" ref="J37:J68" si="2">(I37/H37)-1</f>
        <v>3.8104264943924049E-2</v>
      </c>
      <c r="K37" s="74">
        <f t="shared" ref="K37:K68" si="3">I37/$I$134</f>
        <v>1.9249430036101284E-3</v>
      </c>
    </row>
    <row r="38" spans="1:11" s="28" customFormat="1" x14ac:dyDescent="0.2">
      <c r="A38" s="21">
        <v>34</v>
      </c>
      <c r="B38" s="41" t="s">
        <v>65</v>
      </c>
      <c r="C38" s="40" t="s">
        <v>66</v>
      </c>
      <c r="D38" s="53" t="str">
        <f>VLOOKUP(B38,Tabla5[#All],3,FALSE)</f>
        <v>AIR CARE</v>
      </c>
      <c r="E38" s="53" t="str">
        <f>VLOOKUP(B38,Tabla5[#All],2,FALSE)</f>
        <v xml:space="preserve">GLADE AERO SENS T.FLORIDA 20%      </v>
      </c>
      <c r="F38" s="53">
        <f>VLOOKUP(B38,Tabla5[#All],16,FALSE)</f>
        <v>2681632.6800000002</v>
      </c>
      <c r="H38" s="73">
        <f>VLOOKUP(B38,'2.BASE'!$A$6:$S$134,18,0)</f>
        <v>1310716.99</v>
      </c>
      <c r="I38" s="73">
        <f>VLOOKUP(B38,'2.BASE'!$A$6:$S$134,19,0)</f>
        <v>1370915.69</v>
      </c>
      <c r="J38" s="74">
        <f t="shared" si="2"/>
        <v>4.5928068728246174E-2</v>
      </c>
      <c r="K38" s="74">
        <f t="shared" si="3"/>
        <v>1.9230771113176426E-3</v>
      </c>
    </row>
    <row r="39" spans="1:11" s="28" customFormat="1" x14ac:dyDescent="0.2">
      <c r="A39" s="21">
        <v>35</v>
      </c>
      <c r="B39" s="41" t="s">
        <v>63</v>
      </c>
      <c r="C39" s="40" t="s">
        <v>64</v>
      </c>
      <c r="D39" s="53" t="str">
        <f>VLOOKUP(B39,Tabla5[#All],3,FALSE)</f>
        <v>AIR CARE</v>
      </c>
      <c r="E39" s="53" t="str">
        <f>VLOOKUP(B39,Tabla5[#All],2,FALSE)</f>
        <v xml:space="preserve">GLADE AERO SENS FLORES Y FRUT      </v>
      </c>
      <c r="F39" s="53">
        <f>VLOOKUP(B39,Tabla5[#All],16,FALSE)</f>
        <v>2514608.85</v>
      </c>
      <c r="H39" s="73">
        <f>VLOOKUP(B39,'2.BASE'!$A$6:$S$134,18,0)</f>
        <v>1228826.53</v>
      </c>
      <c r="I39" s="73">
        <f>VLOOKUP(B39,'2.BASE'!$A$6:$S$134,19,0)</f>
        <v>1285782.32</v>
      </c>
      <c r="J39" s="74">
        <f t="shared" si="2"/>
        <v>4.6349739861166528E-2</v>
      </c>
      <c r="K39" s="74">
        <f t="shared" si="3"/>
        <v>1.8036547161619377E-3</v>
      </c>
    </row>
    <row r="40" spans="1:11" s="28" customFormat="1" x14ac:dyDescent="0.2">
      <c r="A40" s="21">
        <v>36</v>
      </c>
      <c r="B40" s="41" t="s">
        <v>240</v>
      </c>
      <c r="C40" s="40" t="s">
        <v>241</v>
      </c>
      <c r="D40" s="53" t="str">
        <f>VLOOKUP(B40,Tabla5[#All],3,FALSE)</f>
        <v>AUTOMOTIVE</v>
      </c>
      <c r="E40" s="53" t="str">
        <f>VLOOKUP(B40,Tabla5[#All],2,FALSE)</f>
        <v xml:space="preserve">TEMPO PASTA TODO TIPO 340 G      </v>
      </c>
      <c r="F40" s="53">
        <f>VLOOKUP(B40,Tabla5[#All],16,FALSE)</f>
        <v>10741352.1</v>
      </c>
      <c r="H40" s="73">
        <f>VLOOKUP(B40,'2.BASE'!$A$6:$S$134,18,0)</f>
        <v>5059079.4400000004</v>
      </c>
      <c r="I40" s="73">
        <f>VLOOKUP(B40,'2.BASE'!$A$6:$S$134,19,0)</f>
        <v>5682272.6200000001</v>
      </c>
      <c r="J40" s="74">
        <f t="shared" si="2"/>
        <v>0.12318311807335447</v>
      </c>
      <c r="K40" s="74">
        <f t="shared" si="3"/>
        <v>7.970912066655924E-3</v>
      </c>
    </row>
    <row r="41" spans="1:11" s="28" customFormat="1" x14ac:dyDescent="0.2">
      <c r="A41" s="21">
        <v>37</v>
      </c>
      <c r="B41" s="41" t="s">
        <v>238</v>
      </c>
      <c r="C41" s="40" t="s">
        <v>239</v>
      </c>
      <c r="D41" s="53" t="str">
        <f>VLOOKUP(B41,Tabla5[#All],3,FALSE)</f>
        <v>AUTOMOTIVE</v>
      </c>
      <c r="E41" s="53" t="str">
        <f>VLOOKUP(B41,Tabla5[#All],2,FALSE)</f>
        <v xml:space="preserve">TEMPO PASTA TODO TIPO 200 G      </v>
      </c>
      <c r="F41" s="53">
        <f>VLOOKUP(B41,Tabla5[#All],16,FALSE)</f>
        <v>8707222.0600000005</v>
      </c>
      <c r="H41" s="73">
        <f>VLOOKUP(B41,'2.BASE'!$A$6:$S$134,18,0)</f>
        <v>3778391.53</v>
      </c>
      <c r="I41" s="73">
        <f>VLOOKUP(B41,'2.BASE'!$A$6:$S$134,19,0)</f>
        <v>4928830.53</v>
      </c>
      <c r="J41" s="74">
        <f t="shared" si="2"/>
        <v>0.30447850384631803</v>
      </c>
      <c r="K41" s="74">
        <f t="shared" si="3"/>
        <v>6.9140073652571637E-3</v>
      </c>
    </row>
    <row r="42" spans="1:11" s="28" customFormat="1" x14ac:dyDescent="0.2">
      <c r="A42" s="21">
        <v>38</v>
      </c>
      <c r="B42" s="41" t="s">
        <v>232</v>
      </c>
      <c r="C42" s="40" t="s">
        <v>233</v>
      </c>
      <c r="D42" s="53" t="str">
        <f>VLOOKUP(B42,Tabla5[#All],3,FALSE)</f>
        <v>AUTOMOTIVE</v>
      </c>
      <c r="E42" s="53" t="str">
        <f>VLOOKUP(B42,Tabla5[#All],2,FALSE)</f>
        <v xml:space="preserve">TEMPO LIQ TODO TIPO      </v>
      </c>
      <c r="F42" s="53">
        <f>VLOOKUP(B42,Tabla5[#All],16,FALSE)</f>
        <v>6701270.5300000003</v>
      </c>
      <c r="H42" s="73">
        <f>VLOOKUP(B42,'2.BASE'!$A$6:$S$134,18,0)</f>
        <v>2937884.9000000004</v>
      </c>
      <c r="I42" s="73">
        <f>VLOOKUP(B42,'2.BASE'!$A$6:$S$134,19,0)</f>
        <v>3763385.6300000004</v>
      </c>
      <c r="J42" s="74">
        <f t="shared" si="2"/>
        <v>0.28098470773991169</v>
      </c>
      <c r="K42" s="74">
        <f t="shared" si="3"/>
        <v>5.2791581706346418E-3</v>
      </c>
    </row>
    <row r="43" spans="1:11" s="28" customFormat="1" x14ac:dyDescent="0.2">
      <c r="A43" s="21">
        <v>39</v>
      </c>
      <c r="B43" s="41" t="s">
        <v>234</v>
      </c>
      <c r="C43" s="40" t="s">
        <v>235</v>
      </c>
      <c r="D43" s="53" t="str">
        <f>VLOOKUP(B43,Tabla5[#All],3,FALSE)</f>
        <v>AUTOMOTIVE</v>
      </c>
      <c r="E43" s="53" t="str">
        <f>VLOOKUP(B43,Tabla5[#All],2,FALSE)</f>
        <v xml:space="preserve">TEMPO PASTA AUTOS NVOS      </v>
      </c>
      <c r="F43" s="53">
        <f>VLOOKUP(B43,Tabla5[#All],16,FALSE)</f>
        <v>5087228.71</v>
      </c>
      <c r="H43" s="73">
        <f>VLOOKUP(B43,'2.BASE'!$A$6:$S$134,18,0)</f>
        <v>2301618.5499999998</v>
      </c>
      <c r="I43" s="73">
        <f>VLOOKUP(B43,'2.BASE'!$A$6:$S$134,19,0)</f>
        <v>2785610.16</v>
      </c>
      <c r="J43" s="74">
        <f t="shared" si="2"/>
        <v>0.21028315486942883</v>
      </c>
      <c r="K43" s="74">
        <f t="shared" si="3"/>
        <v>3.9075657086905732E-3</v>
      </c>
    </row>
    <row r="44" spans="1:11" s="28" customFormat="1" x14ac:dyDescent="0.2">
      <c r="A44" s="21">
        <v>40</v>
      </c>
      <c r="B44" s="41" t="s">
        <v>236</v>
      </c>
      <c r="C44" s="40" t="s">
        <v>237</v>
      </c>
      <c r="D44" s="53" t="str">
        <f>VLOOKUP(B44,Tabla5[#All],3,FALSE)</f>
        <v>AUTOMOTIVE</v>
      </c>
      <c r="E44" s="53" t="str">
        <f>VLOOKUP(B44,Tabla5[#All],2,FALSE)</f>
        <v xml:space="preserve">TEMPO PASTA RESTAURADOR      </v>
      </c>
      <c r="F44" s="53">
        <f>VLOOKUP(B44,Tabla5[#All],16,FALSE)</f>
        <v>4664243</v>
      </c>
      <c r="H44" s="73">
        <f>VLOOKUP(B44,'2.BASE'!$A$6:$S$134,18,0)</f>
        <v>2300783.1500000004</v>
      </c>
      <c r="I44" s="73">
        <f>VLOOKUP(B44,'2.BASE'!$A$6:$S$134,19,0)</f>
        <v>2363459.85</v>
      </c>
      <c r="J44" s="74">
        <f t="shared" si="2"/>
        <v>2.724146341214273E-2</v>
      </c>
      <c r="K44" s="74">
        <f t="shared" si="3"/>
        <v>3.3153866238508287E-3</v>
      </c>
    </row>
    <row r="45" spans="1:11" s="28" customFormat="1" x14ac:dyDescent="0.2">
      <c r="A45" s="21">
        <v>41</v>
      </c>
      <c r="B45" s="41" t="s">
        <v>228</v>
      </c>
      <c r="C45" s="40" t="s">
        <v>229</v>
      </c>
      <c r="D45" s="53" t="str">
        <f>VLOOKUP(B45,Tabla5[#All],3,FALSE)</f>
        <v>AUTOMOTIVE</v>
      </c>
      <c r="E45" s="53" t="str">
        <f>VLOOKUP(B45,Tabla5[#All],2,FALSE)</f>
        <v xml:space="preserve">TEMPO LIQ AUTOS NVOS      </v>
      </c>
      <c r="F45" s="53">
        <f>VLOOKUP(B45,Tabla5[#All],16,FALSE)</f>
        <v>4457116.7699999996</v>
      </c>
      <c r="H45" s="73">
        <f>VLOOKUP(B45,'2.BASE'!$A$6:$S$134,18,0)</f>
        <v>1920154.6899999997</v>
      </c>
      <c r="I45" s="73">
        <f>VLOOKUP(B45,'2.BASE'!$A$6:$S$134,19,0)</f>
        <v>2536962.08</v>
      </c>
      <c r="J45" s="74">
        <f t="shared" si="2"/>
        <v>0.32122796835707046</v>
      </c>
      <c r="K45" s="74">
        <f t="shared" si="3"/>
        <v>3.558770057062224E-3</v>
      </c>
    </row>
    <row r="46" spans="1:11" s="28" customFormat="1" x14ac:dyDescent="0.2">
      <c r="A46" s="21">
        <v>42</v>
      </c>
      <c r="B46" s="41" t="s">
        <v>230</v>
      </c>
      <c r="C46" s="40" t="s">
        <v>231</v>
      </c>
      <c r="D46" s="53" t="str">
        <f>VLOOKUP(B46,Tabla5[#All],3,FALSE)</f>
        <v>AUTOMOTIVE</v>
      </c>
      <c r="E46" s="53" t="str">
        <f>VLOOKUP(B46,Tabla5[#All],2,FALSE)</f>
        <v xml:space="preserve">TEMPO LIQ RESTAURADOR      </v>
      </c>
      <c r="F46" s="53">
        <f>VLOOKUP(B46,Tabla5[#All],16,FALSE)</f>
        <v>3880765.9</v>
      </c>
      <c r="H46" s="73">
        <f>VLOOKUP(B46,'2.BASE'!$A$6:$S$134,18,0)</f>
        <v>1823949.79</v>
      </c>
      <c r="I46" s="73">
        <f>VLOOKUP(B46,'2.BASE'!$A$6:$S$134,19,0)</f>
        <v>2056816.11</v>
      </c>
      <c r="J46" s="74">
        <f t="shared" si="2"/>
        <v>0.12767145306121619</v>
      </c>
      <c r="K46" s="74">
        <f t="shared" si="3"/>
        <v>2.8852364971695605E-3</v>
      </c>
    </row>
    <row r="47" spans="1:11" s="28" customFormat="1" x14ac:dyDescent="0.2">
      <c r="A47" s="21">
        <v>43</v>
      </c>
      <c r="B47" s="41" t="s">
        <v>244</v>
      </c>
      <c r="C47" s="40" t="s">
        <v>245</v>
      </c>
      <c r="D47" s="53" t="str">
        <f>VLOOKUP(B47,Tabla5[#All],3,FALSE)</f>
        <v>AUTOMOTIVE</v>
      </c>
      <c r="E47" s="53" t="str">
        <f>VLOOKUP(B47,Tabla5[#All],2,FALSE)</f>
        <v xml:space="preserve">TEMPO PROTECTANT BONUS PACK      </v>
      </c>
      <c r="F47" s="53">
        <f>VLOOKUP(B47,Tabla5[#All],16,FALSE)</f>
        <v>3660213.25</v>
      </c>
      <c r="H47" s="73">
        <f>VLOOKUP(B47,'2.BASE'!$A$6:$S$134,18,0)</f>
        <v>1741097.8199999998</v>
      </c>
      <c r="I47" s="73">
        <f>VLOOKUP(B47,'2.BASE'!$A$6:$S$134,19,0)</f>
        <v>1919115.4299999997</v>
      </c>
      <c r="J47" s="74">
        <f t="shared" si="2"/>
        <v>0.10224446206014992</v>
      </c>
      <c r="K47" s="74">
        <f t="shared" si="3"/>
        <v>2.6920743444183025E-3</v>
      </c>
    </row>
    <row r="48" spans="1:11" s="28" customFormat="1" x14ac:dyDescent="0.2">
      <c r="A48" s="21">
        <v>44</v>
      </c>
      <c r="B48" s="41" t="s">
        <v>242</v>
      </c>
      <c r="C48" s="40" t="s">
        <v>243</v>
      </c>
      <c r="D48" s="53" t="str">
        <f>VLOOKUP(B48,Tabla5[#All],3,FALSE)</f>
        <v>AUTOMOTIVE</v>
      </c>
      <c r="E48" s="53" t="str">
        <f>VLOOKUP(B48,Tabla5[#All],2,FALSE)</f>
        <v xml:space="preserve">TEMPO PROTECTANT 120ML      </v>
      </c>
      <c r="F48" s="53">
        <f>VLOOKUP(B48,Tabla5[#All],16,FALSE)</f>
        <v>2598070.27</v>
      </c>
      <c r="H48" s="73">
        <f>VLOOKUP(B48,'2.BASE'!$A$6:$S$134,18,0)</f>
        <v>1225252.6499999999</v>
      </c>
      <c r="I48" s="73">
        <f>VLOOKUP(B48,'2.BASE'!$A$6:$S$134,19,0)</f>
        <v>1372817.62</v>
      </c>
      <c r="J48" s="74">
        <f t="shared" si="2"/>
        <v>0.12043636061509444</v>
      </c>
      <c r="K48" s="74">
        <f t="shared" si="3"/>
        <v>1.9257450784851411E-3</v>
      </c>
    </row>
    <row r="49" spans="1:11" s="28" customFormat="1" x14ac:dyDescent="0.2">
      <c r="A49" s="21">
        <v>45</v>
      </c>
      <c r="B49" s="41" t="s">
        <v>223</v>
      </c>
      <c r="C49" s="40" t="s">
        <v>224</v>
      </c>
      <c r="D49" s="53" t="str">
        <f>VLOOKUP(B49,Tabla5[#All],3,FALSE)</f>
        <v>AUTOMOTIVE</v>
      </c>
      <c r="E49" s="53" t="str">
        <f>VLOOKUP(B49,Tabla5[#All],2,FALSE)</f>
        <v xml:space="preserve">TEMPO GIFT PACK      </v>
      </c>
      <c r="F49" s="53">
        <f>VLOOKUP(B49,Tabla5[#All],16,FALSE)</f>
        <v>2388483.83</v>
      </c>
      <c r="H49" s="73">
        <f>VLOOKUP(B49,'2.BASE'!$A$6:$S$134,18,0)</f>
        <v>2388483.83</v>
      </c>
      <c r="I49" s="73">
        <f>VLOOKUP(B49,'2.BASE'!$A$6:$S$134,19,0)</f>
        <v>0</v>
      </c>
      <c r="J49" s="74">
        <f t="shared" si="2"/>
        <v>-1</v>
      </c>
      <c r="K49" s="74">
        <f t="shared" si="3"/>
        <v>0</v>
      </c>
    </row>
    <row r="50" spans="1:11" s="28" customFormat="1" x14ac:dyDescent="0.2">
      <c r="A50" s="21">
        <v>46</v>
      </c>
      <c r="B50" s="41" t="s">
        <v>226</v>
      </c>
      <c r="C50" s="40" t="s">
        <v>227</v>
      </c>
      <c r="D50" s="53" t="str">
        <f>VLOOKUP(B50,Tabla5[#All],3,FALSE)</f>
        <v>AUTOMOTIVE</v>
      </c>
      <c r="E50" s="53" t="str">
        <f>VLOOKUP(B50,Tabla5[#All],2,FALSE)</f>
        <v xml:space="preserve">TEMPO LIMPIA LLANTAS      </v>
      </c>
      <c r="F50" s="53">
        <f>VLOOKUP(B50,Tabla5[#All],16,FALSE)</f>
        <v>1610636.3</v>
      </c>
      <c r="H50" s="73">
        <f>VLOOKUP(B50,'2.BASE'!$A$6:$S$134,18,0)</f>
        <v>777090.73</v>
      </c>
      <c r="I50" s="73">
        <f>VLOOKUP(B50,'2.BASE'!$A$6:$S$134,19,0)</f>
        <v>833545.57</v>
      </c>
      <c r="J50" s="74">
        <f t="shared" si="2"/>
        <v>7.2648968544509529E-2</v>
      </c>
      <c r="K50" s="74">
        <f t="shared" si="3"/>
        <v>1.1692713261653733E-3</v>
      </c>
    </row>
    <row r="51" spans="1:11" s="28" customFormat="1" x14ac:dyDescent="0.2">
      <c r="A51" s="21">
        <v>47</v>
      </c>
      <c r="B51" s="41" t="s">
        <v>264</v>
      </c>
      <c r="C51" s="114" t="s">
        <v>265</v>
      </c>
      <c r="D51" s="53" t="str">
        <f>VLOOKUP(B51,Tabla5[#All],3,FALSE)</f>
        <v>BAGS &amp; WRAPS</v>
      </c>
      <c r="E51" s="53" t="str">
        <f>VLOOKUP(B51,Tabla5[#All],2,FALSE)</f>
        <v xml:space="preserve">ZIPLOC GUARDAR ALI. GRANDE      </v>
      </c>
      <c r="F51" s="53">
        <f>VLOOKUP(B51,Tabla5[#All],16,FALSE)</f>
        <v>4426720.3099999996</v>
      </c>
      <c r="H51" s="73">
        <f>VLOOKUP(B51,'2.BASE'!$A$6:$S$134,18,0)</f>
        <v>2167408.09</v>
      </c>
      <c r="I51" s="73">
        <f>VLOOKUP(B51,'2.BASE'!$A$6:$S$134,19,0)</f>
        <v>2259312.2200000002</v>
      </c>
      <c r="J51" s="74">
        <f t="shared" si="2"/>
        <v>4.2402780733369116E-2</v>
      </c>
      <c r="K51" s="74">
        <f t="shared" si="3"/>
        <v>3.1692916269725172E-3</v>
      </c>
    </row>
    <row r="52" spans="1:11" s="28" customFormat="1" x14ac:dyDescent="0.2">
      <c r="A52" s="21">
        <v>48</v>
      </c>
      <c r="B52" s="41" t="s">
        <v>272</v>
      </c>
      <c r="C52" s="40" t="s">
        <v>273</v>
      </c>
      <c r="D52" s="53" t="str">
        <f>VLOOKUP(B52,Tabla5[#All],3,FALSE)</f>
        <v>BAGS &amp; WRAPS</v>
      </c>
      <c r="E52" s="53" t="str">
        <f>VLOOKUP(B52,Tabla5[#All],2,FALSE)</f>
        <v>ZIPLOC SQUARE CONTAINER</v>
      </c>
      <c r="F52" s="53">
        <f>VLOOKUP(B52,Tabla5[#All],16,FALSE)</f>
        <v>3714311.29</v>
      </c>
      <c r="H52" s="73">
        <f>VLOOKUP(B52,'2.BASE'!$A$6:$S$134,18,0)</f>
        <v>1936748.03</v>
      </c>
      <c r="I52" s="73">
        <f>VLOOKUP(B52,'2.BASE'!$A$6:$S$134,19,0)</f>
        <v>1777563.26</v>
      </c>
      <c r="J52" s="74">
        <f t="shared" si="2"/>
        <v>-8.2191781034107958E-2</v>
      </c>
      <c r="K52" s="74">
        <f t="shared" si="3"/>
        <v>2.4935094434765507E-3</v>
      </c>
    </row>
    <row r="53" spans="1:11" s="28" customFormat="1" x14ac:dyDescent="0.2">
      <c r="A53" s="21">
        <v>49</v>
      </c>
      <c r="B53" s="41" t="s">
        <v>259</v>
      </c>
      <c r="C53" s="40" t="s">
        <v>260</v>
      </c>
      <c r="D53" s="53" t="str">
        <f>VLOOKUP(B53,Tabla5[#All],3,FALSE)</f>
        <v>BAGS &amp; WRAPS</v>
      </c>
      <c r="E53" s="53" t="str">
        <f>VLOOKUP(B53,Tabla5[#All],2,FALSE)</f>
        <v xml:space="preserve">ZIPLOC CONGELAR ALIL. GRANDE      </v>
      </c>
      <c r="F53" s="53">
        <f>VLOOKUP(B53,Tabla5[#All],16,FALSE)</f>
        <v>3382946.84</v>
      </c>
      <c r="H53" s="73">
        <f>VLOOKUP(B53,'2.BASE'!$A$6:$S$134,18,0)</f>
        <v>1679170.7199999997</v>
      </c>
      <c r="I53" s="73">
        <f>VLOOKUP(B53,'2.BASE'!$A$6:$S$134,19,0)</f>
        <v>1703776.12</v>
      </c>
      <c r="J53" s="74">
        <f t="shared" si="2"/>
        <v>1.4653304578822413E-2</v>
      </c>
      <c r="K53" s="74">
        <f t="shared" si="3"/>
        <v>2.3900031804155522E-3</v>
      </c>
    </row>
    <row r="54" spans="1:11" s="28" customFormat="1" x14ac:dyDescent="0.2">
      <c r="A54" s="21">
        <v>50</v>
      </c>
      <c r="B54" s="41" t="s">
        <v>270</v>
      </c>
      <c r="C54" s="40" t="s">
        <v>271</v>
      </c>
      <c r="D54" s="53" t="str">
        <f>VLOOKUP(B54,Tabla5[#All],3,FALSE)</f>
        <v>BAGS &amp; WRAPS</v>
      </c>
      <c r="E54" s="53" t="str">
        <f>VLOOKUP(B54,Tabla5[#All],2,FALSE)</f>
        <v>ZIPLOC REDONDO</v>
      </c>
      <c r="F54" s="53">
        <f>VLOOKUP(B54,Tabla5[#All],16,FALSE)</f>
        <v>2793690.67</v>
      </c>
      <c r="H54" s="73">
        <f>VLOOKUP(B54,'2.BASE'!$A$6:$S$134,18,0)</f>
        <v>1444351.91</v>
      </c>
      <c r="I54" s="73">
        <f>VLOOKUP(B54,'2.BASE'!$A$6:$S$134,19,0)</f>
        <v>1349338.76</v>
      </c>
      <c r="J54" s="74">
        <f t="shared" si="2"/>
        <v>-6.5782548797266416E-2</v>
      </c>
      <c r="K54" s="74">
        <f t="shared" si="3"/>
        <v>1.8928096772819997E-3</v>
      </c>
    </row>
    <row r="55" spans="1:11" s="28" customFormat="1" x14ac:dyDescent="0.2">
      <c r="A55" s="21">
        <v>51</v>
      </c>
      <c r="B55" s="41" t="s">
        <v>268</v>
      </c>
      <c r="C55" s="40" t="s">
        <v>269</v>
      </c>
      <c r="D55" s="53" t="str">
        <f>VLOOKUP(B55,Tabla5[#All],3,FALSE)</f>
        <v>BAGS &amp; WRAPS</v>
      </c>
      <c r="E55" s="53" t="str">
        <f>VLOOKUP(B55,Tabla5[#All],2,FALSE)</f>
        <v xml:space="preserve">ZIPLOC PLSTICO AUTOADHERIBLE      </v>
      </c>
      <c r="F55" s="53">
        <f>VLOOKUP(B55,Tabla5[#All],16,FALSE)</f>
        <v>2400489.4900000002</v>
      </c>
      <c r="H55" s="73">
        <f>VLOOKUP(B55,'2.BASE'!$A$6:$S$134,18,0)</f>
        <v>1172924.8999999999</v>
      </c>
      <c r="I55" s="73">
        <f>VLOOKUP(B55,'2.BASE'!$A$6:$S$134,19,0)</f>
        <v>1227564.5899999999</v>
      </c>
      <c r="J55" s="74">
        <f t="shared" si="2"/>
        <v>4.6584133391660343E-2</v>
      </c>
      <c r="K55" s="74">
        <f t="shared" si="3"/>
        <v>1.7219887283462531E-3</v>
      </c>
    </row>
    <row r="56" spans="1:11" s="28" customFormat="1" x14ac:dyDescent="0.2">
      <c r="A56" s="21">
        <v>52</v>
      </c>
      <c r="B56" s="41" t="s">
        <v>266</v>
      </c>
      <c r="C56" s="40" t="s">
        <v>267</v>
      </c>
      <c r="D56" s="53" t="str">
        <f>VLOOKUP(B56,Tabla5[#All],3,FALSE)</f>
        <v>BAGS &amp; WRAPS</v>
      </c>
      <c r="E56" s="53" t="str">
        <f>VLOOKUP(B56,Tabla5[#All],2,FALSE)</f>
        <v xml:space="preserve">ZIPLOC GUARDAR ALI. MEDIANA      </v>
      </c>
      <c r="F56" s="53">
        <f>VLOOKUP(B56,Tabla5[#All],16,FALSE)</f>
        <v>2122280.0299999998</v>
      </c>
      <c r="H56" s="73">
        <f>VLOOKUP(B56,'2.BASE'!$A$6:$S$134,18,0)</f>
        <v>1045740.8499999999</v>
      </c>
      <c r="I56" s="73">
        <f>VLOOKUP(B56,'2.BASE'!$A$6:$S$134,19,0)</f>
        <v>1076539.1800000002</v>
      </c>
      <c r="J56" s="74">
        <f t="shared" si="2"/>
        <v>2.9451206768866589E-2</v>
      </c>
      <c r="K56" s="74">
        <f t="shared" si="3"/>
        <v>1.5101350663618593E-3</v>
      </c>
    </row>
    <row r="57" spans="1:11" s="28" customFormat="1" x14ac:dyDescent="0.2">
      <c r="A57" s="21">
        <v>53</v>
      </c>
      <c r="B57" s="41" t="s">
        <v>262</v>
      </c>
      <c r="C57" s="40" t="s">
        <v>263</v>
      </c>
      <c r="D57" s="53" t="str">
        <f>VLOOKUP(B57,Tabla5[#All],3,FALSE)</f>
        <v>BAGS &amp; WRAPS</v>
      </c>
      <c r="E57" s="53" t="str">
        <f>VLOOKUP(B57,Tabla5[#All],2,FALSE)</f>
        <v xml:space="preserve">ZIPLOC CONGELAR ALIL. MEDIANA      </v>
      </c>
      <c r="F57" s="53">
        <f>VLOOKUP(B57,Tabla5[#All],16,FALSE)</f>
        <v>2111311.69</v>
      </c>
      <c r="H57" s="73">
        <f>VLOOKUP(B57,'2.BASE'!$A$6:$S$134,18,0)</f>
        <v>1033212.8800000001</v>
      </c>
      <c r="I57" s="73">
        <f>VLOOKUP(B57,'2.BASE'!$A$6:$S$134,19,0)</f>
        <v>1078098.81</v>
      </c>
      <c r="J57" s="74">
        <f t="shared" si="2"/>
        <v>4.3443060833697533E-2</v>
      </c>
      <c r="K57" s="74">
        <f t="shared" si="3"/>
        <v>1.5123228659304265E-3</v>
      </c>
    </row>
    <row r="58" spans="1:11" s="28" customFormat="1" x14ac:dyDescent="0.2">
      <c r="A58" s="21">
        <v>54</v>
      </c>
      <c r="B58" s="41" t="s">
        <v>115</v>
      </c>
      <c r="C58" s="114" t="s">
        <v>116</v>
      </c>
      <c r="D58" s="53" t="str">
        <f>VLOOKUP(B58,Tabla5[#All],3,FALSE)</f>
        <v>BATH CARE</v>
      </c>
      <c r="E58" s="53" t="str">
        <f>VLOOKUP(B58,Tabla5[#All],2,FALSE)</f>
        <v>PATO CON AROMA AZUL</v>
      </c>
      <c r="F58" s="53">
        <f>VLOOKUP(B58,Tabla5[#All],16,FALSE)</f>
        <v>15518182.199999999</v>
      </c>
      <c r="H58" s="73">
        <f>VLOOKUP(B58,'2.BASE'!$A$6:$S$134,18,0)</f>
        <v>7551241.7400000002</v>
      </c>
      <c r="I58" s="73">
        <f>VLOOKUP(B58,'2.BASE'!$A$6:$S$134,19,0)</f>
        <v>7966940.4100000001</v>
      </c>
      <c r="J58" s="74">
        <f t="shared" si="2"/>
        <v>5.5050372417291937E-2</v>
      </c>
      <c r="K58" s="74">
        <f t="shared" si="3"/>
        <v>1.117577168418183E-2</v>
      </c>
    </row>
    <row r="59" spans="1:11" s="28" customFormat="1" x14ac:dyDescent="0.2">
      <c r="A59" s="21">
        <v>55</v>
      </c>
      <c r="B59" s="41" t="s">
        <v>125</v>
      </c>
      <c r="C59" s="40" t="s">
        <v>126</v>
      </c>
      <c r="D59" s="53" t="str">
        <f>VLOOKUP(B59,Tabla5[#All],3,FALSE)</f>
        <v>BATH CARE</v>
      </c>
      <c r="E59" s="53" t="str">
        <f>VLOOKUP(B59,Tabla5[#All],2,FALSE)</f>
        <v>PATO PASTILLA AZUL</v>
      </c>
      <c r="F59" s="53">
        <f>VLOOKUP(B59,Tabla5[#All],16,FALSE)</f>
        <v>15273993.800000001</v>
      </c>
      <c r="H59" s="73">
        <f>VLOOKUP(B59,'2.BASE'!$A$6:$S$134,18,0)</f>
        <v>7483139.8800000008</v>
      </c>
      <c r="I59" s="73">
        <f>VLOOKUP(B59,'2.BASE'!$A$6:$S$134,19,0)</f>
        <v>7790853.8899999987</v>
      </c>
      <c r="J59" s="74">
        <f t="shared" si="2"/>
        <v>4.1120975277024741E-2</v>
      </c>
      <c r="K59" s="74">
        <f t="shared" si="3"/>
        <v>1.0928763090806129E-2</v>
      </c>
    </row>
    <row r="60" spans="1:11" s="28" customFormat="1" x14ac:dyDescent="0.2">
      <c r="A60" s="21">
        <v>56</v>
      </c>
      <c r="B60" s="41" t="s">
        <v>105</v>
      </c>
      <c r="C60" s="40" t="s">
        <v>106</v>
      </c>
      <c r="D60" s="53" t="str">
        <f>VLOOKUP(B60,Tabla5[#All],3,FALSE)</f>
        <v>BATH CARE</v>
      </c>
      <c r="E60" s="53" t="str">
        <f>VLOOKUP(B60,Tabla5[#All],2,FALSE)</f>
        <v xml:space="preserve">PATO ANTIHONGOS ATOMIZADOR      </v>
      </c>
      <c r="F60" s="53">
        <f>VLOOKUP(B60,Tabla5[#All],16,FALSE)</f>
        <v>10755501.699999999</v>
      </c>
      <c r="H60" s="73">
        <f>VLOOKUP(B60,'2.BASE'!$A$6:$S$134,18,0)</f>
        <v>5190857.7299999995</v>
      </c>
      <c r="I60" s="73">
        <f>VLOOKUP(B60,'2.BASE'!$A$6:$S$134,19,0)</f>
        <v>5564643.9399999995</v>
      </c>
      <c r="J60" s="74">
        <f t="shared" si="2"/>
        <v>7.2008563794716096E-2</v>
      </c>
      <c r="K60" s="74">
        <f t="shared" si="3"/>
        <v>7.8059062797993248E-3</v>
      </c>
    </row>
    <row r="61" spans="1:11" s="28" customFormat="1" x14ac:dyDescent="0.2">
      <c r="A61" s="21">
        <v>57</v>
      </c>
      <c r="B61" s="41" t="s">
        <v>129</v>
      </c>
      <c r="C61" s="40" t="s">
        <v>130</v>
      </c>
      <c r="D61" s="53" t="str">
        <f>VLOOKUP(B61,Tabla5[#All],3,FALSE)</f>
        <v>BATH CARE</v>
      </c>
      <c r="E61" s="53" t="str">
        <f>VLOOKUP(B61,Tabla5[#All],2,FALSE)</f>
        <v>PATO PASTILLA VERDE</v>
      </c>
      <c r="F61" s="53">
        <f>VLOOKUP(B61,Tabla5[#All],16,FALSE)</f>
        <v>8460323.1400000006</v>
      </c>
      <c r="H61" s="73">
        <f>VLOOKUP(B61,'2.BASE'!$A$6:$S$134,18,0)</f>
        <v>4103168.65</v>
      </c>
      <c r="I61" s="73">
        <f>VLOOKUP(B61,'2.BASE'!$A$6:$S$134,19,0)</f>
        <v>4357154.4899999993</v>
      </c>
      <c r="J61" s="74">
        <f t="shared" si="2"/>
        <v>6.1899927023472356E-2</v>
      </c>
      <c r="K61" s="74">
        <f t="shared" si="3"/>
        <v>6.1120783220402815E-3</v>
      </c>
    </row>
    <row r="62" spans="1:11" s="28" customFormat="1" x14ac:dyDescent="0.2">
      <c r="A62" s="21">
        <v>58</v>
      </c>
      <c r="B62" s="41" t="s">
        <v>117</v>
      </c>
      <c r="C62" s="40" t="s">
        <v>118</v>
      </c>
      <c r="D62" s="53" t="str">
        <f>VLOOKUP(B62,Tabla5[#All],3,FALSE)</f>
        <v>BATH CARE</v>
      </c>
      <c r="E62" s="53" t="str">
        <f>VLOOKUP(B62,Tabla5[#All],2,FALSE)</f>
        <v xml:space="preserve">PATO LARGA DURACION AZUL 110G.      </v>
      </c>
      <c r="F62" s="53">
        <f>VLOOKUP(B62,Tabla5[#All],16,FALSE)</f>
        <v>7630918.8300000001</v>
      </c>
      <c r="H62" s="73">
        <f>VLOOKUP(B62,'2.BASE'!$A$6:$S$134,18,0)</f>
        <v>3646421.29</v>
      </c>
      <c r="I62" s="73">
        <f>VLOOKUP(B62,'2.BASE'!$A$6:$S$134,19,0)</f>
        <v>3984497.54</v>
      </c>
      <c r="J62" s="74">
        <f t="shared" si="2"/>
        <v>9.2714533816250277E-2</v>
      </c>
      <c r="K62" s="74">
        <f t="shared" si="3"/>
        <v>5.5893269550919304E-3</v>
      </c>
    </row>
    <row r="63" spans="1:11" s="28" customFormat="1" x14ac:dyDescent="0.2">
      <c r="A63" s="21">
        <v>59</v>
      </c>
      <c r="B63" s="41" t="s">
        <v>113</v>
      </c>
      <c r="C63" s="40" t="s">
        <v>114</v>
      </c>
      <c r="D63" s="53" t="str">
        <f>VLOOKUP(B63,Tabla5[#All],3,FALSE)</f>
        <v>BATH CARE</v>
      </c>
      <c r="E63" s="53" t="str">
        <f>VLOOKUP(B63,Tabla5[#All],2,FALSE)</f>
        <v>PATO CLARO CON AROMA</v>
      </c>
      <c r="F63" s="53">
        <f>VLOOKUP(B63,Tabla5[#All],16,FALSE)</f>
        <v>6437761.0999999996</v>
      </c>
      <c r="H63" s="73">
        <f>VLOOKUP(B63,'2.BASE'!$A$6:$S$134,18,0)</f>
        <v>3126167.09</v>
      </c>
      <c r="I63" s="73">
        <f>VLOOKUP(B63,'2.BASE'!$A$6:$S$134,19,0)</f>
        <v>3311594.01</v>
      </c>
      <c r="J63" s="74">
        <f t="shared" si="2"/>
        <v>5.931446229894255E-2</v>
      </c>
      <c r="K63" s="74">
        <f t="shared" si="3"/>
        <v>4.645399194904253E-3</v>
      </c>
    </row>
    <row r="64" spans="1:11" s="28" customFormat="1" x14ac:dyDescent="0.2">
      <c r="A64" s="21">
        <v>60</v>
      </c>
      <c r="B64" s="41" t="s">
        <v>123</v>
      </c>
      <c r="C64" s="40" t="s">
        <v>124</v>
      </c>
      <c r="D64" s="53" t="str">
        <f>VLOOKUP(B64,Tabla5[#All],3,FALSE)</f>
        <v>BATH CARE</v>
      </c>
      <c r="E64" s="53" t="str">
        <f>VLOOKUP(B64,Tabla5[#All],2,FALSE)</f>
        <v xml:space="preserve">PATO LIQUIDO AZUL NUEVO      </v>
      </c>
      <c r="F64" s="53">
        <f>VLOOKUP(B64,Tabla5[#All],16,FALSE)</f>
        <v>6276103.1200000001</v>
      </c>
      <c r="H64" s="73">
        <f>VLOOKUP(B64,'2.BASE'!$A$6:$S$134,18,0)</f>
        <v>3016307.98</v>
      </c>
      <c r="I64" s="73">
        <f>VLOOKUP(B64,'2.BASE'!$A$6:$S$134,19,0)</f>
        <v>3259795.1400000006</v>
      </c>
      <c r="J64" s="74">
        <f t="shared" si="2"/>
        <v>8.0723573857335529E-2</v>
      </c>
      <c r="K64" s="74">
        <f t="shared" si="3"/>
        <v>4.5727373806032463E-3</v>
      </c>
    </row>
    <row r="65" spans="1:11" s="28" customFormat="1" x14ac:dyDescent="0.2">
      <c r="A65" s="21">
        <v>61</v>
      </c>
      <c r="B65" s="41" t="s">
        <v>119</v>
      </c>
      <c r="C65" s="40" t="s">
        <v>120</v>
      </c>
      <c r="D65" s="53" t="str">
        <f>VLOOKUP(B65,Tabla5[#All],3,FALSE)</f>
        <v>BATH CARE</v>
      </c>
      <c r="E65" s="53" t="str">
        <f>VLOOKUP(B65,Tabla5[#All],2,FALSE)</f>
        <v xml:space="preserve">PATO LARGA DURACION CLORO      </v>
      </c>
      <c r="F65" s="53">
        <f>VLOOKUP(B65,Tabla5[#All],16,FALSE)</f>
        <v>5656224.4699999997</v>
      </c>
      <c r="H65" s="73">
        <f>VLOOKUP(B65,'2.BASE'!$A$6:$S$134,18,0)</f>
        <v>2749123.37</v>
      </c>
      <c r="I65" s="73">
        <f>VLOOKUP(B65,'2.BASE'!$A$6:$S$134,19,0)</f>
        <v>2907101.1</v>
      </c>
      <c r="J65" s="74">
        <f t="shared" si="2"/>
        <v>5.7464765577253774E-2</v>
      </c>
      <c r="K65" s="74">
        <f t="shared" si="3"/>
        <v>4.0779893515525681E-3</v>
      </c>
    </row>
    <row r="66" spans="1:11" s="28" customFormat="1" x14ac:dyDescent="0.2">
      <c r="A66" s="21">
        <v>62</v>
      </c>
      <c r="B66" s="41" t="s">
        <v>107</v>
      </c>
      <c r="C66" s="40" t="s">
        <v>108</v>
      </c>
      <c r="D66" s="53" t="str">
        <f>VLOOKUP(B66,Tabla5[#All],3,FALSE)</f>
        <v>BATH CARE</v>
      </c>
      <c r="E66" s="53" t="str">
        <f>VLOOKUP(B66,Tabla5[#All],2,FALSE)</f>
        <v xml:space="preserve">PATO ANTIHONGOS REFILL      </v>
      </c>
      <c r="F66" s="53">
        <f>VLOOKUP(B66,Tabla5[#All],16,FALSE)</f>
        <v>5459398.5800000001</v>
      </c>
      <c r="H66" s="73">
        <f>VLOOKUP(B66,'2.BASE'!$A$6:$S$134,18,0)</f>
        <v>2684913.83</v>
      </c>
      <c r="I66" s="73">
        <f>VLOOKUP(B66,'2.BASE'!$A$6:$S$134,19,0)</f>
        <v>2774484.75</v>
      </c>
      <c r="J66" s="74">
        <f t="shared" si="2"/>
        <v>3.3360817393532471E-2</v>
      </c>
      <c r="K66" s="74">
        <f t="shared" si="3"/>
        <v>3.8919593358982215E-3</v>
      </c>
    </row>
    <row r="67" spans="1:11" s="28" customFormat="1" x14ac:dyDescent="0.2">
      <c r="A67" s="21">
        <v>63</v>
      </c>
      <c r="B67" s="41" t="s">
        <v>217</v>
      </c>
      <c r="C67" s="40" t="s">
        <v>218</v>
      </c>
      <c r="D67" s="53" t="str">
        <f>VLOOKUP(B67,Tabla5[#All],3,FALSE)</f>
        <v>BATH CARE</v>
      </c>
      <c r="E67" s="53" t="str">
        <f>VLOOKUP(B67,Tabla5[#All],2,FALSE)</f>
        <v>SEPHORA AZUL</v>
      </c>
      <c r="F67" s="53">
        <f>VLOOKUP(B67,Tabla5[#All],16,FALSE)</f>
        <v>5251915.1900000004</v>
      </c>
      <c r="H67" s="73">
        <f>VLOOKUP(B67,'2.BASE'!$A$6:$S$134,18,0)</f>
        <v>1865335.4000000001</v>
      </c>
      <c r="I67" s="73">
        <f>VLOOKUP(B67,'2.BASE'!$A$6:$S$134,19,0)</f>
        <v>3386579.7900000005</v>
      </c>
      <c r="J67" s="74">
        <f t="shared" si="2"/>
        <v>0.81553397313962961</v>
      </c>
      <c r="K67" s="74">
        <f t="shared" si="3"/>
        <v>4.7505868721948244E-3</v>
      </c>
    </row>
    <row r="68" spans="1:11" s="28" customFormat="1" x14ac:dyDescent="0.2">
      <c r="A68" s="21">
        <v>64</v>
      </c>
      <c r="B68" s="41" t="s">
        <v>111</v>
      </c>
      <c r="C68" s="40" t="s">
        <v>112</v>
      </c>
      <c r="D68" s="53" t="str">
        <f>VLOOKUP(B68,Tabla5[#All],3,FALSE)</f>
        <v>BATH CARE</v>
      </c>
      <c r="E68" s="53" t="str">
        <f>VLOOKUP(B68,Tabla5[#All],2,FALSE)</f>
        <v xml:space="preserve">PATO CANASTILLA CLORO      </v>
      </c>
      <c r="F68" s="53">
        <f>VLOOKUP(B68,Tabla5[#All],16,FALSE)</f>
        <v>4799158</v>
      </c>
      <c r="H68" s="73">
        <f>VLOOKUP(B68,'2.BASE'!$A$6:$S$134,18,0)</f>
        <v>2301539.4</v>
      </c>
      <c r="I68" s="73">
        <f>VLOOKUP(B68,'2.BASE'!$A$6:$S$134,19,0)</f>
        <v>2497618.6000000006</v>
      </c>
      <c r="J68" s="74">
        <f t="shared" si="2"/>
        <v>8.519480483366948E-2</v>
      </c>
      <c r="K68" s="74">
        <f t="shared" si="3"/>
        <v>3.5035802693754391E-3</v>
      </c>
    </row>
    <row r="69" spans="1:11" s="28" customFormat="1" x14ac:dyDescent="0.2">
      <c r="A69" s="21">
        <v>65</v>
      </c>
      <c r="B69" s="41" t="s">
        <v>127</v>
      </c>
      <c r="C69" s="40" t="s">
        <v>128</v>
      </c>
      <c r="D69" s="53" t="str">
        <f>VLOOKUP(B69,Tabla5[#All],3,FALSE)</f>
        <v>BATH CARE</v>
      </c>
      <c r="E69" s="53" t="str">
        <f>VLOOKUP(B69,Tabla5[#All],2,FALSE)</f>
        <v xml:space="preserve">PATO PASTILLA CLORO 35 G      </v>
      </c>
      <c r="F69" s="53">
        <f>VLOOKUP(B69,Tabla5[#All],16,FALSE)</f>
        <v>3978664.43</v>
      </c>
      <c r="H69" s="73">
        <f>VLOOKUP(B69,'2.BASE'!$A$6:$S$134,18,0)</f>
        <v>1921055.9100000001</v>
      </c>
      <c r="I69" s="73">
        <f>VLOOKUP(B69,'2.BASE'!$A$6:$S$134,19,0)</f>
        <v>2057608.52</v>
      </c>
      <c r="J69" s="74">
        <f t="shared" ref="J69:J100" si="4">(I69/H69)-1</f>
        <v>7.1082059241055484E-2</v>
      </c>
      <c r="K69" s="74">
        <f t="shared" ref="K69:K100" si="5">I69/$I$134</f>
        <v>2.8863480648209446E-3</v>
      </c>
    </row>
    <row r="70" spans="1:11" s="28" customFormat="1" x14ac:dyDescent="0.2">
      <c r="A70" s="21">
        <v>66</v>
      </c>
      <c r="B70" s="41" t="s">
        <v>221</v>
      </c>
      <c r="C70" s="40" t="s">
        <v>222</v>
      </c>
      <c r="D70" s="53" t="str">
        <f>VLOOKUP(B70,Tabla5[#All],3,FALSE)</f>
        <v>BATH CARE</v>
      </c>
      <c r="E70" s="53" t="str">
        <f>VLOOKUP(B70,Tabla5[#All],2,FALSE)</f>
        <v>SEPHORA VERDE</v>
      </c>
      <c r="F70" s="53">
        <f>VLOOKUP(B70,Tabla5[#All],16,FALSE)</f>
        <v>3259809.42</v>
      </c>
      <c r="H70" s="73">
        <f>VLOOKUP(B70,'2.BASE'!$A$6:$S$134,18,0)</f>
        <v>1177153.4100000001</v>
      </c>
      <c r="I70" s="73">
        <f>VLOOKUP(B70,'2.BASE'!$A$6:$S$134,19,0)</f>
        <v>2082656.0099999998</v>
      </c>
      <c r="J70" s="74">
        <f t="shared" si="4"/>
        <v>0.7692307496267623</v>
      </c>
      <c r="K70" s="74">
        <f t="shared" si="5"/>
        <v>2.9214838905076116E-3</v>
      </c>
    </row>
    <row r="71" spans="1:11" s="28" customFormat="1" x14ac:dyDescent="0.2">
      <c r="A71" s="21">
        <v>67</v>
      </c>
      <c r="B71" s="41" t="s">
        <v>121</v>
      </c>
      <c r="C71" s="40" t="s">
        <v>122</v>
      </c>
      <c r="D71" s="53" t="str">
        <f>VLOOKUP(B71,Tabla5[#All],3,FALSE)</f>
        <v>BATH CARE</v>
      </c>
      <c r="E71" s="53" t="str">
        <f>VLOOKUP(B71,Tabla5[#All],2,FALSE)</f>
        <v xml:space="preserve">PATO LIQ.VERDE NUEVO      </v>
      </c>
      <c r="F71" s="53">
        <f>VLOOKUP(B71,Tabla5[#All],16,FALSE)</f>
        <v>3230259.13</v>
      </c>
      <c r="H71" s="73">
        <f>VLOOKUP(B71,'2.BASE'!$A$6:$S$134,18,0)</f>
        <v>1577808.29</v>
      </c>
      <c r="I71" s="73">
        <f>VLOOKUP(B71,'2.BASE'!$A$6:$S$134,19,0)</f>
        <v>1652450.84</v>
      </c>
      <c r="J71" s="74">
        <f t="shared" si="4"/>
        <v>4.7307743578911099E-2</v>
      </c>
      <c r="K71" s="74">
        <f t="shared" si="5"/>
        <v>2.318005703167357E-3</v>
      </c>
    </row>
    <row r="72" spans="1:11" s="28" customFormat="1" x14ac:dyDescent="0.2">
      <c r="A72" s="21">
        <v>68</v>
      </c>
      <c r="B72" s="41" t="s">
        <v>109</v>
      </c>
      <c r="C72" s="40" t="s">
        <v>110</v>
      </c>
      <c r="D72" s="53" t="str">
        <f>VLOOKUP(B72,Tabla5[#All],3,FALSE)</f>
        <v>BATH CARE</v>
      </c>
      <c r="E72" s="53" t="str">
        <f>VLOOKUP(B72,Tabla5[#All],2,FALSE)</f>
        <v xml:space="preserve">PATO BANOS Y COCINAS ATOM.      </v>
      </c>
      <c r="F72" s="53">
        <f>VLOOKUP(B72,Tabla5[#All],16,FALSE)</f>
        <v>3200906.53</v>
      </c>
      <c r="H72" s="73">
        <f>VLOOKUP(B72,'2.BASE'!$A$6:$S$134,18,0)</f>
        <v>1547922.53</v>
      </c>
      <c r="I72" s="73">
        <f>VLOOKUP(B72,'2.BASE'!$A$6:$S$134,19,0)</f>
        <v>1652984</v>
      </c>
      <c r="J72" s="74">
        <f t="shared" si="4"/>
        <v>6.7872563364007599E-2</v>
      </c>
      <c r="K72" s="74">
        <f t="shared" si="5"/>
        <v>2.3187536031295127E-3</v>
      </c>
    </row>
    <row r="73" spans="1:11" s="28" customFormat="1" x14ac:dyDescent="0.2">
      <c r="A73" s="21">
        <v>69</v>
      </c>
      <c r="B73" s="41" t="s">
        <v>131</v>
      </c>
      <c r="C73" s="40" t="s">
        <v>132</v>
      </c>
      <c r="D73" s="53" t="str">
        <f>VLOOKUP(B73,Tabla5[#All],3,FALSE)</f>
        <v>BATH CARE</v>
      </c>
      <c r="E73" s="53" t="str">
        <f>VLOOKUP(B73,Tabla5[#All],2,FALSE)</f>
        <v xml:space="preserve">PATO PURIFIC CLORADO      </v>
      </c>
      <c r="F73" s="53">
        <f>VLOOKUP(B73,Tabla5[#All],16,FALSE)</f>
        <v>2941159.67</v>
      </c>
      <c r="H73" s="73">
        <f>VLOOKUP(B73,'2.BASE'!$A$6:$S$134,18,0)</f>
        <v>1423771</v>
      </c>
      <c r="I73" s="73">
        <f>VLOOKUP(B73,'2.BASE'!$A$6:$S$134,19,0)</f>
        <v>1517388.67</v>
      </c>
      <c r="J73" s="74">
        <f t="shared" si="4"/>
        <v>6.5753319880795358E-2</v>
      </c>
      <c r="K73" s="74">
        <f t="shared" si="5"/>
        <v>2.128544768679188E-3</v>
      </c>
    </row>
    <row r="74" spans="1:11" s="28" customFormat="1" x14ac:dyDescent="0.2">
      <c r="A74" s="21">
        <v>70</v>
      </c>
      <c r="B74" s="41" t="s">
        <v>133</v>
      </c>
      <c r="C74" s="40" t="s">
        <v>134</v>
      </c>
      <c r="D74" s="53" t="str">
        <f>VLOOKUP(B74,Tabla5[#All],3,FALSE)</f>
        <v>BATH CARE</v>
      </c>
      <c r="E74" s="53" t="str">
        <f>VLOOKUP(B74,Tabla5[#All],2,FALSE)</f>
        <v xml:space="preserve">PATO PURIFIC LIQ. AZUL CLUB      </v>
      </c>
      <c r="F74" s="53">
        <f>VLOOKUP(B74,Tabla5[#All],16,FALSE)</f>
        <v>1939547.74</v>
      </c>
      <c r="H74" s="73">
        <f>VLOOKUP(B74,'2.BASE'!$A$6:$S$134,18,0)</f>
        <v>928770.11</v>
      </c>
      <c r="I74" s="73">
        <f>VLOOKUP(B74,'2.BASE'!$A$6:$S$134,19,0)</f>
        <v>1010777.6300000001</v>
      </c>
      <c r="J74" s="74">
        <f t="shared" si="4"/>
        <v>8.829689835733423E-2</v>
      </c>
      <c r="K74" s="74">
        <f t="shared" si="5"/>
        <v>1.4178868467723885E-3</v>
      </c>
    </row>
    <row r="75" spans="1:11" s="28" customFormat="1" x14ac:dyDescent="0.2">
      <c r="A75" s="21">
        <v>71</v>
      </c>
      <c r="B75" s="41" t="s">
        <v>219</v>
      </c>
      <c r="C75" s="40" t="s">
        <v>220</v>
      </c>
      <c r="D75" s="53" t="str">
        <f>VLOOKUP(B75,Tabla5[#All],3,FALSE)</f>
        <v>BATH CARE</v>
      </c>
      <c r="E75" s="53" t="str">
        <f>VLOOKUP(B75,Tabla5[#All],2,FALSE)</f>
        <v>SEPHORA REFILL</v>
      </c>
      <c r="F75" s="53">
        <f>VLOOKUP(B75,Tabla5[#All],16,FALSE)</f>
        <v>1902556.65</v>
      </c>
      <c r="H75" s="73">
        <f>VLOOKUP(B75,'2.BASE'!$A$6:$S$134,18,0)</f>
        <v>439051.53</v>
      </c>
      <c r="I75" s="73">
        <f>VLOOKUP(B75,'2.BASE'!$A$6:$S$134,19,0)</f>
        <v>1463505.12</v>
      </c>
      <c r="J75" s="74">
        <f t="shared" si="4"/>
        <v>2.3333333788860728</v>
      </c>
      <c r="K75" s="74">
        <f t="shared" si="5"/>
        <v>2.0529586312986034E-3</v>
      </c>
    </row>
    <row r="76" spans="1:11" s="28" customFormat="1" x14ac:dyDescent="0.2">
      <c r="A76" s="21">
        <v>72</v>
      </c>
      <c r="B76" s="41" t="s">
        <v>102</v>
      </c>
      <c r="C76" s="40" t="s">
        <v>103</v>
      </c>
      <c r="D76" s="53" t="str">
        <f>VLOOKUP(B76,Tabla5[#All],3,FALSE)</f>
        <v>BATH CARE</v>
      </c>
      <c r="E76" s="53" t="str">
        <f>VLOOKUP(B76,Tabla5[#All],2,FALSE)</f>
        <v xml:space="preserve">PATO ANTI HONGOS CLUB      </v>
      </c>
      <c r="F76" s="53">
        <f>VLOOKUP(B76,Tabla5[#All],16,FALSE)</f>
        <v>1764315.83</v>
      </c>
      <c r="H76" s="73">
        <f>VLOOKUP(B76,'2.BASE'!$A$6:$S$134,18,0)</f>
        <v>845773.33000000007</v>
      </c>
      <c r="I76" s="73">
        <f>VLOOKUP(B76,'2.BASE'!$A$6:$S$134,19,0)</f>
        <v>918542.5</v>
      </c>
      <c r="J76" s="74">
        <f t="shared" si="4"/>
        <v>8.6038619827371488E-2</v>
      </c>
      <c r="K76" s="74">
        <f t="shared" si="5"/>
        <v>1.2885023276103039E-3</v>
      </c>
    </row>
    <row r="77" spans="1:11" s="28" customFormat="1" x14ac:dyDescent="0.2">
      <c r="A77" s="21">
        <v>73</v>
      </c>
      <c r="B77" s="41" t="s">
        <v>29</v>
      </c>
      <c r="C77" s="40" t="s">
        <v>30</v>
      </c>
      <c r="D77" s="53" t="str">
        <f>VLOOKUP(B77,Tabla5[#All],3,FALSE)</f>
        <v>DRAIN CLEANERS</v>
      </c>
      <c r="E77" s="53" t="str">
        <f>VLOOKUP(B77,Tabla5[#All],2,FALSE)</f>
        <v xml:space="preserve">DRANO      </v>
      </c>
      <c r="F77" s="53">
        <f>VLOOKUP(B77,Tabla5[#All],16,FALSE)</f>
        <v>8132899.3200000003</v>
      </c>
      <c r="H77" s="73">
        <f>VLOOKUP(B77,'2.BASE'!$A$6:$S$134,18,0)</f>
        <v>3892714.51</v>
      </c>
      <c r="I77" s="73">
        <f>VLOOKUP(B77,'2.BASE'!$A$6:$S$134,19,0)</f>
        <v>4240184.8099999996</v>
      </c>
      <c r="J77" s="74">
        <f t="shared" si="4"/>
        <v>8.9261696203865704E-2</v>
      </c>
      <c r="K77" s="74">
        <f t="shared" si="5"/>
        <v>5.9479969595123286E-3</v>
      </c>
    </row>
    <row r="78" spans="1:11" s="28" customFormat="1" x14ac:dyDescent="0.2">
      <c r="A78" s="21">
        <v>74</v>
      </c>
      <c r="B78" s="41" t="s">
        <v>32</v>
      </c>
      <c r="C78" s="40" t="s">
        <v>33</v>
      </c>
      <c r="D78" s="53" t="str">
        <f>VLOOKUP(B78,Tabla5[#All],3,FALSE)</f>
        <v>DRAIN CLEANERS</v>
      </c>
      <c r="E78" s="53" t="str">
        <f>VLOOKUP(B78,Tabla5[#All],2,FALSE)</f>
        <v xml:space="preserve">DRANO PLUS      </v>
      </c>
      <c r="F78" s="53">
        <f>VLOOKUP(B78,Tabla5[#All],16,FALSE)</f>
        <v>6284922.4800000004</v>
      </c>
      <c r="H78" s="73">
        <f>VLOOKUP(B78,'2.BASE'!$A$6:$S$134,18,0)</f>
        <v>3008002.4400000004</v>
      </c>
      <c r="I78" s="73">
        <f>VLOOKUP(B78,'2.BASE'!$A$6:$S$134,19,0)</f>
        <v>3276920.04</v>
      </c>
      <c r="J78" s="74">
        <f t="shared" si="4"/>
        <v>8.9400725353134813E-2</v>
      </c>
      <c r="K78" s="74">
        <f t="shared" si="5"/>
        <v>4.5967596479562457E-3</v>
      </c>
    </row>
    <row r="79" spans="1:11" s="28" customFormat="1" x14ac:dyDescent="0.2">
      <c r="A79" s="21">
        <v>75</v>
      </c>
      <c r="B79" s="41" t="s">
        <v>34</v>
      </c>
      <c r="C79" s="40" t="s">
        <v>35</v>
      </c>
      <c r="D79" s="53" t="str">
        <f>VLOOKUP(B79,Tabla5[#All],3,FALSE)</f>
        <v>DRAIN CLEANERS</v>
      </c>
      <c r="E79" s="53" t="str">
        <f>VLOOKUP(B79,Tabla5[#All],2,FALSE)</f>
        <v xml:space="preserve">DRANO REGULAR 500ML      </v>
      </c>
      <c r="F79" s="53">
        <f>VLOOKUP(B79,Tabla5[#All],16,FALSE)</f>
        <v>3176132.45</v>
      </c>
      <c r="H79" s="73">
        <f>VLOOKUP(B79,'2.BASE'!$A$6:$S$134,18,0)</f>
        <v>1520316.1800000002</v>
      </c>
      <c r="I79" s="73">
        <f>VLOOKUP(B79,'2.BASE'!$A$6:$S$134,19,0)</f>
        <v>1655816.27</v>
      </c>
      <c r="J79" s="74">
        <f t="shared" si="4"/>
        <v>8.91262566185409E-2</v>
      </c>
      <c r="K79" s="74">
        <f t="shared" si="5"/>
        <v>2.32272662178398E-3</v>
      </c>
    </row>
    <row r="80" spans="1:11" s="28" customFormat="1" x14ac:dyDescent="0.2">
      <c r="A80" s="21">
        <v>76</v>
      </c>
      <c r="B80" s="41" t="s">
        <v>95</v>
      </c>
      <c r="C80" s="40" t="s">
        <v>96</v>
      </c>
      <c r="D80" s="53" t="str">
        <f>VLOOKUP(B80,Tabla5[#All],3,FALSE)</f>
        <v>FLOOR &amp; CARPET CARE</v>
      </c>
      <c r="E80" s="53" t="str">
        <f>VLOOKUP(B80,Tabla5[#All],2,FALSE)</f>
        <v xml:space="preserve">GLOMOSA      </v>
      </c>
      <c r="F80" s="53">
        <f>VLOOKUP(B80,Tabla5[#All],16,FALSE)</f>
        <v>5567038.2000000002</v>
      </c>
      <c r="H80" s="73">
        <f>VLOOKUP(B80,'2.BASE'!$A$6:$S$134,18,0)</f>
        <v>2664573.3499999996</v>
      </c>
      <c r="I80" s="73">
        <f>VLOOKUP(B80,'2.BASE'!$A$6:$S$134,19,0)</f>
        <v>2902464.85</v>
      </c>
      <c r="J80" s="74">
        <f t="shared" si="4"/>
        <v>8.9279396268074462E-2</v>
      </c>
      <c r="K80" s="74">
        <f t="shared" si="5"/>
        <v>4.071485766888404E-3</v>
      </c>
    </row>
    <row r="81" spans="1:11" s="28" customFormat="1" x14ac:dyDescent="0.2">
      <c r="A81" s="21">
        <v>77</v>
      </c>
      <c r="B81" s="41" t="s">
        <v>36</v>
      </c>
      <c r="C81" s="40" t="s">
        <v>37</v>
      </c>
      <c r="D81" s="53" t="str">
        <f>VLOOKUP(B81,Tabla5[#All],3,FALSE)</f>
        <v>FLOOR &amp; CARPET CARE</v>
      </c>
      <c r="E81" s="53" t="str">
        <f>VLOOKUP(B81,Tabla5[#All],2,FALSE)</f>
        <v xml:space="preserve">FOMBRA      </v>
      </c>
      <c r="F81" s="53">
        <f>VLOOKUP(B81,Tabla5[#All],16,FALSE)</f>
        <v>3883695.13</v>
      </c>
      <c r="H81" s="73">
        <f>VLOOKUP(B81,'2.BASE'!$A$6:$S$134,18,0)</f>
        <v>1858904.44</v>
      </c>
      <c r="I81" s="73">
        <f>VLOOKUP(B81,'2.BASE'!$A$6:$S$134,19,0)</f>
        <v>2024790.69</v>
      </c>
      <c r="J81" s="74">
        <f t="shared" si="4"/>
        <v>8.923871847871867E-2</v>
      </c>
      <c r="K81" s="74">
        <f t="shared" si="5"/>
        <v>2.8403122522786622E-3</v>
      </c>
    </row>
    <row r="82" spans="1:11" s="28" customFormat="1" x14ac:dyDescent="0.2">
      <c r="A82" s="21">
        <v>78</v>
      </c>
      <c r="B82" s="41" t="s">
        <v>146</v>
      </c>
      <c r="C82" s="40" t="s">
        <v>147</v>
      </c>
      <c r="D82" s="53" t="str">
        <f>VLOOKUP(B82,Tabla5[#All],3,FALSE)</f>
        <v>FURNITURE CARE &amp; DUST REMOVAL</v>
      </c>
      <c r="E82" s="53" t="str">
        <f>VLOOKUP(B82,Tabla5[#All],2,FALSE)</f>
        <v xml:space="preserve">PLEDGE MADERAS BONUS      </v>
      </c>
      <c r="F82" s="53">
        <f>VLOOKUP(B82,Tabla5[#All],16,FALSE)</f>
        <v>22422955.100000001</v>
      </c>
      <c r="H82" s="73">
        <f>VLOOKUP(B82,'2.BASE'!$A$6:$S$134,18,0)</f>
        <v>6722388.9800000004</v>
      </c>
      <c r="I82" s="73">
        <f>VLOOKUP(B82,'2.BASE'!$A$6:$S$134,19,0)</f>
        <v>15700566.109999999</v>
      </c>
      <c r="J82" s="74">
        <f t="shared" si="4"/>
        <v>1.3355634666055876</v>
      </c>
      <c r="K82" s="74">
        <f t="shared" si="5"/>
        <v>2.2024256882544307E-2</v>
      </c>
    </row>
    <row r="83" spans="1:11" s="28" customFormat="1" x14ac:dyDescent="0.2">
      <c r="A83" s="21">
        <v>79</v>
      </c>
      <c r="B83" s="41" t="s">
        <v>144</v>
      </c>
      <c r="C83" s="40" t="s">
        <v>145</v>
      </c>
      <c r="D83" s="53" t="str">
        <f>VLOOKUP(B83,Tabla5[#All],3,FALSE)</f>
        <v>FURNITURE CARE &amp; DUST REMOVAL</v>
      </c>
      <c r="E83" s="53" t="str">
        <f>VLOOKUP(B83,Tabla5[#All],2,FALSE)</f>
        <v>PLEDGE CREMA</v>
      </c>
      <c r="F83" s="53">
        <f>VLOOKUP(B83,Tabla5[#All],16,FALSE)</f>
        <v>16951699.800000001</v>
      </c>
      <c r="H83" s="73">
        <f>VLOOKUP(B83,'2.BASE'!$A$6:$S$134,18,0)</f>
        <v>6306038.5600000005</v>
      </c>
      <c r="I83" s="73">
        <f>VLOOKUP(B83,'2.BASE'!$A$6:$S$134,19,0)</f>
        <v>10645661.270000001</v>
      </c>
      <c r="J83" s="74">
        <f t="shared" si="4"/>
        <v>0.68816939013452538</v>
      </c>
      <c r="K83" s="74">
        <f t="shared" si="5"/>
        <v>1.4933396468150211E-2</v>
      </c>
    </row>
    <row r="84" spans="1:11" s="28" customFormat="1" x14ac:dyDescent="0.2">
      <c r="A84" s="21">
        <v>80</v>
      </c>
      <c r="B84" s="41" t="s">
        <v>138</v>
      </c>
      <c r="C84" s="40" t="s">
        <v>139</v>
      </c>
      <c r="D84" s="53" t="str">
        <f>VLOOKUP(B84,Tabla5[#All],3,FALSE)</f>
        <v>FURNITURE CARE &amp; DUST REMOVAL</v>
      </c>
      <c r="E84" s="53" t="str">
        <f>VLOOKUP(B84,Tabla5[#All],2,FALSE)</f>
        <v xml:space="preserve">PLEDGE BLEM MADERAS (CAFE)      </v>
      </c>
      <c r="F84" s="53">
        <f>VLOOKUP(B84,Tabla5[#All],16,FALSE)</f>
        <v>7443207.8399999999</v>
      </c>
      <c r="H84" s="73">
        <f>VLOOKUP(B84,'2.BASE'!$A$6:$S$134,18,0)</f>
        <v>7443207.8399999999</v>
      </c>
      <c r="I84" s="73">
        <f>VLOOKUP(B84,'2.BASE'!$A$6:$S$134,19,0)</f>
        <v>0</v>
      </c>
      <c r="J84" s="74">
        <f t="shared" si="4"/>
        <v>-1</v>
      </c>
      <c r="K84" s="74">
        <f t="shared" si="5"/>
        <v>0</v>
      </c>
    </row>
    <row r="85" spans="1:11" s="28" customFormat="1" x14ac:dyDescent="0.2">
      <c r="A85" s="21">
        <v>81</v>
      </c>
      <c r="B85" s="41" t="s">
        <v>148</v>
      </c>
      <c r="C85" s="40" t="s">
        <v>149</v>
      </c>
      <c r="D85" s="53" t="str">
        <f>VLOOKUP(B85,Tabla5[#All],3,FALSE)</f>
        <v>FURNITURE CARE &amp; DUST REMOVAL</v>
      </c>
      <c r="E85" s="53" t="str">
        <f>VLOOKUP(B85,Tabla5[#All],2,FALSE)</f>
        <v xml:space="preserve">PLEDGE ORIGINAL BONUS      </v>
      </c>
      <c r="F85" s="53">
        <f>VLOOKUP(B85,Tabla5[#All],16,FALSE)</f>
        <v>4961054.51</v>
      </c>
      <c r="H85" s="73">
        <f>VLOOKUP(B85,'2.BASE'!$A$6:$S$134,18,0)</f>
        <v>1600339.2699999998</v>
      </c>
      <c r="I85" s="73">
        <f>VLOOKUP(B85,'2.BASE'!$A$6:$S$134,19,0)</f>
        <v>3360715.24</v>
      </c>
      <c r="J85" s="74">
        <f t="shared" si="4"/>
        <v>1.1000017327575802</v>
      </c>
      <c r="K85" s="74">
        <f t="shared" si="5"/>
        <v>4.7143049006174685E-3</v>
      </c>
    </row>
    <row r="86" spans="1:11" s="28" customFormat="1" x14ac:dyDescent="0.2">
      <c r="A86" s="21">
        <v>82</v>
      </c>
      <c r="B86" s="41" t="s">
        <v>150</v>
      </c>
      <c r="C86" s="40" t="s">
        <v>151</v>
      </c>
      <c r="D86" s="53" t="str">
        <f>VLOOKUP(B86,Tabla5[#All],3,FALSE)</f>
        <v>FURNITURE CARE &amp; DUST REMOVAL</v>
      </c>
      <c r="E86" s="53" t="str">
        <f>VLOOKUP(B86,Tabla5[#All],2,FALSE)</f>
        <v xml:space="preserve">PLEDGE POTPOURRI BONUS      </v>
      </c>
      <c r="F86" s="53">
        <f>VLOOKUP(B86,Tabla5[#All],16,FALSE)</f>
        <v>4542058.01</v>
      </c>
      <c r="H86" s="73">
        <f>VLOOKUP(B86,'2.BASE'!$A$6:$S$134,18,0)</f>
        <v>1468745.11</v>
      </c>
      <c r="I86" s="73">
        <f>VLOOKUP(B86,'2.BASE'!$A$6:$S$134,19,0)</f>
        <v>3073312.9</v>
      </c>
      <c r="J86" s="74">
        <f t="shared" si="4"/>
        <v>1.092475324054015</v>
      </c>
      <c r="K86" s="74">
        <f t="shared" si="5"/>
        <v>4.3111460004569991E-3</v>
      </c>
    </row>
    <row r="87" spans="1:11" s="28" customFormat="1" x14ac:dyDescent="0.2">
      <c r="A87" s="21">
        <v>83</v>
      </c>
      <c r="B87" s="41" t="s">
        <v>135</v>
      </c>
      <c r="C87" s="40" t="s">
        <v>136</v>
      </c>
      <c r="D87" s="53" t="str">
        <f>VLOOKUP(B87,Tabla5[#All],3,FALSE)</f>
        <v>FURNITURE CARE &amp; DUST REMOVAL</v>
      </c>
      <c r="E87" s="53" t="str">
        <f>VLOOKUP(B87,Tabla5[#All],2,FALSE)</f>
        <v>PLEDGE ACEITE</v>
      </c>
      <c r="F87" s="53">
        <f>VLOOKUP(B87,Tabla5[#All],16,FALSE)</f>
        <v>3300616.95</v>
      </c>
      <c r="H87" s="73">
        <f>VLOOKUP(B87,'2.BASE'!$A$6:$S$134,18,0)</f>
        <v>1402729.29</v>
      </c>
      <c r="I87" s="73">
        <f>VLOOKUP(B87,'2.BASE'!$A$6:$S$134,19,0)</f>
        <v>1897887.66</v>
      </c>
      <c r="J87" s="74">
        <f t="shared" si="4"/>
        <v>0.35299638606676553</v>
      </c>
      <c r="K87" s="74">
        <f t="shared" si="5"/>
        <v>2.662296700972326E-3</v>
      </c>
    </row>
    <row r="88" spans="1:11" s="28" customFormat="1" x14ac:dyDescent="0.2">
      <c r="A88" s="21">
        <v>84</v>
      </c>
      <c r="B88" s="41" t="s">
        <v>140</v>
      </c>
      <c r="C88" s="40" t="s">
        <v>141</v>
      </c>
      <c r="D88" s="53" t="str">
        <f>VLOOKUP(B88,Tabla5[#All],3,FALSE)</f>
        <v>FURNITURE CARE &amp; DUST REMOVAL</v>
      </c>
      <c r="E88" s="53" t="str">
        <f>VLOOKUP(B88,Tabla5[#All],2,FALSE)</f>
        <v xml:space="preserve">PLEDGE BLEM ORIGINAL (AMARILLO      </v>
      </c>
      <c r="F88" s="53">
        <f>VLOOKUP(B88,Tabla5[#All],16,FALSE)</f>
        <v>1572129.73</v>
      </c>
      <c r="H88" s="73">
        <f>VLOOKUP(B88,'2.BASE'!$A$6:$S$134,18,0)</f>
        <v>1572129.73</v>
      </c>
      <c r="I88" s="73">
        <f>VLOOKUP(B88,'2.BASE'!$A$6:$S$134,19,0)</f>
        <v>0</v>
      </c>
      <c r="J88" s="74">
        <f t="shared" si="4"/>
        <v>-1</v>
      </c>
      <c r="K88" s="74">
        <f t="shared" si="5"/>
        <v>0</v>
      </c>
    </row>
    <row r="89" spans="1:11" s="28" customFormat="1" x14ac:dyDescent="0.2">
      <c r="A89" s="21">
        <v>85</v>
      </c>
      <c r="B89" s="41" t="s">
        <v>142</v>
      </c>
      <c r="C89" s="40" t="s">
        <v>143</v>
      </c>
      <c r="D89" s="53" t="str">
        <f>VLOOKUP(B89,Tabla5[#All],3,FALSE)</f>
        <v>FURNITURE CARE &amp; DUST REMOVAL</v>
      </c>
      <c r="E89" s="53" t="str">
        <f>VLOOKUP(B89,Tabla5[#All],2,FALSE)</f>
        <v xml:space="preserve">PLEDGE BLEM POTPOURRI      </v>
      </c>
      <c r="F89" s="53">
        <f>VLOOKUP(B89,Tabla5[#All],16,FALSE)</f>
        <v>1491644.36</v>
      </c>
      <c r="H89" s="73">
        <f>VLOOKUP(B89,'2.BASE'!$A$6:$S$134,18,0)</f>
        <v>1491644.36</v>
      </c>
      <c r="I89" s="73">
        <f>VLOOKUP(B89,'2.BASE'!$A$6:$S$134,19,0)</f>
        <v>0</v>
      </c>
      <c r="J89" s="74">
        <f t="shared" si="4"/>
        <v>-1</v>
      </c>
      <c r="K89" s="74">
        <f t="shared" si="5"/>
        <v>0</v>
      </c>
    </row>
    <row r="90" spans="1:11" s="28" customFormat="1" x14ac:dyDescent="0.2">
      <c r="A90" s="21">
        <v>86</v>
      </c>
      <c r="B90" s="41" t="s">
        <v>246</v>
      </c>
      <c r="C90" s="40" t="s">
        <v>247</v>
      </c>
      <c r="D90" s="53" t="str">
        <f>VLOOKUP(B90,Tabla5[#All],3,FALSE)</f>
        <v>HOUSEHOLD CLEANERS</v>
      </c>
      <c r="E90" s="53" t="str">
        <f>VLOOKUP(B90,Tabla5[#All],2,FALSE)</f>
        <v xml:space="preserve">WINDEX ATOM.      </v>
      </c>
      <c r="F90" s="53">
        <f>VLOOKUP(B90,Tabla5[#All],16,FALSE)</f>
        <v>13108454.6</v>
      </c>
      <c r="H90" s="73">
        <f>VLOOKUP(B90,'2.BASE'!$A$6:$S$134,18,0)</f>
        <v>6274488.0799999991</v>
      </c>
      <c r="I90" s="73">
        <f>VLOOKUP(B90,'2.BASE'!$A$6:$S$134,19,0)</f>
        <v>6833966.54</v>
      </c>
      <c r="J90" s="74">
        <f t="shared" si="4"/>
        <v>8.9167188281597864E-2</v>
      </c>
      <c r="K90" s="74">
        <f t="shared" si="5"/>
        <v>9.5864718220451794E-3</v>
      </c>
    </row>
    <row r="91" spans="1:11" s="28" customFormat="1" x14ac:dyDescent="0.2">
      <c r="A91" s="21">
        <v>87</v>
      </c>
      <c r="B91" s="41" t="s">
        <v>251</v>
      </c>
      <c r="C91" s="40" t="s">
        <v>252</v>
      </c>
      <c r="D91" s="53" t="str">
        <f>VLOOKUP(B91,Tabla5[#All],3,FALSE)</f>
        <v>HOUSEHOLD CLEANERS</v>
      </c>
      <c r="E91" s="53" t="str">
        <f>VLOOKUP(B91,Tabla5[#All],2,FALSE)</f>
        <v xml:space="preserve">WINDEX EXPRESS      </v>
      </c>
      <c r="F91" s="53">
        <f>VLOOKUP(B91,Tabla5[#All],16,FALSE)</f>
        <v>7759080.6299999999</v>
      </c>
      <c r="H91" s="73">
        <f>VLOOKUP(B91,'2.BASE'!$A$6:$S$134,18,0)</f>
        <v>3713332.1799999992</v>
      </c>
      <c r="I91" s="73">
        <f>VLOOKUP(B91,'2.BASE'!$A$6:$S$134,19,0)</f>
        <v>4045748.4499999997</v>
      </c>
      <c r="J91" s="74">
        <f t="shared" si="4"/>
        <v>8.9519669635373278E-2</v>
      </c>
      <c r="K91" s="74">
        <f t="shared" si="5"/>
        <v>5.6752477917470104E-3</v>
      </c>
    </row>
    <row r="92" spans="1:11" s="28" customFormat="1" x14ac:dyDescent="0.2">
      <c r="A92" s="21">
        <v>88</v>
      </c>
      <c r="B92" s="41" t="s">
        <v>255</v>
      </c>
      <c r="C92" s="40" t="s">
        <v>256</v>
      </c>
      <c r="D92" s="53" t="str">
        <f>VLOOKUP(B92,Tabla5[#All],3,FALSE)</f>
        <v>HOUSEHOLD CLEANERS</v>
      </c>
      <c r="E92" s="53" t="str">
        <f>VLOOKUP(B92,Tabla5[#All],2,FALSE)</f>
        <v xml:space="preserve">WINDEX RP.      </v>
      </c>
      <c r="F92" s="53">
        <f>VLOOKUP(B92,Tabla5[#All],16,FALSE)</f>
        <v>7288709.1600000001</v>
      </c>
      <c r="H92" s="73">
        <f>VLOOKUP(B92,'2.BASE'!$A$6:$S$134,18,0)</f>
        <v>3488507.6399999997</v>
      </c>
      <c r="I92" s="73">
        <f>VLOOKUP(B92,'2.BASE'!$A$6:$S$134,19,0)</f>
        <v>3800201.5199999996</v>
      </c>
      <c r="J92" s="74">
        <f t="shared" si="4"/>
        <v>8.9348773792566449E-2</v>
      </c>
      <c r="K92" s="74">
        <f t="shared" si="5"/>
        <v>5.3308023351213629E-3</v>
      </c>
    </row>
    <row r="93" spans="1:11" s="28" customFormat="1" x14ac:dyDescent="0.2">
      <c r="A93" s="21">
        <v>89</v>
      </c>
      <c r="B93" s="41" t="s">
        <v>257</v>
      </c>
      <c r="C93" s="40" t="s">
        <v>258</v>
      </c>
      <c r="D93" s="53" t="str">
        <f>VLOOKUP(B93,Tabla5[#All],3,FALSE)</f>
        <v>HOUSEHOLD CLEANERS</v>
      </c>
      <c r="E93" s="53" t="str">
        <f>VLOOKUP(B93,Tabla5[#All],2,FALSE)</f>
        <v xml:space="preserve">WINDEX VINAGRE ATOM      </v>
      </c>
      <c r="F93" s="53">
        <f>VLOOKUP(B93,Tabla5[#All],16,FALSE)</f>
        <v>3556401.31</v>
      </c>
      <c r="H93" s="73">
        <f>VLOOKUP(B93,'2.BASE'!$A$6:$S$134,18,0)</f>
        <v>1702200.95</v>
      </c>
      <c r="I93" s="73">
        <f>VLOOKUP(B93,'2.BASE'!$A$6:$S$134,19,0)</f>
        <v>1854200.3600000003</v>
      </c>
      <c r="J93" s="74">
        <f t="shared" si="4"/>
        <v>8.9295808464917359E-2</v>
      </c>
      <c r="K93" s="74">
        <f t="shared" si="5"/>
        <v>2.6010135401637528E-3</v>
      </c>
    </row>
    <row r="94" spans="1:11" s="28" customFormat="1" x14ac:dyDescent="0.2">
      <c r="A94" s="21">
        <v>90</v>
      </c>
      <c r="B94" s="41" t="s">
        <v>249</v>
      </c>
      <c r="C94" s="40" t="s">
        <v>250</v>
      </c>
      <c r="D94" s="53" t="str">
        <f>VLOOKUP(B94,Tabla5[#All],3,FALSE)</f>
        <v>HOUSEHOLD CLEANERS</v>
      </c>
      <c r="E94" s="53" t="str">
        <f>VLOOKUP(B94,Tabla5[#All],2,FALSE)</f>
        <v xml:space="preserve">WINDEX DESENGRASANTE RP      </v>
      </c>
      <c r="F94" s="53">
        <f>VLOOKUP(B94,Tabla5[#All],16,FALSE)</f>
        <v>3092506.28</v>
      </c>
      <c r="H94" s="73">
        <f>VLOOKUP(B94,'2.BASE'!$A$6:$S$134,18,0)</f>
        <v>1480250.86</v>
      </c>
      <c r="I94" s="73">
        <f>VLOOKUP(B94,'2.BASE'!$A$6:$S$134,19,0)</f>
        <v>1612255.4199999997</v>
      </c>
      <c r="J94" s="74">
        <f t="shared" si="4"/>
        <v>8.9177154742541065E-2</v>
      </c>
      <c r="K94" s="74">
        <f t="shared" si="5"/>
        <v>2.2616208410305757E-3</v>
      </c>
    </row>
    <row r="95" spans="1:11" s="28" customFormat="1" x14ac:dyDescent="0.2">
      <c r="A95" s="21">
        <v>91</v>
      </c>
      <c r="B95" s="41" t="s">
        <v>253</v>
      </c>
      <c r="C95" s="40" t="s">
        <v>254</v>
      </c>
      <c r="D95" s="53" t="str">
        <f>VLOOKUP(B95,Tabla5[#All],3,FALSE)</f>
        <v>HOUSEHOLD CLEANERS</v>
      </c>
      <c r="E95" s="53" t="str">
        <f>VLOOKUP(B95,Tabla5[#All],2,FALSE)</f>
        <v xml:space="preserve">WINDEX EXPRESS CLUB      </v>
      </c>
      <c r="F95" s="53">
        <f>VLOOKUP(B95,Tabla5[#All],16,FALSE)</f>
        <v>726780.68</v>
      </c>
      <c r="H95" s="73">
        <f>VLOOKUP(B95,'2.BASE'!$A$6:$S$134,18,0)</f>
        <v>347905.58</v>
      </c>
      <c r="I95" s="73">
        <f>VLOOKUP(B95,'2.BASE'!$A$6:$S$134,19,0)</f>
        <v>378875.10000000003</v>
      </c>
      <c r="J95" s="74">
        <f t="shared" si="4"/>
        <v>8.9017025826375162E-2</v>
      </c>
      <c r="K95" s="74">
        <f t="shared" si="5"/>
        <v>5.3147399083176524E-4</v>
      </c>
    </row>
    <row r="96" spans="1:11" s="28" customFormat="1" x14ac:dyDescent="0.2">
      <c r="A96" s="21">
        <v>92</v>
      </c>
      <c r="B96" s="41" t="s">
        <v>211</v>
      </c>
      <c r="C96" s="40" t="s">
        <v>212</v>
      </c>
      <c r="D96" s="53" t="str">
        <f>VLOOKUP(B96,Tabla5[#All],3,FALSE)</f>
        <v>INSECTICIDES</v>
      </c>
      <c r="E96" s="53" t="str">
        <f>VLOOKUP(B96,Tabla5[#All],2,FALSE)</f>
        <v xml:space="preserve">RAIDOLITOS 12 S      </v>
      </c>
      <c r="F96" s="53">
        <f>VLOOKUP(B96,Tabla5[#All],16,FALSE)</f>
        <v>151589038</v>
      </c>
      <c r="H96" s="73">
        <f>VLOOKUP(B96,'2.BASE'!$A$6:$S$134,18,0)</f>
        <v>73696016.950000003</v>
      </c>
      <c r="I96" s="73">
        <f>VLOOKUP(B96,'2.BASE'!$A$6:$S$134,19,0)</f>
        <v>77893021.309999987</v>
      </c>
      <c r="J96" s="74">
        <f t="shared" si="4"/>
        <v>5.6950219749969611E-2</v>
      </c>
      <c r="K96" s="74">
        <f t="shared" si="5"/>
        <v>0.10926586332427077</v>
      </c>
    </row>
    <row r="97" spans="1:11" s="28" customFormat="1" x14ac:dyDescent="0.2">
      <c r="A97" s="21">
        <v>93</v>
      </c>
      <c r="B97" s="41" t="s">
        <v>187</v>
      </c>
      <c r="C97" s="40" t="s">
        <v>188</v>
      </c>
      <c r="D97" s="53" t="str">
        <f>VLOOKUP(B97,Tabla5[#All],3,FALSE)</f>
        <v>INSECTICIDES</v>
      </c>
      <c r="E97" s="53" t="str">
        <f>VLOOKUP(B97,Tabla5[#All],2,FALSE)</f>
        <v xml:space="preserve">RAID MATABICHOS 12 S      </v>
      </c>
      <c r="F97" s="53">
        <f>VLOOKUP(B97,Tabla5[#All],16,FALSE)</f>
        <v>99341542.5</v>
      </c>
      <c r="H97" s="73">
        <f>VLOOKUP(B97,'2.BASE'!$A$6:$S$134,18,0)</f>
        <v>22851305.519999996</v>
      </c>
      <c r="I97" s="73">
        <f>VLOOKUP(B97,'2.BASE'!$A$6:$S$134,19,0)</f>
        <v>76490236.939999998</v>
      </c>
      <c r="J97" s="74">
        <f t="shared" si="4"/>
        <v>2.3473027120071523</v>
      </c>
      <c r="K97" s="74">
        <f t="shared" si="5"/>
        <v>0.10729808183797009</v>
      </c>
    </row>
    <row r="98" spans="1:11" s="28" customFormat="1" x14ac:dyDescent="0.2">
      <c r="A98" s="21">
        <v>94</v>
      </c>
      <c r="B98" s="41" t="s">
        <v>173</v>
      </c>
      <c r="C98" s="40" t="s">
        <v>174</v>
      </c>
      <c r="D98" s="53" t="str">
        <f>VLOOKUP(B98,Tabla5[#All],3,FALSE)</f>
        <v>INSECTICIDES</v>
      </c>
      <c r="E98" s="53" t="str">
        <f>VLOOKUP(B98,Tabla5[#All],2,FALSE)</f>
        <v xml:space="preserve">RAID CYJ C/TAPA ACT 12 S      </v>
      </c>
      <c r="F98" s="53">
        <f>VLOOKUP(B98,Tabla5[#All],16,FALSE)</f>
        <v>57393629</v>
      </c>
      <c r="H98" s="73">
        <f>VLOOKUP(B98,'2.BASE'!$A$6:$S$134,18,0)</f>
        <v>14699013.92</v>
      </c>
      <c r="I98" s="73">
        <f>VLOOKUP(B98,'2.BASE'!$A$6:$S$134,19,0)</f>
        <v>42694615.030000001</v>
      </c>
      <c r="J98" s="74">
        <f t="shared" si="4"/>
        <v>1.9045904209879136</v>
      </c>
      <c r="K98" s="74">
        <f t="shared" si="5"/>
        <v>5.9890653772232495E-2</v>
      </c>
    </row>
    <row r="99" spans="1:11" s="28" customFormat="1" x14ac:dyDescent="0.2">
      <c r="A99" s="21">
        <v>95</v>
      </c>
      <c r="B99" s="41" t="s">
        <v>183</v>
      </c>
      <c r="C99" s="40" t="s">
        <v>184</v>
      </c>
      <c r="D99" s="53" t="str">
        <f>VLOOKUP(B99,Tabla5[#All],3,FALSE)</f>
        <v>INSECTICIDES</v>
      </c>
      <c r="E99" s="53" t="str">
        <f>VLOOKUP(B99,Tabla5[#All],2,FALSE)</f>
        <v xml:space="preserve">RAID ELEC. REP. P/AROMA ARG      </v>
      </c>
      <c r="F99" s="53">
        <f>VLOOKUP(B99,Tabla5[#All],16,FALSE)</f>
        <v>52938489.600000001</v>
      </c>
      <c r="H99" s="73">
        <f>VLOOKUP(B99,'2.BASE'!$A$6:$S$134,18,0)</f>
        <v>25911394.030000001</v>
      </c>
      <c r="I99" s="73">
        <f>VLOOKUP(B99,'2.BASE'!$A$6:$S$134,19,0)</f>
        <v>27027095.600000001</v>
      </c>
      <c r="J99" s="74">
        <f t="shared" si="4"/>
        <v>4.3058338301221744E-2</v>
      </c>
      <c r="K99" s="74">
        <f t="shared" si="5"/>
        <v>3.7912753725762506E-2</v>
      </c>
    </row>
    <row r="100" spans="1:11" s="28" customFormat="1" x14ac:dyDescent="0.2">
      <c r="A100" s="21">
        <v>96</v>
      </c>
      <c r="B100" s="41" t="s">
        <v>197</v>
      </c>
      <c r="C100" s="40" t="s">
        <v>198</v>
      </c>
      <c r="D100" s="53" t="str">
        <f>VLOOKUP(B100,Tabla5[#All],3,FALSE)</f>
        <v>INSECTICIDES</v>
      </c>
      <c r="E100" s="53" t="str">
        <f>VLOOKUP(B100,Tabla5[#All],2,FALSE)</f>
        <v xml:space="preserve">RAID MAX 170 GRS      </v>
      </c>
      <c r="F100" s="53">
        <f>VLOOKUP(B100,Tabla5[#All],16,FALSE)</f>
        <v>39657415.600000001</v>
      </c>
      <c r="H100" s="73">
        <f>VLOOKUP(B100,'2.BASE'!$A$6:$S$134,18,0)</f>
        <v>15239343.599999998</v>
      </c>
      <c r="I100" s="73">
        <f>VLOOKUP(B100,'2.BASE'!$A$6:$S$134,19,0)</f>
        <v>24418072.039999999</v>
      </c>
      <c r="J100" s="74">
        <f t="shared" si="4"/>
        <v>0.6023047108144477</v>
      </c>
      <c r="K100" s="74">
        <f t="shared" si="5"/>
        <v>3.425289810683347E-2</v>
      </c>
    </row>
    <row r="101" spans="1:11" s="28" customFormat="1" x14ac:dyDescent="0.2">
      <c r="A101" s="21">
        <v>97</v>
      </c>
      <c r="B101" s="41" t="s">
        <v>203</v>
      </c>
      <c r="C101" s="40" t="s">
        <v>204</v>
      </c>
      <c r="D101" s="53" t="str">
        <f>VLOOKUP(B101,Tabla5[#All],3,FALSE)</f>
        <v>INSECTICIDES</v>
      </c>
      <c r="E101" s="53" t="str">
        <f>VLOOKUP(B101,Tabla5[#All],2,FALSE)</f>
        <v xml:space="preserve">RAID MAX BONUS PACK      </v>
      </c>
      <c r="F101" s="53">
        <f>VLOOKUP(B101,Tabla5[#All],16,FALSE)</f>
        <v>32982295.699999999</v>
      </c>
      <c r="H101" s="73">
        <f>VLOOKUP(B101,'2.BASE'!$A$6:$S$134,18,0)</f>
        <v>11141288.039999999</v>
      </c>
      <c r="I101" s="73">
        <f>VLOOKUP(B101,'2.BASE'!$A$6:$S$134,19,0)</f>
        <v>21841007.670000002</v>
      </c>
      <c r="J101" s="74">
        <f t="shared" ref="J101:J132" si="6">(I101/H101)-1</f>
        <v>0.96036648469955566</v>
      </c>
      <c r="K101" s="74">
        <f t="shared" ref="K101:K133" si="7">I101/$I$134</f>
        <v>3.0637873827448921E-2</v>
      </c>
    </row>
    <row r="102" spans="1:11" s="28" customFormat="1" x14ac:dyDescent="0.2">
      <c r="A102" s="21">
        <v>98</v>
      </c>
      <c r="B102" s="41" t="s">
        <v>177</v>
      </c>
      <c r="C102" s="40" t="s">
        <v>178</v>
      </c>
      <c r="D102" s="53" t="str">
        <f>VLOOKUP(B102,Tabla5[#All],3,FALSE)</f>
        <v>INSECTICIDES</v>
      </c>
      <c r="E102" s="53" t="str">
        <f>VLOOKUP(B102,Tabla5[#All],2,FALSE)</f>
        <v xml:space="preserve">RAID CYJARDIN 190 G      </v>
      </c>
      <c r="F102" s="53">
        <f>VLOOKUP(B102,Tabla5[#All],16,FALSE)</f>
        <v>29037007.5</v>
      </c>
      <c r="H102" s="73">
        <f>VLOOKUP(B102,'2.BASE'!$A$6:$S$134,18,0)</f>
        <v>8678173.120000001</v>
      </c>
      <c r="I102" s="73">
        <f>VLOOKUP(B102,'2.BASE'!$A$6:$S$134,19,0)</f>
        <v>20358834.350000001</v>
      </c>
      <c r="J102" s="74">
        <f t="shared" si="6"/>
        <v>1.3459815871937804</v>
      </c>
      <c r="K102" s="74">
        <f t="shared" si="7"/>
        <v>2.8558728036435558E-2</v>
      </c>
    </row>
    <row r="103" spans="1:11" s="28" customFormat="1" x14ac:dyDescent="0.2">
      <c r="A103" s="21">
        <v>99</v>
      </c>
      <c r="B103" s="41" t="s">
        <v>189</v>
      </c>
      <c r="C103" s="40" t="s">
        <v>190</v>
      </c>
      <c r="D103" s="53" t="str">
        <f>VLOOKUP(B103,Tabla5[#All],3,FALSE)</f>
        <v>INSECTICIDES</v>
      </c>
      <c r="E103" s="53" t="str">
        <f>VLOOKUP(B103,Tabla5[#All],2,FALSE)</f>
        <v xml:space="preserve">RAID MATABICHOS 170G      </v>
      </c>
      <c r="F103" s="53">
        <f>VLOOKUP(B103,Tabla5[#All],16,FALSE)</f>
        <v>23864404.800000001</v>
      </c>
      <c r="H103" s="73">
        <f>VLOOKUP(B103,'2.BASE'!$A$6:$S$134,18,0)</f>
        <v>6530481.3799999999</v>
      </c>
      <c r="I103" s="73">
        <f>VLOOKUP(B103,'2.BASE'!$A$6:$S$134,19,0)</f>
        <v>17333923.370000001</v>
      </c>
      <c r="J103" s="74">
        <f t="shared" si="6"/>
        <v>1.6543102049239748</v>
      </c>
      <c r="K103" s="74">
        <f t="shared" si="7"/>
        <v>2.4315478716405221E-2</v>
      </c>
    </row>
    <row r="104" spans="1:11" s="28" customFormat="1" x14ac:dyDescent="0.2">
      <c r="A104" s="21">
        <v>100</v>
      </c>
      <c r="B104" s="41" t="s">
        <v>171</v>
      </c>
      <c r="C104" s="40" t="s">
        <v>172</v>
      </c>
      <c r="D104" s="53" t="str">
        <f>VLOOKUP(B104,Tabla5[#All],3,FALSE)</f>
        <v>INSECTICIDES</v>
      </c>
      <c r="E104" s="53" t="str">
        <f>VLOOKUP(B104,Tabla5[#All],2,FALSE)</f>
        <v xml:space="preserve">RAID CASA Y JARDIN BONUS PACK      </v>
      </c>
      <c r="F104" s="53">
        <f>VLOOKUP(B104,Tabla5[#All],16,FALSE)</f>
        <v>23246420.699999999</v>
      </c>
      <c r="H104" s="73">
        <f>VLOOKUP(B104,'2.BASE'!$A$6:$S$134,18,0)</f>
        <v>7496381.6500000004</v>
      </c>
      <c r="I104" s="73">
        <f>VLOOKUP(B104,'2.BASE'!$A$6:$S$134,19,0)</f>
        <v>15750039.040000003</v>
      </c>
      <c r="J104" s="74">
        <f t="shared" si="6"/>
        <v>1.1010188348668191</v>
      </c>
      <c r="K104" s="74">
        <f t="shared" si="7"/>
        <v>2.2093655941878749E-2</v>
      </c>
    </row>
    <row r="105" spans="1:11" s="28" customFormat="1" x14ac:dyDescent="0.2">
      <c r="A105" s="21">
        <v>101</v>
      </c>
      <c r="B105" s="41" t="s">
        <v>199</v>
      </c>
      <c r="C105" s="40" t="s">
        <v>200</v>
      </c>
      <c r="D105" s="53" t="str">
        <f>VLOOKUP(B105,Tabla5[#All],3,FALSE)</f>
        <v>INSECTICIDES</v>
      </c>
      <c r="E105" s="53" t="str">
        <f>VLOOKUP(B105,Tabla5[#All],2,FALSE)</f>
        <v xml:space="preserve">RAID MAX 310G      </v>
      </c>
      <c r="F105" s="53">
        <f>VLOOKUP(B105,Tabla5[#All],16,FALSE)</f>
        <v>15880903.5</v>
      </c>
      <c r="H105" s="73">
        <f>VLOOKUP(B105,'2.BASE'!$A$6:$S$134,18,0)</f>
        <v>13285147</v>
      </c>
      <c r="I105" s="73">
        <f>VLOOKUP(B105,'2.BASE'!$A$6:$S$134,19,0)</f>
        <v>2595756.54</v>
      </c>
      <c r="J105" s="74">
        <f t="shared" si="6"/>
        <v>-0.8046121326320288</v>
      </c>
      <c r="K105" s="74">
        <f t="shared" si="7"/>
        <v>3.6412450634561479E-3</v>
      </c>
    </row>
    <row r="106" spans="1:11" s="28" customFormat="1" x14ac:dyDescent="0.2">
      <c r="A106" s="21">
        <v>102</v>
      </c>
      <c r="B106" s="41" t="s">
        <v>205</v>
      </c>
      <c r="C106" s="40" t="s">
        <v>206</v>
      </c>
      <c r="D106" s="53" t="str">
        <f>VLOOKUP(B106,Tabla5[#All],3,FALSE)</f>
        <v>INSECTICIDES</v>
      </c>
      <c r="E106" s="53" t="str">
        <f>VLOOKUP(B106,Tabla5[#All],2,FALSE)</f>
        <v xml:space="preserve">RAID MAX SIST EXT ALAMO 8 S      </v>
      </c>
      <c r="F106" s="53">
        <f>VLOOKUP(B106,Tabla5[#All],16,FALSE)</f>
        <v>15222643</v>
      </c>
      <c r="H106" s="73">
        <f>VLOOKUP(B106,'2.BASE'!$A$6:$S$134,18,0)</f>
        <v>6571081.9500000002</v>
      </c>
      <c r="I106" s="73">
        <f>VLOOKUP(B106,'2.BASE'!$A$6:$S$134,19,0)</f>
        <v>8651561</v>
      </c>
      <c r="J106" s="74">
        <f t="shared" si="6"/>
        <v>0.31661133825914312</v>
      </c>
      <c r="K106" s="74">
        <f t="shared" si="7"/>
        <v>1.2136135765043564E-2</v>
      </c>
    </row>
    <row r="107" spans="1:11" s="28" customFormat="1" x14ac:dyDescent="0.2">
      <c r="A107" s="21">
        <v>103</v>
      </c>
      <c r="B107" s="41" t="s">
        <v>193</v>
      </c>
      <c r="C107" s="40" t="s">
        <v>194</v>
      </c>
      <c r="D107" s="53" t="str">
        <f>VLOOKUP(B107,Tabla5[#All],3,FALSE)</f>
        <v>INSECTICIDES</v>
      </c>
      <c r="E107" s="53" t="str">
        <f>VLOOKUP(B107,Tabla5[#All],2,FALSE)</f>
        <v xml:space="preserve">RAID MATABICHOS BONUS      </v>
      </c>
      <c r="F107" s="53">
        <f>VLOOKUP(B107,Tabla5[#All],16,FALSE)</f>
        <v>13125148.5</v>
      </c>
      <c r="H107" s="73">
        <f>VLOOKUP(B107,'2.BASE'!$A$6:$S$134,18,0)</f>
        <v>4939434.4399999995</v>
      </c>
      <c r="I107" s="73">
        <f>VLOOKUP(B107,'2.BASE'!$A$6:$S$134,19,0)</f>
        <v>8185714.0899999999</v>
      </c>
      <c r="J107" s="74">
        <f t="shared" si="6"/>
        <v>0.65721687157366149</v>
      </c>
      <c r="K107" s="74">
        <f t="shared" si="7"/>
        <v>1.1482660473649788E-2</v>
      </c>
    </row>
    <row r="108" spans="1:11" s="28" customFormat="1" x14ac:dyDescent="0.2">
      <c r="A108" s="21">
        <v>104</v>
      </c>
      <c r="B108" s="41" t="s">
        <v>195</v>
      </c>
      <c r="C108" s="40" t="s">
        <v>196</v>
      </c>
      <c r="D108" s="53" t="str">
        <f>VLOOKUP(B108,Tabla5[#All],3,FALSE)</f>
        <v>INSECTICIDES</v>
      </c>
      <c r="E108" s="53" t="str">
        <f>VLOOKUP(B108,Tabla5[#All],2,FALSE)</f>
        <v xml:space="preserve">RAID MATACUCARACHAS BONUS PACK      </v>
      </c>
      <c r="F108" s="53">
        <f>VLOOKUP(B108,Tabla5[#All],16,FALSE)</f>
        <v>10896062.6</v>
      </c>
      <c r="H108" s="73">
        <f>VLOOKUP(B108,'2.BASE'!$A$6:$S$134,18,0)</f>
        <v>3554851.2800000003</v>
      </c>
      <c r="I108" s="73">
        <f>VLOOKUP(B108,'2.BASE'!$A$6:$S$134,19,0)</f>
        <v>7341211.3100000005</v>
      </c>
      <c r="J108" s="74">
        <f t="shared" si="6"/>
        <v>1.0651247356823319</v>
      </c>
      <c r="K108" s="74">
        <f t="shared" si="7"/>
        <v>1.0298018720324958E-2</v>
      </c>
    </row>
    <row r="109" spans="1:11" s="28" customFormat="1" x14ac:dyDescent="0.2">
      <c r="A109" s="21">
        <v>105</v>
      </c>
      <c r="B109" s="41" t="s">
        <v>175</v>
      </c>
      <c r="C109" s="40" t="s">
        <v>176</v>
      </c>
      <c r="D109" s="53" t="str">
        <f>VLOOKUP(B109,Tabla5[#All],3,FALSE)</f>
        <v>INSECTICIDES</v>
      </c>
      <c r="E109" s="53" t="str">
        <f>VLOOKUP(B109,Tabla5[#All],2,FALSE)</f>
        <v xml:space="preserve">RAID CYJ C/TAPA ACT 24 S      </v>
      </c>
      <c r="F109" s="53">
        <f>VLOOKUP(B109,Tabla5[#All],16,FALSE)</f>
        <v>10880879</v>
      </c>
      <c r="H109" s="73">
        <f>VLOOKUP(B109,'2.BASE'!$A$6:$S$134,18,0)</f>
        <v>9152666.370000001</v>
      </c>
      <c r="I109" s="73">
        <f>VLOOKUP(B109,'2.BASE'!$A$6:$S$134,19,0)</f>
        <v>1728212.62</v>
      </c>
      <c r="J109" s="74">
        <f t="shared" si="6"/>
        <v>-0.81117932740729848</v>
      </c>
      <c r="K109" s="74">
        <f t="shared" si="7"/>
        <v>2.4242819286810374E-3</v>
      </c>
    </row>
    <row r="110" spans="1:11" s="28" customFormat="1" x14ac:dyDescent="0.2">
      <c r="A110" s="21">
        <v>106</v>
      </c>
      <c r="B110" s="41" t="s">
        <v>181</v>
      </c>
      <c r="C110" s="40" t="s">
        <v>182</v>
      </c>
      <c r="D110" s="53" t="str">
        <f>VLOOKUP(B110,Tabla5[#All],3,FALSE)</f>
        <v>INSECTICIDES</v>
      </c>
      <c r="E110" s="53" t="str">
        <f>VLOOKUP(B110,Tabla5[#All],2,FALSE)</f>
        <v xml:space="preserve">RAID ELEC AP PAST C/AROMA ARG      </v>
      </c>
      <c r="F110" s="53">
        <f>VLOOKUP(B110,Tabla5[#All],16,FALSE)</f>
        <v>9562673.8300000001</v>
      </c>
      <c r="H110" s="73">
        <f>VLOOKUP(B110,'2.BASE'!$A$6:$S$134,18,0)</f>
        <v>5485140.3400000008</v>
      </c>
      <c r="I110" s="73">
        <f>VLOOKUP(B110,'2.BASE'!$A$6:$S$134,19,0)</f>
        <v>4077533.49</v>
      </c>
      <c r="J110" s="74">
        <f t="shared" si="6"/>
        <v>-0.25662184789240972</v>
      </c>
      <c r="K110" s="74">
        <f t="shared" si="7"/>
        <v>5.7198348391870445E-3</v>
      </c>
    </row>
    <row r="111" spans="1:11" s="28" customFormat="1" x14ac:dyDescent="0.2">
      <c r="A111" s="21">
        <v>107</v>
      </c>
      <c r="B111" s="41" t="s">
        <v>169</v>
      </c>
      <c r="C111" s="40" t="s">
        <v>170</v>
      </c>
      <c r="D111" s="53" t="str">
        <f>VLOOKUP(B111,Tabla5[#All],3,FALSE)</f>
        <v>INSECTICIDES</v>
      </c>
      <c r="E111" s="53" t="str">
        <f>VLOOKUP(B111,Tabla5[#All],2,FALSE)</f>
        <v xml:space="preserve">RAID ACCION TOTAL BONUS PACK      </v>
      </c>
      <c r="F111" s="53">
        <f>VLOOKUP(B111,Tabla5[#All],16,FALSE)</f>
        <v>8107449.5700000003</v>
      </c>
      <c r="H111" s="73">
        <f>VLOOKUP(B111,'2.BASE'!$A$6:$S$134,18,0)</f>
        <v>3395988.29</v>
      </c>
      <c r="I111" s="73">
        <f>VLOOKUP(B111,'2.BASE'!$A$6:$S$134,19,0)</f>
        <v>4711461.28</v>
      </c>
      <c r="J111" s="74">
        <f t="shared" si="6"/>
        <v>0.38736087337921887</v>
      </c>
      <c r="K111" s="74">
        <f t="shared" si="7"/>
        <v>6.6090886657131512E-3</v>
      </c>
    </row>
    <row r="112" spans="1:11" s="28" customFormat="1" x14ac:dyDescent="0.2">
      <c r="A112" s="21">
        <v>108</v>
      </c>
      <c r="B112" s="41" t="s">
        <v>201</v>
      </c>
      <c r="C112" s="40" t="s">
        <v>202</v>
      </c>
      <c r="D112" s="53" t="str">
        <f>VLOOKUP(B112,Tabla5[#All],3,FALSE)</f>
        <v>INSECTICIDES</v>
      </c>
      <c r="E112" s="53" t="str">
        <f>VLOOKUP(B112,Tabla5[#All],2,FALSE)</f>
        <v xml:space="preserve">RAID MAX 310G CLUB  </v>
      </c>
      <c r="F112" s="53">
        <f>VLOOKUP(B112,Tabla5[#All],16,FALSE)</f>
        <v>7596235.54</v>
      </c>
      <c r="H112" s="73">
        <f>VLOOKUP(B112,'2.BASE'!$A$6:$S$134,18,0)</f>
        <v>3278515.3299999996</v>
      </c>
      <c r="I112" s="73">
        <f>VLOOKUP(B112,'2.BASE'!$A$6:$S$134,19,0)</f>
        <v>4317720.21</v>
      </c>
      <c r="J112" s="74">
        <f t="shared" si="6"/>
        <v>0.3169742323577911</v>
      </c>
      <c r="K112" s="74">
        <f t="shared" si="7"/>
        <v>6.0567611629892461E-3</v>
      </c>
    </row>
    <row r="113" spans="1:11" s="28" customFormat="1" x14ac:dyDescent="0.2">
      <c r="A113" s="21">
        <v>109</v>
      </c>
      <c r="B113" s="41" t="s">
        <v>185</v>
      </c>
      <c r="C113" s="40" t="s">
        <v>186</v>
      </c>
      <c r="D113" s="53" t="str">
        <f>VLOOKUP(B113,Tabla5[#All],3,FALSE)</f>
        <v>INSECTICIDES</v>
      </c>
      <c r="E113" s="53" t="str">
        <f>VLOOKUP(B113,Tabla5[#All],2,FALSE)</f>
        <v xml:space="preserve">RAID FULMINETAS      </v>
      </c>
      <c r="F113" s="53">
        <f>VLOOKUP(B113,Tabla5[#All],16,FALSE)</f>
        <v>7018132.4500000002</v>
      </c>
      <c r="H113" s="73">
        <f>VLOOKUP(B113,'2.BASE'!$A$6:$S$134,18,0)</f>
        <v>3859876.6300000004</v>
      </c>
      <c r="I113" s="73">
        <f>VLOOKUP(B113,'2.BASE'!$A$6:$S$134,19,0)</f>
        <v>3158255.82</v>
      </c>
      <c r="J113" s="74">
        <f t="shared" si="6"/>
        <v>-0.18177285889057038</v>
      </c>
      <c r="K113" s="74">
        <f t="shared" si="7"/>
        <v>4.4303012383844938E-3</v>
      </c>
    </row>
    <row r="114" spans="1:11" s="28" customFormat="1" x14ac:dyDescent="0.2">
      <c r="A114" s="21">
        <v>110</v>
      </c>
      <c r="B114" s="41" t="s">
        <v>165</v>
      </c>
      <c r="C114" s="40" t="s">
        <v>166</v>
      </c>
      <c r="D114" s="53" t="str">
        <f>VLOOKUP(B114,Tabla5[#All],3,FALSE)</f>
        <v>INSECTICIDES</v>
      </c>
      <c r="E114" s="53" t="str">
        <f>VLOOKUP(B114,Tabla5[#All],2,FALSE)</f>
        <v xml:space="preserve">RAID ACC TOT C/TAPA ACT 12 S      </v>
      </c>
      <c r="F114" s="53">
        <f>VLOOKUP(B114,Tabla5[#All],16,FALSE)</f>
        <v>6934646.7599999998</v>
      </c>
      <c r="H114" s="73">
        <f>VLOOKUP(B114,'2.BASE'!$A$6:$S$134,18,0)</f>
        <v>1346507.1700000002</v>
      </c>
      <c r="I114" s="73">
        <f>VLOOKUP(B114,'2.BASE'!$A$6:$S$134,19,0)</f>
        <v>5588139.5899999999</v>
      </c>
      <c r="J114" s="74">
        <f t="shared" si="6"/>
        <v>3.1501001364886898</v>
      </c>
      <c r="K114" s="74">
        <f t="shared" si="7"/>
        <v>7.8388652334827058E-3</v>
      </c>
    </row>
    <row r="115" spans="1:11" s="28" customFormat="1" x14ac:dyDescent="0.2">
      <c r="A115" s="21">
        <v>111</v>
      </c>
      <c r="B115" s="41" t="s">
        <v>163</v>
      </c>
      <c r="C115" s="40" t="s">
        <v>164</v>
      </c>
      <c r="D115" s="53" t="str">
        <f>VLOOKUP(B115,Tabla5[#All],3,FALSE)</f>
        <v>INSECTICIDES</v>
      </c>
      <c r="E115" s="53" t="str">
        <f>VLOOKUP(B115,Tabla5[#All],2,FALSE)</f>
        <v xml:space="preserve">RAID 45 NOCHES REP NUEVO ARTE      </v>
      </c>
      <c r="F115" s="53">
        <f>VLOOKUP(B115,Tabla5[#All],16,FALSE)</f>
        <v>6679201.8899999997</v>
      </c>
      <c r="H115" s="73">
        <f>VLOOKUP(B115,'2.BASE'!$A$6:$S$134,18,0)</f>
        <v>3732566.0200000005</v>
      </c>
      <c r="I115" s="73">
        <f>VLOOKUP(B115,'2.BASE'!$A$6:$S$134,19,0)</f>
        <v>2946635.87</v>
      </c>
      <c r="J115" s="74">
        <f t="shared" si="6"/>
        <v>-0.21056028099403856</v>
      </c>
      <c r="K115" s="74">
        <f t="shared" si="7"/>
        <v>4.1334474747929603E-3</v>
      </c>
    </row>
    <row r="116" spans="1:11" s="28" customFormat="1" x14ac:dyDescent="0.2">
      <c r="A116" s="21">
        <v>112</v>
      </c>
      <c r="B116" s="41" t="s">
        <v>191</v>
      </c>
      <c r="C116" s="40" t="s">
        <v>192</v>
      </c>
      <c r="D116" s="53" t="str">
        <f>VLOOKUP(B116,Tabla5[#All],3,FALSE)</f>
        <v>INSECTICIDES</v>
      </c>
      <c r="E116" s="53" t="str">
        <f>VLOOKUP(B116,Tabla5[#All],2,FALSE)</f>
        <v xml:space="preserve">RAID MATABICHOS 24 S      </v>
      </c>
      <c r="F116" s="53">
        <f>VLOOKUP(B116,Tabla5[#All],16,FALSE)</f>
        <v>6371792.1699999999</v>
      </c>
      <c r="H116" s="73">
        <f>VLOOKUP(B116,'2.BASE'!$A$6:$S$134,18,0)</f>
        <v>5496027.7300000004</v>
      </c>
      <c r="I116" s="73">
        <f>VLOOKUP(B116,'2.BASE'!$A$6:$S$134,19,0)</f>
        <v>875764.44</v>
      </c>
      <c r="J116" s="74">
        <f t="shared" si="6"/>
        <v>-0.84065501794693454</v>
      </c>
      <c r="K116" s="74">
        <f t="shared" si="7"/>
        <v>1.2284946198769619E-3</v>
      </c>
    </row>
    <row r="117" spans="1:11" s="28" customFormat="1" x14ac:dyDescent="0.2">
      <c r="A117" s="21">
        <v>113</v>
      </c>
      <c r="B117" s="41" t="s">
        <v>179</v>
      </c>
      <c r="C117" s="40" t="s">
        <v>180</v>
      </c>
      <c r="D117" s="53" t="str">
        <f>VLOOKUP(B117,Tabla5[#All],3,FALSE)</f>
        <v>INSECTICIDES</v>
      </c>
      <c r="E117" s="53" t="str">
        <f>VLOOKUP(B117,Tabla5[#All],2,FALSE)</f>
        <v xml:space="preserve">RAID CYJARDIN CLUB      </v>
      </c>
      <c r="F117" s="53">
        <f>VLOOKUP(B117,Tabla5[#All],16,FALSE)</f>
        <v>5931176.4699999997</v>
      </c>
      <c r="H117" s="73">
        <f>VLOOKUP(B117,'2.BASE'!$A$6:$S$134,18,0)</f>
        <v>2021129.2799999998</v>
      </c>
      <c r="I117" s="73">
        <f>VLOOKUP(B117,'2.BASE'!$A$6:$S$134,19,0)</f>
        <v>3910047.1900000004</v>
      </c>
      <c r="J117" s="74">
        <f t="shared" si="6"/>
        <v>0.9345853967342459</v>
      </c>
      <c r="K117" s="74">
        <f t="shared" si="7"/>
        <v>5.4848903620476229E-3</v>
      </c>
    </row>
    <row r="118" spans="1:11" s="28" customFormat="1" x14ac:dyDescent="0.2">
      <c r="A118" s="21">
        <v>114</v>
      </c>
      <c r="B118" s="41" t="s">
        <v>207</v>
      </c>
      <c r="C118" s="114" t="s">
        <v>208</v>
      </c>
      <c r="D118" s="53" t="str">
        <f>VLOOKUP(B118,Tabla5[#All],3,FALSE)</f>
        <v>INSECTICIDES</v>
      </c>
      <c r="E118" s="53" t="str">
        <f>VLOOKUP(B118,Tabla5[#All],2,FALSE)</f>
        <v xml:space="preserve">RAID MC C/TAPA ACT 24 S      </v>
      </c>
      <c r="F118" s="53">
        <f>VLOOKUP(B118,Tabla5[#All],16,FALSE)</f>
        <v>5523302.71</v>
      </c>
      <c r="H118" s="73">
        <f>VLOOKUP(B118,'2.BASE'!$A$6:$S$134,18,0)</f>
        <v>4600535.41</v>
      </c>
      <c r="I118" s="73">
        <f>VLOOKUP(B118,'2.BASE'!$A$6:$S$134,19,0)</f>
        <v>922767.3</v>
      </c>
      <c r="J118" s="74">
        <f t="shared" si="6"/>
        <v>-0.79942175904260671</v>
      </c>
      <c r="K118" s="74">
        <f t="shared" si="7"/>
        <v>1.2944287432456044E-3</v>
      </c>
    </row>
    <row r="119" spans="1:11" s="28" customFormat="1" x14ac:dyDescent="0.2">
      <c r="A119" s="21">
        <v>115</v>
      </c>
      <c r="B119" s="41" t="s">
        <v>167</v>
      </c>
      <c r="C119" s="40" t="s">
        <v>168</v>
      </c>
      <c r="D119" s="53" t="str">
        <f>VLOOKUP(B119,Tabla5[#All],3,FALSE)</f>
        <v>INSECTICIDES</v>
      </c>
      <c r="E119" s="53" t="str">
        <f>VLOOKUP(B119,Tabla5[#All],2,FALSE)</f>
        <v xml:space="preserve">RAID ACC TOTAL C/TAPA ACT 24 S      </v>
      </c>
      <c r="F119" s="53">
        <f>VLOOKUP(B119,Tabla5[#All],16,FALSE)</f>
        <v>4507096.71</v>
      </c>
      <c r="H119" s="73">
        <f>VLOOKUP(B119,'2.BASE'!$A$6:$S$134,18,0)</f>
        <v>3751510.51</v>
      </c>
      <c r="I119" s="73">
        <f>VLOOKUP(B119,'2.BASE'!$A$6:$S$134,19,0)</f>
        <v>755586.2</v>
      </c>
      <c r="J119" s="74">
        <f t="shared" si="6"/>
        <v>-0.79859147455780422</v>
      </c>
      <c r="K119" s="74">
        <f t="shared" si="7"/>
        <v>1.0599123910001165E-3</v>
      </c>
    </row>
    <row r="120" spans="1:11" s="28" customFormat="1" x14ac:dyDescent="0.2">
      <c r="A120" s="21">
        <v>116</v>
      </c>
      <c r="B120" s="41" t="s">
        <v>160</v>
      </c>
      <c r="C120" s="40" t="s">
        <v>161</v>
      </c>
      <c r="D120" s="53" t="str">
        <f>VLOOKUP(B120,Tabla5[#All],3,FALSE)</f>
        <v>INSECTICIDES</v>
      </c>
      <c r="E120" s="53" t="str">
        <f>VLOOKUP(B120,Tabla5[#All],2,FALSE)</f>
        <v xml:space="preserve">RAID 45 NOCHES AP. DUAL HEATER      </v>
      </c>
      <c r="F120" s="53">
        <f>VLOOKUP(B120,Tabla5[#All],16,FALSE)</f>
        <v>4200053.05</v>
      </c>
      <c r="H120" s="73">
        <f>VLOOKUP(B120,'2.BASE'!$A$6:$S$134,18,0)</f>
        <v>2479271.38</v>
      </c>
      <c r="I120" s="73">
        <f>VLOOKUP(B120,'2.BASE'!$A$6:$S$134,19,0)</f>
        <v>1720781.67</v>
      </c>
      <c r="J120" s="74">
        <f t="shared" si="6"/>
        <v>-0.30593250747725731</v>
      </c>
      <c r="K120" s="74">
        <f t="shared" si="7"/>
        <v>2.4138580273685168E-3</v>
      </c>
    </row>
    <row r="121" spans="1:11" s="28" customFormat="1" x14ac:dyDescent="0.2">
      <c r="A121" s="21">
        <v>117</v>
      </c>
      <c r="B121" s="41" t="s">
        <v>213</v>
      </c>
      <c r="C121" s="40" t="s">
        <v>214</v>
      </c>
      <c r="D121" s="53" t="str">
        <f>VLOOKUP(B121,Tabla5[#All],3,FALSE)</f>
        <v>INSECTICIDES</v>
      </c>
      <c r="E121" s="53" t="str">
        <f>VLOOKUP(B121,Tabla5[#All],2,FALSE)</f>
        <v xml:space="preserve">RAIDOLITOS CARBON 12 S      </v>
      </c>
      <c r="F121" s="53">
        <f>VLOOKUP(B121,Tabla5[#All],16,FALSE)</f>
        <v>4133654.98</v>
      </c>
      <c r="H121" s="73">
        <f>VLOOKUP(B121,'2.BASE'!$A$6:$S$134,18,0)</f>
        <v>2077402.0600000003</v>
      </c>
      <c r="I121" s="73">
        <f>VLOOKUP(B121,'2.BASE'!$A$6:$S$134,19,0)</f>
        <v>2056252.9200000002</v>
      </c>
      <c r="J121" s="74">
        <f t="shared" si="6"/>
        <v>-1.0180571400800531E-2</v>
      </c>
      <c r="K121" s="74">
        <f t="shared" si="7"/>
        <v>2.8844464720744921E-3</v>
      </c>
    </row>
    <row r="122" spans="1:11" s="28" customFormat="1" x14ac:dyDescent="0.2">
      <c r="A122" s="21">
        <v>118</v>
      </c>
      <c r="B122" s="41" t="s">
        <v>215</v>
      </c>
      <c r="C122" s="40" t="s">
        <v>216</v>
      </c>
      <c r="D122" s="53" t="str">
        <f>VLOOKUP(B122,Tabla5[#All],3,FALSE)</f>
        <v>INSECTICIDES</v>
      </c>
      <c r="E122" s="53" t="str">
        <f>VLOOKUP(B122,Tabla5[#All],2,FALSE)</f>
        <v xml:space="preserve">RAIDOLITOS CLUB 150G      </v>
      </c>
      <c r="F122" s="53">
        <f>VLOOKUP(B122,Tabla5[#All],16,FALSE)</f>
        <v>2992952.27</v>
      </c>
      <c r="H122" s="73">
        <f>VLOOKUP(B122,'2.BASE'!$A$6:$S$134,18,0)</f>
        <v>1459074.47</v>
      </c>
      <c r="I122" s="73">
        <f>VLOOKUP(B122,'2.BASE'!$A$6:$S$134,19,0)</f>
        <v>1533877.7999999998</v>
      </c>
      <c r="J122" s="74">
        <f t="shared" si="6"/>
        <v>5.1267657366385055E-2</v>
      </c>
      <c r="K122" s="74">
        <f t="shared" si="7"/>
        <v>2.1516751980118196E-3</v>
      </c>
    </row>
    <row r="123" spans="1:11" s="28" customFormat="1" x14ac:dyDescent="0.2">
      <c r="A123" s="21">
        <v>119</v>
      </c>
      <c r="B123" s="41" t="s">
        <v>209</v>
      </c>
      <c r="C123" s="40" t="s">
        <v>210</v>
      </c>
      <c r="D123" s="53" t="str">
        <f>VLOOKUP(B123,Tabla5[#All],3,FALSE)</f>
        <v>INSECTICIDES</v>
      </c>
      <c r="E123" s="53" t="str">
        <f>VLOOKUP(B123,Tabla5[#All],2,FALSE)</f>
        <v xml:space="preserve">RAID SIST EXTERMINADOR HORMIGA      </v>
      </c>
      <c r="F123" s="53">
        <f>VLOOKUP(B123,Tabla5[#All],16,FALSE)</f>
        <v>1974424.73</v>
      </c>
      <c r="H123" s="73">
        <f>VLOOKUP(B123,'2.BASE'!$A$6:$S$134,18,0)</f>
        <v>852452.21</v>
      </c>
      <c r="I123" s="73">
        <f>VLOOKUP(B123,'2.BASE'!$A$6:$S$134,19,0)</f>
        <v>1121972.52</v>
      </c>
      <c r="J123" s="74">
        <f t="shared" si="6"/>
        <v>0.31617058040121693</v>
      </c>
      <c r="K123" s="74">
        <f t="shared" si="7"/>
        <v>1.5738675167831628E-3</v>
      </c>
    </row>
    <row r="124" spans="1:11" s="28" customFormat="1" x14ac:dyDescent="0.2">
      <c r="A124" s="21">
        <v>120</v>
      </c>
      <c r="B124" s="41" t="s">
        <v>97</v>
      </c>
      <c r="C124" s="40" t="s">
        <v>16</v>
      </c>
      <c r="D124" s="53" t="str">
        <f>VLOOKUP(B124,Tabla5[#All],3,FALSE)</f>
        <v>REPELLENTS</v>
      </c>
      <c r="E124" s="53" t="str">
        <f>VLOOKUP(B124,Tabla5[#All],2,FALSE)</f>
        <v xml:space="preserve">OFF CREMA      </v>
      </c>
      <c r="F124" s="53">
        <f>VLOOKUP(B124,Tabla5[#All],16,FALSE)</f>
        <v>10727341.199999999</v>
      </c>
      <c r="H124" s="73">
        <f>VLOOKUP(B124,'2.BASE'!$A$6:$S$134,18,0)</f>
        <v>5048665.6899999995</v>
      </c>
      <c r="I124" s="73">
        <f>VLOOKUP(B124,'2.BASE'!$A$6:$S$134,19,0)</f>
        <v>5678675.4799999995</v>
      </c>
      <c r="J124" s="74">
        <f t="shared" si="6"/>
        <v>0.12478738515958265</v>
      </c>
      <c r="K124" s="74">
        <f t="shared" si="7"/>
        <v>7.9658661125898457E-3</v>
      </c>
    </row>
    <row r="125" spans="1:11" s="28" customFormat="1" x14ac:dyDescent="0.2">
      <c r="A125" s="21">
        <v>121</v>
      </c>
      <c r="B125" s="41" t="s">
        <v>100</v>
      </c>
      <c r="C125" s="40" t="s">
        <v>18</v>
      </c>
      <c r="D125" s="53" t="str">
        <f>VLOOKUP(B125,Tabla5[#All],3,FALSE)</f>
        <v>REPELLENTS</v>
      </c>
      <c r="E125" s="53" t="str">
        <f>VLOOKUP(B125,Tabla5[#All],2,FALSE)</f>
        <v xml:space="preserve">OFF! AEROSOL      </v>
      </c>
      <c r="F125" s="53">
        <f>VLOOKUP(B125,Tabla5[#All],16,FALSE)</f>
        <v>7451262.75</v>
      </c>
      <c r="H125" s="73">
        <f>VLOOKUP(B125,'2.BASE'!$A$6:$S$134,18,0)</f>
        <v>3506436.1999999997</v>
      </c>
      <c r="I125" s="73">
        <f>VLOOKUP(B125,'2.BASE'!$A$6:$S$134,19,0)</f>
        <v>3944826.55</v>
      </c>
      <c r="J125" s="74">
        <f t="shared" si="6"/>
        <v>0.12502447641853576</v>
      </c>
      <c r="K125" s="74">
        <f t="shared" si="7"/>
        <v>5.5336777467497964E-3</v>
      </c>
    </row>
    <row r="126" spans="1:11" s="28" customFormat="1" x14ac:dyDescent="0.2">
      <c r="A126" s="21">
        <v>122</v>
      </c>
      <c r="B126" s="41" t="s">
        <v>15</v>
      </c>
      <c r="C126" s="40" t="s">
        <v>98</v>
      </c>
      <c r="D126" s="53" t="str">
        <f>VLOOKUP(B126,Tabla5[#All],3,FALSE)</f>
        <v>SHOE WAXES</v>
      </c>
      <c r="E126" s="53" t="str">
        <f>VLOOKUP(B126,Tabla5[#All],2,FALSE)</f>
        <v xml:space="preserve">COLORFIEL CERA LIQ. NEGRA 12      </v>
      </c>
      <c r="F126" s="53">
        <f>VLOOKUP(B126,Tabla5[#All],16,FALSE)</f>
        <v>75687491.400000006</v>
      </c>
      <c r="H126" s="73">
        <f>VLOOKUP(B126,'2.BASE'!$A$6:$S$134,18,0)</f>
        <v>35131607.560000002</v>
      </c>
      <c r="I126" s="73">
        <f>VLOOKUP(B126,'2.BASE'!$A$6:$S$134,19,0)</f>
        <v>40555883.840000004</v>
      </c>
      <c r="J126" s="74">
        <f t="shared" si="6"/>
        <v>0.15439874963694944</v>
      </c>
      <c r="K126" s="74">
        <f t="shared" si="7"/>
        <v>5.6890509395191961E-2</v>
      </c>
    </row>
    <row r="127" spans="1:11" s="28" customFormat="1" x14ac:dyDescent="0.2">
      <c r="A127" s="21">
        <v>123</v>
      </c>
      <c r="B127" s="41" t="s">
        <v>17</v>
      </c>
      <c r="C127" s="40" t="s">
        <v>101</v>
      </c>
      <c r="D127" s="53" t="str">
        <f>VLOOKUP(B127,Tabla5[#All],3,FALSE)</f>
        <v>SHOE WAXES</v>
      </c>
      <c r="E127" s="53" t="str">
        <f>VLOOKUP(B127,Tabla5[#All],2,FALSE)</f>
        <v xml:space="preserve">COLORFIEL CERA LIQ. NEGRA 36      </v>
      </c>
      <c r="F127" s="53">
        <f>VLOOKUP(B127,Tabla5[#All],16,FALSE)</f>
        <v>25242643.699999999</v>
      </c>
      <c r="H127" s="73">
        <f>VLOOKUP(B127,'2.BASE'!$A$6:$S$134,18,0)</f>
        <v>14278592.840000002</v>
      </c>
      <c r="I127" s="73">
        <f>VLOOKUP(B127,'2.BASE'!$A$6:$S$134,19,0)</f>
        <v>10964050.9</v>
      </c>
      <c r="J127" s="74">
        <f t="shared" si="6"/>
        <v>-0.23213365470543113</v>
      </c>
      <c r="K127" s="74">
        <f t="shared" si="7"/>
        <v>1.5380023357316452E-2</v>
      </c>
    </row>
    <row r="128" spans="1:11" s="28" customFormat="1" x14ac:dyDescent="0.2">
      <c r="A128" s="21">
        <v>124</v>
      </c>
      <c r="B128" s="41" t="s">
        <v>10</v>
      </c>
      <c r="C128" s="40" t="s">
        <v>16</v>
      </c>
      <c r="D128" s="53" t="str">
        <f>VLOOKUP(B128,Tabla5[#All],3,FALSE)</f>
        <v>SHOE WAXES</v>
      </c>
      <c r="E128" s="53" t="str">
        <f>VLOOKUP(B128,Tabla5[#All],2,FALSE)</f>
        <v xml:space="preserve">COLORFIEL CERA LIQ. CAFE 12      </v>
      </c>
      <c r="F128" s="53">
        <f>VLOOKUP(B128,Tabla5[#All],16,FALSE)</f>
        <v>8538673.7799999993</v>
      </c>
      <c r="H128" s="73">
        <f>VLOOKUP(B128,'2.BASE'!$A$6:$S$134,18,0)</f>
        <v>3520613.8000000003</v>
      </c>
      <c r="I128" s="73">
        <f>VLOOKUP(B128,'2.BASE'!$A$6:$S$134,19,0)</f>
        <v>5018059.9800000004</v>
      </c>
      <c r="J128" s="74">
        <f t="shared" si="6"/>
        <v>0.42533667850759427</v>
      </c>
      <c r="K128" s="74">
        <f t="shared" si="7"/>
        <v>7.0391756117088927E-3</v>
      </c>
    </row>
    <row r="129" spans="1:11" s="28" customFormat="1" x14ac:dyDescent="0.2">
      <c r="A129" s="21">
        <v>125</v>
      </c>
      <c r="B129" s="41" t="s">
        <v>21</v>
      </c>
      <c r="C129" s="40" t="s">
        <v>18</v>
      </c>
      <c r="D129" s="53" t="str">
        <f>VLOOKUP(B129,Tabla5[#All],3,FALSE)</f>
        <v>SHOE WAXES</v>
      </c>
      <c r="E129" s="53" t="str">
        <f>VLOOKUP(B129,Tabla5[#All],2,FALSE)</f>
        <v xml:space="preserve">COLORFIEL CERA PASTA NEGRA      </v>
      </c>
      <c r="F129" s="53">
        <f>VLOOKUP(B129,Tabla5[#All],16,FALSE)</f>
        <v>6831515.46</v>
      </c>
      <c r="H129" s="73">
        <f>VLOOKUP(B129,'2.BASE'!$A$6:$S$134,18,0)</f>
        <v>3043545.3</v>
      </c>
      <c r="I129" s="73">
        <f>VLOOKUP(B129,'2.BASE'!$A$6:$S$134,19,0)</f>
        <v>3787970.1599999992</v>
      </c>
      <c r="J129" s="74">
        <f t="shared" si="6"/>
        <v>0.24459135206563198</v>
      </c>
      <c r="K129" s="74">
        <f t="shared" si="7"/>
        <v>5.3136445706958293E-3</v>
      </c>
    </row>
    <row r="130" spans="1:11" s="28" customFormat="1" x14ac:dyDescent="0.2">
      <c r="A130" s="21">
        <v>126</v>
      </c>
      <c r="B130" s="41" t="s">
        <v>13</v>
      </c>
      <c r="C130" s="40" t="s">
        <v>11</v>
      </c>
      <c r="D130" s="53" t="str">
        <f>VLOOKUP(B130,Tabla5[#All],3,FALSE)</f>
        <v>SHOE WAXES</v>
      </c>
      <c r="E130" s="53" t="str">
        <f>VLOOKUP(B130,Tabla5[#All],2,FALSE)</f>
        <v xml:space="preserve">COLORFIEL CERA LIQ. CAFE 36      </v>
      </c>
      <c r="F130" s="53">
        <f>VLOOKUP(B130,Tabla5[#All],16,FALSE)</f>
        <v>6028278.8600000003</v>
      </c>
      <c r="H130" s="73">
        <f>VLOOKUP(B130,'2.BASE'!$A$6:$S$134,18,0)</f>
        <v>3833445.8000000003</v>
      </c>
      <c r="I130" s="73">
        <f>VLOOKUP(B130,'2.BASE'!$A$6:$S$134,19,0)</f>
        <v>2194833.06</v>
      </c>
      <c r="J130" s="74">
        <f t="shared" si="6"/>
        <v>-0.42745165198370616</v>
      </c>
      <c r="K130" s="74">
        <f t="shared" si="7"/>
        <v>3.0788423034601511E-3</v>
      </c>
    </row>
    <row r="131" spans="1:11" s="28" customFormat="1" x14ac:dyDescent="0.2">
      <c r="A131" s="21">
        <v>127</v>
      </c>
      <c r="B131" s="41" t="s">
        <v>19</v>
      </c>
      <c r="C131" s="40" t="s">
        <v>22</v>
      </c>
      <c r="D131" s="53" t="str">
        <f>VLOOKUP(B131,Tabla5[#All],3,FALSE)</f>
        <v>SHOE WAXES</v>
      </c>
      <c r="E131" s="53" t="str">
        <f>VLOOKUP(B131,Tabla5[#All],2,FALSE)</f>
        <v xml:space="preserve">COLORFIEL CERA PASTA CAFE      </v>
      </c>
      <c r="F131" s="53">
        <f>VLOOKUP(B131,Tabla5[#All],16,FALSE)</f>
        <v>2938674.35</v>
      </c>
      <c r="H131" s="73">
        <f>VLOOKUP(B131,'2.BASE'!$A$6:$S$134,18,0)</f>
        <v>1229005.8999999999</v>
      </c>
      <c r="I131" s="73">
        <f>VLOOKUP(B131,'2.BASE'!$A$6:$S$134,19,0)</f>
        <v>1709668.45</v>
      </c>
      <c r="J131" s="74">
        <f t="shared" si="6"/>
        <v>0.39109865135716615</v>
      </c>
      <c r="K131" s="74">
        <f t="shared" si="7"/>
        <v>2.398268754322092E-3</v>
      </c>
    </row>
    <row r="132" spans="1:11" s="28" customFormat="1" x14ac:dyDescent="0.2">
      <c r="A132" s="21">
        <v>128</v>
      </c>
      <c r="B132" s="41" t="s">
        <v>25</v>
      </c>
      <c r="C132" s="40" t="s">
        <v>14</v>
      </c>
      <c r="D132" s="53" t="str">
        <f>VLOOKUP(B132,Tabla5[#All],3,FALSE)</f>
        <v>SHOE WAXES</v>
      </c>
      <c r="E132" s="53" t="str">
        <f>VLOOKUP(B132,Tabla5[#All],2,FALSE)</f>
        <v xml:space="preserve">COLORFIEL CREMOSA NEGRA      </v>
      </c>
      <c r="F132" s="53">
        <f>VLOOKUP(B132,Tabla5[#All],16,FALSE)</f>
        <v>2213932.7999999998</v>
      </c>
      <c r="H132" s="73">
        <f>VLOOKUP(B132,'2.BASE'!$A$6:$S$134,18,0)</f>
        <v>824695.3</v>
      </c>
      <c r="I132" s="73">
        <f>VLOOKUP(B132,'2.BASE'!$A$6:$S$134,19,0)</f>
        <v>1389237.5</v>
      </c>
      <c r="J132" s="74">
        <f t="shared" si="6"/>
        <v>0.68454640156188584</v>
      </c>
      <c r="K132" s="74">
        <f t="shared" si="7"/>
        <v>1.9487783661110069E-3</v>
      </c>
    </row>
    <row r="133" spans="1:11" s="28" customFormat="1" x14ac:dyDescent="0.2">
      <c r="A133" s="21">
        <v>129</v>
      </c>
      <c r="B133" s="41" t="s">
        <v>23</v>
      </c>
      <c r="C133" s="40" t="s">
        <v>20</v>
      </c>
      <c r="D133" s="53" t="str">
        <f>VLOOKUP(B133,Tabla5[#All],3,FALSE)</f>
        <v>SHOE WAXES</v>
      </c>
      <c r="E133" s="53" t="str">
        <f>VLOOKUP(B133,Tabla5[#All],2,FALSE)</f>
        <v xml:space="preserve">COLORFIEL CLUB DOCENAS      </v>
      </c>
      <c r="F133" s="53">
        <f>VLOOKUP(B133,Tabla5[#All],16,FALSE)</f>
        <v>2163200.7599999998</v>
      </c>
      <c r="H133" s="73">
        <f>VLOOKUP(B133,'2.BASE'!$A$6:$S$134,18,0)</f>
        <v>1039765.46</v>
      </c>
      <c r="I133" s="73">
        <f>VLOOKUP(B133,'2.BASE'!$A$6:$S$134,19,0)</f>
        <v>1123435.3</v>
      </c>
      <c r="J133" s="74">
        <f t="shared" ref="J133" si="8">(I133/H133)-1</f>
        <v>8.0469916744493553E-2</v>
      </c>
      <c r="K133" s="74">
        <f t="shared" si="7"/>
        <v>1.5759194582390908E-3</v>
      </c>
    </row>
    <row r="134" spans="1:11" x14ac:dyDescent="0.2">
      <c r="C134" s="40" t="s">
        <v>26</v>
      </c>
      <c r="D134" s="53" t="e">
        <f>VLOOKUP(B134,Tabla5[#All],3,FALSE)</f>
        <v>#N/A</v>
      </c>
      <c r="E134" s="53" t="e">
        <f>VLOOKUP(B134,Tabla5[#All],2,FALSE)</f>
        <v>#N/A</v>
      </c>
      <c r="F134" s="71">
        <f>SUM(F5:F133)</f>
        <v>1285489783.7600005</v>
      </c>
      <c r="H134" s="75">
        <f>SUM(H5:H133)</f>
        <v>572613694.81999993</v>
      </c>
      <c r="I134" s="75">
        <f>SUM(I5:I133)</f>
        <v>712876089.01999986</v>
      </c>
      <c r="J134" s="76">
        <f t="shared" ref="J134" si="9">(I134/H134)-1</f>
        <v>0.24495116946878315</v>
      </c>
      <c r="K134" s="80">
        <f>SUM(K5:K133)</f>
        <v>1</v>
      </c>
    </row>
    <row r="135" spans="1:11" x14ac:dyDescent="0.2">
      <c r="C135" s="40" t="s">
        <v>24</v>
      </c>
      <c r="D135" s="53" t="e">
        <f>VLOOKUP(B135,Tabla5[#All],3,FALSE)</f>
        <v>#N/A</v>
      </c>
      <c r="E135" s="53" t="e">
        <f>VLOOKUP(B135,Tabla5[#All],2,FALSE)</f>
        <v>#N/A</v>
      </c>
    </row>
  </sheetData>
  <autoFilter ref="B4:F134" xr:uid="{00000000-0009-0000-0000-000009000000}"/>
  <sortState xmlns:xlrd2="http://schemas.microsoft.com/office/spreadsheetml/2017/richdata2" ref="B5:L133">
    <sortCondition ref="D5:D133"/>
  </sortState>
  <mergeCells count="1">
    <mergeCell ref="D3:F3"/>
  </mergeCells>
  <conditionalFormatting sqref="J5:J134">
    <cfRule type="cellIs" dxfId="0" priority="1" operator="lessThan">
      <formula>0</formula>
    </cfRule>
  </conditionalFormatting>
  <pageMargins left="0.7" right="0.7" top="0.75" bottom="0.75" header="0.3" footer="0.3"/>
  <pageSetup orientation="portrait" horizontalDpi="90" verticalDpi="9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X1150"/>
  <sheetViews>
    <sheetView showGridLines="0" zoomScale="90" zoomScaleNormal="90" workbookViewId="0">
      <pane xSplit="3" ySplit="5" topLeftCell="D112" activePane="bottomRight" state="frozen"/>
      <selection activeCell="C79" sqref="C79"/>
      <selection pane="topRight" activeCell="C79" sqref="C79"/>
      <selection pane="bottomLeft" activeCell="C79" sqref="C79"/>
      <selection pane="bottomRight" activeCell="P6" sqref="P6"/>
    </sheetView>
  </sheetViews>
  <sheetFormatPr baseColWidth="10" defaultColWidth="8.85546875" defaultRowHeight="12.75" x14ac:dyDescent="0.2"/>
  <cols>
    <col min="1" max="1" width="7.5703125" bestFit="1" customWidth="1"/>
    <col min="2" max="2" width="41.42578125" bestFit="1" customWidth="1"/>
    <col min="3" max="3" width="35.5703125" bestFit="1" customWidth="1"/>
    <col min="4" max="4" width="13.42578125" style="17" bestFit="1" customWidth="1"/>
    <col min="5" max="5" width="13.42578125" style="17" customWidth="1"/>
    <col min="6" max="6" width="15.85546875" style="17" customWidth="1"/>
    <col min="7" max="8" width="14.42578125" style="17" customWidth="1"/>
    <col min="9" max="9" width="14" style="17" customWidth="1"/>
    <col min="10" max="16" width="17.140625" style="17" bestFit="1" customWidth="1"/>
    <col min="17" max="105" width="17.140625" bestFit="1" customWidth="1"/>
    <col min="106" max="106" width="12.85546875" bestFit="1" customWidth="1"/>
  </cols>
  <sheetData>
    <row r="1" spans="1:24" ht="15.75" x14ac:dyDescent="0.25">
      <c r="A1" s="43" t="s">
        <v>479</v>
      </c>
      <c r="O1" s="126" t="s">
        <v>555</v>
      </c>
    </row>
    <row r="2" spans="1:24" s="11" customFormat="1" ht="23.25" x14ac:dyDescent="0.35">
      <c r="A2" s="10"/>
      <c r="B2" s="31" t="s">
        <v>0</v>
      </c>
      <c r="C2" s="10"/>
      <c r="D2" s="22"/>
      <c r="E2" s="22"/>
      <c r="F2" s="22"/>
      <c r="G2" s="22"/>
      <c r="H2" s="22"/>
      <c r="I2" s="22"/>
      <c r="J2" s="22"/>
      <c r="K2" s="22"/>
      <c r="L2" s="22"/>
      <c r="M2" s="22"/>
      <c r="N2" s="22"/>
      <c r="O2" s="22"/>
      <c r="P2" s="22"/>
    </row>
    <row r="4" spans="1:24" x14ac:dyDescent="0.2">
      <c r="A4">
        <v>1</v>
      </c>
      <c r="B4">
        <v>2</v>
      </c>
      <c r="C4">
        <v>3</v>
      </c>
      <c r="D4" s="17">
        <v>4</v>
      </c>
      <c r="E4">
        <v>5</v>
      </c>
      <c r="F4">
        <v>6</v>
      </c>
      <c r="G4">
        <v>7</v>
      </c>
      <c r="H4" s="17">
        <v>8</v>
      </c>
      <c r="I4">
        <v>9</v>
      </c>
      <c r="J4">
        <v>10</v>
      </c>
      <c r="K4">
        <v>11</v>
      </c>
      <c r="L4" s="17">
        <v>12</v>
      </c>
      <c r="M4">
        <v>13</v>
      </c>
      <c r="N4">
        <v>14</v>
      </c>
      <c r="O4">
        <v>15</v>
      </c>
      <c r="P4" s="17">
        <v>16</v>
      </c>
      <c r="Q4">
        <v>17</v>
      </c>
      <c r="R4">
        <v>18</v>
      </c>
      <c r="S4">
        <v>19</v>
      </c>
    </row>
    <row r="5" spans="1:24" s="4" customFormat="1" x14ac:dyDescent="0.2">
      <c r="A5" s="119" t="s">
        <v>1</v>
      </c>
      <c r="B5" s="119" t="s">
        <v>2</v>
      </c>
      <c r="C5" s="119" t="s">
        <v>476</v>
      </c>
      <c r="D5" s="119" t="s">
        <v>557</v>
      </c>
      <c r="E5" s="119" t="s">
        <v>558</v>
      </c>
      <c r="F5" s="119" t="s">
        <v>559</v>
      </c>
      <c r="G5" s="119" t="s">
        <v>560</v>
      </c>
      <c r="H5" s="119" t="s">
        <v>561</v>
      </c>
      <c r="I5" s="119" t="s">
        <v>562</v>
      </c>
      <c r="J5" s="119" t="s">
        <v>563</v>
      </c>
      <c r="K5" s="119" t="s">
        <v>564</v>
      </c>
      <c r="L5" s="119" t="s">
        <v>565</v>
      </c>
      <c r="M5" s="119" t="s">
        <v>566</v>
      </c>
      <c r="N5" s="119" t="s">
        <v>567</v>
      </c>
      <c r="O5" s="119" t="s">
        <v>568</v>
      </c>
      <c r="P5" s="119" t="s">
        <v>4</v>
      </c>
      <c r="Q5" s="119" t="s">
        <v>571</v>
      </c>
      <c r="R5" s="119" t="s">
        <v>569</v>
      </c>
      <c r="S5" s="119" t="s">
        <v>570</v>
      </c>
      <c r="T5" s="119" t="s">
        <v>514</v>
      </c>
    </row>
    <row r="6" spans="1:24" x14ac:dyDescent="0.2">
      <c r="A6" s="91" t="s">
        <v>47</v>
      </c>
      <c r="B6" s="91" t="s">
        <v>48</v>
      </c>
      <c r="C6" s="91" t="s">
        <v>7</v>
      </c>
      <c r="D6" s="92">
        <v>323226.28999999998</v>
      </c>
      <c r="E6" s="92">
        <v>324223</v>
      </c>
      <c r="F6" s="92">
        <v>373523.45</v>
      </c>
      <c r="G6" s="92">
        <v>448344.14</v>
      </c>
      <c r="H6" s="92">
        <v>339883.14</v>
      </c>
      <c r="I6" s="92">
        <v>393823.64</v>
      </c>
      <c r="J6" s="92">
        <v>307402.84000000003</v>
      </c>
      <c r="K6" s="92">
        <v>255472.65</v>
      </c>
      <c r="L6" s="92">
        <v>280778.90999999997</v>
      </c>
      <c r="M6" s="92">
        <v>348262.25</v>
      </c>
      <c r="N6" s="92">
        <v>306687.69</v>
      </c>
      <c r="O6" s="92">
        <v>325968.64000000001</v>
      </c>
      <c r="P6" s="92">
        <v>4027596.64</v>
      </c>
      <c r="Q6" s="136">
        <f t="shared" ref="Q6:Q37" si="0">SUM(D6:O6)</f>
        <v>4027596.64</v>
      </c>
      <c r="R6" s="136">
        <f t="shared" ref="R6:R37" si="1">SUM(D6:I6)</f>
        <v>2203023.66</v>
      </c>
      <c r="S6" s="136">
        <f t="shared" ref="S6:S37" si="2">SUM(J6:O6)</f>
        <v>1824572.98</v>
      </c>
      <c r="T6" s="137">
        <f>Tabla5[[#This Row],[00-00]]/Tabla5[[#This Row],[99-99]]-1</f>
        <v>-0.1717869339632967</v>
      </c>
      <c r="U6" s="7"/>
      <c r="V6" s="7"/>
      <c r="W6" s="7"/>
      <c r="X6" s="7"/>
    </row>
    <row r="7" spans="1:24" x14ac:dyDescent="0.2">
      <c r="A7" s="91" t="s">
        <v>215</v>
      </c>
      <c r="B7" s="91" t="s">
        <v>216</v>
      </c>
      <c r="C7" s="91" t="s">
        <v>162</v>
      </c>
      <c r="D7" s="92">
        <v>275045.98</v>
      </c>
      <c r="E7" s="92">
        <v>314352.62</v>
      </c>
      <c r="F7" s="92">
        <v>300717.45</v>
      </c>
      <c r="G7" s="92">
        <v>278901.18</v>
      </c>
      <c r="H7" s="92">
        <v>174778.08</v>
      </c>
      <c r="I7" s="92">
        <v>115279.16</v>
      </c>
      <c r="J7" s="92">
        <v>145592.24</v>
      </c>
      <c r="K7" s="92">
        <v>199804.86</v>
      </c>
      <c r="L7" s="92">
        <v>188660.37</v>
      </c>
      <c r="M7" s="92">
        <v>351847.6</v>
      </c>
      <c r="N7" s="92">
        <v>318414.12</v>
      </c>
      <c r="O7" s="92">
        <v>329558.61</v>
      </c>
      <c r="P7" s="92">
        <v>2992952.27</v>
      </c>
      <c r="Q7" s="136">
        <f t="shared" si="0"/>
        <v>2992952.27</v>
      </c>
      <c r="R7" s="136">
        <f t="shared" si="1"/>
        <v>1459074.47</v>
      </c>
      <c r="S7" s="136">
        <f t="shared" si="2"/>
        <v>1533877.7999999998</v>
      </c>
      <c r="T7" s="137">
        <f>Tabla5[[#This Row],[00-00]]/Tabla5[[#This Row],[99-99]]-1</f>
        <v>5.1267657366385055E-2</v>
      </c>
      <c r="U7" s="7"/>
      <c r="V7" s="7"/>
      <c r="W7" s="7"/>
      <c r="X7" s="7"/>
    </row>
    <row r="8" spans="1:24" x14ac:dyDescent="0.2">
      <c r="A8" s="95" t="s">
        <v>207</v>
      </c>
      <c r="B8" s="95" t="s">
        <v>208</v>
      </c>
      <c r="C8" s="95" t="s">
        <v>162</v>
      </c>
      <c r="D8" s="100">
        <v>0</v>
      </c>
      <c r="E8" s="100">
        <v>0</v>
      </c>
      <c r="F8" s="100">
        <v>1618377.2</v>
      </c>
      <c r="G8" s="100">
        <v>1493749.69</v>
      </c>
      <c r="H8" s="100">
        <v>944795.2</v>
      </c>
      <c r="I8" s="100">
        <v>543613.31999999995</v>
      </c>
      <c r="J8" s="100">
        <v>510617.09</v>
      </c>
      <c r="K8" s="100">
        <v>412150.21</v>
      </c>
      <c r="L8" s="100">
        <v>0</v>
      </c>
      <c r="M8" s="100">
        <v>0</v>
      </c>
      <c r="N8" s="100">
        <v>0</v>
      </c>
      <c r="O8" s="100">
        <v>0</v>
      </c>
      <c r="P8" s="100">
        <v>5523302.71</v>
      </c>
      <c r="Q8" s="136">
        <f t="shared" si="0"/>
        <v>5523302.71</v>
      </c>
      <c r="R8" s="136">
        <f t="shared" si="1"/>
        <v>4600535.41</v>
      </c>
      <c r="S8" s="136">
        <f t="shared" si="2"/>
        <v>922767.3</v>
      </c>
      <c r="T8" s="137">
        <f>Tabla5[[#This Row],[00-00]]/Tabla5[[#This Row],[99-99]]-1</f>
        <v>-0.79942175904260671</v>
      </c>
      <c r="U8" s="7"/>
      <c r="V8" s="7"/>
      <c r="W8" s="7"/>
      <c r="X8" s="7"/>
    </row>
    <row r="9" spans="1:24" x14ac:dyDescent="0.2">
      <c r="A9" s="95" t="s">
        <v>175</v>
      </c>
      <c r="B9" s="95" t="s">
        <v>176</v>
      </c>
      <c r="C9" s="95" t="s">
        <v>162</v>
      </c>
      <c r="D9" s="100">
        <v>0</v>
      </c>
      <c r="E9" s="100">
        <v>0</v>
      </c>
      <c r="F9" s="100">
        <v>3411084.54</v>
      </c>
      <c r="G9" s="100">
        <v>2769710.34</v>
      </c>
      <c r="H9" s="100">
        <v>1276078.1100000001</v>
      </c>
      <c r="I9" s="100">
        <v>1695793.38</v>
      </c>
      <c r="J9" s="100">
        <v>862408.51</v>
      </c>
      <c r="K9" s="100">
        <v>865804.11</v>
      </c>
      <c r="L9" s="100">
        <v>0</v>
      </c>
      <c r="M9" s="100">
        <v>0</v>
      </c>
      <c r="N9" s="100">
        <v>0</v>
      </c>
      <c r="O9" s="100">
        <v>0</v>
      </c>
      <c r="P9" s="100">
        <v>10880879</v>
      </c>
      <c r="Q9" s="136">
        <f t="shared" si="0"/>
        <v>10880878.99</v>
      </c>
      <c r="R9" s="136">
        <f t="shared" si="1"/>
        <v>9152666.370000001</v>
      </c>
      <c r="S9" s="136">
        <f t="shared" si="2"/>
        <v>1728212.62</v>
      </c>
      <c r="T9" s="137">
        <f>Tabla5[[#This Row],[00-00]]/Tabla5[[#This Row],[99-99]]-1</f>
        <v>-0.81117932740729848</v>
      </c>
      <c r="U9" s="7"/>
      <c r="V9" s="7"/>
      <c r="W9" s="7"/>
      <c r="X9" s="7"/>
    </row>
    <row r="10" spans="1:24" x14ac:dyDescent="0.2">
      <c r="A10" s="95" t="s">
        <v>191</v>
      </c>
      <c r="B10" s="95" t="s">
        <v>192</v>
      </c>
      <c r="C10" s="95" t="s">
        <v>162</v>
      </c>
      <c r="D10" s="100">
        <v>0</v>
      </c>
      <c r="E10" s="100">
        <v>0</v>
      </c>
      <c r="F10" s="100">
        <v>2230080.2400000002</v>
      </c>
      <c r="G10" s="100">
        <v>1612584.74</v>
      </c>
      <c r="H10" s="100">
        <v>1062876.05</v>
      </c>
      <c r="I10" s="100">
        <v>590486.69999999995</v>
      </c>
      <c r="J10" s="100">
        <v>475258.59</v>
      </c>
      <c r="K10" s="100">
        <v>400505.85</v>
      </c>
      <c r="L10" s="100">
        <v>0</v>
      </c>
      <c r="M10" s="100">
        <v>0</v>
      </c>
      <c r="N10" s="100">
        <v>0</v>
      </c>
      <c r="O10" s="100">
        <v>0</v>
      </c>
      <c r="P10" s="100">
        <v>6371792.1699999999</v>
      </c>
      <c r="Q10" s="136">
        <f t="shared" si="0"/>
        <v>6371792.1699999999</v>
      </c>
      <c r="R10" s="136">
        <f t="shared" si="1"/>
        <v>5496027.7300000004</v>
      </c>
      <c r="S10" s="136">
        <f t="shared" si="2"/>
        <v>875764.44</v>
      </c>
      <c r="T10" s="137">
        <f>Tabla5[[#This Row],[00-00]]/Tabla5[[#This Row],[99-99]]-1</f>
        <v>-0.84065501794693454</v>
      </c>
      <c r="U10" s="7"/>
      <c r="V10" s="7"/>
      <c r="W10" s="7"/>
      <c r="X10" s="7"/>
    </row>
    <row r="11" spans="1:24" x14ac:dyDescent="0.2">
      <c r="A11" s="95" t="s">
        <v>167</v>
      </c>
      <c r="B11" s="95" t="s">
        <v>168</v>
      </c>
      <c r="C11" s="95" t="s">
        <v>162</v>
      </c>
      <c r="D11" s="100">
        <v>0</v>
      </c>
      <c r="E11" s="100">
        <v>0</v>
      </c>
      <c r="F11" s="100">
        <v>1370012.38</v>
      </c>
      <c r="G11" s="100">
        <v>1219791.73</v>
      </c>
      <c r="H11" s="100">
        <v>722561.35</v>
      </c>
      <c r="I11" s="100">
        <v>439145.05</v>
      </c>
      <c r="J11" s="100">
        <v>389753.73</v>
      </c>
      <c r="K11" s="100">
        <v>365832.47</v>
      </c>
      <c r="L11" s="100">
        <v>0</v>
      </c>
      <c r="M11" s="100">
        <v>0</v>
      </c>
      <c r="N11" s="100">
        <v>0</v>
      </c>
      <c r="O11" s="100">
        <v>0</v>
      </c>
      <c r="P11" s="100">
        <v>4507096.71</v>
      </c>
      <c r="Q11" s="136">
        <f t="shared" si="0"/>
        <v>4507096.71</v>
      </c>
      <c r="R11" s="136">
        <f t="shared" si="1"/>
        <v>3751510.51</v>
      </c>
      <c r="S11" s="136">
        <f t="shared" si="2"/>
        <v>755586.2</v>
      </c>
      <c r="T11" s="137">
        <f>Tabla5[[#This Row],[00-00]]/Tabla5[[#This Row],[99-99]]-1</f>
        <v>-0.79859147455780422</v>
      </c>
      <c r="U11" s="7"/>
      <c r="V11" s="7"/>
      <c r="W11" s="7"/>
      <c r="X11" s="7"/>
    </row>
    <row r="12" spans="1:24" x14ac:dyDescent="0.2">
      <c r="A12" s="95" t="s">
        <v>10</v>
      </c>
      <c r="B12" s="95" t="s">
        <v>11</v>
      </c>
      <c r="C12" s="95" t="s">
        <v>12</v>
      </c>
      <c r="D12" s="100">
        <v>452823.52</v>
      </c>
      <c r="E12" s="100">
        <v>830309</v>
      </c>
      <c r="F12" s="100">
        <v>684559.12</v>
      </c>
      <c r="G12" s="100">
        <v>415591.52</v>
      </c>
      <c r="H12" s="100">
        <v>654330.52</v>
      </c>
      <c r="I12" s="100">
        <v>483000.12</v>
      </c>
      <c r="J12" s="100">
        <v>911418.8</v>
      </c>
      <c r="K12" s="100">
        <v>758005.36</v>
      </c>
      <c r="L12" s="100">
        <v>706101.56</v>
      </c>
      <c r="M12" s="100">
        <v>976630.76</v>
      </c>
      <c r="N12" s="100">
        <v>664264.4</v>
      </c>
      <c r="O12" s="100">
        <v>1001639.1</v>
      </c>
      <c r="P12" s="100">
        <v>8538673.7799999993</v>
      </c>
      <c r="Q12" s="136">
        <f t="shared" si="0"/>
        <v>8538673.7800000012</v>
      </c>
      <c r="R12" s="136">
        <f t="shared" si="1"/>
        <v>3520613.8000000003</v>
      </c>
      <c r="S12" s="136">
        <f t="shared" si="2"/>
        <v>5018059.9800000004</v>
      </c>
      <c r="T12" s="137">
        <f>Tabla5[[#This Row],[00-00]]/Tabla5[[#This Row],[99-99]]-1</f>
        <v>0.42533667850759427</v>
      </c>
      <c r="U12" s="7"/>
      <c r="V12" s="7"/>
      <c r="W12" s="7"/>
      <c r="X12" s="7"/>
    </row>
    <row r="13" spans="1:24" x14ac:dyDescent="0.2">
      <c r="A13" s="95" t="s">
        <v>15</v>
      </c>
      <c r="B13" s="95" t="s">
        <v>16</v>
      </c>
      <c r="C13" s="95" t="s">
        <v>12</v>
      </c>
      <c r="D13" s="100">
        <v>6743801.4000000004</v>
      </c>
      <c r="E13" s="100">
        <v>6518772.9199999999</v>
      </c>
      <c r="F13" s="100">
        <v>5828490.3200000003</v>
      </c>
      <c r="G13" s="100">
        <v>6191981</v>
      </c>
      <c r="H13" s="100">
        <v>5709121.4000000004</v>
      </c>
      <c r="I13" s="100">
        <v>4139440.52</v>
      </c>
      <c r="J13" s="100">
        <v>7230164.5199999996</v>
      </c>
      <c r="K13" s="100">
        <v>6343014.7000000002</v>
      </c>
      <c r="L13" s="100">
        <v>6332791.7999999998</v>
      </c>
      <c r="M13" s="100">
        <v>7172847.46</v>
      </c>
      <c r="N13" s="100">
        <v>5466679.4000000004</v>
      </c>
      <c r="O13" s="100">
        <v>8010385.96</v>
      </c>
      <c r="P13" s="100">
        <v>75687491.400000006</v>
      </c>
      <c r="Q13" s="136">
        <f t="shared" si="0"/>
        <v>75687491.399999991</v>
      </c>
      <c r="R13" s="136">
        <f t="shared" si="1"/>
        <v>35131607.560000002</v>
      </c>
      <c r="S13" s="136">
        <f t="shared" si="2"/>
        <v>40555883.840000004</v>
      </c>
      <c r="T13" s="137">
        <f>Tabla5[[#This Row],[00-00]]/Tabla5[[#This Row],[99-99]]-1</f>
        <v>0.15439874963694944</v>
      </c>
      <c r="U13" s="7"/>
      <c r="V13" s="7"/>
      <c r="W13" s="7"/>
      <c r="X13" s="7"/>
    </row>
    <row r="14" spans="1:24" x14ac:dyDescent="0.2">
      <c r="A14" s="91" t="s">
        <v>173</v>
      </c>
      <c r="B14" s="91" t="s">
        <v>174</v>
      </c>
      <c r="C14" s="91" t="s">
        <v>162</v>
      </c>
      <c r="D14" s="92">
        <v>3008558.1</v>
      </c>
      <c r="E14" s="92">
        <v>5801871.0099999998</v>
      </c>
      <c r="F14" s="92">
        <v>3424938.23</v>
      </c>
      <c r="G14" s="92">
        <v>1603948.6</v>
      </c>
      <c r="H14" s="92">
        <v>578262.98</v>
      </c>
      <c r="I14" s="92">
        <v>281435</v>
      </c>
      <c r="J14" s="92">
        <v>674269.99</v>
      </c>
      <c r="K14" s="92">
        <v>6091745.0800000001</v>
      </c>
      <c r="L14" s="92">
        <v>6159339.7000000002</v>
      </c>
      <c r="M14" s="92">
        <v>9124980.3900000006</v>
      </c>
      <c r="N14" s="92">
        <v>10721976.800000001</v>
      </c>
      <c r="O14" s="92">
        <v>9922303.0700000003</v>
      </c>
      <c r="P14" s="92">
        <v>57393629</v>
      </c>
      <c r="Q14" s="136">
        <f t="shared" si="0"/>
        <v>57393628.949999996</v>
      </c>
      <c r="R14" s="136">
        <f t="shared" si="1"/>
        <v>14699013.92</v>
      </c>
      <c r="S14" s="136">
        <f t="shared" si="2"/>
        <v>42694615.030000001</v>
      </c>
      <c r="T14" s="137">
        <f>Tabla5[[#This Row],[00-00]]/Tabla5[[#This Row],[99-99]]-1</f>
        <v>1.9045904209879136</v>
      </c>
      <c r="U14" s="7"/>
      <c r="V14" s="7"/>
      <c r="W14" s="7"/>
      <c r="X14" s="7"/>
    </row>
    <row r="15" spans="1:24" x14ac:dyDescent="0.2">
      <c r="A15" s="95" t="s">
        <v>187</v>
      </c>
      <c r="B15" s="95" t="s">
        <v>188</v>
      </c>
      <c r="C15" s="95" t="s">
        <v>162</v>
      </c>
      <c r="D15" s="100">
        <v>5876269.3899999997</v>
      </c>
      <c r="E15" s="100">
        <v>8070337.8899999997</v>
      </c>
      <c r="F15" s="100">
        <v>5227793.1900000004</v>
      </c>
      <c r="G15" s="100">
        <v>1826272.08</v>
      </c>
      <c r="H15" s="100">
        <v>787227.33</v>
      </c>
      <c r="I15" s="100">
        <v>1063405.6399999999</v>
      </c>
      <c r="J15" s="100">
        <v>520294.24</v>
      </c>
      <c r="K15" s="100">
        <v>10772310.800000001</v>
      </c>
      <c r="L15" s="100">
        <v>11151162.300000001</v>
      </c>
      <c r="M15" s="100">
        <v>17841498.800000001</v>
      </c>
      <c r="N15" s="100">
        <v>18733904.5</v>
      </c>
      <c r="O15" s="100">
        <v>17471066.300000001</v>
      </c>
      <c r="P15" s="100">
        <v>99341542.5</v>
      </c>
      <c r="Q15" s="136">
        <f t="shared" si="0"/>
        <v>99341542.459999993</v>
      </c>
      <c r="R15" s="136">
        <f t="shared" si="1"/>
        <v>22851305.519999996</v>
      </c>
      <c r="S15" s="136">
        <f t="shared" si="2"/>
        <v>76490236.939999998</v>
      </c>
      <c r="T15" s="137">
        <f>Tabla5[[#This Row],[00-00]]/Tabla5[[#This Row],[99-99]]-1</f>
        <v>2.3473027120071523</v>
      </c>
      <c r="U15" s="7"/>
      <c r="V15" s="7"/>
      <c r="W15" s="7"/>
      <c r="X15" s="7"/>
    </row>
    <row r="16" spans="1:24" x14ac:dyDescent="0.2">
      <c r="A16" s="95" t="s">
        <v>165</v>
      </c>
      <c r="B16" s="95" t="s">
        <v>166</v>
      </c>
      <c r="C16" s="95" t="s">
        <v>162</v>
      </c>
      <c r="D16" s="100">
        <v>258713.35</v>
      </c>
      <c r="E16" s="100">
        <v>341597.44</v>
      </c>
      <c r="F16" s="100">
        <v>214875.81</v>
      </c>
      <c r="G16" s="100">
        <v>234997.96</v>
      </c>
      <c r="H16" s="100">
        <v>152832.51999999999</v>
      </c>
      <c r="I16" s="100">
        <v>143490.09</v>
      </c>
      <c r="J16" s="100">
        <v>37626.78</v>
      </c>
      <c r="K16" s="100">
        <v>1199455.3700000001</v>
      </c>
      <c r="L16" s="100">
        <v>795410.89</v>
      </c>
      <c r="M16" s="100">
        <v>1150396.77</v>
      </c>
      <c r="N16" s="100">
        <v>1150396.77</v>
      </c>
      <c r="O16" s="100">
        <v>1254853.01</v>
      </c>
      <c r="P16" s="100">
        <v>6934646.7599999998</v>
      </c>
      <c r="Q16" s="136">
        <f t="shared" si="0"/>
        <v>6934646.7599999998</v>
      </c>
      <c r="R16" s="136">
        <f t="shared" si="1"/>
        <v>1346507.1700000002</v>
      </c>
      <c r="S16" s="136">
        <f t="shared" si="2"/>
        <v>5588139.5899999999</v>
      </c>
      <c r="T16" s="137">
        <f>Tabla5[[#This Row],[00-00]]/Tabla5[[#This Row],[99-99]]-1</f>
        <v>3.1501001364886898</v>
      </c>
      <c r="U16" s="7"/>
      <c r="V16" s="7"/>
      <c r="W16" s="7"/>
      <c r="X16" s="7"/>
    </row>
    <row r="17" spans="1:24" x14ac:dyDescent="0.2">
      <c r="A17" s="95" t="s">
        <v>13</v>
      </c>
      <c r="B17" s="95" t="s">
        <v>14</v>
      </c>
      <c r="C17" s="95" t="s">
        <v>12</v>
      </c>
      <c r="D17" s="100">
        <v>1187740</v>
      </c>
      <c r="E17" s="100">
        <v>477950.48</v>
      </c>
      <c r="F17" s="100">
        <v>449547.96</v>
      </c>
      <c r="G17" s="100">
        <v>981069.68</v>
      </c>
      <c r="H17" s="100">
        <v>316646.08</v>
      </c>
      <c r="I17" s="100">
        <v>420491.6</v>
      </c>
      <c r="J17" s="100">
        <v>519923.08</v>
      </c>
      <c r="K17" s="100">
        <v>299037.63</v>
      </c>
      <c r="L17" s="100">
        <v>380819.72</v>
      </c>
      <c r="M17" s="100">
        <v>337567.18</v>
      </c>
      <c r="N17" s="100">
        <v>350990.52</v>
      </c>
      <c r="O17" s="100">
        <v>306494.93</v>
      </c>
      <c r="P17" s="100">
        <v>6028278.8600000003</v>
      </c>
      <c r="Q17" s="136">
        <f t="shared" si="0"/>
        <v>6028278.8599999994</v>
      </c>
      <c r="R17" s="136">
        <f t="shared" si="1"/>
        <v>3833445.8000000003</v>
      </c>
      <c r="S17" s="136">
        <f t="shared" si="2"/>
        <v>2194833.06</v>
      </c>
      <c r="T17" s="137">
        <f>Tabla5[[#This Row],[00-00]]/Tabla5[[#This Row],[99-99]]-1</f>
        <v>-0.42745165198370616</v>
      </c>
      <c r="U17" s="7"/>
      <c r="V17" s="7"/>
      <c r="W17" s="7"/>
      <c r="X17" s="7"/>
    </row>
    <row r="18" spans="1:24" x14ac:dyDescent="0.2">
      <c r="A18" s="95" t="s">
        <v>17</v>
      </c>
      <c r="B18" s="95" t="s">
        <v>18</v>
      </c>
      <c r="C18" s="95" t="s">
        <v>12</v>
      </c>
      <c r="D18" s="100">
        <v>3726184</v>
      </c>
      <c r="E18" s="100">
        <v>3117035.24</v>
      </c>
      <c r="F18" s="100">
        <v>2258913.48</v>
      </c>
      <c r="G18" s="100">
        <v>1887798.16</v>
      </c>
      <c r="H18" s="100">
        <v>1278201.32</v>
      </c>
      <c r="I18" s="100">
        <v>2010460.64</v>
      </c>
      <c r="J18" s="100">
        <v>3188069.68</v>
      </c>
      <c r="K18" s="100">
        <v>1829277.39</v>
      </c>
      <c r="L18" s="100">
        <v>893633.95</v>
      </c>
      <c r="M18" s="100">
        <v>2356011.38</v>
      </c>
      <c r="N18" s="100">
        <v>1550621.98</v>
      </c>
      <c r="O18" s="100">
        <v>1146436.52</v>
      </c>
      <c r="P18" s="100">
        <v>25242643.699999999</v>
      </c>
      <c r="Q18" s="136">
        <f t="shared" si="0"/>
        <v>25242643.740000002</v>
      </c>
      <c r="R18" s="136">
        <f t="shared" si="1"/>
        <v>14278592.840000002</v>
      </c>
      <c r="S18" s="136">
        <f t="shared" si="2"/>
        <v>10964050.9</v>
      </c>
      <c r="T18" s="137">
        <f>Tabla5[[#This Row],[00-00]]/Tabla5[[#This Row],[99-99]]-1</f>
        <v>-0.23213365470543113</v>
      </c>
      <c r="U18" s="7"/>
      <c r="V18" s="7"/>
      <c r="W18" s="7"/>
      <c r="X18" s="7"/>
    </row>
    <row r="19" spans="1:24" x14ac:dyDescent="0.2">
      <c r="A19" s="95" t="s">
        <v>183</v>
      </c>
      <c r="B19" s="95" t="s">
        <v>184</v>
      </c>
      <c r="C19" s="95" t="s">
        <v>162</v>
      </c>
      <c r="D19" s="100">
        <v>5642872.0300000003</v>
      </c>
      <c r="E19" s="100">
        <v>5163000.49</v>
      </c>
      <c r="F19" s="100">
        <v>4730698.82</v>
      </c>
      <c r="G19" s="100">
        <v>4680207.99</v>
      </c>
      <c r="H19" s="100">
        <v>3013175.99</v>
      </c>
      <c r="I19" s="100">
        <v>2681438.71</v>
      </c>
      <c r="J19" s="100">
        <v>2835900.88</v>
      </c>
      <c r="K19" s="100">
        <v>2027045.01</v>
      </c>
      <c r="L19" s="100">
        <v>2276151.7400000002</v>
      </c>
      <c r="M19" s="100">
        <v>4365229.21</v>
      </c>
      <c r="N19" s="100">
        <v>8081315.5800000001</v>
      </c>
      <c r="O19" s="100">
        <v>7441453.1799999997</v>
      </c>
      <c r="P19" s="100">
        <v>52938489.600000001</v>
      </c>
      <c r="Q19" s="136">
        <f t="shared" si="0"/>
        <v>52938489.630000003</v>
      </c>
      <c r="R19" s="136">
        <f t="shared" si="1"/>
        <v>25911394.030000001</v>
      </c>
      <c r="S19" s="136">
        <f t="shared" si="2"/>
        <v>27027095.600000001</v>
      </c>
      <c r="T19" s="137">
        <f>Tabla5[[#This Row],[00-00]]/Tabla5[[#This Row],[99-99]]-1</f>
        <v>4.3058338301221744E-2</v>
      </c>
      <c r="U19" s="7"/>
      <c r="V19" s="7"/>
      <c r="W19" s="7"/>
      <c r="X19" s="7"/>
    </row>
    <row r="20" spans="1:24" x14ac:dyDescent="0.2">
      <c r="A20" s="91" t="s">
        <v>181</v>
      </c>
      <c r="B20" s="91" t="s">
        <v>182</v>
      </c>
      <c r="C20" s="91" t="s">
        <v>162</v>
      </c>
      <c r="D20" s="92">
        <v>1085390.6000000001</v>
      </c>
      <c r="E20" s="92">
        <v>1157023.6000000001</v>
      </c>
      <c r="F20" s="92">
        <v>1052240.06</v>
      </c>
      <c r="G20" s="92">
        <v>1086549.71</v>
      </c>
      <c r="H20" s="92">
        <v>606910</v>
      </c>
      <c r="I20" s="92">
        <v>497026.37</v>
      </c>
      <c r="J20" s="92">
        <v>532511.28</v>
      </c>
      <c r="K20" s="92">
        <v>457781.11</v>
      </c>
      <c r="L20" s="92">
        <v>401881.35</v>
      </c>
      <c r="M20" s="92">
        <v>665641.42000000004</v>
      </c>
      <c r="N20" s="92">
        <v>926416.55</v>
      </c>
      <c r="O20" s="92">
        <v>1093301.78</v>
      </c>
      <c r="P20" s="92">
        <v>9562673.8300000001</v>
      </c>
      <c r="Q20" s="136">
        <f t="shared" si="0"/>
        <v>9562673.8300000001</v>
      </c>
      <c r="R20" s="136">
        <f t="shared" si="1"/>
        <v>5485140.3400000008</v>
      </c>
      <c r="S20" s="136">
        <f t="shared" si="2"/>
        <v>4077533.49</v>
      </c>
      <c r="T20" s="137">
        <f>Tabla5[[#This Row],[00-00]]/Tabla5[[#This Row],[99-99]]-1</f>
        <v>-0.25662184789240972</v>
      </c>
      <c r="U20" s="7"/>
      <c r="V20" s="7"/>
      <c r="W20" s="7"/>
      <c r="X20" s="7"/>
    </row>
    <row r="21" spans="1:24" x14ac:dyDescent="0.2">
      <c r="A21" s="95" t="s">
        <v>81</v>
      </c>
      <c r="B21" s="95" t="s">
        <v>82</v>
      </c>
      <c r="C21" s="95" t="s">
        <v>7</v>
      </c>
      <c r="D21" s="100">
        <v>225779.76</v>
      </c>
      <c r="E21" s="100">
        <v>171330.26</v>
      </c>
      <c r="F21" s="100">
        <v>198504.5</v>
      </c>
      <c r="G21" s="100">
        <v>316480.46000000002</v>
      </c>
      <c r="H21" s="100">
        <v>341334.94</v>
      </c>
      <c r="I21" s="100">
        <v>278370.25</v>
      </c>
      <c r="J21" s="100">
        <v>193533.6</v>
      </c>
      <c r="K21" s="100">
        <v>297863.46000000002</v>
      </c>
      <c r="L21" s="100">
        <v>289529.08</v>
      </c>
      <c r="M21" s="100">
        <v>271410.87</v>
      </c>
      <c r="N21" s="100">
        <v>277208.7</v>
      </c>
      <c r="O21" s="100">
        <v>259815.21</v>
      </c>
      <c r="P21" s="100">
        <v>3121161.09</v>
      </c>
      <c r="Q21" s="136">
        <f t="shared" si="0"/>
        <v>3121161.0900000003</v>
      </c>
      <c r="R21" s="136">
        <f t="shared" si="1"/>
        <v>1531800.17</v>
      </c>
      <c r="S21" s="136">
        <f t="shared" si="2"/>
        <v>1589360.9200000002</v>
      </c>
      <c r="T21" s="137">
        <f>Tabla5[[#This Row],[00-00]]/Tabla5[[#This Row],[99-99]]-1</f>
        <v>3.7577192591642161E-2</v>
      </c>
      <c r="U21" s="7"/>
      <c r="V21" s="7"/>
      <c r="W21" s="7"/>
      <c r="X21" s="7"/>
    </row>
    <row r="22" spans="1:24" x14ac:dyDescent="0.2">
      <c r="A22" s="95" t="s">
        <v>129</v>
      </c>
      <c r="B22" s="95" t="s">
        <v>130</v>
      </c>
      <c r="C22" s="95" t="s">
        <v>104</v>
      </c>
      <c r="D22" s="100">
        <v>716670.24</v>
      </c>
      <c r="E22" s="100">
        <v>631176.99</v>
      </c>
      <c r="F22" s="100">
        <v>625156.96</v>
      </c>
      <c r="G22" s="100">
        <v>787234.69</v>
      </c>
      <c r="H22" s="100">
        <v>694618.85</v>
      </c>
      <c r="I22" s="100">
        <v>648310.92000000004</v>
      </c>
      <c r="J22" s="100">
        <v>793254.72</v>
      </c>
      <c r="K22" s="100">
        <v>675170.46</v>
      </c>
      <c r="L22" s="100">
        <v>675170.46</v>
      </c>
      <c r="M22" s="100">
        <v>850214.65</v>
      </c>
      <c r="N22" s="100">
        <v>681672.1</v>
      </c>
      <c r="O22" s="100">
        <v>681672.1</v>
      </c>
      <c r="P22" s="100">
        <v>8460323.1400000006</v>
      </c>
      <c r="Q22" s="136">
        <f t="shared" si="0"/>
        <v>8460323.1400000006</v>
      </c>
      <c r="R22" s="136">
        <f t="shared" si="1"/>
        <v>4103168.65</v>
      </c>
      <c r="S22" s="136">
        <f t="shared" si="2"/>
        <v>4357154.4899999993</v>
      </c>
      <c r="T22" s="137">
        <f>Tabla5[[#This Row],[00-00]]/Tabla5[[#This Row],[99-99]]-1</f>
        <v>6.1899927023472356E-2</v>
      </c>
      <c r="U22" s="7"/>
      <c r="V22" s="7"/>
      <c r="W22" s="7"/>
      <c r="X22" s="7"/>
    </row>
    <row r="23" spans="1:24" x14ac:dyDescent="0.2">
      <c r="A23" s="95" t="s">
        <v>125</v>
      </c>
      <c r="B23" s="95" t="s">
        <v>126</v>
      </c>
      <c r="C23" s="95" t="s">
        <v>104</v>
      </c>
      <c r="D23" s="100">
        <v>1301032.1299999999</v>
      </c>
      <c r="E23" s="100">
        <v>1146121.1000000001</v>
      </c>
      <c r="F23" s="100">
        <v>1134544.1200000001</v>
      </c>
      <c r="G23" s="100">
        <v>1389237.7</v>
      </c>
      <c r="H23" s="100">
        <v>1296621.8500000001</v>
      </c>
      <c r="I23" s="100">
        <v>1215582.98</v>
      </c>
      <c r="J23" s="100">
        <v>1389237.7</v>
      </c>
      <c r="K23" s="100">
        <v>1225309.3500000001</v>
      </c>
      <c r="L23" s="100">
        <v>1212806.19</v>
      </c>
      <c r="M23" s="100">
        <v>1512881.95</v>
      </c>
      <c r="N23" s="100">
        <v>1225309.3500000001</v>
      </c>
      <c r="O23" s="100">
        <v>1225309.3500000001</v>
      </c>
      <c r="P23" s="100">
        <v>15273993.800000001</v>
      </c>
      <c r="Q23" s="136">
        <f t="shared" si="0"/>
        <v>15273993.769999998</v>
      </c>
      <c r="R23" s="136">
        <f t="shared" si="1"/>
        <v>7483139.8800000008</v>
      </c>
      <c r="S23" s="136">
        <f t="shared" si="2"/>
        <v>7790853.8899999987</v>
      </c>
      <c r="T23" s="137">
        <f>Tabla5[[#This Row],[00-00]]/Tabla5[[#This Row],[99-99]]-1</f>
        <v>4.1120975277024741E-2</v>
      </c>
      <c r="U23" s="7"/>
      <c r="V23" s="7"/>
      <c r="W23" s="7"/>
      <c r="X23" s="7"/>
    </row>
    <row r="24" spans="1:24" x14ac:dyDescent="0.2">
      <c r="A24" s="95" t="s">
        <v>160</v>
      </c>
      <c r="B24" s="95" t="s">
        <v>161</v>
      </c>
      <c r="C24" s="95" t="s">
        <v>162</v>
      </c>
      <c r="D24" s="100">
        <v>543588.59</v>
      </c>
      <c r="E24" s="100">
        <v>476403.48</v>
      </c>
      <c r="F24" s="100">
        <v>473584.53</v>
      </c>
      <c r="G24" s="100">
        <v>474524.18</v>
      </c>
      <c r="H24" s="100">
        <v>251356.87</v>
      </c>
      <c r="I24" s="100">
        <v>259813.73</v>
      </c>
      <c r="J24" s="100">
        <v>113280.8</v>
      </c>
      <c r="K24" s="100">
        <v>81392.45</v>
      </c>
      <c r="L24" s="100">
        <v>118239.03</v>
      </c>
      <c r="M24" s="100">
        <v>534000.46</v>
      </c>
      <c r="N24" s="100">
        <v>347017.81</v>
      </c>
      <c r="O24" s="100">
        <v>526851.12</v>
      </c>
      <c r="P24" s="100">
        <v>4200053.05</v>
      </c>
      <c r="Q24" s="136">
        <f t="shared" si="0"/>
        <v>4200053.05</v>
      </c>
      <c r="R24" s="136">
        <f t="shared" si="1"/>
        <v>2479271.38</v>
      </c>
      <c r="S24" s="136">
        <f t="shared" si="2"/>
        <v>1720781.67</v>
      </c>
      <c r="T24" s="137">
        <f>Tabla5[[#This Row],[00-00]]/Tabla5[[#This Row],[99-99]]-1</f>
        <v>-0.30593250747725731</v>
      </c>
      <c r="U24" s="7"/>
      <c r="V24" s="7"/>
      <c r="W24" s="7"/>
      <c r="X24" s="7"/>
    </row>
    <row r="25" spans="1:24" x14ac:dyDescent="0.2">
      <c r="A25" s="95" t="s">
        <v>189</v>
      </c>
      <c r="B25" s="95" t="s">
        <v>190</v>
      </c>
      <c r="C25" s="95" t="s">
        <v>162</v>
      </c>
      <c r="D25" s="100">
        <v>1384533.71</v>
      </c>
      <c r="E25" s="100">
        <v>2100752.42</v>
      </c>
      <c r="F25" s="100">
        <v>1338966.78</v>
      </c>
      <c r="G25" s="100">
        <v>872392.55</v>
      </c>
      <c r="H25" s="100">
        <v>531224.75</v>
      </c>
      <c r="I25" s="100">
        <v>302611.17</v>
      </c>
      <c r="J25" s="100">
        <v>366653.5</v>
      </c>
      <c r="K25" s="100">
        <v>2110847.6</v>
      </c>
      <c r="L25" s="100">
        <v>1804812.29</v>
      </c>
      <c r="M25" s="100">
        <v>4304395.5</v>
      </c>
      <c r="N25" s="100">
        <v>4026664.03</v>
      </c>
      <c r="O25" s="100">
        <v>4720550.45</v>
      </c>
      <c r="P25" s="100">
        <v>23864404.800000001</v>
      </c>
      <c r="Q25" s="136">
        <f t="shared" si="0"/>
        <v>23864404.75</v>
      </c>
      <c r="R25" s="136">
        <f t="shared" si="1"/>
        <v>6530481.3799999999</v>
      </c>
      <c r="S25" s="136">
        <f t="shared" si="2"/>
        <v>17333923.370000001</v>
      </c>
      <c r="T25" s="137">
        <f>Tabla5[[#This Row],[00-00]]/Tabla5[[#This Row],[99-99]]-1</f>
        <v>1.6543102049239748</v>
      </c>
      <c r="U25" s="7"/>
      <c r="V25" s="7"/>
      <c r="W25" s="7"/>
      <c r="X25" s="7"/>
    </row>
    <row r="26" spans="1:24" x14ac:dyDescent="0.2">
      <c r="A26" s="95" t="s">
        <v>135</v>
      </c>
      <c r="B26" s="95" t="s">
        <v>136</v>
      </c>
      <c r="C26" s="95" t="s">
        <v>137</v>
      </c>
      <c r="D26" s="100">
        <v>0</v>
      </c>
      <c r="E26" s="100">
        <v>0</v>
      </c>
      <c r="F26" s="100">
        <v>462016.14</v>
      </c>
      <c r="G26" s="100">
        <v>363028.36</v>
      </c>
      <c r="H26" s="100">
        <v>313644.21000000002</v>
      </c>
      <c r="I26" s="100">
        <v>264040.58</v>
      </c>
      <c r="J26" s="100">
        <v>330105.59000000003</v>
      </c>
      <c r="K26" s="100">
        <v>296963.34000000003</v>
      </c>
      <c r="L26" s="100">
        <v>296963.34000000003</v>
      </c>
      <c r="M26" s="100">
        <v>346566.97</v>
      </c>
      <c r="N26" s="100">
        <v>313644.21000000002</v>
      </c>
      <c r="O26" s="100">
        <v>313644.21000000002</v>
      </c>
      <c r="P26" s="100">
        <v>3300616.95</v>
      </c>
      <c r="Q26" s="136">
        <f t="shared" si="0"/>
        <v>3300616.95</v>
      </c>
      <c r="R26" s="136">
        <f t="shared" si="1"/>
        <v>1402729.29</v>
      </c>
      <c r="S26" s="136">
        <f t="shared" si="2"/>
        <v>1897887.66</v>
      </c>
      <c r="T26" s="137">
        <f>Tabla5[[#This Row],[00-00]]/Tabla5[[#This Row],[99-99]]-1</f>
        <v>0.35299638606676553</v>
      </c>
      <c r="U26" s="7"/>
      <c r="V26" s="7"/>
      <c r="W26" s="7"/>
      <c r="X26" s="7"/>
    </row>
    <row r="27" spans="1:24" x14ac:dyDescent="0.2">
      <c r="A27" s="91" t="s">
        <v>144</v>
      </c>
      <c r="B27" s="91" t="s">
        <v>145</v>
      </c>
      <c r="C27" s="91" t="s">
        <v>137</v>
      </c>
      <c r="D27" s="92">
        <v>0</v>
      </c>
      <c r="E27" s="92">
        <v>0</v>
      </c>
      <c r="F27" s="92">
        <v>1692696.44</v>
      </c>
      <c r="G27" s="92">
        <v>1665102.08</v>
      </c>
      <c r="H27" s="92">
        <v>1610639.51</v>
      </c>
      <c r="I27" s="92">
        <v>1337600.53</v>
      </c>
      <c r="J27" s="92">
        <v>1897475.68</v>
      </c>
      <c r="K27" s="92">
        <v>1679474.48</v>
      </c>
      <c r="L27" s="92">
        <v>1679474.48</v>
      </c>
      <c r="M27" s="92">
        <v>2030287.67</v>
      </c>
      <c r="N27" s="92">
        <v>1679474.48</v>
      </c>
      <c r="O27" s="92">
        <v>1679474.48</v>
      </c>
      <c r="P27" s="92">
        <v>16951699.800000001</v>
      </c>
      <c r="Q27" s="136">
        <f t="shared" si="0"/>
        <v>16951699.830000002</v>
      </c>
      <c r="R27" s="136">
        <f t="shared" si="1"/>
        <v>6306038.5600000005</v>
      </c>
      <c r="S27" s="136">
        <f t="shared" si="2"/>
        <v>10645661.270000001</v>
      </c>
      <c r="T27" s="137">
        <f>Tabla5[[#This Row],[00-00]]/Tabla5[[#This Row],[99-99]]-1</f>
        <v>0.68816939013452538</v>
      </c>
      <c r="U27" s="7"/>
      <c r="V27" s="7"/>
      <c r="W27" s="7"/>
      <c r="X27" s="7"/>
    </row>
    <row r="28" spans="1:24" x14ac:dyDescent="0.2">
      <c r="A28" s="91" t="s">
        <v>25</v>
      </c>
      <c r="B28" s="91" t="s">
        <v>26</v>
      </c>
      <c r="C28" s="91" t="s">
        <v>12</v>
      </c>
      <c r="D28" s="92">
        <v>78193.2</v>
      </c>
      <c r="E28" s="92">
        <v>20806.599999999999</v>
      </c>
      <c r="F28" s="92">
        <v>252124.79999999999</v>
      </c>
      <c r="G28" s="92">
        <v>256784.7</v>
      </c>
      <c r="H28" s="92">
        <v>215869.9</v>
      </c>
      <c r="I28" s="92">
        <v>916.1</v>
      </c>
      <c r="J28" s="92">
        <v>245792.5</v>
      </c>
      <c r="K28" s="92">
        <v>216927.72</v>
      </c>
      <c r="L28" s="92">
        <v>216927.72</v>
      </c>
      <c r="M28" s="92">
        <v>262992.65000000002</v>
      </c>
      <c r="N28" s="92">
        <v>216927.72</v>
      </c>
      <c r="O28" s="92">
        <v>229669.19</v>
      </c>
      <c r="P28" s="92">
        <v>2213932.7999999998</v>
      </c>
      <c r="Q28" s="136">
        <f t="shared" si="0"/>
        <v>2213932.8000000003</v>
      </c>
      <c r="R28" s="136">
        <f t="shared" si="1"/>
        <v>824695.3</v>
      </c>
      <c r="S28" s="136">
        <f t="shared" si="2"/>
        <v>1389237.5</v>
      </c>
      <c r="T28" s="137">
        <f>Tabla5[[#This Row],[00-00]]/Tabla5[[#This Row],[99-99]]-1</f>
        <v>0.68454640156188584</v>
      </c>
      <c r="U28" s="7"/>
      <c r="V28" s="7"/>
      <c r="W28" s="7"/>
      <c r="X28" s="7"/>
    </row>
    <row r="29" spans="1:24" x14ac:dyDescent="0.2">
      <c r="A29" s="95" t="s">
        <v>49</v>
      </c>
      <c r="B29" s="95" t="s">
        <v>50</v>
      </c>
      <c r="C29" s="95" t="s">
        <v>7</v>
      </c>
      <c r="D29" s="100">
        <v>182706.9</v>
      </c>
      <c r="E29" s="100">
        <v>138252.48000000001</v>
      </c>
      <c r="F29" s="100">
        <v>233841.1</v>
      </c>
      <c r="G29" s="100">
        <v>409356.94</v>
      </c>
      <c r="H29" s="100">
        <v>486583.91</v>
      </c>
      <c r="I29" s="100">
        <v>386134.85</v>
      </c>
      <c r="J29" s="100">
        <v>371553.53</v>
      </c>
      <c r="K29" s="100">
        <v>282859.2</v>
      </c>
      <c r="L29" s="100">
        <v>253923.71</v>
      </c>
      <c r="M29" s="100">
        <v>265734.12</v>
      </c>
      <c r="N29" s="100">
        <v>255695.27</v>
      </c>
      <c r="O29" s="100">
        <v>216130.42</v>
      </c>
      <c r="P29" s="100">
        <v>3482772.43</v>
      </c>
      <c r="Q29" s="136">
        <f t="shared" si="0"/>
        <v>3482772.43</v>
      </c>
      <c r="R29" s="136">
        <f t="shared" si="1"/>
        <v>1836876.1799999997</v>
      </c>
      <c r="S29" s="136">
        <f t="shared" si="2"/>
        <v>1645896.25</v>
      </c>
      <c r="T29" s="137">
        <f>Tabla5[[#This Row],[00-00]]/Tabla5[[#This Row],[99-99]]-1</f>
        <v>-0.10396995294478684</v>
      </c>
      <c r="U29" s="7"/>
      <c r="V29" s="7"/>
      <c r="W29" s="7"/>
      <c r="X29" s="7"/>
    </row>
    <row r="30" spans="1:24" x14ac:dyDescent="0.2">
      <c r="A30" s="95" t="s">
        <v>109</v>
      </c>
      <c r="B30" s="95" t="s">
        <v>110</v>
      </c>
      <c r="C30" s="95" t="s">
        <v>104</v>
      </c>
      <c r="D30" s="100">
        <v>287492.94</v>
      </c>
      <c r="E30" s="100">
        <v>247686.23</v>
      </c>
      <c r="F30" s="100">
        <v>237094.38</v>
      </c>
      <c r="G30" s="100">
        <v>290868.37</v>
      </c>
      <c r="H30" s="100">
        <v>269277.3</v>
      </c>
      <c r="I30" s="100">
        <v>215503.31</v>
      </c>
      <c r="J30" s="100">
        <v>280276.52</v>
      </c>
      <c r="K30" s="100">
        <v>267501.96999999997</v>
      </c>
      <c r="L30" s="100">
        <v>267501.96999999997</v>
      </c>
      <c r="M30" s="100">
        <v>302699.59999999998</v>
      </c>
      <c r="N30" s="100">
        <v>267501.96999999997</v>
      </c>
      <c r="O30" s="100">
        <v>267501.96999999997</v>
      </c>
      <c r="P30" s="100">
        <v>3200906.53</v>
      </c>
      <c r="Q30" s="136">
        <f t="shared" si="0"/>
        <v>3200906.5300000003</v>
      </c>
      <c r="R30" s="136">
        <f t="shared" si="1"/>
        <v>1547922.53</v>
      </c>
      <c r="S30" s="136">
        <f t="shared" si="2"/>
        <v>1652984</v>
      </c>
      <c r="T30" s="137">
        <f>Tabla5[[#This Row],[00-00]]/Tabla5[[#This Row],[99-99]]-1</f>
        <v>6.7872563364007599E-2</v>
      </c>
      <c r="U30" s="7"/>
      <c r="V30" s="7"/>
      <c r="W30" s="7"/>
      <c r="X30" s="7"/>
    </row>
    <row r="31" spans="1:24" x14ac:dyDescent="0.2">
      <c r="A31" s="91" t="s">
        <v>107</v>
      </c>
      <c r="B31" s="91" t="s">
        <v>108</v>
      </c>
      <c r="C31" s="91" t="s">
        <v>104</v>
      </c>
      <c r="D31" s="92">
        <v>465916.79</v>
      </c>
      <c r="E31" s="92">
        <v>421921.97</v>
      </c>
      <c r="F31" s="92">
        <v>413311.32</v>
      </c>
      <c r="G31" s="92">
        <v>523017.41</v>
      </c>
      <c r="H31" s="92">
        <v>455726.76</v>
      </c>
      <c r="I31" s="92">
        <v>405019.58</v>
      </c>
      <c r="J31" s="92">
        <v>506115.02</v>
      </c>
      <c r="K31" s="92">
        <v>437417.18</v>
      </c>
      <c r="L31" s="92">
        <v>428117.76000000001</v>
      </c>
      <c r="M31" s="92">
        <v>546599.27</v>
      </c>
      <c r="N31" s="92">
        <v>428117.76000000001</v>
      </c>
      <c r="O31" s="92">
        <v>428117.76000000001</v>
      </c>
      <c r="P31" s="92">
        <v>5459398.5800000001</v>
      </c>
      <c r="Q31" s="136">
        <f t="shared" si="0"/>
        <v>5459398.5800000001</v>
      </c>
      <c r="R31" s="136">
        <f t="shared" si="1"/>
        <v>2684913.83</v>
      </c>
      <c r="S31" s="136">
        <f t="shared" si="2"/>
        <v>2774484.75</v>
      </c>
      <c r="T31" s="137">
        <f>Tabla5[[#This Row],[00-00]]/Tabla5[[#This Row],[99-99]]-1</f>
        <v>3.3360817393532471E-2</v>
      </c>
      <c r="U31" s="7"/>
      <c r="V31" s="7"/>
      <c r="W31" s="7"/>
      <c r="X31" s="7"/>
    </row>
    <row r="32" spans="1:24" x14ac:dyDescent="0.2">
      <c r="A32" s="91" t="s">
        <v>105</v>
      </c>
      <c r="B32" s="91" t="s">
        <v>106</v>
      </c>
      <c r="C32" s="91" t="s">
        <v>104</v>
      </c>
      <c r="D32" s="92">
        <v>944342.54</v>
      </c>
      <c r="E32" s="92">
        <v>797647.42</v>
      </c>
      <c r="F32" s="92">
        <v>797647.42</v>
      </c>
      <c r="G32" s="92">
        <v>1056332.8799999999</v>
      </c>
      <c r="H32" s="92">
        <v>840422.18</v>
      </c>
      <c r="I32" s="92">
        <v>754465.29</v>
      </c>
      <c r="J32" s="92">
        <v>1013150.74</v>
      </c>
      <c r="K32" s="92">
        <v>872901.16</v>
      </c>
      <c r="L32" s="92">
        <v>861461.93</v>
      </c>
      <c r="M32" s="92">
        <v>1094206.25</v>
      </c>
      <c r="N32" s="92">
        <v>861461.93</v>
      </c>
      <c r="O32" s="92">
        <v>861461.93</v>
      </c>
      <c r="P32" s="92">
        <v>10755501.699999999</v>
      </c>
      <c r="Q32" s="136">
        <f t="shared" si="0"/>
        <v>10755501.669999998</v>
      </c>
      <c r="R32" s="136">
        <f t="shared" si="1"/>
        <v>5190857.7299999995</v>
      </c>
      <c r="S32" s="136">
        <f t="shared" si="2"/>
        <v>5564643.9399999995</v>
      </c>
      <c r="T32" s="137">
        <f>Tabla5[[#This Row],[00-00]]/Tabla5[[#This Row],[99-99]]-1</f>
        <v>7.2008563794716096E-2</v>
      </c>
      <c r="U32" s="7"/>
      <c r="V32" s="7"/>
      <c r="W32" s="7"/>
      <c r="X32" s="7"/>
    </row>
    <row r="33" spans="1:24" x14ac:dyDescent="0.2">
      <c r="A33" s="95" t="s">
        <v>115</v>
      </c>
      <c r="B33" s="95" t="s">
        <v>116</v>
      </c>
      <c r="C33" s="95" t="s">
        <v>104</v>
      </c>
      <c r="D33" s="100">
        <v>1348983.5</v>
      </c>
      <c r="E33" s="100">
        <v>1151745.76</v>
      </c>
      <c r="F33" s="100">
        <v>1151745.76</v>
      </c>
      <c r="G33" s="100">
        <v>1516584.48</v>
      </c>
      <c r="H33" s="100">
        <v>1208975.3700000001</v>
      </c>
      <c r="I33" s="100">
        <v>1173206.8700000001</v>
      </c>
      <c r="J33" s="100">
        <v>1430740.08</v>
      </c>
      <c r="K33" s="100">
        <v>1236160.82</v>
      </c>
      <c r="L33" s="100">
        <v>1220708.81</v>
      </c>
      <c r="M33" s="100">
        <v>1576105.04</v>
      </c>
      <c r="N33" s="100">
        <v>1251612.83</v>
      </c>
      <c r="O33" s="100">
        <v>1251612.83</v>
      </c>
      <c r="P33" s="100">
        <v>15518182.199999999</v>
      </c>
      <c r="Q33" s="136">
        <f t="shared" si="0"/>
        <v>15518182.150000002</v>
      </c>
      <c r="R33" s="136">
        <f t="shared" si="1"/>
        <v>7551241.7400000002</v>
      </c>
      <c r="S33" s="136">
        <f t="shared" si="2"/>
        <v>7966940.4100000001</v>
      </c>
      <c r="T33" s="137">
        <f>Tabla5[[#This Row],[00-00]]/Tabla5[[#This Row],[99-99]]-1</f>
        <v>5.5050372417291937E-2</v>
      </c>
      <c r="U33" s="7"/>
      <c r="V33" s="7"/>
      <c r="W33" s="7"/>
      <c r="X33" s="7"/>
    </row>
    <row r="34" spans="1:24" x14ac:dyDescent="0.2">
      <c r="A34" s="95" t="s">
        <v>113</v>
      </c>
      <c r="B34" s="95" t="s">
        <v>114</v>
      </c>
      <c r="C34" s="95" t="s">
        <v>104</v>
      </c>
      <c r="D34" s="100">
        <v>572296.03</v>
      </c>
      <c r="E34" s="100">
        <v>479297.93</v>
      </c>
      <c r="F34" s="100">
        <v>479297.93</v>
      </c>
      <c r="G34" s="100">
        <v>629525.64</v>
      </c>
      <c r="H34" s="100">
        <v>515066.43</v>
      </c>
      <c r="I34" s="100">
        <v>450683.13</v>
      </c>
      <c r="J34" s="100">
        <v>615218.23</v>
      </c>
      <c r="K34" s="100">
        <v>502190.33</v>
      </c>
      <c r="L34" s="100">
        <v>494464.33</v>
      </c>
      <c r="M34" s="100">
        <v>664436.43999999994</v>
      </c>
      <c r="N34" s="100">
        <v>517642.34</v>
      </c>
      <c r="O34" s="100">
        <v>517642.34</v>
      </c>
      <c r="P34" s="100">
        <v>6437761.0999999996</v>
      </c>
      <c r="Q34" s="136">
        <f t="shared" si="0"/>
        <v>6437761.0999999996</v>
      </c>
      <c r="R34" s="136">
        <f t="shared" si="1"/>
        <v>3126167.09</v>
      </c>
      <c r="S34" s="136">
        <f t="shared" si="2"/>
        <v>3311594.01</v>
      </c>
      <c r="T34" s="137">
        <f>Tabla5[[#This Row],[00-00]]/Tabla5[[#This Row],[99-99]]-1</f>
        <v>5.931446229894255E-2</v>
      </c>
      <c r="U34" s="7"/>
      <c r="V34" s="7"/>
      <c r="W34" s="7"/>
      <c r="X34" s="7"/>
    </row>
    <row r="35" spans="1:24" x14ac:dyDescent="0.2">
      <c r="A35" s="95" t="s">
        <v>127</v>
      </c>
      <c r="B35" s="95" t="s">
        <v>128</v>
      </c>
      <c r="C35" s="95" t="s">
        <v>104</v>
      </c>
      <c r="D35" s="100">
        <v>345385.13</v>
      </c>
      <c r="E35" s="100">
        <v>306380.43</v>
      </c>
      <c r="F35" s="100">
        <v>306380.43</v>
      </c>
      <c r="G35" s="100">
        <v>375159.71</v>
      </c>
      <c r="H35" s="100">
        <v>312633.09000000003</v>
      </c>
      <c r="I35" s="100">
        <v>275117.12</v>
      </c>
      <c r="J35" s="100">
        <v>362654.38</v>
      </c>
      <c r="K35" s="100">
        <v>324134.65999999997</v>
      </c>
      <c r="L35" s="100">
        <v>317381.84999999998</v>
      </c>
      <c r="M35" s="100">
        <v>391662.71</v>
      </c>
      <c r="N35" s="100">
        <v>330887.46000000002</v>
      </c>
      <c r="O35" s="100">
        <v>330887.46000000002</v>
      </c>
      <c r="P35" s="100">
        <v>3978664.43</v>
      </c>
      <c r="Q35" s="136">
        <f t="shared" si="0"/>
        <v>3978664.43</v>
      </c>
      <c r="R35" s="136">
        <f t="shared" si="1"/>
        <v>1921055.9100000001</v>
      </c>
      <c r="S35" s="136">
        <f t="shared" si="2"/>
        <v>2057608.52</v>
      </c>
      <c r="T35" s="137">
        <f>Tabla5[[#This Row],[00-00]]/Tabla5[[#This Row],[99-99]]-1</f>
        <v>7.1082059241055484E-2</v>
      </c>
      <c r="U35" s="7"/>
      <c r="V35" s="7"/>
      <c r="W35" s="7"/>
      <c r="X35" s="7"/>
    </row>
    <row r="36" spans="1:24" x14ac:dyDescent="0.2">
      <c r="A36" s="91" t="s">
        <v>121</v>
      </c>
      <c r="B36" s="91" t="s">
        <v>122</v>
      </c>
      <c r="C36" s="91" t="s">
        <v>104</v>
      </c>
      <c r="D36" s="92">
        <v>276162.48</v>
      </c>
      <c r="E36" s="92">
        <v>238420.27</v>
      </c>
      <c r="F36" s="92">
        <v>238420.27</v>
      </c>
      <c r="G36" s="92">
        <v>335077.14</v>
      </c>
      <c r="H36" s="92">
        <v>257751.65</v>
      </c>
      <c r="I36" s="92">
        <v>231976.48</v>
      </c>
      <c r="J36" s="92">
        <v>309301.98</v>
      </c>
      <c r="K36" s="92">
        <v>257494.86</v>
      </c>
      <c r="L36" s="92">
        <v>250535.54</v>
      </c>
      <c r="M36" s="92">
        <v>334047.38</v>
      </c>
      <c r="N36" s="92">
        <v>250535.54</v>
      </c>
      <c r="O36" s="92">
        <v>250535.54</v>
      </c>
      <c r="P36" s="92">
        <v>3230259.13</v>
      </c>
      <c r="Q36" s="136">
        <f t="shared" si="0"/>
        <v>3230259.13</v>
      </c>
      <c r="R36" s="136">
        <f t="shared" si="1"/>
        <v>1577808.29</v>
      </c>
      <c r="S36" s="136">
        <f t="shared" si="2"/>
        <v>1652450.84</v>
      </c>
      <c r="T36" s="137">
        <f>Tabla5[[#This Row],[00-00]]/Tabla5[[#This Row],[99-99]]-1</f>
        <v>4.7307743578911099E-2</v>
      </c>
      <c r="U36" s="7"/>
      <c r="V36" s="7"/>
      <c r="W36" s="7"/>
      <c r="X36" s="7"/>
    </row>
    <row r="37" spans="1:24" x14ac:dyDescent="0.2">
      <c r="A37" s="91" t="s">
        <v>123</v>
      </c>
      <c r="B37" s="91" t="s">
        <v>124</v>
      </c>
      <c r="C37" s="120" t="s">
        <v>104</v>
      </c>
      <c r="D37" s="92">
        <v>503229.41</v>
      </c>
      <c r="E37" s="92">
        <v>438177.8</v>
      </c>
      <c r="F37" s="92">
        <v>438177.8</v>
      </c>
      <c r="G37" s="92">
        <v>631491.54</v>
      </c>
      <c r="H37" s="92">
        <v>515503.3</v>
      </c>
      <c r="I37" s="92">
        <v>489728.13</v>
      </c>
      <c r="J37" s="92">
        <v>573497.42000000004</v>
      </c>
      <c r="K37" s="92">
        <v>501071.08</v>
      </c>
      <c r="L37" s="92">
        <v>501071.08</v>
      </c>
      <c r="M37" s="92">
        <v>612420.19999999995</v>
      </c>
      <c r="N37" s="92">
        <v>535867.68000000005</v>
      </c>
      <c r="O37" s="92">
        <v>535867.68000000005</v>
      </c>
      <c r="P37" s="92">
        <v>6276103.1200000001</v>
      </c>
      <c r="Q37" s="136">
        <f t="shared" si="0"/>
        <v>6276103.1199999992</v>
      </c>
      <c r="R37" s="136">
        <f t="shared" si="1"/>
        <v>3016307.98</v>
      </c>
      <c r="S37" s="136">
        <f t="shared" si="2"/>
        <v>3259795.1400000006</v>
      </c>
      <c r="T37" s="137">
        <f>Tabla5[[#This Row],[00-00]]/Tabla5[[#This Row],[99-99]]-1</f>
        <v>8.0723573857335529E-2</v>
      </c>
      <c r="U37" s="7"/>
      <c r="V37" s="7"/>
      <c r="W37" s="7"/>
      <c r="X37" s="7"/>
    </row>
    <row r="38" spans="1:24" x14ac:dyDescent="0.2">
      <c r="A38" s="91" t="s">
        <v>39</v>
      </c>
      <c r="B38" s="91" t="s">
        <v>40</v>
      </c>
      <c r="C38" s="91" t="s">
        <v>7</v>
      </c>
      <c r="D38" s="92">
        <v>582201.5</v>
      </c>
      <c r="E38" s="92">
        <v>583556.30000000005</v>
      </c>
      <c r="F38" s="92">
        <v>672289.7</v>
      </c>
      <c r="G38" s="92">
        <v>807758.13</v>
      </c>
      <c r="H38" s="92">
        <v>612292.03</v>
      </c>
      <c r="I38" s="92">
        <v>709235.64</v>
      </c>
      <c r="J38" s="92">
        <v>553557.47</v>
      </c>
      <c r="K38" s="92">
        <v>460250.64</v>
      </c>
      <c r="L38" s="92">
        <v>505849.24</v>
      </c>
      <c r="M38" s="92">
        <v>626898.77</v>
      </c>
      <c r="N38" s="92">
        <v>552431.99</v>
      </c>
      <c r="O38" s="92">
        <v>585892.82999999996</v>
      </c>
      <c r="P38" s="92">
        <v>7252214.2400000002</v>
      </c>
      <c r="Q38" s="136">
        <f t="shared" ref="Q38:Q69" si="3">SUM(D38:O38)</f>
        <v>7252214.2400000002</v>
      </c>
      <c r="R38" s="136">
        <f t="shared" ref="R38:R69" si="4">SUM(D38:I38)</f>
        <v>3967333.3000000003</v>
      </c>
      <c r="S38" s="136">
        <f t="shared" ref="S38:S69" si="5">SUM(J38:O38)</f>
        <v>3284880.9400000004</v>
      </c>
      <c r="T38" s="137">
        <f>Tabla5[[#This Row],[00-00]]/Tabla5[[#This Row],[99-99]]-1</f>
        <v>-0.1720179043187523</v>
      </c>
      <c r="U38" s="7"/>
      <c r="V38" s="7"/>
      <c r="W38" s="7"/>
      <c r="X38" s="7"/>
    </row>
    <row r="39" spans="1:24" x14ac:dyDescent="0.2">
      <c r="A39" s="91" t="s">
        <v>43</v>
      </c>
      <c r="B39" s="91" t="s">
        <v>44</v>
      </c>
      <c r="C39" s="91" t="s">
        <v>7</v>
      </c>
      <c r="D39" s="92">
        <v>582201.5</v>
      </c>
      <c r="E39" s="92">
        <v>583556.30000000005</v>
      </c>
      <c r="F39" s="92">
        <v>672289.7</v>
      </c>
      <c r="G39" s="92">
        <v>807758.13</v>
      </c>
      <c r="H39" s="92">
        <v>612292.03</v>
      </c>
      <c r="I39" s="92">
        <v>709235.64</v>
      </c>
      <c r="J39" s="92">
        <v>553557.47</v>
      </c>
      <c r="K39" s="92">
        <v>460250.64</v>
      </c>
      <c r="L39" s="92">
        <v>505849.24</v>
      </c>
      <c r="M39" s="92">
        <v>626898.77</v>
      </c>
      <c r="N39" s="92">
        <v>552431.99</v>
      </c>
      <c r="O39" s="92">
        <v>584908.68999999994</v>
      </c>
      <c r="P39" s="92">
        <v>7251230.0999999996</v>
      </c>
      <c r="Q39" s="136">
        <f t="shared" si="3"/>
        <v>7251230.0999999996</v>
      </c>
      <c r="R39" s="136">
        <f t="shared" si="4"/>
        <v>3967333.3000000003</v>
      </c>
      <c r="S39" s="136">
        <f t="shared" si="5"/>
        <v>3283896.8000000003</v>
      </c>
      <c r="T39" s="137">
        <f>Tabla5[[#This Row],[00-00]]/Tabla5[[#This Row],[99-99]]-1</f>
        <v>-0.17226596515094916</v>
      </c>
      <c r="U39" s="7"/>
      <c r="V39" s="7"/>
      <c r="W39" s="7"/>
      <c r="X39" s="7"/>
    </row>
    <row r="40" spans="1:24" x14ac:dyDescent="0.2">
      <c r="A40" s="91" t="s">
        <v>41</v>
      </c>
      <c r="B40" s="91" t="s">
        <v>42</v>
      </c>
      <c r="C40" s="91" t="s">
        <v>7</v>
      </c>
      <c r="D40" s="92">
        <v>582201.5</v>
      </c>
      <c r="E40" s="92">
        <v>583556.30000000005</v>
      </c>
      <c r="F40" s="92">
        <v>672289.7</v>
      </c>
      <c r="G40" s="92">
        <v>807758.13</v>
      </c>
      <c r="H40" s="92">
        <v>612292.03</v>
      </c>
      <c r="I40" s="92">
        <v>709235.64</v>
      </c>
      <c r="J40" s="92">
        <v>553557.47</v>
      </c>
      <c r="K40" s="92">
        <v>460250.64</v>
      </c>
      <c r="L40" s="92">
        <v>505849.24</v>
      </c>
      <c r="M40" s="92">
        <v>626898.77</v>
      </c>
      <c r="N40" s="92">
        <v>552431.99</v>
      </c>
      <c r="O40" s="92">
        <v>586548.93000000005</v>
      </c>
      <c r="P40" s="92">
        <v>7252870.3399999999</v>
      </c>
      <c r="Q40" s="136">
        <f t="shared" si="3"/>
        <v>7252870.3399999999</v>
      </c>
      <c r="R40" s="136">
        <f t="shared" si="4"/>
        <v>3967333.3000000003</v>
      </c>
      <c r="S40" s="136">
        <f t="shared" si="5"/>
        <v>3285537.0400000005</v>
      </c>
      <c r="T40" s="137">
        <f>Tabla5[[#This Row],[00-00]]/Tabla5[[#This Row],[99-99]]-1</f>
        <v>-0.17185252875023127</v>
      </c>
      <c r="U40" s="7"/>
      <c r="V40" s="7"/>
      <c r="W40" s="7"/>
      <c r="X40" s="7"/>
    </row>
    <row r="41" spans="1:24" x14ac:dyDescent="0.2">
      <c r="A41" s="91" t="s">
        <v>45</v>
      </c>
      <c r="B41" s="91" t="s">
        <v>46</v>
      </c>
      <c r="C41" s="91" t="s">
        <v>7</v>
      </c>
      <c r="D41" s="92">
        <v>582201.5</v>
      </c>
      <c r="E41" s="92">
        <v>583556.30000000005</v>
      </c>
      <c r="F41" s="92">
        <v>672289.7</v>
      </c>
      <c r="G41" s="92">
        <v>807758.13</v>
      </c>
      <c r="H41" s="92">
        <v>612292.03</v>
      </c>
      <c r="I41" s="92">
        <v>709235.64</v>
      </c>
      <c r="J41" s="92">
        <v>553557.47</v>
      </c>
      <c r="K41" s="92">
        <v>460250.64</v>
      </c>
      <c r="L41" s="92">
        <v>505849.24</v>
      </c>
      <c r="M41" s="92">
        <v>626898.77</v>
      </c>
      <c r="N41" s="92">
        <v>552431.99</v>
      </c>
      <c r="O41" s="92">
        <v>585236.74</v>
      </c>
      <c r="P41" s="92">
        <v>7251558.1500000004</v>
      </c>
      <c r="Q41" s="136">
        <f t="shared" si="3"/>
        <v>7251558.1500000004</v>
      </c>
      <c r="R41" s="136">
        <f t="shared" si="4"/>
        <v>3967333.3000000003</v>
      </c>
      <c r="S41" s="136">
        <f t="shared" si="5"/>
        <v>3284224.8500000006</v>
      </c>
      <c r="T41" s="137">
        <f>Tabla5[[#This Row],[00-00]]/Tabla5[[#This Row],[99-99]]-1</f>
        <v>-0.17218327736668848</v>
      </c>
      <c r="U41" s="7"/>
      <c r="V41" s="7"/>
      <c r="W41" s="7"/>
      <c r="X41" s="7"/>
    </row>
    <row r="42" spans="1:24" x14ac:dyDescent="0.2">
      <c r="A42" s="91" t="s">
        <v>163</v>
      </c>
      <c r="B42" s="91" t="s">
        <v>164</v>
      </c>
      <c r="C42" s="91" t="s">
        <v>162</v>
      </c>
      <c r="D42" s="92">
        <v>648869.78</v>
      </c>
      <c r="E42" s="92">
        <v>751798.75</v>
      </c>
      <c r="F42" s="92">
        <v>715634.51</v>
      </c>
      <c r="G42" s="92">
        <v>851945.85</v>
      </c>
      <c r="H42" s="92">
        <v>451357.43</v>
      </c>
      <c r="I42" s="92">
        <v>312959.7</v>
      </c>
      <c r="J42" s="92">
        <v>231698.07</v>
      </c>
      <c r="K42" s="92">
        <v>170141.53</v>
      </c>
      <c r="L42" s="92">
        <v>328886.02</v>
      </c>
      <c r="M42" s="92">
        <v>704174.27</v>
      </c>
      <c r="N42" s="92">
        <v>760345.4</v>
      </c>
      <c r="O42" s="92">
        <v>751390.58</v>
      </c>
      <c r="P42" s="92">
        <v>6679201.8899999997</v>
      </c>
      <c r="Q42" s="136">
        <f t="shared" si="3"/>
        <v>6679201.8900000006</v>
      </c>
      <c r="R42" s="136">
        <f t="shared" si="4"/>
        <v>3732566.0200000005</v>
      </c>
      <c r="S42" s="136">
        <f t="shared" si="5"/>
        <v>2946635.87</v>
      </c>
      <c r="T42" s="137">
        <f>Tabla5[[#This Row],[00-00]]/Tabla5[[#This Row],[99-99]]-1</f>
        <v>-0.21056028099403856</v>
      </c>
      <c r="U42" s="7"/>
      <c r="V42" s="7"/>
      <c r="W42" s="7"/>
      <c r="X42" s="7"/>
    </row>
    <row r="43" spans="1:24" x14ac:dyDescent="0.2">
      <c r="A43" s="95" t="s">
        <v>100</v>
      </c>
      <c r="B43" s="95" t="s">
        <v>101</v>
      </c>
      <c r="C43" s="95" t="s">
        <v>99</v>
      </c>
      <c r="D43" s="100">
        <v>616463.6</v>
      </c>
      <c r="E43" s="100">
        <v>668859.84</v>
      </c>
      <c r="F43" s="100">
        <v>742149.8</v>
      </c>
      <c r="G43" s="100">
        <v>744640.24</v>
      </c>
      <c r="H43" s="100">
        <v>432624.24</v>
      </c>
      <c r="I43" s="100">
        <v>301698.48</v>
      </c>
      <c r="J43" s="100">
        <v>388863.73</v>
      </c>
      <c r="K43" s="100">
        <v>357457.23</v>
      </c>
      <c r="L43" s="100">
        <v>467563.36</v>
      </c>
      <c r="M43" s="100">
        <v>737013.23</v>
      </c>
      <c r="N43" s="100">
        <v>983588.93</v>
      </c>
      <c r="O43" s="100">
        <v>1010340.07</v>
      </c>
      <c r="P43" s="100">
        <v>7451262.75</v>
      </c>
      <c r="Q43" s="136">
        <f t="shared" si="3"/>
        <v>7451262.75</v>
      </c>
      <c r="R43" s="136">
        <f t="shared" si="4"/>
        <v>3506436.1999999997</v>
      </c>
      <c r="S43" s="136">
        <f t="shared" si="5"/>
        <v>3944826.55</v>
      </c>
      <c r="T43" s="137">
        <f>Tabla5[[#This Row],[00-00]]/Tabla5[[#This Row],[99-99]]-1</f>
        <v>0.12502447641853576</v>
      </c>
      <c r="U43" s="7"/>
      <c r="V43" s="7"/>
      <c r="W43" s="7"/>
      <c r="X43" s="7"/>
    </row>
    <row r="44" spans="1:24" x14ac:dyDescent="0.2">
      <c r="A44" s="91" t="s">
        <v>205</v>
      </c>
      <c r="B44" s="91" t="s">
        <v>206</v>
      </c>
      <c r="C44" s="91" t="s">
        <v>162</v>
      </c>
      <c r="D44" s="92">
        <v>1146911.01</v>
      </c>
      <c r="E44" s="92">
        <v>857237.16</v>
      </c>
      <c r="F44" s="92">
        <v>1335520.77</v>
      </c>
      <c r="G44" s="92">
        <v>1392494.99</v>
      </c>
      <c r="H44" s="92">
        <v>890597.07</v>
      </c>
      <c r="I44" s="92">
        <v>948320.95</v>
      </c>
      <c r="J44" s="92">
        <v>678759.12</v>
      </c>
      <c r="K44" s="92">
        <v>630141.49</v>
      </c>
      <c r="L44" s="92">
        <v>809131.1</v>
      </c>
      <c r="M44" s="92">
        <v>1874078.39</v>
      </c>
      <c r="N44" s="92">
        <v>2235326.8199999998</v>
      </c>
      <c r="O44" s="92">
        <v>2424124.08</v>
      </c>
      <c r="P44" s="92">
        <v>15222643</v>
      </c>
      <c r="Q44" s="136">
        <f t="shared" si="3"/>
        <v>15222642.950000001</v>
      </c>
      <c r="R44" s="136">
        <f t="shared" si="4"/>
        <v>6571081.9500000002</v>
      </c>
      <c r="S44" s="136">
        <f t="shared" si="5"/>
        <v>8651561</v>
      </c>
      <c r="T44" s="137">
        <f>Tabla5[[#This Row],[00-00]]/Tabla5[[#This Row],[99-99]]-1</f>
        <v>0.31661133825914312</v>
      </c>
      <c r="U44" s="7"/>
      <c r="V44" s="7"/>
      <c r="W44" s="7"/>
      <c r="X44" s="7"/>
    </row>
    <row r="45" spans="1:24" x14ac:dyDescent="0.2">
      <c r="A45" s="91" t="s">
        <v>228</v>
      </c>
      <c r="B45" s="91" t="s">
        <v>229</v>
      </c>
      <c r="C45" s="91" t="s">
        <v>225</v>
      </c>
      <c r="D45" s="92">
        <v>337697.68</v>
      </c>
      <c r="E45" s="92">
        <v>361336.52</v>
      </c>
      <c r="F45" s="92">
        <v>265131.62</v>
      </c>
      <c r="G45" s="92">
        <v>329520.73</v>
      </c>
      <c r="H45" s="92">
        <v>296947.40999999997</v>
      </c>
      <c r="I45" s="92">
        <v>329520.73</v>
      </c>
      <c r="J45" s="92">
        <v>296947.40999999997</v>
      </c>
      <c r="K45" s="92">
        <v>424604.68</v>
      </c>
      <c r="L45" s="92">
        <v>458965.75</v>
      </c>
      <c r="M45" s="92">
        <v>528506.02</v>
      </c>
      <c r="N45" s="92">
        <v>458965.75</v>
      </c>
      <c r="O45" s="92">
        <v>368972.47</v>
      </c>
      <c r="P45" s="92">
        <v>4457116.7699999996</v>
      </c>
      <c r="Q45" s="136">
        <f t="shared" si="3"/>
        <v>4457116.7699999996</v>
      </c>
      <c r="R45" s="136">
        <f t="shared" si="4"/>
        <v>1920154.6899999997</v>
      </c>
      <c r="S45" s="136">
        <f t="shared" si="5"/>
        <v>2536962.08</v>
      </c>
      <c r="T45" s="137">
        <f>Tabla5[[#This Row],[00-00]]/Tabla5[[#This Row],[99-99]]-1</f>
        <v>0.32122796835707046</v>
      </c>
      <c r="U45" s="7"/>
      <c r="V45" s="7"/>
      <c r="W45" s="7"/>
      <c r="X45" s="7"/>
    </row>
    <row r="46" spans="1:24" x14ac:dyDescent="0.2">
      <c r="A46" s="91" t="s">
        <v>230</v>
      </c>
      <c r="B46" s="91" t="s">
        <v>231</v>
      </c>
      <c r="C46" s="91" t="s">
        <v>225</v>
      </c>
      <c r="D46" s="92">
        <v>337697.68</v>
      </c>
      <c r="E46" s="92">
        <v>233315.82</v>
      </c>
      <c r="F46" s="92">
        <v>393152.32</v>
      </c>
      <c r="G46" s="92">
        <v>265131.62</v>
      </c>
      <c r="H46" s="92">
        <v>329520.73</v>
      </c>
      <c r="I46" s="92">
        <v>265131.62</v>
      </c>
      <c r="J46" s="92">
        <v>265131.62</v>
      </c>
      <c r="K46" s="92">
        <v>390243.61</v>
      </c>
      <c r="L46" s="92">
        <v>424604.68</v>
      </c>
      <c r="M46" s="92">
        <v>320703.34000000003</v>
      </c>
      <c r="N46" s="92">
        <v>355882.54</v>
      </c>
      <c r="O46" s="92">
        <v>300250.32</v>
      </c>
      <c r="P46" s="92">
        <v>3880765.9</v>
      </c>
      <c r="Q46" s="136">
        <f t="shared" si="3"/>
        <v>3880765.9</v>
      </c>
      <c r="R46" s="136">
        <f t="shared" si="4"/>
        <v>1823949.79</v>
      </c>
      <c r="S46" s="136">
        <f t="shared" si="5"/>
        <v>2056816.11</v>
      </c>
      <c r="T46" s="137">
        <f>Tabla5[[#This Row],[00-00]]/Tabla5[[#This Row],[99-99]]-1</f>
        <v>0.12767145306121619</v>
      </c>
      <c r="U46" s="7"/>
      <c r="V46" s="7"/>
      <c r="W46" s="7"/>
      <c r="X46" s="7"/>
    </row>
    <row r="47" spans="1:24" x14ac:dyDescent="0.2">
      <c r="A47" s="91" t="s">
        <v>232</v>
      </c>
      <c r="B47" s="91" t="s">
        <v>233</v>
      </c>
      <c r="C47" s="91" t="s">
        <v>225</v>
      </c>
      <c r="D47" s="92">
        <v>397166.46</v>
      </c>
      <c r="E47" s="92">
        <v>456783.9</v>
      </c>
      <c r="F47" s="92">
        <v>393152.32</v>
      </c>
      <c r="G47" s="92">
        <v>584804.6</v>
      </c>
      <c r="H47" s="92">
        <v>552988.81000000006</v>
      </c>
      <c r="I47" s="92">
        <v>552988.81000000006</v>
      </c>
      <c r="J47" s="92">
        <v>521173.01</v>
      </c>
      <c r="K47" s="92">
        <v>528506.02</v>
      </c>
      <c r="L47" s="92">
        <v>631589.24</v>
      </c>
      <c r="M47" s="92">
        <v>873752.98</v>
      </c>
      <c r="N47" s="92">
        <v>631589.24</v>
      </c>
      <c r="O47" s="92">
        <v>576775.14</v>
      </c>
      <c r="P47" s="92">
        <v>6701270.5300000003</v>
      </c>
      <c r="Q47" s="136">
        <f t="shared" si="3"/>
        <v>6701270.5300000003</v>
      </c>
      <c r="R47" s="136">
        <f t="shared" si="4"/>
        <v>2937884.9000000004</v>
      </c>
      <c r="S47" s="136">
        <f t="shared" si="5"/>
        <v>3763385.6300000004</v>
      </c>
      <c r="T47" s="137">
        <f>Tabla5[[#This Row],[00-00]]/Tabla5[[#This Row],[99-99]]-1</f>
        <v>0.28098470773991169</v>
      </c>
      <c r="U47" s="7"/>
      <c r="V47" s="7"/>
      <c r="W47" s="7"/>
      <c r="X47" s="7"/>
    </row>
    <row r="48" spans="1:24" x14ac:dyDescent="0.2">
      <c r="A48" s="91" t="s">
        <v>234</v>
      </c>
      <c r="B48" s="91" t="s">
        <v>235</v>
      </c>
      <c r="C48" s="91" t="s">
        <v>225</v>
      </c>
      <c r="D48" s="92">
        <v>396458.5</v>
      </c>
      <c r="E48" s="92">
        <v>381032.01</v>
      </c>
      <c r="F48" s="92">
        <v>337853.43</v>
      </c>
      <c r="G48" s="92">
        <v>381032.01</v>
      </c>
      <c r="H48" s="92">
        <v>424210.59</v>
      </c>
      <c r="I48" s="92">
        <v>381032.01</v>
      </c>
      <c r="J48" s="92">
        <v>359063.96</v>
      </c>
      <c r="K48" s="92">
        <v>481873.13</v>
      </c>
      <c r="L48" s="92">
        <v>481873.13</v>
      </c>
      <c r="M48" s="92">
        <v>434422.13</v>
      </c>
      <c r="N48" s="92">
        <v>528506.02</v>
      </c>
      <c r="O48" s="92">
        <v>499871.79</v>
      </c>
      <c r="P48" s="92">
        <v>5087228.71</v>
      </c>
      <c r="Q48" s="136">
        <f t="shared" si="3"/>
        <v>5087228.71</v>
      </c>
      <c r="R48" s="136">
        <f t="shared" si="4"/>
        <v>2301618.5499999998</v>
      </c>
      <c r="S48" s="136">
        <f t="shared" si="5"/>
        <v>2785610.16</v>
      </c>
      <c r="T48" s="137">
        <f>Tabla5[[#This Row],[00-00]]/Tabla5[[#This Row],[99-99]]-1</f>
        <v>0.21028315486942883</v>
      </c>
      <c r="U48" s="7"/>
      <c r="V48" s="7"/>
      <c r="W48" s="7"/>
      <c r="X48" s="7"/>
    </row>
    <row r="49" spans="1:24" x14ac:dyDescent="0.2">
      <c r="A49" s="91" t="s">
        <v>238</v>
      </c>
      <c r="B49" s="91" t="s">
        <v>239</v>
      </c>
      <c r="C49" s="91" t="s">
        <v>225</v>
      </c>
      <c r="D49" s="92">
        <v>595213.51</v>
      </c>
      <c r="E49" s="92">
        <v>695769.98</v>
      </c>
      <c r="F49" s="92">
        <v>577379.80000000005</v>
      </c>
      <c r="G49" s="92">
        <v>636878.46</v>
      </c>
      <c r="H49" s="92">
        <v>577379.80000000005</v>
      </c>
      <c r="I49" s="92">
        <v>695769.98</v>
      </c>
      <c r="J49" s="92">
        <v>607129.13</v>
      </c>
      <c r="K49" s="92">
        <v>973710.6</v>
      </c>
      <c r="L49" s="92">
        <v>910107.96</v>
      </c>
      <c r="M49" s="92">
        <v>719300.02</v>
      </c>
      <c r="N49" s="92">
        <v>910107.96</v>
      </c>
      <c r="O49" s="92">
        <v>808474.86</v>
      </c>
      <c r="P49" s="92">
        <v>8707222.0600000005</v>
      </c>
      <c r="Q49" s="136">
        <f t="shared" si="3"/>
        <v>8707222.0600000005</v>
      </c>
      <c r="R49" s="136">
        <f t="shared" si="4"/>
        <v>3778391.53</v>
      </c>
      <c r="S49" s="136">
        <f t="shared" si="5"/>
        <v>4928830.53</v>
      </c>
      <c r="T49" s="137">
        <f>Tabla5[[#This Row],[00-00]]/Tabla5[[#This Row],[99-99]]-1</f>
        <v>0.30447850384631803</v>
      </c>
      <c r="U49" s="7"/>
      <c r="V49" s="7"/>
      <c r="W49" s="7"/>
      <c r="X49" s="7"/>
    </row>
    <row r="50" spans="1:24" x14ac:dyDescent="0.2">
      <c r="A50" s="95" t="s">
        <v>240</v>
      </c>
      <c r="B50" s="95" t="s">
        <v>241</v>
      </c>
      <c r="C50" s="95" t="s">
        <v>225</v>
      </c>
      <c r="D50" s="100">
        <v>882120.15</v>
      </c>
      <c r="E50" s="100">
        <v>856753.89</v>
      </c>
      <c r="F50" s="100">
        <v>727218.16</v>
      </c>
      <c r="G50" s="100">
        <v>770396.73</v>
      </c>
      <c r="H50" s="100">
        <v>921900.52</v>
      </c>
      <c r="I50" s="100">
        <v>900689.99</v>
      </c>
      <c r="J50" s="100">
        <v>792364.78</v>
      </c>
      <c r="K50" s="100">
        <v>1136369.75</v>
      </c>
      <c r="L50" s="100">
        <v>1042285.86</v>
      </c>
      <c r="M50" s="100">
        <v>902387.21</v>
      </c>
      <c r="N50" s="100">
        <v>1042285.86</v>
      </c>
      <c r="O50" s="100">
        <v>766579.16</v>
      </c>
      <c r="P50" s="100">
        <v>10741352.1</v>
      </c>
      <c r="Q50" s="136">
        <f t="shared" si="3"/>
        <v>10741352.060000001</v>
      </c>
      <c r="R50" s="136">
        <f t="shared" si="4"/>
        <v>5059079.4400000004</v>
      </c>
      <c r="S50" s="136">
        <f t="shared" si="5"/>
        <v>5682272.6200000001</v>
      </c>
      <c r="T50" s="137">
        <f>Tabla5[[#This Row],[00-00]]/Tabla5[[#This Row],[99-99]]-1</f>
        <v>0.12318311807335447</v>
      </c>
      <c r="U50" s="7"/>
      <c r="V50" s="7"/>
      <c r="W50" s="7"/>
      <c r="X50" s="7"/>
    </row>
    <row r="51" spans="1:24" x14ac:dyDescent="0.2">
      <c r="A51" s="95" t="s">
        <v>236</v>
      </c>
      <c r="B51" s="95" t="s">
        <v>237</v>
      </c>
      <c r="C51" s="95" t="s">
        <v>225</v>
      </c>
      <c r="D51" s="100">
        <v>375927.61</v>
      </c>
      <c r="E51" s="100">
        <v>359063.96</v>
      </c>
      <c r="F51" s="100">
        <v>402242.54</v>
      </c>
      <c r="G51" s="100">
        <v>402242.54</v>
      </c>
      <c r="H51" s="100">
        <v>402242.54</v>
      </c>
      <c r="I51" s="100">
        <v>359063.96</v>
      </c>
      <c r="J51" s="100">
        <v>359063.96</v>
      </c>
      <c r="K51" s="100">
        <v>341156.36</v>
      </c>
      <c r="L51" s="100">
        <v>434422.13</v>
      </c>
      <c r="M51" s="100">
        <v>387789.25</v>
      </c>
      <c r="N51" s="100">
        <v>434422.13</v>
      </c>
      <c r="O51" s="100">
        <v>406606.02</v>
      </c>
      <c r="P51" s="100">
        <v>4664243</v>
      </c>
      <c r="Q51" s="136">
        <f t="shared" si="3"/>
        <v>4664243</v>
      </c>
      <c r="R51" s="136">
        <f t="shared" si="4"/>
        <v>2300783.1500000004</v>
      </c>
      <c r="S51" s="136">
        <f t="shared" si="5"/>
        <v>2363459.85</v>
      </c>
      <c r="T51" s="137">
        <f>Tabla5[[#This Row],[00-00]]/Tabla5[[#This Row],[99-99]]-1</f>
        <v>2.724146341214273E-2</v>
      </c>
      <c r="U51" s="7"/>
      <c r="V51" s="7"/>
      <c r="W51" s="7"/>
      <c r="X51" s="7"/>
    </row>
    <row r="52" spans="1:24" x14ac:dyDescent="0.2">
      <c r="A52" s="95" t="s">
        <v>142</v>
      </c>
      <c r="B52" s="95" t="s">
        <v>143</v>
      </c>
      <c r="C52" s="95" t="s">
        <v>137</v>
      </c>
      <c r="D52" s="100">
        <v>547347.78</v>
      </c>
      <c r="E52" s="100">
        <v>0</v>
      </c>
      <c r="F52" s="100">
        <v>0</v>
      </c>
      <c r="G52" s="100">
        <v>0</v>
      </c>
      <c r="H52" s="100">
        <v>536499.28</v>
      </c>
      <c r="I52" s="100">
        <v>407797.3</v>
      </c>
      <c r="J52" s="100">
        <v>0</v>
      </c>
      <c r="K52" s="100">
        <v>0</v>
      </c>
      <c r="L52" s="100">
        <v>0</v>
      </c>
      <c r="M52" s="100">
        <v>0</v>
      </c>
      <c r="N52" s="100">
        <v>0</v>
      </c>
      <c r="O52" s="100">
        <v>0</v>
      </c>
      <c r="P52" s="100">
        <v>1491644.36</v>
      </c>
      <c r="Q52" s="136">
        <f t="shared" si="3"/>
        <v>1491644.36</v>
      </c>
      <c r="R52" s="136">
        <f t="shared" si="4"/>
        <v>1491644.36</v>
      </c>
      <c r="S52" s="136">
        <f t="shared" si="5"/>
        <v>0</v>
      </c>
      <c r="T52" s="137">
        <f>Tabla5[[#This Row],[00-00]]/Tabla5[[#This Row],[99-99]]-1</f>
        <v>-1</v>
      </c>
      <c r="U52" s="7"/>
      <c r="V52" s="7"/>
      <c r="W52" s="7"/>
      <c r="X52" s="7"/>
    </row>
    <row r="53" spans="1:24" x14ac:dyDescent="0.2">
      <c r="A53" s="95" t="s">
        <v>140</v>
      </c>
      <c r="B53" s="95" t="s">
        <v>141</v>
      </c>
      <c r="C53" s="95" t="s">
        <v>137</v>
      </c>
      <c r="D53" s="100">
        <v>561313.03</v>
      </c>
      <c r="E53" s="100">
        <v>0</v>
      </c>
      <c r="F53" s="100">
        <v>0</v>
      </c>
      <c r="G53" s="100">
        <v>0</v>
      </c>
      <c r="H53" s="100">
        <v>557708.59</v>
      </c>
      <c r="I53" s="100">
        <v>453108.11</v>
      </c>
      <c r="J53" s="100">
        <v>0</v>
      </c>
      <c r="K53" s="100">
        <v>0</v>
      </c>
      <c r="L53" s="100">
        <v>0</v>
      </c>
      <c r="M53" s="100">
        <v>0</v>
      </c>
      <c r="N53" s="100">
        <v>0</v>
      </c>
      <c r="O53" s="100">
        <v>0</v>
      </c>
      <c r="P53" s="100">
        <v>1572129.73</v>
      </c>
      <c r="Q53" s="136">
        <f t="shared" si="3"/>
        <v>1572129.73</v>
      </c>
      <c r="R53" s="136">
        <f t="shared" si="4"/>
        <v>1572129.73</v>
      </c>
      <c r="S53" s="136">
        <f t="shared" si="5"/>
        <v>0</v>
      </c>
      <c r="T53" s="137">
        <f>Tabla5[[#This Row],[00-00]]/Tabla5[[#This Row],[99-99]]-1</f>
        <v>-1</v>
      </c>
      <c r="U53" s="7"/>
      <c r="V53" s="7"/>
      <c r="W53" s="7"/>
      <c r="X53" s="7"/>
    </row>
    <row r="54" spans="1:24" x14ac:dyDescent="0.2">
      <c r="A54" s="95" t="s">
        <v>138</v>
      </c>
      <c r="B54" s="95" t="s">
        <v>139</v>
      </c>
      <c r="C54" s="95" t="s">
        <v>137</v>
      </c>
      <c r="D54" s="100">
        <v>2586274.5699999998</v>
      </c>
      <c r="E54" s="100">
        <v>0</v>
      </c>
      <c r="F54" s="100">
        <v>0</v>
      </c>
      <c r="G54" s="100">
        <v>0</v>
      </c>
      <c r="H54" s="100">
        <v>2442927.5299999998</v>
      </c>
      <c r="I54" s="100">
        <v>2414005.7400000002</v>
      </c>
      <c r="J54" s="100">
        <v>0</v>
      </c>
      <c r="K54" s="100">
        <v>0</v>
      </c>
      <c r="L54" s="100">
        <v>0</v>
      </c>
      <c r="M54" s="100">
        <v>0</v>
      </c>
      <c r="N54" s="100">
        <v>0</v>
      </c>
      <c r="O54" s="100">
        <v>0</v>
      </c>
      <c r="P54" s="100">
        <v>7443207.8399999999</v>
      </c>
      <c r="Q54" s="136">
        <f t="shared" si="3"/>
        <v>7443207.8399999999</v>
      </c>
      <c r="R54" s="136">
        <f t="shared" si="4"/>
        <v>7443207.8399999999</v>
      </c>
      <c r="S54" s="136">
        <f t="shared" si="5"/>
        <v>0</v>
      </c>
      <c r="T54" s="137">
        <f>Tabla5[[#This Row],[00-00]]/Tabla5[[#This Row],[99-99]]-1</f>
        <v>-1</v>
      </c>
      <c r="U54" s="7"/>
      <c r="V54" s="7"/>
      <c r="W54" s="7"/>
      <c r="X54" s="7"/>
    </row>
    <row r="55" spans="1:24" x14ac:dyDescent="0.2">
      <c r="A55" s="95" t="s">
        <v>69</v>
      </c>
      <c r="B55" s="95" t="s">
        <v>70</v>
      </c>
      <c r="C55" s="95" t="s">
        <v>7</v>
      </c>
      <c r="D55" s="100">
        <v>366523.34</v>
      </c>
      <c r="E55" s="100">
        <v>264689.13</v>
      </c>
      <c r="F55" s="100">
        <v>326816.65000000002</v>
      </c>
      <c r="G55" s="100">
        <v>422596.58</v>
      </c>
      <c r="H55" s="100">
        <v>547498.78</v>
      </c>
      <c r="I55" s="100">
        <v>326169.49</v>
      </c>
      <c r="J55" s="100">
        <v>420655.09</v>
      </c>
      <c r="K55" s="100">
        <v>311363.40000000002</v>
      </c>
      <c r="L55" s="100">
        <v>383543.09</v>
      </c>
      <c r="M55" s="100">
        <v>311363.40000000002</v>
      </c>
      <c r="N55" s="100">
        <v>558331.18000000005</v>
      </c>
      <c r="O55" s="100">
        <v>316316.90000000002</v>
      </c>
      <c r="P55" s="100">
        <v>4555867.03</v>
      </c>
      <c r="Q55" s="136">
        <f t="shared" si="3"/>
        <v>4555867.0299999993</v>
      </c>
      <c r="R55" s="136">
        <f t="shared" si="4"/>
        <v>2254293.9699999997</v>
      </c>
      <c r="S55" s="136">
        <f t="shared" si="5"/>
        <v>2301573.06</v>
      </c>
      <c r="T55" s="137">
        <f>Tabla5[[#This Row],[00-00]]/Tabla5[[#This Row],[99-99]]-1</f>
        <v>2.0972903547268995E-2</v>
      </c>
      <c r="U55" s="7"/>
      <c r="V55" s="7"/>
      <c r="W55" s="7"/>
      <c r="X55" s="7"/>
    </row>
    <row r="56" spans="1:24" x14ac:dyDescent="0.2">
      <c r="A56" s="95" t="s">
        <v>179</v>
      </c>
      <c r="B56" s="95" t="s">
        <v>180</v>
      </c>
      <c r="C56" s="95" t="s">
        <v>162</v>
      </c>
      <c r="D56" s="100">
        <v>385566.35</v>
      </c>
      <c r="E56" s="100">
        <v>397942.55</v>
      </c>
      <c r="F56" s="100">
        <v>449827.41</v>
      </c>
      <c r="G56" s="100">
        <v>453635.47</v>
      </c>
      <c r="H56" s="100">
        <v>334157.5</v>
      </c>
      <c r="I56" s="100">
        <v>0</v>
      </c>
      <c r="J56" s="100">
        <v>136201.67000000001</v>
      </c>
      <c r="K56" s="100">
        <v>157450.01</v>
      </c>
      <c r="L56" s="100">
        <v>646866.30000000005</v>
      </c>
      <c r="M56" s="100">
        <v>821382.57</v>
      </c>
      <c r="N56" s="100">
        <v>1042693.42</v>
      </c>
      <c r="O56" s="100">
        <v>1105453.22</v>
      </c>
      <c r="P56" s="100">
        <v>5931176.4699999997</v>
      </c>
      <c r="Q56" s="136">
        <f t="shared" si="3"/>
        <v>5931176.4699999997</v>
      </c>
      <c r="R56" s="136">
        <f t="shared" si="4"/>
        <v>2021129.2799999998</v>
      </c>
      <c r="S56" s="136">
        <f t="shared" si="5"/>
        <v>3910047.1900000004</v>
      </c>
      <c r="T56" s="137">
        <f>Tabla5[[#This Row],[00-00]]/Tabla5[[#This Row],[99-99]]-1</f>
        <v>0.9345853967342459</v>
      </c>
      <c r="U56" s="7"/>
      <c r="V56" s="7"/>
      <c r="W56" s="7"/>
      <c r="X56" s="7"/>
    </row>
    <row r="57" spans="1:24" x14ac:dyDescent="0.2">
      <c r="A57" s="95" t="s">
        <v>177</v>
      </c>
      <c r="B57" s="95" t="s">
        <v>178</v>
      </c>
      <c r="C57" s="95" t="s">
        <v>162</v>
      </c>
      <c r="D57" s="100">
        <v>1835928.24</v>
      </c>
      <c r="E57" s="100">
        <v>2223339.89</v>
      </c>
      <c r="F57" s="100">
        <v>1537100.41</v>
      </c>
      <c r="G57" s="100">
        <v>1424564.74</v>
      </c>
      <c r="H57" s="100">
        <v>1005977.66</v>
      </c>
      <c r="I57" s="100">
        <v>651262.18000000005</v>
      </c>
      <c r="J57" s="100">
        <v>518437.77</v>
      </c>
      <c r="K57" s="100">
        <v>2364397.33</v>
      </c>
      <c r="L57" s="100">
        <v>2425583.21</v>
      </c>
      <c r="M57" s="100">
        <v>4529503.49</v>
      </c>
      <c r="N57" s="100">
        <v>4821884.6100000003</v>
      </c>
      <c r="O57" s="100">
        <v>5699027.9400000004</v>
      </c>
      <c r="P57" s="100">
        <v>29037007.5</v>
      </c>
      <c r="Q57" s="136">
        <f t="shared" si="3"/>
        <v>29037007.470000003</v>
      </c>
      <c r="R57" s="136">
        <f t="shared" si="4"/>
        <v>8678173.120000001</v>
      </c>
      <c r="S57" s="136">
        <f t="shared" si="5"/>
        <v>20358834.350000001</v>
      </c>
      <c r="T57" s="137">
        <f>Tabla5[[#This Row],[00-00]]/Tabla5[[#This Row],[99-99]]-1</f>
        <v>1.3459815871937804</v>
      </c>
      <c r="U57" s="7"/>
      <c r="V57" s="7"/>
      <c r="W57" s="7"/>
      <c r="X57" s="7"/>
    </row>
    <row r="58" spans="1:24" x14ac:dyDescent="0.2">
      <c r="A58" s="91" t="s">
        <v>193</v>
      </c>
      <c r="B58" s="91" t="s">
        <v>194</v>
      </c>
      <c r="C58" s="91" t="s">
        <v>162</v>
      </c>
      <c r="D58" s="92">
        <v>2341822.5699999998</v>
      </c>
      <c r="E58" s="92">
        <v>2597611.87</v>
      </c>
      <c r="F58" s="92">
        <v>0</v>
      </c>
      <c r="G58" s="92">
        <v>0</v>
      </c>
      <c r="H58" s="92">
        <v>0</v>
      </c>
      <c r="I58" s="92">
        <v>0</v>
      </c>
      <c r="J58" s="92">
        <v>0</v>
      </c>
      <c r="K58" s="92">
        <v>0</v>
      </c>
      <c r="L58" s="92">
        <v>1347046.69</v>
      </c>
      <c r="M58" s="92">
        <v>1579171.7</v>
      </c>
      <c r="N58" s="92">
        <v>2350115.39</v>
      </c>
      <c r="O58" s="92">
        <v>2909380.31</v>
      </c>
      <c r="P58" s="92">
        <v>13125148.5</v>
      </c>
      <c r="Q58" s="136">
        <f t="shared" si="3"/>
        <v>13125148.529999999</v>
      </c>
      <c r="R58" s="136">
        <f t="shared" si="4"/>
        <v>4939434.4399999995</v>
      </c>
      <c r="S58" s="136">
        <f t="shared" si="5"/>
        <v>8185714.0899999999</v>
      </c>
      <c r="T58" s="137">
        <f>Tabla5[[#This Row],[00-00]]/Tabla5[[#This Row],[99-99]]-1</f>
        <v>0.65721687157366149</v>
      </c>
      <c r="U58" s="7"/>
      <c r="V58" s="7"/>
      <c r="W58" s="7"/>
      <c r="X58" s="7"/>
    </row>
    <row r="59" spans="1:24" x14ac:dyDescent="0.2">
      <c r="A59" s="91" t="s">
        <v>67</v>
      </c>
      <c r="B59" s="91" t="s">
        <v>68</v>
      </c>
      <c r="C59" s="91" t="s">
        <v>7</v>
      </c>
      <c r="D59" s="92">
        <v>287666.81</v>
      </c>
      <c r="E59" s="92">
        <v>237597.6</v>
      </c>
      <c r="F59" s="92">
        <v>304032.09000000003</v>
      </c>
      <c r="G59" s="92">
        <v>400347.6</v>
      </c>
      <c r="H59" s="92">
        <v>391354.29</v>
      </c>
      <c r="I59" s="92">
        <v>353060.17</v>
      </c>
      <c r="J59" s="92">
        <v>363794.13</v>
      </c>
      <c r="K59" s="92">
        <v>367974.92</v>
      </c>
      <c r="L59" s="92">
        <v>338473.48</v>
      </c>
      <c r="M59" s="92">
        <v>310240.93</v>
      </c>
      <c r="N59" s="92">
        <v>358458.33</v>
      </c>
      <c r="O59" s="92">
        <v>362582.19</v>
      </c>
      <c r="P59" s="92">
        <v>4075582.54</v>
      </c>
      <c r="Q59" s="136">
        <f t="shared" si="3"/>
        <v>4075582.54</v>
      </c>
      <c r="R59" s="136">
        <f t="shared" si="4"/>
        <v>1974058.56</v>
      </c>
      <c r="S59" s="136">
        <f t="shared" si="5"/>
        <v>2101523.98</v>
      </c>
      <c r="T59" s="137">
        <f>Tabla5[[#This Row],[00-00]]/Tabla5[[#This Row],[99-99]]-1</f>
        <v>6.4570232404858263E-2</v>
      </c>
      <c r="U59" s="7"/>
      <c r="V59" s="7"/>
      <c r="W59" s="7"/>
      <c r="X59" s="7"/>
    </row>
    <row r="60" spans="1:24" x14ac:dyDescent="0.2">
      <c r="A60" s="95" t="s">
        <v>171</v>
      </c>
      <c r="B60" s="95" t="s">
        <v>172</v>
      </c>
      <c r="C60" s="95" t="s">
        <v>162</v>
      </c>
      <c r="D60" s="100">
        <v>3881596.66</v>
      </c>
      <c r="E60" s="100">
        <v>3614784.99</v>
      </c>
      <c r="F60" s="100">
        <v>0</v>
      </c>
      <c r="G60" s="100">
        <v>0</v>
      </c>
      <c r="H60" s="100">
        <v>0</v>
      </c>
      <c r="I60" s="100">
        <v>0</v>
      </c>
      <c r="J60" s="100">
        <v>0</v>
      </c>
      <c r="K60" s="100">
        <v>0</v>
      </c>
      <c r="L60" s="100">
        <v>2059771.13</v>
      </c>
      <c r="M60" s="100">
        <v>3775356.93</v>
      </c>
      <c r="N60" s="100">
        <v>4482717.1100000003</v>
      </c>
      <c r="O60" s="100">
        <v>5432193.8700000001</v>
      </c>
      <c r="P60" s="100">
        <v>23246420.699999999</v>
      </c>
      <c r="Q60" s="136">
        <f t="shared" si="3"/>
        <v>23246420.690000001</v>
      </c>
      <c r="R60" s="136">
        <f t="shared" si="4"/>
        <v>7496381.6500000004</v>
      </c>
      <c r="S60" s="136">
        <f t="shared" si="5"/>
        <v>15750039.040000003</v>
      </c>
      <c r="T60" s="137">
        <f>Tabla5[[#This Row],[00-00]]/Tabla5[[#This Row],[99-99]]-1</f>
        <v>1.1010188348668191</v>
      </c>
      <c r="U60" s="7"/>
      <c r="V60" s="7"/>
      <c r="W60" s="7"/>
      <c r="X60" s="7"/>
    </row>
    <row r="61" spans="1:24" x14ac:dyDescent="0.2">
      <c r="A61" s="95" t="s">
        <v>61</v>
      </c>
      <c r="B61" s="95" t="s">
        <v>62</v>
      </c>
      <c r="C61" s="95" t="s">
        <v>7</v>
      </c>
      <c r="D61" s="100">
        <v>274565.07</v>
      </c>
      <c r="E61" s="100">
        <v>184426.64</v>
      </c>
      <c r="F61" s="100">
        <v>272994.64</v>
      </c>
      <c r="G61" s="100">
        <v>270024.37</v>
      </c>
      <c r="H61" s="100">
        <v>264623.88</v>
      </c>
      <c r="I61" s="100">
        <v>290276.2</v>
      </c>
      <c r="J61" s="100">
        <v>401256.21</v>
      </c>
      <c r="K61" s="100">
        <v>215244.63</v>
      </c>
      <c r="L61" s="100">
        <v>212587.29</v>
      </c>
      <c r="M61" s="100">
        <v>212587.29</v>
      </c>
      <c r="N61" s="100">
        <v>294669.61</v>
      </c>
      <c r="O61" s="100">
        <v>291717.01</v>
      </c>
      <c r="P61" s="100">
        <v>3184972.84</v>
      </c>
      <c r="Q61" s="136">
        <f t="shared" si="3"/>
        <v>3184972.84</v>
      </c>
      <c r="R61" s="136">
        <f t="shared" si="4"/>
        <v>1556910.8</v>
      </c>
      <c r="S61" s="136">
        <f t="shared" si="5"/>
        <v>1628062.0400000003</v>
      </c>
      <c r="T61" s="137">
        <f>Tabla5[[#This Row],[00-00]]/Tabla5[[#This Row],[99-99]]-1</f>
        <v>4.5700267478393952E-2</v>
      </c>
      <c r="U61" s="7"/>
      <c r="V61" s="7"/>
      <c r="W61" s="7"/>
      <c r="X61" s="7"/>
    </row>
    <row r="62" spans="1:24" x14ac:dyDescent="0.2">
      <c r="A62" s="95" t="s">
        <v>63</v>
      </c>
      <c r="B62" s="95" t="s">
        <v>64</v>
      </c>
      <c r="C62" s="95" t="s">
        <v>7</v>
      </c>
      <c r="D62" s="100">
        <v>216775.18</v>
      </c>
      <c r="E62" s="100">
        <v>145543.14000000001</v>
      </c>
      <c r="F62" s="100">
        <v>215479.45</v>
      </c>
      <c r="G62" s="100">
        <v>213049.23</v>
      </c>
      <c r="H62" s="100">
        <v>208998.86</v>
      </c>
      <c r="I62" s="100">
        <v>228980.67</v>
      </c>
      <c r="J62" s="100">
        <v>316738.59000000003</v>
      </c>
      <c r="K62" s="100">
        <v>170069.83</v>
      </c>
      <c r="L62" s="100">
        <v>168003.01</v>
      </c>
      <c r="M62" s="100">
        <v>168003.01</v>
      </c>
      <c r="N62" s="100">
        <v>232664.98</v>
      </c>
      <c r="O62" s="100">
        <v>230302.9</v>
      </c>
      <c r="P62" s="100">
        <v>2514608.85</v>
      </c>
      <c r="Q62" s="136">
        <f t="shared" si="3"/>
        <v>2514608.85</v>
      </c>
      <c r="R62" s="136">
        <f t="shared" si="4"/>
        <v>1228826.53</v>
      </c>
      <c r="S62" s="136">
        <f t="shared" si="5"/>
        <v>1285782.32</v>
      </c>
      <c r="T62" s="137">
        <f>Tabla5[[#This Row],[00-00]]/Tabla5[[#This Row],[99-99]]-1</f>
        <v>4.6349739861166528E-2</v>
      </c>
      <c r="U62" s="7"/>
      <c r="V62" s="7"/>
      <c r="W62" s="7"/>
      <c r="X62" s="7"/>
    </row>
    <row r="63" spans="1:24" x14ac:dyDescent="0.2">
      <c r="A63" s="95" t="s">
        <v>203</v>
      </c>
      <c r="B63" s="95" t="s">
        <v>204</v>
      </c>
      <c r="C63" s="95" t="s">
        <v>162</v>
      </c>
      <c r="D63" s="100">
        <v>6211608.6699999999</v>
      </c>
      <c r="E63" s="100">
        <v>4929679.37</v>
      </c>
      <c r="F63" s="100">
        <v>0</v>
      </c>
      <c r="G63" s="100">
        <v>0</v>
      </c>
      <c r="H63" s="100">
        <v>0</v>
      </c>
      <c r="I63" s="100">
        <v>0</v>
      </c>
      <c r="J63" s="100">
        <v>0</v>
      </c>
      <c r="K63" s="100">
        <v>0</v>
      </c>
      <c r="L63" s="100">
        <v>2630834.87</v>
      </c>
      <c r="M63" s="100">
        <v>5317757.84</v>
      </c>
      <c r="N63" s="100">
        <v>6224262.7300000004</v>
      </c>
      <c r="O63" s="100">
        <v>7668152.2300000004</v>
      </c>
      <c r="P63" s="100">
        <v>32982295.699999999</v>
      </c>
      <c r="Q63" s="136">
        <f t="shared" si="3"/>
        <v>32982295.710000001</v>
      </c>
      <c r="R63" s="136">
        <f t="shared" si="4"/>
        <v>11141288.039999999</v>
      </c>
      <c r="S63" s="136">
        <f t="shared" si="5"/>
        <v>21841007.670000002</v>
      </c>
      <c r="T63" s="137">
        <f>Tabla5[[#This Row],[00-00]]/Tabla5[[#This Row],[99-99]]-1</f>
        <v>0.96036648469955566</v>
      </c>
      <c r="U63" s="7"/>
      <c r="V63" s="7"/>
      <c r="W63" s="7"/>
      <c r="X63" s="7"/>
    </row>
    <row r="64" spans="1:24" x14ac:dyDescent="0.2">
      <c r="A64" s="95" t="s">
        <v>195</v>
      </c>
      <c r="B64" s="95" t="s">
        <v>196</v>
      </c>
      <c r="C64" s="95" t="s">
        <v>162</v>
      </c>
      <c r="D64" s="100">
        <v>1770304.07</v>
      </c>
      <c r="E64" s="100">
        <v>1784547.21</v>
      </c>
      <c r="F64" s="100">
        <v>0</v>
      </c>
      <c r="G64" s="100">
        <v>0</v>
      </c>
      <c r="H64" s="100">
        <v>0</v>
      </c>
      <c r="I64" s="100">
        <v>0</v>
      </c>
      <c r="J64" s="100">
        <v>0</v>
      </c>
      <c r="K64" s="100">
        <v>0</v>
      </c>
      <c r="L64" s="100">
        <v>925109.21</v>
      </c>
      <c r="M64" s="100">
        <v>1173359.42</v>
      </c>
      <c r="N64" s="100">
        <v>2736924.27</v>
      </c>
      <c r="O64" s="100">
        <v>2505818.41</v>
      </c>
      <c r="P64" s="100">
        <v>10896062.6</v>
      </c>
      <c r="Q64" s="136">
        <f t="shared" si="3"/>
        <v>10896062.59</v>
      </c>
      <c r="R64" s="136">
        <f t="shared" si="4"/>
        <v>3554851.2800000003</v>
      </c>
      <c r="S64" s="136">
        <f t="shared" si="5"/>
        <v>7341211.3100000005</v>
      </c>
      <c r="T64" s="137">
        <f>Tabla5[[#This Row],[00-00]]/Tabla5[[#This Row],[99-99]]-1</f>
        <v>1.0651247356823319</v>
      </c>
      <c r="U64" s="7"/>
      <c r="V64" s="7"/>
      <c r="W64" s="7"/>
      <c r="X64" s="7"/>
    </row>
    <row r="65" spans="1:24" x14ac:dyDescent="0.2">
      <c r="A65" s="95" t="s">
        <v>169</v>
      </c>
      <c r="B65" s="95" t="s">
        <v>170</v>
      </c>
      <c r="C65" s="95" t="s">
        <v>162</v>
      </c>
      <c r="D65" s="100">
        <v>1910806.74</v>
      </c>
      <c r="E65" s="100">
        <v>1485181.55</v>
      </c>
      <c r="F65" s="100">
        <v>0</v>
      </c>
      <c r="G65" s="100">
        <v>0</v>
      </c>
      <c r="H65" s="100">
        <v>0</v>
      </c>
      <c r="I65" s="100">
        <v>0</v>
      </c>
      <c r="J65" s="100">
        <v>0</v>
      </c>
      <c r="K65" s="100">
        <v>0</v>
      </c>
      <c r="L65" s="100">
        <v>910260.31</v>
      </c>
      <c r="M65" s="100">
        <v>1006471.37</v>
      </c>
      <c r="N65" s="100">
        <v>1631555.19</v>
      </c>
      <c r="O65" s="100">
        <v>1163174.4099999999</v>
      </c>
      <c r="P65" s="100">
        <v>8107449.5700000003</v>
      </c>
      <c r="Q65" s="136">
        <f t="shared" si="3"/>
        <v>8107449.5700000003</v>
      </c>
      <c r="R65" s="136">
        <f t="shared" si="4"/>
        <v>3395988.29</v>
      </c>
      <c r="S65" s="136">
        <f t="shared" si="5"/>
        <v>4711461.28</v>
      </c>
      <c r="T65" s="137">
        <f>Tabla5[[#This Row],[00-00]]/Tabla5[[#This Row],[99-99]]-1</f>
        <v>0.38736087337921887</v>
      </c>
      <c r="U65" s="7"/>
      <c r="V65" s="7"/>
      <c r="W65" s="7"/>
      <c r="X65" s="7"/>
    </row>
    <row r="66" spans="1:24" x14ac:dyDescent="0.2">
      <c r="A66" s="95" t="s">
        <v>244</v>
      </c>
      <c r="B66" s="95" t="s">
        <v>245</v>
      </c>
      <c r="C66" s="95" t="s">
        <v>225</v>
      </c>
      <c r="D66" s="100">
        <v>312346.93</v>
      </c>
      <c r="E66" s="100">
        <v>309984.02</v>
      </c>
      <c r="F66" s="100">
        <v>285750.18</v>
      </c>
      <c r="G66" s="100">
        <v>297779.93</v>
      </c>
      <c r="H66" s="100">
        <v>285750.18</v>
      </c>
      <c r="I66" s="100">
        <v>249486.58</v>
      </c>
      <c r="J66" s="100">
        <v>297779.93</v>
      </c>
      <c r="K66" s="100">
        <v>360945.32</v>
      </c>
      <c r="L66" s="100">
        <v>334773.49</v>
      </c>
      <c r="M66" s="100">
        <v>295421.59999999998</v>
      </c>
      <c r="N66" s="100">
        <v>308601.65999999997</v>
      </c>
      <c r="O66" s="100">
        <v>321593.43</v>
      </c>
      <c r="P66" s="100">
        <v>3660213.25</v>
      </c>
      <c r="Q66" s="136">
        <f t="shared" si="3"/>
        <v>3660213.25</v>
      </c>
      <c r="R66" s="136">
        <f t="shared" si="4"/>
        <v>1741097.8199999998</v>
      </c>
      <c r="S66" s="136">
        <f t="shared" si="5"/>
        <v>1919115.4299999997</v>
      </c>
      <c r="T66" s="137">
        <f>Tabla5[[#This Row],[00-00]]/Tabla5[[#This Row],[99-99]]-1</f>
        <v>0.10224446206014992</v>
      </c>
      <c r="U66" s="7"/>
      <c r="V66" s="7"/>
      <c r="W66" s="7"/>
      <c r="X66" s="7"/>
    </row>
    <row r="67" spans="1:24" x14ac:dyDescent="0.2">
      <c r="A67" s="95" t="s">
        <v>150</v>
      </c>
      <c r="B67" s="95" t="s">
        <v>151</v>
      </c>
      <c r="C67" s="95" t="s">
        <v>137</v>
      </c>
      <c r="D67" s="100">
        <v>0</v>
      </c>
      <c r="E67" s="100">
        <v>439129.24</v>
      </c>
      <c r="F67" s="100">
        <v>484922.08</v>
      </c>
      <c r="G67" s="100">
        <v>544693.79</v>
      </c>
      <c r="H67" s="100">
        <v>0</v>
      </c>
      <c r="I67" s="100">
        <v>0</v>
      </c>
      <c r="J67" s="100">
        <v>412617.59</v>
      </c>
      <c r="K67" s="100">
        <v>511793.81</v>
      </c>
      <c r="L67" s="100">
        <v>494400.2</v>
      </c>
      <c r="M67" s="100">
        <v>581368.25</v>
      </c>
      <c r="N67" s="100">
        <v>526024.93999999994</v>
      </c>
      <c r="O67" s="100">
        <v>547108.11</v>
      </c>
      <c r="P67" s="100">
        <v>4542058.01</v>
      </c>
      <c r="Q67" s="136">
        <f t="shared" si="3"/>
        <v>4542058.0100000007</v>
      </c>
      <c r="R67" s="136">
        <f t="shared" si="4"/>
        <v>1468745.11</v>
      </c>
      <c r="S67" s="136">
        <f t="shared" si="5"/>
        <v>3073312.9</v>
      </c>
      <c r="T67" s="137">
        <f>Tabla5[[#This Row],[00-00]]/Tabla5[[#This Row],[99-99]]-1</f>
        <v>1.092475324054015</v>
      </c>
      <c r="U67" s="7"/>
      <c r="V67" s="7"/>
      <c r="W67" s="7"/>
      <c r="X67" s="7"/>
    </row>
    <row r="68" spans="1:24" x14ac:dyDescent="0.2">
      <c r="A68" s="95" t="s">
        <v>148</v>
      </c>
      <c r="B68" s="95" t="s">
        <v>149</v>
      </c>
      <c r="C68" s="95" t="s">
        <v>137</v>
      </c>
      <c r="D68" s="100">
        <v>0</v>
      </c>
      <c r="E68" s="100">
        <v>523966.5</v>
      </c>
      <c r="F68" s="100">
        <v>533125.06999999995</v>
      </c>
      <c r="G68" s="100">
        <v>543247.69999999995</v>
      </c>
      <c r="H68" s="100">
        <v>0</v>
      </c>
      <c r="I68" s="100">
        <v>0</v>
      </c>
      <c r="J68" s="100">
        <v>557708.59</v>
      </c>
      <c r="K68" s="100">
        <v>556068.44999999995</v>
      </c>
      <c r="L68" s="100">
        <v>574516.22</v>
      </c>
      <c r="M68" s="100">
        <v>583476.56000000006</v>
      </c>
      <c r="N68" s="100">
        <v>533931.13</v>
      </c>
      <c r="O68" s="100">
        <v>555014.29</v>
      </c>
      <c r="P68" s="100">
        <v>4961054.51</v>
      </c>
      <c r="Q68" s="136">
        <f t="shared" si="3"/>
        <v>4961054.51</v>
      </c>
      <c r="R68" s="136">
        <f t="shared" si="4"/>
        <v>1600339.2699999998</v>
      </c>
      <c r="S68" s="136">
        <f t="shared" si="5"/>
        <v>3360715.24</v>
      </c>
      <c r="T68" s="137">
        <f>Tabla5[[#This Row],[00-00]]/Tabla5[[#This Row],[99-99]]-1</f>
        <v>1.1000017327575802</v>
      </c>
      <c r="U68" s="7"/>
      <c r="V68" s="7"/>
      <c r="W68" s="7"/>
      <c r="X68" s="7"/>
    </row>
    <row r="69" spans="1:24" x14ac:dyDescent="0.2">
      <c r="A69" s="95" t="s">
        <v>146</v>
      </c>
      <c r="B69" s="95" t="s">
        <v>147</v>
      </c>
      <c r="C69" s="95" t="s">
        <v>137</v>
      </c>
      <c r="D69" s="100">
        <v>0</v>
      </c>
      <c r="E69" s="100">
        <v>2299764.65</v>
      </c>
      <c r="F69" s="100">
        <v>2289159.9900000002</v>
      </c>
      <c r="G69" s="100">
        <v>2133464.34</v>
      </c>
      <c r="H69" s="100">
        <v>0</v>
      </c>
      <c r="I69" s="100">
        <v>0</v>
      </c>
      <c r="J69" s="100">
        <v>2397616.7200000002</v>
      </c>
      <c r="K69" s="100">
        <v>2591647.9300000002</v>
      </c>
      <c r="L69" s="100">
        <v>2567929.37</v>
      </c>
      <c r="M69" s="100">
        <v>2710240.73</v>
      </c>
      <c r="N69" s="100">
        <v>2679143.06</v>
      </c>
      <c r="O69" s="100">
        <v>2753988.3</v>
      </c>
      <c r="P69" s="100">
        <v>22422955.100000001</v>
      </c>
      <c r="Q69" s="136">
        <f t="shared" si="3"/>
        <v>22422955.09</v>
      </c>
      <c r="R69" s="136">
        <f t="shared" si="4"/>
        <v>6722388.9800000004</v>
      </c>
      <c r="S69" s="136">
        <f t="shared" si="5"/>
        <v>15700566.109999999</v>
      </c>
      <c r="T69" s="137">
        <f>Tabla5[[#This Row],[00-00]]/Tabla5[[#This Row],[99-99]]-1</f>
        <v>1.3355634666055876</v>
      </c>
      <c r="U69" s="7"/>
      <c r="V69" s="7"/>
      <c r="W69" s="7"/>
      <c r="X69" s="7"/>
    </row>
    <row r="70" spans="1:24" x14ac:dyDescent="0.2">
      <c r="A70" s="91" t="s">
        <v>57</v>
      </c>
      <c r="B70" s="91" t="s">
        <v>58</v>
      </c>
      <c r="C70" s="91" t="s">
        <v>7</v>
      </c>
      <c r="D70" s="92">
        <v>235339.1</v>
      </c>
      <c r="E70" s="92">
        <v>194371.66</v>
      </c>
      <c r="F70" s="92">
        <v>248621.66</v>
      </c>
      <c r="G70" s="92">
        <v>327530.76</v>
      </c>
      <c r="H70" s="92">
        <v>320278.08</v>
      </c>
      <c r="I70" s="92">
        <v>288946.53000000003</v>
      </c>
      <c r="J70" s="92">
        <v>297649.74</v>
      </c>
      <c r="K70" s="92">
        <v>301041.55</v>
      </c>
      <c r="L70" s="92">
        <v>276932.84999999998</v>
      </c>
      <c r="M70" s="92">
        <v>253775.81</v>
      </c>
      <c r="N70" s="92">
        <v>293111.06</v>
      </c>
      <c r="O70" s="92">
        <v>296600.48</v>
      </c>
      <c r="P70" s="92">
        <v>3334199.28</v>
      </c>
      <c r="Q70" s="136">
        <f t="shared" ref="Q70:Q101" si="6">SUM(D70:O70)</f>
        <v>3334199.2800000003</v>
      </c>
      <c r="R70" s="136">
        <f t="shared" ref="R70:R101" si="7">SUM(D70:I70)</f>
        <v>1615087.79</v>
      </c>
      <c r="S70" s="136">
        <f t="shared" ref="S70:S101" si="8">SUM(J70:O70)</f>
        <v>1719111.49</v>
      </c>
      <c r="T70" s="137">
        <f>Tabla5[[#This Row],[00-00]]/Tabla5[[#This Row],[99-99]]-1</f>
        <v>6.440745861870445E-2</v>
      </c>
      <c r="U70" s="7"/>
      <c r="V70" s="7"/>
      <c r="W70" s="7"/>
      <c r="X70" s="7"/>
    </row>
    <row r="71" spans="1:24" x14ac:dyDescent="0.2">
      <c r="A71" s="91" t="s">
        <v>59</v>
      </c>
      <c r="B71" s="91" t="s">
        <v>60</v>
      </c>
      <c r="C71" s="91" t="s">
        <v>7</v>
      </c>
      <c r="D71" s="92">
        <v>483692.35</v>
      </c>
      <c r="E71" s="92">
        <v>399767.39</v>
      </c>
      <c r="F71" s="92">
        <v>511168.46</v>
      </c>
      <c r="G71" s="92">
        <v>673628.36</v>
      </c>
      <c r="H71" s="92">
        <v>658252.68999999994</v>
      </c>
      <c r="I71" s="92">
        <v>593848.94999999995</v>
      </c>
      <c r="J71" s="92">
        <v>612125.68999999994</v>
      </c>
      <c r="K71" s="92">
        <v>618895.75</v>
      </c>
      <c r="L71" s="92">
        <v>569092.25</v>
      </c>
      <c r="M71" s="92">
        <v>521509.29</v>
      </c>
      <c r="N71" s="92">
        <v>602717.54</v>
      </c>
      <c r="O71" s="92">
        <v>609696.38</v>
      </c>
      <c r="P71" s="92">
        <v>6854395.0999999996</v>
      </c>
      <c r="Q71" s="136">
        <f t="shared" si="6"/>
        <v>6854395.1000000006</v>
      </c>
      <c r="R71" s="136">
        <f t="shared" si="7"/>
        <v>3320358.2</v>
      </c>
      <c r="S71" s="136">
        <f t="shared" si="8"/>
        <v>3534036.9</v>
      </c>
      <c r="T71" s="137">
        <f>Tabla5[[#This Row],[00-00]]/Tabla5[[#This Row],[99-99]]-1</f>
        <v>6.4354110951041266E-2</v>
      </c>
      <c r="U71" s="7"/>
      <c r="V71" s="7"/>
      <c r="W71" s="7"/>
      <c r="X71" s="7"/>
    </row>
    <row r="72" spans="1:24" x14ac:dyDescent="0.2">
      <c r="A72" s="91" t="s">
        <v>55</v>
      </c>
      <c r="B72" s="91" t="s">
        <v>56</v>
      </c>
      <c r="C72" s="91" t="s">
        <v>7</v>
      </c>
      <c r="D72" s="92">
        <v>300680.95</v>
      </c>
      <c r="E72" s="92">
        <v>248331.56</v>
      </c>
      <c r="F72" s="92">
        <v>317667.12</v>
      </c>
      <c r="G72" s="92">
        <v>418624.34</v>
      </c>
      <c r="H72" s="92">
        <v>409050.81</v>
      </c>
      <c r="I72" s="92">
        <v>369306.16</v>
      </c>
      <c r="J72" s="92">
        <v>380330.22</v>
      </c>
      <c r="K72" s="92">
        <v>384787.57</v>
      </c>
      <c r="L72" s="92">
        <v>353700.03</v>
      </c>
      <c r="M72" s="92">
        <v>324198.59000000003</v>
      </c>
      <c r="N72" s="92">
        <v>374636.54</v>
      </c>
      <c r="O72" s="92">
        <v>379077.61</v>
      </c>
      <c r="P72" s="92">
        <v>4260391.5</v>
      </c>
      <c r="Q72" s="136">
        <f t="shared" si="6"/>
        <v>4260391.5</v>
      </c>
      <c r="R72" s="136">
        <f t="shared" si="7"/>
        <v>2063660.94</v>
      </c>
      <c r="S72" s="136">
        <f t="shared" si="8"/>
        <v>2196730.56</v>
      </c>
      <c r="T72" s="137">
        <f>Tabla5[[#This Row],[00-00]]/Tabla5[[#This Row],[99-99]]-1</f>
        <v>6.4482307834929475E-2</v>
      </c>
      <c r="U72" s="7"/>
      <c r="V72" s="7"/>
      <c r="W72" s="7"/>
      <c r="X72" s="7"/>
    </row>
    <row r="73" spans="1:24" x14ac:dyDescent="0.2">
      <c r="A73" s="91" t="s">
        <v>65</v>
      </c>
      <c r="B73" s="91" t="s">
        <v>66</v>
      </c>
      <c r="C73" s="91" t="s">
        <v>7</v>
      </c>
      <c r="D73" s="92">
        <v>231159.56</v>
      </c>
      <c r="E73" s="92">
        <v>155264.01</v>
      </c>
      <c r="F73" s="92">
        <v>229790.74</v>
      </c>
      <c r="G73" s="92">
        <v>227360.52</v>
      </c>
      <c r="H73" s="92">
        <v>222770.11</v>
      </c>
      <c r="I73" s="92">
        <v>244372.05</v>
      </c>
      <c r="J73" s="92">
        <v>337800.49</v>
      </c>
      <c r="K73" s="92">
        <v>181289.72</v>
      </c>
      <c r="L73" s="92">
        <v>178927.64</v>
      </c>
      <c r="M73" s="92">
        <v>178927.64</v>
      </c>
      <c r="N73" s="92">
        <v>248313.77</v>
      </c>
      <c r="O73" s="92">
        <v>245656.43</v>
      </c>
      <c r="P73" s="92">
        <v>2681632.6800000002</v>
      </c>
      <c r="Q73" s="136">
        <f t="shared" si="6"/>
        <v>2681632.6800000002</v>
      </c>
      <c r="R73" s="136">
        <f t="shared" si="7"/>
        <v>1310716.99</v>
      </c>
      <c r="S73" s="136">
        <f t="shared" si="8"/>
        <v>1370915.69</v>
      </c>
      <c r="T73" s="137">
        <f>Tabla5[[#This Row],[00-00]]/Tabla5[[#This Row],[99-99]]-1</f>
        <v>4.5928068728246174E-2</v>
      </c>
      <c r="U73" s="7"/>
      <c r="V73" s="7"/>
      <c r="W73" s="7"/>
      <c r="X73" s="7"/>
    </row>
    <row r="74" spans="1:24" x14ac:dyDescent="0.2">
      <c r="A74" s="91" t="s">
        <v>270</v>
      </c>
      <c r="B74" s="91" t="s">
        <v>271</v>
      </c>
      <c r="C74" s="91" t="s">
        <v>261</v>
      </c>
      <c r="D74" s="92">
        <v>361049.97</v>
      </c>
      <c r="E74" s="92">
        <v>266036.82</v>
      </c>
      <c r="F74" s="92">
        <v>199603.63</v>
      </c>
      <c r="G74" s="92">
        <v>209028.93</v>
      </c>
      <c r="H74" s="92">
        <v>199603.63</v>
      </c>
      <c r="I74" s="92">
        <v>209028.93</v>
      </c>
      <c r="J74" s="92">
        <v>237608.89</v>
      </c>
      <c r="K74" s="92">
        <v>228031.56</v>
      </c>
      <c r="L74" s="92">
        <v>209028.93</v>
      </c>
      <c r="M74" s="92">
        <v>237608.89</v>
      </c>
      <c r="N74" s="92">
        <v>228031.56</v>
      </c>
      <c r="O74" s="92">
        <v>209028.93</v>
      </c>
      <c r="P74" s="92">
        <v>2793690.67</v>
      </c>
      <c r="Q74" s="136">
        <f t="shared" si="6"/>
        <v>2793690.6700000004</v>
      </c>
      <c r="R74" s="136">
        <f t="shared" si="7"/>
        <v>1444351.91</v>
      </c>
      <c r="S74" s="136">
        <f t="shared" si="8"/>
        <v>1349338.76</v>
      </c>
      <c r="T74" s="137">
        <f>Tabla5[[#This Row],[00-00]]/Tabla5[[#This Row],[99-99]]-1</f>
        <v>-6.5782548797266416E-2</v>
      </c>
      <c r="U74" s="7"/>
      <c r="V74" s="7"/>
      <c r="W74" s="7"/>
      <c r="X74" s="7"/>
    </row>
    <row r="75" spans="1:24" x14ac:dyDescent="0.2">
      <c r="A75" s="95" t="s">
        <v>272</v>
      </c>
      <c r="B75" s="95" t="s">
        <v>273</v>
      </c>
      <c r="C75" s="95" t="s">
        <v>261</v>
      </c>
      <c r="D75" s="100">
        <v>424492.72</v>
      </c>
      <c r="E75" s="100">
        <v>341110.22</v>
      </c>
      <c r="F75" s="100">
        <v>276678.28999999998</v>
      </c>
      <c r="G75" s="100">
        <v>341110.22</v>
      </c>
      <c r="H75" s="100">
        <v>276678.28999999998</v>
      </c>
      <c r="I75" s="100">
        <v>276678.28999999998</v>
      </c>
      <c r="J75" s="100">
        <v>341110.22</v>
      </c>
      <c r="K75" s="100">
        <v>276678.28999999998</v>
      </c>
      <c r="L75" s="100">
        <v>276678.28999999998</v>
      </c>
      <c r="M75" s="100">
        <v>341110.22</v>
      </c>
      <c r="N75" s="100">
        <v>276678.28999999998</v>
      </c>
      <c r="O75" s="100">
        <v>265307.95</v>
      </c>
      <c r="P75" s="100">
        <v>3714311.29</v>
      </c>
      <c r="Q75" s="136">
        <f t="shared" si="6"/>
        <v>3714311.29</v>
      </c>
      <c r="R75" s="136">
        <f t="shared" si="7"/>
        <v>1936748.03</v>
      </c>
      <c r="S75" s="136">
        <f t="shared" si="8"/>
        <v>1777563.26</v>
      </c>
      <c r="T75" s="137">
        <f>Tabla5[[#This Row],[00-00]]/Tabla5[[#This Row],[99-99]]-1</f>
        <v>-8.2191781034107958E-2</v>
      </c>
      <c r="U75" s="7"/>
      <c r="V75" s="7"/>
      <c r="W75" s="7"/>
      <c r="X75" s="7"/>
    </row>
    <row r="76" spans="1:24" x14ac:dyDescent="0.2">
      <c r="A76" s="95" t="s">
        <v>268</v>
      </c>
      <c r="B76" s="95" t="s">
        <v>269</v>
      </c>
      <c r="C76" s="95" t="s">
        <v>261</v>
      </c>
      <c r="D76" s="100">
        <v>231530.13</v>
      </c>
      <c r="E76" s="100">
        <v>185801.60000000001</v>
      </c>
      <c r="F76" s="100">
        <v>185801.60000000001</v>
      </c>
      <c r="G76" s="100">
        <v>198188.37</v>
      </c>
      <c r="H76" s="100">
        <v>185801.60000000001</v>
      </c>
      <c r="I76" s="100">
        <v>185801.60000000001</v>
      </c>
      <c r="J76" s="100">
        <v>198188.37</v>
      </c>
      <c r="K76" s="100">
        <v>203166.36</v>
      </c>
      <c r="L76" s="100">
        <v>203166.36</v>
      </c>
      <c r="M76" s="100">
        <v>216710.78</v>
      </c>
      <c r="N76" s="100">
        <v>203166.36</v>
      </c>
      <c r="O76" s="100">
        <v>203166.36</v>
      </c>
      <c r="P76" s="100">
        <v>2400489.4900000002</v>
      </c>
      <c r="Q76" s="136">
        <f t="shared" si="6"/>
        <v>2400489.4899999998</v>
      </c>
      <c r="R76" s="136">
        <f t="shared" si="7"/>
        <v>1172924.8999999999</v>
      </c>
      <c r="S76" s="136">
        <f t="shared" si="8"/>
        <v>1227564.5899999999</v>
      </c>
      <c r="T76" s="137">
        <f>Tabla5[[#This Row],[00-00]]/Tabla5[[#This Row],[99-99]]-1</f>
        <v>4.6584133391660343E-2</v>
      </c>
      <c r="U76" s="7"/>
      <c r="V76" s="7"/>
      <c r="W76" s="7"/>
      <c r="X76" s="7"/>
    </row>
    <row r="77" spans="1:24" x14ac:dyDescent="0.2">
      <c r="A77" s="95" t="s">
        <v>259</v>
      </c>
      <c r="B77" s="95" t="s">
        <v>260</v>
      </c>
      <c r="C77" s="95" t="s">
        <v>261</v>
      </c>
      <c r="D77" s="100">
        <v>341074.3</v>
      </c>
      <c r="E77" s="100">
        <v>288767.86</v>
      </c>
      <c r="F77" s="100">
        <v>258555.61</v>
      </c>
      <c r="G77" s="100">
        <v>273661.73</v>
      </c>
      <c r="H77" s="100">
        <v>258555.61</v>
      </c>
      <c r="I77" s="100">
        <v>258555.61</v>
      </c>
      <c r="J77" s="100">
        <v>273661.73</v>
      </c>
      <c r="K77" s="100">
        <v>282719.3</v>
      </c>
      <c r="L77" s="100">
        <v>282719.3</v>
      </c>
      <c r="M77" s="100">
        <v>299237.19</v>
      </c>
      <c r="N77" s="100">
        <v>282719.3</v>
      </c>
      <c r="O77" s="100">
        <v>282719.3</v>
      </c>
      <c r="P77" s="100">
        <v>3382946.84</v>
      </c>
      <c r="Q77" s="136">
        <f t="shared" si="6"/>
        <v>3382946.8399999989</v>
      </c>
      <c r="R77" s="136">
        <f t="shared" si="7"/>
        <v>1679170.7199999997</v>
      </c>
      <c r="S77" s="136">
        <f t="shared" si="8"/>
        <v>1703776.12</v>
      </c>
      <c r="T77" s="137">
        <f>Tabla5[[#This Row],[00-00]]/Tabla5[[#This Row],[99-99]]-1</f>
        <v>1.4653304578822413E-2</v>
      </c>
      <c r="U77" s="7"/>
      <c r="V77" s="7"/>
      <c r="W77" s="7"/>
      <c r="X77" s="7"/>
    </row>
    <row r="78" spans="1:24" x14ac:dyDescent="0.2">
      <c r="A78" s="95" t="s">
        <v>262</v>
      </c>
      <c r="B78" s="95" t="s">
        <v>263</v>
      </c>
      <c r="C78" s="95" t="s">
        <v>261</v>
      </c>
      <c r="D78" s="100">
        <v>207319.21</v>
      </c>
      <c r="E78" s="100">
        <v>173167.98</v>
      </c>
      <c r="F78" s="100">
        <v>152079.60999999999</v>
      </c>
      <c r="G78" s="100">
        <v>179453.94</v>
      </c>
      <c r="H78" s="100">
        <v>160596.07</v>
      </c>
      <c r="I78" s="100">
        <v>160596.07</v>
      </c>
      <c r="J78" s="100">
        <v>179453.94</v>
      </c>
      <c r="K78" s="100">
        <v>175604.92</v>
      </c>
      <c r="L78" s="100">
        <v>175604.92</v>
      </c>
      <c r="M78" s="100">
        <v>196225.19</v>
      </c>
      <c r="N78" s="100">
        <v>175604.92</v>
      </c>
      <c r="O78" s="100">
        <v>175604.92</v>
      </c>
      <c r="P78" s="100">
        <v>2111311.69</v>
      </c>
      <c r="Q78" s="136">
        <f t="shared" si="6"/>
        <v>2111311.69</v>
      </c>
      <c r="R78" s="136">
        <f t="shared" si="7"/>
        <v>1033212.8800000001</v>
      </c>
      <c r="S78" s="136">
        <f t="shared" si="8"/>
        <v>1078098.81</v>
      </c>
      <c r="T78" s="137">
        <f>Tabla5[[#This Row],[00-00]]/Tabla5[[#This Row],[99-99]]-1</f>
        <v>4.3443060833697533E-2</v>
      </c>
      <c r="U78" s="7"/>
      <c r="V78" s="7"/>
      <c r="W78" s="7"/>
      <c r="X78" s="7"/>
    </row>
    <row r="79" spans="1:24" x14ac:dyDescent="0.2">
      <c r="A79" s="91" t="s">
        <v>264</v>
      </c>
      <c r="B79" s="91" t="s">
        <v>265</v>
      </c>
      <c r="C79" s="91" t="s">
        <v>261</v>
      </c>
      <c r="D79" s="92">
        <v>417880.85</v>
      </c>
      <c r="E79" s="92">
        <v>359609.49</v>
      </c>
      <c r="F79" s="92">
        <v>340201.4</v>
      </c>
      <c r="G79" s="92">
        <v>388721.63</v>
      </c>
      <c r="H79" s="92">
        <v>330497.36</v>
      </c>
      <c r="I79" s="92">
        <v>330497.36</v>
      </c>
      <c r="J79" s="92">
        <v>388721.63</v>
      </c>
      <c r="K79" s="92">
        <v>361384.96000000002</v>
      </c>
      <c r="L79" s="92">
        <v>361384.96000000002</v>
      </c>
      <c r="M79" s="92">
        <v>425050.75</v>
      </c>
      <c r="N79" s="92">
        <v>361384.96000000002</v>
      </c>
      <c r="O79" s="92">
        <v>361384.96000000002</v>
      </c>
      <c r="P79" s="92">
        <v>4426720.3099999996</v>
      </c>
      <c r="Q79" s="136">
        <f t="shared" si="6"/>
        <v>4426720.3099999996</v>
      </c>
      <c r="R79" s="136">
        <f t="shared" si="7"/>
        <v>2167408.09</v>
      </c>
      <c r="S79" s="136">
        <f t="shared" si="8"/>
        <v>2259312.2200000002</v>
      </c>
      <c r="T79" s="137">
        <f>Tabla5[[#This Row],[00-00]]/Tabla5[[#This Row],[99-99]]-1</f>
        <v>4.2402780733369116E-2</v>
      </c>
      <c r="U79" s="7"/>
      <c r="V79" s="7"/>
      <c r="W79" s="7"/>
      <c r="X79" s="7"/>
    </row>
    <row r="80" spans="1:24" x14ac:dyDescent="0.2">
      <c r="A80" s="91" t="s">
        <v>266</v>
      </c>
      <c r="B80" s="91" t="s">
        <v>267</v>
      </c>
      <c r="C80" s="91" t="s">
        <v>261</v>
      </c>
      <c r="D80" s="92">
        <v>208313.08</v>
      </c>
      <c r="E80" s="92">
        <v>175558.32</v>
      </c>
      <c r="F80" s="92">
        <v>162103.71</v>
      </c>
      <c r="G80" s="92">
        <v>175558.32</v>
      </c>
      <c r="H80" s="92">
        <v>162103.71</v>
      </c>
      <c r="I80" s="92">
        <v>162103.71</v>
      </c>
      <c r="J80" s="92">
        <v>175558.32</v>
      </c>
      <c r="K80" s="92">
        <v>177253.76000000001</v>
      </c>
      <c r="L80" s="92">
        <v>177253.76000000001</v>
      </c>
      <c r="M80" s="92">
        <v>191965.82</v>
      </c>
      <c r="N80" s="92">
        <v>177253.76000000001</v>
      </c>
      <c r="O80" s="92">
        <v>177253.76000000001</v>
      </c>
      <c r="P80" s="92">
        <v>2122280.0299999998</v>
      </c>
      <c r="Q80" s="136">
        <f t="shared" si="6"/>
        <v>2122280.0300000003</v>
      </c>
      <c r="R80" s="136">
        <f t="shared" si="7"/>
        <v>1045740.8499999999</v>
      </c>
      <c r="S80" s="136">
        <f t="shared" si="8"/>
        <v>1076539.1800000002</v>
      </c>
      <c r="T80" s="137">
        <f>Tabla5[[#This Row],[00-00]]/Tabla5[[#This Row],[99-99]]-1</f>
        <v>2.9451206768866589E-2</v>
      </c>
      <c r="U80" s="7"/>
      <c r="V80" s="7"/>
      <c r="W80" s="7"/>
      <c r="X80" s="7"/>
    </row>
    <row r="81" spans="1:24" x14ac:dyDescent="0.2">
      <c r="A81" s="91" t="s">
        <v>253</v>
      </c>
      <c r="B81" s="91" t="s">
        <v>254</v>
      </c>
      <c r="C81" s="91" t="s">
        <v>248</v>
      </c>
      <c r="D81" s="92">
        <v>65863.17</v>
      </c>
      <c r="E81" s="92">
        <v>49375.93</v>
      </c>
      <c r="F81" s="92">
        <v>56408.480000000003</v>
      </c>
      <c r="G81" s="92">
        <v>70473.59</v>
      </c>
      <c r="H81" s="92">
        <v>49375.93</v>
      </c>
      <c r="I81" s="92">
        <v>56408.480000000003</v>
      </c>
      <c r="J81" s="92">
        <v>70473.59</v>
      </c>
      <c r="K81" s="92">
        <v>53990.5</v>
      </c>
      <c r="L81" s="92">
        <v>61680.3</v>
      </c>
      <c r="M81" s="92">
        <v>77059.91</v>
      </c>
      <c r="N81" s="92">
        <v>53990.5</v>
      </c>
      <c r="O81" s="92">
        <v>61680.3</v>
      </c>
      <c r="P81" s="92">
        <v>726780.68</v>
      </c>
      <c r="Q81" s="136">
        <f t="shared" si="6"/>
        <v>726780.68000000017</v>
      </c>
      <c r="R81" s="136">
        <f t="shared" si="7"/>
        <v>347905.58</v>
      </c>
      <c r="S81" s="136">
        <f t="shared" si="8"/>
        <v>378875.10000000003</v>
      </c>
      <c r="T81" s="137">
        <f>Tabla5[[#This Row],[00-00]]/Tabla5[[#This Row],[99-99]]-1</f>
        <v>8.9017025826375162E-2</v>
      </c>
      <c r="U81" s="7"/>
      <c r="V81" s="7"/>
      <c r="W81" s="7"/>
      <c r="X81" s="7"/>
    </row>
    <row r="82" spans="1:24" x14ac:dyDescent="0.2">
      <c r="A82" s="91" t="s">
        <v>251</v>
      </c>
      <c r="B82" s="91" t="s">
        <v>252</v>
      </c>
      <c r="C82" s="91" t="s">
        <v>248</v>
      </c>
      <c r="D82" s="92">
        <v>623418.75</v>
      </c>
      <c r="E82" s="92">
        <v>605713.84</v>
      </c>
      <c r="F82" s="92">
        <v>605713.84</v>
      </c>
      <c r="G82" s="92">
        <v>667058.06999999995</v>
      </c>
      <c r="H82" s="92">
        <v>605713.84</v>
      </c>
      <c r="I82" s="92">
        <v>605713.84</v>
      </c>
      <c r="J82" s="92">
        <v>667058.06999999995</v>
      </c>
      <c r="K82" s="92">
        <v>662322.61</v>
      </c>
      <c r="L82" s="92">
        <v>662322.61</v>
      </c>
      <c r="M82" s="92">
        <v>729399.94</v>
      </c>
      <c r="N82" s="92">
        <v>662322.61</v>
      </c>
      <c r="O82" s="92">
        <v>662322.61</v>
      </c>
      <c r="P82" s="92">
        <v>7759080.6299999999</v>
      </c>
      <c r="Q82" s="136">
        <f t="shared" si="6"/>
        <v>7759080.6300000008</v>
      </c>
      <c r="R82" s="136">
        <f t="shared" si="7"/>
        <v>3713332.1799999992</v>
      </c>
      <c r="S82" s="136">
        <f t="shared" si="8"/>
        <v>4045748.4499999997</v>
      </c>
      <c r="T82" s="137">
        <f>Tabla5[[#This Row],[00-00]]/Tabla5[[#This Row],[99-99]]-1</f>
        <v>8.9519669635373278E-2</v>
      </c>
      <c r="U82" s="7"/>
      <c r="V82" s="7"/>
      <c r="W82" s="7"/>
      <c r="X82" s="7"/>
    </row>
    <row r="83" spans="1:24" x14ac:dyDescent="0.2">
      <c r="A83" s="91" t="s">
        <v>257</v>
      </c>
      <c r="B83" s="91" t="s">
        <v>258</v>
      </c>
      <c r="C83" s="91" t="s">
        <v>248</v>
      </c>
      <c r="D83" s="92">
        <v>301988.15999999997</v>
      </c>
      <c r="E83" s="92">
        <v>269271.69</v>
      </c>
      <c r="F83" s="92">
        <v>269271.69</v>
      </c>
      <c r="G83" s="92">
        <v>323126.03000000003</v>
      </c>
      <c r="H83" s="92">
        <v>269271.69</v>
      </c>
      <c r="I83" s="92">
        <v>269271.69</v>
      </c>
      <c r="J83" s="92">
        <v>323126.03000000003</v>
      </c>
      <c r="K83" s="92">
        <v>294437.37</v>
      </c>
      <c r="L83" s="92">
        <v>294437.37</v>
      </c>
      <c r="M83" s="92">
        <v>353324.85</v>
      </c>
      <c r="N83" s="92">
        <v>294437.37</v>
      </c>
      <c r="O83" s="92">
        <v>294437.37</v>
      </c>
      <c r="P83" s="92">
        <v>3556401.31</v>
      </c>
      <c r="Q83" s="136">
        <f t="shared" si="6"/>
        <v>3556401.3100000005</v>
      </c>
      <c r="R83" s="136">
        <f t="shared" si="7"/>
        <v>1702200.95</v>
      </c>
      <c r="S83" s="136">
        <f t="shared" si="8"/>
        <v>1854200.3600000003</v>
      </c>
      <c r="T83" s="137">
        <f>Tabla5[[#This Row],[00-00]]/Tabla5[[#This Row],[99-99]]-1</f>
        <v>8.9295808464917359E-2</v>
      </c>
      <c r="U83" s="7"/>
      <c r="V83" s="7"/>
      <c r="W83" s="7"/>
      <c r="X83" s="7"/>
    </row>
    <row r="84" spans="1:24" x14ac:dyDescent="0.2">
      <c r="A84" s="91" t="s">
        <v>249</v>
      </c>
      <c r="B84" s="91" t="s">
        <v>250</v>
      </c>
      <c r="C84" s="91" t="s">
        <v>248</v>
      </c>
      <c r="D84" s="92">
        <v>270080.15000000002</v>
      </c>
      <c r="E84" s="92">
        <v>228542.83</v>
      </c>
      <c r="F84" s="92">
        <v>232050.57</v>
      </c>
      <c r="G84" s="92">
        <v>288983.90999999997</v>
      </c>
      <c r="H84" s="92">
        <v>228542.83</v>
      </c>
      <c r="I84" s="92">
        <v>232050.57</v>
      </c>
      <c r="J84" s="92">
        <v>288983.90999999997</v>
      </c>
      <c r="K84" s="92">
        <v>249902.11</v>
      </c>
      <c r="L84" s="92">
        <v>253737.68</v>
      </c>
      <c r="M84" s="92">
        <v>315991.93</v>
      </c>
      <c r="N84" s="92">
        <v>249902.11</v>
      </c>
      <c r="O84" s="92">
        <v>253737.68</v>
      </c>
      <c r="P84" s="92">
        <v>3092506.28</v>
      </c>
      <c r="Q84" s="136">
        <f t="shared" si="6"/>
        <v>3092506.2800000003</v>
      </c>
      <c r="R84" s="136">
        <f t="shared" si="7"/>
        <v>1480250.86</v>
      </c>
      <c r="S84" s="136">
        <f t="shared" si="8"/>
        <v>1612255.4199999997</v>
      </c>
      <c r="T84" s="137">
        <f>Tabla5[[#This Row],[00-00]]/Tabla5[[#This Row],[99-99]]-1</f>
        <v>8.9177154742541065E-2</v>
      </c>
      <c r="U84" s="7"/>
      <c r="V84" s="7"/>
      <c r="W84" s="7"/>
      <c r="X84" s="7"/>
    </row>
    <row r="85" spans="1:24" x14ac:dyDescent="0.2">
      <c r="A85" s="91" t="s">
        <v>255</v>
      </c>
      <c r="B85" s="91" t="s">
        <v>256</v>
      </c>
      <c r="C85" s="91" t="s">
        <v>248</v>
      </c>
      <c r="D85" s="92">
        <v>610981.19999999995</v>
      </c>
      <c r="E85" s="92">
        <v>555945.22</v>
      </c>
      <c r="F85" s="92">
        <v>555945.22</v>
      </c>
      <c r="G85" s="92">
        <v>653745.56000000006</v>
      </c>
      <c r="H85" s="92">
        <v>555945.22</v>
      </c>
      <c r="I85" s="92">
        <v>555945.22</v>
      </c>
      <c r="J85" s="92">
        <v>653745.56000000006</v>
      </c>
      <c r="K85" s="92">
        <v>607903.06999999995</v>
      </c>
      <c r="L85" s="92">
        <v>607903.06999999995</v>
      </c>
      <c r="M85" s="92">
        <v>714843.68</v>
      </c>
      <c r="N85" s="92">
        <v>607903.06999999995</v>
      </c>
      <c r="O85" s="92">
        <v>607903.06999999995</v>
      </c>
      <c r="P85" s="92">
        <v>7288709.1600000001</v>
      </c>
      <c r="Q85" s="136">
        <f t="shared" si="6"/>
        <v>7288709.1600000001</v>
      </c>
      <c r="R85" s="136">
        <f t="shared" si="7"/>
        <v>3488507.6399999997</v>
      </c>
      <c r="S85" s="136">
        <f t="shared" si="8"/>
        <v>3800201.5199999996</v>
      </c>
      <c r="T85" s="137">
        <f>Tabla5[[#This Row],[00-00]]/Tabla5[[#This Row],[99-99]]-1</f>
        <v>8.9348773792566449E-2</v>
      </c>
      <c r="U85" s="7"/>
      <c r="V85" s="7"/>
      <c r="W85" s="7"/>
      <c r="X85" s="7"/>
    </row>
    <row r="86" spans="1:24" x14ac:dyDescent="0.2">
      <c r="A86" s="91" t="s">
        <v>246</v>
      </c>
      <c r="B86" s="91" t="s">
        <v>247</v>
      </c>
      <c r="C86" s="91" t="s">
        <v>248</v>
      </c>
      <c r="D86" s="92">
        <v>1147555.01</v>
      </c>
      <c r="E86" s="92">
        <v>969378.1</v>
      </c>
      <c r="F86" s="92">
        <v>980148.97</v>
      </c>
      <c r="G86" s="92">
        <v>1227878.93</v>
      </c>
      <c r="H86" s="92">
        <v>969378.1</v>
      </c>
      <c r="I86" s="92">
        <v>980148.97</v>
      </c>
      <c r="J86" s="92">
        <v>1227878.93</v>
      </c>
      <c r="K86" s="92">
        <v>1059974.55</v>
      </c>
      <c r="L86" s="92">
        <v>1071752.04</v>
      </c>
      <c r="M86" s="92">
        <v>1342634.43</v>
      </c>
      <c r="N86" s="92">
        <v>1059974.55</v>
      </c>
      <c r="O86" s="92">
        <v>1071752.04</v>
      </c>
      <c r="P86" s="92">
        <v>13108454.6</v>
      </c>
      <c r="Q86" s="136">
        <f t="shared" si="6"/>
        <v>13108454.619999997</v>
      </c>
      <c r="R86" s="136">
        <f t="shared" si="7"/>
        <v>6274488.0799999991</v>
      </c>
      <c r="S86" s="136">
        <f t="shared" si="8"/>
        <v>6833966.54</v>
      </c>
      <c r="T86" s="137">
        <f>Tabla5[[#This Row],[00-00]]/Tabla5[[#This Row],[99-99]]-1</f>
        <v>8.9167188281597864E-2</v>
      </c>
      <c r="U86" s="7"/>
      <c r="V86" s="7"/>
      <c r="W86" s="7"/>
      <c r="X86" s="7"/>
    </row>
    <row r="87" spans="1:24" x14ac:dyDescent="0.2">
      <c r="A87" s="91" t="s">
        <v>34</v>
      </c>
      <c r="B87" s="91" t="s">
        <v>35</v>
      </c>
      <c r="C87" s="91" t="s">
        <v>31</v>
      </c>
      <c r="D87" s="92">
        <v>280649.77</v>
      </c>
      <c r="E87" s="92">
        <v>238693.53</v>
      </c>
      <c r="F87" s="92">
        <v>230993.74</v>
      </c>
      <c r="G87" s="92">
        <v>300291.87</v>
      </c>
      <c r="H87" s="92">
        <v>238693.53</v>
      </c>
      <c r="I87" s="92">
        <v>230993.74</v>
      </c>
      <c r="J87" s="92">
        <v>300291.87</v>
      </c>
      <c r="K87" s="92">
        <v>261001.59</v>
      </c>
      <c r="L87" s="92">
        <v>252582.19</v>
      </c>
      <c r="M87" s="92">
        <v>328356.84000000003</v>
      </c>
      <c r="N87" s="92">
        <v>261001.59</v>
      </c>
      <c r="O87" s="92">
        <v>252582.19</v>
      </c>
      <c r="P87" s="92">
        <v>3176132.45</v>
      </c>
      <c r="Q87" s="136">
        <f t="shared" si="6"/>
        <v>3176132.45</v>
      </c>
      <c r="R87" s="136">
        <f t="shared" si="7"/>
        <v>1520316.1800000002</v>
      </c>
      <c r="S87" s="136">
        <f t="shared" si="8"/>
        <v>1655816.27</v>
      </c>
      <c r="T87" s="137">
        <f>Tabla5[[#This Row],[00-00]]/Tabla5[[#This Row],[99-99]]-1</f>
        <v>8.91262566185409E-2</v>
      </c>
      <c r="U87" s="7"/>
      <c r="V87" s="7"/>
      <c r="W87" s="7"/>
      <c r="X87" s="7"/>
    </row>
    <row r="88" spans="1:24" x14ac:dyDescent="0.2">
      <c r="A88" s="91" t="s">
        <v>32</v>
      </c>
      <c r="B88" s="91" t="s">
        <v>33</v>
      </c>
      <c r="C88" s="91" t="s">
        <v>31</v>
      </c>
      <c r="D88" s="92">
        <v>520255.43</v>
      </c>
      <c r="E88" s="92">
        <v>487212.59</v>
      </c>
      <c r="F88" s="92">
        <v>478324.26</v>
      </c>
      <c r="G88" s="92">
        <v>556673.31000000006</v>
      </c>
      <c r="H88" s="92">
        <v>487212.59</v>
      </c>
      <c r="I88" s="92">
        <v>478324.26</v>
      </c>
      <c r="J88" s="92">
        <v>556673.31000000006</v>
      </c>
      <c r="K88" s="92">
        <v>532746.48</v>
      </c>
      <c r="L88" s="92">
        <v>523027.46</v>
      </c>
      <c r="M88" s="92">
        <v>608698.85</v>
      </c>
      <c r="N88" s="92">
        <v>532746.48</v>
      </c>
      <c r="O88" s="92">
        <v>523027.46</v>
      </c>
      <c r="P88" s="92">
        <v>6284922.4800000004</v>
      </c>
      <c r="Q88" s="136">
        <f t="shared" si="6"/>
        <v>6284922.4799999995</v>
      </c>
      <c r="R88" s="136">
        <f t="shared" si="7"/>
        <v>3008002.4400000004</v>
      </c>
      <c r="S88" s="136">
        <f t="shared" si="8"/>
        <v>3276920.04</v>
      </c>
      <c r="T88" s="137">
        <f>Tabla5[[#This Row],[00-00]]/Tabla5[[#This Row],[99-99]]-1</f>
        <v>8.9400725353134813E-2</v>
      </c>
      <c r="U88" s="7"/>
      <c r="V88" s="7"/>
      <c r="W88" s="7"/>
      <c r="X88" s="7"/>
    </row>
    <row r="89" spans="1:24" x14ac:dyDescent="0.2">
      <c r="A89" s="91" t="s">
        <v>29</v>
      </c>
      <c r="B89" s="91" t="s">
        <v>30</v>
      </c>
      <c r="C89" s="91" t="s">
        <v>31</v>
      </c>
      <c r="D89" s="92">
        <v>696424.43</v>
      </c>
      <c r="E89" s="92">
        <v>616235.62</v>
      </c>
      <c r="F89" s="92">
        <v>609320.76</v>
      </c>
      <c r="G89" s="92">
        <v>745177.32</v>
      </c>
      <c r="H89" s="92">
        <v>616235.62</v>
      </c>
      <c r="I89" s="92">
        <v>609320.76</v>
      </c>
      <c r="J89" s="92">
        <v>745177.32</v>
      </c>
      <c r="K89" s="92">
        <v>673827.48</v>
      </c>
      <c r="L89" s="92">
        <v>666266.38</v>
      </c>
      <c r="M89" s="92">
        <v>814819.77</v>
      </c>
      <c r="N89" s="92">
        <v>673827.48</v>
      </c>
      <c r="O89" s="92">
        <v>666266.38</v>
      </c>
      <c r="P89" s="92">
        <v>8132899.3200000003</v>
      </c>
      <c r="Q89" s="136">
        <f t="shared" si="6"/>
        <v>8132899.3200000012</v>
      </c>
      <c r="R89" s="136">
        <f t="shared" si="7"/>
        <v>3892714.51</v>
      </c>
      <c r="S89" s="136">
        <f t="shared" si="8"/>
        <v>4240184.8099999996</v>
      </c>
      <c r="T89" s="137">
        <f>Tabla5[[#This Row],[00-00]]/Tabla5[[#This Row],[99-99]]-1</f>
        <v>8.9261696203865704E-2</v>
      </c>
      <c r="U89" s="7"/>
      <c r="V89" s="7"/>
      <c r="W89" s="7"/>
      <c r="X89" s="7"/>
    </row>
    <row r="90" spans="1:24" x14ac:dyDescent="0.2">
      <c r="A90" s="91" t="s">
        <v>19</v>
      </c>
      <c r="B90" s="91" t="s">
        <v>20</v>
      </c>
      <c r="C90" s="91" t="s">
        <v>12</v>
      </c>
      <c r="D90" s="92">
        <v>216651.4</v>
      </c>
      <c r="E90" s="92">
        <v>218161.5</v>
      </c>
      <c r="F90" s="92">
        <v>179583.5</v>
      </c>
      <c r="G90" s="92">
        <v>226556.5</v>
      </c>
      <c r="H90" s="92">
        <v>187674.5</v>
      </c>
      <c r="I90" s="92">
        <v>200378.5</v>
      </c>
      <c r="J90" s="92">
        <v>297777.5</v>
      </c>
      <c r="K90" s="92">
        <v>286291.09999999998</v>
      </c>
      <c r="L90" s="92">
        <v>277640.92</v>
      </c>
      <c r="M90" s="92">
        <v>268784.45</v>
      </c>
      <c r="N90" s="92">
        <v>279082.95</v>
      </c>
      <c r="O90" s="92">
        <v>300091.53000000003</v>
      </c>
      <c r="P90" s="92">
        <v>2938674.35</v>
      </c>
      <c r="Q90" s="136">
        <f t="shared" si="6"/>
        <v>2938674.3500000006</v>
      </c>
      <c r="R90" s="136">
        <f t="shared" si="7"/>
        <v>1229005.8999999999</v>
      </c>
      <c r="S90" s="136">
        <f t="shared" si="8"/>
        <v>1709668.45</v>
      </c>
      <c r="T90" s="137">
        <f>Tabla5[[#This Row],[00-00]]/Tabla5[[#This Row],[99-99]]-1</f>
        <v>0.39109865135716615</v>
      </c>
      <c r="U90" s="7"/>
      <c r="V90" s="7"/>
      <c r="W90" s="7"/>
      <c r="X90" s="7"/>
    </row>
    <row r="91" spans="1:24" x14ac:dyDescent="0.2">
      <c r="A91" s="91" t="s">
        <v>21</v>
      </c>
      <c r="B91" s="91" t="s">
        <v>22</v>
      </c>
      <c r="C91" s="91" t="s">
        <v>12</v>
      </c>
      <c r="D91" s="92">
        <v>566364.80000000005</v>
      </c>
      <c r="E91" s="92">
        <v>474708.5</v>
      </c>
      <c r="F91" s="92">
        <v>472394.5</v>
      </c>
      <c r="G91" s="92">
        <v>586507.5</v>
      </c>
      <c r="H91" s="92">
        <v>483334.5</v>
      </c>
      <c r="I91" s="92">
        <v>460235.5</v>
      </c>
      <c r="J91" s="92">
        <v>646178.5</v>
      </c>
      <c r="K91" s="92">
        <v>627369.34</v>
      </c>
      <c r="L91" s="92">
        <v>601830.38</v>
      </c>
      <c r="M91" s="92">
        <v>601006.22</v>
      </c>
      <c r="N91" s="92">
        <v>646112.73</v>
      </c>
      <c r="O91" s="92">
        <v>665472.99</v>
      </c>
      <c r="P91" s="92">
        <v>6831515.46</v>
      </c>
      <c r="Q91" s="136">
        <f t="shared" si="6"/>
        <v>6831515.459999999</v>
      </c>
      <c r="R91" s="136">
        <f t="shared" si="7"/>
        <v>3043545.3</v>
      </c>
      <c r="S91" s="136">
        <f t="shared" si="8"/>
        <v>3787970.1599999992</v>
      </c>
      <c r="T91" s="137">
        <f>Tabla5[[#This Row],[00-00]]/Tabla5[[#This Row],[99-99]]-1</f>
        <v>0.24459135206563198</v>
      </c>
      <c r="U91" s="7"/>
      <c r="V91" s="7"/>
      <c r="W91" s="7"/>
      <c r="X91" s="7"/>
    </row>
    <row r="92" spans="1:24" x14ac:dyDescent="0.2">
      <c r="A92" s="91" t="s">
        <v>23</v>
      </c>
      <c r="B92" s="91" t="s">
        <v>24</v>
      </c>
      <c r="C92" s="91" t="s">
        <v>12</v>
      </c>
      <c r="D92" s="92">
        <v>184731.92</v>
      </c>
      <c r="E92" s="92">
        <v>164156.20000000001</v>
      </c>
      <c r="F92" s="92">
        <v>164156.20000000001</v>
      </c>
      <c r="G92" s="92">
        <v>199100.74</v>
      </c>
      <c r="H92" s="92">
        <v>163810.20000000001</v>
      </c>
      <c r="I92" s="92">
        <v>163810.20000000001</v>
      </c>
      <c r="J92" s="92">
        <v>199100.74</v>
      </c>
      <c r="K92" s="92">
        <v>175259.8</v>
      </c>
      <c r="L92" s="92">
        <v>175259.8</v>
      </c>
      <c r="M92" s="92">
        <v>213017.06</v>
      </c>
      <c r="N92" s="92">
        <v>175259.8</v>
      </c>
      <c r="O92" s="92">
        <v>185538.1</v>
      </c>
      <c r="P92" s="92">
        <v>2163200.7599999998</v>
      </c>
      <c r="Q92" s="136">
        <f t="shared" si="6"/>
        <v>2163200.7600000002</v>
      </c>
      <c r="R92" s="136">
        <f t="shared" si="7"/>
        <v>1039765.46</v>
      </c>
      <c r="S92" s="136">
        <f t="shared" si="8"/>
        <v>1123435.3</v>
      </c>
      <c r="T92" s="137">
        <f>Tabla5[[#This Row],[00-00]]/Tabla5[[#This Row],[99-99]]-1</f>
        <v>8.0469916744493553E-2</v>
      </c>
      <c r="U92" s="7"/>
      <c r="V92" s="7"/>
      <c r="W92" s="7"/>
      <c r="X92" s="7"/>
    </row>
    <row r="93" spans="1:24" x14ac:dyDescent="0.2">
      <c r="A93" s="95" t="s">
        <v>73</v>
      </c>
      <c r="B93" s="95" t="s">
        <v>74</v>
      </c>
      <c r="C93" s="95" t="s">
        <v>7</v>
      </c>
      <c r="D93" s="100">
        <v>262493.62</v>
      </c>
      <c r="E93" s="100">
        <v>189618.37</v>
      </c>
      <c r="F93" s="100">
        <v>234272.53</v>
      </c>
      <c r="G93" s="100">
        <v>302871.67</v>
      </c>
      <c r="H93" s="100">
        <v>392179.98</v>
      </c>
      <c r="I93" s="100">
        <v>233625.37</v>
      </c>
      <c r="J93" s="100">
        <v>301577.34000000003</v>
      </c>
      <c r="K93" s="100">
        <v>222907.89</v>
      </c>
      <c r="L93" s="100">
        <v>274565.90000000002</v>
      </c>
      <c r="M93" s="100">
        <v>222907.89</v>
      </c>
      <c r="N93" s="100">
        <v>399818.91</v>
      </c>
      <c r="O93" s="100">
        <v>227153.75</v>
      </c>
      <c r="P93" s="100">
        <v>3263993.22</v>
      </c>
      <c r="Q93" s="136">
        <f t="shared" si="6"/>
        <v>3263993.22</v>
      </c>
      <c r="R93" s="136">
        <f t="shared" si="7"/>
        <v>1615061.54</v>
      </c>
      <c r="S93" s="136">
        <f t="shared" si="8"/>
        <v>1648931.68</v>
      </c>
      <c r="T93" s="137">
        <f>Tabla5[[#This Row],[00-00]]/Tabla5[[#This Row],[99-99]]-1</f>
        <v>2.097142378859429E-2</v>
      </c>
      <c r="U93" s="7"/>
      <c r="V93" s="7"/>
      <c r="W93" s="7"/>
      <c r="X93" s="7"/>
    </row>
    <row r="94" spans="1:24" x14ac:dyDescent="0.2">
      <c r="A94" s="95" t="s">
        <v>85</v>
      </c>
      <c r="B94" s="95" t="s">
        <v>86</v>
      </c>
      <c r="C94" s="95" t="s">
        <v>7</v>
      </c>
      <c r="D94" s="100">
        <v>594183.27</v>
      </c>
      <c r="E94" s="100">
        <v>622446.92000000004</v>
      </c>
      <c r="F94" s="100">
        <v>712550.02</v>
      </c>
      <c r="G94" s="100">
        <v>855979.44</v>
      </c>
      <c r="H94" s="100">
        <v>656925.15</v>
      </c>
      <c r="I94" s="100">
        <v>751625.34</v>
      </c>
      <c r="J94" s="100">
        <v>602679.4</v>
      </c>
      <c r="K94" s="100">
        <v>527304.03</v>
      </c>
      <c r="L94" s="100">
        <v>579582.03</v>
      </c>
      <c r="M94" s="100">
        <v>718319.79</v>
      </c>
      <c r="N94" s="100">
        <v>632865.37</v>
      </c>
      <c r="O94" s="100">
        <v>671571.19</v>
      </c>
      <c r="P94" s="100">
        <v>7926031.9500000002</v>
      </c>
      <c r="Q94" s="136">
        <f t="shared" si="6"/>
        <v>7926031.9500000011</v>
      </c>
      <c r="R94" s="136">
        <f t="shared" si="7"/>
        <v>4193710.1399999997</v>
      </c>
      <c r="S94" s="136">
        <f t="shared" si="8"/>
        <v>3732321.81</v>
      </c>
      <c r="T94" s="137">
        <f>Tabla5[[#This Row],[00-00]]/Tabla5[[#This Row],[99-99]]-1</f>
        <v>-0.11001912735914543</v>
      </c>
      <c r="U94" s="7"/>
      <c r="V94" s="7"/>
      <c r="W94" s="7"/>
      <c r="X94" s="7"/>
    </row>
    <row r="95" spans="1:24" x14ac:dyDescent="0.2">
      <c r="A95" s="91" t="s">
        <v>83</v>
      </c>
      <c r="B95" s="91" t="s">
        <v>84</v>
      </c>
      <c r="C95" s="91" t="s">
        <v>7</v>
      </c>
      <c r="D95" s="92">
        <v>825514.37</v>
      </c>
      <c r="E95" s="92">
        <v>864538.27</v>
      </c>
      <c r="F95" s="92">
        <v>989948.16</v>
      </c>
      <c r="G95" s="92">
        <v>1189419.01</v>
      </c>
      <c r="H95" s="92">
        <v>912431.02</v>
      </c>
      <c r="I95" s="92">
        <v>1044259.53</v>
      </c>
      <c r="J95" s="92">
        <v>837382.58</v>
      </c>
      <c r="K95" s="92">
        <v>757456.73</v>
      </c>
      <c r="L95" s="92">
        <v>805506.38</v>
      </c>
      <c r="M95" s="92">
        <v>998244.83</v>
      </c>
      <c r="N95" s="92">
        <v>879470.43</v>
      </c>
      <c r="O95" s="92">
        <v>932918.91</v>
      </c>
      <c r="P95" s="92">
        <v>11037090.199999999</v>
      </c>
      <c r="Q95" s="136">
        <f t="shared" si="6"/>
        <v>11037090.219999999</v>
      </c>
      <c r="R95" s="136">
        <f t="shared" si="7"/>
        <v>5826110.3600000003</v>
      </c>
      <c r="S95" s="136">
        <f t="shared" si="8"/>
        <v>5210979.8600000003</v>
      </c>
      <c r="T95" s="137">
        <f>Tabla5[[#This Row],[00-00]]/Tabla5[[#This Row],[99-99]]-1</f>
        <v>-0.10558167662309781</v>
      </c>
      <c r="U95" s="7"/>
      <c r="V95" s="7"/>
      <c r="W95" s="7"/>
      <c r="X95" s="7"/>
    </row>
    <row r="96" spans="1:24" x14ac:dyDescent="0.2">
      <c r="A96" s="95" t="s">
        <v>77</v>
      </c>
      <c r="B96" s="95" t="s">
        <v>78</v>
      </c>
      <c r="C96" s="95" t="s">
        <v>7</v>
      </c>
      <c r="D96" s="100">
        <v>250843.45</v>
      </c>
      <c r="E96" s="100">
        <v>190097.16</v>
      </c>
      <c r="F96" s="100">
        <v>321329</v>
      </c>
      <c r="G96" s="100">
        <v>561650.68999999994</v>
      </c>
      <c r="H96" s="100">
        <v>668040.29</v>
      </c>
      <c r="I96" s="100">
        <v>529787.81000000006</v>
      </c>
      <c r="J96" s="100">
        <v>509806.01</v>
      </c>
      <c r="K96" s="100">
        <v>388562.33</v>
      </c>
      <c r="L96" s="100">
        <v>348406.95</v>
      </c>
      <c r="M96" s="100">
        <v>364941.52</v>
      </c>
      <c r="N96" s="100">
        <v>351359.55</v>
      </c>
      <c r="O96" s="100">
        <v>295850.65000000002</v>
      </c>
      <c r="P96" s="100">
        <v>4780675.41</v>
      </c>
      <c r="Q96" s="136">
        <f t="shared" si="6"/>
        <v>4780675.4100000011</v>
      </c>
      <c r="R96" s="136">
        <f t="shared" si="7"/>
        <v>2521748.4</v>
      </c>
      <c r="S96" s="136">
        <f t="shared" si="8"/>
        <v>2258927.0100000002</v>
      </c>
      <c r="T96" s="137">
        <f>Tabla5[[#This Row],[00-00]]/Tabla5[[#This Row],[99-99]]-1</f>
        <v>-0.10422189223952705</v>
      </c>
      <c r="U96" s="7"/>
      <c r="V96" s="7"/>
      <c r="W96" s="7"/>
      <c r="X96" s="7"/>
    </row>
    <row r="97" spans="1:24" x14ac:dyDescent="0.2">
      <c r="A97" s="91" t="s">
        <v>79</v>
      </c>
      <c r="B97" s="91" t="s">
        <v>80</v>
      </c>
      <c r="C97" s="91" t="s">
        <v>7</v>
      </c>
      <c r="D97" s="92">
        <v>161004.15</v>
      </c>
      <c r="E97" s="92">
        <v>121510.97</v>
      </c>
      <c r="F97" s="92">
        <v>206298.62</v>
      </c>
      <c r="G97" s="92">
        <v>360212.51</v>
      </c>
      <c r="H97" s="92">
        <v>428258.65</v>
      </c>
      <c r="I97" s="92">
        <v>339690.66</v>
      </c>
      <c r="J97" s="92">
        <v>326729.49</v>
      </c>
      <c r="K97" s="92">
        <v>249199.55</v>
      </c>
      <c r="L97" s="92">
        <v>223807.18</v>
      </c>
      <c r="M97" s="92">
        <v>233846.02</v>
      </c>
      <c r="N97" s="92">
        <v>225578.74</v>
      </c>
      <c r="O97" s="92">
        <v>189557</v>
      </c>
      <c r="P97" s="92">
        <v>3065693.54</v>
      </c>
      <c r="Q97" s="136">
        <f t="shared" si="6"/>
        <v>3065693.54</v>
      </c>
      <c r="R97" s="136">
        <f t="shared" si="7"/>
        <v>1616975.5599999998</v>
      </c>
      <c r="S97" s="136">
        <f t="shared" si="8"/>
        <v>1448717.98</v>
      </c>
      <c r="T97" s="137">
        <f>Tabla5[[#This Row],[00-00]]/Tabla5[[#This Row],[99-99]]-1</f>
        <v>-0.10405697164649774</v>
      </c>
      <c r="U97" s="7"/>
      <c r="V97" s="7"/>
      <c r="W97" s="7"/>
      <c r="X97" s="7"/>
    </row>
    <row r="98" spans="1:24" x14ac:dyDescent="0.2">
      <c r="A98" s="91" t="s">
        <v>102</v>
      </c>
      <c r="B98" s="91" t="s">
        <v>103</v>
      </c>
      <c r="C98" s="91" t="s">
        <v>104</v>
      </c>
      <c r="D98" s="92">
        <v>142275.17000000001</v>
      </c>
      <c r="E98" s="92">
        <v>140699.63</v>
      </c>
      <c r="F98" s="92">
        <v>140699.63</v>
      </c>
      <c r="G98" s="92">
        <v>149388.92000000001</v>
      </c>
      <c r="H98" s="92">
        <v>140699.63</v>
      </c>
      <c r="I98" s="92">
        <v>132010.35</v>
      </c>
      <c r="J98" s="92">
        <v>149388.92000000001</v>
      </c>
      <c r="K98" s="92">
        <v>151953.85</v>
      </c>
      <c r="L98" s="92">
        <v>151953.85</v>
      </c>
      <c r="M98" s="92">
        <v>161338.18</v>
      </c>
      <c r="N98" s="92">
        <v>151953.85</v>
      </c>
      <c r="O98" s="92">
        <v>151953.85</v>
      </c>
      <c r="P98" s="92">
        <v>1764315.83</v>
      </c>
      <c r="Q98" s="136">
        <f t="shared" si="6"/>
        <v>1764315.8300000003</v>
      </c>
      <c r="R98" s="136">
        <f t="shared" si="7"/>
        <v>845773.33000000007</v>
      </c>
      <c r="S98" s="136">
        <f t="shared" si="8"/>
        <v>918542.5</v>
      </c>
      <c r="T98" s="137">
        <f>Tabla5[[#This Row],[00-00]]/Tabla5[[#This Row],[99-99]]-1</f>
        <v>8.6038619827371488E-2</v>
      </c>
      <c r="U98" s="7"/>
      <c r="V98" s="7"/>
      <c r="W98" s="7"/>
      <c r="X98" s="7"/>
    </row>
    <row r="99" spans="1:24" x14ac:dyDescent="0.2">
      <c r="A99" s="91" t="s">
        <v>111</v>
      </c>
      <c r="B99" s="91" t="s">
        <v>112</v>
      </c>
      <c r="C99" s="91" t="s">
        <v>104</v>
      </c>
      <c r="D99" s="92">
        <v>423813.19</v>
      </c>
      <c r="E99" s="92">
        <v>369464.05</v>
      </c>
      <c r="F99" s="92">
        <v>362020.93</v>
      </c>
      <c r="G99" s="92">
        <v>445003.85</v>
      </c>
      <c r="H99" s="92">
        <v>369464.05</v>
      </c>
      <c r="I99" s="92">
        <v>331773.33</v>
      </c>
      <c r="J99" s="92">
        <v>445003.85</v>
      </c>
      <c r="K99" s="92">
        <v>390990.53</v>
      </c>
      <c r="L99" s="92">
        <v>390990.53</v>
      </c>
      <c r="M99" s="92">
        <v>480613.9</v>
      </c>
      <c r="N99" s="92">
        <v>399029.26</v>
      </c>
      <c r="O99" s="92">
        <v>390990.53</v>
      </c>
      <c r="P99" s="92">
        <v>4799158</v>
      </c>
      <c r="Q99" s="136">
        <f t="shared" si="6"/>
        <v>4799158.0000000009</v>
      </c>
      <c r="R99" s="136">
        <f t="shared" si="7"/>
        <v>2301539.4</v>
      </c>
      <c r="S99" s="136">
        <f t="shared" si="8"/>
        <v>2497618.6000000006</v>
      </c>
      <c r="T99" s="137">
        <f>Tabla5[[#This Row],[00-00]]/Tabla5[[#This Row],[99-99]]-1</f>
        <v>8.519480483366948E-2</v>
      </c>
      <c r="U99" s="7"/>
      <c r="V99" s="7"/>
      <c r="W99" s="7"/>
      <c r="X99" s="7"/>
    </row>
    <row r="100" spans="1:24" x14ac:dyDescent="0.2">
      <c r="A100" s="91" t="s">
        <v>117</v>
      </c>
      <c r="B100" s="91" t="s">
        <v>118</v>
      </c>
      <c r="C100" s="91" t="s">
        <v>104</v>
      </c>
      <c r="D100" s="92">
        <v>614344.5</v>
      </c>
      <c r="E100" s="92">
        <v>566507.54</v>
      </c>
      <c r="F100" s="92">
        <v>559053.49</v>
      </c>
      <c r="G100" s="92">
        <v>716735.25</v>
      </c>
      <c r="H100" s="92">
        <v>630727.02</v>
      </c>
      <c r="I100" s="92">
        <v>559053.49</v>
      </c>
      <c r="J100" s="92">
        <v>709854.59</v>
      </c>
      <c r="K100" s="92">
        <v>634740.74</v>
      </c>
      <c r="L100" s="92">
        <v>603777.77</v>
      </c>
      <c r="M100" s="92">
        <v>766642.96</v>
      </c>
      <c r="N100" s="92">
        <v>634740.74</v>
      </c>
      <c r="O100" s="92">
        <v>634740.74</v>
      </c>
      <c r="P100" s="92">
        <v>7630918.8300000001</v>
      </c>
      <c r="Q100" s="136">
        <f t="shared" si="6"/>
        <v>7630918.830000001</v>
      </c>
      <c r="R100" s="136">
        <f t="shared" si="7"/>
        <v>3646421.29</v>
      </c>
      <c r="S100" s="136">
        <f t="shared" si="8"/>
        <v>3984497.54</v>
      </c>
      <c r="T100" s="137">
        <f>Tabla5[[#This Row],[00-00]]/Tabla5[[#This Row],[99-99]]-1</f>
        <v>9.2714533816250277E-2</v>
      </c>
      <c r="U100" s="7"/>
      <c r="V100" s="7"/>
      <c r="W100" s="7"/>
      <c r="X100" s="7"/>
    </row>
    <row r="101" spans="1:24" x14ac:dyDescent="0.2">
      <c r="A101" s="95" t="s">
        <v>119</v>
      </c>
      <c r="B101" s="95" t="s">
        <v>120</v>
      </c>
      <c r="C101" s="95" t="s">
        <v>104</v>
      </c>
      <c r="D101" s="100">
        <v>498574.69</v>
      </c>
      <c r="E101" s="100">
        <v>430041.15</v>
      </c>
      <c r="F101" s="100">
        <v>430041.15</v>
      </c>
      <c r="G101" s="100">
        <v>544718.79</v>
      </c>
      <c r="H101" s="100">
        <v>444375.85</v>
      </c>
      <c r="I101" s="100">
        <v>401371.74</v>
      </c>
      <c r="J101" s="100">
        <v>530384.07999999996</v>
      </c>
      <c r="K101" s="100">
        <v>448962.96</v>
      </c>
      <c r="L101" s="100">
        <v>448962.96</v>
      </c>
      <c r="M101" s="100">
        <v>572814.81000000006</v>
      </c>
      <c r="N101" s="100">
        <v>448962.96</v>
      </c>
      <c r="O101" s="100">
        <v>457013.33</v>
      </c>
      <c r="P101" s="100">
        <v>5656224.4699999997</v>
      </c>
      <c r="Q101" s="136">
        <f t="shared" si="6"/>
        <v>5656224.4699999997</v>
      </c>
      <c r="R101" s="136">
        <f t="shared" si="7"/>
        <v>2749123.37</v>
      </c>
      <c r="S101" s="136">
        <f t="shared" si="8"/>
        <v>2907101.1</v>
      </c>
      <c r="T101" s="137">
        <f>Tabla5[[#This Row],[00-00]]/Tabla5[[#This Row],[99-99]]-1</f>
        <v>5.7464765577253774E-2</v>
      </c>
      <c r="U101" s="7"/>
      <c r="V101" s="7"/>
      <c r="W101" s="7"/>
      <c r="X101" s="7"/>
    </row>
    <row r="102" spans="1:24" x14ac:dyDescent="0.2">
      <c r="A102" s="95" t="s">
        <v>131</v>
      </c>
      <c r="B102" s="95" t="s">
        <v>132</v>
      </c>
      <c r="C102" s="95" t="s">
        <v>104</v>
      </c>
      <c r="D102" s="100">
        <v>263888.59000000003</v>
      </c>
      <c r="E102" s="100">
        <v>225532.69</v>
      </c>
      <c r="F102" s="100">
        <v>225532.69</v>
      </c>
      <c r="G102" s="100">
        <v>283526.81</v>
      </c>
      <c r="H102" s="100">
        <v>231976.48</v>
      </c>
      <c r="I102" s="100">
        <v>193313.74</v>
      </c>
      <c r="J102" s="100">
        <v>257751.65</v>
      </c>
      <c r="K102" s="100">
        <v>243576.22</v>
      </c>
      <c r="L102" s="100">
        <v>229657.58</v>
      </c>
      <c r="M102" s="100">
        <v>299250.78000000003</v>
      </c>
      <c r="N102" s="100">
        <v>243576.22</v>
      </c>
      <c r="O102" s="100">
        <v>243576.22</v>
      </c>
      <c r="P102" s="100">
        <v>2941159.67</v>
      </c>
      <c r="Q102" s="136">
        <f t="shared" ref="Q102:Q134" si="9">SUM(D102:O102)</f>
        <v>2941159.67</v>
      </c>
      <c r="R102" s="136">
        <f t="shared" ref="R102:R134" si="10">SUM(D102:I102)</f>
        <v>1423771</v>
      </c>
      <c r="S102" s="136">
        <f t="shared" ref="S102:S134" si="11">SUM(J102:O102)</f>
        <v>1517388.67</v>
      </c>
      <c r="T102" s="137">
        <f>Tabla5[[#This Row],[00-00]]/Tabla5[[#This Row],[99-99]]-1</f>
        <v>6.5753319880795358E-2</v>
      </c>
      <c r="U102" s="7"/>
      <c r="V102" s="7"/>
      <c r="W102" s="7"/>
      <c r="X102" s="7"/>
    </row>
    <row r="103" spans="1:24" x14ac:dyDescent="0.2">
      <c r="A103" s="95" t="s">
        <v>133</v>
      </c>
      <c r="B103" s="95" t="s">
        <v>134</v>
      </c>
      <c r="C103" s="95" t="s">
        <v>104</v>
      </c>
      <c r="D103" s="100">
        <v>169481.07</v>
      </c>
      <c r="E103" s="100">
        <v>148298.64000000001</v>
      </c>
      <c r="F103" s="100">
        <v>148298.64000000001</v>
      </c>
      <c r="G103" s="100">
        <v>177958.37</v>
      </c>
      <c r="H103" s="100">
        <v>148298.64000000001</v>
      </c>
      <c r="I103" s="100">
        <v>136434.75</v>
      </c>
      <c r="J103" s="100">
        <v>177958.37</v>
      </c>
      <c r="K103" s="100">
        <v>160157.54999999999</v>
      </c>
      <c r="L103" s="100">
        <v>160157.54999999999</v>
      </c>
      <c r="M103" s="100">
        <v>192189.06</v>
      </c>
      <c r="N103" s="100">
        <v>160157.54999999999</v>
      </c>
      <c r="O103" s="100">
        <v>160157.54999999999</v>
      </c>
      <c r="P103" s="100">
        <v>1939547.74</v>
      </c>
      <c r="Q103" s="136">
        <f t="shared" si="9"/>
        <v>1939547.7400000002</v>
      </c>
      <c r="R103" s="136">
        <f t="shared" si="10"/>
        <v>928770.11</v>
      </c>
      <c r="S103" s="136">
        <f t="shared" si="11"/>
        <v>1010777.6300000001</v>
      </c>
      <c r="T103" s="137">
        <f>Tabla5[[#This Row],[00-00]]/Tabla5[[#This Row],[99-99]]-1</f>
        <v>8.829689835733423E-2</v>
      </c>
      <c r="U103" s="7"/>
      <c r="V103" s="7"/>
      <c r="W103" s="7"/>
      <c r="X103" s="7"/>
    </row>
    <row r="104" spans="1:24" x14ac:dyDescent="0.2">
      <c r="A104" s="91" t="s">
        <v>219</v>
      </c>
      <c r="B104" s="91" t="s">
        <v>220</v>
      </c>
      <c r="C104" s="91" t="s">
        <v>104</v>
      </c>
      <c r="D104" s="92">
        <v>0</v>
      </c>
      <c r="E104" s="92">
        <v>0</v>
      </c>
      <c r="F104" s="92">
        <v>0</v>
      </c>
      <c r="G104" s="92">
        <v>146350.51</v>
      </c>
      <c r="H104" s="92">
        <v>146350.51</v>
      </c>
      <c r="I104" s="92">
        <v>146350.51</v>
      </c>
      <c r="J104" s="92">
        <v>263430.92</v>
      </c>
      <c r="K104" s="92">
        <v>234160.82</v>
      </c>
      <c r="L104" s="92">
        <v>234160.82</v>
      </c>
      <c r="M104" s="92">
        <v>263430.92</v>
      </c>
      <c r="N104" s="92">
        <v>234160.82</v>
      </c>
      <c r="O104" s="92">
        <v>234160.82</v>
      </c>
      <c r="P104" s="92">
        <v>1902556.65</v>
      </c>
      <c r="Q104" s="136">
        <f t="shared" si="9"/>
        <v>1902556.6500000001</v>
      </c>
      <c r="R104" s="136">
        <f t="shared" si="10"/>
        <v>439051.53</v>
      </c>
      <c r="S104" s="136">
        <f t="shared" si="11"/>
        <v>1463505.12</v>
      </c>
      <c r="T104" s="137">
        <f>Tabla5[[#This Row],[00-00]]/Tabla5[[#This Row],[99-99]]-1</f>
        <v>2.3333333788860728</v>
      </c>
      <c r="U104" s="7"/>
      <c r="V104" s="7"/>
      <c r="W104" s="7"/>
      <c r="X104" s="7"/>
    </row>
    <row r="105" spans="1:24" x14ac:dyDescent="0.2">
      <c r="A105" s="91" t="s">
        <v>221</v>
      </c>
      <c r="B105" s="91" t="s">
        <v>222</v>
      </c>
      <c r="C105" s="91" t="s">
        <v>104</v>
      </c>
      <c r="D105" s="92">
        <v>0</v>
      </c>
      <c r="E105" s="92">
        <v>0</v>
      </c>
      <c r="F105" s="92">
        <v>0</v>
      </c>
      <c r="G105" s="92">
        <v>452751.31</v>
      </c>
      <c r="H105" s="92">
        <v>416531.21</v>
      </c>
      <c r="I105" s="92">
        <v>307870.89</v>
      </c>
      <c r="J105" s="92">
        <v>380311.1</v>
      </c>
      <c r="K105" s="92">
        <v>325980.94</v>
      </c>
      <c r="L105" s="92">
        <v>325980.94</v>
      </c>
      <c r="M105" s="92">
        <v>398421.15</v>
      </c>
      <c r="N105" s="92">
        <v>325980.94</v>
      </c>
      <c r="O105" s="92">
        <v>325980.94</v>
      </c>
      <c r="P105" s="92">
        <v>3259809.42</v>
      </c>
      <c r="Q105" s="136">
        <f t="shared" si="9"/>
        <v>3259809.42</v>
      </c>
      <c r="R105" s="136">
        <f t="shared" si="10"/>
        <v>1177153.4100000001</v>
      </c>
      <c r="S105" s="136">
        <f t="shared" si="11"/>
        <v>2082656.0099999998</v>
      </c>
      <c r="T105" s="137">
        <f>Tabla5[[#This Row],[00-00]]/Tabla5[[#This Row],[99-99]]-1</f>
        <v>0.7692307496267623</v>
      </c>
      <c r="U105" s="7"/>
      <c r="V105" s="7"/>
      <c r="W105" s="7"/>
      <c r="X105" s="7"/>
    </row>
    <row r="106" spans="1:24" x14ac:dyDescent="0.2">
      <c r="A106" s="91" t="s">
        <v>217</v>
      </c>
      <c r="B106" s="91" t="s">
        <v>218</v>
      </c>
      <c r="C106" s="91" t="s">
        <v>104</v>
      </c>
      <c r="D106" s="92">
        <v>0</v>
      </c>
      <c r="E106" s="92">
        <v>0</v>
      </c>
      <c r="F106" s="92">
        <v>0</v>
      </c>
      <c r="G106" s="92">
        <v>706292.04</v>
      </c>
      <c r="H106" s="92">
        <v>651961.89</v>
      </c>
      <c r="I106" s="92">
        <v>507081.47</v>
      </c>
      <c r="J106" s="92">
        <v>579521.68000000005</v>
      </c>
      <c r="K106" s="92">
        <v>561411.62</v>
      </c>
      <c r="L106" s="92">
        <v>543301.56999999995</v>
      </c>
      <c r="M106" s="92">
        <v>579521.68000000005</v>
      </c>
      <c r="N106" s="92">
        <v>561411.62</v>
      </c>
      <c r="O106" s="92">
        <v>561411.62</v>
      </c>
      <c r="P106" s="92">
        <v>5251915.1900000004</v>
      </c>
      <c r="Q106" s="136">
        <f t="shared" si="9"/>
        <v>5251915.1900000004</v>
      </c>
      <c r="R106" s="136">
        <f t="shared" si="10"/>
        <v>1865335.4000000001</v>
      </c>
      <c r="S106" s="136">
        <f t="shared" si="11"/>
        <v>3386579.7900000005</v>
      </c>
      <c r="T106" s="137">
        <f>Tabla5[[#This Row],[00-00]]/Tabla5[[#This Row],[99-99]]-1</f>
        <v>0.81553397313962961</v>
      </c>
      <c r="U106" s="7"/>
      <c r="V106" s="7"/>
      <c r="W106" s="7"/>
      <c r="X106" s="7"/>
    </row>
    <row r="107" spans="1:24" x14ac:dyDescent="0.2">
      <c r="A107" s="91" t="s">
        <v>152</v>
      </c>
      <c r="B107" s="91" t="s">
        <v>153</v>
      </c>
      <c r="C107" s="91" t="s">
        <v>7</v>
      </c>
      <c r="D107" s="92">
        <v>194808.6</v>
      </c>
      <c r="E107" s="92">
        <v>147801.34</v>
      </c>
      <c r="F107" s="92">
        <v>171330.26</v>
      </c>
      <c r="G107" s="92">
        <v>273067.96000000002</v>
      </c>
      <c r="H107" s="92">
        <v>294608.51</v>
      </c>
      <c r="I107" s="92">
        <v>240260.03</v>
      </c>
      <c r="J107" s="92">
        <v>167022.15</v>
      </c>
      <c r="K107" s="92">
        <v>257278.66</v>
      </c>
      <c r="L107" s="92">
        <v>250031.37</v>
      </c>
      <c r="M107" s="92">
        <v>234449.71</v>
      </c>
      <c r="N107" s="92">
        <v>239522.81</v>
      </c>
      <c r="O107" s="92">
        <v>223941.14</v>
      </c>
      <c r="P107" s="92">
        <v>2694122.54</v>
      </c>
      <c r="Q107" s="136">
        <f t="shared" si="9"/>
        <v>2694122.54</v>
      </c>
      <c r="R107" s="136">
        <f t="shared" si="10"/>
        <v>1321876.7</v>
      </c>
      <c r="S107" s="136">
        <f t="shared" si="11"/>
        <v>1372245.8399999999</v>
      </c>
      <c r="T107" s="137">
        <f>Tabla5[[#This Row],[00-00]]/Tabla5[[#This Row],[99-99]]-1</f>
        <v>3.8104264943924049E-2</v>
      </c>
      <c r="U107" s="7"/>
      <c r="V107" s="7"/>
      <c r="W107" s="7"/>
      <c r="X107" s="7"/>
    </row>
    <row r="108" spans="1:24" x14ac:dyDescent="0.2">
      <c r="A108" s="95" t="s">
        <v>154</v>
      </c>
      <c r="B108" s="95" t="s">
        <v>155</v>
      </c>
      <c r="C108" s="95" t="s">
        <v>7</v>
      </c>
      <c r="D108" s="100">
        <v>269139.38</v>
      </c>
      <c r="E108" s="100">
        <v>204138.18</v>
      </c>
      <c r="F108" s="100">
        <v>236614.71</v>
      </c>
      <c r="G108" s="100">
        <v>377125.4</v>
      </c>
      <c r="H108" s="100">
        <v>406619.39</v>
      </c>
      <c r="I108" s="100">
        <v>331724.53999999998</v>
      </c>
      <c r="J108" s="100">
        <v>230649.63</v>
      </c>
      <c r="K108" s="100">
        <v>355117.02</v>
      </c>
      <c r="L108" s="100">
        <v>344970.82</v>
      </c>
      <c r="M108" s="100">
        <v>323591.33</v>
      </c>
      <c r="N108" s="100">
        <v>330476.25</v>
      </c>
      <c r="O108" s="100">
        <v>309459.12</v>
      </c>
      <c r="P108" s="100">
        <v>3719625.77</v>
      </c>
      <c r="Q108" s="136">
        <f t="shared" si="9"/>
        <v>3719625.77</v>
      </c>
      <c r="R108" s="136">
        <f t="shared" si="10"/>
        <v>1825361.6</v>
      </c>
      <c r="S108" s="136">
        <f t="shared" si="11"/>
        <v>1894264.17</v>
      </c>
      <c r="T108" s="137">
        <f>Tabla5[[#This Row],[00-00]]/Tabla5[[#This Row],[99-99]]-1</f>
        <v>3.7747353729803423E-2</v>
      </c>
      <c r="U108" s="7"/>
      <c r="V108" s="7"/>
      <c r="W108" s="7"/>
      <c r="X108" s="7"/>
    </row>
    <row r="109" spans="1:24" x14ac:dyDescent="0.2">
      <c r="A109" s="91" t="s">
        <v>158</v>
      </c>
      <c r="B109" s="91" t="s">
        <v>159</v>
      </c>
      <c r="C109" s="91" t="s">
        <v>7</v>
      </c>
      <c r="D109" s="92">
        <v>196357.15</v>
      </c>
      <c r="E109" s="92">
        <v>149126.92000000001</v>
      </c>
      <c r="F109" s="92">
        <v>172655.83</v>
      </c>
      <c r="G109" s="92">
        <v>275056.31</v>
      </c>
      <c r="H109" s="92">
        <v>296596.87</v>
      </c>
      <c r="I109" s="92">
        <v>241917</v>
      </c>
      <c r="J109" s="92">
        <v>168347.72</v>
      </c>
      <c r="K109" s="92">
        <v>259090.48</v>
      </c>
      <c r="L109" s="92">
        <v>251843.20000000001</v>
      </c>
      <c r="M109" s="92">
        <v>236261.53</v>
      </c>
      <c r="N109" s="92">
        <v>240972.27</v>
      </c>
      <c r="O109" s="92">
        <v>226115.33</v>
      </c>
      <c r="P109" s="92">
        <v>2714340.61</v>
      </c>
      <c r="Q109" s="136">
        <f t="shared" si="9"/>
        <v>2714340.61</v>
      </c>
      <c r="R109" s="136">
        <f t="shared" si="10"/>
        <v>1331710.08</v>
      </c>
      <c r="S109" s="136">
        <f t="shared" si="11"/>
        <v>1382630.53</v>
      </c>
      <c r="T109" s="137">
        <f>Tabla5[[#This Row],[00-00]]/Tabla5[[#This Row],[99-99]]-1</f>
        <v>3.823688861767871E-2</v>
      </c>
      <c r="U109" s="7"/>
      <c r="V109" s="7"/>
      <c r="W109" s="7"/>
      <c r="X109" s="7"/>
    </row>
    <row r="110" spans="1:24" x14ac:dyDescent="0.2">
      <c r="A110" s="95" t="s">
        <v>8</v>
      </c>
      <c r="B110" s="95" t="s">
        <v>9</v>
      </c>
      <c r="C110" s="95" t="s">
        <v>7</v>
      </c>
      <c r="D110" s="100">
        <v>325729.01</v>
      </c>
      <c r="E110" s="100">
        <v>248677.45</v>
      </c>
      <c r="F110" s="100">
        <v>264577.55</v>
      </c>
      <c r="G110" s="100">
        <v>315457.84999999998</v>
      </c>
      <c r="H110" s="100">
        <v>466190.73</v>
      </c>
      <c r="I110" s="100">
        <v>297013.74</v>
      </c>
      <c r="J110" s="100">
        <v>330085.93</v>
      </c>
      <c r="K110" s="100">
        <v>352589.76</v>
      </c>
      <c r="L110" s="100">
        <v>255923.14</v>
      </c>
      <c r="M110" s="100">
        <v>297649.74</v>
      </c>
      <c r="N110" s="100">
        <v>493764.76</v>
      </c>
      <c r="O110" s="100">
        <v>358848.75</v>
      </c>
      <c r="P110" s="100">
        <v>4006508.41</v>
      </c>
      <c r="Q110" s="136">
        <f t="shared" si="9"/>
        <v>4006508.4099999992</v>
      </c>
      <c r="R110" s="136">
        <f t="shared" si="10"/>
        <v>1917646.3299999998</v>
      </c>
      <c r="S110" s="136">
        <f t="shared" si="11"/>
        <v>2088862.0799999998</v>
      </c>
      <c r="T110" s="137">
        <f>Tabla5[[#This Row],[00-00]]/Tabla5[[#This Row],[99-99]]-1</f>
        <v>8.9284320743335366E-2</v>
      </c>
      <c r="U110" s="7"/>
      <c r="V110" s="7"/>
      <c r="W110" s="7"/>
      <c r="X110" s="7"/>
    </row>
    <row r="111" spans="1:24" x14ac:dyDescent="0.2">
      <c r="A111" s="95" t="s">
        <v>5</v>
      </c>
      <c r="B111" s="95" t="s">
        <v>6</v>
      </c>
      <c r="C111" s="95" t="s">
        <v>7</v>
      </c>
      <c r="D111" s="100">
        <v>408350.05</v>
      </c>
      <c r="E111" s="100">
        <v>311641.82</v>
      </c>
      <c r="F111" s="100">
        <v>331357.94</v>
      </c>
      <c r="G111" s="100">
        <v>394958.31</v>
      </c>
      <c r="H111" s="100">
        <v>583851.41</v>
      </c>
      <c r="I111" s="100">
        <v>372062.18</v>
      </c>
      <c r="J111" s="100">
        <v>413402.42</v>
      </c>
      <c r="K111" s="100">
        <v>442301.95</v>
      </c>
      <c r="L111" s="100">
        <v>319903.93</v>
      </c>
      <c r="M111" s="100">
        <v>372062.18</v>
      </c>
      <c r="N111" s="100">
        <v>618249.11</v>
      </c>
      <c r="O111" s="100">
        <v>449256.38</v>
      </c>
      <c r="P111" s="100">
        <v>5017397.68</v>
      </c>
      <c r="Q111" s="136">
        <f t="shared" si="9"/>
        <v>5017397.6800000006</v>
      </c>
      <c r="R111" s="136">
        <f t="shared" si="10"/>
        <v>2402221.7100000004</v>
      </c>
      <c r="S111" s="136">
        <f t="shared" si="11"/>
        <v>2615175.9699999997</v>
      </c>
      <c r="T111" s="137">
        <f>Tabla5[[#This Row],[00-00]]/Tabla5[[#This Row],[99-99]]-1</f>
        <v>8.8648878291920585E-2</v>
      </c>
      <c r="U111" s="7"/>
      <c r="V111" s="7"/>
      <c r="W111" s="7"/>
      <c r="X111" s="7"/>
    </row>
    <row r="112" spans="1:24" x14ac:dyDescent="0.2">
      <c r="A112" s="95" t="s">
        <v>53</v>
      </c>
      <c r="B112" s="95" t="s">
        <v>54</v>
      </c>
      <c r="C112" s="95" t="s">
        <v>7</v>
      </c>
      <c r="D112" s="100">
        <v>168850.18</v>
      </c>
      <c r="E112" s="100">
        <v>415885.32</v>
      </c>
      <c r="F112" s="100">
        <v>567825.25</v>
      </c>
      <c r="G112" s="100">
        <v>700861.29</v>
      </c>
      <c r="H112" s="100">
        <v>517966.27</v>
      </c>
      <c r="I112" s="100">
        <v>581294.26</v>
      </c>
      <c r="J112" s="100">
        <v>551993.25</v>
      </c>
      <c r="K112" s="100">
        <v>399388.02</v>
      </c>
      <c r="L112" s="100">
        <v>415098.43</v>
      </c>
      <c r="M112" s="100">
        <v>417307.7</v>
      </c>
      <c r="N112" s="100">
        <v>325254.53000000003</v>
      </c>
      <c r="O112" s="100">
        <v>452901.6</v>
      </c>
      <c r="P112" s="100">
        <v>5514626.0999999996</v>
      </c>
      <c r="Q112" s="136">
        <f t="shared" si="9"/>
        <v>5514626.1000000006</v>
      </c>
      <c r="R112" s="136">
        <f t="shared" si="10"/>
        <v>2952682.5700000003</v>
      </c>
      <c r="S112" s="136">
        <f t="shared" si="11"/>
        <v>2561943.5299999998</v>
      </c>
      <c r="T112" s="137">
        <f>Tabla5[[#This Row],[00-00]]/Tabla5[[#This Row],[99-99]]-1</f>
        <v>-0.13233357488881725</v>
      </c>
      <c r="U112" s="7"/>
      <c r="V112" s="7"/>
      <c r="W112" s="7"/>
      <c r="X112" s="7"/>
    </row>
    <row r="113" spans="1:24" x14ac:dyDescent="0.2">
      <c r="A113" s="91" t="s">
        <v>51</v>
      </c>
      <c r="B113" s="91" t="s">
        <v>52</v>
      </c>
      <c r="C113" s="91" t="s">
        <v>7</v>
      </c>
      <c r="D113" s="92">
        <v>160820.62</v>
      </c>
      <c r="E113" s="92">
        <v>396272.55</v>
      </c>
      <c r="F113" s="92">
        <v>541359.81999999995</v>
      </c>
      <c r="G113" s="92">
        <v>668015.80000000005</v>
      </c>
      <c r="H113" s="92">
        <v>493627.52</v>
      </c>
      <c r="I113" s="92">
        <v>553883.64</v>
      </c>
      <c r="J113" s="92">
        <v>526236.71</v>
      </c>
      <c r="K113" s="92">
        <v>380731.91</v>
      </c>
      <c r="L113" s="92">
        <v>395705.89</v>
      </c>
      <c r="M113" s="92">
        <v>397669.69</v>
      </c>
      <c r="N113" s="92">
        <v>309789.59999999998</v>
      </c>
      <c r="O113" s="92">
        <v>431545.26</v>
      </c>
      <c r="P113" s="92">
        <v>5255659.01</v>
      </c>
      <c r="Q113" s="136">
        <f t="shared" si="9"/>
        <v>5255659.01</v>
      </c>
      <c r="R113" s="136">
        <f t="shared" si="10"/>
        <v>2813979.9499999997</v>
      </c>
      <c r="S113" s="136">
        <f t="shared" si="11"/>
        <v>2441679.0599999996</v>
      </c>
      <c r="T113" s="137">
        <f>Tabla5[[#This Row],[00-00]]/Tabla5[[#This Row],[99-99]]-1</f>
        <v>-0.13230403080874831</v>
      </c>
      <c r="U113" s="7"/>
      <c r="V113" s="7"/>
      <c r="W113" s="7"/>
      <c r="X113" s="7"/>
    </row>
    <row r="114" spans="1:24" x14ac:dyDescent="0.2">
      <c r="A114" s="91" t="s">
        <v>27</v>
      </c>
      <c r="B114" s="91" t="s">
        <v>28</v>
      </c>
      <c r="C114" s="91" t="s">
        <v>7</v>
      </c>
      <c r="D114" s="92">
        <v>627575.81000000006</v>
      </c>
      <c r="E114" s="92">
        <v>428778.5</v>
      </c>
      <c r="F114" s="92">
        <v>536994.03</v>
      </c>
      <c r="G114" s="92">
        <v>582099.30000000005</v>
      </c>
      <c r="H114" s="92">
        <v>875933.23</v>
      </c>
      <c r="I114" s="92">
        <v>521773.32</v>
      </c>
      <c r="J114" s="92">
        <v>574303.32999999996</v>
      </c>
      <c r="K114" s="92">
        <v>388684.93</v>
      </c>
      <c r="L114" s="92">
        <v>478895.47</v>
      </c>
      <c r="M114" s="92">
        <v>389056.17</v>
      </c>
      <c r="N114" s="92">
        <v>697368.33</v>
      </c>
      <c r="O114" s="92">
        <v>395367.19</v>
      </c>
      <c r="P114" s="92">
        <v>6496829.6100000003</v>
      </c>
      <c r="Q114" s="136">
        <f t="shared" si="9"/>
        <v>6496829.6100000003</v>
      </c>
      <c r="R114" s="136">
        <f t="shared" si="10"/>
        <v>3573154.19</v>
      </c>
      <c r="S114" s="136">
        <f t="shared" si="11"/>
        <v>2923675.42</v>
      </c>
      <c r="T114" s="137">
        <f>Tabla5[[#This Row],[00-00]]/Tabla5[[#This Row],[99-99]]-1</f>
        <v>-0.18176623102850198</v>
      </c>
      <c r="U114" s="7"/>
      <c r="V114" s="7"/>
      <c r="W114" s="7"/>
      <c r="X114" s="7"/>
    </row>
    <row r="115" spans="1:24" x14ac:dyDescent="0.2">
      <c r="A115" s="95" t="s">
        <v>87</v>
      </c>
      <c r="B115" s="95" t="s">
        <v>88</v>
      </c>
      <c r="C115" s="95" t="s">
        <v>7</v>
      </c>
      <c r="D115" s="100">
        <v>161469.24</v>
      </c>
      <c r="E115" s="100">
        <v>147055.26</v>
      </c>
      <c r="F115" s="100">
        <v>213658.77</v>
      </c>
      <c r="G115" s="100">
        <v>541840.4</v>
      </c>
      <c r="H115" s="100">
        <v>346865.78</v>
      </c>
      <c r="I115" s="100">
        <v>317190.95</v>
      </c>
      <c r="J115" s="100">
        <v>356317.76</v>
      </c>
      <c r="K115" s="100">
        <v>312223.37</v>
      </c>
      <c r="L115" s="100">
        <v>248769.19</v>
      </c>
      <c r="M115" s="100">
        <v>326164.06</v>
      </c>
      <c r="N115" s="100">
        <v>232905.65</v>
      </c>
      <c r="O115" s="100">
        <v>194688.94</v>
      </c>
      <c r="P115" s="100">
        <v>3399149.37</v>
      </c>
      <c r="Q115" s="136">
        <f t="shared" si="9"/>
        <v>3399149.3699999996</v>
      </c>
      <c r="R115" s="136">
        <f t="shared" si="10"/>
        <v>1728080.4</v>
      </c>
      <c r="S115" s="136">
        <f t="shared" si="11"/>
        <v>1671068.97</v>
      </c>
      <c r="T115" s="137">
        <f>Tabla5[[#This Row],[00-00]]/Tabla5[[#This Row],[99-99]]-1</f>
        <v>-3.2991190687655436E-2</v>
      </c>
      <c r="U115" s="7"/>
      <c r="V115" s="7"/>
      <c r="W115" s="7"/>
      <c r="X115" s="7"/>
    </row>
    <row r="116" spans="1:24" x14ac:dyDescent="0.2">
      <c r="A116" s="95" t="s">
        <v>91</v>
      </c>
      <c r="B116" s="95" t="s">
        <v>92</v>
      </c>
      <c r="C116" s="95" t="s">
        <v>7</v>
      </c>
      <c r="D116" s="100">
        <v>242203.86</v>
      </c>
      <c r="E116" s="100">
        <v>220692.8</v>
      </c>
      <c r="F116" s="100">
        <v>320488.15999999997</v>
      </c>
      <c r="G116" s="100">
        <v>812870.51</v>
      </c>
      <c r="H116" s="100">
        <v>520298.67</v>
      </c>
      <c r="I116" s="100">
        <v>475676.52</v>
      </c>
      <c r="J116" s="100">
        <v>534586.55000000005</v>
      </c>
      <c r="K116" s="100">
        <v>468455.23</v>
      </c>
      <c r="L116" s="100">
        <v>373273.97</v>
      </c>
      <c r="M116" s="100">
        <v>489125.9</v>
      </c>
      <c r="N116" s="100">
        <v>349478.66</v>
      </c>
      <c r="O116" s="100">
        <v>292033.40000000002</v>
      </c>
      <c r="P116" s="100">
        <v>5099184.2300000004</v>
      </c>
      <c r="Q116" s="136">
        <f t="shared" si="9"/>
        <v>5099184.2300000014</v>
      </c>
      <c r="R116" s="136">
        <f t="shared" si="10"/>
        <v>2592230.52</v>
      </c>
      <c r="S116" s="136">
        <f t="shared" si="11"/>
        <v>2506953.71</v>
      </c>
      <c r="T116" s="137">
        <f>Tabla5[[#This Row],[00-00]]/Tabla5[[#This Row],[99-99]]-1</f>
        <v>-3.2897078150287418E-2</v>
      </c>
      <c r="U116" s="7"/>
      <c r="V116" s="7"/>
      <c r="W116" s="7"/>
      <c r="X116" s="7"/>
    </row>
    <row r="117" spans="1:24" x14ac:dyDescent="0.2">
      <c r="A117" s="95" t="s">
        <v>93</v>
      </c>
      <c r="B117" s="95" t="s">
        <v>94</v>
      </c>
      <c r="C117" s="95" t="s">
        <v>7</v>
      </c>
      <c r="D117" s="100">
        <v>201939.26</v>
      </c>
      <c r="E117" s="100">
        <v>183983.94</v>
      </c>
      <c r="F117" s="100">
        <v>267073.46000000002</v>
      </c>
      <c r="G117" s="100">
        <v>677245.55</v>
      </c>
      <c r="H117" s="100">
        <v>433692.13</v>
      </c>
      <c r="I117" s="100">
        <v>396323.83</v>
      </c>
      <c r="J117" s="100">
        <v>445342.25</v>
      </c>
      <c r="K117" s="100">
        <v>390339.3</v>
      </c>
      <c r="L117" s="100">
        <v>311021.58</v>
      </c>
      <c r="M117" s="100">
        <v>407644.98</v>
      </c>
      <c r="N117" s="100">
        <v>291312.33</v>
      </c>
      <c r="O117" s="100">
        <v>243240.99</v>
      </c>
      <c r="P117" s="100">
        <v>4249159.5999999996</v>
      </c>
      <c r="Q117" s="136">
        <f t="shared" si="9"/>
        <v>4249159.5999999996</v>
      </c>
      <c r="R117" s="136">
        <f t="shared" si="10"/>
        <v>2160258.17</v>
      </c>
      <c r="S117" s="136">
        <f t="shared" si="11"/>
        <v>2088901.4300000002</v>
      </c>
      <c r="T117" s="137">
        <f>Tabla5[[#This Row],[00-00]]/Tabla5[[#This Row],[99-99]]-1</f>
        <v>-3.3031579739378869E-2</v>
      </c>
      <c r="U117" s="7"/>
      <c r="V117" s="7"/>
      <c r="W117" s="7"/>
      <c r="X117" s="7"/>
    </row>
    <row r="118" spans="1:24" x14ac:dyDescent="0.2">
      <c r="A118" s="95" t="s">
        <v>89</v>
      </c>
      <c r="B118" s="95" t="s">
        <v>90</v>
      </c>
      <c r="C118" s="95" t="s">
        <v>7</v>
      </c>
      <c r="D118" s="100">
        <v>201939.26</v>
      </c>
      <c r="E118" s="100">
        <v>183983.94</v>
      </c>
      <c r="F118" s="100">
        <v>267073.46000000002</v>
      </c>
      <c r="G118" s="100">
        <v>677245.55</v>
      </c>
      <c r="H118" s="100">
        <v>433692.13</v>
      </c>
      <c r="I118" s="100">
        <v>396323.83</v>
      </c>
      <c r="J118" s="100">
        <v>445342.25</v>
      </c>
      <c r="K118" s="100">
        <v>390339.3</v>
      </c>
      <c r="L118" s="100">
        <v>311021.58</v>
      </c>
      <c r="M118" s="100">
        <v>407644.98</v>
      </c>
      <c r="N118" s="100">
        <v>291312.33</v>
      </c>
      <c r="O118" s="100">
        <v>243240.99</v>
      </c>
      <c r="P118" s="100">
        <v>4249159.5999999996</v>
      </c>
      <c r="Q118" s="136">
        <f t="shared" si="9"/>
        <v>4249159.5999999996</v>
      </c>
      <c r="R118" s="136">
        <f t="shared" si="10"/>
        <v>2160258.17</v>
      </c>
      <c r="S118" s="136">
        <f t="shared" si="11"/>
        <v>2088901.4300000002</v>
      </c>
      <c r="T118" s="137">
        <f>Tabla5[[#This Row],[00-00]]/Tabla5[[#This Row],[99-99]]-1</f>
        <v>-3.3031579739378869E-2</v>
      </c>
      <c r="U118" s="7"/>
      <c r="V118" s="7"/>
      <c r="W118" s="7"/>
      <c r="X118" s="7"/>
    </row>
    <row r="119" spans="1:24" x14ac:dyDescent="0.2">
      <c r="A119" s="91" t="s">
        <v>213</v>
      </c>
      <c r="B119" s="91" t="s">
        <v>214</v>
      </c>
      <c r="C119" s="91" t="s">
        <v>162</v>
      </c>
      <c r="D119" s="92">
        <v>422348.77</v>
      </c>
      <c r="E119" s="92">
        <v>362250.62</v>
      </c>
      <c r="F119" s="92">
        <v>386552.98</v>
      </c>
      <c r="G119" s="92">
        <v>481269.89</v>
      </c>
      <c r="H119" s="92">
        <v>299521.44</v>
      </c>
      <c r="I119" s="92">
        <v>125458.36</v>
      </c>
      <c r="J119" s="92">
        <v>64628.69</v>
      </c>
      <c r="K119" s="92">
        <v>40539.089999999997</v>
      </c>
      <c r="L119" s="92">
        <v>599027.30000000005</v>
      </c>
      <c r="M119" s="92">
        <v>1042239.56</v>
      </c>
      <c r="N119" s="92">
        <v>233722.56</v>
      </c>
      <c r="O119" s="92">
        <v>76095.72</v>
      </c>
      <c r="P119" s="92">
        <v>4133654.98</v>
      </c>
      <c r="Q119" s="136">
        <f t="shared" si="9"/>
        <v>4133654.9800000009</v>
      </c>
      <c r="R119" s="136">
        <f t="shared" si="10"/>
        <v>2077402.0600000003</v>
      </c>
      <c r="S119" s="136">
        <f t="shared" si="11"/>
        <v>2056252.9200000002</v>
      </c>
      <c r="T119" s="137">
        <f>Tabla5[[#This Row],[00-00]]/Tabla5[[#This Row],[99-99]]-1</f>
        <v>-1.0180571400800531E-2</v>
      </c>
      <c r="U119" s="7"/>
      <c r="V119" s="7"/>
      <c r="W119" s="7"/>
      <c r="X119" s="7"/>
    </row>
    <row r="120" spans="1:24" x14ac:dyDescent="0.2">
      <c r="A120" s="95" t="s">
        <v>211</v>
      </c>
      <c r="B120" s="95" t="s">
        <v>212</v>
      </c>
      <c r="C120" s="95" t="s">
        <v>162</v>
      </c>
      <c r="D120" s="100">
        <v>13892208.5</v>
      </c>
      <c r="E120" s="100">
        <v>15881225.800000001</v>
      </c>
      <c r="F120" s="100">
        <v>15187130.300000001</v>
      </c>
      <c r="G120" s="100">
        <v>14093171.699999999</v>
      </c>
      <c r="H120" s="100">
        <v>8824588.0299999993</v>
      </c>
      <c r="I120" s="100">
        <v>5817692.6200000001</v>
      </c>
      <c r="J120" s="100">
        <v>7902851.7999999998</v>
      </c>
      <c r="K120" s="100">
        <v>10144344.6</v>
      </c>
      <c r="L120" s="100">
        <v>9576321.4100000001</v>
      </c>
      <c r="M120" s="100">
        <v>17856084.100000001</v>
      </c>
      <c r="N120" s="100">
        <v>16165940.300000001</v>
      </c>
      <c r="O120" s="100">
        <v>16247479.1</v>
      </c>
      <c r="P120" s="100">
        <v>151589038</v>
      </c>
      <c r="Q120" s="136">
        <f t="shared" si="9"/>
        <v>151589038.25999999</v>
      </c>
      <c r="R120" s="136">
        <f t="shared" si="10"/>
        <v>73696016.950000003</v>
      </c>
      <c r="S120" s="136">
        <f t="shared" si="11"/>
        <v>77893021.309999987</v>
      </c>
      <c r="T120" s="137">
        <f>Tabla5[[#This Row],[00-00]]/Tabla5[[#This Row],[99-99]]-1</f>
        <v>5.6950219749969611E-2</v>
      </c>
      <c r="U120" s="7"/>
      <c r="V120" s="7"/>
      <c r="W120" s="7"/>
      <c r="X120" s="7"/>
    </row>
    <row r="121" spans="1:24" x14ac:dyDescent="0.2">
      <c r="A121" s="95" t="s">
        <v>209</v>
      </c>
      <c r="B121" s="95" t="s">
        <v>210</v>
      </c>
      <c r="C121" s="95" t="s">
        <v>162</v>
      </c>
      <c r="D121" s="100">
        <v>148764.81</v>
      </c>
      <c r="E121" s="100">
        <v>111161.63</v>
      </c>
      <c r="F121" s="100">
        <v>173299.16</v>
      </c>
      <c r="G121" s="100">
        <v>180561.99</v>
      </c>
      <c r="H121" s="100">
        <v>115600.02</v>
      </c>
      <c r="I121" s="100">
        <v>123064.6</v>
      </c>
      <c r="J121" s="100">
        <v>88001.9</v>
      </c>
      <c r="K121" s="100">
        <v>81820.27</v>
      </c>
      <c r="L121" s="100">
        <v>104914.7</v>
      </c>
      <c r="M121" s="100">
        <v>243041.38</v>
      </c>
      <c r="N121" s="100">
        <v>289890.08</v>
      </c>
      <c r="O121" s="100">
        <v>314304.19</v>
      </c>
      <c r="P121" s="100">
        <v>1974424.73</v>
      </c>
      <c r="Q121" s="136">
        <f t="shared" si="9"/>
        <v>1974424.73</v>
      </c>
      <c r="R121" s="136">
        <f t="shared" si="10"/>
        <v>852452.21</v>
      </c>
      <c r="S121" s="136">
        <f t="shared" si="11"/>
        <v>1121972.52</v>
      </c>
      <c r="T121" s="137">
        <f>Tabla5[[#This Row],[00-00]]/Tabla5[[#This Row],[99-99]]-1</f>
        <v>0.31617058040121693</v>
      </c>
      <c r="U121" s="7"/>
      <c r="V121" s="7"/>
      <c r="W121" s="7"/>
      <c r="X121" s="7"/>
    </row>
    <row r="122" spans="1:24" x14ac:dyDescent="0.2">
      <c r="A122" s="95" t="s">
        <v>185</v>
      </c>
      <c r="B122" s="95" t="s">
        <v>186</v>
      </c>
      <c r="C122" s="95" t="s">
        <v>162</v>
      </c>
      <c r="D122" s="100">
        <v>804943.68</v>
      </c>
      <c r="E122" s="100">
        <v>748931.79</v>
      </c>
      <c r="F122" s="100">
        <v>687997.35</v>
      </c>
      <c r="G122" s="100">
        <v>753253.38</v>
      </c>
      <c r="H122" s="100">
        <v>506058.35</v>
      </c>
      <c r="I122" s="100">
        <v>358692.08</v>
      </c>
      <c r="J122" s="100">
        <v>361020.99</v>
      </c>
      <c r="K122" s="100">
        <v>271855.23</v>
      </c>
      <c r="L122" s="100">
        <v>329335.88</v>
      </c>
      <c r="M122" s="100">
        <v>760911.95</v>
      </c>
      <c r="N122" s="100">
        <v>684585.18</v>
      </c>
      <c r="O122" s="100">
        <v>750546.59</v>
      </c>
      <c r="P122" s="100">
        <v>7018132.4500000002</v>
      </c>
      <c r="Q122" s="136">
        <f t="shared" si="9"/>
        <v>7018132.4499999993</v>
      </c>
      <c r="R122" s="136">
        <f t="shared" si="10"/>
        <v>3859876.6300000004</v>
      </c>
      <c r="S122" s="136">
        <f t="shared" si="11"/>
        <v>3158255.82</v>
      </c>
      <c r="T122" s="137">
        <f>Tabla5[[#This Row],[00-00]]/Tabla5[[#This Row],[99-99]]-1</f>
        <v>-0.18177285889057038</v>
      </c>
      <c r="U122" s="7"/>
      <c r="V122" s="7"/>
      <c r="W122" s="7"/>
      <c r="X122" s="7"/>
    </row>
    <row r="123" spans="1:24" x14ac:dyDescent="0.2">
      <c r="A123" s="95" t="s">
        <v>201</v>
      </c>
      <c r="B123" s="95" t="s">
        <v>202</v>
      </c>
      <c r="C123" s="95" t="s">
        <v>162</v>
      </c>
      <c r="D123" s="100">
        <v>612916.76</v>
      </c>
      <c r="E123" s="100">
        <v>526872.68000000005</v>
      </c>
      <c r="F123" s="100">
        <v>591111.06999999995</v>
      </c>
      <c r="G123" s="100">
        <v>560465.23</v>
      </c>
      <c r="H123" s="100">
        <v>423148.3</v>
      </c>
      <c r="I123" s="100">
        <v>564001.29</v>
      </c>
      <c r="J123" s="100">
        <v>155659.04999999999</v>
      </c>
      <c r="K123" s="100">
        <v>266178.33</v>
      </c>
      <c r="L123" s="100">
        <v>887261.1</v>
      </c>
      <c r="M123" s="100">
        <v>837520.7</v>
      </c>
      <c r="N123" s="100">
        <v>1054630.81</v>
      </c>
      <c r="O123" s="100">
        <v>1116470.22</v>
      </c>
      <c r="P123" s="100">
        <v>7596235.54</v>
      </c>
      <c r="Q123" s="136">
        <f t="shared" si="9"/>
        <v>7596235.54</v>
      </c>
      <c r="R123" s="136">
        <f t="shared" si="10"/>
        <v>3278515.3299999996</v>
      </c>
      <c r="S123" s="136">
        <f t="shared" si="11"/>
        <v>4317720.21</v>
      </c>
      <c r="T123" s="137">
        <f>Tabla5[[#This Row],[00-00]]/Tabla5[[#This Row],[99-99]]-1</f>
        <v>0.3169742323577911</v>
      </c>
      <c r="U123" s="7"/>
      <c r="V123" s="7"/>
      <c r="W123" s="7"/>
      <c r="X123" s="7"/>
    </row>
    <row r="124" spans="1:24" x14ac:dyDescent="0.2">
      <c r="A124" s="95" t="s">
        <v>197</v>
      </c>
      <c r="B124" s="95" t="s">
        <v>198</v>
      </c>
      <c r="C124" s="95" t="s">
        <v>162</v>
      </c>
      <c r="D124" s="100">
        <v>4126143.11</v>
      </c>
      <c r="E124" s="100">
        <v>2822117.57</v>
      </c>
      <c r="F124" s="100">
        <v>3178590.78</v>
      </c>
      <c r="G124" s="100">
        <v>2311826.86</v>
      </c>
      <c r="H124" s="100">
        <v>1625353.5</v>
      </c>
      <c r="I124" s="100">
        <v>1175311.78</v>
      </c>
      <c r="J124" s="100">
        <v>944797.26</v>
      </c>
      <c r="K124" s="100">
        <v>3023332.87</v>
      </c>
      <c r="L124" s="100">
        <v>2660408.3199999998</v>
      </c>
      <c r="M124" s="100">
        <v>6083529.3200000003</v>
      </c>
      <c r="N124" s="100">
        <v>5320816.63</v>
      </c>
      <c r="O124" s="100">
        <v>6385187.6399999997</v>
      </c>
      <c r="P124" s="100">
        <v>39657415.600000001</v>
      </c>
      <c r="Q124" s="136">
        <f t="shared" si="9"/>
        <v>39657415.639999993</v>
      </c>
      <c r="R124" s="136">
        <f t="shared" si="10"/>
        <v>15239343.599999998</v>
      </c>
      <c r="S124" s="136">
        <f t="shared" si="11"/>
        <v>24418072.039999999</v>
      </c>
      <c r="T124" s="137">
        <f>Tabla5[[#This Row],[00-00]]/Tabla5[[#This Row],[99-99]]-1</f>
        <v>0.6023047108144477</v>
      </c>
      <c r="U124" s="7"/>
      <c r="V124" s="7"/>
      <c r="W124" s="7"/>
      <c r="X124" s="7"/>
    </row>
    <row r="125" spans="1:24" x14ac:dyDescent="0.2">
      <c r="A125" s="95" t="s">
        <v>199</v>
      </c>
      <c r="B125" s="95" t="s">
        <v>200</v>
      </c>
      <c r="C125" s="95" t="s">
        <v>162</v>
      </c>
      <c r="D125" s="100">
        <v>0</v>
      </c>
      <c r="E125" s="100">
        <v>0</v>
      </c>
      <c r="F125" s="100">
        <v>5410818.21</v>
      </c>
      <c r="G125" s="100">
        <v>4035851.02</v>
      </c>
      <c r="H125" s="100">
        <v>2392403.04</v>
      </c>
      <c r="I125" s="100">
        <v>1446074.73</v>
      </c>
      <c r="J125" s="100">
        <v>1279202.18</v>
      </c>
      <c r="K125" s="100">
        <v>1316554.3600000001</v>
      </c>
      <c r="L125" s="100">
        <v>0</v>
      </c>
      <c r="M125" s="100">
        <v>0</v>
      </c>
      <c r="N125" s="100">
        <v>0</v>
      </c>
      <c r="O125" s="100">
        <v>0</v>
      </c>
      <c r="P125" s="100">
        <v>15880903.5</v>
      </c>
      <c r="Q125" s="136">
        <f t="shared" si="9"/>
        <v>15880903.539999999</v>
      </c>
      <c r="R125" s="136">
        <f t="shared" si="10"/>
        <v>13285147</v>
      </c>
      <c r="S125" s="136">
        <f t="shared" si="11"/>
        <v>2595756.54</v>
      </c>
      <c r="T125" s="137">
        <f>Tabla5[[#This Row],[00-00]]/Tabla5[[#This Row],[99-99]]-1</f>
        <v>-0.8046121326320288</v>
      </c>
      <c r="U125" s="7"/>
      <c r="V125" s="7"/>
      <c r="W125" s="7"/>
      <c r="X125" s="7"/>
    </row>
    <row r="126" spans="1:24" x14ac:dyDescent="0.2">
      <c r="A126" s="95" t="s">
        <v>242</v>
      </c>
      <c r="B126" s="95" t="s">
        <v>243</v>
      </c>
      <c r="C126" s="95" t="s">
        <v>225</v>
      </c>
      <c r="D126" s="100">
        <v>204423.91</v>
      </c>
      <c r="E126" s="100">
        <v>210110.07999999999</v>
      </c>
      <c r="F126" s="100">
        <v>167264.6</v>
      </c>
      <c r="G126" s="100">
        <v>175885.16</v>
      </c>
      <c r="H126" s="100">
        <v>291683.74</v>
      </c>
      <c r="I126" s="100">
        <v>175885.16</v>
      </c>
      <c r="J126" s="100">
        <v>210110.07999999999</v>
      </c>
      <c r="K126" s="100">
        <v>277926.98</v>
      </c>
      <c r="L126" s="100">
        <v>259444.84</v>
      </c>
      <c r="M126" s="100">
        <v>194548.89</v>
      </c>
      <c r="N126" s="100">
        <v>236237.94</v>
      </c>
      <c r="O126" s="100">
        <v>194548.89</v>
      </c>
      <c r="P126" s="100">
        <v>2598070.27</v>
      </c>
      <c r="Q126" s="136">
        <f t="shared" si="9"/>
        <v>2598070.27</v>
      </c>
      <c r="R126" s="136">
        <f t="shared" si="10"/>
        <v>1225252.6499999999</v>
      </c>
      <c r="S126" s="136">
        <f t="shared" si="11"/>
        <v>1372817.62</v>
      </c>
      <c r="T126" s="137">
        <f>Tabla5[[#This Row],[00-00]]/Tabla5[[#This Row],[99-99]]-1</f>
        <v>0.12043636061509444</v>
      </c>
      <c r="U126" s="7"/>
      <c r="V126" s="7"/>
      <c r="W126" s="7"/>
      <c r="X126" s="7"/>
    </row>
    <row r="127" spans="1:24" x14ac:dyDescent="0.2">
      <c r="A127" s="95" t="s">
        <v>226</v>
      </c>
      <c r="B127" s="95" t="s">
        <v>227</v>
      </c>
      <c r="C127" s="95" t="s">
        <v>225</v>
      </c>
      <c r="D127" s="100">
        <v>147859.85999999999</v>
      </c>
      <c r="E127" s="100">
        <v>140764.84</v>
      </c>
      <c r="F127" s="100">
        <v>113694.68</v>
      </c>
      <c r="G127" s="100">
        <v>126928.98</v>
      </c>
      <c r="H127" s="100">
        <v>134147.69</v>
      </c>
      <c r="I127" s="100">
        <v>113694.68</v>
      </c>
      <c r="J127" s="100">
        <v>113694.68</v>
      </c>
      <c r="K127" s="100">
        <v>170867.13</v>
      </c>
      <c r="L127" s="100">
        <v>152026.26999999999</v>
      </c>
      <c r="M127" s="100">
        <v>122790.45</v>
      </c>
      <c r="N127" s="100">
        <v>137083.51999999999</v>
      </c>
      <c r="O127" s="100">
        <v>137083.51999999999</v>
      </c>
      <c r="P127" s="100">
        <v>1610636.3</v>
      </c>
      <c r="Q127" s="136">
        <f t="shared" si="9"/>
        <v>1610636.3</v>
      </c>
      <c r="R127" s="136">
        <f t="shared" si="10"/>
        <v>777090.73</v>
      </c>
      <c r="S127" s="136">
        <f t="shared" si="11"/>
        <v>833545.57</v>
      </c>
      <c r="T127" s="137">
        <f>Tabla5[[#This Row],[00-00]]/Tabla5[[#This Row],[99-99]]-1</f>
        <v>7.2648968544509529E-2</v>
      </c>
      <c r="U127" s="7"/>
      <c r="V127" s="7"/>
      <c r="W127" s="7"/>
      <c r="X127" s="7"/>
    </row>
    <row r="128" spans="1:24" x14ac:dyDescent="0.2">
      <c r="A128" s="91" t="s">
        <v>223</v>
      </c>
      <c r="B128" s="91" t="s">
        <v>224</v>
      </c>
      <c r="C128" s="91" t="s">
        <v>225</v>
      </c>
      <c r="D128" s="92">
        <v>0</v>
      </c>
      <c r="E128" s="92">
        <v>0</v>
      </c>
      <c r="F128" s="92">
        <v>1154484.82</v>
      </c>
      <c r="G128" s="92">
        <v>1233999.01</v>
      </c>
      <c r="H128" s="92">
        <v>0</v>
      </c>
      <c r="I128" s="92">
        <v>0</v>
      </c>
      <c r="J128" s="92">
        <v>0</v>
      </c>
      <c r="K128" s="92">
        <v>0</v>
      </c>
      <c r="L128" s="92">
        <v>0</v>
      </c>
      <c r="M128" s="92">
        <v>0</v>
      </c>
      <c r="N128" s="92">
        <v>0</v>
      </c>
      <c r="O128" s="92">
        <v>0</v>
      </c>
      <c r="P128" s="92">
        <v>2388483.83</v>
      </c>
      <c r="Q128" s="136">
        <f t="shared" si="9"/>
        <v>2388483.83</v>
      </c>
      <c r="R128" s="136">
        <f t="shared" si="10"/>
        <v>2388483.83</v>
      </c>
      <c r="S128" s="136">
        <f t="shared" si="11"/>
        <v>0</v>
      </c>
      <c r="T128" s="137">
        <f>Tabla5[[#This Row],[00-00]]/Tabla5[[#This Row],[99-99]]-1</f>
        <v>-1</v>
      </c>
      <c r="U128" s="7"/>
      <c r="V128" s="7"/>
      <c r="W128" s="7"/>
      <c r="X128" s="7"/>
    </row>
    <row r="129" spans="1:24" x14ac:dyDescent="0.2">
      <c r="A129" s="91" t="s">
        <v>97</v>
      </c>
      <c r="B129" s="91" t="s">
        <v>98</v>
      </c>
      <c r="C129" s="91" t="s">
        <v>99</v>
      </c>
      <c r="D129" s="92">
        <v>887705.56</v>
      </c>
      <c r="E129" s="92">
        <v>963295.89</v>
      </c>
      <c r="F129" s="92">
        <v>1068253.68</v>
      </c>
      <c r="G129" s="92">
        <v>1071988.83</v>
      </c>
      <c r="H129" s="92">
        <v>623023.47</v>
      </c>
      <c r="I129" s="92">
        <v>434398.26</v>
      </c>
      <c r="J129" s="92">
        <v>559525.88</v>
      </c>
      <c r="K129" s="92">
        <v>514479.22</v>
      </c>
      <c r="L129" s="92">
        <v>673218.85</v>
      </c>
      <c r="M129" s="92">
        <v>1061113.3799999999</v>
      </c>
      <c r="N129" s="92">
        <v>1415631.89</v>
      </c>
      <c r="O129" s="92">
        <v>1454706.26</v>
      </c>
      <c r="P129" s="92">
        <v>10727341.199999999</v>
      </c>
      <c r="Q129" s="136">
        <f t="shared" si="9"/>
        <v>10727341.169999998</v>
      </c>
      <c r="R129" s="136">
        <f t="shared" si="10"/>
        <v>5048665.6899999995</v>
      </c>
      <c r="S129" s="136">
        <f t="shared" si="11"/>
        <v>5678675.4799999995</v>
      </c>
      <c r="T129" s="137">
        <f>Tabla5[[#This Row],[00-00]]/Tabla5[[#This Row],[99-99]]-1</f>
        <v>0.12478738515958265</v>
      </c>
      <c r="U129" s="7"/>
      <c r="V129" s="7"/>
      <c r="W129" s="7"/>
      <c r="X129" s="7"/>
    </row>
    <row r="130" spans="1:24" x14ac:dyDescent="0.2">
      <c r="A130" s="91" t="s">
        <v>36</v>
      </c>
      <c r="B130" s="91" t="s">
        <v>37</v>
      </c>
      <c r="C130" s="91" t="s">
        <v>38</v>
      </c>
      <c r="D130" s="92">
        <v>334347.71999999997</v>
      </c>
      <c r="E130" s="92">
        <v>294819.45</v>
      </c>
      <c r="F130" s="92">
        <v>288582.88</v>
      </c>
      <c r="G130" s="92">
        <v>357752.06</v>
      </c>
      <c r="H130" s="92">
        <v>294819.45</v>
      </c>
      <c r="I130" s="92">
        <v>288582.88</v>
      </c>
      <c r="J130" s="92">
        <v>357752.06</v>
      </c>
      <c r="K130" s="92">
        <v>322372.65999999997</v>
      </c>
      <c r="L130" s="92">
        <v>315553.24</v>
      </c>
      <c r="M130" s="92">
        <v>391186.83</v>
      </c>
      <c r="N130" s="92">
        <v>322372.65999999997</v>
      </c>
      <c r="O130" s="92">
        <v>315553.24</v>
      </c>
      <c r="P130" s="92">
        <v>3883695.13</v>
      </c>
      <c r="Q130" s="136">
        <f t="shared" si="9"/>
        <v>3883695.1300000008</v>
      </c>
      <c r="R130" s="136">
        <f t="shared" si="10"/>
        <v>1858904.44</v>
      </c>
      <c r="S130" s="136">
        <f t="shared" si="11"/>
        <v>2024790.69</v>
      </c>
      <c r="T130" s="137">
        <f>Tabla5[[#This Row],[00-00]]/Tabla5[[#This Row],[99-99]]-1</f>
        <v>8.923871847871867E-2</v>
      </c>
      <c r="U130" s="7"/>
      <c r="V130" s="7"/>
      <c r="W130" s="7"/>
      <c r="X130" s="7"/>
    </row>
    <row r="131" spans="1:24" x14ac:dyDescent="0.2">
      <c r="A131" s="91" t="s">
        <v>95</v>
      </c>
      <c r="B131" s="91" t="s">
        <v>96</v>
      </c>
      <c r="C131" s="91" t="s">
        <v>38</v>
      </c>
      <c r="D131" s="92">
        <v>474638.49</v>
      </c>
      <c r="E131" s="92">
        <v>428622.12</v>
      </c>
      <c r="F131" s="92">
        <v>412413.72</v>
      </c>
      <c r="G131" s="92">
        <v>507863.18</v>
      </c>
      <c r="H131" s="92">
        <v>428622.12</v>
      </c>
      <c r="I131" s="92">
        <v>412413.72</v>
      </c>
      <c r="J131" s="92">
        <v>507863.18</v>
      </c>
      <c r="K131" s="92">
        <v>468680.26</v>
      </c>
      <c r="L131" s="92">
        <v>450957.06</v>
      </c>
      <c r="M131" s="92">
        <v>555327.03</v>
      </c>
      <c r="N131" s="92">
        <v>468680.26</v>
      </c>
      <c r="O131" s="92">
        <v>450957.06</v>
      </c>
      <c r="P131" s="92">
        <v>5567038.2000000002</v>
      </c>
      <c r="Q131" s="136">
        <f t="shared" si="9"/>
        <v>5567038.1999999993</v>
      </c>
      <c r="R131" s="136">
        <f t="shared" si="10"/>
        <v>2664573.3499999996</v>
      </c>
      <c r="S131" s="136">
        <f t="shared" si="11"/>
        <v>2902464.85</v>
      </c>
      <c r="T131" s="137">
        <f>Tabla5[[#This Row],[00-00]]/Tabla5[[#This Row],[99-99]]-1</f>
        <v>8.9279396268074462E-2</v>
      </c>
      <c r="U131" s="7"/>
      <c r="V131" s="7"/>
      <c r="W131" s="7"/>
      <c r="X131" s="7"/>
    </row>
    <row r="132" spans="1:24" x14ac:dyDescent="0.2">
      <c r="A132" s="91" t="s">
        <v>71</v>
      </c>
      <c r="B132" s="91" t="s">
        <v>72</v>
      </c>
      <c r="C132" s="91" t="s">
        <v>7</v>
      </c>
      <c r="D132" s="92">
        <v>374386.06</v>
      </c>
      <c r="E132" s="92">
        <v>270513.58</v>
      </c>
      <c r="F132" s="92">
        <v>333935.43</v>
      </c>
      <c r="G132" s="92">
        <v>431656.84</v>
      </c>
      <c r="H132" s="92">
        <v>559147.68999999994</v>
      </c>
      <c r="I132" s="92">
        <v>333288.27</v>
      </c>
      <c r="J132" s="92">
        <v>429068.19</v>
      </c>
      <c r="K132" s="92">
        <v>317732.19</v>
      </c>
      <c r="L132" s="92">
        <v>391327.18</v>
      </c>
      <c r="M132" s="92">
        <v>317732.19</v>
      </c>
      <c r="N132" s="92">
        <v>570361.13</v>
      </c>
      <c r="O132" s="92">
        <v>322685.7</v>
      </c>
      <c r="P132" s="92">
        <v>4651834.45</v>
      </c>
      <c r="Q132" s="136">
        <f t="shared" si="9"/>
        <v>4651834.45</v>
      </c>
      <c r="R132" s="136">
        <f t="shared" si="10"/>
        <v>2302927.87</v>
      </c>
      <c r="S132" s="136">
        <f t="shared" si="11"/>
        <v>2348906.58</v>
      </c>
      <c r="T132" s="137">
        <f>Tabla5[[#This Row],[00-00]]/Tabla5[[#This Row],[99-99]]-1</f>
        <v>1.9965327876291683E-2</v>
      </c>
      <c r="U132" s="7"/>
      <c r="V132" s="7"/>
      <c r="W132" s="7"/>
      <c r="X132" s="7"/>
    </row>
    <row r="133" spans="1:24" x14ac:dyDescent="0.2">
      <c r="A133" s="91" t="s">
        <v>156</v>
      </c>
      <c r="B133" s="91" t="s">
        <v>157</v>
      </c>
      <c r="C133" s="91" t="s">
        <v>7</v>
      </c>
      <c r="D133" s="92">
        <v>286483.23</v>
      </c>
      <c r="E133" s="92">
        <v>217393.91</v>
      </c>
      <c r="F133" s="92">
        <v>252190.19</v>
      </c>
      <c r="G133" s="92">
        <v>401648.5</v>
      </c>
      <c r="H133" s="92">
        <v>433130.85</v>
      </c>
      <c r="I133" s="92">
        <v>353265.1</v>
      </c>
      <c r="J133" s="92">
        <v>245562.32</v>
      </c>
      <c r="K133" s="92">
        <v>378308.34</v>
      </c>
      <c r="L133" s="92">
        <v>367437.41</v>
      </c>
      <c r="M133" s="92">
        <v>344608.46</v>
      </c>
      <c r="N133" s="92">
        <v>352218.11</v>
      </c>
      <c r="O133" s="92">
        <v>329389.15999999997</v>
      </c>
      <c r="P133" s="92">
        <v>3961635.58</v>
      </c>
      <c r="Q133" s="136">
        <f t="shared" si="9"/>
        <v>3961635.58</v>
      </c>
      <c r="R133" s="136">
        <f t="shared" si="10"/>
        <v>1944111.7800000003</v>
      </c>
      <c r="S133" s="136">
        <f t="shared" si="11"/>
        <v>2017523.8</v>
      </c>
      <c r="T133" s="137">
        <f>Tabla5[[#This Row],[00-00]]/Tabla5[[#This Row],[99-99]]-1</f>
        <v>3.776121350388606E-2</v>
      </c>
      <c r="U133" s="7"/>
      <c r="V133" s="7"/>
      <c r="W133" s="7"/>
      <c r="X133" s="7"/>
    </row>
    <row r="134" spans="1:24" x14ac:dyDescent="0.2">
      <c r="A134" s="91" t="s">
        <v>75</v>
      </c>
      <c r="B134" s="91" t="s">
        <v>76</v>
      </c>
      <c r="C134" s="91" t="s">
        <v>7</v>
      </c>
      <c r="D134" s="92">
        <v>282976.28999999998</v>
      </c>
      <c r="E134" s="92">
        <v>252522.16</v>
      </c>
      <c r="F134" s="92">
        <v>245516.12</v>
      </c>
      <c r="G134" s="92">
        <v>280546.33</v>
      </c>
      <c r="H134" s="92">
        <v>296386.08</v>
      </c>
      <c r="I134" s="92">
        <v>380458.6</v>
      </c>
      <c r="J134" s="92">
        <v>390206.14</v>
      </c>
      <c r="K134" s="92">
        <v>277787.89</v>
      </c>
      <c r="L134" s="92">
        <v>271792.46999999997</v>
      </c>
      <c r="M134" s="92">
        <v>252473.89</v>
      </c>
      <c r="N134" s="92">
        <v>227159.88</v>
      </c>
      <c r="O134" s="92">
        <v>269460.92</v>
      </c>
      <c r="P134" s="92">
        <v>3427286.77</v>
      </c>
      <c r="Q134" s="136">
        <f t="shared" si="9"/>
        <v>3427286.77</v>
      </c>
      <c r="R134" s="136">
        <f t="shared" si="10"/>
        <v>1738405.58</v>
      </c>
      <c r="S134" s="136">
        <f t="shared" si="11"/>
        <v>1688881.19</v>
      </c>
      <c r="T134" s="137">
        <f>Tabla5[[#This Row],[00-00]]/Tabla5[[#This Row],[99-99]]-1</f>
        <v>-2.8488397972123436E-2</v>
      </c>
      <c r="U134" s="7"/>
      <c r="V134" s="7"/>
      <c r="W134" s="7"/>
      <c r="X134" s="7"/>
    </row>
    <row r="135" spans="1:24" x14ac:dyDescent="0.2">
      <c r="A135" s="95"/>
      <c r="B135" s="95"/>
      <c r="C135" s="95"/>
      <c r="D135" s="121">
        <f>SUM(D6:D134)</f>
        <v>108603957.65000005</v>
      </c>
      <c r="E135" s="121">
        <f t="shared" ref="E135:S135" si="12">SUM(E6:E134)</f>
        <v>108079538.19999999</v>
      </c>
      <c r="F135" s="121">
        <f t="shared" si="12"/>
        <v>104516638.59999995</v>
      </c>
      <c r="G135" s="121">
        <f t="shared" si="12"/>
        <v>104369034.20000003</v>
      </c>
      <c r="H135" s="121">
        <f t="shared" si="12"/>
        <v>79234538.039999992</v>
      </c>
      <c r="I135" s="121">
        <f t="shared" si="12"/>
        <v>67809988.129999995</v>
      </c>
      <c r="J135" s="121">
        <f t="shared" si="12"/>
        <v>76294314.100000024</v>
      </c>
      <c r="K135" s="121">
        <f t="shared" si="12"/>
        <v>94667650.159999982</v>
      </c>
      <c r="L135" s="121">
        <f t="shared" si="12"/>
        <v>99317572.019999966</v>
      </c>
      <c r="M135" s="121">
        <f t="shared" si="12"/>
        <v>144125479.65000007</v>
      </c>
      <c r="N135" s="121">
        <f t="shared" si="12"/>
        <v>147340619.55000001</v>
      </c>
      <c r="O135" s="121">
        <f t="shared" si="12"/>
        <v>151130453.53999993</v>
      </c>
      <c r="P135" s="121">
        <f t="shared" si="12"/>
        <v>1285489783.76</v>
      </c>
      <c r="Q135" s="121">
        <f t="shared" si="12"/>
        <v>1285489783.8400002</v>
      </c>
      <c r="R135" s="121">
        <f t="shared" si="12"/>
        <v>572613694.82000005</v>
      </c>
      <c r="S135" s="121">
        <f t="shared" si="12"/>
        <v>712876089.0200001</v>
      </c>
      <c r="T135" s="7"/>
      <c r="U135" s="7"/>
      <c r="V135" s="7"/>
      <c r="W135" s="7"/>
      <c r="X135" s="7"/>
    </row>
    <row r="136" spans="1:24" x14ac:dyDescent="0.2">
      <c r="A136" s="7"/>
      <c r="B136" s="7"/>
      <c r="C136" s="7"/>
      <c r="D136" s="23"/>
      <c r="E136" s="23"/>
      <c r="F136" s="23"/>
      <c r="G136" s="23"/>
      <c r="H136" s="23"/>
      <c r="I136" s="23"/>
      <c r="J136" s="23"/>
      <c r="K136" s="23"/>
      <c r="L136" s="23"/>
      <c r="M136" s="23"/>
      <c r="N136" s="23"/>
      <c r="O136" s="23"/>
      <c r="P136" s="23"/>
      <c r="Q136" s="7"/>
      <c r="R136" s="7"/>
      <c r="S136" s="7"/>
      <c r="T136" s="7"/>
      <c r="U136" s="7"/>
      <c r="V136" s="7"/>
      <c r="W136" s="7"/>
      <c r="X136" s="7"/>
    </row>
    <row r="137" spans="1:24" s="13" customFormat="1" ht="20.25" x14ac:dyDescent="0.3">
      <c r="A137" s="12"/>
      <c r="B137" s="31" t="s">
        <v>478</v>
      </c>
      <c r="C137" s="12"/>
      <c r="D137" s="24"/>
      <c r="E137" s="24"/>
      <c r="F137" s="24"/>
      <c r="G137" s="24"/>
      <c r="H137" s="24"/>
      <c r="I137" s="24"/>
      <c r="J137" s="24"/>
      <c r="K137" s="24"/>
      <c r="L137" s="24"/>
      <c r="M137" s="24"/>
      <c r="N137" s="24"/>
      <c r="O137" s="24"/>
      <c r="P137" s="24"/>
    </row>
    <row r="138" spans="1:24" x14ac:dyDescent="0.2">
      <c r="A138" s="7">
        <v>1</v>
      </c>
      <c r="B138" s="7">
        <v>2</v>
      </c>
      <c r="C138" s="7">
        <v>3</v>
      </c>
      <c r="D138" s="7">
        <v>4</v>
      </c>
      <c r="E138" s="7">
        <v>5</v>
      </c>
      <c r="F138" s="7">
        <v>6</v>
      </c>
      <c r="G138" s="7">
        <v>7</v>
      </c>
      <c r="H138" s="7">
        <v>8</v>
      </c>
      <c r="I138" s="7">
        <v>9</v>
      </c>
      <c r="J138" s="7">
        <v>10</v>
      </c>
      <c r="K138" s="7">
        <v>11</v>
      </c>
      <c r="L138" s="7">
        <v>12</v>
      </c>
      <c r="M138" s="7">
        <v>13</v>
      </c>
      <c r="N138" s="7">
        <v>14</v>
      </c>
      <c r="O138" s="7">
        <v>15</v>
      </c>
      <c r="P138" s="7">
        <v>16</v>
      </c>
      <c r="Q138" s="7"/>
      <c r="R138" s="7"/>
      <c r="S138" s="7"/>
      <c r="T138" s="7"/>
      <c r="U138" s="7"/>
      <c r="V138" s="7"/>
      <c r="W138" s="7"/>
      <c r="X138" s="7"/>
    </row>
    <row r="139" spans="1:24" x14ac:dyDescent="0.2">
      <c r="A139" s="3" t="s">
        <v>1</v>
      </c>
      <c r="B139" s="3" t="s">
        <v>2</v>
      </c>
      <c r="C139" s="3" t="s">
        <v>3</v>
      </c>
      <c r="D139" s="3">
        <v>36342</v>
      </c>
      <c r="E139" s="3">
        <v>36373</v>
      </c>
      <c r="F139" s="3">
        <v>36404</v>
      </c>
      <c r="G139" s="3">
        <v>36434</v>
      </c>
      <c r="H139" s="3">
        <v>36465</v>
      </c>
      <c r="I139" s="3">
        <v>36495</v>
      </c>
      <c r="J139" s="3">
        <v>36526</v>
      </c>
      <c r="K139" s="3">
        <v>36557</v>
      </c>
      <c r="L139" s="3">
        <v>36586</v>
      </c>
      <c r="M139" s="3">
        <v>36617</v>
      </c>
      <c r="N139" s="3">
        <v>36647</v>
      </c>
      <c r="O139" s="3">
        <v>36678</v>
      </c>
      <c r="P139" s="3" t="s">
        <v>4</v>
      </c>
      <c r="Q139" s="7"/>
      <c r="R139" s="7"/>
      <c r="S139" s="7"/>
      <c r="T139" s="7"/>
      <c r="U139" s="7"/>
      <c r="V139" s="7"/>
      <c r="W139" s="7"/>
      <c r="X139" s="7"/>
    </row>
    <row r="140" spans="1:24" x14ac:dyDescent="0.2">
      <c r="A140" s="35" t="s">
        <v>75</v>
      </c>
      <c r="B140" s="33" t="s">
        <v>76</v>
      </c>
      <c r="C140" s="33" t="s">
        <v>7</v>
      </c>
      <c r="D140" s="36">
        <v>993.66</v>
      </c>
      <c r="E140" s="36">
        <v>829.1</v>
      </c>
      <c r="F140" s="36">
        <v>805.83</v>
      </c>
      <c r="G140" s="36">
        <v>921.25</v>
      </c>
      <c r="H140" s="36">
        <v>972.81</v>
      </c>
      <c r="I140" s="36">
        <v>1249.18</v>
      </c>
      <c r="J140" s="36">
        <v>1280.72</v>
      </c>
      <c r="K140" s="36">
        <v>833.59</v>
      </c>
      <c r="L140" s="36">
        <v>816.26</v>
      </c>
      <c r="M140" s="36">
        <v>758.13</v>
      </c>
      <c r="N140" s="36">
        <v>682.17</v>
      </c>
      <c r="O140" s="36">
        <v>809.12</v>
      </c>
      <c r="P140" s="36">
        <v>10951.82</v>
      </c>
      <c r="Q140" s="69">
        <f t="shared" ref="Q140" si="13">SUM(D140:O140)</f>
        <v>10951.82</v>
      </c>
      <c r="R140" s="70">
        <f t="shared" ref="R140" si="14">SUM(D140:I140)</f>
        <v>5771.83</v>
      </c>
      <c r="S140" s="69">
        <f t="shared" ref="S140" si="15">SUM(J140:O140)</f>
        <v>5179.99</v>
      </c>
      <c r="T140" s="7"/>
      <c r="U140" s="7"/>
      <c r="V140" s="7"/>
      <c r="W140" s="7"/>
      <c r="X140" s="7"/>
    </row>
    <row r="141" spans="1:24" x14ac:dyDescent="0.2">
      <c r="A141" s="35" t="s">
        <v>71</v>
      </c>
      <c r="B141" s="33" t="s">
        <v>72</v>
      </c>
      <c r="C141" s="33" t="s">
        <v>7</v>
      </c>
      <c r="D141" s="36">
        <v>618.84</v>
      </c>
      <c r="E141" s="36">
        <v>418.14</v>
      </c>
      <c r="F141" s="36">
        <v>515.52</v>
      </c>
      <c r="G141" s="36">
        <v>667.22</v>
      </c>
      <c r="H141" s="36">
        <v>863.79</v>
      </c>
      <c r="I141" s="36">
        <v>514.55999999999995</v>
      </c>
      <c r="J141" s="36">
        <v>663.46</v>
      </c>
      <c r="K141" s="36">
        <v>448.9</v>
      </c>
      <c r="L141" s="36">
        <v>553.09</v>
      </c>
      <c r="M141" s="36">
        <v>449.31</v>
      </c>
      <c r="N141" s="36">
        <v>805.54</v>
      </c>
      <c r="O141" s="36">
        <v>456.32</v>
      </c>
      <c r="P141" s="36">
        <v>6974.69</v>
      </c>
      <c r="Q141" s="69">
        <f t="shared" ref="Q141:Q204" si="16">SUM(D141:O141)</f>
        <v>6974.6900000000005</v>
      </c>
      <c r="R141" s="70">
        <f t="shared" ref="R141:R204" si="17">SUM(D141:I141)</f>
        <v>3598.07</v>
      </c>
      <c r="S141" s="69">
        <f t="shared" ref="S141:S204" si="18">SUM(J141:O141)</f>
        <v>3376.6200000000003</v>
      </c>
      <c r="T141" s="7"/>
      <c r="U141" s="7"/>
      <c r="V141" s="7"/>
      <c r="W141" s="7"/>
      <c r="X141" s="7"/>
    </row>
    <row r="142" spans="1:24" x14ac:dyDescent="0.2">
      <c r="A142" s="35" t="s">
        <v>95</v>
      </c>
      <c r="B142" s="33" t="s">
        <v>96</v>
      </c>
      <c r="C142" s="33" t="s">
        <v>38</v>
      </c>
      <c r="D142" s="36">
        <v>845.67</v>
      </c>
      <c r="E142" s="36">
        <v>713.53</v>
      </c>
      <c r="F142" s="36">
        <v>687.1</v>
      </c>
      <c r="G142" s="36">
        <v>845.67</v>
      </c>
      <c r="H142" s="36">
        <v>713.53</v>
      </c>
      <c r="I142" s="36">
        <v>687.1</v>
      </c>
      <c r="J142" s="36">
        <v>845.67</v>
      </c>
      <c r="K142" s="36">
        <v>713.53</v>
      </c>
      <c r="L142" s="36">
        <v>687.1</v>
      </c>
      <c r="M142" s="36">
        <v>845.67</v>
      </c>
      <c r="N142" s="36">
        <v>713.53</v>
      </c>
      <c r="O142" s="36">
        <v>687.1</v>
      </c>
      <c r="P142" s="36">
        <v>8985.2000000000007</v>
      </c>
      <c r="Q142" s="69">
        <f t="shared" si="16"/>
        <v>8985.2000000000007</v>
      </c>
      <c r="R142" s="70">
        <f t="shared" si="17"/>
        <v>4492.6000000000004</v>
      </c>
      <c r="S142" s="69">
        <f t="shared" si="18"/>
        <v>4492.6000000000004</v>
      </c>
      <c r="T142" s="7"/>
      <c r="U142" s="7"/>
      <c r="V142" s="7"/>
      <c r="W142" s="7"/>
      <c r="X142" s="7"/>
    </row>
    <row r="143" spans="1:24" x14ac:dyDescent="0.2">
      <c r="A143" s="35" t="s">
        <v>36</v>
      </c>
      <c r="B143" s="33" t="s">
        <v>37</v>
      </c>
      <c r="C143" s="33" t="s">
        <v>38</v>
      </c>
      <c r="D143" s="36">
        <v>630.53</v>
      </c>
      <c r="E143" s="36">
        <v>519.91</v>
      </c>
      <c r="F143" s="36">
        <v>508.85</v>
      </c>
      <c r="G143" s="36">
        <v>630.53</v>
      </c>
      <c r="H143" s="36">
        <v>519.91</v>
      </c>
      <c r="I143" s="36">
        <v>508.85</v>
      </c>
      <c r="J143" s="36">
        <v>630.53</v>
      </c>
      <c r="K143" s="36">
        <v>519.91</v>
      </c>
      <c r="L143" s="36">
        <v>508.85</v>
      </c>
      <c r="M143" s="36">
        <v>630.53</v>
      </c>
      <c r="N143" s="36">
        <v>519.91</v>
      </c>
      <c r="O143" s="36">
        <v>508.85</v>
      </c>
      <c r="P143" s="36">
        <v>6637.16</v>
      </c>
      <c r="Q143" s="69">
        <f t="shared" si="16"/>
        <v>6637.16</v>
      </c>
      <c r="R143" s="70">
        <f t="shared" si="17"/>
        <v>3318.5799999999995</v>
      </c>
      <c r="S143" s="69">
        <f t="shared" si="18"/>
        <v>3318.5799999999995</v>
      </c>
      <c r="T143" s="7"/>
      <c r="U143" s="7"/>
      <c r="V143" s="7"/>
      <c r="W143" s="7"/>
      <c r="X143" s="7"/>
    </row>
    <row r="144" spans="1:24" x14ac:dyDescent="0.2">
      <c r="A144" s="35" t="s">
        <v>97</v>
      </c>
      <c r="B144" s="33" t="s">
        <v>98</v>
      </c>
      <c r="C144" s="33" t="s">
        <v>99</v>
      </c>
      <c r="D144" s="36">
        <v>2543</v>
      </c>
      <c r="E144" s="36">
        <v>2579</v>
      </c>
      <c r="F144" s="36">
        <v>2860</v>
      </c>
      <c r="G144" s="36">
        <v>2870</v>
      </c>
      <c r="H144" s="36">
        <v>1668</v>
      </c>
      <c r="I144" s="36">
        <v>1163</v>
      </c>
      <c r="J144" s="36">
        <v>1498</v>
      </c>
      <c r="K144" s="36">
        <v>1264</v>
      </c>
      <c r="L144" s="36">
        <v>1654</v>
      </c>
      <c r="M144" s="36">
        <v>2607</v>
      </c>
      <c r="N144" s="36">
        <v>3478</v>
      </c>
      <c r="O144" s="36">
        <v>3574</v>
      </c>
      <c r="P144" s="36">
        <v>27758</v>
      </c>
      <c r="Q144" s="69">
        <f t="shared" si="16"/>
        <v>27758</v>
      </c>
      <c r="R144" s="70">
        <f t="shared" si="17"/>
        <v>13683</v>
      </c>
      <c r="S144" s="69">
        <f t="shared" si="18"/>
        <v>14075</v>
      </c>
      <c r="T144" s="7"/>
      <c r="U144" s="7"/>
      <c r="V144" s="7"/>
      <c r="W144" s="7"/>
      <c r="X144" s="7"/>
    </row>
    <row r="145" spans="1:24" x14ac:dyDescent="0.2">
      <c r="A145" s="35" t="s">
        <v>223</v>
      </c>
      <c r="B145" s="33" t="s">
        <v>224</v>
      </c>
      <c r="C145" s="33" t="s">
        <v>225</v>
      </c>
      <c r="D145" s="36">
        <v>0</v>
      </c>
      <c r="E145" s="36">
        <v>0</v>
      </c>
      <c r="F145" s="36">
        <v>2265.1799999999998</v>
      </c>
      <c r="G145" s="36">
        <v>2421.4</v>
      </c>
      <c r="H145" s="36">
        <v>0</v>
      </c>
      <c r="I145" s="36">
        <v>0</v>
      </c>
      <c r="J145" s="36">
        <v>0</v>
      </c>
      <c r="K145" s="36">
        <v>0</v>
      </c>
      <c r="L145" s="36">
        <v>0</v>
      </c>
      <c r="M145" s="36">
        <v>0</v>
      </c>
      <c r="N145" s="36">
        <v>0</v>
      </c>
      <c r="O145" s="36">
        <v>0</v>
      </c>
      <c r="P145" s="36">
        <v>4686.58</v>
      </c>
      <c r="Q145" s="69">
        <f t="shared" si="16"/>
        <v>4686.58</v>
      </c>
      <c r="R145" s="70">
        <f t="shared" si="17"/>
        <v>4686.58</v>
      </c>
      <c r="S145" s="69">
        <f t="shared" si="18"/>
        <v>0</v>
      </c>
      <c r="T145" s="7"/>
      <c r="U145" s="7"/>
      <c r="V145" s="7"/>
      <c r="W145" s="7"/>
      <c r="X145" s="7"/>
    </row>
    <row r="146" spans="1:24" x14ac:dyDescent="0.2">
      <c r="A146" s="35" t="s">
        <v>242</v>
      </c>
      <c r="B146" s="33" t="s">
        <v>243</v>
      </c>
      <c r="C146" s="33" t="s">
        <v>225</v>
      </c>
      <c r="D146" s="36">
        <v>1700</v>
      </c>
      <c r="E146" s="36">
        <v>1633.33</v>
      </c>
      <c r="F146" s="36">
        <v>1300</v>
      </c>
      <c r="G146" s="36">
        <v>1366.67</v>
      </c>
      <c r="H146" s="36">
        <v>2266.67</v>
      </c>
      <c r="I146" s="36">
        <v>1366.67</v>
      </c>
      <c r="J146" s="36">
        <v>1633.33</v>
      </c>
      <c r="K146" s="36">
        <v>2000</v>
      </c>
      <c r="L146" s="36">
        <v>1866.67</v>
      </c>
      <c r="M146" s="36">
        <v>1400</v>
      </c>
      <c r="N146" s="36">
        <v>1700</v>
      </c>
      <c r="O146" s="36">
        <v>1400</v>
      </c>
      <c r="P146" s="36">
        <v>19633.34</v>
      </c>
      <c r="Q146" s="69">
        <f t="shared" si="16"/>
        <v>19633.34</v>
      </c>
      <c r="R146" s="70">
        <f t="shared" si="17"/>
        <v>9633.34</v>
      </c>
      <c r="S146" s="69">
        <f t="shared" si="18"/>
        <v>10000</v>
      </c>
      <c r="T146" s="7"/>
      <c r="U146" s="7"/>
      <c r="V146" s="7"/>
      <c r="W146" s="7"/>
      <c r="X146" s="7"/>
    </row>
    <row r="147" spans="1:24" x14ac:dyDescent="0.2">
      <c r="A147" s="35" t="s">
        <v>185</v>
      </c>
      <c r="B147" s="33" t="s">
        <v>186</v>
      </c>
      <c r="C147" s="33" t="s">
        <v>162</v>
      </c>
      <c r="D147" s="36">
        <v>1993.33</v>
      </c>
      <c r="E147" s="36">
        <v>1733.33</v>
      </c>
      <c r="F147" s="36">
        <v>1591.67</v>
      </c>
      <c r="G147" s="36">
        <v>1743.33</v>
      </c>
      <c r="H147" s="36">
        <v>1170.83</v>
      </c>
      <c r="I147" s="36">
        <v>830</v>
      </c>
      <c r="J147" s="36">
        <v>835</v>
      </c>
      <c r="K147" s="36">
        <v>576.66999999999996</v>
      </c>
      <c r="L147" s="36">
        <v>699.17</v>
      </c>
      <c r="M147" s="36">
        <v>1615</v>
      </c>
      <c r="N147" s="36">
        <v>1452.5</v>
      </c>
      <c r="O147" s="36">
        <v>1592.5</v>
      </c>
      <c r="P147" s="36">
        <v>15833.33</v>
      </c>
      <c r="Q147" s="69">
        <f t="shared" si="16"/>
        <v>15833.33</v>
      </c>
      <c r="R147" s="70">
        <f t="shared" si="17"/>
        <v>9062.49</v>
      </c>
      <c r="S147" s="69">
        <f t="shared" si="18"/>
        <v>6770.84</v>
      </c>
      <c r="T147" s="7"/>
      <c r="U147" s="7"/>
      <c r="V147" s="7"/>
      <c r="W147" s="7"/>
      <c r="X147" s="7"/>
    </row>
    <row r="148" spans="1:24" x14ac:dyDescent="0.2">
      <c r="A148" s="35" t="s">
        <v>209</v>
      </c>
      <c r="B148" s="33" t="s">
        <v>210</v>
      </c>
      <c r="C148" s="33" t="s">
        <v>162</v>
      </c>
      <c r="D148" s="36">
        <v>789.1</v>
      </c>
      <c r="E148" s="36">
        <v>551.13</v>
      </c>
      <c r="F148" s="36">
        <v>858.65</v>
      </c>
      <c r="G148" s="36">
        <v>895.11</v>
      </c>
      <c r="H148" s="36">
        <v>572.55999999999995</v>
      </c>
      <c r="I148" s="36">
        <v>609.77</v>
      </c>
      <c r="J148" s="36">
        <v>436.09</v>
      </c>
      <c r="K148" s="36">
        <v>371.8</v>
      </c>
      <c r="L148" s="36">
        <v>477.44</v>
      </c>
      <c r="M148" s="36">
        <v>1105.26</v>
      </c>
      <c r="N148" s="36">
        <v>1318.05</v>
      </c>
      <c r="O148" s="36">
        <v>1429.32</v>
      </c>
      <c r="P148" s="36">
        <v>9414.2800000000007</v>
      </c>
      <c r="Q148" s="69">
        <f t="shared" si="16"/>
        <v>9414.2800000000007</v>
      </c>
      <c r="R148" s="70">
        <f t="shared" si="17"/>
        <v>4276.32</v>
      </c>
      <c r="S148" s="69">
        <f t="shared" si="18"/>
        <v>5137.96</v>
      </c>
      <c r="T148" s="7"/>
      <c r="U148" s="7"/>
      <c r="V148" s="7"/>
      <c r="W148" s="7"/>
      <c r="X148" s="7"/>
    </row>
    <row r="149" spans="1:24" x14ac:dyDescent="0.2">
      <c r="A149" s="37" t="s">
        <v>211</v>
      </c>
      <c r="B149" s="26" t="s">
        <v>212</v>
      </c>
      <c r="C149" s="26" t="s">
        <v>162</v>
      </c>
      <c r="D149" s="38">
        <v>86432.29</v>
      </c>
      <c r="E149" s="38">
        <v>93215.1</v>
      </c>
      <c r="F149" s="38">
        <v>89140.63</v>
      </c>
      <c r="G149" s="38">
        <v>82719.789999999994</v>
      </c>
      <c r="H149" s="38">
        <v>51795.83</v>
      </c>
      <c r="I149" s="38">
        <v>34147.4</v>
      </c>
      <c r="J149" s="38">
        <v>43129.69</v>
      </c>
      <c r="K149" s="38">
        <v>55362.5</v>
      </c>
      <c r="L149" s="38">
        <v>52262.5</v>
      </c>
      <c r="M149" s="38">
        <v>97450</v>
      </c>
      <c r="N149" s="38">
        <v>88225.52</v>
      </c>
      <c r="O149" s="38">
        <v>88670.83</v>
      </c>
      <c r="P149" s="36">
        <v>862552.08</v>
      </c>
      <c r="Q149" s="69">
        <f t="shared" si="16"/>
        <v>862552.08</v>
      </c>
      <c r="R149" s="70">
        <f t="shared" si="17"/>
        <v>437451.04000000004</v>
      </c>
      <c r="S149" s="69">
        <f t="shared" si="18"/>
        <v>425101.04000000004</v>
      </c>
      <c r="T149" s="7"/>
      <c r="U149" s="7"/>
      <c r="V149" s="7"/>
      <c r="W149" s="7"/>
      <c r="X149" s="7"/>
    </row>
    <row r="150" spans="1:24" x14ac:dyDescent="0.2">
      <c r="A150" s="37" t="s">
        <v>89</v>
      </c>
      <c r="B150" s="26" t="s">
        <v>90</v>
      </c>
      <c r="C150" s="26" t="s">
        <v>7</v>
      </c>
      <c r="D150" s="38">
        <v>982.56</v>
      </c>
      <c r="E150" s="38">
        <v>836.58</v>
      </c>
      <c r="F150" s="38">
        <v>1215.23</v>
      </c>
      <c r="G150" s="38">
        <v>3081.3</v>
      </c>
      <c r="H150" s="38">
        <v>1972.77</v>
      </c>
      <c r="I150" s="38">
        <v>1803.4</v>
      </c>
      <c r="J150" s="38">
        <v>2026.48</v>
      </c>
      <c r="K150" s="38">
        <v>1623.76</v>
      </c>
      <c r="L150" s="38">
        <v>1294.04</v>
      </c>
      <c r="M150" s="38">
        <v>1696.13</v>
      </c>
      <c r="N150" s="38">
        <v>1211.6099999999999</v>
      </c>
      <c r="O150" s="38">
        <v>1012.14</v>
      </c>
      <c r="P150" s="36">
        <v>18756</v>
      </c>
      <c r="Q150" s="69">
        <f t="shared" si="16"/>
        <v>18756</v>
      </c>
      <c r="R150" s="70">
        <f t="shared" si="17"/>
        <v>9891.84</v>
      </c>
      <c r="S150" s="69">
        <f t="shared" si="18"/>
        <v>8864.16</v>
      </c>
      <c r="T150" s="7"/>
      <c r="U150" s="7"/>
      <c r="V150" s="7"/>
      <c r="W150" s="7"/>
      <c r="X150" s="7"/>
    </row>
    <row r="151" spans="1:24" x14ac:dyDescent="0.2">
      <c r="A151" s="37" t="s">
        <v>93</v>
      </c>
      <c r="B151" s="26" t="s">
        <v>94</v>
      </c>
      <c r="C151" s="26" t="s">
        <v>7</v>
      </c>
      <c r="D151" s="39">
        <v>982.56</v>
      </c>
      <c r="E151" s="39">
        <v>836.58</v>
      </c>
      <c r="F151" s="39">
        <v>1215.23</v>
      </c>
      <c r="G151" s="39">
        <v>3081.3</v>
      </c>
      <c r="H151" s="39">
        <v>1972.77</v>
      </c>
      <c r="I151" s="39">
        <v>1803.4</v>
      </c>
      <c r="J151" s="39">
        <v>2026.48</v>
      </c>
      <c r="K151" s="39">
        <v>1623.76</v>
      </c>
      <c r="L151" s="39">
        <v>1294.04</v>
      </c>
      <c r="M151" s="39">
        <v>1696.13</v>
      </c>
      <c r="N151" s="39">
        <v>1211.6099999999999</v>
      </c>
      <c r="O151" s="39">
        <v>1012.14</v>
      </c>
      <c r="P151" s="39">
        <v>18756</v>
      </c>
      <c r="Q151" s="69">
        <f t="shared" si="16"/>
        <v>18756</v>
      </c>
      <c r="R151" s="70">
        <f t="shared" si="17"/>
        <v>9891.84</v>
      </c>
      <c r="S151" s="69">
        <f t="shared" si="18"/>
        <v>8864.16</v>
      </c>
      <c r="T151" s="7"/>
      <c r="U151" s="7"/>
      <c r="V151" s="7"/>
      <c r="W151" s="7"/>
      <c r="X151" s="7"/>
    </row>
    <row r="152" spans="1:24" x14ac:dyDescent="0.2">
      <c r="A152" s="37" t="s">
        <v>91</v>
      </c>
      <c r="B152" s="26" t="s">
        <v>92</v>
      </c>
      <c r="C152" s="26" t="s">
        <v>7</v>
      </c>
      <c r="D152" s="39">
        <v>1179.07</v>
      </c>
      <c r="E152" s="39">
        <v>1003.9</v>
      </c>
      <c r="F152" s="39">
        <v>1458.28</v>
      </c>
      <c r="G152" s="39">
        <v>3697.56</v>
      </c>
      <c r="H152" s="39">
        <v>2367.33</v>
      </c>
      <c r="I152" s="39">
        <v>2164.08</v>
      </c>
      <c r="J152" s="39">
        <v>2431.7800000000002</v>
      </c>
      <c r="K152" s="39">
        <v>1948.52</v>
      </c>
      <c r="L152" s="39">
        <v>1552.85</v>
      </c>
      <c r="M152" s="39">
        <v>2035.35</v>
      </c>
      <c r="N152" s="39">
        <v>1453.93</v>
      </c>
      <c r="O152" s="39">
        <v>1214.57</v>
      </c>
      <c r="P152" s="39">
        <v>22507.22</v>
      </c>
      <c r="Q152" s="69">
        <f t="shared" si="16"/>
        <v>22507.219999999998</v>
      </c>
      <c r="R152" s="70">
        <f t="shared" si="17"/>
        <v>11870.22</v>
      </c>
      <c r="S152" s="69">
        <f t="shared" si="18"/>
        <v>10637</v>
      </c>
      <c r="T152" s="7"/>
      <c r="U152" s="7"/>
      <c r="V152" s="7"/>
      <c r="W152" s="7"/>
      <c r="X152" s="7"/>
    </row>
    <row r="153" spans="1:24" x14ac:dyDescent="0.2">
      <c r="A153" s="37" t="s">
        <v>53</v>
      </c>
      <c r="B153" s="26" t="s">
        <v>54</v>
      </c>
      <c r="C153" s="26" t="s">
        <v>7</v>
      </c>
      <c r="D153" s="39">
        <v>735.95</v>
      </c>
      <c r="E153" s="39">
        <v>1759.66</v>
      </c>
      <c r="F153" s="39">
        <v>2403.37</v>
      </c>
      <c r="G153" s="39">
        <v>2965.86</v>
      </c>
      <c r="H153" s="39">
        <v>2191.81</v>
      </c>
      <c r="I153" s="39">
        <v>2459.52</v>
      </c>
      <c r="J153" s="39">
        <v>2336.16</v>
      </c>
      <c r="K153" s="39">
        <v>1626.99</v>
      </c>
      <c r="L153" s="39">
        <v>1691.46</v>
      </c>
      <c r="M153" s="39">
        <v>1699.66</v>
      </c>
      <c r="N153" s="39">
        <v>1324.56</v>
      </c>
      <c r="O153" s="39">
        <v>1845.16</v>
      </c>
      <c r="P153" s="39">
        <v>23040.16</v>
      </c>
      <c r="Q153" s="69">
        <f t="shared" si="16"/>
        <v>23040.16</v>
      </c>
      <c r="R153" s="70">
        <f t="shared" si="17"/>
        <v>12516.17</v>
      </c>
      <c r="S153" s="69">
        <f t="shared" si="18"/>
        <v>10523.99</v>
      </c>
      <c r="T153" s="7"/>
      <c r="U153" s="7"/>
      <c r="V153" s="7"/>
      <c r="W153" s="7"/>
      <c r="X153" s="7"/>
    </row>
    <row r="154" spans="1:24" x14ac:dyDescent="0.2">
      <c r="A154" s="37" t="s">
        <v>5</v>
      </c>
      <c r="B154" s="26" t="s">
        <v>6</v>
      </c>
      <c r="C154" s="26" t="s">
        <v>7</v>
      </c>
      <c r="D154" s="39">
        <v>686.5</v>
      </c>
      <c r="E154" s="39">
        <v>490.3</v>
      </c>
      <c r="F154" s="39">
        <v>521.1</v>
      </c>
      <c r="G154" s="39">
        <v>621.30999999999995</v>
      </c>
      <c r="H154" s="39">
        <v>918.33</v>
      </c>
      <c r="I154" s="39">
        <v>584.92999999999995</v>
      </c>
      <c r="J154" s="39">
        <v>649.88</v>
      </c>
      <c r="K154" s="39">
        <v>635.61</v>
      </c>
      <c r="L154" s="39">
        <v>460.49</v>
      </c>
      <c r="M154" s="39">
        <v>535.49</v>
      </c>
      <c r="N154" s="39">
        <v>888.98</v>
      </c>
      <c r="O154" s="39">
        <v>646.47</v>
      </c>
      <c r="P154" s="39">
        <v>7639.39</v>
      </c>
      <c r="Q154" s="69">
        <f t="shared" si="16"/>
        <v>7639.3899999999985</v>
      </c>
      <c r="R154" s="70">
        <f t="shared" si="17"/>
        <v>3822.47</v>
      </c>
      <c r="S154" s="69">
        <f t="shared" si="18"/>
        <v>3816.92</v>
      </c>
      <c r="T154" s="7"/>
      <c r="U154" s="7"/>
      <c r="V154" s="7"/>
      <c r="W154" s="7"/>
      <c r="X154" s="7"/>
    </row>
    <row r="155" spans="1:24" x14ac:dyDescent="0.2">
      <c r="A155" s="35" t="s">
        <v>8</v>
      </c>
      <c r="B155" s="33" t="s">
        <v>9</v>
      </c>
      <c r="C155" s="33" t="s">
        <v>7</v>
      </c>
      <c r="D155" s="36">
        <v>548.08000000000004</v>
      </c>
      <c r="E155" s="36">
        <v>391.44</v>
      </c>
      <c r="F155" s="36">
        <v>416.02</v>
      </c>
      <c r="G155" s="36">
        <v>496.03</v>
      </c>
      <c r="H155" s="36">
        <v>733.16</v>
      </c>
      <c r="I155" s="36">
        <v>466.98</v>
      </c>
      <c r="J155" s="36">
        <v>518.84</v>
      </c>
      <c r="K155" s="36">
        <v>507.44</v>
      </c>
      <c r="L155" s="36">
        <v>367.64</v>
      </c>
      <c r="M155" s="36">
        <v>427.51</v>
      </c>
      <c r="N155" s="36">
        <v>709.73</v>
      </c>
      <c r="O155" s="36">
        <v>516</v>
      </c>
      <c r="P155" s="36">
        <v>6098.87</v>
      </c>
      <c r="Q155" s="69">
        <f t="shared" si="16"/>
        <v>6098.8700000000008</v>
      </c>
      <c r="R155" s="70">
        <f t="shared" si="17"/>
        <v>3051.71</v>
      </c>
      <c r="S155" s="69">
        <f t="shared" si="18"/>
        <v>3047.16</v>
      </c>
      <c r="T155" s="7"/>
      <c r="U155" s="7"/>
      <c r="V155" s="7"/>
      <c r="W155" s="7"/>
      <c r="X155" s="7"/>
    </row>
    <row r="156" spans="1:24" x14ac:dyDescent="0.2">
      <c r="A156" s="35" t="s">
        <v>274</v>
      </c>
      <c r="B156" s="33" t="s">
        <v>275</v>
      </c>
      <c r="C156" s="33" t="s">
        <v>7</v>
      </c>
      <c r="D156" s="36">
        <v>777.45</v>
      </c>
      <c r="E156" s="36">
        <v>555.26</v>
      </c>
      <c r="F156" s="36">
        <v>590.13</v>
      </c>
      <c r="G156" s="36">
        <v>703.61</v>
      </c>
      <c r="H156" s="36">
        <v>1039.99</v>
      </c>
      <c r="I156" s="36">
        <v>662.42</v>
      </c>
      <c r="J156" s="36">
        <v>735.97</v>
      </c>
      <c r="K156" s="36">
        <v>719.81</v>
      </c>
      <c r="L156" s="36">
        <v>521.49</v>
      </c>
      <c r="M156" s="36">
        <v>606.42999999999995</v>
      </c>
      <c r="N156" s="36">
        <v>1006.75</v>
      </c>
      <c r="O156" s="36">
        <v>731.66</v>
      </c>
      <c r="P156" s="36">
        <v>8650.9699999999993</v>
      </c>
      <c r="Q156" s="69">
        <f t="shared" si="16"/>
        <v>8650.9700000000012</v>
      </c>
      <c r="R156" s="70">
        <f t="shared" si="17"/>
        <v>4328.8600000000006</v>
      </c>
      <c r="S156" s="69">
        <f t="shared" si="18"/>
        <v>4322.1099999999997</v>
      </c>
      <c r="T156" s="7"/>
      <c r="U156" s="7"/>
      <c r="V156" s="7"/>
      <c r="W156" s="7"/>
      <c r="X156" s="7"/>
    </row>
    <row r="157" spans="1:24" x14ac:dyDescent="0.2">
      <c r="A157" s="35" t="s">
        <v>158</v>
      </c>
      <c r="B157" s="33" t="s">
        <v>159</v>
      </c>
      <c r="C157" s="33" t="s">
        <v>7</v>
      </c>
      <c r="D157" s="36">
        <v>633.74</v>
      </c>
      <c r="E157" s="36">
        <v>449.65</v>
      </c>
      <c r="F157" s="36">
        <v>520.9</v>
      </c>
      <c r="G157" s="36">
        <v>830.31</v>
      </c>
      <c r="H157" s="36">
        <v>895.27</v>
      </c>
      <c r="I157" s="36">
        <v>730.4</v>
      </c>
      <c r="J157" s="36">
        <v>507.67</v>
      </c>
      <c r="K157" s="36">
        <v>715.18</v>
      </c>
      <c r="L157" s="36">
        <v>694.64</v>
      </c>
      <c r="M157" s="36">
        <v>651.61</v>
      </c>
      <c r="N157" s="36">
        <v>665.48</v>
      </c>
      <c r="O157" s="36">
        <v>623.79</v>
      </c>
      <c r="P157" s="36">
        <v>7918.64</v>
      </c>
      <c r="Q157" s="69">
        <f t="shared" si="16"/>
        <v>7918.64</v>
      </c>
      <c r="R157" s="70">
        <f t="shared" si="17"/>
        <v>4060.27</v>
      </c>
      <c r="S157" s="69">
        <f t="shared" si="18"/>
        <v>3858.37</v>
      </c>
      <c r="T157" s="7"/>
      <c r="U157" s="7"/>
      <c r="V157" s="7"/>
      <c r="W157" s="7"/>
      <c r="X157" s="7"/>
    </row>
    <row r="158" spans="1:24" x14ac:dyDescent="0.2">
      <c r="A158" s="35" t="s">
        <v>154</v>
      </c>
      <c r="B158" s="33" t="s">
        <v>155</v>
      </c>
      <c r="C158" s="33" t="s">
        <v>7</v>
      </c>
      <c r="D158" s="36">
        <v>868.83</v>
      </c>
      <c r="E158" s="36">
        <v>616.46</v>
      </c>
      <c r="F158" s="36">
        <v>714.14</v>
      </c>
      <c r="G158" s="36">
        <v>1138.32</v>
      </c>
      <c r="H158" s="36">
        <v>1227.3900000000001</v>
      </c>
      <c r="I158" s="36">
        <v>1001.35</v>
      </c>
      <c r="J158" s="36">
        <v>696</v>
      </c>
      <c r="K158" s="36">
        <v>980.48</v>
      </c>
      <c r="L158" s="36">
        <v>952.33</v>
      </c>
      <c r="M158" s="36">
        <v>893.33</v>
      </c>
      <c r="N158" s="36">
        <v>912.35</v>
      </c>
      <c r="O158" s="36">
        <v>854</v>
      </c>
      <c r="P158" s="36">
        <v>10854.98</v>
      </c>
      <c r="Q158" s="69">
        <f t="shared" si="16"/>
        <v>10854.980000000001</v>
      </c>
      <c r="R158" s="70">
        <f t="shared" si="17"/>
        <v>5566.4900000000007</v>
      </c>
      <c r="S158" s="69">
        <f t="shared" si="18"/>
        <v>5288.49</v>
      </c>
      <c r="T158" s="7"/>
      <c r="U158" s="7"/>
      <c r="V158" s="7"/>
      <c r="W158" s="7"/>
      <c r="X158" s="7"/>
    </row>
    <row r="159" spans="1:24" x14ac:dyDescent="0.2">
      <c r="A159" s="37" t="s">
        <v>152</v>
      </c>
      <c r="B159" s="26" t="s">
        <v>153</v>
      </c>
      <c r="C159" s="26" t="s">
        <v>7</v>
      </c>
      <c r="D159" s="38">
        <v>629.19000000000005</v>
      </c>
      <c r="E159" s="38">
        <v>446.43</v>
      </c>
      <c r="F159" s="38">
        <v>517.16999999999996</v>
      </c>
      <c r="G159" s="38">
        <v>824.35</v>
      </c>
      <c r="H159" s="38">
        <v>888.85</v>
      </c>
      <c r="I159" s="38">
        <v>725.16</v>
      </c>
      <c r="J159" s="38">
        <v>504.03</v>
      </c>
      <c r="K159" s="38">
        <v>710.05</v>
      </c>
      <c r="L159" s="38">
        <v>689.66</v>
      </c>
      <c r="M159" s="38">
        <v>646.92999999999995</v>
      </c>
      <c r="N159" s="38">
        <v>660.71</v>
      </c>
      <c r="O159" s="38">
        <v>617.54</v>
      </c>
      <c r="P159" s="36">
        <v>7860.07</v>
      </c>
      <c r="Q159" s="69">
        <f t="shared" si="16"/>
        <v>7860.07</v>
      </c>
      <c r="R159" s="70">
        <f t="shared" si="17"/>
        <v>4031.1499999999996</v>
      </c>
      <c r="S159" s="69">
        <f t="shared" si="18"/>
        <v>3828.9199999999996</v>
      </c>
      <c r="T159" s="7"/>
      <c r="U159" s="7"/>
      <c r="V159" s="7"/>
      <c r="W159" s="7"/>
      <c r="X159" s="7"/>
    </row>
    <row r="160" spans="1:24" x14ac:dyDescent="0.2">
      <c r="A160" s="35" t="s">
        <v>217</v>
      </c>
      <c r="B160" s="33" t="s">
        <v>218</v>
      </c>
      <c r="C160" s="33" t="s">
        <v>104</v>
      </c>
      <c r="D160" s="36">
        <v>0</v>
      </c>
      <c r="E160" s="36">
        <v>0</v>
      </c>
      <c r="F160" s="36">
        <v>0</v>
      </c>
      <c r="G160" s="36">
        <v>3900</v>
      </c>
      <c r="H160" s="36">
        <v>3600</v>
      </c>
      <c r="I160" s="36">
        <v>2800</v>
      </c>
      <c r="J160" s="36">
        <v>3200</v>
      </c>
      <c r="K160" s="36">
        <v>3100</v>
      </c>
      <c r="L160" s="36">
        <v>3000</v>
      </c>
      <c r="M160" s="36">
        <v>3200</v>
      </c>
      <c r="N160" s="36">
        <v>3100</v>
      </c>
      <c r="O160" s="36">
        <v>3100</v>
      </c>
      <c r="P160" s="36">
        <v>29000</v>
      </c>
      <c r="Q160" s="69">
        <f t="shared" si="16"/>
        <v>29000</v>
      </c>
      <c r="R160" s="70">
        <f t="shared" si="17"/>
        <v>10300</v>
      </c>
      <c r="S160" s="69">
        <f t="shared" si="18"/>
        <v>18700</v>
      </c>
      <c r="T160" s="7"/>
      <c r="U160" s="7"/>
      <c r="V160" s="7"/>
      <c r="W160" s="7"/>
      <c r="X160" s="7"/>
    </row>
    <row r="161" spans="1:24" x14ac:dyDescent="0.2">
      <c r="A161" s="37" t="s">
        <v>221</v>
      </c>
      <c r="B161" s="26" t="s">
        <v>222</v>
      </c>
      <c r="C161" s="26" t="s">
        <v>104</v>
      </c>
      <c r="D161" s="38">
        <v>0</v>
      </c>
      <c r="E161" s="38">
        <v>0</v>
      </c>
      <c r="F161" s="38">
        <v>0</v>
      </c>
      <c r="G161" s="38">
        <v>2500</v>
      </c>
      <c r="H161" s="38">
        <v>2300</v>
      </c>
      <c r="I161" s="38">
        <v>1700</v>
      </c>
      <c r="J161" s="38">
        <v>2100</v>
      </c>
      <c r="K161" s="38">
        <v>1800</v>
      </c>
      <c r="L161" s="38">
        <v>1800</v>
      </c>
      <c r="M161" s="38">
        <v>2200</v>
      </c>
      <c r="N161" s="38">
        <v>1800</v>
      </c>
      <c r="O161" s="38">
        <v>1800</v>
      </c>
      <c r="P161" s="36">
        <v>18000</v>
      </c>
      <c r="Q161" s="69">
        <f t="shared" si="16"/>
        <v>18000</v>
      </c>
      <c r="R161" s="70">
        <f t="shared" si="17"/>
        <v>6500</v>
      </c>
      <c r="S161" s="69">
        <f t="shared" si="18"/>
        <v>11500</v>
      </c>
      <c r="T161" s="7"/>
      <c r="U161" s="7"/>
      <c r="V161" s="7"/>
      <c r="W161" s="7"/>
      <c r="X161" s="7"/>
    </row>
    <row r="162" spans="1:24" x14ac:dyDescent="0.2">
      <c r="A162" s="37" t="s">
        <v>219</v>
      </c>
      <c r="B162" s="26" t="s">
        <v>220</v>
      </c>
      <c r="C162" s="26" t="s">
        <v>104</v>
      </c>
      <c r="D162" s="38">
        <v>0</v>
      </c>
      <c r="E162" s="38">
        <v>0</v>
      </c>
      <c r="F162" s="38">
        <v>0</v>
      </c>
      <c r="G162" s="38">
        <v>1000</v>
      </c>
      <c r="H162" s="38">
        <v>1000</v>
      </c>
      <c r="I162" s="38">
        <v>1000</v>
      </c>
      <c r="J162" s="38">
        <v>1800</v>
      </c>
      <c r="K162" s="38">
        <v>1600</v>
      </c>
      <c r="L162" s="38">
        <v>1600</v>
      </c>
      <c r="M162" s="38">
        <v>1800</v>
      </c>
      <c r="N162" s="38">
        <v>1600</v>
      </c>
      <c r="O162" s="38">
        <v>1600</v>
      </c>
      <c r="P162" s="36">
        <v>13000</v>
      </c>
      <c r="Q162" s="69">
        <f t="shared" si="16"/>
        <v>13000</v>
      </c>
      <c r="R162" s="70">
        <f t="shared" si="17"/>
        <v>3000</v>
      </c>
      <c r="S162" s="69">
        <f t="shared" si="18"/>
        <v>10000</v>
      </c>
      <c r="T162" s="7"/>
      <c r="U162" s="7"/>
      <c r="V162" s="7"/>
      <c r="W162" s="7"/>
      <c r="X162" s="7"/>
    </row>
    <row r="163" spans="1:24" x14ac:dyDescent="0.2">
      <c r="A163" s="37" t="s">
        <v>133</v>
      </c>
      <c r="B163" s="26" t="s">
        <v>134</v>
      </c>
      <c r="C163" s="26" t="s">
        <v>104</v>
      </c>
      <c r="D163" s="39">
        <v>750</v>
      </c>
      <c r="E163" s="39">
        <v>625</v>
      </c>
      <c r="F163" s="39">
        <v>625</v>
      </c>
      <c r="G163" s="39">
        <v>750</v>
      </c>
      <c r="H163" s="39">
        <v>625</v>
      </c>
      <c r="I163" s="39">
        <v>575</v>
      </c>
      <c r="J163" s="39">
        <v>750</v>
      </c>
      <c r="K163" s="39">
        <v>625</v>
      </c>
      <c r="L163" s="39">
        <v>625</v>
      </c>
      <c r="M163" s="39">
        <v>750</v>
      </c>
      <c r="N163" s="39">
        <v>625</v>
      </c>
      <c r="O163" s="39">
        <v>625</v>
      </c>
      <c r="P163" s="39">
        <v>7950</v>
      </c>
      <c r="Q163" s="69">
        <f t="shared" si="16"/>
        <v>7950</v>
      </c>
      <c r="R163" s="70">
        <f t="shared" si="17"/>
        <v>3950</v>
      </c>
      <c r="S163" s="69">
        <f t="shared" si="18"/>
        <v>4000</v>
      </c>
      <c r="T163" s="7"/>
      <c r="U163" s="7"/>
      <c r="V163" s="7"/>
      <c r="W163" s="7"/>
      <c r="X163" s="7"/>
    </row>
    <row r="164" spans="1:24" x14ac:dyDescent="0.2">
      <c r="A164" s="37" t="s">
        <v>131</v>
      </c>
      <c r="B164" s="26" t="s">
        <v>132</v>
      </c>
      <c r="C164" s="26" t="s">
        <v>104</v>
      </c>
      <c r="D164" s="39">
        <v>1075</v>
      </c>
      <c r="E164" s="39">
        <v>875</v>
      </c>
      <c r="F164" s="39">
        <v>875</v>
      </c>
      <c r="G164" s="39">
        <v>1100</v>
      </c>
      <c r="H164" s="39">
        <v>900</v>
      </c>
      <c r="I164" s="39">
        <v>750</v>
      </c>
      <c r="J164" s="39">
        <v>1000</v>
      </c>
      <c r="K164" s="39">
        <v>875</v>
      </c>
      <c r="L164" s="39">
        <v>825</v>
      </c>
      <c r="M164" s="39">
        <v>1075</v>
      </c>
      <c r="N164" s="39">
        <v>875</v>
      </c>
      <c r="O164" s="39">
        <v>875</v>
      </c>
      <c r="P164" s="39">
        <v>11100</v>
      </c>
      <c r="Q164" s="69">
        <f t="shared" si="16"/>
        <v>11100</v>
      </c>
      <c r="R164" s="70">
        <f t="shared" si="17"/>
        <v>5575</v>
      </c>
      <c r="S164" s="69">
        <f t="shared" si="18"/>
        <v>5525</v>
      </c>
      <c r="T164" s="7"/>
      <c r="U164" s="7"/>
      <c r="V164" s="7"/>
      <c r="W164" s="7"/>
      <c r="X164" s="7"/>
    </row>
    <row r="165" spans="1:24" x14ac:dyDescent="0.2">
      <c r="A165" s="37" t="s">
        <v>119</v>
      </c>
      <c r="B165" s="26" t="s">
        <v>120</v>
      </c>
      <c r="C165" s="26" t="s">
        <v>104</v>
      </c>
      <c r="D165" s="39">
        <v>912.5</v>
      </c>
      <c r="E165" s="39">
        <v>750</v>
      </c>
      <c r="F165" s="39">
        <v>750</v>
      </c>
      <c r="G165" s="39">
        <v>950</v>
      </c>
      <c r="H165" s="39">
        <v>775</v>
      </c>
      <c r="I165" s="39">
        <v>700</v>
      </c>
      <c r="J165" s="39">
        <v>925</v>
      </c>
      <c r="K165" s="39">
        <v>725</v>
      </c>
      <c r="L165" s="39">
        <v>725</v>
      </c>
      <c r="M165" s="39">
        <v>925</v>
      </c>
      <c r="N165" s="39">
        <v>725</v>
      </c>
      <c r="O165" s="39">
        <v>737.5</v>
      </c>
      <c r="P165" s="39">
        <v>9600</v>
      </c>
      <c r="Q165" s="69">
        <f t="shared" si="16"/>
        <v>9600</v>
      </c>
      <c r="R165" s="70">
        <f t="shared" si="17"/>
        <v>4837.5</v>
      </c>
      <c r="S165" s="69">
        <f t="shared" si="18"/>
        <v>4762.5</v>
      </c>
      <c r="T165" s="7"/>
      <c r="U165" s="7"/>
      <c r="V165" s="7"/>
      <c r="W165" s="7"/>
      <c r="X165" s="7"/>
    </row>
    <row r="166" spans="1:24" x14ac:dyDescent="0.2">
      <c r="A166" s="35" t="s">
        <v>117</v>
      </c>
      <c r="B166" s="33" t="s">
        <v>118</v>
      </c>
      <c r="C166" s="33" t="s">
        <v>104</v>
      </c>
      <c r="D166" s="36">
        <v>1125</v>
      </c>
      <c r="E166" s="36">
        <v>987.5</v>
      </c>
      <c r="F166" s="36">
        <v>975</v>
      </c>
      <c r="G166" s="36">
        <v>1250</v>
      </c>
      <c r="H166" s="36">
        <v>1100</v>
      </c>
      <c r="I166" s="36">
        <v>975</v>
      </c>
      <c r="J166" s="36">
        <v>1237.5</v>
      </c>
      <c r="K166" s="36">
        <v>1025</v>
      </c>
      <c r="L166" s="36">
        <v>975</v>
      </c>
      <c r="M166" s="36">
        <v>1237.5</v>
      </c>
      <c r="N166" s="36">
        <v>1025</v>
      </c>
      <c r="O166" s="36">
        <v>1025</v>
      </c>
      <c r="P166" s="36">
        <v>12937.5</v>
      </c>
      <c r="Q166" s="69">
        <f t="shared" si="16"/>
        <v>12937.5</v>
      </c>
      <c r="R166" s="70">
        <f t="shared" si="17"/>
        <v>6412.5</v>
      </c>
      <c r="S166" s="69">
        <f t="shared" si="18"/>
        <v>6525</v>
      </c>
      <c r="T166" s="7"/>
      <c r="U166" s="7"/>
      <c r="V166" s="7"/>
      <c r="W166" s="7"/>
      <c r="X166" s="7"/>
    </row>
    <row r="167" spans="1:24" x14ac:dyDescent="0.2">
      <c r="A167" s="35" t="s">
        <v>111</v>
      </c>
      <c r="B167" s="33" t="s">
        <v>112</v>
      </c>
      <c r="C167" s="33" t="s">
        <v>104</v>
      </c>
      <c r="D167" s="36">
        <v>2809.52</v>
      </c>
      <c r="E167" s="36">
        <v>2333.33</v>
      </c>
      <c r="F167" s="36">
        <v>2285.71</v>
      </c>
      <c r="G167" s="36">
        <v>2809.52</v>
      </c>
      <c r="H167" s="36">
        <v>2333.33</v>
      </c>
      <c r="I167" s="36">
        <v>2095.2399999999998</v>
      </c>
      <c r="J167" s="36">
        <v>2809.52</v>
      </c>
      <c r="K167" s="36">
        <v>2285.71</v>
      </c>
      <c r="L167" s="36">
        <v>2285.71</v>
      </c>
      <c r="M167" s="36">
        <v>2809.52</v>
      </c>
      <c r="N167" s="36">
        <v>2333.33</v>
      </c>
      <c r="O167" s="36">
        <v>2285.71</v>
      </c>
      <c r="P167" s="36">
        <v>29476.15</v>
      </c>
      <c r="Q167" s="69">
        <f t="shared" si="16"/>
        <v>29476.149999999994</v>
      </c>
      <c r="R167" s="70">
        <f t="shared" si="17"/>
        <v>14666.65</v>
      </c>
      <c r="S167" s="69">
        <f t="shared" si="18"/>
        <v>14809.5</v>
      </c>
      <c r="T167" s="7"/>
      <c r="U167" s="7"/>
      <c r="V167" s="7"/>
      <c r="W167" s="7"/>
      <c r="X167" s="7"/>
    </row>
    <row r="168" spans="1:24" x14ac:dyDescent="0.2">
      <c r="A168" s="35" t="s">
        <v>102</v>
      </c>
      <c r="B168" s="33" t="s">
        <v>103</v>
      </c>
      <c r="C168" s="33" t="s">
        <v>104</v>
      </c>
      <c r="D168" s="36">
        <v>447.37</v>
      </c>
      <c r="E168" s="36">
        <v>421.05</v>
      </c>
      <c r="F168" s="36">
        <v>421.05</v>
      </c>
      <c r="G168" s="36">
        <v>447.37</v>
      </c>
      <c r="H168" s="36">
        <v>421.05</v>
      </c>
      <c r="I168" s="36">
        <v>394.74</v>
      </c>
      <c r="J168" s="36">
        <v>447.37</v>
      </c>
      <c r="K168" s="36">
        <v>421.05</v>
      </c>
      <c r="L168" s="36">
        <v>421.05</v>
      </c>
      <c r="M168" s="36">
        <v>447.37</v>
      </c>
      <c r="N168" s="36">
        <v>421.05</v>
      </c>
      <c r="O168" s="36">
        <v>421.05</v>
      </c>
      <c r="P168" s="36">
        <v>5131.57</v>
      </c>
      <c r="Q168" s="69">
        <f t="shared" si="16"/>
        <v>5131.5700000000006</v>
      </c>
      <c r="R168" s="70">
        <f t="shared" si="17"/>
        <v>2552.63</v>
      </c>
      <c r="S168" s="69">
        <f t="shared" si="18"/>
        <v>2578.9400000000005</v>
      </c>
      <c r="T168" s="7"/>
      <c r="U168" s="7"/>
      <c r="V168" s="7"/>
      <c r="W168" s="7"/>
      <c r="X168" s="7"/>
    </row>
    <row r="169" spans="1:24" x14ac:dyDescent="0.2">
      <c r="A169" s="37" t="s">
        <v>79</v>
      </c>
      <c r="B169" s="26" t="s">
        <v>80</v>
      </c>
      <c r="C169" s="26" t="s">
        <v>7</v>
      </c>
      <c r="D169" s="38">
        <v>318.76</v>
      </c>
      <c r="E169" s="38">
        <v>225.47</v>
      </c>
      <c r="F169" s="38">
        <v>381.56</v>
      </c>
      <c r="G169" s="38">
        <v>666.93</v>
      </c>
      <c r="H169" s="38">
        <v>792.97</v>
      </c>
      <c r="I169" s="38">
        <v>629.08000000000004</v>
      </c>
      <c r="J169" s="38">
        <v>605.25</v>
      </c>
      <c r="K169" s="38">
        <v>421.62</v>
      </c>
      <c r="L169" s="38">
        <v>378.54</v>
      </c>
      <c r="M169" s="38">
        <v>396.11</v>
      </c>
      <c r="N169" s="38">
        <v>381.58</v>
      </c>
      <c r="O169" s="38">
        <v>321.24</v>
      </c>
      <c r="P169" s="36">
        <v>5519.11</v>
      </c>
      <c r="Q169" s="69">
        <f t="shared" si="16"/>
        <v>5519.1099999999988</v>
      </c>
      <c r="R169" s="70">
        <f t="shared" si="17"/>
        <v>3014.7699999999995</v>
      </c>
      <c r="S169" s="69">
        <f t="shared" si="18"/>
        <v>2504.34</v>
      </c>
      <c r="T169" s="7"/>
      <c r="U169" s="7"/>
      <c r="V169" s="7"/>
      <c r="W169" s="7"/>
      <c r="X169" s="7"/>
    </row>
    <row r="170" spans="1:24" x14ac:dyDescent="0.2">
      <c r="A170" s="35" t="s">
        <v>77</v>
      </c>
      <c r="B170" s="33" t="s">
        <v>78</v>
      </c>
      <c r="C170" s="33" t="s">
        <v>7</v>
      </c>
      <c r="D170" s="36">
        <v>497.11</v>
      </c>
      <c r="E170" s="36">
        <v>351.63</v>
      </c>
      <c r="F170" s="36">
        <v>595.04</v>
      </c>
      <c r="G170" s="36">
        <v>1040.08</v>
      </c>
      <c r="H170" s="36">
        <v>1236.6300000000001</v>
      </c>
      <c r="I170" s="36">
        <v>981.05</v>
      </c>
      <c r="J170" s="36">
        <v>943.88</v>
      </c>
      <c r="K170" s="36">
        <v>657.52</v>
      </c>
      <c r="L170" s="36">
        <v>590.33000000000004</v>
      </c>
      <c r="M170" s="36">
        <v>617.73</v>
      </c>
      <c r="N170" s="36">
        <v>595.08000000000004</v>
      </c>
      <c r="O170" s="36">
        <v>500.55</v>
      </c>
      <c r="P170" s="36">
        <v>8606.6299999999992</v>
      </c>
      <c r="Q170" s="69">
        <f t="shared" si="16"/>
        <v>8606.6299999999992</v>
      </c>
      <c r="R170" s="70">
        <f t="shared" si="17"/>
        <v>4701.54</v>
      </c>
      <c r="S170" s="69">
        <f t="shared" si="18"/>
        <v>3905.09</v>
      </c>
      <c r="T170" s="7"/>
      <c r="U170" s="7"/>
      <c r="V170" s="7"/>
      <c r="W170" s="7"/>
      <c r="X170" s="7"/>
    </row>
    <row r="171" spans="1:24" x14ac:dyDescent="0.2">
      <c r="A171" s="35" t="s">
        <v>83</v>
      </c>
      <c r="B171" s="33" t="s">
        <v>84</v>
      </c>
      <c r="C171" s="33" t="s">
        <v>7</v>
      </c>
      <c r="D171" s="36">
        <v>1788.58</v>
      </c>
      <c r="E171" s="36">
        <v>1751.42</v>
      </c>
      <c r="F171" s="36">
        <v>2005.05</v>
      </c>
      <c r="G171" s="36">
        <v>2408.6999999999998</v>
      </c>
      <c r="H171" s="36">
        <v>1847.74</v>
      </c>
      <c r="I171" s="36">
        <v>2115.17</v>
      </c>
      <c r="J171" s="36">
        <v>1695.84</v>
      </c>
      <c r="K171" s="36">
        <v>1403.31</v>
      </c>
      <c r="L171" s="36">
        <v>1491.8</v>
      </c>
      <c r="M171" s="36">
        <v>1848.65</v>
      </c>
      <c r="N171" s="36">
        <v>1629.03</v>
      </c>
      <c r="O171" s="36">
        <v>1727.7</v>
      </c>
      <c r="P171" s="36">
        <v>21712.99</v>
      </c>
      <c r="Q171" s="69">
        <f t="shared" si="16"/>
        <v>21712.99</v>
      </c>
      <c r="R171" s="70">
        <f t="shared" si="17"/>
        <v>11916.66</v>
      </c>
      <c r="S171" s="69">
        <f t="shared" si="18"/>
        <v>9796.33</v>
      </c>
      <c r="T171" s="7"/>
      <c r="U171" s="7"/>
      <c r="V171" s="7"/>
      <c r="W171" s="7"/>
      <c r="X171" s="7"/>
    </row>
    <row r="172" spans="1:24" x14ac:dyDescent="0.2">
      <c r="A172" s="35" t="s">
        <v>23</v>
      </c>
      <c r="B172" s="33" t="s">
        <v>24</v>
      </c>
      <c r="C172" s="33" t="s">
        <v>12</v>
      </c>
      <c r="D172" s="36">
        <v>3937.5</v>
      </c>
      <c r="E172" s="36">
        <v>3240</v>
      </c>
      <c r="F172" s="36">
        <v>3240</v>
      </c>
      <c r="G172" s="36">
        <v>3937.5</v>
      </c>
      <c r="H172" s="36">
        <v>3240</v>
      </c>
      <c r="I172" s="36">
        <v>3240</v>
      </c>
      <c r="J172" s="36">
        <v>3937.5</v>
      </c>
      <c r="K172" s="36">
        <v>3240</v>
      </c>
      <c r="L172" s="36">
        <v>3240</v>
      </c>
      <c r="M172" s="36">
        <v>3937.5</v>
      </c>
      <c r="N172" s="36">
        <v>3240</v>
      </c>
      <c r="O172" s="36">
        <v>3430</v>
      </c>
      <c r="P172" s="36">
        <v>41860</v>
      </c>
      <c r="Q172" s="69">
        <f t="shared" si="16"/>
        <v>41860</v>
      </c>
      <c r="R172" s="70">
        <f t="shared" si="17"/>
        <v>20835</v>
      </c>
      <c r="S172" s="69">
        <f t="shared" si="18"/>
        <v>21025</v>
      </c>
      <c r="T172" s="7"/>
      <c r="U172" s="7"/>
      <c r="V172" s="7"/>
      <c r="W172" s="7"/>
      <c r="X172" s="7"/>
    </row>
    <row r="173" spans="1:24" x14ac:dyDescent="0.2">
      <c r="A173" s="35" t="s">
        <v>21</v>
      </c>
      <c r="B173" s="33" t="s">
        <v>22</v>
      </c>
      <c r="C173" s="33" t="s">
        <v>12</v>
      </c>
      <c r="D173" s="36">
        <v>3171.26</v>
      </c>
      <c r="E173" s="36">
        <v>2460.92</v>
      </c>
      <c r="F173" s="36">
        <v>2449.4299999999998</v>
      </c>
      <c r="G173" s="36">
        <v>3047.13</v>
      </c>
      <c r="H173" s="36">
        <v>2511.4899999999998</v>
      </c>
      <c r="I173" s="36">
        <v>2390.8000000000002</v>
      </c>
      <c r="J173" s="36">
        <v>3357.47</v>
      </c>
      <c r="K173" s="36">
        <v>3045.98</v>
      </c>
      <c r="L173" s="36">
        <v>2921.84</v>
      </c>
      <c r="M173" s="36">
        <v>2918.39</v>
      </c>
      <c r="N173" s="36">
        <v>3136.78</v>
      </c>
      <c r="O173" s="36">
        <v>3231.03</v>
      </c>
      <c r="P173" s="36">
        <v>34642.519999999997</v>
      </c>
      <c r="Q173" s="69">
        <f t="shared" si="16"/>
        <v>34642.520000000004</v>
      </c>
      <c r="R173" s="70">
        <f t="shared" si="17"/>
        <v>16031.030000000002</v>
      </c>
      <c r="S173" s="69">
        <f t="shared" si="18"/>
        <v>18611.490000000002</v>
      </c>
      <c r="T173" s="7"/>
      <c r="U173" s="7"/>
      <c r="V173" s="7"/>
      <c r="W173" s="7"/>
      <c r="X173" s="7"/>
    </row>
    <row r="174" spans="1:24" x14ac:dyDescent="0.2">
      <c r="A174" s="35" t="s">
        <v>19</v>
      </c>
      <c r="B174" s="33" t="s">
        <v>20</v>
      </c>
      <c r="C174" s="33" t="s">
        <v>12</v>
      </c>
      <c r="D174" s="36">
        <v>1212.6400000000001</v>
      </c>
      <c r="E174" s="36">
        <v>1131.03</v>
      </c>
      <c r="F174" s="36">
        <v>931.03</v>
      </c>
      <c r="G174" s="36">
        <v>1177.01</v>
      </c>
      <c r="H174" s="36">
        <v>974.71</v>
      </c>
      <c r="I174" s="36">
        <v>1041.3800000000001</v>
      </c>
      <c r="J174" s="36">
        <v>1547.13</v>
      </c>
      <c r="K174" s="36">
        <v>1389.66</v>
      </c>
      <c r="L174" s="36">
        <v>1348.28</v>
      </c>
      <c r="M174" s="36">
        <v>1304.5999999999999</v>
      </c>
      <c r="N174" s="36">
        <v>1355.17</v>
      </c>
      <c r="O174" s="36">
        <v>1457.47</v>
      </c>
      <c r="P174" s="36">
        <v>14870.11</v>
      </c>
      <c r="Q174" s="69">
        <f t="shared" si="16"/>
        <v>14870.11</v>
      </c>
      <c r="R174" s="70">
        <f t="shared" si="17"/>
        <v>6467.8</v>
      </c>
      <c r="S174" s="69">
        <f t="shared" si="18"/>
        <v>8402.31</v>
      </c>
      <c r="T174" s="7"/>
      <c r="U174" s="7"/>
      <c r="V174" s="7"/>
      <c r="W174" s="7"/>
      <c r="X174" s="7"/>
    </row>
    <row r="175" spans="1:24" x14ac:dyDescent="0.2">
      <c r="A175" s="35" t="s">
        <v>29</v>
      </c>
      <c r="B175" s="33" t="s">
        <v>30</v>
      </c>
      <c r="C175" s="33" t="s">
        <v>31</v>
      </c>
      <c r="D175" s="36">
        <v>1832.28</v>
      </c>
      <c r="E175" s="36">
        <v>1515.15</v>
      </c>
      <c r="F175" s="36">
        <v>1497.53</v>
      </c>
      <c r="G175" s="36">
        <v>1832.28</v>
      </c>
      <c r="H175" s="36">
        <v>1515.15</v>
      </c>
      <c r="I175" s="36">
        <v>1497.53</v>
      </c>
      <c r="J175" s="36">
        <v>1832.28</v>
      </c>
      <c r="K175" s="36">
        <v>1515.15</v>
      </c>
      <c r="L175" s="36">
        <v>1497.53</v>
      </c>
      <c r="M175" s="36">
        <v>1832.28</v>
      </c>
      <c r="N175" s="36">
        <v>1515.15</v>
      </c>
      <c r="O175" s="36">
        <v>1497.53</v>
      </c>
      <c r="P175" s="36">
        <v>19379.84</v>
      </c>
      <c r="Q175" s="69">
        <f t="shared" si="16"/>
        <v>19379.84</v>
      </c>
      <c r="R175" s="70">
        <f t="shared" si="17"/>
        <v>9689.92</v>
      </c>
      <c r="S175" s="69">
        <f t="shared" si="18"/>
        <v>9689.92</v>
      </c>
      <c r="T175" s="7"/>
      <c r="U175" s="7"/>
      <c r="V175" s="7"/>
      <c r="W175" s="7"/>
      <c r="X175" s="7"/>
    </row>
    <row r="176" spans="1:24" x14ac:dyDescent="0.2">
      <c r="A176" s="37" t="s">
        <v>32</v>
      </c>
      <c r="B176" s="26" t="s">
        <v>33</v>
      </c>
      <c r="C176" s="26" t="s">
        <v>31</v>
      </c>
      <c r="D176" s="39">
        <v>1691.33</v>
      </c>
      <c r="E176" s="39">
        <v>1479.92</v>
      </c>
      <c r="F176" s="39">
        <v>1453.49</v>
      </c>
      <c r="G176" s="39">
        <v>1691.33</v>
      </c>
      <c r="H176" s="39">
        <v>1479.92</v>
      </c>
      <c r="I176" s="39">
        <v>1453.49</v>
      </c>
      <c r="J176" s="39">
        <v>1691.33</v>
      </c>
      <c r="K176" s="39">
        <v>1479.92</v>
      </c>
      <c r="L176" s="39">
        <v>1453.49</v>
      </c>
      <c r="M176" s="39">
        <v>1691.33</v>
      </c>
      <c r="N176" s="39">
        <v>1479.92</v>
      </c>
      <c r="O176" s="39">
        <v>1453.49</v>
      </c>
      <c r="P176" s="39">
        <v>18498.96</v>
      </c>
      <c r="Q176" s="69">
        <f t="shared" si="16"/>
        <v>18498.960000000003</v>
      </c>
      <c r="R176" s="70">
        <f t="shared" si="17"/>
        <v>9249.48</v>
      </c>
      <c r="S176" s="69">
        <f t="shared" si="18"/>
        <v>9249.48</v>
      </c>
      <c r="T176" s="7"/>
      <c r="U176" s="7"/>
      <c r="V176" s="7"/>
      <c r="W176" s="7"/>
      <c r="X176" s="7"/>
    </row>
    <row r="177" spans="1:24" x14ac:dyDescent="0.2">
      <c r="A177" s="37" t="s">
        <v>34</v>
      </c>
      <c r="B177" s="26" t="s">
        <v>35</v>
      </c>
      <c r="C177" s="26" t="s">
        <v>31</v>
      </c>
      <c r="D177" s="39">
        <v>975</v>
      </c>
      <c r="E177" s="39">
        <v>775</v>
      </c>
      <c r="F177" s="39">
        <v>750</v>
      </c>
      <c r="G177" s="39">
        <v>975</v>
      </c>
      <c r="H177" s="39">
        <v>775</v>
      </c>
      <c r="I177" s="39">
        <v>750</v>
      </c>
      <c r="J177" s="39">
        <v>975</v>
      </c>
      <c r="K177" s="39">
        <v>775</v>
      </c>
      <c r="L177" s="39">
        <v>750</v>
      </c>
      <c r="M177" s="39">
        <v>975</v>
      </c>
      <c r="N177" s="39">
        <v>775</v>
      </c>
      <c r="O177" s="39">
        <v>750</v>
      </c>
      <c r="P177" s="39">
        <v>10000</v>
      </c>
      <c r="Q177" s="69">
        <f t="shared" si="16"/>
        <v>10000</v>
      </c>
      <c r="R177" s="70">
        <f t="shared" si="17"/>
        <v>5000</v>
      </c>
      <c r="S177" s="69">
        <f t="shared" si="18"/>
        <v>5000</v>
      </c>
      <c r="T177" s="7"/>
      <c r="U177" s="7"/>
      <c r="V177" s="7"/>
      <c r="W177" s="7"/>
      <c r="X177" s="7"/>
    </row>
    <row r="178" spans="1:24" x14ac:dyDescent="0.2">
      <c r="A178" s="37" t="s">
        <v>246</v>
      </c>
      <c r="B178" s="26" t="s">
        <v>247</v>
      </c>
      <c r="C178" s="26" t="s">
        <v>248</v>
      </c>
      <c r="D178" s="39">
        <v>2850</v>
      </c>
      <c r="E178" s="39">
        <v>2250</v>
      </c>
      <c r="F178" s="39">
        <v>2275</v>
      </c>
      <c r="G178" s="39">
        <v>2850</v>
      </c>
      <c r="H178" s="39">
        <v>2250</v>
      </c>
      <c r="I178" s="39">
        <v>2275</v>
      </c>
      <c r="J178" s="39">
        <v>2850</v>
      </c>
      <c r="K178" s="39">
        <v>2250</v>
      </c>
      <c r="L178" s="39">
        <v>2275</v>
      </c>
      <c r="M178" s="39">
        <v>2850</v>
      </c>
      <c r="N178" s="39">
        <v>2250</v>
      </c>
      <c r="O178" s="39">
        <v>2275</v>
      </c>
      <c r="P178" s="39">
        <v>29500</v>
      </c>
      <c r="Q178" s="69">
        <f t="shared" si="16"/>
        <v>29500</v>
      </c>
      <c r="R178" s="70">
        <f t="shared" si="17"/>
        <v>14750</v>
      </c>
      <c r="S178" s="69">
        <f t="shared" si="18"/>
        <v>14750</v>
      </c>
      <c r="T178" s="7"/>
      <c r="U178" s="7"/>
      <c r="V178" s="7"/>
      <c r="W178" s="7"/>
      <c r="X178" s="7"/>
    </row>
    <row r="179" spans="1:24" x14ac:dyDescent="0.2">
      <c r="A179" s="37" t="s">
        <v>255</v>
      </c>
      <c r="B179" s="26" t="s">
        <v>256</v>
      </c>
      <c r="C179" s="26" t="s">
        <v>248</v>
      </c>
      <c r="D179" s="39">
        <v>1250</v>
      </c>
      <c r="E179" s="39">
        <v>1062.5</v>
      </c>
      <c r="F179" s="39">
        <v>1062.5</v>
      </c>
      <c r="G179" s="39">
        <v>1250</v>
      </c>
      <c r="H179" s="39">
        <v>1062.5</v>
      </c>
      <c r="I179" s="39">
        <v>1062.5</v>
      </c>
      <c r="J179" s="39">
        <v>1250</v>
      </c>
      <c r="K179" s="39">
        <v>1062.5</v>
      </c>
      <c r="L179" s="39">
        <v>1062.5</v>
      </c>
      <c r="M179" s="39">
        <v>1250</v>
      </c>
      <c r="N179" s="39">
        <v>1062.5</v>
      </c>
      <c r="O179" s="39">
        <v>1062.5</v>
      </c>
      <c r="P179" s="39">
        <v>13500</v>
      </c>
      <c r="Q179" s="69">
        <f t="shared" si="16"/>
        <v>13500</v>
      </c>
      <c r="R179" s="70">
        <f t="shared" si="17"/>
        <v>6750</v>
      </c>
      <c r="S179" s="69">
        <f t="shared" si="18"/>
        <v>6750</v>
      </c>
      <c r="T179" s="7"/>
      <c r="U179" s="7"/>
      <c r="V179" s="7"/>
      <c r="W179" s="7"/>
      <c r="X179" s="7"/>
    </row>
    <row r="180" spans="1:24" x14ac:dyDescent="0.2">
      <c r="A180" s="37" t="s">
        <v>276</v>
      </c>
      <c r="B180" s="26" t="s">
        <v>277</v>
      </c>
      <c r="C180" s="26" t="s">
        <v>248</v>
      </c>
      <c r="D180" s="39">
        <v>1322.75</v>
      </c>
      <c r="E180" s="39">
        <v>1058.2</v>
      </c>
      <c r="F180" s="39">
        <v>1058.2</v>
      </c>
      <c r="G180" s="39">
        <v>1322.75</v>
      </c>
      <c r="H180" s="39">
        <v>1058.2</v>
      </c>
      <c r="I180" s="39">
        <v>1058.2</v>
      </c>
      <c r="J180" s="39">
        <v>1322.75</v>
      </c>
      <c r="K180" s="39">
        <v>1058.2</v>
      </c>
      <c r="L180" s="39">
        <v>1058.2</v>
      </c>
      <c r="M180" s="39">
        <v>1322.75</v>
      </c>
      <c r="N180" s="39">
        <v>1058.2</v>
      </c>
      <c r="O180" s="39">
        <v>1058.2</v>
      </c>
      <c r="P180" s="39">
        <v>13756.6</v>
      </c>
      <c r="Q180" s="69">
        <f t="shared" si="16"/>
        <v>13756.600000000002</v>
      </c>
      <c r="R180" s="70">
        <f t="shared" si="17"/>
        <v>6878.2999999999993</v>
      </c>
      <c r="S180" s="69">
        <f t="shared" si="18"/>
        <v>6878.2999999999993</v>
      </c>
      <c r="T180" s="7"/>
      <c r="U180" s="7"/>
      <c r="V180" s="7"/>
      <c r="W180" s="7"/>
      <c r="X180" s="7"/>
    </row>
    <row r="181" spans="1:24" x14ac:dyDescent="0.2">
      <c r="A181" s="37" t="s">
        <v>249</v>
      </c>
      <c r="B181" s="26" t="s">
        <v>250</v>
      </c>
      <c r="C181" s="26" t="s">
        <v>248</v>
      </c>
      <c r="D181" s="39">
        <v>1071.43</v>
      </c>
      <c r="E181" s="39">
        <v>846.56</v>
      </c>
      <c r="F181" s="39">
        <v>859.79</v>
      </c>
      <c r="G181" s="39">
        <v>1071.43</v>
      </c>
      <c r="H181" s="39">
        <v>846.56</v>
      </c>
      <c r="I181" s="39">
        <v>859.79</v>
      </c>
      <c r="J181" s="39">
        <v>1071.43</v>
      </c>
      <c r="K181" s="39">
        <v>846.56</v>
      </c>
      <c r="L181" s="39">
        <v>859.79</v>
      </c>
      <c r="M181" s="39">
        <v>1071.43</v>
      </c>
      <c r="N181" s="39">
        <v>846.56</v>
      </c>
      <c r="O181" s="39">
        <v>859.79</v>
      </c>
      <c r="P181" s="39">
        <v>11111.12</v>
      </c>
      <c r="Q181" s="69">
        <f t="shared" si="16"/>
        <v>11111.119999999999</v>
      </c>
      <c r="R181" s="70">
        <f t="shared" si="17"/>
        <v>5555.56</v>
      </c>
      <c r="S181" s="69">
        <f t="shared" si="18"/>
        <v>5555.56</v>
      </c>
      <c r="T181" s="7"/>
      <c r="U181" s="7"/>
      <c r="V181" s="7"/>
      <c r="W181" s="7"/>
      <c r="X181" s="7"/>
    </row>
    <row r="182" spans="1:24" x14ac:dyDescent="0.2">
      <c r="A182" s="37" t="s">
        <v>257</v>
      </c>
      <c r="B182" s="26" t="s">
        <v>258</v>
      </c>
      <c r="C182" s="26" t="s">
        <v>248</v>
      </c>
      <c r="D182" s="39">
        <v>750</v>
      </c>
      <c r="E182" s="39">
        <v>625</v>
      </c>
      <c r="F182" s="39">
        <v>625</v>
      </c>
      <c r="G182" s="39">
        <v>750</v>
      </c>
      <c r="H182" s="39">
        <v>625</v>
      </c>
      <c r="I182" s="39">
        <v>625</v>
      </c>
      <c r="J182" s="39">
        <v>750</v>
      </c>
      <c r="K182" s="39">
        <v>625</v>
      </c>
      <c r="L182" s="39">
        <v>625</v>
      </c>
      <c r="M182" s="39">
        <v>750</v>
      </c>
      <c r="N182" s="39">
        <v>625</v>
      </c>
      <c r="O182" s="39">
        <v>625</v>
      </c>
      <c r="P182" s="39">
        <v>8000</v>
      </c>
      <c r="Q182" s="69">
        <f t="shared" si="16"/>
        <v>8000</v>
      </c>
      <c r="R182" s="70">
        <f t="shared" si="17"/>
        <v>4000</v>
      </c>
      <c r="S182" s="69">
        <f t="shared" si="18"/>
        <v>4000</v>
      </c>
      <c r="T182" s="7"/>
      <c r="U182" s="7"/>
      <c r="V182" s="7"/>
      <c r="W182" s="7"/>
      <c r="X182" s="7"/>
    </row>
    <row r="183" spans="1:24" x14ac:dyDescent="0.2">
      <c r="A183" s="37" t="s">
        <v>251</v>
      </c>
      <c r="B183" s="26" t="s">
        <v>252</v>
      </c>
      <c r="C183" s="26" t="s">
        <v>248</v>
      </c>
      <c r="D183" s="39">
        <v>8285.7099999999991</v>
      </c>
      <c r="E183" s="39">
        <v>7523.81</v>
      </c>
      <c r="F183" s="39">
        <v>7523.81</v>
      </c>
      <c r="G183" s="39">
        <v>8285.7099999999991</v>
      </c>
      <c r="H183" s="39">
        <v>7523.81</v>
      </c>
      <c r="I183" s="39">
        <v>7523.81</v>
      </c>
      <c r="J183" s="39">
        <v>8285.7099999999991</v>
      </c>
      <c r="K183" s="39">
        <v>7523.81</v>
      </c>
      <c r="L183" s="39">
        <v>7523.81</v>
      </c>
      <c r="M183" s="39">
        <v>8285.7099999999991</v>
      </c>
      <c r="N183" s="39">
        <v>7523.81</v>
      </c>
      <c r="O183" s="39">
        <v>7523.81</v>
      </c>
      <c r="P183" s="39">
        <v>93333.32</v>
      </c>
      <c r="Q183" s="69">
        <f t="shared" si="16"/>
        <v>93333.319999999978</v>
      </c>
      <c r="R183" s="70">
        <f t="shared" si="17"/>
        <v>46666.659999999996</v>
      </c>
      <c r="S183" s="69">
        <f t="shared" si="18"/>
        <v>46666.659999999996</v>
      </c>
      <c r="T183" s="7"/>
      <c r="U183" s="7"/>
      <c r="V183" s="7"/>
      <c r="W183" s="7"/>
      <c r="X183" s="7"/>
    </row>
    <row r="184" spans="1:24" x14ac:dyDescent="0.2">
      <c r="A184" s="37" t="s">
        <v>253</v>
      </c>
      <c r="B184" s="26" t="s">
        <v>254</v>
      </c>
      <c r="C184" s="26" t="s">
        <v>248</v>
      </c>
      <c r="D184" s="39">
        <v>952.38</v>
      </c>
      <c r="E184" s="39">
        <v>666.67</v>
      </c>
      <c r="F184" s="39">
        <v>761.9</v>
      </c>
      <c r="G184" s="39">
        <v>952.38</v>
      </c>
      <c r="H184" s="39">
        <v>666.67</v>
      </c>
      <c r="I184" s="39">
        <v>761.9</v>
      </c>
      <c r="J184" s="39">
        <v>952.38</v>
      </c>
      <c r="K184" s="39">
        <v>666.67</v>
      </c>
      <c r="L184" s="39">
        <v>761.9</v>
      </c>
      <c r="M184" s="39">
        <v>952.38</v>
      </c>
      <c r="N184" s="39">
        <v>666.67</v>
      </c>
      <c r="O184" s="39">
        <v>761.9</v>
      </c>
      <c r="P184" s="39">
        <v>9523.7999999999993</v>
      </c>
      <c r="Q184" s="69">
        <f t="shared" si="16"/>
        <v>9523.7999999999993</v>
      </c>
      <c r="R184" s="70">
        <f t="shared" si="17"/>
        <v>4761.8999999999996</v>
      </c>
      <c r="S184" s="69">
        <f t="shared" si="18"/>
        <v>4761.8999999999996</v>
      </c>
      <c r="T184" s="7"/>
      <c r="U184" s="7"/>
      <c r="V184" s="7"/>
      <c r="W184" s="7"/>
      <c r="X184" s="7"/>
    </row>
    <row r="185" spans="1:24" x14ac:dyDescent="0.2">
      <c r="A185" s="37" t="s">
        <v>266</v>
      </c>
      <c r="B185" s="26" t="s">
        <v>267</v>
      </c>
      <c r="C185" s="26" t="s">
        <v>261</v>
      </c>
      <c r="D185" s="39">
        <v>1375</v>
      </c>
      <c r="E185" s="39">
        <v>1083.33</v>
      </c>
      <c r="F185" s="39">
        <v>1000</v>
      </c>
      <c r="G185" s="39">
        <v>1083.33</v>
      </c>
      <c r="H185" s="39">
        <v>1000</v>
      </c>
      <c r="I185" s="39">
        <v>1000</v>
      </c>
      <c r="J185" s="39">
        <v>1083.33</v>
      </c>
      <c r="K185" s="39">
        <v>1000</v>
      </c>
      <c r="L185" s="39">
        <v>1000</v>
      </c>
      <c r="M185" s="39">
        <v>1083.33</v>
      </c>
      <c r="N185" s="39">
        <v>1000</v>
      </c>
      <c r="O185" s="39">
        <v>1000</v>
      </c>
      <c r="P185" s="39">
        <v>12708.32</v>
      </c>
      <c r="Q185" s="69">
        <f t="shared" si="16"/>
        <v>12708.32</v>
      </c>
      <c r="R185" s="70">
        <f t="shared" si="17"/>
        <v>6541.66</v>
      </c>
      <c r="S185" s="69">
        <f t="shared" si="18"/>
        <v>6166.66</v>
      </c>
      <c r="T185" s="7"/>
      <c r="U185" s="7"/>
      <c r="V185" s="7"/>
      <c r="W185" s="7"/>
      <c r="X185" s="7"/>
    </row>
    <row r="186" spans="1:24" x14ac:dyDescent="0.2">
      <c r="A186" s="35" t="s">
        <v>264</v>
      </c>
      <c r="B186" s="33" t="s">
        <v>265</v>
      </c>
      <c r="C186" s="33" t="s">
        <v>261</v>
      </c>
      <c r="D186" s="36">
        <v>2395.83</v>
      </c>
      <c r="E186" s="36">
        <v>1927.08</v>
      </c>
      <c r="F186" s="36">
        <v>1822.92</v>
      </c>
      <c r="G186" s="36">
        <v>2083.33</v>
      </c>
      <c r="H186" s="36">
        <v>1770.83</v>
      </c>
      <c r="I186" s="36">
        <v>1770.83</v>
      </c>
      <c r="J186" s="36">
        <v>2083.33</v>
      </c>
      <c r="K186" s="36">
        <v>1770.83</v>
      </c>
      <c r="L186" s="36">
        <v>1770.83</v>
      </c>
      <c r="M186" s="36">
        <v>2083.33</v>
      </c>
      <c r="N186" s="36">
        <v>1770.83</v>
      </c>
      <c r="O186" s="36">
        <v>1770.83</v>
      </c>
      <c r="P186" s="36">
        <v>23020.799999999999</v>
      </c>
      <c r="Q186" s="69">
        <f t="shared" si="16"/>
        <v>23020.800000000003</v>
      </c>
      <c r="R186" s="70">
        <f t="shared" si="17"/>
        <v>11770.82</v>
      </c>
      <c r="S186" s="69">
        <f t="shared" si="18"/>
        <v>11249.98</v>
      </c>
      <c r="T186" s="7"/>
      <c r="U186" s="7"/>
      <c r="V186" s="7"/>
      <c r="W186" s="7"/>
      <c r="X186" s="7"/>
    </row>
    <row r="187" spans="1:24" x14ac:dyDescent="0.2">
      <c r="A187" s="35" t="s">
        <v>262</v>
      </c>
      <c r="B187" s="33" t="s">
        <v>263</v>
      </c>
      <c r="C187" s="33" t="s">
        <v>261</v>
      </c>
      <c r="D187" s="36">
        <v>1093.75</v>
      </c>
      <c r="E187" s="36">
        <v>854.17</v>
      </c>
      <c r="F187" s="36">
        <v>750</v>
      </c>
      <c r="G187" s="36">
        <v>885.42</v>
      </c>
      <c r="H187" s="36">
        <v>791.67</v>
      </c>
      <c r="I187" s="36">
        <v>791.67</v>
      </c>
      <c r="J187" s="36">
        <v>885.42</v>
      </c>
      <c r="K187" s="36">
        <v>791.67</v>
      </c>
      <c r="L187" s="36">
        <v>791.67</v>
      </c>
      <c r="M187" s="36">
        <v>885.42</v>
      </c>
      <c r="N187" s="36">
        <v>791.67</v>
      </c>
      <c r="O187" s="36">
        <v>791.67</v>
      </c>
      <c r="P187" s="36">
        <v>10104.200000000001</v>
      </c>
      <c r="Q187" s="69">
        <f t="shared" si="16"/>
        <v>10104.200000000001</v>
      </c>
      <c r="R187" s="70">
        <f t="shared" si="17"/>
        <v>5166.68</v>
      </c>
      <c r="S187" s="69">
        <f t="shared" si="18"/>
        <v>4937.5199999999995</v>
      </c>
      <c r="T187" s="7"/>
      <c r="U187" s="7"/>
      <c r="V187" s="7"/>
      <c r="W187" s="7"/>
      <c r="X187" s="7"/>
    </row>
    <row r="188" spans="1:24" x14ac:dyDescent="0.2">
      <c r="A188" s="35" t="s">
        <v>259</v>
      </c>
      <c r="B188" s="33" t="s">
        <v>260</v>
      </c>
      <c r="C188" s="33" t="s">
        <v>261</v>
      </c>
      <c r="D188" s="36">
        <v>1666.67</v>
      </c>
      <c r="E188" s="36">
        <v>1319.44</v>
      </c>
      <c r="F188" s="36">
        <v>1180.56</v>
      </c>
      <c r="G188" s="36">
        <v>1250</v>
      </c>
      <c r="H188" s="36">
        <v>1180.56</v>
      </c>
      <c r="I188" s="36">
        <v>1180.56</v>
      </c>
      <c r="J188" s="36">
        <v>1250</v>
      </c>
      <c r="K188" s="36">
        <v>1180.56</v>
      </c>
      <c r="L188" s="36">
        <v>1180.56</v>
      </c>
      <c r="M188" s="36">
        <v>1250</v>
      </c>
      <c r="N188" s="36">
        <v>1180.56</v>
      </c>
      <c r="O188" s="36">
        <v>1180.56</v>
      </c>
      <c r="P188" s="36">
        <v>15000.03</v>
      </c>
      <c r="Q188" s="69">
        <f t="shared" si="16"/>
        <v>15000.029999999997</v>
      </c>
      <c r="R188" s="70">
        <f t="shared" si="17"/>
        <v>7777.7899999999991</v>
      </c>
      <c r="S188" s="69">
        <f t="shared" si="18"/>
        <v>7222.24</v>
      </c>
      <c r="T188" s="7"/>
      <c r="U188" s="7"/>
      <c r="V188" s="7"/>
      <c r="W188" s="7"/>
      <c r="X188" s="7"/>
    </row>
    <row r="189" spans="1:24" x14ac:dyDescent="0.2">
      <c r="A189" s="35" t="s">
        <v>278</v>
      </c>
      <c r="B189" s="33" t="s">
        <v>279</v>
      </c>
      <c r="C189" s="33" t="s">
        <v>261</v>
      </c>
      <c r="D189" s="36">
        <v>1458.33</v>
      </c>
      <c r="E189" s="36">
        <v>1114.58</v>
      </c>
      <c r="F189" s="36">
        <v>1114.58</v>
      </c>
      <c r="G189" s="36">
        <v>1291.67</v>
      </c>
      <c r="H189" s="36">
        <v>1083.33</v>
      </c>
      <c r="I189" s="36">
        <v>1083.33</v>
      </c>
      <c r="J189" s="36">
        <v>1291.67</v>
      </c>
      <c r="K189" s="36">
        <v>1083.33</v>
      </c>
      <c r="L189" s="36">
        <v>1083.33</v>
      </c>
      <c r="M189" s="36">
        <v>1291.67</v>
      </c>
      <c r="N189" s="36">
        <v>1083.33</v>
      </c>
      <c r="O189" s="36">
        <v>1083.33</v>
      </c>
      <c r="P189" s="36">
        <v>14062.48</v>
      </c>
      <c r="Q189" s="69">
        <f t="shared" si="16"/>
        <v>14062.48</v>
      </c>
      <c r="R189" s="70">
        <f t="shared" si="17"/>
        <v>7145.82</v>
      </c>
      <c r="S189" s="69">
        <f t="shared" si="18"/>
        <v>6916.66</v>
      </c>
      <c r="T189" s="7"/>
      <c r="U189" s="7"/>
      <c r="V189" s="7"/>
      <c r="W189" s="7"/>
      <c r="X189" s="7"/>
    </row>
    <row r="190" spans="1:24" x14ac:dyDescent="0.2">
      <c r="A190" s="35" t="s">
        <v>268</v>
      </c>
      <c r="B190" s="33" t="s">
        <v>269</v>
      </c>
      <c r="C190" s="33" t="s">
        <v>261</v>
      </c>
      <c r="D190" s="36">
        <v>1020.41</v>
      </c>
      <c r="E190" s="36">
        <v>765.31</v>
      </c>
      <c r="F190" s="36">
        <v>765.31</v>
      </c>
      <c r="G190" s="36">
        <v>816.33</v>
      </c>
      <c r="H190" s="36">
        <v>765.31</v>
      </c>
      <c r="I190" s="36">
        <v>765.31</v>
      </c>
      <c r="J190" s="36">
        <v>816.33</v>
      </c>
      <c r="K190" s="36">
        <v>765.31</v>
      </c>
      <c r="L190" s="36">
        <v>765.31</v>
      </c>
      <c r="M190" s="36">
        <v>816.33</v>
      </c>
      <c r="N190" s="36">
        <v>765.31</v>
      </c>
      <c r="O190" s="36">
        <v>765.31</v>
      </c>
      <c r="P190" s="36">
        <v>9591.8799999999992</v>
      </c>
      <c r="Q190" s="69">
        <f t="shared" si="16"/>
        <v>9591.8799999999974</v>
      </c>
      <c r="R190" s="70">
        <f t="shared" si="17"/>
        <v>4897.9799999999996</v>
      </c>
      <c r="S190" s="69">
        <f t="shared" si="18"/>
        <v>4693.8999999999996</v>
      </c>
      <c r="T190" s="7"/>
      <c r="U190" s="7"/>
      <c r="V190" s="7"/>
      <c r="W190" s="7"/>
      <c r="X190" s="7"/>
    </row>
    <row r="191" spans="1:24" x14ac:dyDescent="0.2">
      <c r="A191" s="37" t="s">
        <v>280</v>
      </c>
      <c r="B191" s="26" t="s">
        <v>281</v>
      </c>
      <c r="C191" s="26" t="s">
        <v>261</v>
      </c>
      <c r="D191" s="38">
        <v>2375</v>
      </c>
      <c r="E191" s="38">
        <v>1750</v>
      </c>
      <c r="F191" s="38">
        <v>1312.5</v>
      </c>
      <c r="G191" s="38">
        <v>1375</v>
      </c>
      <c r="H191" s="38">
        <v>1312.5</v>
      </c>
      <c r="I191" s="38">
        <v>1375</v>
      </c>
      <c r="J191" s="38">
        <v>1562.5</v>
      </c>
      <c r="K191" s="38">
        <v>1500</v>
      </c>
      <c r="L191" s="38">
        <v>1375</v>
      </c>
      <c r="M191" s="38">
        <v>1562.5</v>
      </c>
      <c r="N191" s="38">
        <v>1500</v>
      </c>
      <c r="O191" s="38">
        <v>1375</v>
      </c>
      <c r="P191" s="36">
        <v>18375</v>
      </c>
      <c r="Q191" s="69">
        <f t="shared" si="16"/>
        <v>18375</v>
      </c>
      <c r="R191" s="70">
        <f t="shared" si="17"/>
        <v>9500</v>
      </c>
      <c r="S191" s="69">
        <f t="shared" si="18"/>
        <v>8875</v>
      </c>
      <c r="T191" s="7"/>
      <c r="U191" s="7"/>
      <c r="V191" s="7"/>
      <c r="W191" s="7"/>
      <c r="X191" s="7"/>
    </row>
    <row r="192" spans="1:24" x14ac:dyDescent="0.2">
      <c r="A192" s="35" t="s">
        <v>272</v>
      </c>
      <c r="B192" s="33" t="s">
        <v>273</v>
      </c>
      <c r="C192" s="33" t="s">
        <v>261</v>
      </c>
      <c r="D192" s="36">
        <v>2240</v>
      </c>
      <c r="E192" s="36">
        <v>1800</v>
      </c>
      <c r="F192" s="36">
        <v>1460</v>
      </c>
      <c r="G192" s="36">
        <v>1800</v>
      </c>
      <c r="H192" s="36">
        <v>1460</v>
      </c>
      <c r="I192" s="36">
        <v>1460</v>
      </c>
      <c r="J192" s="36">
        <v>1800</v>
      </c>
      <c r="K192" s="36">
        <v>1460</v>
      </c>
      <c r="L192" s="36">
        <v>1460</v>
      </c>
      <c r="M192" s="36">
        <v>1800</v>
      </c>
      <c r="N192" s="36">
        <v>1460</v>
      </c>
      <c r="O192" s="36">
        <v>1400</v>
      </c>
      <c r="P192" s="36">
        <v>19600</v>
      </c>
      <c r="Q192" s="69">
        <f t="shared" si="16"/>
        <v>19600</v>
      </c>
      <c r="R192" s="70">
        <f t="shared" si="17"/>
        <v>10220</v>
      </c>
      <c r="S192" s="69">
        <f t="shared" si="18"/>
        <v>9380</v>
      </c>
      <c r="T192" s="7"/>
      <c r="U192" s="7"/>
      <c r="V192" s="7"/>
      <c r="W192" s="7"/>
      <c r="X192" s="7"/>
    </row>
    <row r="193" spans="1:24" x14ac:dyDescent="0.2">
      <c r="A193" s="35" t="s">
        <v>270</v>
      </c>
      <c r="B193" s="33" t="s">
        <v>271</v>
      </c>
      <c r="C193" s="33" t="s">
        <v>261</v>
      </c>
      <c r="D193" s="36">
        <v>2375</v>
      </c>
      <c r="E193" s="36">
        <v>1750</v>
      </c>
      <c r="F193" s="36">
        <v>1312.5</v>
      </c>
      <c r="G193" s="36">
        <v>1375</v>
      </c>
      <c r="H193" s="36">
        <v>1312.5</v>
      </c>
      <c r="I193" s="36">
        <v>1375</v>
      </c>
      <c r="J193" s="36">
        <v>1562.5</v>
      </c>
      <c r="K193" s="36">
        <v>1500</v>
      </c>
      <c r="L193" s="36">
        <v>1375</v>
      </c>
      <c r="M193" s="36">
        <v>1562.5</v>
      </c>
      <c r="N193" s="36">
        <v>1500</v>
      </c>
      <c r="O193" s="36">
        <v>1375</v>
      </c>
      <c r="P193" s="36">
        <v>18375</v>
      </c>
      <c r="Q193" s="69">
        <f t="shared" si="16"/>
        <v>18375</v>
      </c>
      <c r="R193" s="70">
        <f t="shared" si="17"/>
        <v>9500</v>
      </c>
      <c r="S193" s="69">
        <f t="shared" si="18"/>
        <v>8875</v>
      </c>
      <c r="T193" s="7"/>
      <c r="U193" s="7"/>
      <c r="V193" s="7"/>
      <c r="W193" s="7"/>
      <c r="X193" s="7"/>
    </row>
    <row r="194" spans="1:24" x14ac:dyDescent="0.2">
      <c r="A194" s="35" t="s">
        <v>55</v>
      </c>
      <c r="B194" s="33" t="s">
        <v>56</v>
      </c>
      <c r="C194" s="33" t="s">
        <v>7</v>
      </c>
      <c r="D194" s="36">
        <v>1109.1099999999999</v>
      </c>
      <c r="E194" s="36">
        <v>856.35</v>
      </c>
      <c r="F194" s="36">
        <v>1095.19</v>
      </c>
      <c r="G194" s="36">
        <v>1443.13</v>
      </c>
      <c r="H194" s="36">
        <v>1410.47</v>
      </c>
      <c r="I194" s="36">
        <v>1272.54</v>
      </c>
      <c r="J194" s="36">
        <v>1311.31</v>
      </c>
      <c r="K194" s="36">
        <v>1212.6099999999999</v>
      </c>
      <c r="L194" s="36">
        <v>1115.0899999999999</v>
      </c>
      <c r="M194" s="36">
        <v>1022.02</v>
      </c>
      <c r="N194" s="36">
        <v>1181.17</v>
      </c>
      <c r="O194" s="36">
        <v>1194.54</v>
      </c>
      <c r="P194" s="36">
        <v>14223.53</v>
      </c>
      <c r="Q194" s="69">
        <f t="shared" si="16"/>
        <v>14223.530000000002</v>
      </c>
      <c r="R194" s="70">
        <f t="shared" si="17"/>
        <v>7186.7900000000009</v>
      </c>
      <c r="S194" s="69">
        <f t="shared" si="18"/>
        <v>7036.7400000000007</v>
      </c>
      <c r="T194" s="7"/>
      <c r="U194" s="7"/>
      <c r="V194" s="7"/>
      <c r="W194" s="7"/>
      <c r="X194" s="7"/>
    </row>
    <row r="195" spans="1:24" x14ac:dyDescent="0.2">
      <c r="A195" s="35" t="s">
        <v>59</v>
      </c>
      <c r="B195" s="33" t="s">
        <v>60</v>
      </c>
      <c r="C195" s="33" t="s">
        <v>7</v>
      </c>
      <c r="D195" s="36">
        <v>1784.23</v>
      </c>
      <c r="E195" s="36">
        <v>1377.6</v>
      </c>
      <c r="F195" s="36">
        <v>1761.83</v>
      </c>
      <c r="G195" s="36">
        <v>2321.56</v>
      </c>
      <c r="H195" s="36">
        <v>2269.0100000000002</v>
      </c>
      <c r="I195" s="36">
        <v>2047.12</v>
      </c>
      <c r="J195" s="36">
        <v>2109.5100000000002</v>
      </c>
      <c r="K195" s="36">
        <v>1950.72</v>
      </c>
      <c r="L195" s="36">
        <v>1793.84</v>
      </c>
      <c r="M195" s="36">
        <v>1644.12</v>
      </c>
      <c r="N195" s="36">
        <v>1900.14</v>
      </c>
      <c r="O195" s="36">
        <v>1921.66</v>
      </c>
      <c r="P195" s="36">
        <v>22881.34</v>
      </c>
      <c r="Q195" s="69">
        <f t="shared" si="16"/>
        <v>22881.339999999997</v>
      </c>
      <c r="R195" s="70">
        <f t="shared" si="17"/>
        <v>11561.349999999999</v>
      </c>
      <c r="S195" s="69">
        <f t="shared" si="18"/>
        <v>11319.99</v>
      </c>
      <c r="T195" s="7"/>
      <c r="U195" s="7"/>
      <c r="V195" s="7"/>
      <c r="W195" s="7"/>
      <c r="X195" s="7"/>
    </row>
    <row r="196" spans="1:24" x14ac:dyDescent="0.2">
      <c r="A196" s="37" t="s">
        <v>57</v>
      </c>
      <c r="B196" s="26" t="s">
        <v>58</v>
      </c>
      <c r="C196" s="26" t="s">
        <v>7</v>
      </c>
      <c r="D196" s="39">
        <v>868</v>
      </c>
      <c r="E196" s="39">
        <v>670.18</v>
      </c>
      <c r="F196" s="39">
        <v>857.11</v>
      </c>
      <c r="G196" s="39">
        <v>1129.4100000000001</v>
      </c>
      <c r="H196" s="39">
        <v>1103.8399999999999</v>
      </c>
      <c r="I196" s="39">
        <v>995.9</v>
      </c>
      <c r="J196" s="39">
        <v>1026.25</v>
      </c>
      <c r="K196" s="39">
        <v>949</v>
      </c>
      <c r="L196" s="39">
        <v>872.68</v>
      </c>
      <c r="M196" s="39">
        <v>799.84</v>
      </c>
      <c r="N196" s="39">
        <v>924.39</v>
      </c>
      <c r="O196" s="39">
        <v>934.86</v>
      </c>
      <c r="P196" s="39">
        <v>11131.46</v>
      </c>
      <c r="Q196" s="69">
        <f t="shared" si="16"/>
        <v>11131.46</v>
      </c>
      <c r="R196" s="70">
        <f t="shared" si="17"/>
        <v>5624.44</v>
      </c>
      <c r="S196" s="69">
        <f t="shared" si="18"/>
        <v>5507.0199999999995</v>
      </c>
      <c r="T196" s="7"/>
      <c r="U196" s="7"/>
      <c r="V196" s="7"/>
      <c r="W196" s="7"/>
      <c r="X196" s="7"/>
    </row>
    <row r="197" spans="1:24" x14ac:dyDescent="0.2">
      <c r="A197" s="37" t="s">
        <v>146</v>
      </c>
      <c r="B197" s="26" t="s">
        <v>147</v>
      </c>
      <c r="C197" s="26" t="s">
        <v>137</v>
      </c>
      <c r="D197" s="39">
        <v>0</v>
      </c>
      <c r="E197" s="39">
        <v>4771.32</v>
      </c>
      <c r="F197" s="39">
        <v>4749.3900000000003</v>
      </c>
      <c r="G197" s="39">
        <v>4425.71</v>
      </c>
      <c r="H197" s="39">
        <v>0</v>
      </c>
      <c r="I197" s="39">
        <v>0</v>
      </c>
      <c r="J197" s="39">
        <v>4974.21</v>
      </c>
      <c r="K197" s="39">
        <v>4916.7700000000004</v>
      </c>
      <c r="L197" s="39">
        <v>4872.0200000000004</v>
      </c>
      <c r="M197" s="39">
        <v>5142.0200000000004</v>
      </c>
      <c r="N197" s="39">
        <v>5083.33</v>
      </c>
      <c r="O197" s="39">
        <v>5224.66</v>
      </c>
      <c r="P197" s="39">
        <v>44159.43</v>
      </c>
      <c r="Q197" s="69">
        <f t="shared" si="16"/>
        <v>44159.430000000008</v>
      </c>
      <c r="R197" s="70">
        <f t="shared" si="17"/>
        <v>13946.419999999998</v>
      </c>
      <c r="S197" s="69">
        <f t="shared" si="18"/>
        <v>30213.01</v>
      </c>
      <c r="T197" s="7"/>
      <c r="U197" s="7"/>
      <c r="V197" s="7"/>
      <c r="W197" s="7"/>
      <c r="X197" s="7"/>
    </row>
    <row r="198" spans="1:24" x14ac:dyDescent="0.2">
      <c r="A198" s="35" t="s">
        <v>148</v>
      </c>
      <c r="B198" s="33" t="s">
        <v>149</v>
      </c>
      <c r="C198" s="33" t="s">
        <v>137</v>
      </c>
      <c r="D198" s="36">
        <v>0</v>
      </c>
      <c r="E198" s="36">
        <v>1086.5</v>
      </c>
      <c r="F198" s="36">
        <v>1106.3499999999999</v>
      </c>
      <c r="G198" s="36">
        <v>1126.98</v>
      </c>
      <c r="H198" s="36">
        <v>0</v>
      </c>
      <c r="I198" s="36">
        <v>0</v>
      </c>
      <c r="J198" s="36">
        <v>1156.6400000000001</v>
      </c>
      <c r="K198" s="36">
        <v>1055.18</v>
      </c>
      <c r="L198" s="36">
        <v>1089.7</v>
      </c>
      <c r="M198" s="36">
        <v>1107.04</v>
      </c>
      <c r="N198" s="36">
        <v>1012.68</v>
      </c>
      <c r="O198" s="36">
        <v>1052.78</v>
      </c>
      <c r="P198" s="36">
        <v>9793.85</v>
      </c>
      <c r="Q198" s="69">
        <f t="shared" si="16"/>
        <v>9793.85</v>
      </c>
      <c r="R198" s="70">
        <f t="shared" si="17"/>
        <v>3319.83</v>
      </c>
      <c r="S198" s="69">
        <f t="shared" si="18"/>
        <v>6474.02</v>
      </c>
      <c r="T198" s="7"/>
      <c r="U198" s="7"/>
      <c r="V198" s="7"/>
      <c r="W198" s="7"/>
      <c r="X198" s="7"/>
    </row>
    <row r="199" spans="1:24" x14ac:dyDescent="0.2">
      <c r="A199" s="35" t="s">
        <v>150</v>
      </c>
      <c r="B199" s="33" t="s">
        <v>151</v>
      </c>
      <c r="C199" s="33" t="s">
        <v>137</v>
      </c>
      <c r="D199" s="36">
        <v>0</v>
      </c>
      <c r="E199" s="36">
        <v>911.11</v>
      </c>
      <c r="F199" s="36">
        <v>1006.35</v>
      </c>
      <c r="G199" s="36">
        <v>1129.54</v>
      </c>
      <c r="H199" s="36">
        <v>0</v>
      </c>
      <c r="I199" s="36">
        <v>0</v>
      </c>
      <c r="J199" s="36">
        <v>855.56</v>
      </c>
      <c r="K199" s="36">
        <v>970.63</v>
      </c>
      <c r="L199" s="36">
        <v>938.49</v>
      </c>
      <c r="M199" s="36">
        <v>1103.17</v>
      </c>
      <c r="N199" s="36">
        <v>998.02</v>
      </c>
      <c r="O199" s="36">
        <v>1037.7</v>
      </c>
      <c r="P199" s="36">
        <v>8950.57</v>
      </c>
      <c r="Q199" s="69">
        <f t="shared" si="16"/>
        <v>8950.57</v>
      </c>
      <c r="R199" s="70">
        <f t="shared" si="17"/>
        <v>3047</v>
      </c>
      <c r="S199" s="69">
        <f t="shared" si="18"/>
        <v>5903.5700000000006</v>
      </c>
      <c r="T199" s="7"/>
      <c r="U199" s="7"/>
      <c r="V199" s="7"/>
      <c r="W199" s="7"/>
      <c r="X199" s="7"/>
    </row>
    <row r="200" spans="1:24" x14ac:dyDescent="0.2">
      <c r="A200" s="35" t="s">
        <v>244</v>
      </c>
      <c r="B200" s="33" t="s">
        <v>245</v>
      </c>
      <c r="C200" s="33" t="s">
        <v>225</v>
      </c>
      <c r="D200" s="36">
        <v>1916.67</v>
      </c>
      <c r="E200" s="36">
        <v>1777.78</v>
      </c>
      <c r="F200" s="36">
        <v>1638.89</v>
      </c>
      <c r="G200" s="36">
        <v>1708.33</v>
      </c>
      <c r="H200" s="36">
        <v>1638.89</v>
      </c>
      <c r="I200" s="36">
        <v>1430.56</v>
      </c>
      <c r="J200" s="36">
        <v>1708.33</v>
      </c>
      <c r="K200" s="36">
        <v>1916.67</v>
      </c>
      <c r="L200" s="36">
        <v>1777.78</v>
      </c>
      <c r="M200" s="36">
        <v>1569.44</v>
      </c>
      <c r="N200" s="36">
        <v>1638.89</v>
      </c>
      <c r="O200" s="36">
        <v>1708.33</v>
      </c>
      <c r="P200" s="36">
        <v>20430.560000000001</v>
      </c>
      <c r="Q200" s="69">
        <f t="shared" si="16"/>
        <v>20430.559999999998</v>
      </c>
      <c r="R200" s="70">
        <f t="shared" si="17"/>
        <v>10111.119999999999</v>
      </c>
      <c r="S200" s="69">
        <f t="shared" si="18"/>
        <v>10319.439999999999</v>
      </c>
      <c r="T200" s="7"/>
      <c r="U200" s="7"/>
      <c r="V200" s="7"/>
      <c r="W200" s="7"/>
      <c r="X200" s="7"/>
    </row>
    <row r="201" spans="1:24" x14ac:dyDescent="0.2">
      <c r="A201" s="35" t="s">
        <v>169</v>
      </c>
      <c r="B201" s="33" t="s">
        <v>170</v>
      </c>
      <c r="C201" s="33" t="s">
        <v>162</v>
      </c>
      <c r="D201" s="36">
        <v>3816.49</v>
      </c>
      <c r="E201" s="36">
        <v>2966.32</v>
      </c>
      <c r="F201" s="36">
        <v>0</v>
      </c>
      <c r="G201" s="36">
        <v>0</v>
      </c>
      <c r="H201" s="36">
        <v>0</v>
      </c>
      <c r="I201" s="36">
        <v>0</v>
      </c>
      <c r="J201" s="36">
        <v>0</v>
      </c>
      <c r="K201" s="36">
        <v>0</v>
      </c>
      <c r="L201" s="36">
        <v>1580.07</v>
      </c>
      <c r="M201" s="36">
        <v>1747.08</v>
      </c>
      <c r="N201" s="36">
        <v>2831.62</v>
      </c>
      <c r="O201" s="36">
        <v>2018.56</v>
      </c>
      <c r="P201" s="36">
        <v>14960.14</v>
      </c>
      <c r="Q201" s="69">
        <f t="shared" si="16"/>
        <v>14960.139999999998</v>
      </c>
      <c r="R201" s="70">
        <f t="shared" si="17"/>
        <v>6782.8099999999995</v>
      </c>
      <c r="S201" s="69">
        <f t="shared" si="18"/>
        <v>8177.33</v>
      </c>
      <c r="T201" s="7"/>
      <c r="U201" s="7"/>
      <c r="V201" s="7"/>
      <c r="W201" s="7"/>
      <c r="X201" s="7"/>
    </row>
    <row r="202" spans="1:24" x14ac:dyDescent="0.2">
      <c r="A202" s="35" t="s">
        <v>195</v>
      </c>
      <c r="B202" s="33" t="s">
        <v>196</v>
      </c>
      <c r="C202" s="33" t="s">
        <v>162</v>
      </c>
      <c r="D202" s="36">
        <v>2982.82</v>
      </c>
      <c r="E202" s="36">
        <v>3006.53</v>
      </c>
      <c r="F202" s="36">
        <v>0</v>
      </c>
      <c r="G202" s="36">
        <v>0</v>
      </c>
      <c r="H202" s="36">
        <v>0</v>
      </c>
      <c r="I202" s="36">
        <v>0</v>
      </c>
      <c r="J202" s="36">
        <v>0</v>
      </c>
      <c r="K202" s="36">
        <v>0</v>
      </c>
      <c r="L202" s="36">
        <v>1349.48</v>
      </c>
      <c r="M202" s="36">
        <v>1710.65</v>
      </c>
      <c r="N202" s="36">
        <v>3991.41</v>
      </c>
      <c r="O202" s="36">
        <v>3653.95</v>
      </c>
      <c r="P202" s="36">
        <v>16694.84</v>
      </c>
      <c r="Q202" s="69">
        <f t="shared" si="16"/>
        <v>16694.84</v>
      </c>
      <c r="R202" s="70">
        <f t="shared" si="17"/>
        <v>5989.35</v>
      </c>
      <c r="S202" s="69">
        <f t="shared" si="18"/>
        <v>10705.49</v>
      </c>
      <c r="T202" s="7"/>
      <c r="U202" s="7"/>
      <c r="V202" s="7"/>
      <c r="W202" s="7"/>
      <c r="X202" s="7"/>
    </row>
    <row r="203" spans="1:24" x14ac:dyDescent="0.2">
      <c r="A203" s="35" t="s">
        <v>203</v>
      </c>
      <c r="B203" s="33" t="s">
        <v>204</v>
      </c>
      <c r="C203" s="33" t="s">
        <v>162</v>
      </c>
      <c r="D203" s="36">
        <v>9347.2800000000007</v>
      </c>
      <c r="E203" s="36">
        <v>7417.57</v>
      </c>
      <c r="F203" s="36">
        <v>0</v>
      </c>
      <c r="G203" s="36">
        <v>0</v>
      </c>
      <c r="H203" s="36">
        <v>0</v>
      </c>
      <c r="I203" s="36">
        <v>0</v>
      </c>
      <c r="J203" s="36">
        <v>0</v>
      </c>
      <c r="K203" s="36">
        <v>0</v>
      </c>
      <c r="L203" s="36">
        <v>3470.93</v>
      </c>
      <c r="M203" s="36">
        <v>7015.65</v>
      </c>
      <c r="N203" s="36">
        <v>8212.14</v>
      </c>
      <c r="O203" s="36">
        <v>10116.61</v>
      </c>
      <c r="P203" s="36">
        <v>45580.18</v>
      </c>
      <c r="Q203" s="69">
        <f t="shared" si="16"/>
        <v>45580.18</v>
      </c>
      <c r="R203" s="70">
        <f t="shared" si="17"/>
        <v>16764.849999999999</v>
      </c>
      <c r="S203" s="69">
        <f t="shared" si="18"/>
        <v>28815.33</v>
      </c>
      <c r="T203" s="7"/>
      <c r="U203" s="7"/>
      <c r="V203" s="7"/>
      <c r="W203" s="7"/>
      <c r="X203" s="7"/>
    </row>
    <row r="204" spans="1:24" x14ac:dyDescent="0.2">
      <c r="A204" s="35" t="s">
        <v>63</v>
      </c>
      <c r="B204" s="33" t="s">
        <v>64</v>
      </c>
      <c r="C204" s="33" t="s">
        <v>7</v>
      </c>
      <c r="D204" s="36">
        <v>859.17</v>
      </c>
      <c r="E204" s="36">
        <v>538.99</v>
      </c>
      <c r="F204" s="36">
        <v>798.08</v>
      </c>
      <c r="G204" s="36">
        <v>789.47</v>
      </c>
      <c r="H204" s="36">
        <v>773.72</v>
      </c>
      <c r="I204" s="36">
        <v>848.35</v>
      </c>
      <c r="J204" s="36">
        <v>1173.27</v>
      </c>
      <c r="K204" s="36">
        <v>575.54</v>
      </c>
      <c r="L204" s="36">
        <v>568.57000000000005</v>
      </c>
      <c r="M204" s="36">
        <v>568.51</v>
      </c>
      <c r="N204" s="36">
        <v>787.97</v>
      </c>
      <c r="O204" s="36">
        <v>779.94</v>
      </c>
      <c r="P204" s="36">
        <v>9061.58</v>
      </c>
      <c r="Q204" s="69">
        <f t="shared" si="16"/>
        <v>9061.5800000000017</v>
      </c>
      <c r="R204" s="70">
        <f t="shared" si="17"/>
        <v>4607.7800000000007</v>
      </c>
      <c r="S204" s="69">
        <f t="shared" si="18"/>
        <v>4453.8000000000011</v>
      </c>
      <c r="T204" s="7"/>
      <c r="U204" s="7"/>
      <c r="V204" s="7"/>
      <c r="W204" s="7"/>
      <c r="X204" s="7"/>
    </row>
    <row r="205" spans="1:24" x14ac:dyDescent="0.2">
      <c r="A205" s="35" t="s">
        <v>61</v>
      </c>
      <c r="B205" s="33" t="s">
        <v>62</v>
      </c>
      <c r="C205" s="33" t="s">
        <v>7</v>
      </c>
      <c r="D205" s="36">
        <v>1088.28</v>
      </c>
      <c r="E205" s="36">
        <v>682.72</v>
      </c>
      <c r="F205" s="36">
        <v>1010.9</v>
      </c>
      <c r="G205" s="36">
        <v>999.99</v>
      </c>
      <c r="H205" s="36">
        <v>980.04</v>
      </c>
      <c r="I205" s="36">
        <v>1074.58</v>
      </c>
      <c r="J205" s="36">
        <v>1486.14</v>
      </c>
      <c r="K205" s="36">
        <v>729.02</v>
      </c>
      <c r="L205" s="36">
        <v>720.19</v>
      </c>
      <c r="M205" s="36">
        <v>720.11</v>
      </c>
      <c r="N205" s="36">
        <v>998.09</v>
      </c>
      <c r="O205" s="36">
        <v>987.92</v>
      </c>
      <c r="P205" s="36">
        <v>11477.98</v>
      </c>
      <c r="Q205" s="69">
        <f t="shared" ref="Q205:Q261" si="19">SUM(D205:O205)</f>
        <v>11477.980000000001</v>
      </c>
      <c r="R205" s="70">
        <f t="shared" ref="R205:R261" si="20">SUM(D205:I205)</f>
        <v>5836.51</v>
      </c>
      <c r="S205" s="69">
        <f t="shared" ref="S205:S261" si="21">SUM(J205:O205)</f>
        <v>5641.47</v>
      </c>
      <c r="T205" s="7"/>
      <c r="U205" s="7"/>
      <c r="V205" s="7"/>
      <c r="W205" s="7"/>
      <c r="X205" s="7"/>
    </row>
    <row r="206" spans="1:24" x14ac:dyDescent="0.2">
      <c r="A206" s="35" t="s">
        <v>282</v>
      </c>
      <c r="B206" s="33" t="s">
        <v>283</v>
      </c>
      <c r="C206" s="33" t="s">
        <v>225</v>
      </c>
      <c r="D206" s="36">
        <v>396</v>
      </c>
      <c r="E206" s="36">
        <v>392</v>
      </c>
      <c r="F206" s="36">
        <v>292</v>
      </c>
      <c r="G206" s="36">
        <v>312</v>
      </c>
      <c r="H206" s="36">
        <v>368</v>
      </c>
      <c r="I206" s="36">
        <v>312</v>
      </c>
      <c r="J206" s="36">
        <v>292</v>
      </c>
      <c r="K206" s="36">
        <v>400</v>
      </c>
      <c r="L206" s="36">
        <v>396</v>
      </c>
      <c r="M206" s="36">
        <v>316</v>
      </c>
      <c r="N206" s="36">
        <v>376</v>
      </c>
      <c r="O206" s="36">
        <v>312</v>
      </c>
      <c r="P206" s="36">
        <v>4164</v>
      </c>
      <c r="Q206" s="69">
        <f t="shared" si="19"/>
        <v>4164</v>
      </c>
      <c r="R206" s="70">
        <f t="shared" si="20"/>
        <v>2072</v>
      </c>
      <c r="S206" s="69">
        <f t="shared" si="21"/>
        <v>2092</v>
      </c>
      <c r="T206" s="7"/>
      <c r="U206" s="7"/>
      <c r="V206" s="7"/>
      <c r="W206" s="7"/>
      <c r="X206" s="7"/>
    </row>
    <row r="207" spans="1:24" x14ac:dyDescent="0.2">
      <c r="A207" s="35" t="s">
        <v>171</v>
      </c>
      <c r="B207" s="33" t="s">
        <v>172</v>
      </c>
      <c r="C207" s="33" t="s">
        <v>162</v>
      </c>
      <c r="D207" s="36">
        <v>7565.46</v>
      </c>
      <c r="E207" s="36">
        <v>7045.39</v>
      </c>
      <c r="F207" s="36">
        <v>0</v>
      </c>
      <c r="G207" s="36">
        <v>0</v>
      </c>
      <c r="H207" s="36">
        <v>0</v>
      </c>
      <c r="I207" s="36">
        <v>0</v>
      </c>
      <c r="J207" s="36">
        <v>0</v>
      </c>
      <c r="K207" s="36">
        <v>0</v>
      </c>
      <c r="L207" s="36">
        <v>3470.72</v>
      </c>
      <c r="M207" s="36">
        <v>6361.51</v>
      </c>
      <c r="N207" s="36">
        <v>7554.28</v>
      </c>
      <c r="O207" s="36">
        <v>9153.9500000000007</v>
      </c>
      <c r="P207" s="36">
        <v>41151.31</v>
      </c>
      <c r="Q207" s="69">
        <f t="shared" si="19"/>
        <v>41151.31</v>
      </c>
      <c r="R207" s="70">
        <f t="shared" si="20"/>
        <v>14610.85</v>
      </c>
      <c r="S207" s="69">
        <f t="shared" si="21"/>
        <v>26540.46</v>
      </c>
      <c r="T207" s="7"/>
      <c r="U207" s="7"/>
      <c r="V207" s="7"/>
      <c r="W207" s="7"/>
      <c r="X207" s="7"/>
    </row>
    <row r="208" spans="1:24" x14ac:dyDescent="0.2">
      <c r="A208" s="35" t="s">
        <v>67</v>
      </c>
      <c r="B208" s="33" t="s">
        <v>68</v>
      </c>
      <c r="C208" s="33" t="s">
        <v>7</v>
      </c>
      <c r="D208" s="36">
        <v>1060.8900000000001</v>
      </c>
      <c r="E208" s="36">
        <v>819.11</v>
      </c>
      <c r="F208" s="36">
        <v>1047.57</v>
      </c>
      <c r="G208" s="36">
        <v>1380.39</v>
      </c>
      <c r="H208" s="36">
        <v>1349.14</v>
      </c>
      <c r="I208" s="36">
        <v>1217.21</v>
      </c>
      <c r="J208" s="36">
        <v>1254.3</v>
      </c>
      <c r="K208" s="36">
        <v>1159.8900000000001</v>
      </c>
      <c r="L208" s="36">
        <v>1066.6099999999999</v>
      </c>
      <c r="M208" s="36">
        <v>977.58</v>
      </c>
      <c r="N208" s="36">
        <v>1129.81</v>
      </c>
      <c r="O208" s="36">
        <v>1142.6099999999999</v>
      </c>
      <c r="P208" s="36">
        <v>13605.11</v>
      </c>
      <c r="Q208" s="69">
        <f t="shared" si="19"/>
        <v>13605.11</v>
      </c>
      <c r="R208" s="70">
        <f t="shared" si="20"/>
        <v>6874.31</v>
      </c>
      <c r="S208" s="69">
        <f t="shared" si="21"/>
        <v>6730.8</v>
      </c>
      <c r="T208" s="7"/>
      <c r="U208" s="7"/>
      <c r="V208" s="7"/>
      <c r="W208" s="7"/>
      <c r="X208" s="7"/>
    </row>
    <row r="209" spans="1:24" x14ac:dyDescent="0.2">
      <c r="A209" s="37" t="s">
        <v>193</v>
      </c>
      <c r="B209" s="26" t="s">
        <v>194</v>
      </c>
      <c r="C209" s="26" t="s">
        <v>162</v>
      </c>
      <c r="D209" s="38">
        <v>4421.68</v>
      </c>
      <c r="E209" s="38">
        <v>4904.8500000000004</v>
      </c>
      <c r="F209" s="38">
        <v>0</v>
      </c>
      <c r="G209" s="38">
        <v>0</v>
      </c>
      <c r="H209" s="38">
        <v>0</v>
      </c>
      <c r="I209" s="38">
        <v>0</v>
      </c>
      <c r="J209" s="38">
        <v>0</v>
      </c>
      <c r="K209" s="38">
        <v>0</v>
      </c>
      <c r="L209" s="38">
        <v>2240.13</v>
      </c>
      <c r="M209" s="38">
        <v>2625.57</v>
      </c>
      <c r="N209" s="38">
        <v>3907.77</v>
      </c>
      <c r="O209" s="38">
        <v>4838.1899999999996</v>
      </c>
      <c r="P209" s="36">
        <v>22938.19</v>
      </c>
      <c r="Q209" s="69">
        <f t="shared" si="19"/>
        <v>22938.19</v>
      </c>
      <c r="R209" s="70">
        <f t="shared" si="20"/>
        <v>9326.5300000000007</v>
      </c>
      <c r="S209" s="69">
        <f t="shared" si="21"/>
        <v>13611.66</v>
      </c>
      <c r="T209" s="7"/>
      <c r="U209" s="7"/>
      <c r="V209" s="7"/>
      <c r="W209" s="7"/>
      <c r="X209" s="7"/>
    </row>
    <row r="210" spans="1:24" x14ac:dyDescent="0.2">
      <c r="A210" s="37" t="s">
        <v>177</v>
      </c>
      <c r="B210" s="26" t="s">
        <v>178</v>
      </c>
      <c r="C210" s="26" t="s">
        <v>162</v>
      </c>
      <c r="D210" s="39">
        <v>4828.92</v>
      </c>
      <c r="E210" s="39">
        <v>5847.59</v>
      </c>
      <c r="F210" s="39">
        <v>4043.37</v>
      </c>
      <c r="G210" s="39">
        <v>3746.99</v>
      </c>
      <c r="H210" s="39">
        <v>2645.78</v>
      </c>
      <c r="I210" s="39">
        <v>1712.65</v>
      </c>
      <c r="J210" s="39">
        <v>1362.65</v>
      </c>
      <c r="K210" s="39">
        <v>5410.24</v>
      </c>
      <c r="L210" s="39">
        <v>5550</v>
      </c>
      <c r="M210" s="39">
        <v>10364.459999999999</v>
      </c>
      <c r="N210" s="39">
        <v>11033.13</v>
      </c>
      <c r="O210" s="39">
        <v>13039.76</v>
      </c>
      <c r="P210" s="39">
        <v>69585.539999999994</v>
      </c>
      <c r="Q210" s="69">
        <f t="shared" si="19"/>
        <v>69585.539999999994</v>
      </c>
      <c r="R210" s="70">
        <f t="shared" si="20"/>
        <v>22825.300000000003</v>
      </c>
      <c r="S210" s="69">
        <f t="shared" si="21"/>
        <v>46760.24</v>
      </c>
      <c r="T210" s="7"/>
      <c r="U210" s="7"/>
      <c r="V210" s="7"/>
      <c r="W210" s="7"/>
      <c r="X210" s="7"/>
    </row>
    <row r="211" spans="1:24" x14ac:dyDescent="0.2">
      <c r="A211" s="37" t="s">
        <v>179</v>
      </c>
      <c r="B211" s="26" t="s">
        <v>180</v>
      </c>
      <c r="C211" s="26" t="s">
        <v>162</v>
      </c>
      <c r="D211" s="39">
        <v>810.18</v>
      </c>
      <c r="E211" s="39">
        <v>836.14</v>
      </c>
      <c r="F211" s="39">
        <v>944.91</v>
      </c>
      <c r="G211" s="39">
        <v>952.56</v>
      </c>
      <c r="H211" s="39">
        <v>701.68</v>
      </c>
      <c r="I211" s="39">
        <v>0</v>
      </c>
      <c r="J211" s="39">
        <v>286</v>
      </c>
      <c r="K211" s="39">
        <v>286</v>
      </c>
      <c r="L211" s="39">
        <v>1175.0899999999999</v>
      </c>
      <c r="M211" s="39">
        <v>1491.93</v>
      </c>
      <c r="N211" s="39">
        <v>1893.68</v>
      </c>
      <c r="O211" s="39">
        <v>2008.07</v>
      </c>
      <c r="P211" s="39">
        <v>11386.24</v>
      </c>
      <c r="Q211" s="69">
        <f t="shared" si="19"/>
        <v>11386.24</v>
      </c>
      <c r="R211" s="70">
        <f t="shared" si="20"/>
        <v>4245.47</v>
      </c>
      <c r="S211" s="69">
        <f t="shared" si="21"/>
        <v>7140.7699999999995</v>
      </c>
      <c r="T211" s="7"/>
      <c r="U211" s="7"/>
      <c r="V211" s="7"/>
      <c r="W211" s="7"/>
      <c r="X211" s="7"/>
    </row>
    <row r="212" spans="1:24" x14ac:dyDescent="0.2">
      <c r="A212" s="37" t="s">
        <v>69</v>
      </c>
      <c r="B212" s="26" t="s">
        <v>70</v>
      </c>
      <c r="C212" s="26" t="s">
        <v>7</v>
      </c>
      <c r="D212" s="39">
        <v>605.9</v>
      </c>
      <c r="E212" s="39">
        <v>409.39</v>
      </c>
      <c r="F212" s="39">
        <v>504.74</v>
      </c>
      <c r="G212" s="39">
        <v>653.27</v>
      </c>
      <c r="H212" s="39">
        <v>845.73</v>
      </c>
      <c r="I212" s="39">
        <v>503.8</v>
      </c>
      <c r="J212" s="39">
        <v>649.59</v>
      </c>
      <c r="K212" s="39">
        <v>439.51</v>
      </c>
      <c r="L212" s="39">
        <v>541.53</v>
      </c>
      <c r="M212" s="39">
        <v>439.91</v>
      </c>
      <c r="N212" s="39">
        <v>788.7</v>
      </c>
      <c r="O212" s="39">
        <v>447</v>
      </c>
      <c r="P212" s="39">
        <v>6829.07</v>
      </c>
      <c r="Q212" s="69">
        <f t="shared" si="19"/>
        <v>6829.07</v>
      </c>
      <c r="R212" s="70">
        <f t="shared" si="20"/>
        <v>3522.8300000000004</v>
      </c>
      <c r="S212" s="69">
        <f t="shared" si="21"/>
        <v>3306.24</v>
      </c>
      <c r="T212" s="7"/>
      <c r="U212" s="7"/>
      <c r="V212" s="7"/>
      <c r="W212" s="7"/>
      <c r="X212" s="7"/>
    </row>
    <row r="213" spans="1:24" x14ac:dyDescent="0.2">
      <c r="A213" s="37" t="s">
        <v>140</v>
      </c>
      <c r="B213" s="26" t="s">
        <v>141</v>
      </c>
      <c r="C213" s="26" t="s">
        <v>137</v>
      </c>
      <c r="D213" s="39">
        <v>1245.96</v>
      </c>
      <c r="E213" s="39">
        <v>0</v>
      </c>
      <c r="F213" s="39">
        <v>0</v>
      </c>
      <c r="G213" s="39">
        <v>0</v>
      </c>
      <c r="H213" s="39">
        <v>1156.5999999999999</v>
      </c>
      <c r="I213" s="39">
        <v>939.53</v>
      </c>
      <c r="J213" s="39">
        <v>0</v>
      </c>
      <c r="K213" s="39">
        <v>0</v>
      </c>
      <c r="L213" s="39">
        <v>0</v>
      </c>
      <c r="M213" s="39">
        <v>0</v>
      </c>
      <c r="N213" s="39">
        <v>0</v>
      </c>
      <c r="O213" s="39">
        <v>0</v>
      </c>
      <c r="P213" s="39">
        <v>3342.09</v>
      </c>
      <c r="Q213" s="69">
        <f t="shared" si="19"/>
        <v>3342.09</v>
      </c>
      <c r="R213" s="70">
        <f t="shared" si="20"/>
        <v>3342.09</v>
      </c>
      <c r="S213" s="69">
        <f t="shared" si="21"/>
        <v>0</v>
      </c>
      <c r="T213" s="7"/>
      <c r="U213" s="7"/>
      <c r="V213" s="7"/>
      <c r="W213" s="7"/>
      <c r="X213" s="7"/>
    </row>
    <row r="214" spans="1:24" x14ac:dyDescent="0.2">
      <c r="A214" s="37" t="s">
        <v>142</v>
      </c>
      <c r="B214" s="26" t="s">
        <v>143</v>
      </c>
      <c r="C214" s="26" t="s">
        <v>137</v>
      </c>
      <c r="D214" s="39">
        <v>1215.32</v>
      </c>
      <c r="E214" s="39">
        <v>0</v>
      </c>
      <c r="F214" s="39">
        <v>0</v>
      </c>
      <c r="G214" s="39">
        <v>0</v>
      </c>
      <c r="H214" s="39">
        <v>1113.3</v>
      </c>
      <c r="I214" s="39">
        <v>845.96</v>
      </c>
      <c r="J214" s="39">
        <v>0</v>
      </c>
      <c r="K214" s="39">
        <v>0</v>
      </c>
      <c r="L214" s="39">
        <v>0</v>
      </c>
      <c r="M214" s="39">
        <v>0</v>
      </c>
      <c r="N214" s="39">
        <v>0</v>
      </c>
      <c r="O214" s="39">
        <v>0</v>
      </c>
      <c r="P214" s="39">
        <v>3174.58</v>
      </c>
      <c r="Q214" s="69">
        <f t="shared" si="19"/>
        <v>3174.58</v>
      </c>
      <c r="R214" s="70">
        <f t="shared" si="20"/>
        <v>3174.58</v>
      </c>
      <c r="S214" s="69">
        <f t="shared" si="21"/>
        <v>0</v>
      </c>
      <c r="T214" s="7"/>
      <c r="U214" s="7"/>
      <c r="V214" s="7"/>
      <c r="W214" s="7"/>
      <c r="X214" s="7"/>
    </row>
    <row r="215" spans="1:24" x14ac:dyDescent="0.2">
      <c r="A215" s="37" t="s">
        <v>236</v>
      </c>
      <c r="B215" s="26" t="s">
        <v>237</v>
      </c>
      <c r="C215" s="26" t="s">
        <v>225</v>
      </c>
      <c r="D215" s="39">
        <v>531.42999999999995</v>
      </c>
      <c r="E215" s="39">
        <v>474.29</v>
      </c>
      <c r="F215" s="39">
        <v>531.42999999999995</v>
      </c>
      <c r="G215" s="39">
        <v>531.42999999999995</v>
      </c>
      <c r="H215" s="39">
        <v>531.42999999999995</v>
      </c>
      <c r="I215" s="39">
        <v>474.29</v>
      </c>
      <c r="J215" s="39">
        <v>474.29</v>
      </c>
      <c r="K215" s="39">
        <v>417.14</v>
      </c>
      <c r="L215" s="39">
        <v>531.42999999999995</v>
      </c>
      <c r="M215" s="39">
        <v>474.29</v>
      </c>
      <c r="N215" s="39">
        <v>531.42999999999995</v>
      </c>
      <c r="O215" s="39">
        <v>497.14</v>
      </c>
      <c r="P215" s="39">
        <v>6000.02</v>
      </c>
      <c r="Q215" s="69">
        <f t="shared" si="19"/>
        <v>6000.02</v>
      </c>
      <c r="R215" s="70">
        <f t="shared" si="20"/>
        <v>3074.2999999999997</v>
      </c>
      <c r="S215" s="69">
        <f t="shared" si="21"/>
        <v>2925.72</v>
      </c>
      <c r="T215" s="7"/>
      <c r="U215" s="7"/>
      <c r="V215" s="7"/>
      <c r="W215" s="7"/>
      <c r="X215" s="7"/>
    </row>
    <row r="216" spans="1:24" x14ac:dyDescent="0.2">
      <c r="A216" s="37" t="s">
        <v>240</v>
      </c>
      <c r="B216" s="26" t="s">
        <v>241</v>
      </c>
      <c r="C216" s="26" t="s">
        <v>225</v>
      </c>
      <c r="D216" s="39">
        <v>1245.71</v>
      </c>
      <c r="E216" s="39">
        <v>1131.43</v>
      </c>
      <c r="F216" s="39">
        <v>960</v>
      </c>
      <c r="G216" s="39">
        <v>1017.14</v>
      </c>
      <c r="H216" s="39">
        <v>1217.1400000000001</v>
      </c>
      <c r="I216" s="39">
        <v>1188.57</v>
      </c>
      <c r="J216" s="39">
        <v>1045.71</v>
      </c>
      <c r="K216" s="39">
        <v>1388.57</v>
      </c>
      <c r="L216" s="39">
        <v>1274.29</v>
      </c>
      <c r="M216" s="39">
        <v>1102.8599999999999</v>
      </c>
      <c r="N216" s="39">
        <v>1274.29</v>
      </c>
      <c r="O216" s="39">
        <v>937.14</v>
      </c>
      <c r="P216" s="39">
        <v>13782.85</v>
      </c>
      <c r="Q216" s="69">
        <f t="shared" si="19"/>
        <v>13782.850000000002</v>
      </c>
      <c r="R216" s="70">
        <f t="shared" si="20"/>
        <v>6759.9900000000007</v>
      </c>
      <c r="S216" s="69">
        <f t="shared" si="21"/>
        <v>7022.86</v>
      </c>
      <c r="T216" s="7"/>
      <c r="U216" s="7"/>
      <c r="V216" s="7"/>
      <c r="W216" s="7"/>
      <c r="X216" s="7"/>
    </row>
    <row r="217" spans="1:24" x14ac:dyDescent="0.2">
      <c r="A217" s="37" t="s">
        <v>238</v>
      </c>
      <c r="B217" s="26" t="s">
        <v>239</v>
      </c>
      <c r="C217" s="26" t="s">
        <v>225</v>
      </c>
      <c r="D217" s="39">
        <v>1048.54</v>
      </c>
      <c r="E217" s="39">
        <v>1145.6300000000001</v>
      </c>
      <c r="F217" s="39">
        <v>951.46</v>
      </c>
      <c r="G217" s="39">
        <v>1048.54</v>
      </c>
      <c r="H217" s="39">
        <v>951.46</v>
      </c>
      <c r="I217" s="39">
        <v>1145.6300000000001</v>
      </c>
      <c r="J217" s="39">
        <v>1000</v>
      </c>
      <c r="K217" s="39">
        <v>1485.44</v>
      </c>
      <c r="L217" s="39">
        <v>1388.35</v>
      </c>
      <c r="M217" s="39">
        <v>1097.0899999999999</v>
      </c>
      <c r="N217" s="39">
        <v>1388.35</v>
      </c>
      <c r="O217" s="39">
        <v>1233.01</v>
      </c>
      <c r="P217" s="39">
        <v>13883.5</v>
      </c>
      <c r="Q217" s="69">
        <f t="shared" si="19"/>
        <v>13883.500000000002</v>
      </c>
      <c r="R217" s="70">
        <f t="shared" si="20"/>
        <v>6291.26</v>
      </c>
      <c r="S217" s="69">
        <f t="shared" si="21"/>
        <v>7592.24</v>
      </c>
      <c r="T217" s="7"/>
      <c r="U217" s="7"/>
      <c r="V217" s="7"/>
      <c r="W217" s="7"/>
      <c r="X217" s="7"/>
    </row>
    <row r="218" spans="1:24" x14ac:dyDescent="0.2">
      <c r="A218" s="37" t="s">
        <v>234</v>
      </c>
      <c r="B218" s="26" t="s">
        <v>235</v>
      </c>
      <c r="C218" s="26" t="s">
        <v>225</v>
      </c>
      <c r="D218" s="39">
        <v>560</v>
      </c>
      <c r="E218" s="39">
        <v>502.86</v>
      </c>
      <c r="F218" s="39">
        <v>445.71</v>
      </c>
      <c r="G218" s="39">
        <v>502.86</v>
      </c>
      <c r="H218" s="39">
        <v>560</v>
      </c>
      <c r="I218" s="39">
        <v>502.86</v>
      </c>
      <c r="J218" s="39">
        <v>474.29</v>
      </c>
      <c r="K218" s="39">
        <v>588.57000000000005</v>
      </c>
      <c r="L218" s="39">
        <v>588.57000000000005</v>
      </c>
      <c r="M218" s="39">
        <v>531.42999999999995</v>
      </c>
      <c r="N218" s="39">
        <v>645.71</v>
      </c>
      <c r="O218" s="39">
        <v>611.42999999999995</v>
      </c>
      <c r="P218" s="39">
        <v>6514.29</v>
      </c>
      <c r="Q218" s="69">
        <f t="shared" si="19"/>
        <v>6514.2900000000009</v>
      </c>
      <c r="R218" s="70">
        <f t="shared" si="20"/>
        <v>3074.2900000000004</v>
      </c>
      <c r="S218" s="69">
        <f t="shared" si="21"/>
        <v>3440</v>
      </c>
      <c r="T218" s="7"/>
      <c r="U218" s="7"/>
      <c r="V218" s="7"/>
      <c r="W218" s="7"/>
      <c r="X218" s="7"/>
    </row>
    <row r="219" spans="1:24" x14ac:dyDescent="0.2">
      <c r="A219" s="37" t="s">
        <v>232</v>
      </c>
      <c r="B219" s="26" t="s">
        <v>233</v>
      </c>
      <c r="C219" s="26" t="s">
        <v>225</v>
      </c>
      <c r="D219" s="39">
        <v>561.17999999999995</v>
      </c>
      <c r="E219" s="39">
        <v>603.38</v>
      </c>
      <c r="F219" s="39">
        <v>518.99</v>
      </c>
      <c r="G219" s="39">
        <v>772.15</v>
      </c>
      <c r="H219" s="39">
        <v>729.96</v>
      </c>
      <c r="I219" s="39">
        <v>729.96</v>
      </c>
      <c r="J219" s="39">
        <v>687.76</v>
      </c>
      <c r="K219" s="39">
        <v>645.57000000000005</v>
      </c>
      <c r="L219" s="39">
        <v>772.15</v>
      </c>
      <c r="M219" s="39">
        <v>1067.51</v>
      </c>
      <c r="N219" s="39">
        <v>772.15</v>
      </c>
      <c r="O219" s="39">
        <v>704.64</v>
      </c>
      <c r="P219" s="39">
        <v>8565.4</v>
      </c>
      <c r="Q219" s="69">
        <f t="shared" si="19"/>
        <v>8565.4</v>
      </c>
      <c r="R219" s="70">
        <f t="shared" si="20"/>
        <v>3915.62</v>
      </c>
      <c r="S219" s="69">
        <f t="shared" si="21"/>
        <v>4649.78</v>
      </c>
      <c r="T219" s="7"/>
      <c r="U219" s="7"/>
      <c r="V219" s="7"/>
      <c r="W219" s="7"/>
      <c r="X219" s="7"/>
    </row>
    <row r="220" spans="1:24" x14ac:dyDescent="0.2">
      <c r="A220" s="37" t="s">
        <v>230</v>
      </c>
      <c r="B220" s="26" t="s">
        <v>231</v>
      </c>
      <c r="C220" s="26" t="s">
        <v>225</v>
      </c>
      <c r="D220" s="39">
        <v>476.79</v>
      </c>
      <c r="E220" s="39">
        <v>308.02</v>
      </c>
      <c r="F220" s="39">
        <v>518.99</v>
      </c>
      <c r="G220" s="39">
        <v>350.21</v>
      </c>
      <c r="H220" s="39">
        <v>434.6</v>
      </c>
      <c r="I220" s="39">
        <v>350.21</v>
      </c>
      <c r="J220" s="39">
        <v>350.21</v>
      </c>
      <c r="K220" s="39">
        <v>476.79</v>
      </c>
      <c r="L220" s="39">
        <v>518.99</v>
      </c>
      <c r="M220" s="39">
        <v>392.41</v>
      </c>
      <c r="N220" s="39">
        <v>434.6</v>
      </c>
      <c r="O220" s="39">
        <v>367.09</v>
      </c>
      <c r="P220" s="39">
        <v>4978.91</v>
      </c>
      <c r="Q220" s="69">
        <f t="shared" si="19"/>
        <v>4978.9100000000008</v>
      </c>
      <c r="R220" s="70">
        <f t="shared" si="20"/>
        <v>2438.8200000000002</v>
      </c>
      <c r="S220" s="69">
        <f t="shared" si="21"/>
        <v>2540.09</v>
      </c>
      <c r="T220" s="7"/>
      <c r="U220" s="7"/>
      <c r="V220" s="7"/>
      <c r="W220" s="7"/>
      <c r="X220" s="7"/>
    </row>
    <row r="221" spans="1:24" x14ac:dyDescent="0.2">
      <c r="A221" s="37" t="s">
        <v>284</v>
      </c>
      <c r="B221" s="26" t="s">
        <v>285</v>
      </c>
      <c r="C221" s="26" t="s">
        <v>225</v>
      </c>
      <c r="D221" s="39">
        <v>476.79</v>
      </c>
      <c r="E221" s="39">
        <v>476.79</v>
      </c>
      <c r="F221" s="39">
        <v>518.99</v>
      </c>
      <c r="G221" s="39">
        <v>434.6</v>
      </c>
      <c r="H221" s="39">
        <v>476.79</v>
      </c>
      <c r="I221" s="39">
        <v>434.6</v>
      </c>
      <c r="J221" s="39">
        <v>476.79</v>
      </c>
      <c r="K221" s="39">
        <v>434.6</v>
      </c>
      <c r="L221" s="39">
        <v>518.99</v>
      </c>
      <c r="M221" s="39">
        <v>476.79</v>
      </c>
      <c r="N221" s="39">
        <v>561.17999999999995</v>
      </c>
      <c r="O221" s="39">
        <v>493.67</v>
      </c>
      <c r="P221" s="39">
        <v>5780.58</v>
      </c>
      <c r="Q221" s="69">
        <f t="shared" si="19"/>
        <v>5780.58</v>
      </c>
      <c r="R221" s="70">
        <f t="shared" si="20"/>
        <v>2818.56</v>
      </c>
      <c r="S221" s="69">
        <f t="shared" si="21"/>
        <v>2962.02</v>
      </c>
      <c r="T221" s="7"/>
      <c r="U221" s="7"/>
      <c r="V221" s="7"/>
      <c r="W221" s="7"/>
      <c r="X221" s="7"/>
    </row>
    <row r="222" spans="1:24" x14ac:dyDescent="0.2">
      <c r="A222" s="37" t="s">
        <v>228</v>
      </c>
      <c r="B222" s="26" t="s">
        <v>229</v>
      </c>
      <c r="C222" s="26" t="s">
        <v>225</v>
      </c>
      <c r="D222" s="39">
        <v>476.79</v>
      </c>
      <c r="E222" s="39">
        <v>476.79</v>
      </c>
      <c r="F222" s="39">
        <v>350.21</v>
      </c>
      <c r="G222" s="39">
        <v>434.6</v>
      </c>
      <c r="H222" s="39">
        <v>392.41</v>
      </c>
      <c r="I222" s="39">
        <v>434.6</v>
      </c>
      <c r="J222" s="39">
        <v>392.41</v>
      </c>
      <c r="K222" s="39">
        <v>518.99</v>
      </c>
      <c r="L222" s="39">
        <v>561.17999999999995</v>
      </c>
      <c r="M222" s="39">
        <v>645.57000000000005</v>
      </c>
      <c r="N222" s="39">
        <v>561.17999999999995</v>
      </c>
      <c r="O222" s="39">
        <v>451.48</v>
      </c>
      <c r="P222" s="39">
        <v>5696.21</v>
      </c>
      <c r="Q222" s="69">
        <f t="shared" si="19"/>
        <v>5696.2099999999991</v>
      </c>
      <c r="R222" s="70">
        <f t="shared" si="20"/>
        <v>2565.3999999999996</v>
      </c>
      <c r="S222" s="69">
        <f t="shared" si="21"/>
        <v>3130.81</v>
      </c>
      <c r="T222" s="7"/>
      <c r="U222" s="7"/>
      <c r="V222" s="7"/>
      <c r="W222" s="7"/>
      <c r="X222" s="7"/>
    </row>
    <row r="223" spans="1:24" x14ac:dyDescent="0.2">
      <c r="A223" s="37" t="s">
        <v>205</v>
      </c>
      <c r="B223" s="26" t="s">
        <v>206</v>
      </c>
      <c r="C223" s="26" t="s">
        <v>162</v>
      </c>
      <c r="D223" s="39">
        <v>3273.68</v>
      </c>
      <c r="E223" s="39">
        <v>2287.2199999999998</v>
      </c>
      <c r="F223" s="39">
        <v>3563.16</v>
      </c>
      <c r="G223" s="39">
        <v>3715.04</v>
      </c>
      <c r="H223" s="39">
        <v>2375.94</v>
      </c>
      <c r="I223" s="39">
        <v>2530.08</v>
      </c>
      <c r="J223" s="39">
        <v>1809.77</v>
      </c>
      <c r="K223" s="39">
        <v>1542.11</v>
      </c>
      <c r="L223" s="39">
        <v>1980.45</v>
      </c>
      <c r="M223" s="39">
        <v>4586.47</v>
      </c>
      <c r="N223" s="39">
        <v>5469.92</v>
      </c>
      <c r="O223" s="39">
        <v>5932.33</v>
      </c>
      <c r="P223" s="39">
        <v>39066.17</v>
      </c>
      <c r="Q223" s="69">
        <f t="shared" si="19"/>
        <v>39066.170000000006</v>
      </c>
      <c r="R223" s="70">
        <f t="shared" si="20"/>
        <v>17745.12</v>
      </c>
      <c r="S223" s="69">
        <f t="shared" si="21"/>
        <v>21321.05</v>
      </c>
      <c r="T223" s="7"/>
      <c r="U223" s="7"/>
      <c r="V223" s="7"/>
      <c r="W223" s="7"/>
      <c r="X223" s="7"/>
    </row>
    <row r="224" spans="1:24" x14ac:dyDescent="0.2">
      <c r="A224" s="37" t="s">
        <v>163</v>
      </c>
      <c r="B224" s="26" t="s">
        <v>164</v>
      </c>
      <c r="C224" s="26" t="s">
        <v>162</v>
      </c>
      <c r="D224" s="39">
        <v>932.78</v>
      </c>
      <c r="E224" s="39">
        <v>1080.93</v>
      </c>
      <c r="F224" s="39">
        <v>1028.52</v>
      </c>
      <c r="G224" s="39">
        <v>1224.6300000000001</v>
      </c>
      <c r="H224" s="39">
        <v>649.07000000000005</v>
      </c>
      <c r="I224" s="39">
        <v>449.81</v>
      </c>
      <c r="J224" s="39">
        <v>333.15</v>
      </c>
      <c r="K224" s="39">
        <v>209.07</v>
      </c>
      <c r="L224" s="39">
        <v>403.89</v>
      </c>
      <c r="M224" s="39">
        <v>865</v>
      </c>
      <c r="N224" s="39">
        <v>933.7</v>
      </c>
      <c r="O224" s="39">
        <v>923.33</v>
      </c>
      <c r="P224" s="39">
        <v>9033.8799999999992</v>
      </c>
      <c r="Q224" s="69">
        <f t="shared" si="19"/>
        <v>9033.880000000001</v>
      </c>
      <c r="R224" s="70">
        <f t="shared" si="20"/>
        <v>5365.7400000000007</v>
      </c>
      <c r="S224" s="69">
        <f t="shared" si="21"/>
        <v>3668.1400000000003</v>
      </c>
      <c r="T224" s="7"/>
      <c r="U224" s="7"/>
      <c r="V224" s="7"/>
      <c r="W224" s="7"/>
      <c r="X224" s="7"/>
    </row>
    <row r="225" spans="1:24" x14ac:dyDescent="0.2">
      <c r="A225" s="37" t="s">
        <v>45</v>
      </c>
      <c r="B225" s="26" t="s">
        <v>46</v>
      </c>
      <c r="C225" s="26" t="s">
        <v>7</v>
      </c>
      <c r="D225" s="39">
        <v>1899.2</v>
      </c>
      <c r="E225" s="39">
        <v>1847.72</v>
      </c>
      <c r="F225" s="39">
        <v>2129.0500000000002</v>
      </c>
      <c r="G225" s="39">
        <v>2557.67</v>
      </c>
      <c r="H225" s="39">
        <v>1939.44</v>
      </c>
      <c r="I225" s="39">
        <v>2245.9899999999998</v>
      </c>
      <c r="J225" s="39">
        <v>1752.77</v>
      </c>
      <c r="K225" s="39">
        <v>1402.53</v>
      </c>
      <c r="L225" s="39">
        <v>1541.88</v>
      </c>
      <c r="M225" s="39">
        <v>1910.71</v>
      </c>
      <c r="N225" s="39">
        <v>1683.71</v>
      </c>
      <c r="O225" s="39">
        <v>1784.37</v>
      </c>
      <c r="P225" s="39">
        <v>22695.040000000001</v>
      </c>
      <c r="Q225" s="69">
        <f t="shared" si="19"/>
        <v>22695.039999999997</v>
      </c>
      <c r="R225" s="70">
        <f t="shared" si="20"/>
        <v>12619.07</v>
      </c>
      <c r="S225" s="69">
        <f t="shared" si="21"/>
        <v>10075.970000000001</v>
      </c>
      <c r="T225" s="7"/>
      <c r="U225" s="7"/>
      <c r="V225" s="7"/>
      <c r="W225" s="7"/>
      <c r="X225" s="7"/>
    </row>
    <row r="226" spans="1:24" x14ac:dyDescent="0.2">
      <c r="A226" s="37" t="s">
        <v>41</v>
      </c>
      <c r="B226" s="26" t="s">
        <v>42</v>
      </c>
      <c r="C226" s="26" t="s">
        <v>7</v>
      </c>
      <c r="D226" s="39">
        <v>1899.2</v>
      </c>
      <c r="E226" s="39">
        <v>1847.72</v>
      </c>
      <c r="F226" s="39">
        <v>2129.0500000000002</v>
      </c>
      <c r="G226" s="39">
        <v>2557.67</v>
      </c>
      <c r="H226" s="39">
        <v>1939.44</v>
      </c>
      <c r="I226" s="39">
        <v>2245.9899999999998</v>
      </c>
      <c r="J226" s="39">
        <v>1752.77</v>
      </c>
      <c r="K226" s="39">
        <v>1402.53</v>
      </c>
      <c r="L226" s="39">
        <v>1541.88</v>
      </c>
      <c r="M226" s="39">
        <v>1910.71</v>
      </c>
      <c r="N226" s="39">
        <v>1683.71</v>
      </c>
      <c r="O226" s="39">
        <v>1787.7</v>
      </c>
      <c r="P226" s="39">
        <v>22698.37</v>
      </c>
      <c r="Q226" s="69">
        <f t="shared" si="19"/>
        <v>22698.37</v>
      </c>
      <c r="R226" s="70">
        <f t="shared" si="20"/>
        <v>12619.07</v>
      </c>
      <c r="S226" s="69">
        <f t="shared" si="21"/>
        <v>10079.300000000001</v>
      </c>
      <c r="T226" s="7"/>
      <c r="U226" s="7"/>
      <c r="V226" s="7"/>
      <c r="W226" s="7"/>
      <c r="X226" s="7"/>
    </row>
    <row r="227" spans="1:24" x14ac:dyDescent="0.2">
      <c r="A227" s="37" t="s">
        <v>43</v>
      </c>
      <c r="B227" s="26" t="s">
        <v>44</v>
      </c>
      <c r="C227" s="26" t="s">
        <v>7</v>
      </c>
      <c r="D227" s="39">
        <v>1899.2</v>
      </c>
      <c r="E227" s="39">
        <v>1847.72</v>
      </c>
      <c r="F227" s="39">
        <v>2129.0500000000002</v>
      </c>
      <c r="G227" s="39">
        <v>2557.67</v>
      </c>
      <c r="H227" s="39">
        <v>1939.44</v>
      </c>
      <c r="I227" s="39">
        <v>2245.9899999999998</v>
      </c>
      <c r="J227" s="39">
        <v>1752.77</v>
      </c>
      <c r="K227" s="39">
        <v>1402.53</v>
      </c>
      <c r="L227" s="39">
        <v>1541.88</v>
      </c>
      <c r="M227" s="39">
        <v>1910.71</v>
      </c>
      <c r="N227" s="39">
        <v>1683.71</v>
      </c>
      <c r="O227" s="39">
        <v>1783.03</v>
      </c>
      <c r="P227" s="39">
        <v>22693.7</v>
      </c>
      <c r="Q227" s="69">
        <f t="shared" si="19"/>
        <v>22693.699999999997</v>
      </c>
      <c r="R227" s="70">
        <f t="shared" si="20"/>
        <v>12619.07</v>
      </c>
      <c r="S227" s="69">
        <f t="shared" si="21"/>
        <v>10074.630000000001</v>
      </c>
      <c r="T227" s="7"/>
      <c r="U227" s="7"/>
      <c r="V227" s="7"/>
      <c r="W227" s="7"/>
      <c r="X227" s="7"/>
    </row>
    <row r="228" spans="1:24" x14ac:dyDescent="0.2">
      <c r="A228" s="37" t="s">
        <v>39</v>
      </c>
      <c r="B228" s="26" t="s">
        <v>40</v>
      </c>
      <c r="C228" s="26" t="s">
        <v>7</v>
      </c>
      <c r="D228" s="39">
        <v>1899.2</v>
      </c>
      <c r="E228" s="39">
        <v>1847.72</v>
      </c>
      <c r="F228" s="39">
        <v>2129.0500000000002</v>
      </c>
      <c r="G228" s="39">
        <v>2557.67</v>
      </c>
      <c r="H228" s="39">
        <v>1939.44</v>
      </c>
      <c r="I228" s="39">
        <v>2245.9899999999998</v>
      </c>
      <c r="J228" s="39">
        <v>1752.77</v>
      </c>
      <c r="K228" s="39">
        <v>1402.53</v>
      </c>
      <c r="L228" s="39">
        <v>1541.88</v>
      </c>
      <c r="M228" s="39">
        <v>1910.71</v>
      </c>
      <c r="N228" s="39">
        <v>1683.71</v>
      </c>
      <c r="O228" s="39">
        <v>1785.7</v>
      </c>
      <c r="P228" s="39">
        <v>22696.37</v>
      </c>
      <c r="Q228" s="69">
        <f t="shared" si="19"/>
        <v>22696.37</v>
      </c>
      <c r="R228" s="70">
        <f t="shared" si="20"/>
        <v>12619.07</v>
      </c>
      <c r="S228" s="69">
        <f t="shared" si="21"/>
        <v>10077.300000000001</v>
      </c>
      <c r="T228" s="7"/>
      <c r="U228" s="7"/>
      <c r="V228" s="7"/>
      <c r="W228" s="7"/>
      <c r="X228" s="7"/>
    </row>
    <row r="229" spans="1:24" x14ac:dyDescent="0.2">
      <c r="A229" s="37" t="s">
        <v>123</v>
      </c>
      <c r="B229" s="26" t="s">
        <v>124</v>
      </c>
      <c r="C229" s="26" t="s">
        <v>104</v>
      </c>
      <c r="D229" s="39">
        <v>2050</v>
      </c>
      <c r="E229" s="39">
        <v>1700</v>
      </c>
      <c r="F229" s="39">
        <v>1700</v>
      </c>
      <c r="G229" s="39">
        <v>2450</v>
      </c>
      <c r="H229" s="39">
        <v>2000</v>
      </c>
      <c r="I229" s="39">
        <v>1900</v>
      </c>
      <c r="J229" s="39">
        <v>2225</v>
      </c>
      <c r="K229" s="39">
        <v>1800</v>
      </c>
      <c r="L229" s="39">
        <v>1800</v>
      </c>
      <c r="M229" s="39">
        <v>2200</v>
      </c>
      <c r="N229" s="39">
        <v>1925</v>
      </c>
      <c r="O229" s="39">
        <v>1925</v>
      </c>
      <c r="P229" s="39">
        <v>23675</v>
      </c>
      <c r="Q229" s="69">
        <f t="shared" si="19"/>
        <v>23675</v>
      </c>
      <c r="R229" s="70">
        <f t="shared" si="20"/>
        <v>11800</v>
      </c>
      <c r="S229" s="69">
        <f t="shared" si="21"/>
        <v>11875</v>
      </c>
      <c r="T229" s="7"/>
      <c r="U229" s="7"/>
      <c r="V229" s="7"/>
      <c r="W229" s="7"/>
      <c r="X229" s="7"/>
    </row>
    <row r="230" spans="1:24" x14ac:dyDescent="0.2">
      <c r="A230" s="26" t="s">
        <v>121</v>
      </c>
      <c r="B230" s="26" t="s">
        <v>122</v>
      </c>
      <c r="C230" s="26" t="s">
        <v>104</v>
      </c>
      <c r="D230" s="39">
        <v>1125</v>
      </c>
      <c r="E230" s="39">
        <v>925</v>
      </c>
      <c r="F230" s="39">
        <v>925</v>
      </c>
      <c r="G230" s="39">
        <v>1300</v>
      </c>
      <c r="H230" s="39">
        <v>1000</v>
      </c>
      <c r="I230" s="39">
        <v>900</v>
      </c>
      <c r="J230" s="39">
        <v>1200</v>
      </c>
      <c r="K230" s="39">
        <v>925</v>
      </c>
      <c r="L230" s="39">
        <v>900</v>
      </c>
      <c r="M230" s="39">
        <v>1200</v>
      </c>
      <c r="N230" s="39">
        <v>900</v>
      </c>
      <c r="O230" s="39">
        <v>900</v>
      </c>
      <c r="P230" s="39">
        <v>12200</v>
      </c>
      <c r="Q230" s="69">
        <f t="shared" si="19"/>
        <v>12200</v>
      </c>
      <c r="R230" s="70">
        <f t="shared" si="20"/>
        <v>6175</v>
      </c>
      <c r="S230" s="69">
        <f t="shared" si="21"/>
        <v>6025</v>
      </c>
      <c r="T230" s="7"/>
      <c r="U230" s="7"/>
      <c r="V230" s="7"/>
      <c r="W230" s="7"/>
      <c r="X230" s="7"/>
    </row>
    <row r="231" spans="1:24" x14ac:dyDescent="0.2">
      <c r="A231" s="26" t="s">
        <v>127</v>
      </c>
      <c r="B231" s="26" t="s">
        <v>128</v>
      </c>
      <c r="C231" s="26" t="s">
        <v>104</v>
      </c>
      <c r="D231" s="39">
        <v>1450</v>
      </c>
      <c r="E231" s="39">
        <v>1225</v>
      </c>
      <c r="F231" s="39">
        <v>1225</v>
      </c>
      <c r="G231" s="39">
        <v>1500</v>
      </c>
      <c r="H231" s="39">
        <v>1250</v>
      </c>
      <c r="I231" s="39">
        <v>1100</v>
      </c>
      <c r="J231" s="39">
        <v>1450</v>
      </c>
      <c r="K231" s="39">
        <v>1200</v>
      </c>
      <c r="L231" s="39">
        <v>1175</v>
      </c>
      <c r="M231" s="39">
        <v>1450</v>
      </c>
      <c r="N231" s="39">
        <v>1225</v>
      </c>
      <c r="O231" s="39">
        <v>1225</v>
      </c>
      <c r="P231" s="39">
        <v>15475</v>
      </c>
      <c r="Q231" s="69">
        <f t="shared" si="19"/>
        <v>15475</v>
      </c>
      <c r="R231" s="70">
        <f t="shared" si="20"/>
        <v>7750</v>
      </c>
      <c r="S231" s="69">
        <f t="shared" si="21"/>
        <v>7725</v>
      </c>
      <c r="T231" s="7"/>
      <c r="U231" s="7"/>
      <c r="V231" s="7"/>
      <c r="W231" s="7"/>
      <c r="X231" s="7"/>
    </row>
    <row r="232" spans="1:24" x14ac:dyDescent="0.2">
      <c r="A232" s="26" t="s">
        <v>113</v>
      </c>
      <c r="B232" s="26" t="s">
        <v>114</v>
      </c>
      <c r="C232" s="26" t="s">
        <v>104</v>
      </c>
      <c r="D232" s="39">
        <v>2100</v>
      </c>
      <c r="E232" s="39">
        <v>1675</v>
      </c>
      <c r="F232" s="39">
        <v>1675</v>
      </c>
      <c r="G232" s="39">
        <v>2200</v>
      </c>
      <c r="H232" s="39">
        <v>1800</v>
      </c>
      <c r="I232" s="39">
        <v>1575</v>
      </c>
      <c r="J232" s="39">
        <v>2150</v>
      </c>
      <c r="K232" s="39">
        <v>1625</v>
      </c>
      <c r="L232" s="39">
        <v>1600</v>
      </c>
      <c r="M232" s="39">
        <v>2150</v>
      </c>
      <c r="N232" s="39">
        <v>1675</v>
      </c>
      <c r="O232" s="39">
        <v>1675</v>
      </c>
      <c r="P232" s="39">
        <v>21900</v>
      </c>
      <c r="Q232" s="69">
        <f t="shared" si="19"/>
        <v>21900</v>
      </c>
      <c r="R232" s="70">
        <f t="shared" si="20"/>
        <v>11025</v>
      </c>
      <c r="S232" s="69">
        <f t="shared" si="21"/>
        <v>10875</v>
      </c>
      <c r="T232" s="7"/>
      <c r="U232" s="7"/>
      <c r="V232" s="7"/>
      <c r="W232" s="7"/>
      <c r="X232" s="7"/>
    </row>
    <row r="233" spans="1:24" x14ac:dyDescent="0.2">
      <c r="A233" s="26" t="s">
        <v>115</v>
      </c>
      <c r="B233" s="26" t="s">
        <v>116</v>
      </c>
      <c r="C233" s="26" t="s">
        <v>104</v>
      </c>
      <c r="D233" s="39">
        <v>4950</v>
      </c>
      <c r="E233" s="39">
        <v>4025</v>
      </c>
      <c r="F233" s="39">
        <v>4025</v>
      </c>
      <c r="G233" s="39">
        <v>5300</v>
      </c>
      <c r="H233" s="39">
        <v>4225</v>
      </c>
      <c r="I233" s="39">
        <v>4100</v>
      </c>
      <c r="J233" s="39">
        <v>5000</v>
      </c>
      <c r="K233" s="39">
        <v>4000</v>
      </c>
      <c r="L233" s="39">
        <v>3950</v>
      </c>
      <c r="M233" s="39">
        <v>5100</v>
      </c>
      <c r="N233" s="39">
        <v>4050</v>
      </c>
      <c r="O233" s="39">
        <v>4050</v>
      </c>
      <c r="P233" s="39">
        <v>52775</v>
      </c>
      <c r="Q233" s="69">
        <f t="shared" si="19"/>
        <v>52775</v>
      </c>
      <c r="R233" s="70">
        <f t="shared" si="20"/>
        <v>26625</v>
      </c>
      <c r="S233" s="69">
        <f t="shared" si="21"/>
        <v>26150</v>
      </c>
      <c r="T233" s="7"/>
      <c r="U233" s="7"/>
      <c r="V233" s="7"/>
      <c r="W233" s="7"/>
      <c r="X233" s="7"/>
    </row>
    <row r="234" spans="1:24" x14ac:dyDescent="0.2">
      <c r="A234" s="26" t="s">
        <v>105</v>
      </c>
      <c r="B234" s="26" t="s">
        <v>106</v>
      </c>
      <c r="C234" s="26" t="s">
        <v>104</v>
      </c>
      <c r="D234" s="39">
        <v>2433.86</v>
      </c>
      <c r="E234" s="39">
        <v>1957.67</v>
      </c>
      <c r="F234" s="39">
        <v>1957.67</v>
      </c>
      <c r="G234" s="39">
        <v>2592.59</v>
      </c>
      <c r="H234" s="39">
        <v>2063.4899999999998</v>
      </c>
      <c r="I234" s="39">
        <v>1851.85</v>
      </c>
      <c r="J234" s="39">
        <v>2486.77</v>
      </c>
      <c r="K234" s="39">
        <v>1984.13</v>
      </c>
      <c r="L234" s="39">
        <v>1957.67</v>
      </c>
      <c r="M234" s="39">
        <v>2486.77</v>
      </c>
      <c r="N234" s="39">
        <v>1957.67</v>
      </c>
      <c r="O234" s="39">
        <v>1957.67</v>
      </c>
      <c r="P234" s="39">
        <v>25687.81</v>
      </c>
      <c r="Q234" s="69">
        <f t="shared" si="19"/>
        <v>25687.810000000005</v>
      </c>
      <c r="R234" s="70">
        <f t="shared" si="20"/>
        <v>12857.130000000001</v>
      </c>
      <c r="S234" s="69">
        <f t="shared" si="21"/>
        <v>12830.68</v>
      </c>
      <c r="T234" s="7"/>
      <c r="U234" s="7"/>
      <c r="V234" s="7"/>
      <c r="W234" s="7"/>
      <c r="X234" s="7"/>
    </row>
    <row r="235" spans="1:24" x14ac:dyDescent="0.2">
      <c r="A235" s="26" t="s">
        <v>107</v>
      </c>
      <c r="B235" s="26" t="s">
        <v>108</v>
      </c>
      <c r="C235" s="26" t="s">
        <v>104</v>
      </c>
      <c r="D235" s="39">
        <v>1534.39</v>
      </c>
      <c r="E235" s="39">
        <v>1322.75</v>
      </c>
      <c r="F235" s="39">
        <v>1296.3</v>
      </c>
      <c r="G235" s="39">
        <v>1640.21</v>
      </c>
      <c r="H235" s="39">
        <v>1428.57</v>
      </c>
      <c r="I235" s="39">
        <v>1269.8399999999999</v>
      </c>
      <c r="J235" s="39">
        <v>1587.3</v>
      </c>
      <c r="K235" s="39">
        <v>1269.8399999999999</v>
      </c>
      <c r="L235" s="39">
        <v>1243.3900000000001</v>
      </c>
      <c r="M235" s="39">
        <v>1587.3</v>
      </c>
      <c r="N235" s="39">
        <v>1243.3900000000001</v>
      </c>
      <c r="O235" s="39">
        <v>1243.3900000000001</v>
      </c>
      <c r="P235" s="39">
        <v>16666.669999999998</v>
      </c>
      <c r="Q235" s="69">
        <f t="shared" si="19"/>
        <v>16666.669999999998</v>
      </c>
      <c r="R235" s="70">
        <f t="shared" si="20"/>
        <v>8492.06</v>
      </c>
      <c r="S235" s="69">
        <f t="shared" si="21"/>
        <v>8174.6100000000006</v>
      </c>
      <c r="T235" s="7"/>
      <c r="U235" s="7"/>
      <c r="V235" s="7"/>
      <c r="W235" s="7"/>
      <c r="X235" s="7"/>
    </row>
    <row r="236" spans="1:24" x14ac:dyDescent="0.2">
      <c r="A236" s="26" t="s">
        <v>109</v>
      </c>
      <c r="B236" s="26" t="s">
        <v>110</v>
      </c>
      <c r="C236" s="26" t="s">
        <v>104</v>
      </c>
      <c r="D236" s="39">
        <v>740.74</v>
      </c>
      <c r="E236" s="39">
        <v>608.47</v>
      </c>
      <c r="F236" s="39">
        <v>582.01</v>
      </c>
      <c r="G236" s="39">
        <v>714.29</v>
      </c>
      <c r="H236" s="39">
        <v>661.38</v>
      </c>
      <c r="I236" s="39">
        <v>529.1</v>
      </c>
      <c r="J236" s="39">
        <v>687.83</v>
      </c>
      <c r="K236" s="39">
        <v>608.47</v>
      </c>
      <c r="L236" s="39">
        <v>608.47</v>
      </c>
      <c r="M236" s="39">
        <v>687.83</v>
      </c>
      <c r="N236" s="39">
        <v>608.47</v>
      </c>
      <c r="O236" s="39">
        <v>608.47</v>
      </c>
      <c r="P236" s="39">
        <v>7645.53</v>
      </c>
      <c r="Q236" s="69">
        <f t="shared" si="19"/>
        <v>7645.5300000000016</v>
      </c>
      <c r="R236" s="70">
        <f t="shared" si="20"/>
        <v>3835.9900000000002</v>
      </c>
      <c r="S236" s="69">
        <f t="shared" si="21"/>
        <v>3809.5400000000009</v>
      </c>
      <c r="T236" s="7"/>
      <c r="U236" s="7"/>
      <c r="V236" s="7"/>
      <c r="W236" s="7"/>
      <c r="X236" s="7"/>
    </row>
    <row r="237" spans="1:24" x14ac:dyDescent="0.2">
      <c r="A237" s="26" t="s">
        <v>49</v>
      </c>
      <c r="B237" s="26" t="s">
        <v>50</v>
      </c>
      <c r="C237" s="26" t="s">
        <v>7</v>
      </c>
      <c r="D237" s="39">
        <v>362.11</v>
      </c>
      <c r="E237" s="39">
        <v>256.14</v>
      </c>
      <c r="F237" s="39">
        <v>433.45</v>
      </c>
      <c r="G237" s="39">
        <v>757.63</v>
      </c>
      <c r="H237" s="39">
        <v>900.81</v>
      </c>
      <c r="I237" s="39">
        <v>714.63</v>
      </c>
      <c r="J237" s="39">
        <v>687.55</v>
      </c>
      <c r="K237" s="39">
        <v>478.96</v>
      </c>
      <c r="L237" s="39">
        <v>430.02</v>
      </c>
      <c r="M237" s="39">
        <v>449.98</v>
      </c>
      <c r="N237" s="39">
        <v>433.48</v>
      </c>
      <c r="O237" s="39">
        <v>365.76</v>
      </c>
      <c r="P237" s="39">
        <v>6270.52</v>
      </c>
      <c r="Q237" s="69">
        <f t="shared" si="19"/>
        <v>6270.5199999999986</v>
      </c>
      <c r="R237" s="70">
        <f t="shared" si="20"/>
        <v>3424.77</v>
      </c>
      <c r="S237" s="69">
        <f t="shared" si="21"/>
        <v>2845.75</v>
      </c>
      <c r="T237" s="7"/>
      <c r="U237" s="7"/>
      <c r="V237" s="7"/>
      <c r="W237" s="7"/>
      <c r="X237" s="7"/>
    </row>
    <row r="238" spans="1:24" x14ac:dyDescent="0.2">
      <c r="A238" s="26" t="s">
        <v>25</v>
      </c>
      <c r="B238" s="26" t="s">
        <v>26</v>
      </c>
      <c r="C238" s="26" t="s">
        <v>12</v>
      </c>
      <c r="D238" s="39">
        <v>276.29000000000002</v>
      </c>
      <c r="E238" s="39">
        <v>68.040000000000006</v>
      </c>
      <c r="F238" s="39">
        <v>823.71</v>
      </c>
      <c r="G238" s="39">
        <v>841.24</v>
      </c>
      <c r="H238" s="39">
        <v>707.22</v>
      </c>
      <c r="I238" s="39">
        <v>3.09</v>
      </c>
      <c r="J238" s="39">
        <v>805.15</v>
      </c>
      <c r="K238" s="39">
        <v>663.92</v>
      </c>
      <c r="L238" s="39">
        <v>663.92</v>
      </c>
      <c r="M238" s="39">
        <v>805.15</v>
      </c>
      <c r="N238" s="39">
        <v>663.92</v>
      </c>
      <c r="O238" s="39">
        <v>703.09</v>
      </c>
      <c r="P238" s="39">
        <v>7024.74</v>
      </c>
      <c r="Q238" s="69">
        <f t="shared" si="19"/>
        <v>7024.74</v>
      </c>
      <c r="R238" s="70">
        <f t="shared" si="20"/>
        <v>2719.59</v>
      </c>
      <c r="S238" s="69">
        <f t="shared" si="21"/>
        <v>4305.1499999999996</v>
      </c>
      <c r="T238" s="7"/>
      <c r="U238" s="7"/>
      <c r="V238" s="7"/>
      <c r="W238" s="7"/>
      <c r="X238" s="7"/>
    </row>
    <row r="239" spans="1:24" x14ac:dyDescent="0.2">
      <c r="A239" s="26" t="s">
        <v>144</v>
      </c>
      <c r="B239" s="26" t="s">
        <v>145</v>
      </c>
      <c r="C239" s="26" t="s">
        <v>137</v>
      </c>
      <c r="D239" s="39">
        <v>0</v>
      </c>
      <c r="E239" s="39">
        <v>0</v>
      </c>
      <c r="F239" s="39">
        <v>4661.6499999999996</v>
      </c>
      <c r="G239" s="39">
        <v>4586.47</v>
      </c>
      <c r="H239" s="39">
        <v>4436.09</v>
      </c>
      <c r="I239" s="39">
        <v>3684.21</v>
      </c>
      <c r="J239" s="39">
        <v>5225.5600000000004</v>
      </c>
      <c r="K239" s="39">
        <v>4323.3100000000004</v>
      </c>
      <c r="L239" s="39">
        <v>4323.3100000000004</v>
      </c>
      <c r="M239" s="39">
        <v>5225.5600000000004</v>
      </c>
      <c r="N239" s="39">
        <v>4323.3100000000004</v>
      </c>
      <c r="O239" s="39">
        <v>4323.3100000000004</v>
      </c>
      <c r="P239" s="39">
        <v>45112.78</v>
      </c>
      <c r="Q239" s="69">
        <f t="shared" si="19"/>
        <v>45112.78</v>
      </c>
      <c r="R239" s="70">
        <f t="shared" si="20"/>
        <v>17368.419999999998</v>
      </c>
      <c r="S239" s="69">
        <f t="shared" si="21"/>
        <v>27744.360000000004</v>
      </c>
      <c r="T239" s="7"/>
      <c r="U239" s="7"/>
      <c r="V239" s="7"/>
      <c r="W239" s="7"/>
      <c r="X239" s="7"/>
    </row>
    <row r="240" spans="1:24" x14ac:dyDescent="0.2">
      <c r="A240" s="26" t="s">
        <v>135</v>
      </c>
      <c r="B240" s="26" t="s">
        <v>136</v>
      </c>
      <c r="C240" s="26" t="s">
        <v>137</v>
      </c>
      <c r="D240" s="39">
        <v>0</v>
      </c>
      <c r="E240" s="39">
        <v>0</v>
      </c>
      <c r="F240" s="39">
        <v>2105.2600000000002</v>
      </c>
      <c r="G240" s="39">
        <v>1654.14</v>
      </c>
      <c r="H240" s="39">
        <v>1428.57</v>
      </c>
      <c r="I240" s="39">
        <v>1203.01</v>
      </c>
      <c r="J240" s="39">
        <v>1503.76</v>
      </c>
      <c r="K240" s="39">
        <v>1353.38</v>
      </c>
      <c r="L240" s="39">
        <v>1353.38</v>
      </c>
      <c r="M240" s="39">
        <v>1578.95</v>
      </c>
      <c r="N240" s="39">
        <v>1428.57</v>
      </c>
      <c r="O240" s="39">
        <v>1428.57</v>
      </c>
      <c r="P240" s="39">
        <v>15037.59</v>
      </c>
      <c r="Q240" s="69">
        <f t="shared" si="19"/>
        <v>15037.59</v>
      </c>
      <c r="R240" s="70">
        <f t="shared" si="20"/>
        <v>6390.9800000000005</v>
      </c>
      <c r="S240" s="69">
        <f t="shared" si="21"/>
        <v>8646.61</v>
      </c>
      <c r="T240" s="7"/>
      <c r="U240" s="7"/>
      <c r="V240" s="7"/>
      <c r="W240" s="7"/>
      <c r="X240" s="7"/>
    </row>
    <row r="241" spans="1:24" x14ac:dyDescent="0.2">
      <c r="A241" s="26" t="s">
        <v>189</v>
      </c>
      <c r="B241" s="26" t="s">
        <v>190</v>
      </c>
      <c r="C241" s="26" t="s">
        <v>162</v>
      </c>
      <c r="D241" s="39">
        <v>3555.23</v>
      </c>
      <c r="E241" s="39">
        <v>5393.6</v>
      </c>
      <c r="F241" s="39">
        <v>3437.79</v>
      </c>
      <c r="G241" s="39">
        <v>2239.5300000000002</v>
      </c>
      <c r="H241" s="39">
        <v>1363.95</v>
      </c>
      <c r="I241" s="39">
        <v>776.74</v>
      </c>
      <c r="J241" s="39">
        <v>940.7</v>
      </c>
      <c r="K241" s="39">
        <v>4772.67</v>
      </c>
      <c r="L241" s="39">
        <v>4081.4</v>
      </c>
      <c r="M241" s="39">
        <v>9732.56</v>
      </c>
      <c r="N241" s="39">
        <v>9104.65</v>
      </c>
      <c r="O241" s="39">
        <v>10674.42</v>
      </c>
      <c r="P241" s="39">
        <v>56073.24</v>
      </c>
      <c r="Q241" s="69">
        <f t="shared" si="19"/>
        <v>56073.24</v>
      </c>
      <c r="R241" s="70">
        <f t="shared" si="20"/>
        <v>16766.84</v>
      </c>
      <c r="S241" s="69">
        <f t="shared" si="21"/>
        <v>39306.400000000001</v>
      </c>
      <c r="T241" s="7"/>
      <c r="U241" s="7"/>
      <c r="V241" s="7"/>
      <c r="W241" s="7"/>
      <c r="X241" s="7"/>
    </row>
    <row r="242" spans="1:24" x14ac:dyDescent="0.2">
      <c r="A242" s="26" t="s">
        <v>286</v>
      </c>
      <c r="B242" s="26" t="s">
        <v>287</v>
      </c>
      <c r="C242" s="26" t="s">
        <v>162</v>
      </c>
      <c r="D242" s="39">
        <v>1164.2</v>
      </c>
      <c r="E242" s="39">
        <v>1096.9100000000001</v>
      </c>
      <c r="F242" s="39">
        <v>1255.56</v>
      </c>
      <c r="G242" s="39">
        <v>1032.0999999999999</v>
      </c>
      <c r="H242" s="39">
        <v>799.38</v>
      </c>
      <c r="I242" s="39">
        <v>482.72</v>
      </c>
      <c r="J242" s="39">
        <v>301.23</v>
      </c>
      <c r="K242" s="39">
        <v>909.26</v>
      </c>
      <c r="L242" s="39">
        <v>875.31</v>
      </c>
      <c r="M242" s="39">
        <v>2009.26</v>
      </c>
      <c r="N242" s="39">
        <v>1749.38</v>
      </c>
      <c r="O242" s="39">
        <v>2074.0700000000002</v>
      </c>
      <c r="P242" s="39">
        <v>13749.38</v>
      </c>
      <c r="Q242" s="69">
        <f t="shared" si="19"/>
        <v>13749.380000000001</v>
      </c>
      <c r="R242" s="70">
        <f t="shared" si="20"/>
        <v>5830.8700000000008</v>
      </c>
      <c r="S242" s="69">
        <f t="shared" si="21"/>
        <v>7918.51</v>
      </c>
      <c r="T242" s="7"/>
      <c r="U242" s="7"/>
      <c r="V242" s="7"/>
      <c r="W242" s="7"/>
      <c r="X242" s="7"/>
    </row>
    <row r="243" spans="1:24" x14ac:dyDescent="0.2">
      <c r="A243" s="26" t="s">
        <v>160</v>
      </c>
      <c r="B243" s="26" t="s">
        <v>161</v>
      </c>
      <c r="C243" s="26" t="s">
        <v>162</v>
      </c>
      <c r="D243" s="39">
        <v>1157.19</v>
      </c>
      <c r="E243" s="39">
        <v>1014.21</v>
      </c>
      <c r="F243" s="39">
        <v>1008.07</v>
      </c>
      <c r="G243" s="39">
        <v>1009.65</v>
      </c>
      <c r="H243" s="39">
        <v>535.44000000000005</v>
      </c>
      <c r="I243" s="39">
        <v>552.98</v>
      </c>
      <c r="J243" s="39">
        <v>240.88</v>
      </c>
      <c r="K243" s="39">
        <v>148.07</v>
      </c>
      <c r="L243" s="39">
        <v>214.74</v>
      </c>
      <c r="M243" s="39">
        <v>970.88</v>
      </c>
      <c r="N243" s="39">
        <v>630.53</v>
      </c>
      <c r="O243" s="39">
        <v>958.42</v>
      </c>
      <c r="P243" s="39">
        <v>8441.06</v>
      </c>
      <c r="Q243" s="69">
        <f t="shared" si="19"/>
        <v>8441.0599999999977</v>
      </c>
      <c r="R243" s="70">
        <f t="shared" si="20"/>
        <v>5277.5399999999991</v>
      </c>
      <c r="S243" s="69">
        <f t="shared" si="21"/>
        <v>3163.5200000000004</v>
      </c>
      <c r="T243" s="7"/>
      <c r="U243" s="7"/>
      <c r="V243" s="7"/>
      <c r="W243" s="7"/>
      <c r="X243" s="7"/>
    </row>
    <row r="244" spans="1:24" x14ac:dyDescent="0.2">
      <c r="A244" s="26" t="s">
        <v>125</v>
      </c>
      <c r="B244" s="26" t="s">
        <v>126</v>
      </c>
      <c r="C244" s="26" t="s">
        <v>104</v>
      </c>
      <c r="D244" s="39">
        <v>2950</v>
      </c>
      <c r="E244" s="39">
        <v>2475</v>
      </c>
      <c r="F244" s="39">
        <v>2450</v>
      </c>
      <c r="G244" s="39">
        <v>3000</v>
      </c>
      <c r="H244" s="39">
        <v>2800</v>
      </c>
      <c r="I244" s="39">
        <v>2625</v>
      </c>
      <c r="J244" s="39">
        <v>3000</v>
      </c>
      <c r="K244" s="39">
        <v>2450</v>
      </c>
      <c r="L244" s="39">
        <v>2425</v>
      </c>
      <c r="M244" s="39">
        <v>3025</v>
      </c>
      <c r="N244" s="39">
        <v>2450</v>
      </c>
      <c r="O244" s="39">
        <v>2450</v>
      </c>
      <c r="P244" s="39">
        <v>32100</v>
      </c>
      <c r="Q244" s="69">
        <f t="shared" si="19"/>
        <v>32100</v>
      </c>
      <c r="R244" s="70">
        <f t="shared" si="20"/>
        <v>16300</v>
      </c>
      <c r="S244" s="69">
        <f t="shared" si="21"/>
        <v>15800</v>
      </c>
      <c r="T244" s="7"/>
      <c r="U244" s="7"/>
      <c r="V244" s="7"/>
      <c r="W244" s="7"/>
      <c r="X244" s="7"/>
    </row>
    <row r="245" spans="1:24" x14ac:dyDescent="0.2">
      <c r="A245" s="26" t="s">
        <v>129</v>
      </c>
      <c r="B245" s="26" t="s">
        <v>130</v>
      </c>
      <c r="C245" s="26" t="s">
        <v>104</v>
      </c>
      <c r="D245" s="39">
        <v>1625</v>
      </c>
      <c r="E245" s="39">
        <v>1362.5</v>
      </c>
      <c r="F245" s="39">
        <v>1350</v>
      </c>
      <c r="G245" s="39">
        <v>1700</v>
      </c>
      <c r="H245" s="39">
        <v>1500</v>
      </c>
      <c r="I245" s="39">
        <v>1400</v>
      </c>
      <c r="J245" s="39">
        <v>1712.5</v>
      </c>
      <c r="K245" s="39">
        <v>1350</v>
      </c>
      <c r="L245" s="39">
        <v>1350</v>
      </c>
      <c r="M245" s="39">
        <v>1700</v>
      </c>
      <c r="N245" s="39">
        <v>1362.5</v>
      </c>
      <c r="O245" s="39">
        <v>1362.5</v>
      </c>
      <c r="P245" s="39">
        <v>17775</v>
      </c>
      <c r="Q245" s="69">
        <f t="shared" si="19"/>
        <v>17775</v>
      </c>
      <c r="R245" s="70">
        <f t="shared" si="20"/>
        <v>8937.5</v>
      </c>
      <c r="S245" s="69">
        <f t="shared" si="21"/>
        <v>8837.5</v>
      </c>
      <c r="T245" s="7"/>
      <c r="U245" s="7"/>
      <c r="V245" s="7"/>
      <c r="W245" s="7"/>
      <c r="X245" s="7"/>
    </row>
    <row r="246" spans="1:24" x14ac:dyDescent="0.2">
      <c r="A246" s="26" t="s">
        <v>81</v>
      </c>
      <c r="B246" s="26" t="s">
        <v>82</v>
      </c>
      <c r="C246" s="26" t="s">
        <v>7</v>
      </c>
      <c r="D246" s="39">
        <v>728.76</v>
      </c>
      <c r="E246" s="39">
        <v>517.07000000000005</v>
      </c>
      <c r="F246" s="39">
        <v>599</v>
      </c>
      <c r="G246" s="39">
        <v>954.8</v>
      </c>
      <c r="H246" s="39">
        <v>1029.51</v>
      </c>
      <c r="I246" s="39">
        <v>839.92</v>
      </c>
      <c r="J246" s="39">
        <v>583.79</v>
      </c>
      <c r="K246" s="39">
        <v>822.41</v>
      </c>
      <c r="L246" s="39">
        <v>798.79</v>
      </c>
      <c r="M246" s="39">
        <v>749.31</v>
      </c>
      <c r="N246" s="39">
        <v>765.26</v>
      </c>
      <c r="O246" s="39">
        <v>717.4</v>
      </c>
      <c r="P246" s="39">
        <v>9106.02</v>
      </c>
      <c r="Q246" s="69">
        <f t="shared" si="19"/>
        <v>9106.02</v>
      </c>
      <c r="R246" s="70">
        <f t="shared" si="20"/>
        <v>4669.0600000000004</v>
      </c>
      <c r="S246" s="69">
        <f t="shared" si="21"/>
        <v>4436.9599999999991</v>
      </c>
      <c r="T246" s="7"/>
      <c r="U246" s="7"/>
      <c r="V246" s="7"/>
      <c r="W246" s="7"/>
      <c r="X246" s="7"/>
    </row>
    <row r="247" spans="1:24" x14ac:dyDescent="0.2">
      <c r="A247" s="26" t="s">
        <v>288</v>
      </c>
      <c r="B247" s="26" t="s">
        <v>289</v>
      </c>
      <c r="C247" s="26" t="s">
        <v>162</v>
      </c>
      <c r="D247" s="39">
        <v>3686.39</v>
      </c>
      <c r="E247" s="39">
        <v>4014.97</v>
      </c>
      <c r="F247" s="39">
        <v>4686.3900000000003</v>
      </c>
      <c r="G247" s="39">
        <v>2903.4</v>
      </c>
      <c r="H247" s="39">
        <v>1723.81</v>
      </c>
      <c r="I247" s="39">
        <v>1940.14</v>
      </c>
      <c r="J247" s="39">
        <v>1035.3699999999999</v>
      </c>
      <c r="K247" s="39">
        <v>10529.93</v>
      </c>
      <c r="L247" s="39">
        <v>11155.1</v>
      </c>
      <c r="M247" s="39">
        <v>17848.3</v>
      </c>
      <c r="N247" s="39">
        <v>19336.05</v>
      </c>
      <c r="O247" s="39">
        <v>20079.59</v>
      </c>
      <c r="P247" s="39">
        <v>98939.44</v>
      </c>
      <c r="Q247" s="69">
        <f t="shared" si="19"/>
        <v>98939.44</v>
      </c>
      <c r="R247" s="70">
        <f t="shared" si="20"/>
        <v>18955.099999999999</v>
      </c>
      <c r="S247" s="69">
        <f t="shared" si="21"/>
        <v>79984.34</v>
      </c>
      <c r="T247" s="7"/>
      <c r="U247" s="7"/>
      <c r="V247" s="7"/>
      <c r="W247" s="7"/>
      <c r="X247" s="7"/>
    </row>
    <row r="248" spans="1:24" x14ac:dyDescent="0.2">
      <c r="A248" s="26" t="s">
        <v>13</v>
      </c>
      <c r="B248" s="26" t="s">
        <v>14</v>
      </c>
      <c r="C248" s="26" t="s">
        <v>12</v>
      </c>
      <c r="D248" s="39">
        <v>5510</v>
      </c>
      <c r="E248" s="39">
        <v>2053.33</v>
      </c>
      <c r="F248" s="39">
        <v>1930.83</v>
      </c>
      <c r="G248" s="39">
        <v>4223.33</v>
      </c>
      <c r="H248" s="39">
        <v>1362.5</v>
      </c>
      <c r="I248" s="39">
        <v>1810</v>
      </c>
      <c r="J248" s="39">
        <v>2237.5</v>
      </c>
      <c r="K248" s="39">
        <v>1202.5</v>
      </c>
      <c r="L248" s="39">
        <v>1531.67</v>
      </c>
      <c r="M248" s="39">
        <v>1358.33</v>
      </c>
      <c r="N248" s="39">
        <v>1411.67</v>
      </c>
      <c r="O248" s="39">
        <v>1233.33</v>
      </c>
      <c r="P248" s="39">
        <v>25864.99</v>
      </c>
      <c r="Q248" s="69">
        <f t="shared" si="19"/>
        <v>25864.989999999998</v>
      </c>
      <c r="R248" s="70">
        <f t="shared" si="20"/>
        <v>16889.989999999998</v>
      </c>
      <c r="S248" s="69">
        <f t="shared" si="21"/>
        <v>8975</v>
      </c>
      <c r="T248" s="7"/>
      <c r="U248" s="7"/>
      <c r="V248" s="7"/>
      <c r="W248" s="7"/>
      <c r="X248" s="7"/>
    </row>
    <row r="249" spans="1:24" x14ac:dyDescent="0.2">
      <c r="A249" s="26" t="s">
        <v>165</v>
      </c>
      <c r="B249" s="26" t="s">
        <v>166</v>
      </c>
      <c r="C249" s="26" t="s">
        <v>162</v>
      </c>
      <c r="D249" s="39">
        <v>1080.1500000000001</v>
      </c>
      <c r="E249" s="39">
        <v>1426.47</v>
      </c>
      <c r="F249" s="39">
        <v>897.06</v>
      </c>
      <c r="G249" s="39">
        <v>980.88</v>
      </c>
      <c r="H249" s="39">
        <v>637.5</v>
      </c>
      <c r="I249" s="39">
        <v>598.53</v>
      </c>
      <c r="J249" s="39">
        <v>157.35</v>
      </c>
      <c r="K249" s="39">
        <v>4352.21</v>
      </c>
      <c r="L249" s="39">
        <v>2886.03</v>
      </c>
      <c r="M249" s="39">
        <v>4173.53</v>
      </c>
      <c r="N249" s="39">
        <v>4173.53</v>
      </c>
      <c r="O249" s="39">
        <v>4552.9399999999996</v>
      </c>
      <c r="P249" s="39">
        <v>25916.18</v>
      </c>
      <c r="Q249" s="69">
        <f t="shared" si="19"/>
        <v>25916.179999999997</v>
      </c>
      <c r="R249" s="70">
        <f t="shared" si="20"/>
        <v>5620.5899999999992</v>
      </c>
      <c r="S249" s="69">
        <f t="shared" si="21"/>
        <v>20295.589999999997</v>
      </c>
      <c r="T249" s="7"/>
      <c r="U249" s="7"/>
      <c r="V249" s="7"/>
      <c r="W249" s="7"/>
      <c r="X249" s="7"/>
    </row>
    <row r="250" spans="1:24" x14ac:dyDescent="0.2">
      <c r="A250" s="26" t="s">
        <v>187</v>
      </c>
      <c r="B250" s="26" t="s">
        <v>188</v>
      </c>
      <c r="C250" s="26" t="s">
        <v>162</v>
      </c>
      <c r="D250" s="39">
        <v>22192.31</v>
      </c>
      <c r="E250" s="39">
        <v>30477.62</v>
      </c>
      <c r="F250" s="39">
        <v>19743.36</v>
      </c>
      <c r="G250" s="39">
        <v>6897.2</v>
      </c>
      <c r="H250" s="39">
        <v>2972.73</v>
      </c>
      <c r="I250" s="39">
        <v>4016.08</v>
      </c>
      <c r="J250" s="39">
        <v>1963.64</v>
      </c>
      <c r="K250" s="39">
        <v>35826.57</v>
      </c>
      <c r="L250" s="39">
        <v>37086.71</v>
      </c>
      <c r="M250" s="39">
        <v>59338.46</v>
      </c>
      <c r="N250" s="39">
        <v>62305.59</v>
      </c>
      <c r="O250" s="39">
        <v>58105.59</v>
      </c>
      <c r="P250" s="39">
        <v>340925.86</v>
      </c>
      <c r="Q250" s="69">
        <f t="shared" si="19"/>
        <v>340925.86</v>
      </c>
      <c r="R250" s="70">
        <f t="shared" si="20"/>
        <v>86299.3</v>
      </c>
      <c r="S250" s="69">
        <f t="shared" si="21"/>
        <v>254626.56</v>
      </c>
      <c r="T250" s="7"/>
      <c r="U250" s="7"/>
      <c r="V250" s="7"/>
      <c r="W250" s="7"/>
      <c r="X250" s="7"/>
    </row>
    <row r="251" spans="1:24" x14ac:dyDescent="0.2">
      <c r="A251" s="26" t="s">
        <v>173</v>
      </c>
      <c r="B251" s="26" t="s">
        <v>174</v>
      </c>
      <c r="C251" s="26" t="s">
        <v>162</v>
      </c>
      <c r="D251" s="39">
        <v>11726.57</v>
      </c>
      <c r="E251" s="39">
        <v>22615.38</v>
      </c>
      <c r="F251" s="39">
        <v>13350.35</v>
      </c>
      <c r="G251" s="39">
        <v>6252.45</v>
      </c>
      <c r="H251" s="39">
        <v>2253.85</v>
      </c>
      <c r="I251" s="39">
        <v>1096.5</v>
      </c>
      <c r="J251" s="39">
        <v>2627.27</v>
      </c>
      <c r="K251" s="39">
        <v>20727.97</v>
      </c>
      <c r="L251" s="39">
        <v>20958.04</v>
      </c>
      <c r="M251" s="39">
        <v>31048.95</v>
      </c>
      <c r="N251" s="39">
        <v>36482.519999999997</v>
      </c>
      <c r="O251" s="39">
        <v>33762.239999999998</v>
      </c>
      <c r="P251" s="39">
        <v>202902.09</v>
      </c>
      <c r="Q251" s="69">
        <f t="shared" si="19"/>
        <v>202902.09</v>
      </c>
      <c r="R251" s="70">
        <f t="shared" si="20"/>
        <v>57295.099999999991</v>
      </c>
      <c r="S251" s="69">
        <f t="shared" si="21"/>
        <v>145606.99</v>
      </c>
      <c r="T251" s="7"/>
      <c r="U251" s="7"/>
      <c r="V251" s="7"/>
      <c r="W251" s="7"/>
      <c r="X251" s="7"/>
    </row>
    <row r="252" spans="1:24" x14ac:dyDescent="0.2">
      <c r="A252" s="26" t="s">
        <v>290</v>
      </c>
      <c r="B252" s="26" t="s">
        <v>291</v>
      </c>
      <c r="C252" s="26" t="s">
        <v>162</v>
      </c>
      <c r="D252" s="39">
        <v>545.19000000000005</v>
      </c>
      <c r="E252" s="39">
        <v>936.3</v>
      </c>
      <c r="F252" s="39">
        <v>1092.5899999999999</v>
      </c>
      <c r="G252" s="39">
        <v>551.11</v>
      </c>
      <c r="H252" s="39">
        <v>36.299999999999997</v>
      </c>
      <c r="I252" s="39">
        <v>545.92999999999995</v>
      </c>
      <c r="J252" s="39">
        <v>223.7</v>
      </c>
      <c r="K252" s="39">
        <v>1608.89</v>
      </c>
      <c r="L252" s="39">
        <v>1335.56</v>
      </c>
      <c r="M252" s="39">
        <v>2937.78</v>
      </c>
      <c r="N252" s="39">
        <v>2670.37</v>
      </c>
      <c r="O252" s="39">
        <v>2899.26</v>
      </c>
      <c r="P252" s="39">
        <v>15382.98</v>
      </c>
      <c r="Q252" s="69">
        <f t="shared" si="19"/>
        <v>15382.980000000001</v>
      </c>
      <c r="R252" s="70">
        <f t="shared" si="20"/>
        <v>3707.42</v>
      </c>
      <c r="S252" s="69">
        <f t="shared" si="21"/>
        <v>11675.56</v>
      </c>
      <c r="T252" s="7"/>
      <c r="U252" s="7"/>
      <c r="V252" s="7"/>
      <c r="W252" s="7"/>
      <c r="X252" s="7"/>
    </row>
    <row r="253" spans="1:24" x14ac:dyDescent="0.2">
      <c r="A253" s="26" t="s">
        <v>15</v>
      </c>
      <c r="B253" s="26" t="s">
        <v>16</v>
      </c>
      <c r="C253" s="26" t="s">
        <v>12</v>
      </c>
      <c r="D253" s="39">
        <v>143760</v>
      </c>
      <c r="E253" s="39">
        <v>138962.5</v>
      </c>
      <c r="F253" s="39">
        <v>124247.5</v>
      </c>
      <c r="G253" s="39">
        <v>132275</v>
      </c>
      <c r="H253" s="39">
        <v>121960</v>
      </c>
      <c r="I253" s="39">
        <v>88427.5</v>
      </c>
      <c r="J253" s="39">
        <v>154452.5</v>
      </c>
      <c r="K253" s="39">
        <v>120985</v>
      </c>
      <c r="L253" s="39">
        <v>120790</v>
      </c>
      <c r="M253" s="39">
        <v>136812.5</v>
      </c>
      <c r="N253" s="39">
        <v>104270</v>
      </c>
      <c r="O253" s="39">
        <v>152787.5</v>
      </c>
      <c r="P253" s="39">
        <v>1539730</v>
      </c>
      <c r="Q253" s="69">
        <f t="shared" si="19"/>
        <v>1539730</v>
      </c>
      <c r="R253" s="70">
        <f t="shared" si="20"/>
        <v>749632.5</v>
      </c>
      <c r="S253" s="69">
        <f t="shared" si="21"/>
        <v>790097.5</v>
      </c>
      <c r="T253" s="7"/>
      <c r="U253" s="7"/>
      <c r="V253" s="7"/>
      <c r="W253" s="7"/>
      <c r="X253" s="7"/>
    </row>
    <row r="254" spans="1:24" x14ac:dyDescent="0.2">
      <c r="A254" s="26" t="s">
        <v>292</v>
      </c>
      <c r="B254" s="26" t="s">
        <v>293</v>
      </c>
      <c r="C254" s="26" t="s">
        <v>12</v>
      </c>
      <c r="D254" s="39">
        <v>25015</v>
      </c>
      <c r="E254" s="39">
        <v>26425</v>
      </c>
      <c r="F254" s="39">
        <v>23037.5</v>
      </c>
      <c r="G254" s="39">
        <v>15315</v>
      </c>
      <c r="H254" s="39">
        <v>22590</v>
      </c>
      <c r="I254" s="39">
        <v>15205</v>
      </c>
      <c r="J254" s="39">
        <v>29632.5</v>
      </c>
      <c r="K254" s="39">
        <v>21737.5</v>
      </c>
      <c r="L254" s="39">
        <v>21085</v>
      </c>
      <c r="M254" s="39">
        <v>26535</v>
      </c>
      <c r="N254" s="39">
        <v>20145</v>
      </c>
      <c r="O254" s="39">
        <v>28337.5</v>
      </c>
      <c r="P254" s="39">
        <v>275060</v>
      </c>
      <c r="Q254" s="69">
        <f t="shared" si="19"/>
        <v>275060</v>
      </c>
      <c r="R254" s="70">
        <f t="shared" si="20"/>
        <v>127587.5</v>
      </c>
      <c r="S254" s="69">
        <f t="shared" si="21"/>
        <v>147472.5</v>
      </c>
      <c r="T254" s="7"/>
      <c r="U254" s="7"/>
      <c r="V254" s="7"/>
      <c r="W254" s="7"/>
      <c r="X254" s="7"/>
    </row>
    <row r="255" spans="1:24" x14ac:dyDescent="0.2">
      <c r="A255" s="26" t="s">
        <v>10</v>
      </c>
      <c r="B255" s="26" t="s">
        <v>11</v>
      </c>
      <c r="C255" s="26" t="s">
        <v>12</v>
      </c>
      <c r="D255" s="39">
        <v>9652.5</v>
      </c>
      <c r="E255" s="39">
        <v>17700</v>
      </c>
      <c r="F255" s="39">
        <v>14592.5</v>
      </c>
      <c r="G255" s="39">
        <v>8877.5</v>
      </c>
      <c r="H255" s="39">
        <v>13977.5</v>
      </c>
      <c r="I255" s="39">
        <v>10317.5</v>
      </c>
      <c r="J255" s="39">
        <v>19470</v>
      </c>
      <c r="K255" s="39">
        <v>14457.5</v>
      </c>
      <c r="L255" s="39">
        <v>13467.5</v>
      </c>
      <c r="M255" s="39">
        <v>18627.5</v>
      </c>
      <c r="N255" s="39">
        <v>12670</v>
      </c>
      <c r="O255" s="39">
        <v>19105</v>
      </c>
      <c r="P255" s="39">
        <v>172915</v>
      </c>
      <c r="Q255" s="69">
        <f t="shared" si="19"/>
        <v>172915</v>
      </c>
      <c r="R255" s="70">
        <f t="shared" si="20"/>
        <v>75117.5</v>
      </c>
      <c r="S255" s="69">
        <f t="shared" si="21"/>
        <v>97797.5</v>
      </c>
      <c r="T255" s="7"/>
      <c r="U255" s="7"/>
      <c r="V255" s="7"/>
      <c r="W255" s="7"/>
      <c r="X255" s="7"/>
    </row>
    <row r="256" spans="1:24" x14ac:dyDescent="0.2">
      <c r="A256" s="26" t="s">
        <v>167</v>
      </c>
      <c r="B256" s="26" t="s">
        <v>168</v>
      </c>
      <c r="C256" s="26" t="s">
        <v>162</v>
      </c>
      <c r="D256" s="39">
        <v>0</v>
      </c>
      <c r="E256" s="39">
        <v>0</v>
      </c>
      <c r="F256" s="39">
        <v>2735.66</v>
      </c>
      <c r="G256" s="39">
        <v>2435.66</v>
      </c>
      <c r="H256" s="39">
        <v>1442.65</v>
      </c>
      <c r="I256" s="39">
        <v>876.84</v>
      </c>
      <c r="J256" s="39">
        <v>778.31</v>
      </c>
      <c r="K256" s="39">
        <v>635.29</v>
      </c>
      <c r="L256" s="39">
        <v>0</v>
      </c>
      <c r="M256" s="39">
        <v>0</v>
      </c>
      <c r="N256" s="39">
        <v>0</v>
      </c>
      <c r="O256" s="39">
        <v>0</v>
      </c>
      <c r="P256" s="39">
        <v>8904.41</v>
      </c>
      <c r="Q256" s="69">
        <f t="shared" si="19"/>
        <v>8904.41</v>
      </c>
      <c r="R256" s="70">
        <f t="shared" si="20"/>
        <v>7490.8099999999995</v>
      </c>
      <c r="S256" s="69">
        <f t="shared" si="21"/>
        <v>1413.6</v>
      </c>
      <c r="T256" s="7"/>
      <c r="U256" s="7"/>
      <c r="V256" s="7"/>
      <c r="W256" s="7"/>
      <c r="X256" s="7"/>
    </row>
    <row r="257" spans="1:24" x14ac:dyDescent="0.2">
      <c r="A257" s="26" t="s">
        <v>191</v>
      </c>
      <c r="B257" s="26" t="s">
        <v>192</v>
      </c>
      <c r="C257" s="26" t="s">
        <v>162</v>
      </c>
      <c r="D257" s="39">
        <v>0</v>
      </c>
      <c r="E257" s="39">
        <v>0</v>
      </c>
      <c r="F257" s="39">
        <v>4211.1899999999996</v>
      </c>
      <c r="G257" s="39">
        <v>3045.45</v>
      </c>
      <c r="H257" s="39">
        <v>2006.64</v>
      </c>
      <c r="I257" s="39">
        <v>1114.69</v>
      </c>
      <c r="J257" s="39">
        <v>896.5</v>
      </c>
      <c r="K257" s="39">
        <v>666.43</v>
      </c>
      <c r="L257" s="39">
        <v>0</v>
      </c>
      <c r="M257" s="39">
        <v>0</v>
      </c>
      <c r="N257" s="39">
        <v>0</v>
      </c>
      <c r="O257" s="39">
        <v>0</v>
      </c>
      <c r="P257" s="39">
        <v>11940.9</v>
      </c>
      <c r="Q257" s="69">
        <f t="shared" si="19"/>
        <v>11940.9</v>
      </c>
      <c r="R257" s="70">
        <f t="shared" si="20"/>
        <v>10377.969999999999</v>
      </c>
      <c r="S257" s="69">
        <f t="shared" si="21"/>
        <v>1562.9299999999998</v>
      </c>
      <c r="T257" s="7"/>
      <c r="U257" s="7"/>
      <c r="V257" s="7"/>
      <c r="W257" s="7"/>
      <c r="X257" s="7"/>
    </row>
    <row r="258" spans="1:24" x14ac:dyDescent="0.2">
      <c r="A258" s="26" t="s">
        <v>175</v>
      </c>
      <c r="B258" s="26" t="s">
        <v>176</v>
      </c>
      <c r="C258" s="26" t="s">
        <v>162</v>
      </c>
      <c r="D258" s="39">
        <v>0</v>
      </c>
      <c r="E258" s="39">
        <v>0</v>
      </c>
      <c r="F258" s="39">
        <v>6648.42</v>
      </c>
      <c r="G258" s="39">
        <v>5398.25</v>
      </c>
      <c r="H258" s="39">
        <v>2486.67</v>
      </c>
      <c r="I258" s="39">
        <v>3305.26</v>
      </c>
      <c r="J258" s="39">
        <v>1680.35</v>
      </c>
      <c r="K258" s="39">
        <v>1458.6</v>
      </c>
      <c r="L258" s="39">
        <v>0</v>
      </c>
      <c r="M258" s="39">
        <v>0</v>
      </c>
      <c r="N258" s="39">
        <v>0</v>
      </c>
      <c r="O258" s="39">
        <v>0</v>
      </c>
      <c r="P258" s="39">
        <v>20977.55</v>
      </c>
      <c r="Q258" s="69">
        <f t="shared" si="19"/>
        <v>20977.549999999996</v>
      </c>
      <c r="R258" s="70">
        <f t="shared" si="20"/>
        <v>17838.599999999999</v>
      </c>
      <c r="S258" s="69">
        <f t="shared" si="21"/>
        <v>3138.95</v>
      </c>
      <c r="T258" s="7"/>
      <c r="U258" s="7"/>
      <c r="V258" s="7"/>
      <c r="W258" s="7"/>
      <c r="X258" s="7"/>
    </row>
    <row r="259" spans="1:24" x14ac:dyDescent="0.2">
      <c r="A259" s="26" t="s">
        <v>207</v>
      </c>
      <c r="B259" s="26" t="s">
        <v>208</v>
      </c>
      <c r="C259" s="26" t="s">
        <v>162</v>
      </c>
      <c r="D259" s="39">
        <v>0</v>
      </c>
      <c r="E259" s="39">
        <v>0</v>
      </c>
      <c r="F259" s="39">
        <v>2727.41</v>
      </c>
      <c r="G259" s="39">
        <v>2517.41</v>
      </c>
      <c r="H259" s="39">
        <v>1591.85</v>
      </c>
      <c r="I259" s="39">
        <v>915.56</v>
      </c>
      <c r="J259" s="39">
        <v>860</v>
      </c>
      <c r="K259" s="39">
        <v>601.48</v>
      </c>
      <c r="L259" s="39">
        <v>0</v>
      </c>
      <c r="M259" s="39">
        <v>0</v>
      </c>
      <c r="N259" s="39">
        <v>0</v>
      </c>
      <c r="O259" s="39">
        <v>0</v>
      </c>
      <c r="P259" s="39">
        <v>9213.7099999999991</v>
      </c>
      <c r="Q259" s="69">
        <f t="shared" si="19"/>
        <v>9213.7099999999991</v>
      </c>
      <c r="R259" s="70">
        <f t="shared" si="20"/>
        <v>7752.23</v>
      </c>
      <c r="S259" s="69">
        <f t="shared" si="21"/>
        <v>1461.48</v>
      </c>
      <c r="T259" s="7"/>
      <c r="U259" s="7"/>
      <c r="V259" s="7"/>
      <c r="W259" s="7"/>
      <c r="X259" s="7"/>
    </row>
    <row r="260" spans="1:24" x14ac:dyDescent="0.2">
      <c r="A260" s="26" t="s">
        <v>215</v>
      </c>
      <c r="B260" s="26" t="s">
        <v>216</v>
      </c>
      <c r="C260" s="26" t="s">
        <v>162</v>
      </c>
      <c r="D260" s="39">
        <v>1176.04</v>
      </c>
      <c r="E260" s="39">
        <v>1268.4000000000001</v>
      </c>
      <c r="F260" s="39">
        <v>1212.8499999999999</v>
      </c>
      <c r="G260" s="39">
        <v>1125.3499999999999</v>
      </c>
      <c r="H260" s="39">
        <v>704.86</v>
      </c>
      <c r="I260" s="39">
        <v>464.58</v>
      </c>
      <c r="J260" s="39">
        <v>586.80999999999995</v>
      </c>
      <c r="K260" s="39">
        <v>753.13</v>
      </c>
      <c r="L260" s="39">
        <v>711.11</v>
      </c>
      <c r="M260" s="39">
        <v>1325.69</v>
      </c>
      <c r="N260" s="39">
        <v>1200.3499999999999</v>
      </c>
      <c r="O260" s="39">
        <v>1241.67</v>
      </c>
      <c r="P260" s="39">
        <v>11770.84</v>
      </c>
      <c r="Q260" s="69">
        <f t="shared" si="19"/>
        <v>11770.84</v>
      </c>
      <c r="R260" s="70">
        <f t="shared" si="20"/>
        <v>5952.079999999999</v>
      </c>
      <c r="S260" s="69">
        <f t="shared" si="21"/>
        <v>5818.76</v>
      </c>
      <c r="T260" s="7"/>
      <c r="U260" s="7"/>
      <c r="V260" s="7"/>
      <c r="W260" s="7"/>
      <c r="X260" s="7"/>
    </row>
    <row r="261" spans="1:24" x14ac:dyDescent="0.2">
      <c r="A261" s="26" t="s">
        <v>294</v>
      </c>
      <c r="B261" s="26" t="s">
        <v>295</v>
      </c>
      <c r="C261" s="26" t="s">
        <v>248</v>
      </c>
      <c r="D261" s="39">
        <v>800</v>
      </c>
      <c r="E261" s="39">
        <v>600</v>
      </c>
      <c r="F261" s="39">
        <v>600</v>
      </c>
      <c r="G261" s="39">
        <v>800</v>
      </c>
      <c r="H261" s="39">
        <v>600</v>
      </c>
      <c r="I261" s="39">
        <v>600</v>
      </c>
      <c r="J261" s="39">
        <v>800</v>
      </c>
      <c r="K261" s="39">
        <v>600</v>
      </c>
      <c r="L261" s="39">
        <v>600</v>
      </c>
      <c r="M261" s="39">
        <v>800</v>
      </c>
      <c r="N261" s="39">
        <v>600</v>
      </c>
      <c r="O261" s="39">
        <v>600</v>
      </c>
      <c r="P261" s="39">
        <v>8000</v>
      </c>
      <c r="Q261" s="69">
        <f t="shared" si="19"/>
        <v>8000</v>
      </c>
      <c r="R261" s="70">
        <f t="shared" si="20"/>
        <v>4000</v>
      </c>
      <c r="S261" s="69">
        <f t="shared" si="21"/>
        <v>4000</v>
      </c>
      <c r="T261" s="7"/>
      <c r="U261" s="7"/>
      <c r="V261" s="7"/>
      <c r="W261" s="7"/>
      <c r="X261" s="7"/>
    </row>
    <row r="262" spans="1:24" x14ac:dyDescent="0.2">
      <c r="A262" s="7"/>
      <c r="B262" s="7"/>
      <c r="C262" s="7"/>
      <c r="D262" s="113">
        <f>SUM(D140:D261)</f>
        <v>476046.2300000001</v>
      </c>
      <c r="E262" s="113">
        <f t="shared" ref="E262:S262" si="22">SUM(E140:E261)</f>
        <v>489195.89000000007</v>
      </c>
      <c r="F262" s="113">
        <f t="shared" si="22"/>
        <v>446208.87999999983</v>
      </c>
      <c r="G262" s="113">
        <f t="shared" si="22"/>
        <v>443897.97</v>
      </c>
      <c r="H262" s="113">
        <f t="shared" si="22"/>
        <v>365598.06000000011</v>
      </c>
      <c r="I262" s="113">
        <f t="shared" si="22"/>
        <v>290701.52000000008</v>
      </c>
      <c r="J262" s="113">
        <f t="shared" si="22"/>
        <v>405949.23999999987</v>
      </c>
      <c r="K262" s="113">
        <f t="shared" si="22"/>
        <v>426768.03</v>
      </c>
      <c r="L262" s="113">
        <f t="shared" si="22"/>
        <v>430592.04000000004</v>
      </c>
      <c r="M262" s="113">
        <f t="shared" si="22"/>
        <v>586056.26</v>
      </c>
      <c r="N262" s="113">
        <f t="shared" si="22"/>
        <v>537949.24000000011</v>
      </c>
      <c r="O262" s="113">
        <f t="shared" si="22"/>
        <v>602159.52000000025</v>
      </c>
      <c r="P262" s="113">
        <f t="shared" si="22"/>
        <v>5501122.8800000008</v>
      </c>
      <c r="Q262" s="113">
        <f t="shared" si="22"/>
        <v>5501122.8800000008</v>
      </c>
      <c r="R262" s="113">
        <f t="shared" si="22"/>
        <v>2511648.5500000017</v>
      </c>
      <c r="S262" s="113">
        <f t="shared" si="22"/>
        <v>2989474.3300000005</v>
      </c>
      <c r="T262" s="7"/>
      <c r="U262" s="7"/>
      <c r="V262" s="7"/>
      <c r="W262" s="7"/>
      <c r="X262" s="7"/>
    </row>
    <row r="263" spans="1:24" x14ac:dyDescent="0.2">
      <c r="A263" s="7"/>
      <c r="B263" s="7"/>
      <c r="C263" s="7"/>
      <c r="D263" s="25"/>
      <c r="E263" s="25"/>
      <c r="F263" s="25"/>
      <c r="G263" s="25"/>
      <c r="H263" s="25"/>
      <c r="I263" s="25"/>
      <c r="J263" s="25"/>
      <c r="K263" s="25"/>
      <c r="L263" s="25"/>
      <c r="M263" s="25"/>
      <c r="N263" s="25"/>
      <c r="O263" s="25"/>
      <c r="P263" s="25"/>
      <c r="Q263" s="7"/>
      <c r="R263" s="7"/>
      <c r="S263" s="7"/>
      <c r="T263" s="7"/>
      <c r="U263" s="7"/>
      <c r="V263" s="7"/>
      <c r="W263" s="7"/>
      <c r="X263" s="7"/>
    </row>
    <row r="264" spans="1:24" x14ac:dyDescent="0.2">
      <c r="A264" s="7"/>
      <c r="B264" s="7"/>
      <c r="C264" s="7"/>
      <c r="D264" s="25"/>
      <c r="E264" s="25"/>
      <c r="F264" s="25"/>
      <c r="G264" s="25"/>
      <c r="H264" s="25"/>
      <c r="I264" s="25"/>
      <c r="J264" s="25"/>
      <c r="K264" s="25"/>
      <c r="L264" s="25"/>
      <c r="M264" s="25"/>
      <c r="N264" s="25"/>
      <c r="O264" s="25"/>
      <c r="P264" s="25"/>
      <c r="Q264" s="7"/>
      <c r="R264" s="7"/>
      <c r="S264" s="7"/>
      <c r="T264" s="7"/>
      <c r="U264" s="7"/>
      <c r="V264" s="7"/>
      <c r="W264" s="7"/>
      <c r="X264" s="7"/>
    </row>
    <row r="265" spans="1:24" x14ac:dyDescent="0.2">
      <c r="A265" s="7"/>
      <c r="B265" s="7"/>
      <c r="C265" s="7"/>
      <c r="D265" s="25"/>
      <c r="E265" s="25"/>
      <c r="F265" s="25"/>
      <c r="G265" s="25"/>
      <c r="H265" s="25"/>
      <c r="I265" s="25"/>
      <c r="J265" s="25"/>
      <c r="K265" s="25"/>
      <c r="L265" s="25"/>
      <c r="M265" s="25"/>
      <c r="N265" s="25"/>
      <c r="O265" s="25"/>
      <c r="P265" s="25"/>
      <c r="Q265" s="7"/>
      <c r="R265" s="7"/>
      <c r="S265" s="7"/>
      <c r="T265" s="7"/>
      <c r="U265" s="7"/>
      <c r="V265" s="7"/>
      <c r="W265" s="7"/>
      <c r="X265" s="7"/>
    </row>
    <row r="266" spans="1:24" x14ac:dyDescent="0.2">
      <c r="A266" s="7"/>
      <c r="B266" s="7"/>
      <c r="C266" s="7"/>
      <c r="D266" s="25"/>
      <c r="E266" s="25"/>
      <c r="F266" s="25"/>
      <c r="G266" s="25"/>
      <c r="H266" s="25"/>
      <c r="I266" s="25"/>
      <c r="J266" s="25"/>
      <c r="K266" s="25"/>
      <c r="L266" s="25"/>
      <c r="M266" s="25"/>
      <c r="N266" s="25"/>
      <c r="O266" s="25"/>
      <c r="P266" s="25"/>
      <c r="Q266" s="7"/>
      <c r="R266" s="7"/>
      <c r="S266" s="7"/>
      <c r="T266" s="7"/>
      <c r="U266" s="7"/>
      <c r="V266" s="7"/>
      <c r="W266" s="7"/>
      <c r="X266" s="7"/>
    </row>
    <row r="267" spans="1:24" x14ac:dyDescent="0.2">
      <c r="A267" s="7"/>
      <c r="B267" s="7"/>
      <c r="C267" s="7"/>
      <c r="D267" s="25"/>
      <c r="E267" s="25"/>
      <c r="F267" s="25"/>
      <c r="G267" s="25"/>
      <c r="H267" s="25"/>
      <c r="I267" s="25"/>
      <c r="J267" s="25"/>
      <c r="K267" s="25"/>
      <c r="L267" s="25"/>
      <c r="M267" s="25"/>
      <c r="N267" s="25"/>
      <c r="O267" s="25"/>
      <c r="P267" s="25"/>
      <c r="Q267" s="7"/>
      <c r="R267" s="7"/>
      <c r="S267" s="7"/>
      <c r="T267" s="7"/>
      <c r="U267" s="7"/>
      <c r="V267" s="7"/>
      <c r="W267" s="7"/>
      <c r="X267" s="7"/>
    </row>
    <row r="268" spans="1:24" x14ac:dyDescent="0.2">
      <c r="A268" s="7"/>
      <c r="B268" s="7"/>
      <c r="C268" s="7"/>
      <c r="D268" s="25"/>
      <c r="E268"/>
      <c r="F268"/>
      <c r="G268"/>
      <c r="H268"/>
      <c r="I268"/>
      <c r="J268"/>
      <c r="K268"/>
      <c r="L268"/>
      <c r="M268"/>
      <c r="N268"/>
      <c r="O268"/>
      <c r="P268"/>
    </row>
    <row r="269" spans="1:24" x14ac:dyDescent="0.2">
      <c r="A269" s="7"/>
      <c r="B269" s="7"/>
      <c r="C269" s="7"/>
      <c r="D269" s="25"/>
      <c r="E269" s="50"/>
      <c r="F269" s="50"/>
      <c r="G269" s="50"/>
      <c r="H269" s="50"/>
      <c r="I269" s="50"/>
      <c r="J269"/>
      <c r="K269"/>
      <c r="L269"/>
      <c r="M269"/>
      <c r="N269"/>
      <c r="O269"/>
      <c r="P269"/>
    </row>
    <row r="270" spans="1:24" x14ac:dyDescent="0.2">
      <c r="A270" s="7"/>
      <c r="B270" s="7"/>
      <c r="C270" s="7"/>
      <c r="D270" s="25"/>
      <c r="E270"/>
      <c r="F270"/>
      <c r="G270"/>
      <c r="H270" s="25"/>
      <c r="I270" s="25"/>
      <c r="J270" s="25"/>
      <c r="K270" s="25"/>
      <c r="L270" s="25"/>
      <c r="M270" s="25"/>
      <c r="N270" s="25"/>
      <c r="O270" s="25"/>
      <c r="P270" s="25"/>
      <c r="Q270" s="7"/>
      <c r="R270" s="7"/>
      <c r="S270" s="7"/>
      <c r="T270" s="7"/>
      <c r="U270" s="7"/>
      <c r="V270" s="7"/>
      <c r="W270" s="7"/>
      <c r="X270" s="7"/>
    </row>
    <row r="271" spans="1:24" x14ac:dyDescent="0.2">
      <c r="A271" s="7"/>
      <c r="B271" s="7"/>
      <c r="C271" s="7"/>
      <c r="D271" s="25"/>
      <c r="E271"/>
      <c r="F271"/>
      <c r="G271"/>
      <c r="H271" s="25"/>
      <c r="I271" s="25"/>
      <c r="J271" s="25"/>
      <c r="K271" s="25"/>
      <c r="L271" s="25"/>
      <c r="M271" s="25"/>
      <c r="N271" s="25"/>
      <c r="O271" s="25"/>
      <c r="P271" s="25"/>
      <c r="Q271" s="7"/>
      <c r="R271" s="7"/>
      <c r="S271" s="7"/>
      <c r="T271" s="7"/>
      <c r="U271" s="7"/>
      <c r="V271" s="7"/>
      <c r="W271" s="7"/>
      <c r="X271" s="7"/>
    </row>
    <row r="272" spans="1:24" x14ac:dyDescent="0.2">
      <c r="A272" s="7"/>
      <c r="B272" s="7"/>
      <c r="C272" s="7"/>
      <c r="D272" s="25"/>
      <c r="E272"/>
      <c r="F272"/>
      <c r="G272"/>
      <c r="H272" s="25"/>
      <c r="I272" s="25"/>
      <c r="J272" s="25"/>
      <c r="K272" s="25"/>
      <c r="L272" s="25"/>
      <c r="M272" s="25"/>
      <c r="N272" s="25"/>
      <c r="O272" s="25"/>
      <c r="P272" s="25"/>
      <c r="Q272" s="7"/>
      <c r="R272" s="7"/>
      <c r="S272" s="7"/>
      <c r="T272" s="7"/>
      <c r="U272" s="7"/>
      <c r="V272" s="7"/>
      <c r="W272" s="7"/>
      <c r="X272" s="7"/>
    </row>
    <row r="273" spans="1:24" x14ac:dyDescent="0.2">
      <c r="A273" s="7"/>
      <c r="B273" s="7"/>
      <c r="C273" s="7"/>
      <c r="D273" s="25"/>
      <c r="E273"/>
      <c r="F273"/>
      <c r="G273"/>
      <c r="H273" s="25"/>
      <c r="I273" s="25"/>
      <c r="J273" s="25"/>
      <c r="K273" s="25"/>
      <c r="L273" s="25"/>
      <c r="M273" s="25"/>
      <c r="N273" s="25"/>
      <c r="O273" s="25"/>
      <c r="P273" s="25"/>
      <c r="Q273" s="7"/>
      <c r="R273" s="7"/>
      <c r="S273" s="7"/>
      <c r="T273" s="7"/>
      <c r="U273" s="7"/>
      <c r="V273" s="7"/>
      <c r="W273" s="7"/>
      <c r="X273" s="7"/>
    </row>
    <row r="274" spans="1:24" x14ac:dyDescent="0.2">
      <c r="A274" s="7"/>
      <c r="B274" s="7"/>
      <c r="C274" s="7"/>
      <c r="D274" s="25"/>
      <c r="E274"/>
      <c r="F274"/>
      <c r="G274"/>
      <c r="H274" s="25"/>
      <c r="I274" s="25"/>
      <c r="J274" s="25"/>
      <c r="K274" s="25"/>
      <c r="L274" s="25"/>
      <c r="M274" s="25"/>
      <c r="N274" s="25"/>
      <c r="O274" s="25"/>
      <c r="P274" s="25"/>
      <c r="Q274" s="7"/>
      <c r="R274" s="7"/>
      <c r="S274" s="7"/>
      <c r="T274" s="7"/>
      <c r="U274" s="7"/>
      <c r="V274" s="7"/>
      <c r="W274" s="7"/>
      <c r="X274" s="7"/>
    </row>
    <row r="275" spans="1:24" x14ac:dyDescent="0.2">
      <c r="A275" s="7"/>
      <c r="B275" s="7"/>
      <c r="C275" s="7"/>
      <c r="D275" s="25"/>
      <c r="E275"/>
      <c r="F275"/>
      <c r="G275"/>
      <c r="H275" s="25"/>
      <c r="I275" s="25"/>
      <c r="J275" s="25"/>
      <c r="K275" s="25"/>
      <c r="L275" s="25"/>
      <c r="M275" s="25"/>
      <c r="N275" s="25"/>
      <c r="O275" s="25"/>
      <c r="P275" s="25"/>
      <c r="Q275" s="7"/>
      <c r="R275" s="7"/>
      <c r="S275" s="7"/>
      <c r="T275" s="7"/>
      <c r="U275" s="7"/>
      <c r="V275" s="7"/>
      <c r="W275" s="7"/>
      <c r="X275" s="7"/>
    </row>
    <row r="276" spans="1:24" x14ac:dyDescent="0.2">
      <c r="A276" s="7"/>
      <c r="B276" s="7"/>
      <c r="C276" s="7"/>
      <c r="D276" s="25"/>
      <c r="E276"/>
      <c r="F276"/>
      <c r="G276"/>
      <c r="H276" s="25"/>
      <c r="I276" s="25"/>
      <c r="J276" s="25"/>
      <c r="K276" s="25"/>
      <c r="L276" s="25"/>
      <c r="M276" s="25"/>
      <c r="N276" s="25"/>
      <c r="O276" s="25"/>
      <c r="P276" s="25"/>
      <c r="Q276" s="7"/>
      <c r="R276" s="7"/>
      <c r="S276" s="7"/>
      <c r="T276" s="7"/>
      <c r="U276" s="7"/>
      <c r="V276" s="7"/>
      <c r="W276" s="7"/>
      <c r="X276" s="7"/>
    </row>
    <row r="277" spans="1:24" x14ac:dyDescent="0.2">
      <c r="A277" s="7"/>
      <c r="B277" s="7"/>
      <c r="C277" s="7"/>
      <c r="D277" s="25"/>
      <c r="E277"/>
      <c r="F277"/>
      <c r="G277"/>
      <c r="H277" s="25"/>
      <c r="I277" s="25"/>
      <c r="J277" s="25"/>
      <c r="K277" s="25"/>
      <c r="L277" s="25"/>
      <c r="M277" s="25"/>
      <c r="N277" s="25"/>
      <c r="O277" s="25"/>
      <c r="P277" s="25"/>
      <c r="Q277" s="7"/>
      <c r="R277" s="7"/>
      <c r="S277" s="7"/>
      <c r="T277" s="7"/>
      <c r="U277" s="7"/>
      <c r="V277" s="7"/>
      <c r="W277" s="7"/>
      <c r="X277" s="7"/>
    </row>
    <row r="278" spans="1:24" x14ac:dyDescent="0.2">
      <c r="A278" s="7"/>
      <c r="B278" s="7"/>
      <c r="C278" s="7"/>
      <c r="D278" s="25"/>
      <c r="E278"/>
      <c r="F278"/>
      <c r="G278"/>
      <c r="H278" s="25"/>
      <c r="I278" s="25"/>
      <c r="J278" s="25"/>
      <c r="K278" s="25"/>
      <c r="L278" s="25"/>
      <c r="M278" s="25"/>
      <c r="N278" s="25"/>
      <c r="O278" s="25"/>
      <c r="P278" s="25"/>
      <c r="Q278" s="7"/>
      <c r="R278" s="7"/>
      <c r="S278" s="7"/>
      <c r="T278" s="7"/>
      <c r="U278" s="7"/>
      <c r="V278" s="7"/>
      <c r="W278" s="7"/>
      <c r="X278" s="7"/>
    </row>
    <row r="279" spans="1:24" x14ac:dyDescent="0.2">
      <c r="A279" s="7"/>
      <c r="B279" s="7"/>
      <c r="C279" s="7"/>
      <c r="D279" s="25"/>
      <c r="E279"/>
      <c r="F279"/>
      <c r="G279"/>
      <c r="H279" s="25"/>
      <c r="I279" s="25"/>
      <c r="J279" s="25"/>
      <c r="K279" s="25"/>
      <c r="L279" s="25"/>
      <c r="M279" s="25"/>
      <c r="N279" s="25"/>
      <c r="O279" s="25"/>
      <c r="P279" s="25"/>
      <c r="Q279" s="7"/>
      <c r="R279" s="7"/>
      <c r="S279" s="7"/>
      <c r="T279" s="7"/>
      <c r="U279" s="7"/>
      <c r="V279" s="7"/>
      <c r="W279" s="7"/>
      <c r="X279" s="7"/>
    </row>
    <row r="280" spans="1:24" x14ac:dyDescent="0.2">
      <c r="A280" s="7"/>
      <c r="B280" s="7"/>
      <c r="C280" s="7"/>
      <c r="D280" s="25"/>
      <c r="E280"/>
      <c r="F280"/>
      <c r="G280"/>
      <c r="H280" s="25"/>
      <c r="I280" s="25"/>
      <c r="J280" s="25"/>
      <c r="K280" s="25"/>
      <c r="L280" s="25"/>
      <c r="M280" s="25"/>
      <c r="N280" s="25"/>
      <c r="O280" s="25"/>
      <c r="P280" s="25"/>
      <c r="Q280" s="7"/>
      <c r="R280" s="7"/>
      <c r="S280" s="7"/>
      <c r="T280" s="7"/>
      <c r="U280" s="7"/>
      <c r="V280" s="7"/>
      <c r="W280" s="7"/>
      <c r="X280" s="7"/>
    </row>
    <row r="281" spans="1:24" x14ac:dyDescent="0.2">
      <c r="A281" s="7"/>
      <c r="B281" s="7"/>
      <c r="C281" s="7"/>
      <c r="D281" s="25"/>
      <c r="E281"/>
      <c r="F281"/>
      <c r="G281"/>
      <c r="H281" s="25"/>
      <c r="I281" s="25"/>
      <c r="J281" s="25"/>
      <c r="K281" s="25"/>
      <c r="L281" s="25"/>
      <c r="M281" s="25"/>
      <c r="N281" s="25"/>
      <c r="O281" s="25"/>
      <c r="P281" s="25"/>
      <c r="Q281" s="7"/>
      <c r="R281" s="7"/>
      <c r="S281" s="7"/>
      <c r="T281" s="7"/>
      <c r="U281" s="7"/>
      <c r="V281" s="7"/>
      <c r="W281" s="7"/>
      <c r="X281" s="7"/>
    </row>
    <row r="282" spans="1:24" x14ac:dyDescent="0.2">
      <c r="A282" s="7"/>
      <c r="B282" s="7"/>
      <c r="C282" s="7"/>
      <c r="D282" s="25"/>
      <c r="E282"/>
      <c r="F282"/>
      <c r="G282"/>
      <c r="H282" s="25"/>
      <c r="I282" s="25"/>
      <c r="J282" s="25"/>
      <c r="K282" s="25"/>
      <c r="L282" s="25"/>
      <c r="M282" s="25"/>
      <c r="N282" s="25"/>
      <c r="O282" s="25"/>
      <c r="P282" s="25"/>
      <c r="Q282" s="7"/>
      <c r="R282" s="7"/>
      <c r="S282" s="7"/>
      <c r="T282" s="7"/>
      <c r="U282" s="7"/>
      <c r="V282" s="7"/>
      <c r="W282" s="7"/>
      <c r="X282" s="7"/>
    </row>
    <row r="283" spans="1:24" x14ac:dyDescent="0.2">
      <c r="A283" s="7"/>
      <c r="B283" s="7"/>
      <c r="C283" s="7"/>
      <c r="D283" s="25"/>
      <c r="E283"/>
      <c r="F283"/>
      <c r="G283"/>
      <c r="H283" s="25"/>
      <c r="I283" s="25"/>
      <c r="J283" s="25"/>
      <c r="K283" s="25"/>
      <c r="L283" s="25"/>
      <c r="M283" s="25"/>
      <c r="N283" s="25"/>
      <c r="O283" s="25"/>
      <c r="P283" s="25"/>
      <c r="Q283" s="7"/>
      <c r="R283" s="7"/>
      <c r="S283" s="7"/>
      <c r="T283" s="7"/>
      <c r="U283" s="7"/>
      <c r="V283" s="7"/>
      <c r="W283" s="7"/>
      <c r="X283" s="7"/>
    </row>
    <row r="284" spans="1:24" x14ac:dyDescent="0.2">
      <c r="A284" s="7"/>
      <c r="B284" s="7"/>
      <c r="C284" s="7"/>
      <c r="D284" s="25"/>
      <c r="E284"/>
      <c r="F284"/>
      <c r="G284"/>
      <c r="H284" s="25"/>
      <c r="I284" s="25"/>
      <c r="J284" s="25"/>
      <c r="K284" s="25"/>
      <c r="L284" s="25"/>
      <c r="M284" s="25"/>
      <c r="N284" s="25"/>
      <c r="O284" s="25"/>
      <c r="P284" s="25"/>
      <c r="Q284" s="7"/>
      <c r="R284" s="7"/>
      <c r="S284" s="7"/>
      <c r="T284" s="7"/>
      <c r="U284" s="7"/>
      <c r="V284" s="7"/>
      <c r="W284" s="7"/>
      <c r="X284" s="7"/>
    </row>
    <row r="285" spans="1:24" x14ac:dyDescent="0.2">
      <c r="A285" s="7"/>
      <c r="B285" s="7"/>
      <c r="C285" s="7"/>
      <c r="D285" s="25"/>
      <c r="E285"/>
      <c r="F285"/>
      <c r="G285"/>
      <c r="H285" s="25"/>
      <c r="I285" s="25"/>
      <c r="J285" s="25"/>
      <c r="K285" s="25"/>
      <c r="L285" s="25"/>
      <c r="M285" s="25"/>
      <c r="N285" s="25"/>
      <c r="O285" s="25"/>
      <c r="P285" s="25"/>
      <c r="Q285" s="7"/>
      <c r="R285" s="7"/>
      <c r="S285" s="7"/>
      <c r="T285" s="7"/>
      <c r="U285" s="7"/>
      <c r="V285" s="7"/>
      <c r="W285" s="7"/>
      <c r="X285" s="7"/>
    </row>
    <row r="286" spans="1:24" x14ac:dyDescent="0.2">
      <c r="A286" s="7"/>
      <c r="B286" s="7"/>
      <c r="C286" s="7"/>
      <c r="D286" s="25"/>
      <c r="E286" s="25"/>
      <c r="F286" s="25"/>
      <c r="G286" s="25"/>
      <c r="H286" s="25"/>
      <c r="I286" s="25"/>
      <c r="J286" s="25"/>
      <c r="K286" s="25"/>
      <c r="L286" s="25"/>
      <c r="M286" s="25"/>
      <c r="N286" s="25"/>
      <c r="O286" s="25"/>
      <c r="P286" s="25"/>
      <c r="Q286" s="7"/>
      <c r="R286" s="7"/>
      <c r="S286" s="7"/>
      <c r="T286" s="7"/>
      <c r="U286" s="7"/>
      <c r="V286" s="7"/>
      <c r="W286" s="7"/>
      <c r="X286" s="7"/>
    </row>
    <row r="287" spans="1:24" x14ac:dyDescent="0.2">
      <c r="A287" s="7"/>
      <c r="B287" s="7"/>
      <c r="C287" s="7"/>
      <c r="D287" s="25"/>
      <c r="E287" s="25"/>
      <c r="F287" s="25"/>
      <c r="G287" s="25"/>
      <c r="H287" s="25"/>
      <c r="I287" s="25"/>
      <c r="J287" s="25"/>
      <c r="K287" s="25"/>
      <c r="L287" s="25"/>
      <c r="M287" s="25"/>
      <c r="N287" s="25"/>
      <c r="O287" s="25"/>
      <c r="P287" s="25"/>
      <c r="Q287" s="7"/>
      <c r="R287" s="7"/>
      <c r="S287" s="7"/>
      <c r="T287" s="7"/>
      <c r="U287" s="7"/>
      <c r="V287" s="7"/>
      <c r="W287" s="7"/>
      <c r="X287" s="7"/>
    </row>
    <row r="288" spans="1:24" x14ac:dyDescent="0.2">
      <c r="A288" s="7"/>
      <c r="B288" s="7"/>
      <c r="C288" s="7"/>
      <c r="D288" s="25"/>
      <c r="E288" s="25"/>
      <c r="F288" s="25"/>
      <c r="G288" s="25"/>
      <c r="H288" s="25"/>
      <c r="I288" s="25"/>
      <c r="J288" s="25"/>
      <c r="K288" s="25"/>
      <c r="L288" s="25"/>
      <c r="M288" s="25"/>
      <c r="N288" s="25"/>
      <c r="O288" s="25"/>
      <c r="P288" s="25"/>
      <c r="Q288" s="7"/>
      <c r="R288" s="7"/>
      <c r="S288" s="7"/>
      <c r="T288" s="7"/>
      <c r="U288" s="7"/>
      <c r="V288" s="7"/>
      <c r="W288" s="7"/>
      <c r="X288" s="7"/>
    </row>
    <row r="289" spans="1:24" x14ac:dyDescent="0.2">
      <c r="A289" s="7"/>
      <c r="B289" s="7"/>
      <c r="C289" s="7"/>
      <c r="D289" s="25"/>
      <c r="E289" s="25"/>
      <c r="F289" s="25"/>
      <c r="G289" s="25"/>
      <c r="H289" s="25"/>
      <c r="I289" s="25"/>
      <c r="J289" s="25"/>
      <c r="K289" s="25"/>
      <c r="L289" s="25"/>
      <c r="M289" s="25"/>
      <c r="N289" s="25"/>
      <c r="O289" s="25"/>
      <c r="P289" s="25"/>
      <c r="Q289" s="7"/>
      <c r="R289" s="7"/>
      <c r="S289" s="7"/>
      <c r="T289" s="7"/>
      <c r="U289" s="7"/>
      <c r="V289" s="7"/>
      <c r="W289" s="7"/>
      <c r="X289" s="7"/>
    </row>
    <row r="290" spans="1:24" x14ac:dyDescent="0.2">
      <c r="A290" s="7"/>
      <c r="B290" s="7"/>
      <c r="C290" s="7"/>
      <c r="D290" s="25"/>
      <c r="E290" s="25"/>
      <c r="F290" s="25"/>
      <c r="G290" s="25"/>
      <c r="H290" s="25"/>
      <c r="I290" s="25"/>
      <c r="J290" s="25"/>
      <c r="K290" s="25"/>
      <c r="L290" s="25"/>
      <c r="M290" s="25"/>
      <c r="N290" s="25"/>
      <c r="O290" s="25"/>
      <c r="P290" s="25"/>
      <c r="Q290" s="7"/>
      <c r="R290" s="7"/>
      <c r="S290" s="7"/>
      <c r="T290" s="7"/>
      <c r="U290" s="7"/>
      <c r="V290" s="7"/>
      <c r="W290" s="7"/>
      <c r="X290" s="7"/>
    </row>
    <row r="291" spans="1:24" x14ac:dyDescent="0.2">
      <c r="A291" s="7"/>
      <c r="B291" s="7"/>
      <c r="C291" s="7"/>
      <c r="D291" s="25"/>
      <c r="E291" s="25"/>
      <c r="F291" s="25"/>
      <c r="G291" s="25"/>
      <c r="H291" s="25"/>
      <c r="I291" s="25"/>
      <c r="J291" s="25"/>
      <c r="K291" s="25"/>
      <c r="L291" s="25"/>
      <c r="M291" s="25"/>
      <c r="N291" s="25"/>
      <c r="O291" s="25"/>
      <c r="P291" s="25"/>
      <c r="Q291" s="7"/>
      <c r="R291" s="7"/>
      <c r="S291" s="7"/>
      <c r="T291" s="7"/>
      <c r="U291" s="7"/>
      <c r="V291" s="7"/>
      <c r="W291" s="7"/>
      <c r="X291" s="7"/>
    </row>
    <row r="292" spans="1:24" x14ac:dyDescent="0.2">
      <c r="A292" s="7"/>
      <c r="B292" s="7"/>
      <c r="C292" s="7"/>
      <c r="D292" s="25"/>
      <c r="E292" s="25"/>
      <c r="F292" s="25"/>
      <c r="G292" s="25"/>
      <c r="H292" s="25"/>
      <c r="I292" s="25"/>
      <c r="J292" s="25"/>
      <c r="K292" s="25"/>
      <c r="L292" s="25"/>
      <c r="M292" s="25"/>
      <c r="N292" s="25"/>
      <c r="O292" s="25"/>
      <c r="P292" s="25"/>
      <c r="Q292" s="7"/>
      <c r="R292" s="7"/>
      <c r="S292" s="7"/>
      <c r="T292" s="7"/>
      <c r="U292" s="7"/>
      <c r="V292" s="7"/>
      <c r="W292" s="7"/>
      <c r="X292" s="7"/>
    </row>
    <row r="293" spans="1:24" x14ac:dyDescent="0.2">
      <c r="A293" s="7"/>
      <c r="B293" s="7"/>
      <c r="C293" s="7"/>
      <c r="D293" s="25"/>
      <c r="E293" s="25"/>
      <c r="F293" s="25"/>
      <c r="G293" s="25"/>
      <c r="H293" s="25"/>
      <c r="I293" s="25"/>
      <c r="J293" s="25"/>
      <c r="K293" s="25"/>
      <c r="L293" s="25"/>
      <c r="M293" s="25"/>
      <c r="N293" s="25"/>
      <c r="O293" s="25"/>
      <c r="P293" s="25"/>
      <c r="Q293" s="7"/>
      <c r="R293" s="7"/>
      <c r="S293" s="7"/>
      <c r="T293" s="7"/>
      <c r="U293" s="7"/>
      <c r="V293" s="7"/>
      <c r="W293" s="7"/>
      <c r="X293" s="7"/>
    </row>
    <row r="294" spans="1:24" x14ac:dyDescent="0.2">
      <c r="A294" s="7"/>
      <c r="B294" s="7"/>
      <c r="C294" s="7"/>
      <c r="D294" s="25"/>
      <c r="E294" s="25"/>
      <c r="F294" s="25"/>
      <c r="G294" s="25"/>
      <c r="H294" s="25"/>
      <c r="I294" s="25"/>
      <c r="J294" s="25"/>
      <c r="K294" s="25"/>
      <c r="L294" s="25"/>
      <c r="M294" s="25"/>
      <c r="N294" s="25"/>
      <c r="O294" s="25"/>
      <c r="P294" s="25"/>
      <c r="Q294" s="7"/>
      <c r="R294" s="7"/>
      <c r="S294" s="7"/>
      <c r="T294" s="7"/>
      <c r="U294" s="7"/>
      <c r="V294" s="7"/>
      <c r="W294" s="7"/>
      <c r="X294" s="7"/>
    </row>
    <row r="295" spans="1:24" x14ac:dyDescent="0.2">
      <c r="A295" s="7"/>
      <c r="B295" s="7"/>
      <c r="C295" s="7"/>
      <c r="D295" s="25"/>
      <c r="E295" s="25"/>
      <c r="F295" s="25"/>
      <c r="G295" s="25"/>
      <c r="H295" s="25"/>
      <c r="I295" s="25"/>
      <c r="J295" s="25"/>
      <c r="K295" s="25"/>
      <c r="L295" s="25"/>
      <c r="M295" s="25"/>
      <c r="N295" s="25"/>
      <c r="O295" s="25"/>
      <c r="P295" s="25"/>
      <c r="Q295" s="7"/>
      <c r="R295" s="7"/>
      <c r="S295" s="7"/>
      <c r="T295" s="7"/>
      <c r="U295" s="7"/>
      <c r="V295" s="7"/>
      <c r="W295" s="7"/>
      <c r="X295" s="7"/>
    </row>
    <row r="296" spans="1:24" x14ac:dyDescent="0.2">
      <c r="A296" s="7"/>
      <c r="B296" s="7"/>
      <c r="C296" s="7"/>
      <c r="D296" s="25"/>
      <c r="E296" s="25"/>
      <c r="F296" s="25"/>
      <c r="G296" s="25"/>
      <c r="H296" s="25"/>
      <c r="I296" s="25"/>
      <c r="J296" s="25"/>
      <c r="K296" s="25"/>
      <c r="L296" s="25"/>
      <c r="M296" s="25"/>
      <c r="N296" s="25"/>
      <c r="O296" s="25"/>
      <c r="P296" s="25"/>
      <c r="Q296" s="7"/>
      <c r="R296" s="7"/>
      <c r="S296" s="7"/>
      <c r="T296" s="7"/>
      <c r="U296" s="7"/>
      <c r="V296" s="7"/>
      <c r="W296" s="7"/>
      <c r="X296" s="7"/>
    </row>
    <row r="297" spans="1:24" x14ac:dyDescent="0.2">
      <c r="A297" s="7"/>
      <c r="B297" s="7"/>
      <c r="C297" s="7"/>
      <c r="D297" s="25"/>
      <c r="E297" s="25"/>
      <c r="F297" s="25"/>
      <c r="G297" s="25"/>
      <c r="H297" s="25"/>
      <c r="I297" s="25"/>
      <c r="J297" s="25"/>
      <c r="K297" s="25"/>
      <c r="L297" s="25"/>
      <c r="M297" s="25"/>
      <c r="N297" s="25"/>
      <c r="O297" s="25"/>
      <c r="P297" s="25"/>
      <c r="Q297" s="7"/>
      <c r="R297" s="7"/>
      <c r="S297" s="7"/>
      <c r="T297" s="7"/>
      <c r="U297" s="7"/>
      <c r="V297" s="7"/>
      <c r="W297" s="7"/>
      <c r="X297" s="7"/>
    </row>
    <row r="298" spans="1:24" x14ac:dyDescent="0.2">
      <c r="A298" s="7"/>
      <c r="B298" s="7"/>
      <c r="C298" s="7"/>
      <c r="D298" s="25"/>
      <c r="E298" s="25"/>
      <c r="F298" s="25"/>
      <c r="G298" s="25"/>
      <c r="H298" s="25"/>
      <c r="I298" s="25"/>
      <c r="J298" s="25"/>
      <c r="K298" s="25"/>
      <c r="L298" s="25"/>
      <c r="M298" s="25"/>
      <c r="N298" s="25"/>
      <c r="O298" s="25"/>
      <c r="P298" s="25"/>
      <c r="Q298" s="7"/>
      <c r="R298" s="7"/>
      <c r="S298" s="7"/>
      <c r="T298" s="7"/>
      <c r="U298" s="7"/>
      <c r="V298" s="7"/>
      <c r="W298" s="7"/>
      <c r="X298" s="7"/>
    </row>
    <row r="299" spans="1:24" x14ac:dyDescent="0.2">
      <c r="A299" s="7"/>
      <c r="B299" s="7"/>
      <c r="C299" s="7"/>
      <c r="D299" s="25"/>
      <c r="E299" s="25"/>
      <c r="F299" s="25"/>
      <c r="G299" s="25"/>
      <c r="H299" s="25"/>
      <c r="I299" s="25"/>
      <c r="J299" s="25"/>
      <c r="K299" s="25"/>
      <c r="L299" s="25"/>
      <c r="M299" s="25"/>
      <c r="N299" s="25"/>
      <c r="O299" s="25"/>
      <c r="P299" s="25"/>
      <c r="Q299" s="7"/>
      <c r="R299" s="7"/>
      <c r="S299" s="7"/>
      <c r="T299" s="7"/>
      <c r="U299" s="7"/>
      <c r="V299" s="7"/>
      <c r="W299" s="7"/>
      <c r="X299" s="7"/>
    </row>
    <row r="300" spans="1:24" x14ac:dyDescent="0.2">
      <c r="A300" s="7"/>
      <c r="B300" s="7"/>
      <c r="C300" s="7"/>
      <c r="D300" s="25"/>
      <c r="E300" s="25"/>
      <c r="F300" s="25"/>
      <c r="G300" s="25"/>
      <c r="H300" s="25"/>
      <c r="I300" s="25"/>
      <c r="J300" s="25"/>
      <c r="K300" s="25"/>
      <c r="L300" s="25"/>
      <c r="M300" s="25"/>
      <c r="N300" s="25"/>
      <c r="O300" s="25"/>
      <c r="P300" s="25"/>
      <c r="Q300" s="7"/>
      <c r="R300" s="7"/>
      <c r="S300" s="7"/>
      <c r="T300" s="7"/>
      <c r="U300" s="7"/>
      <c r="V300" s="7"/>
      <c r="W300" s="7"/>
      <c r="X300" s="7"/>
    </row>
    <row r="301" spans="1:24" x14ac:dyDescent="0.2">
      <c r="A301" s="7"/>
      <c r="B301" s="7"/>
      <c r="C301" s="7"/>
      <c r="D301" s="25"/>
      <c r="E301" s="25"/>
      <c r="F301" s="25"/>
      <c r="G301" s="25"/>
      <c r="H301" s="25"/>
      <c r="I301" s="25"/>
      <c r="J301" s="25"/>
      <c r="K301" s="25"/>
      <c r="L301" s="25"/>
      <c r="M301" s="25"/>
      <c r="N301" s="25"/>
      <c r="O301" s="25"/>
      <c r="P301" s="25"/>
      <c r="Q301" s="7"/>
      <c r="R301" s="7"/>
      <c r="S301" s="7"/>
      <c r="T301" s="7"/>
      <c r="U301" s="7"/>
      <c r="V301" s="7"/>
      <c r="W301" s="7"/>
      <c r="X301" s="7"/>
    </row>
    <row r="302" spans="1:24" x14ac:dyDescent="0.2">
      <c r="A302" s="7"/>
      <c r="B302" s="7"/>
      <c r="C302" s="7"/>
      <c r="D302" s="25"/>
      <c r="E302" s="25"/>
      <c r="F302" s="25"/>
      <c r="G302" s="25"/>
      <c r="H302" s="25"/>
      <c r="I302" s="25"/>
      <c r="J302" s="25"/>
      <c r="K302" s="25"/>
      <c r="L302" s="25"/>
      <c r="M302" s="25"/>
      <c r="N302" s="25"/>
      <c r="O302" s="25"/>
      <c r="P302" s="25"/>
      <c r="Q302" s="7"/>
      <c r="R302" s="7"/>
      <c r="S302" s="7"/>
      <c r="T302" s="7"/>
      <c r="U302" s="7"/>
      <c r="V302" s="7"/>
      <c r="W302" s="7"/>
      <c r="X302" s="7"/>
    </row>
    <row r="303" spans="1:24" x14ac:dyDescent="0.2">
      <c r="A303" s="7"/>
      <c r="B303" s="7"/>
      <c r="C303" s="7"/>
      <c r="D303" s="25"/>
      <c r="E303" s="25"/>
      <c r="F303" s="25"/>
      <c r="G303" s="25"/>
      <c r="H303" s="25"/>
      <c r="I303" s="25"/>
      <c r="J303" s="25"/>
      <c r="K303" s="25"/>
      <c r="L303" s="25"/>
      <c r="M303" s="25"/>
      <c r="N303" s="25"/>
      <c r="O303" s="25"/>
      <c r="P303" s="25"/>
      <c r="Q303" s="7"/>
      <c r="R303" s="7"/>
      <c r="S303" s="7"/>
      <c r="T303" s="7"/>
      <c r="U303" s="7"/>
      <c r="V303" s="7"/>
      <c r="W303" s="7"/>
      <c r="X303" s="7"/>
    </row>
    <row r="304" spans="1:24" x14ac:dyDescent="0.2">
      <c r="A304" s="7"/>
      <c r="B304" s="7"/>
      <c r="C304" s="7"/>
      <c r="D304" s="25"/>
      <c r="E304" s="25"/>
      <c r="F304" s="25"/>
      <c r="G304" s="25"/>
      <c r="H304" s="25"/>
      <c r="I304" s="25"/>
      <c r="J304" s="25"/>
      <c r="K304" s="25"/>
      <c r="L304" s="25"/>
      <c r="M304" s="25"/>
      <c r="N304" s="25"/>
      <c r="O304" s="25"/>
      <c r="P304" s="25"/>
      <c r="Q304" s="7"/>
      <c r="R304" s="7"/>
      <c r="S304" s="7"/>
      <c r="T304" s="7"/>
      <c r="U304" s="7"/>
      <c r="V304" s="7"/>
      <c r="W304" s="7"/>
      <c r="X304" s="7"/>
    </row>
    <row r="305" spans="1:24" x14ac:dyDescent="0.2">
      <c r="A305" s="7"/>
      <c r="B305" s="7"/>
      <c r="C305" s="7"/>
      <c r="D305" s="25"/>
      <c r="E305" s="25"/>
      <c r="F305" s="25"/>
      <c r="G305" s="25"/>
      <c r="H305" s="25"/>
      <c r="I305" s="25"/>
      <c r="J305" s="25"/>
      <c r="K305" s="25"/>
      <c r="L305" s="25"/>
      <c r="M305" s="25"/>
      <c r="N305" s="25"/>
      <c r="O305" s="25"/>
      <c r="P305" s="25"/>
      <c r="Q305" s="7"/>
      <c r="R305" s="7"/>
      <c r="S305" s="7"/>
      <c r="T305" s="7"/>
      <c r="U305" s="7"/>
      <c r="V305" s="7"/>
      <c r="W305" s="7"/>
      <c r="X305" s="7"/>
    </row>
    <row r="306" spans="1:24" x14ac:dyDescent="0.2">
      <c r="A306" s="7"/>
      <c r="B306" s="7"/>
      <c r="C306" s="7"/>
      <c r="D306" s="25"/>
      <c r="E306" s="25"/>
      <c r="F306" s="25"/>
      <c r="G306" s="25"/>
      <c r="H306" s="25"/>
      <c r="I306" s="25"/>
      <c r="J306" s="25"/>
      <c r="K306" s="25"/>
      <c r="L306" s="25"/>
      <c r="M306" s="25"/>
      <c r="N306" s="25"/>
      <c r="O306" s="25"/>
      <c r="P306" s="25"/>
      <c r="Q306" s="7"/>
      <c r="R306" s="7"/>
      <c r="S306" s="7"/>
      <c r="T306" s="7"/>
      <c r="U306" s="7"/>
      <c r="V306" s="7"/>
      <c r="W306" s="7"/>
      <c r="X306" s="7"/>
    </row>
    <row r="307" spans="1:24" x14ac:dyDescent="0.2">
      <c r="A307" s="7"/>
      <c r="B307" s="7"/>
      <c r="C307" s="7"/>
      <c r="D307" s="25"/>
      <c r="E307" s="25"/>
      <c r="F307" s="25"/>
      <c r="G307" s="25"/>
      <c r="H307" s="25"/>
      <c r="I307" s="25"/>
      <c r="J307" s="25"/>
      <c r="K307" s="25"/>
      <c r="L307" s="25"/>
      <c r="M307" s="25"/>
      <c r="N307" s="25"/>
      <c r="O307" s="25"/>
      <c r="P307" s="25"/>
      <c r="Q307" s="7"/>
      <c r="R307" s="7"/>
      <c r="S307" s="7"/>
      <c r="T307" s="7"/>
      <c r="U307" s="7"/>
      <c r="V307" s="7"/>
      <c r="W307" s="7"/>
      <c r="X307" s="7"/>
    </row>
    <row r="308" spans="1:24" x14ac:dyDescent="0.2">
      <c r="A308" s="7"/>
      <c r="B308" s="7"/>
      <c r="C308" s="7"/>
      <c r="D308" s="25"/>
      <c r="E308" s="25"/>
      <c r="F308" s="25"/>
      <c r="G308" s="25"/>
      <c r="H308" s="25"/>
      <c r="I308" s="25"/>
      <c r="J308" s="25"/>
      <c r="K308" s="25"/>
      <c r="L308" s="25"/>
      <c r="M308" s="25"/>
      <c r="N308" s="25"/>
      <c r="O308" s="25"/>
      <c r="P308" s="25"/>
      <c r="Q308" s="7"/>
      <c r="R308" s="7"/>
      <c r="S308" s="7"/>
      <c r="T308" s="7"/>
      <c r="U308" s="7"/>
      <c r="V308" s="7"/>
      <c r="W308" s="7"/>
      <c r="X308" s="7"/>
    </row>
    <row r="309" spans="1:24" x14ac:dyDescent="0.2">
      <c r="A309" s="7"/>
      <c r="B309" s="7"/>
      <c r="C309" s="7"/>
      <c r="D309" s="25"/>
      <c r="E309" s="25"/>
      <c r="F309" s="25"/>
      <c r="G309" s="25"/>
      <c r="H309" s="25"/>
      <c r="I309" s="25"/>
      <c r="J309" s="25"/>
      <c r="K309" s="25"/>
      <c r="L309" s="25"/>
      <c r="M309" s="25"/>
      <c r="N309" s="25"/>
      <c r="O309" s="25"/>
      <c r="P309" s="25"/>
      <c r="Q309" s="7"/>
      <c r="R309" s="7"/>
      <c r="S309" s="7"/>
      <c r="T309" s="7"/>
      <c r="U309" s="7"/>
      <c r="V309" s="7"/>
      <c r="W309" s="7"/>
      <c r="X309" s="7"/>
    </row>
    <row r="310" spans="1:24" x14ac:dyDescent="0.2">
      <c r="A310" s="7"/>
      <c r="B310" s="7"/>
      <c r="C310" s="7"/>
      <c r="D310" s="25"/>
      <c r="E310" s="25"/>
      <c r="F310" s="25"/>
      <c r="G310" s="25"/>
      <c r="H310" s="25"/>
      <c r="I310" s="25"/>
      <c r="J310" s="25"/>
      <c r="K310" s="25"/>
      <c r="L310" s="25"/>
      <c r="M310" s="25"/>
      <c r="N310" s="25"/>
      <c r="O310" s="25"/>
      <c r="P310" s="25"/>
      <c r="Q310" s="7"/>
      <c r="R310" s="7"/>
      <c r="S310" s="7"/>
      <c r="T310" s="7"/>
      <c r="U310" s="7"/>
      <c r="V310" s="7"/>
      <c r="W310" s="7"/>
      <c r="X310" s="7"/>
    </row>
    <row r="311" spans="1:24" x14ac:dyDescent="0.2">
      <c r="A311" s="7"/>
      <c r="B311" s="7"/>
      <c r="C311" s="7"/>
      <c r="D311" s="25"/>
      <c r="E311" s="25"/>
      <c r="F311" s="25"/>
      <c r="G311" s="25"/>
      <c r="H311" s="25"/>
      <c r="I311" s="25"/>
      <c r="J311" s="25"/>
      <c r="K311" s="25"/>
      <c r="L311" s="25"/>
      <c r="M311" s="25"/>
      <c r="N311" s="25"/>
      <c r="O311" s="25"/>
      <c r="P311" s="25"/>
      <c r="Q311" s="7"/>
      <c r="R311" s="7"/>
      <c r="S311" s="7"/>
      <c r="T311" s="7"/>
      <c r="U311" s="7"/>
      <c r="V311" s="7"/>
      <c r="W311" s="7"/>
      <c r="X311" s="7"/>
    </row>
    <row r="312" spans="1:24" x14ac:dyDescent="0.2">
      <c r="A312" s="7"/>
      <c r="B312" s="7"/>
      <c r="C312" s="7"/>
      <c r="D312" s="25"/>
      <c r="E312" s="25"/>
      <c r="F312" s="25"/>
      <c r="G312" s="25"/>
      <c r="H312" s="25"/>
      <c r="I312" s="25"/>
      <c r="J312" s="25"/>
      <c r="K312" s="25"/>
      <c r="L312" s="25"/>
      <c r="M312" s="25"/>
      <c r="N312" s="25"/>
      <c r="O312" s="25"/>
      <c r="P312" s="25"/>
      <c r="Q312" s="7"/>
      <c r="R312" s="7"/>
      <c r="S312" s="7"/>
      <c r="T312" s="7"/>
      <c r="U312" s="7"/>
      <c r="V312" s="7"/>
      <c r="W312" s="7"/>
      <c r="X312" s="7"/>
    </row>
    <row r="313" spans="1:24" x14ac:dyDescent="0.2">
      <c r="A313" s="7"/>
      <c r="B313" s="7"/>
      <c r="C313" s="7"/>
      <c r="D313" s="25"/>
      <c r="E313" s="25"/>
      <c r="F313" s="25"/>
      <c r="G313" s="25"/>
      <c r="H313" s="25"/>
      <c r="I313" s="25"/>
      <c r="J313" s="25"/>
      <c r="K313" s="25"/>
      <c r="L313" s="25"/>
      <c r="M313" s="25"/>
      <c r="N313" s="25"/>
      <c r="O313" s="25"/>
      <c r="P313" s="25"/>
      <c r="Q313" s="7"/>
      <c r="R313" s="7"/>
      <c r="S313" s="7"/>
      <c r="T313" s="7"/>
      <c r="U313" s="7"/>
      <c r="V313" s="7"/>
      <c r="W313" s="7"/>
      <c r="X313" s="7"/>
    </row>
    <row r="314" spans="1:24" x14ac:dyDescent="0.2">
      <c r="A314" s="7"/>
      <c r="B314" s="7"/>
      <c r="C314" s="7"/>
      <c r="D314" s="25"/>
      <c r="E314" s="25"/>
      <c r="F314" s="25"/>
      <c r="G314" s="25"/>
      <c r="H314" s="25"/>
      <c r="I314" s="25"/>
      <c r="J314" s="25"/>
      <c r="K314" s="25"/>
      <c r="L314" s="25"/>
      <c r="M314" s="25"/>
      <c r="N314" s="25"/>
      <c r="O314" s="25"/>
      <c r="P314" s="25"/>
      <c r="Q314" s="7"/>
      <c r="R314" s="7"/>
      <c r="S314" s="7"/>
      <c r="T314" s="7"/>
      <c r="U314" s="7"/>
      <c r="V314" s="7"/>
      <c r="W314" s="7"/>
      <c r="X314" s="7"/>
    </row>
    <row r="315" spans="1:24" x14ac:dyDescent="0.2">
      <c r="A315" s="7"/>
      <c r="B315" s="7"/>
      <c r="C315" s="7"/>
      <c r="D315" s="25"/>
      <c r="E315" s="25"/>
      <c r="F315" s="25"/>
      <c r="G315" s="25"/>
      <c r="H315" s="25"/>
      <c r="I315" s="25"/>
      <c r="J315" s="25"/>
      <c r="K315" s="25"/>
      <c r="L315" s="25"/>
      <c r="M315" s="25"/>
      <c r="N315" s="25"/>
      <c r="O315" s="25"/>
      <c r="P315" s="25"/>
      <c r="Q315" s="7"/>
      <c r="R315" s="7"/>
      <c r="S315" s="7"/>
      <c r="T315" s="7"/>
      <c r="U315" s="7"/>
      <c r="V315" s="7"/>
      <c r="W315" s="7"/>
      <c r="X315" s="7"/>
    </row>
    <row r="316" spans="1:24" x14ac:dyDescent="0.2">
      <c r="A316" s="7"/>
      <c r="B316" s="7"/>
      <c r="C316" s="7"/>
      <c r="D316" s="25"/>
      <c r="E316" s="25"/>
      <c r="F316" s="25"/>
      <c r="G316" s="25"/>
      <c r="H316" s="25"/>
      <c r="I316" s="25"/>
      <c r="J316" s="25"/>
      <c r="K316" s="25"/>
      <c r="L316" s="25"/>
      <c r="M316" s="25"/>
      <c r="N316" s="25"/>
      <c r="O316" s="25"/>
      <c r="P316" s="25"/>
      <c r="Q316" s="7"/>
      <c r="R316" s="7"/>
      <c r="S316" s="7"/>
      <c r="T316" s="7"/>
      <c r="U316" s="7"/>
      <c r="V316" s="7"/>
      <c r="W316" s="7"/>
      <c r="X316" s="7"/>
    </row>
    <row r="317" spans="1:24" x14ac:dyDescent="0.2">
      <c r="A317" s="7"/>
      <c r="B317" s="7"/>
      <c r="C317" s="7"/>
      <c r="D317" s="25"/>
      <c r="E317" s="25"/>
      <c r="F317" s="25"/>
      <c r="G317" s="25"/>
      <c r="H317" s="25"/>
      <c r="I317" s="25"/>
      <c r="J317" s="25"/>
      <c r="K317" s="25"/>
      <c r="L317" s="25"/>
      <c r="M317" s="25"/>
      <c r="N317" s="25"/>
      <c r="O317" s="25"/>
      <c r="P317" s="25"/>
      <c r="Q317" s="7"/>
      <c r="R317" s="7"/>
      <c r="S317" s="7"/>
      <c r="T317" s="7"/>
      <c r="U317" s="7"/>
      <c r="V317" s="7"/>
      <c r="W317" s="7"/>
      <c r="X317" s="7"/>
    </row>
    <row r="318" spans="1:24" x14ac:dyDescent="0.2">
      <c r="A318" s="7"/>
      <c r="B318" s="7"/>
      <c r="C318" s="7"/>
      <c r="D318" s="25"/>
      <c r="E318" s="25"/>
      <c r="F318" s="25"/>
      <c r="G318" s="25"/>
      <c r="H318" s="25"/>
      <c r="I318" s="25"/>
      <c r="J318" s="25"/>
      <c r="K318" s="25"/>
      <c r="L318" s="25"/>
      <c r="M318" s="25"/>
      <c r="N318" s="25"/>
      <c r="O318" s="25"/>
      <c r="P318" s="25"/>
      <c r="Q318" s="7"/>
      <c r="R318" s="7"/>
      <c r="S318" s="7"/>
      <c r="T318" s="7"/>
      <c r="U318" s="7"/>
      <c r="V318" s="7"/>
      <c r="W318" s="7"/>
      <c r="X318" s="7"/>
    </row>
    <row r="319" spans="1:24" x14ac:dyDescent="0.2">
      <c r="A319" s="7"/>
      <c r="B319" s="7"/>
      <c r="C319" s="7"/>
      <c r="D319" s="25"/>
      <c r="E319" s="25"/>
      <c r="F319" s="25"/>
      <c r="G319" s="25"/>
      <c r="H319" s="25"/>
      <c r="I319" s="25"/>
      <c r="J319" s="25"/>
      <c r="K319" s="25"/>
      <c r="L319" s="25"/>
      <c r="M319" s="25"/>
      <c r="N319" s="25"/>
      <c r="O319" s="25"/>
      <c r="P319" s="25"/>
      <c r="Q319" s="7"/>
      <c r="R319" s="7"/>
      <c r="S319" s="7"/>
      <c r="T319" s="7"/>
      <c r="U319" s="7"/>
      <c r="V319" s="7"/>
      <c r="W319" s="7"/>
      <c r="X319" s="7"/>
    </row>
    <row r="320" spans="1:24" x14ac:dyDescent="0.2">
      <c r="A320" s="7"/>
      <c r="B320" s="7"/>
      <c r="C320" s="7"/>
      <c r="D320" s="25"/>
      <c r="E320" s="25"/>
      <c r="F320" s="25"/>
      <c r="G320" s="25"/>
      <c r="H320" s="25"/>
      <c r="I320" s="25"/>
      <c r="J320" s="25"/>
      <c r="K320" s="25"/>
      <c r="L320" s="25"/>
      <c r="M320" s="25"/>
      <c r="N320" s="25"/>
      <c r="O320" s="25"/>
      <c r="P320" s="25"/>
      <c r="Q320" s="7"/>
      <c r="R320" s="7"/>
      <c r="S320" s="7"/>
      <c r="T320" s="7"/>
      <c r="U320" s="7"/>
      <c r="V320" s="7"/>
      <c r="W320" s="7"/>
      <c r="X320" s="7"/>
    </row>
    <row r="321" spans="1:24" x14ac:dyDescent="0.2">
      <c r="A321" s="7"/>
      <c r="B321" s="7"/>
      <c r="C321" s="7"/>
      <c r="D321" s="25"/>
      <c r="E321" s="25"/>
      <c r="F321" s="25"/>
      <c r="G321" s="25"/>
      <c r="H321" s="25"/>
      <c r="I321" s="25"/>
      <c r="J321" s="25"/>
      <c r="K321" s="25"/>
      <c r="L321" s="25"/>
      <c r="M321" s="25"/>
      <c r="N321" s="25"/>
      <c r="O321" s="25"/>
      <c r="P321" s="25"/>
      <c r="Q321" s="7"/>
      <c r="R321" s="7"/>
      <c r="S321" s="7"/>
      <c r="T321" s="7"/>
      <c r="U321" s="7"/>
      <c r="V321" s="7"/>
      <c r="W321" s="7"/>
      <c r="X321" s="7"/>
    </row>
    <row r="322" spans="1:24" x14ac:dyDescent="0.2">
      <c r="A322" s="7"/>
      <c r="B322" s="7"/>
      <c r="C322" s="7"/>
      <c r="D322" s="25"/>
      <c r="E322" s="25"/>
      <c r="F322" s="25"/>
      <c r="G322" s="25"/>
      <c r="H322" s="25"/>
      <c r="I322" s="25"/>
      <c r="J322" s="25"/>
      <c r="K322" s="25"/>
      <c r="L322" s="25"/>
      <c r="M322" s="25"/>
      <c r="N322" s="25"/>
      <c r="O322" s="25"/>
      <c r="P322" s="25"/>
      <c r="Q322" s="7"/>
      <c r="R322" s="7"/>
      <c r="S322" s="7"/>
      <c r="T322" s="7"/>
      <c r="U322" s="7"/>
      <c r="V322" s="7"/>
      <c r="W322" s="7"/>
      <c r="X322" s="7"/>
    </row>
    <row r="323" spans="1:24" x14ac:dyDescent="0.2">
      <c r="A323" s="7"/>
      <c r="B323" s="7"/>
      <c r="C323" s="7"/>
      <c r="D323" s="25"/>
      <c r="E323" s="25"/>
      <c r="F323" s="25"/>
      <c r="G323" s="25"/>
      <c r="H323" s="25"/>
      <c r="I323" s="25"/>
      <c r="J323" s="25"/>
      <c r="K323" s="25"/>
      <c r="L323" s="25"/>
      <c r="M323" s="25"/>
      <c r="N323" s="25"/>
      <c r="O323" s="25"/>
      <c r="P323" s="25"/>
      <c r="Q323" s="7"/>
      <c r="R323" s="7"/>
      <c r="S323" s="7"/>
      <c r="T323" s="7"/>
      <c r="U323" s="7"/>
      <c r="V323" s="7"/>
      <c r="W323" s="7"/>
      <c r="X323" s="7"/>
    </row>
    <row r="324" spans="1:24" x14ac:dyDescent="0.2">
      <c r="A324" s="7"/>
      <c r="B324" s="7"/>
      <c r="C324" s="7"/>
      <c r="D324" s="25"/>
      <c r="E324" s="25"/>
      <c r="F324" s="25"/>
      <c r="G324" s="25"/>
      <c r="H324" s="25"/>
      <c r="I324" s="25"/>
      <c r="J324" s="25"/>
      <c r="K324" s="25"/>
      <c r="L324" s="25"/>
      <c r="M324" s="25"/>
      <c r="N324" s="25"/>
      <c r="O324" s="25"/>
      <c r="P324" s="25"/>
      <c r="Q324" s="7"/>
      <c r="R324" s="7"/>
      <c r="S324" s="7"/>
      <c r="T324" s="7"/>
      <c r="U324" s="7"/>
      <c r="V324" s="7"/>
      <c r="W324" s="7"/>
      <c r="X324" s="7"/>
    </row>
    <row r="325" spans="1:24" x14ac:dyDescent="0.2">
      <c r="A325" s="7"/>
      <c r="B325" s="7"/>
      <c r="C325" s="7"/>
      <c r="D325" s="25"/>
      <c r="E325" s="25"/>
      <c r="F325" s="25"/>
      <c r="G325" s="25"/>
      <c r="H325" s="25"/>
      <c r="I325" s="25"/>
      <c r="J325" s="25"/>
      <c r="K325" s="25"/>
      <c r="L325" s="25"/>
      <c r="M325" s="25"/>
      <c r="N325" s="25"/>
      <c r="O325" s="25"/>
      <c r="P325" s="25"/>
      <c r="Q325" s="7"/>
      <c r="R325" s="7"/>
      <c r="S325" s="7"/>
      <c r="T325" s="7"/>
      <c r="U325" s="7"/>
      <c r="V325" s="7"/>
      <c r="W325" s="7"/>
      <c r="X325" s="7"/>
    </row>
    <row r="326" spans="1:24" x14ac:dyDescent="0.2">
      <c r="A326" s="7"/>
      <c r="B326" s="7"/>
      <c r="C326" s="7"/>
      <c r="D326" s="25"/>
      <c r="E326" s="25"/>
      <c r="F326" s="25"/>
      <c r="G326" s="25"/>
      <c r="H326" s="25"/>
      <c r="I326" s="25"/>
      <c r="J326" s="25"/>
      <c r="K326" s="25"/>
      <c r="L326" s="25"/>
      <c r="M326" s="25"/>
      <c r="N326" s="25"/>
      <c r="O326" s="25"/>
      <c r="P326" s="25"/>
      <c r="Q326" s="7"/>
      <c r="R326" s="7"/>
      <c r="S326" s="7"/>
      <c r="T326" s="7"/>
      <c r="U326" s="7"/>
      <c r="V326" s="7"/>
      <c r="W326" s="7"/>
      <c r="X326" s="7"/>
    </row>
    <row r="327" spans="1:24" x14ac:dyDescent="0.2">
      <c r="A327" s="7"/>
      <c r="B327" s="7"/>
      <c r="C327" s="7"/>
      <c r="D327" s="25"/>
      <c r="E327" s="25"/>
      <c r="F327" s="25"/>
      <c r="G327" s="25"/>
      <c r="H327" s="25"/>
      <c r="I327" s="25"/>
      <c r="J327" s="25"/>
      <c r="K327" s="25"/>
      <c r="L327" s="25"/>
      <c r="M327" s="25"/>
      <c r="N327" s="25"/>
      <c r="O327" s="25"/>
      <c r="P327" s="25"/>
      <c r="Q327" s="7"/>
      <c r="R327" s="7"/>
      <c r="S327" s="7"/>
      <c r="T327" s="7"/>
      <c r="U327" s="7"/>
      <c r="V327" s="7"/>
      <c r="W327" s="7"/>
      <c r="X327" s="7"/>
    </row>
    <row r="328" spans="1:24" x14ac:dyDescent="0.2">
      <c r="A328" s="7"/>
      <c r="B328" s="7"/>
      <c r="C328" s="7"/>
      <c r="D328" s="25"/>
      <c r="E328" s="25"/>
      <c r="F328" s="25"/>
      <c r="G328" s="25"/>
      <c r="H328" s="25"/>
      <c r="I328" s="25"/>
      <c r="J328" s="25"/>
      <c r="K328" s="25"/>
      <c r="L328" s="25"/>
      <c r="M328" s="25"/>
      <c r="N328" s="25"/>
      <c r="O328" s="25"/>
      <c r="P328" s="25"/>
      <c r="Q328" s="7"/>
      <c r="R328" s="7"/>
      <c r="S328" s="7"/>
      <c r="T328" s="7"/>
      <c r="U328" s="7"/>
      <c r="V328" s="7"/>
      <c r="W328" s="7"/>
      <c r="X328" s="7"/>
    </row>
    <row r="329" spans="1:24" x14ac:dyDescent="0.2">
      <c r="A329" s="7"/>
      <c r="B329" s="7"/>
      <c r="C329" s="7"/>
      <c r="D329" s="25"/>
      <c r="E329" s="25"/>
      <c r="F329" s="25"/>
      <c r="G329" s="25"/>
      <c r="H329" s="25"/>
      <c r="I329" s="25"/>
      <c r="J329" s="25"/>
      <c r="K329" s="25"/>
      <c r="L329" s="25"/>
      <c r="M329" s="25"/>
      <c r="N329" s="25"/>
      <c r="O329" s="25"/>
      <c r="P329" s="25"/>
      <c r="Q329" s="7"/>
      <c r="R329" s="7"/>
      <c r="S329" s="7"/>
      <c r="T329" s="7"/>
      <c r="U329" s="7"/>
      <c r="V329" s="7"/>
      <c r="W329" s="7"/>
      <c r="X329" s="7"/>
    </row>
    <row r="330" spans="1:24" x14ac:dyDescent="0.2">
      <c r="A330" s="7"/>
      <c r="B330" s="7"/>
      <c r="C330" s="7"/>
      <c r="D330" s="25"/>
      <c r="E330" s="25"/>
      <c r="F330" s="25"/>
      <c r="G330" s="25"/>
      <c r="H330" s="25"/>
      <c r="I330" s="25"/>
      <c r="J330" s="25"/>
      <c r="K330" s="25"/>
      <c r="L330" s="25"/>
      <c r="M330" s="25"/>
      <c r="N330" s="25"/>
      <c r="O330" s="25"/>
      <c r="P330" s="25"/>
      <c r="Q330" s="7"/>
      <c r="R330" s="7"/>
      <c r="S330" s="7"/>
      <c r="T330" s="7"/>
      <c r="U330" s="7"/>
      <c r="V330" s="7"/>
      <c r="W330" s="7"/>
      <c r="X330" s="7"/>
    </row>
    <row r="331" spans="1:24" x14ac:dyDescent="0.2">
      <c r="A331" s="7"/>
      <c r="B331" s="7"/>
      <c r="C331" s="7"/>
      <c r="D331" s="25"/>
      <c r="E331" s="25"/>
      <c r="F331" s="25"/>
      <c r="G331" s="25"/>
      <c r="H331" s="25"/>
      <c r="I331" s="25"/>
      <c r="J331" s="25"/>
      <c r="K331" s="25"/>
      <c r="L331" s="25"/>
      <c r="M331" s="25"/>
      <c r="N331" s="25"/>
      <c r="O331" s="25"/>
      <c r="P331" s="25"/>
      <c r="Q331" s="7"/>
      <c r="R331" s="7"/>
      <c r="S331" s="7"/>
      <c r="T331" s="7"/>
      <c r="U331" s="7"/>
      <c r="V331" s="7"/>
      <c r="W331" s="7"/>
      <c r="X331" s="7"/>
    </row>
    <row r="332" spans="1:24" x14ac:dyDescent="0.2">
      <c r="A332" s="7"/>
      <c r="B332" s="7"/>
      <c r="C332" s="7"/>
      <c r="D332" s="25"/>
      <c r="E332" s="25"/>
      <c r="F332" s="25"/>
      <c r="G332" s="25"/>
      <c r="H332" s="25"/>
      <c r="I332" s="25"/>
      <c r="J332" s="25"/>
      <c r="K332" s="25"/>
      <c r="L332" s="25"/>
      <c r="M332" s="25"/>
      <c r="N332" s="25"/>
      <c r="O332" s="25"/>
      <c r="P332" s="25"/>
      <c r="Q332" s="7"/>
      <c r="R332" s="7"/>
      <c r="S332" s="7"/>
      <c r="T332" s="7"/>
      <c r="U332" s="7"/>
      <c r="V332" s="7"/>
      <c r="W332" s="7"/>
      <c r="X332" s="7"/>
    </row>
    <row r="333" spans="1:24" x14ac:dyDescent="0.2">
      <c r="A333" s="7"/>
      <c r="B333" s="7"/>
      <c r="C333" s="7"/>
      <c r="D333" s="25"/>
      <c r="E333" s="25"/>
      <c r="F333" s="25"/>
      <c r="G333" s="25"/>
      <c r="H333" s="25"/>
      <c r="I333" s="25"/>
      <c r="J333" s="25"/>
      <c r="K333" s="25"/>
      <c r="L333" s="25"/>
      <c r="M333" s="25"/>
      <c r="N333" s="25"/>
      <c r="O333" s="25"/>
      <c r="P333" s="25"/>
      <c r="Q333" s="7"/>
      <c r="R333" s="7"/>
      <c r="S333" s="7"/>
      <c r="T333" s="7"/>
      <c r="U333" s="7"/>
      <c r="V333" s="7"/>
      <c r="W333" s="7"/>
      <c r="X333" s="7"/>
    </row>
    <row r="334" spans="1:24" x14ac:dyDescent="0.2">
      <c r="A334" s="7"/>
      <c r="B334" s="7"/>
      <c r="C334" s="7"/>
      <c r="D334" s="25"/>
      <c r="E334" s="25"/>
      <c r="F334" s="25"/>
      <c r="G334" s="25"/>
      <c r="H334" s="25"/>
      <c r="I334" s="25"/>
      <c r="J334" s="25"/>
      <c r="K334" s="25"/>
      <c r="L334" s="25"/>
      <c r="M334" s="25"/>
      <c r="N334" s="25"/>
      <c r="O334" s="25"/>
      <c r="P334" s="25"/>
      <c r="Q334" s="7"/>
      <c r="R334" s="7"/>
      <c r="S334" s="7"/>
      <c r="T334" s="7"/>
      <c r="U334" s="7"/>
      <c r="V334" s="7"/>
      <c r="W334" s="7"/>
      <c r="X334" s="7"/>
    </row>
    <row r="335" spans="1:24" x14ac:dyDescent="0.2">
      <c r="A335" s="7"/>
      <c r="B335" s="7"/>
      <c r="C335" s="7"/>
      <c r="D335" s="25"/>
      <c r="E335" s="25"/>
      <c r="F335" s="25"/>
      <c r="G335" s="25"/>
      <c r="H335" s="25"/>
      <c r="I335" s="25"/>
      <c r="J335" s="25"/>
      <c r="K335" s="25"/>
      <c r="L335" s="25"/>
      <c r="M335" s="25"/>
      <c r="N335" s="25"/>
      <c r="O335" s="25"/>
      <c r="P335" s="25"/>
      <c r="Q335" s="7"/>
      <c r="R335" s="7"/>
      <c r="S335" s="7"/>
      <c r="T335" s="7"/>
      <c r="U335" s="7"/>
      <c r="V335" s="7"/>
      <c r="W335" s="7"/>
      <c r="X335" s="7"/>
    </row>
    <row r="336" spans="1:24" x14ac:dyDescent="0.2">
      <c r="A336" s="7"/>
      <c r="B336" s="7"/>
      <c r="C336" s="7"/>
      <c r="D336" s="25"/>
      <c r="E336" s="25"/>
      <c r="F336" s="25"/>
      <c r="G336" s="25"/>
      <c r="H336" s="25"/>
      <c r="I336" s="25"/>
      <c r="J336" s="25"/>
      <c r="K336" s="25"/>
      <c r="L336" s="25"/>
      <c r="M336" s="25"/>
      <c r="N336" s="25"/>
      <c r="O336" s="25"/>
      <c r="P336" s="25"/>
      <c r="Q336" s="7"/>
      <c r="R336" s="7"/>
      <c r="S336" s="7"/>
      <c r="T336" s="7"/>
      <c r="U336" s="7"/>
      <c r="V336" s="7"/>
      <c r="W336" s="7"/>
      <c r="X336" s="7"/>
    </row>
    <row r="337" spans="1:24" x14ac:dyDescent="0.2">
      <c r="A337" s="7"/>
      <c r="B337" s="7"/>
      <c r="C337" s="7"/>
      <c r="D337" s="25"/>
      <c r="E337" s="25"/>
      <c r="F337" s="25"/>
      <c r="G337" s="25"/>
      <c r="H337" s="25"/>
      <c r="I337" s="25"/>
      <c r="J337" s="25"/>
      <c r="K337" s="25"/>
      <c r="L337" s="25"/>
      <c r="M337" s="25"/>
      <c r="N337" s="25"/>
      <c r="O337" s="25"/>
      <c r="P337" s="25"/>
      <c r="Q337" s="7"/>
      <c r="R337" s="7"/>
      <c r="S337" s="7"/>
      <c r="T337" s="7"/>
      <c r="U337" s="7"/>
      <c r="V337" s="7"/>
      <c r="W337" s="7"/>
      <c r="X337" s="7"/>
    </row>
    <row r="338" spans="1:24" x14ac:dyDescent="0.2">
      <c r="A338" s="7"/>
      <c r="B338" s="7"/>
      <c r="C338" s="7"/>
      <c r="D338" s="25"/>
      <c r="E338" s="25"/>
      <c r="F338" s="25"/>
      <c r="G338" s="25"/>
      <c r="H338" s="25"/>
      <c r="I338" s="25"/>
      <c r="J338" s="25"/>
      <c r="K338" s="25"/>
      <c r="L338" s="25"/>
      <c r="M338" s="25"/>
      <c r="N338" s="25"/>
      <c r="O338" s="25"/>
      <c r="P338" s="25"/>
      <c r="Q338" s="7"/>
      <c r="R338" s="7"/>
      <c r="S338" s="7"/>
      <c r="T338" s="7"/>
      <c r="U338" s="7"/>
      <c r="V338" s="7"/>
      <c r="W338" s="7"/>
      <c r="X338" s="7"/>
    </row>
    <row r="339" spans="1:24" x14ac:dyDescent="0.2">
      <c r="A339" s="7"/>
      <c r="B339" s="7"/>
      <c r="C339" s="7"/>
      <c r="D339" s="25"/>
      <c r="E339" s="25"/>
      <c r="F339" s="25"/>
      <c r="G339" s="25"/>
      <c r="H339" s="25"/>
      <c r="I339" s="25"/>
      <c r="J339" s="25"/>
      <c r="K339" s="25"/>
      <c r="L339" s="25"/>
      <c r="M339" s="25"/>
      <c r="N339" s="25"/>
      <c r="O339" s="25"/>
      <c r="P339" s="25"/>
      <c r="Q339" s="7"/>
      <c r="R339" s="7"/>
      <c r="S339" s="7"/>
      <c r="T339" s="7"/>
      <c r="U339" s="7"/>
      <c r="V339" s="7"/>
      <c r="W339" s="7"/>
      <c r="X339" s="7"/>
    </row>
    <row r="340" spans="1:24" x14ac:dyDescent="0.2">
      <c r="A340" s="7"/>
      <c r="B340" s="7"/>
      <c r="C340" s="7"/>
      <c r="D340" s="25"/>
      <c r="E340" s="25"/>
      <c r="F340" s="25"/>
      <c r="G340" s="25"/>
      <c r="H340" s="25"/>
      <c r="I340" s="25"/>
      <c r="J340" s="25"/>
      <c r="K340" s="25"/>
      <c r="L340" s="25"/>
      <c r="M340" s="25"/>
      <c r="N340" s="25"/>
      <c r="O340" s="25"/>
      <c r="P340" s="25"/>
      <c r="Q340" s="7"/>
      <c r="R340" s="7"/>
      <c r="S340" s="7"/>
      <c r="T340" s="7"/>
      <c r="U340" s="7"/>
      <c r="V340" s="7"/>
      <c r="W340" s="7"/>
      <c r="X340" s="7"/>
    </row>
    <row r="341" spans="1:24" x14ac:dyDescent="0.2">
      <c r="A341" s="7"/>
      <c r="B341" s="7"/>
      <c r="C341" s="7"/>
      <c r="D341" s="25"/>
      <c r="E341" s="25"/>
      <c r="F341" s="25"/>
      <c r="G341" s="25"/>
      <c r="H341" s="25"/>
      <c r="I341" s="25"/>
      <c r="J341" s="25"/>
      <c r="K341" s="25"/>
      <c r="L341" s="25"/>
      <c r="M341" s="25"/>
      <c r="N341" s="25"/>
      <c r="O341" s="25"/>
      <c r="P341" s="25"/>
      <c r="Q341" s="7"/>
      <c r="R341" s="7"/>
      <c r="S341" s="7"/>
      <c r="T341" s="7"/>
      <c r="U341" s="7"/>
      <c r="V341" s="7"/>
      <c r="W341" s="7"/>
      <c r="X341" s="7"/>
    </row>
    <row r="342" spans="1:24" x14ac:dyDescent="0.2">
      <c r="A342" s="7"/>
      <c r="B342" s="7"/>
      <c r="C342" s="7"/>
      <c r="D342" s="25"/>
      <c r="E342" s="25"/>
      <c r="F342" s="25"/>
      <c r="G342" s="25"/>
      <c r="H342" s="25"/>
      <c r="I342" s="25"/>
      <c r="J342" s="25"/>
      <c r="K342" s="25"/>
      <c r="L342" s="25"/>
      <c r="M342" s="25"/>
      <c r="N342" s="25"/>
      <c r="O342" s="25"/>
      <c r="P342" s="25"/>
      <c r="Q342" s="7"/>
      <c r="R342" s="7"/>
      <c r="S342" s="7"/>
      <c r="T342" s="7"/>
      <c r="U342" s="7"/>
      <c r="V342" s="7"/>
      <c r="W342" s="7"/>
      <c r="X342" s="7"/>
    </row>
    <row r="343" spans="1:24" x14ac:dyDescent="0.2">
      <c r="A343" s="7"/>
      <c r="B343" s="7"/>
      <c r="C343" s="7"/>
      <c r="D343" s="25"/>
      <c r="E343" s="25"/>
      <c r="F343" s="25"/>
      <c r="G343" s="25"/>
      <c r="H343" s="25"/>
      <c r="I343" s="25"/>
      <c r="J343" s="25"/>
      <c r="K343" s="25"/>
      <c r="L343" s="25"/>
      <c r="M343" s="25"/>
      <c r="N343" s="25"/>
      <c r="O343" s="25"/>
      <c r="P343" s="25"/>
      <c r="Q343" s="7"/>
      <c r="R343" s="7"/>
      <c r="S343" s="7"/>
      <c r="T343" s="7"/>
      <c r="U343" s="7"/>
      <c r="V343" s="7"/>
      <c r="W343" s="7"/>
      <c r="X343" s="7"/>
    </row>
    <row r="344" spans="1:24" x14ac:dyDescent="0.2">
      <c r="A344" s="7"/>
      <c r="B344" s="7"/>
      <c r="C344" s="7"/>
      <c r="D344" s="25"/>
      <c r="E344" s="25"/>
      <c r="F344" s="25"/>
      <c r="G344" s="25"/>
      <c r="H344" s="25"/>
      <c r="I344" s="25"/>
      <c r="J344" s="25"/>
      <c r="K344" s="25"/>
      <c r="L344" s="25"/>
      <c r="M344" s="25"/>
      <c r="N344" s="25"/>
      <c r="O344" s="25"/>
      <c r="P344" s="25"/>
      <c r="Q344" s="7"/>
      <c r="R344" s="7"/>
      <c r="S344" s="7"/>
      <c r="T344" s="7"/>
      <c r="U344" s="7"/>
      <c r="V344" s="7"/>
      <c r="W344" s="7"/>
      <c r="X344" s="7"/>
    </row>
    <row r="345" spans="1:24" x14ac:dyDescent="0.2">
      <c r="A345" s="7"/>
      <c r="B345" s="7"/>
      <c r="C345" s="7"/>
      <c r="D345" s="25"/>
      <c r="E345" s="25"/>
      <c r="F345" s="25"/>
      <c r="G345" s="25"/>
      <c r="H345" s="25"/>
      <c r="I345" s="25"/>
      <c r="J345" s="25"/>
      <c r="K345" s="25"/>
      <c r="L345" s="25"/>
      <c r="M345" s="25"/>
      <c r="N345" s="25"/>
      <c r="O345" s="25"/>
      <c r="P345" s="25"/>
      <c r="Q345" s="7"/>
      <c r="R345" s="7"/>
      <c r="S345" s="7"/>
      <c r="T345" s="7"/>
      <c r="U345" s="7"/>
      <c r="V345" s="7"/>
      <c r="W345" s="7"/>
      <c r="X345" s="7"/>
    </row>
    <row r="346" spans="1:24" x14ac:dyDescent="0.2">
      <c r="A346" s="7"/>
      <c r="B346" s="7"/>
      <c r="C346" s="7"/>
      <c r="D346" s="25"/>
      <c r="E346" s="25"/>
      <c r="F346" s="25"/>
      <c r="G346" s="25"/>
      <c r="H346" s="25"/>
      <c r="I346" s="25"/>
      <c r="J346" s="25"/>
      <c r="K346" s="25"/>
      <c r="L346" s="25"/>
      <c r="M346" s="25"/>
      <c r="N346" s="25"/>
      <c r="O346" s="25"/>
      <c r="P346" s="25"/>
      <c r="Q346" s="7"/>
      <c r="R346" s="7"/>
      <c r="S346" s="7"/>
      <c r="T346" s="7"/>
      <c r="U346" s="7"/>
      <c r="V346" s="7"/>
      <c r="W346" s="7"/>
      <c r="X346" s="7"/>
    </row>
    <row r="347" spans="1:24" x14ac:dyDescent="0.2">
      <c r="A347" s="7"/>
      <c r="B347" s="7"/>
      <c r="C347" s="7"/>
      <c r="D347" s="25"/>
      <c r="E347" s="25"/>
      <c r="F347" s="25"/>
      <c r="G347" s="25"/>
      <c r="H347" s="25"/>
      <c r="I347" s="25"/>
      <c r="J347" s="25"/>
      <c r="K347" s="25"/>
      <c r="L347" s="25"/>
      <c r="M347" s="25"/>
      <c r="N347" s="25"/>
      <c r="O347" s="25"/>
      <c r="P347" s="25"/>
      <c r="Q347" s="7"/>
      <c r="R347" s="7"/>
      <c r="S347" s="7"/>
      <c r="T347" s="7"/>
      <c r="U347" s="7"/>
      <c r="V347" s="7"/>
      <c r="W347" s="7"/>
      <c r="X347" s="7"/>
    </row>
    <row r="348" spans="1:24" x14ac:dyDescent="0.2">
      <c r="A348" s="7"/>
      <c r="B348" s="7"/>
      <c r="C348" s="7"/>
      <c r="D348" s="25"/>
      <c r="E348" s="25"/>
      <c r="F348" s="25"/>
      <c r="G348" s="25"/>
      <c r="H348" s="25"/>
      <c r="I348" s="25"/>
      <c r="J348" s="25"/>
      <c r="K348" s="25"/>
      <c r="L348" s="25"/>
      <c r="M348" s="25"/>
      <c r="N348" s="25"/>
      <c r="O348" s="25"/>
      <c r="P348" s="25"/>
      <c r="Q348" s="7"/>
      <c r="R348" s="7"/>
      <c r="S348" s="7"/>
      <c r="T348" s="7"/>
      <c r="U348" s="7"/>
      <c r="V348" s="7"/>
      <c r="W348" s="7"/>
      <c r="X348" s="7"/>
    </row>
    <row r="349" spans="1:24" x14ac:dyDescent="0.2">
      <c r="A349" s="7"/>
      <c r="B349" s="7"/>
      <c r="C349" s="7"/>
      <c r="D349" s="25"/>
      <c r="E349" s="25"/>
      <c r="F349" s="25"/>
      <c r="G349" s="25"/>
      <c r="H349" s="25"/>
      <c r="I349" s="25"/>
      <c r="J349" s="25"/>
      <c r="K349" s="25"/>
      <c r="L349" s="25"/>
      <c r="M349" s="25"/>
      <c r="N349" s="25"/>
      <c r="O349" s="25"/>
      <c r="P349" s="25"/>
      <c r="Q349" s="7"/>
      <c r="R349" s="7"/>
      <c r="S349" s="7"/>
      <c r="T349" s="7"/>
      <c r="U349" s="7"/>
      <c r="V349" s="7"/>
      <c r="W349" s="7"/>
      <c r="X349" s="7"/>
    </row>
    <row r="350" spans="1:24" x14ac:dyDescent="0.2">
      <c r="A350" s="7"/>
      <c r="B350" s="7"/>
      <c r="C350" s="7"/>
      <c r="D350" s="25"/>
      <c r="E350" s="25"/>
      <c r="F350" s="25"/>
      <c r="G350" s="25"/>
      <c r="H350" s="25"/>
      <c r="I350" s="25"/>
      <c r="J350" s="25"/>
      <c r="K350" s="25"/>
      <c r="L350" s="25"/>
      <c r="M350" s="25"/>
      <c r="N350" s="25"/>
      <c r="O350" s="25"/>
      <c r="P350" s="25"/>
      <c r="Q350" s="7"/>
      <c r="R350" s="7"/>
      <c r="S350" s="7"/>
      <c r="T350" s="7"/>
      <c r="U350" s="7"/>
      <c r="V350" s="7"/>
      <c r="W350" s="7"/>
      <c r="X350" s="7"/>
    </row>
    <row r="351" spans="1:24" x14ac:dyDescent="0.2">
      <c r="A351" s="7"/>
      <c r="B351" s="7"/>
      <c r="C351" s="7"/>
      <c r="D351" s="25"/>
      <c r="E351" s="25"/>
      <c r="F351" s="25"/>
      <c r="G351" s="25"/>
      <c r="H351" s="25"/>
      <c r="I351" s="25"/>
      <c r="J351" s="25"/>
      <c r="K351" s="25"/>
      <c r="L351" s="25"/>
      <c r="M351" s="25"/>
      <c r="N351" s="25"/>
      <c r="O351" s="25"/>
      <c r="P351" s="25"/>
      <c r="Q351" s="7"/>
      <c r="R351" s="7"/>
      <c r="S351" s="7"/>
      <c r="T351" s="7"/>
      <c r="U351" s="7"/>
      <c r="V351" s="7"/>
      <c r="W351" s="7"/>
      <c r="X351" s="7"/>
    </row>
    <row r="352" spans="1:24" x14ac:dyDescent="0.2">
      <c r="A352" s="7"/>
      <c r="B352" s="7"/>
      <c r="C352" s="7"/>
      <c r="D352" s="25"/>
      <c r="E352" s="25"/>
      <c r="F352" s="25"/>
      <c r="G352" s="25"/>
      <c r="H352" s="25"/>
      <c r="I352" s="25"/>
      <c r="J352" s="25"/>
      <c r="K352" s="25"/>
      <c r="L352" s="25"/>
      <c r="M352" s="25"/>
      <c r="N352" s="25"/>
      <c r="O352" s="25"/>
      <c r="P352" s="25"/>
      <c r="Q352" s="7"/>
      <c r="R352" s="7"/>
      <c r="S352" s="7"/>
      <c r="T352" s="7"/>
      <c r="U352" s="7"/>
      <c r="V352" s="7"/>
      <c r="W352" s="7"/>
      <c r="X352" s="7"/>
    </row>
    <row r="353" spans="1:24" x14ac:dyDescent="0.2">
      <c r="A353" s="7"/>
      <c r="B353" s="7"/>
      <c r="C353" s="7"/>
      <c r="D353" s="25"/>
      <c r="E353" s="25"/>
      <c r="F353" s="25"/>
      <c r="G353" s="25"/>
      <c r="H353" s="25"/>
      <c r="I353" s="25"/>
      <c r="J353" s="25"/>
      <c r="K353" s="25"/>
      <c r="L353" s="25"/>
      <c r="M353" s="25"/>
      <c r="N353" s="25"/>
      <c r="O353" s="25"/>
      <c r="P353" s="25"/>
      <c r="Q353" s="7"/>
      <c r="R353" s="7"/>
      <c r="S353" s="7"/>
      <c r="T353" s="7"/>
      <c r="U353" s="7"/>
      <c r="V353" s="7"/>
      <c r="W353" s="7"/>
      <c r="X353" s="7"/>
    </row>
    <row r="354" spans="1:24" x14ac:dyDescent="0.2">
      <c r="A354" s="7"/>
      <c r="B354" s="7"/>
      <c r="C354" s="7"/>
      <c r="D354" s="25"/>
      <c r="E354" s="25"/>
      <c r="F354" s="25"/>
      <c r="G354" s="25"/>
      <c r="H354" s="25"/>
      <c r="I354" s="25"/>
      <c r="J354" s="25"/>
      <c r="K354" s="25"/>
      <c r="L354" s="25"/>
      <c r="M354" s="25"/>
      <c r="N354" s="25"/>
      <c r="O354" s="25"/>
      <c r="P354" s="25"/>
      <c r="Q354" s="7"/>
      <c r="R354" s="7"/>
      <c r="S354" s="7"/>
      <c r="T354" s="7"/>
      <c r="U354" s="7"/>
      <c r="V354" s="7"/>
      <c r="W354" s="7"/>
      <c r="X354" s="7"/>
    </row>
    <row r="355" spans="1:24" x14ac:dyDescent="0.2">
      <c r="A355" s="7"/>
      <c r="B355" s="7"/>
      <c r="C355" s="7"/>
      <c r="D355" s="25"/>
      <c r="E355" s="25"/>
      <c r="F355" s="25"/>
      <c r="G355" s="25"/>
      <c r="H355" s="25"/>
      <c r="I355" s="25"/>
      <c r="J355" s="25"/>
      <c r="K355" s="25"/>
      <c r="L355" s="25"/>
      <c r="M355" s="25"/>
      <c r="N355" s="25"/>
      <c r="O355" s="25"/>
      <c r="P355" s="25"/>
      <c r="Q355" s="7"/>
      <c r="R355" s="7"/>
      <c r="S355" s="7"/>
      <c r="T355" s="7"/>
      <c r="U355" s="7"/>
      <c r="V355" s="7"/>
      <c r="W355" s="7"/>
      <c r="X355" s="7"/>
    </row>
    <row r="356" spans="1:24" x14ac:dyDescent="0.2">
      <c r="A356" s="7"/>
      <c r="B356" s="7"/>
      <c r="C356" s="7"/>
      <c r="D356" s="25"/>
      <c r="E356" s="25"/>
      <c r="F356" s="25"/>
      <c r="G356" s="25"/>
      <c r="H356" s="25"/>
      <c r="I356" s="25"/>
      <c r="J356" s="25"/>
      <c r="K356" s="25"/>
      <c r="L356" s="25"/>
      <c r="M356" s="25"/>
      <c r="N356" s="25"/>
      <c r="O356" s="25"/>
      <c r="P356" s="25"/>
      <c r="Q356" s="7"/>
      <c r="R356" s="7"/>
      <c r="S356" s="7"/>
      <c r="T356" s="7"/>
      <c r="U356" s="7"/>
      <c r="V356" s="7"/>
      <c r="W356" s="7"/>
      <c r="X356" s="7"/>
    </row>
    <row r="357" spans="1:24" x14ac:dyDescent="0.2">
      <c r="A357" s="7"/>
      <c r="B357" s="7"/>
      <c r="C357" s="7"/>
      <c r="D357" s="25"/>
      <c r="E357" s="25"/>
      <c r="F357" s="25"/>
      <c r="G357" s="25"/>
      <c r="H357" s="25"/>
      <c r="I357" s="25"/>
      <c r="J357" s="25"/>
      <c r="K357" s="25"/>
      <c r="L357" s="25"/>
      <c r="M357" s="25"/>
      <c r="N357" s="25"/>
      <c r="O357" s="25"/>
      <c r="P357" s="25"/>
      <c r="Q357" s="7"/>
      <c r="R357" s="7"/>
      <c r="S357" s="7"/>
      <c r="T357" s="7"/>
      <c r="U357" s="7"/>
      <c r="V357" s="7"/>
      <c r="W357" s="7"/>
      <c r="X357" s="7"/>
    </row>
    <row r="358" spans="1:24" x14ac:dyDescent="0.2">
      <c r="A358" s="7"/>
      <c r="B358" s="7"/>
      <c r="C358" s="7"/>
      <c r="D358" s="25"/>
      <c r="E358" s="25"/>
      <c r="F358" s="25"/>
      <c r="G358" s="25"/>
      <c r="H358" s="25"/>
      <c r="I358" s="25"/>
      <c r="J358" s="25"/>
      <c r="K358" s="25"/>
      <c r="L358" s="25"/>
      <c r="M358" s="25"/>
      <c r="N358" s="25"/>
      <c r="O358" s="25"/>
      <c r="P358" s="25"/>
      <c r="Q358" s="7"/>
      <c r="R358" s="7"/>
      <c r="S358" s="7"/>
      <c r="T358" s="7"/>
      <c r="U358" s="7"/>
      <c r="V358" s="7"/>
      <c r="W358" s="7"/>
      <c r="X358" s="7"/>
    </row>
    <row r="359" spans="1:24" x14ac:dyDescent="0.2">
      <c r="A359" s="7"/>
      <c r="B359" s="7"/>
      <c r="C359" s="7"/>
      <c r="D359" s="25"/>
      <c r="E359" s="25"/>
      <c r="F359" s="25"/>
      <c r="G359" s="25"/>
      <c r="H359" s="25"/>
      <c r="I359" s="25"/>
      <c r="J359" s="25"/>
      <c r="K359" s="25"/>
      <c r="L359" s="25"/>
      <c r="M359" s="25"/>
      <c r="N359" s="25"/>
      <c r="O359" s="25"/>
      <c r="P359" s="25"/>
      <c r="Q359" s="7"/>
      <c r="R359" s="7"/>
      <c r="S359" s="7"/>
      <c r="T359" s="7"/>
      <c r="U359" s="7"/>
      <c r="V359" s="7"/>
      <c r="W359" s="7"/>
      <c r="X359" s="7"/>
    </row>
    <row r="360" spans="1:24" x14ac:dyDescent="0.2">
      <c r="A360" s="7"/>
      <c r="B360" s="7"/>
      <c r="C360" s="7"/>
      <c r="D360" s="25"/>
      <c r="E360" s="25"/>
      <c r="F360" s="25"/>
      <c r="G360" s="25"/>
      <c r="H360" s="25"/>
      <c r="I360" s="25"/>
      <c r="J360" s="25"/>
      <c r="K360" s="25"/>
      <c r="L360" s="25"/>
      <c r="M360" s="25"/>
      <c r="N360" s="25"/>
      <c r="O360" s="25"/>
      <c r="P360" s="25"/>
      <c r="Q360" s="7"/>
      <c r="R360" s="7"/>
      <c r="S360" s="7"/>
      <c r="T360" s="7"/>
      <c r="U360" s="7"/>
      <c r="V360" s="7"/>
      <c r="W360" s="7"/>
      <c r="X360" s="7"/>
    </row>
    <row r="361" spans="1:24" x14ac:dyDescent="0.2">
      <c r="A361" s="7"/>
      <c r="B361" s="7"/>
      <c r="C361" s="7"/>
      <c r="D361" s="25"/>
      <c r="E361" s="25"/>
      <c r="F361" s="25"/>
      <c r="G361" s="25"/>
      <c r="H361" s="25"/>
      <c r="I361" s="25"/>
      <c r="J361" s="25"/>
      <c r="K361" s="25"/>
      <c r="L361" s="25"/>
      <c r="M361" s="25"/>
      <c r="N361" s="25"/>
      <c r="O361" s="25"/>
      <c r="P361" s="25"/>
      <c r="Q361" s="7"/>
      <c r="R361" s="7"/>
      <c r="S361" s="7"/>
      <c r="T361" s="7"/>
      <c r="U361" s="7"/>
      <c r="V361" s="7"/>
      <c r="W361" s="7"/>
      <c r="X361" s="7"/>
    </row>
    <row r="362" spans="1:24" x14ac:dyDescent="0.2">
      <c r="A362" s="7"/>
      <c r="B362" s="7"/>
      <c r="C362" s="7"/>
      <c r="D362" s="25"/>
      <c r="E362" s="25"/>
      <c r="F362" s="25"/>
      <c r="G362" s="25"/>
      <c r="H362" s="25"/>
      <c r="I362" s="25"/>
      <c r="J362" s="25"/>
      <c r="K362" s="25"/>
      <c r="L362" s="25"/>
      <c r="M362" s="25"/>
      <c r="N362" s="25"/>
      <c r="O362" s="25"/>
      <c r="P362" s="25"/>
      <c r="Q362" s="7"/>
      <c r="R362" s="7"/>
      <c r="S362" s="7"/>
      <c r="T362" s="7"/>
      <c r="U362" s="7"/>
      <c r="V362" s="7"/>
      <c r="W362" s="7"/>
      <c r="X362" s="7"/>
    </row>
    <row r="363" spans="1:24" x14ac:dyDescent="0.2">
      <c r="A363" s="7"/>
      <c r="B363" s="7"/>
      <c r="C363" s="7"/>
      <c r="D363" s="25"/>
      <c r="E363" s="25"/>
      <c r="F363" s="25"/>
      <c r="G363" s="25"/>
      <c r="H363" s="25"/>
      <c r="I363" s="25"/>
      <c r="J363" s="25"/>
      <c r="K363" s="25"/>
      <c r="L363" s="25"/>
      <c r="M363" s="25"/>
      <c r="N363" s="25"/>
      <c r="O363" s="25"/>
      <c r="P363" s="25"/>
      <c r="Q363" s="7"/>
      <c r="R363" s="7"/>
      <c r="S363" s="7"/>
      <c r="T363" s="7"/>
      <c r="U363" s="7"/>
      <c r="V363" s="7"/>
      <c r="W363" s="7"/>
      <c r="X363" s="7"/>
    </row>
    <row r="364" spans="1:24" x14ac:dyDescent="0.2">
      <c r="A364" s="7"/>
      <c r="B364" s="7"/>
      <c r="C364" s="7"/>
      <c r="D364" s="25"/>
      <c r="E364" s="25"/>
      <c r="F364" s="25"/>
      <c r="G364" s="25"/>
      <c r="H364" s="25"/>
      <c r="I364" s="25"/>
      <c r="J364" s="25"/>
      <c r="K364" s="25"/>
      <c r="L364" s="25"/>
      <c r="M364" s="25"/>
      <c r="N364" s="25"/>
      <c r="O364" s="25"/>
      <c r="P364" s="25"/>
      <c r="Q364" s="7"/>
      <c r="R364" s="7"/>
      <c r="S364" s="7"/>
      <c r="T364" s="7"/>
      <c r="U364" s="7"/>
      <c r="V364" s="7"/>
      <c r="W364" s="7"/>
      <c r="X364" s="7"/>
    </row>
    <row r="365" spans="1:24" x14ac:dyDescent="0.2">
      <c r="A365" s="7"/>
      <c r="B365" s="7"/>
      <c r="C365" s="7"/>
      <c r="D365" s="25"/>
      <c r="E365" s="25"/>
      <c r="F365" s="25"/>
      <c r="G365" s="25"/>
      <c r="H365" s="25"/>
      <c r="I365" s="25"/>
      <c r="J365" s="25"/>
      <c r="K365" s="25"/>
      <c r="L365" s="25"/>
      <c r="M365" s="25"/>
      <c r="N365" s="25"/>
      <c r="O365" s="25"/>
      <c r="P365" s="25"/>
      <c r="Q365" s="7"/>
      <c r="R365" s="7"/>
      <c r="S365" s="7"/>
      <c r="T365" s="7"/>
      <c r="U365" s="7"/>
      <c r="V365" s="7"/>
      <c r="W365" s="7"/>
      <c r="X365" s="7"/>
    </row>
    <row r="366" spans="1:24" x14ac:dyDescent="0.2">
      <c r="A366" s="7"/>
      <c r="B366" s="7"/>
      <c r="C366" s="7"/>
      <c r="D366" s="25"/>
      <c r="E366" s="25"/>
      <c r="F366" s="25"/>
      <c r="G366" s="25"/>
      <c r="H366" s="25"/>
      <c r="I366" s="25"/>
      <c r="J366" s="25"/>
      <c r="K366" s="25"/>
      <c r="L366" s="25"/>
      <c r="M366" s="25"/>
      <c r="N366" s="25"/>
      <c r="O366" s="25"/>
      <c r="P366" s="25"/>
      <c r="Q366" s="7"/>
      <c r="R366" s="7"/>
      <c r="S366" s="7"/>
      <c r="T366" s="7"/>
      <c r="U366" s="7"/>
      <c r="V366" s="7"/>
      <c r="W366" s="7"/>
      <c r="X366" s="7"/>
    </row>
    <row r="367" spans="1:24" x14ac:dyDescent="0.2">
      <c r="A367" s="7"/>
      <c r="B367" s="7"/>
      <c r="C367" s="7"/>
      <c r="D367" s="25"/>
      <c r="E367" s="25"/>
      <c r="F367" s="25"/>
      <c r="G367" s="25"/>
      <c r="H367" s="25"/>
      <c r="I367" s="25"/>
      <c r="J367" s="25"/>
      <c r="K367" s="25"/>
      <c r="L367" s="25"/>
      <c r="M367" s="25"/>
      <c r="N367" s="25"/>
      <c r="O367" s="25"/>
      <c r="P367" s="25"/>
      <c r="Q367" s="7"/>
      <c r="R367" s="7"/>
      <c r="S367" s="7"/>
      <c r="T367" s="7"/>
      <c r="U367" s="7"/>
      <c r="V367" s="7"/>
      <c r="W367" s="7"/>
      <c r="X367" s="7"/>
    </row>
    <row r="368" spans="1:24" x14ac:dyDescent="0.2">
      <c r="A368" s="7"/>
      <c r="B368" s="7"/>
      <c r="C368" s="7"/>
      <c r="D368" s="25"/>
      <c r="E368" s="25"/>
      <c r="F368" s="25"/>
      <c r="G368" s="25"/>
      <c r="H368" s="25"/>
      <c r="I368" s="25"/>
      <c r="J368" s="25"/>
      <c r="K368" s="25"/>
      <c r="L368" s="25"/>
      <c r="M368" s="25"/>
      <c r="N368" s="25"/>
      <c r="O368" s="25"/>
      <c r="P368" s="25"/>
      <c r="Q368" s="7"/>
      <c r="R368" s="7"/>
      <c r="S368" s="7"/>
      <c r="T368" s="7"/>
      <c r="U368" s="7"/>
      <c r="V368" s="7"/>
      <c r="W368" s="7"/>
      <c r="X368" s="7"/>
    </row>
    <row r="369" spans="1:24" x14ac:dyDescent="0.2">
      <c r="A369" s="7"/>
      <c r="B369" s="7"/>
      <c r="C369" s="7"/>
      <c r="D369" s="25"/>
      <c r="E369" s="25"/>
      <c r="F369" s="25"/>
      <c r="G369" s="25"/>
      <c r="H369" s="25"/>
      <c r="I369" s="25"/>
      <c r="J369" s="25"/>
      <c r="K369" s="25"/>
      <c r="L369" s="25"/>
      <c r="M369" s="25"/>
      <c r="N369" s="25"/>
      <c r="O369" s="25"/>
      <c r="P369" s="25"/>
      <c r="Q369" s="7"/>
      <c r="R369" s="7"/>
      <c r="S369" s="7"/>
      <c r="T369" s="7"/>
      <c r="U369" s="7"/>
      <c r="V369" s="7"/>
      <c r="W369" s="7"/>
      <c r="X369" s="7"/>
    </row>
    <row r="370" spans="1:24" x14ac:dyDescent="0.2">
      <c r="A370" s="7"/>
      <c r="B370" s="7"/>
      <c r="C370" s="7"/>
      <c r="D370" s="25"/>
      <c r="E370" s="25"/>
      <c r="F370" s="25"/>
      <c r="G370" s="25"/>
      <c r="H370" s="25"/>
      <c r="I370" s="25"/>
      <c r="J370" s="25"/>
      <c r="K370" s="25"/>
      <c r="L370" s="25"/>
      <c r="M370" s="25"/>
      <c r="N370" s="25"/>
      <c r="O370" s="25"/>
      <c r="P370" s="25"/>
      <c r="Q370" s="7"/>
      <c r="R370" s="7"/>
      <c r="S370" s="7"/>
      <c r="T370" s="7"/>
      <c r="U370" s="7"/>
      <c r="V370" s="7"/>
      <c r="W370" s="7"/>
      <c r="X370" s="7"/>
    </row>
    <row r="371" spans="1:24" x14ac:dyDescent="0.2">
      <c r="A371" s="7"/>
      <c r="B371" s="7"/>
      <c r="C371" s="7"/>
      <c r="D371" s="25"/>
      <c r="E371" s="25"/>
      <c r="F371" s="25"/>
      <c r="G371" s="25"/>
      <c r="H371" s="25"/>
      <c r="I371" s="25"/>
      <c r="J371" s="25"/>
      <c r="K371" s="25"/>
      <c r="L371" s="25"/>
      <c r="M371" s="25"/>
      <c r="N371" s="25"/>
      <c r="O371" s="25"/>
      <c r="P371" s="25"/>
      <c r="Q371" s="7"/>
      <c r="R371" s="7"/>
      <c r="S371" s="7"/>
      <c r="T371" s="7"/>
      <c r="U371" s="7"/>
      <c r="V371" s="7"/>
      <c r="W371" s="7"/>
      <c r="X371" s="7"/>
    </row>
    <row r="372" spans="1:24" x14ac:dyDescent="0.2">
      <c r="A372" s="7"/>
      <c r="B372" s="7"/>
      <c r="C372" s="7"/>
      <c r="D372" s="25"/>
      <c r="E372" s="25"/>
      <c r="F372" s="25"/>
      <c r="G372" s="25"/>
      <c r="H372" s="25"/>
      <c r="I372" s="25"/>
      <c r="J372" s="25"/>
      <c r="K372" s="25"/>
      <c r="L372" s="25"/>
      <c r="M372" s="25"/>
      <c r="N372" s="25"/>
      <c r="O372" s="25"/>
      <c r="P372" s="25"/>
      <c r="Q372" s="7"/>
      <c r="R372" s="7"/>
      <c r="S372" s="7"/>
      <c r="T372" s="7"/>
      <c r="U372" s="7"/>
      <c r="V372" s="7"/>
      <c r="W372" s="7"/>
      <c r="X372" s="7"/>
    </row>
    <row r="373" spans="1:24" x14ac:dyDescent="0.2">
      <c r="A373" s="7"/>
      <c r="B373" s="7"/>
      <c r="C373" s="7"/>
      <c r="D373" s="25"/>
      <c r="E373" s="25"/>
      <c r="F373" s="25"/>
      <c r="G373" s="25"/>
      <c r="H373" s="25"/>
      <c r="I373" s="25"/>
      <c r="J373" s="25"/>
      <c r="K373" s="25"/>
      <c r="L373" s="25"/>
      <c r="M373" s="25"/>
      <c r="N373" s="25"/>
      <c r="O373" s="25"/>
      <c r="P373" s="25"/>
      <c r="Q373" s="7"/>
      <c r="R373" s="7"/>
      <c r="S373" s="7"/>
      <c r="T373" s="7"/>
      <c r="U373" s="7"/>
      <c r="V373" s="7"/>
      <c r="W373" s="7"/>
      <c r="X373" s="7"/>
    </row>
    <row r="374" spans="1:24" x14ac:dyDescent="0.2">
      <c r="A374" s="7"/>
      <c r="B374" s="7"/>
      <c r="C374" s="7"/>
      <c r="D374" s="25"/>
      <c r="E374" s="25"/>
      <c r="F374" s="25"/>
      <c r="G374" s="25"/>
      <c r="H374" s="25"/>
      <c r="I374" s="25"/>
      <c r="J374" s="25"/>
      <c r="K374" s="25"/>
      <c r="L374" s="25"/>
      <c r="M374" s="25"/>
      <c r="N374" s="25"/>
      <c r="O374" s="25"/>
      <c r="P374" s="25"/>
      <c r="Q374" s="7"/>
      <c r="R374" s="7"/>
      <c r="S374" s="7"/>
      <c r="T374" s="7"/>
      <c r="U374" s="7"/>
      <c r="V374" s="7"/>
      <c r="W374" s="7"/>
      <c r="X374" s="7"/>
    </row>
    <row r="375" spans="1:24" x14ac:dyDescent="0.2">
      <c r="A375" s="7"/>
      <c r="B375" s="7"/>
      <c r="C375" s="7"/>
      <c r="D375" s="25"/>
      <c r="E375" s="25"/>
      <c r="F375" s="25"/>
      <c r="G375" s="25"/>
      <c r="H375" s="25"/>
      <c r="I375" s="25"/>
      <c r="J375" s="25"/>
      <c r="K375" s="25"/>
      <c r="L375" s="25"/>
      <c r="M375" s="25"/>
      <c r="N375" s="25"/>
      <c r="O375" s="25"/>
      <c r="P375" s="25"/>
      <c r="Q375" s="7"/>
      <c r="R375" s="7"/>
      <c r="S375" s="7"/>
      <c r="T375" s="7"/>
      <c r="U375" s="7"/>
      <c r="V375" s="7"/>
      <c r="W375" s="7"/>
      <c r="X375" s="7"/>
    </row>
    <row r="376" spans="1:24" x14ac:dyDescent="0.2">
      <c r="A376" s="7"/>
      <c r="B376" s="7"/>
      <c r="C376" s="7"/>
      <c r="D376" s="25"/>
      <c r="E376" s="25"/>
      <c r="F376" s="25"/>
      <c r="G376" s="25"/>
      <c r="H376" s="25"/>
      <c r="I376" s="25"/>
      <c r="J376" s="25"/>
      <c r="K376" s="25"/>
      <c r="L376" s="25"/>
      <c r="M376" s="25"/>
      <c r="N376" s="25"/>
      <c r="O376" s="25"/>
      <c r="P376" s="25"/>
      <c r="Q376" s="7"/>
      <c r="R376" s="7"/>
      <c r="S376" s="7"/>
      <c r="T376" s="7"/>
      <c r="U376" s="7"/>
      <c r="V376" s="7"/>
      <c r="W376" s="7"/>
      <c r="X376" s="7"/>
    </row>
    <row r="377" spans="1:24" x14ac:dyDescent="0.2">
      <c r="A377" s="7"/>
      <c r="B377" s="7"/>
      <c r="C377" s="7"/>
      <c r="D377" s="25"/>
      <c r="E377" s="25"/>
      <c r="F377" s="25"/>
      <c r="G377" s="25"/>
      <c r="H377" s="25"/>
      <c r="I377" s="25"/>
      <c r="J377" s="25"/>
      <c r="K377" s="25"/>
      <c r="L377" s="25"/>
      <c r="M377" s="25"/>
      <c r="N377" s="25"/>
      <c r="O377" s="25"/>
      <c r="P377" s="25"/>
      <c r="Q377" s="7"/>
      <c r="R377" s="7"/>
      <c r="S377" s="7"/>
      <c r="T377" s="7"/>
      <c r="U377" s="7"/>
      <c r="V377" s="7"/>
      <c r="W377" s="7"/>
      <c r="X377" s="7"/>
    </row>
    <row r="378" spans="1:24" x14ac:dyDescent="0.2">
      <c r="A378" s="7"/>
      <c r="B378" s="7"/>
      <c r="C378" s="7"/>
      <c r="D378" s="25"/>
      <c r="E378" s="25"/>
      <c r="F378" s="25"/>
      <c r="G378" s="25"/>
      <c r="H378" s="25"/>
      <c r="I378" s="25"/>
      <c r="J378" s="25"/>
      <c r="K378" s="25"/>
      <c r="L378" s="25"/>
      <c r="M378" s="25"/>
      <c r="N378" s="25"/>
      <c r="O378" s="25"/>
      <c r="P378" s="25"/>
      <c r="Q378" s="7"/>
      <c r="R378" s="7"/>
      <c r="S378" s="7"/>
      <c r="T378" s="7"/>
      <c r="U378" s="7"/>
      <c r="V378" s="7"/>
      <c r="W378" s="7"/>
      <c r="X378" s="7"/>
    </row>
    <row r="379" spans="1:24" x14ac:dyDescent="0.2">
      <c r="A379" s="7"/>
      <c r="B379" s="7"/>
      <c r="C379" s="7"/>
      <c r="D379" s="25"/>
      <c r="E379" s="25"/>
      <c r="F379" s="25"/>
      <c r="G379" s="25"/>
      <c r="H379" s="25"/>
      <c r="I379" s="25"/>
      <c r="J379" s="25"/>
      <c r="K379" s="25"/>
      <c r="L379" s="25"/>
      <c r="M379" s="25"/>
      <c r="N379" s="25"/>
      <c r="O379" s="25"/>
      <c r="P379" s="25"/>
      <c r="Q379" s="7"/>
      <c r="R379" s="7"/>
      <c r="S379" s="7"/>
      <c r="T379" s="7"/>
      <c r="U379" s="7"/>
      <c r="V379" s="7"/>
      <c r="W379" s="7"/>
      <c r="X379" s="7"/>
    </row>
    <row r="380" spans="1:24" x14ac:dyDescent="0.2">
      <c r="A380" s="7"/>
      <c r="B380" s="7"/>
      <c r="C380" s="7"/>
      <c r="D380" s="25"/>
      <c r="E380" s="25"/>
      <c r="F380" s="25"/>
      <c r="G380" s="25"/>
      <c r="H380" s="25"/>
      <c r="I380" s="25"/>
      <c r="J380" s="25"/>
      <c r="K380" s="25"/>
      <c r="L380" s="25"/>
      <c r="M380" s="25"/>
      <c r="N380" s="25"/>
      <c r="O380" s="25"/>
      <c r="P380" s="25"/>
      <c r="Q380" s="7"/>
      <c r="R380" s="7"/>
      <c r="S380" s="7"/>
      <c r="T380" s="7"/>
      <c r="U380" s="7"/>
      <c r="V380" s="7"/>
      <c r="W380" s="7"/>
      <c r="X380" s="7"/>
    </row>
    <row r="381" spans="1:24" x14ac:dyDescent="0.2">
      <c r="A381" s="7"/>
      <c r="B381" s="7"/>
      <c r="C381" s="7"/>
      <c r="D381" s="25"/>
      <c r="E381" s="25"/>
      <c r="F381" s="25"/>
      <c r="G381" s="25"/>
      <c r="H381" s="25"/>
      <c r="I381" s="25"/>
      <c r="J381" s="25"/>
      <c r="K381" s="25"/>
      <c r="L381" s="25"/>
      <c r="M381" s="25"/>
      <c r="N381" s="25"/>
      <c r="O381" s="25"/>
      <c r="P381" s="25"/>
      <c r="Q381" s="7"/>
      <c r="R381" s="7"/>
      <c r="S381" s="7"/>
      <c r="T381" s="7"/>
      <c r="U381" s="7"/>
      <c r="V381" s="7"/>
      <c r="W381" s="7"/>
      <c r="X381" s="7"/>
    </row>
    <row r="382" spans="1:24" x14ac:dyDescent="0.2">
      <c r="A382" s="7"/>
      <c r="B382" s="7"/>
      <c r="C382" s="7"/>
      <c r="D382" s="25"/>
      <c r="E382" s="25"/>
      <c r="F382" s="25"/>
      <c r="G382" s="25"/>
      <c r="H382" s="25"/>
      <c r="I382" s="25"/>
      <c r="J382" s="25"/>
      <c r="K382" s="25"/>
      <c r="L382" s="25"/>
      <c r="M382" s="25"/>
      <c r="N382" s="25"/>
      <c r="O382" s="25"/>
      <c r="P382" s="25"/>
      <c r="Q382" s="7"/>
      <c r="R382" s="7"/>
      <c r="S382" s="7"/>
      <c r="T382" s="7"/>
      <c r="U382" s="7"/>
      <c r="V382" s="7"/>
      <c r="W382" s="7"/>
      <c r="X382" s="7"/>
    </row>
    <row r="383" spans="1:24" x14ac:dyDescent="0.2">
      <c r="A383" s="7"/>
      <c r="B383" s="7"/>
      <c r="C383" s="7"/>
      <c r="D383" s="25"/>
      <c r="E383" s="25"/>
      <c r="F383" s="25"/>
      <c r="G383" s="25"/>
      <c r="H383" s="25"/>
      <c r="I383" s="25"/>
      <c r="J383" s="25"/>
      <c r="K383" s="25"/>
      <c r="L383" s="25"/>
      <c r="M383" s="25"/>
      <c r="N383" s="25"/>
      <c r="O383" s="25"/>
      <c r="P383" s="25"/>
      <c r="Q383" s="7"/>
      <c r="R383" s="7"/>
      <c r="S383" s="7"/>
      <c r="T383" s="7"/>
      <c r="U383" s="7"/>
      <c r="V383" s="7"/>
      <c r="W383" s="7"/>
      <c r="X383" s="7"/>
    </row>
    <row r="384" spans="1:24" x14ac:dyDescent="0.2">
      <c r="A384" s="7"/>
      <c r="B384" s="7"/>
      <c r="C384" s="7"/>
      <c r="D384" s="25"/>
      <c r="E384" s="25"/>
      <c r="F384" s="25"/>
      <c r="G384" s="25"/>
      <c r="H384" s="25"/>
      <c r="I384" s="25"/>
      <c r="J384" s="25"/>
      <c r="K384" s="25"/>
      <c r="L384" s="25"/>
      <c r="M384" s="25"/>
      <c r="N384" s="25"/>
      <c r="O384" s="25"/>
      <c r="P384" s="25"/>
      <c r="Q384" s="7"/>
      <c r="R384" s="7"/>
      <c r="S384" s="7"/>
      <c r="T384" s="7"/>
      <c r="U384" s="7"/>
      <c r="V384" s="7"/>
      <c r="W384" s="7"/>
      <c r="X384" s="7"/>
    </row>
    <row r="385" spans="1:24" x14ac:dyDescent="0.2">
      <c r="A385" s="7"/>
      <c r="B385" s="7"/>
      <c r="C385" s="7"/>
      <c r="D385" s="25"/>
      <c r="E385" s="25"/>
      <c r="F385" s="25"/>
      <c r="G385" s="25"/>
      <c r="H385" s="25"/>
      <c r="I385" s="25"/>
      <c r="J385" s="25"/>
      <c r="K385" s="25"/>
      <c r="L385" s="25"/>
      <c r="M385" s="25"/>
      <c r="N385" s="25"/>
      <c r="O385" s="25"/>
      <c r="P385" s="25"/>
      <c r="Q385" s="7"/>
      <c r="R385" s="7"/>
      <c r="S385" s="7"/>
      <c r="T385" s="7"/>
      <c r="U385" s="7"/>
      <c r="V385" s="7"/>
      <c r="W385" s="7"/>
      <c r="X385" s="7"/>
    </row>
    <row r="386" spans="1:24" x14ac:dyDescent="0.2">
      <c r="A386" s="7"/>
      <c r="B386" s="7"/>
      <c r="C386" s="7"/>
      <c r="D386" s="25"/>
      <c r="E386" s="25"/>
      <c r="F386" s="25"/>
      <c r="G386" s="25"/>
      <c r="H386" s="25"/>
      <c r="I386" s="25"/>
      <c r="J386" s="25"/>
      <c r="K386" s="25"/>
      <c r="L386" s="25"/>
      <c r="M386" s="25"/>
      <c r="N386" s="25"/>
      <c r="O386" s="25"/>
      <c r="P386" s="25"/>
      <c r="Q386" s="7"/>
      <c r="R386" s="7"/>
      <c r="S386" s="7"/>
      <c r="T386" s="7"/>
      <c r="U386" s="7"/>
      <c r="V386" s="7"/>
      <c r="W386" s="7"/>
      <c r="X386" s="7"/>
    </row>
    <row r="387" spans="1:24" x14ac:dyDescent="0.2">
      <c r="A387" s="7"/>
      <c r="B387" s="7"/>
      <c r="C387" s="7"/>
      <c r="D387" s="25"/>
      <c r="E387" s="25"/>
      <c r="F387" s="25"/>
      <c r="G387" s="25"/>
      <c r="H387" s="25"/>
      <c r="I387" s="25"/>
      <c r="J387" s="25"/>
      <c r="K387" s="25"/>
      <c r="L387" s="25"/>
      <c r="M387" s="25"/>
      <c r="N387" s="25"/>
      <c r="O387" s="25"/>
      <c r="P387" s="25"/>
      <c r="Q387" s="7"/>
      <c r="R387" s="7"/>
      <c r="S387" s="7"/>
      <c r="T387" s="7"/>
      <c r="U387" s="7"/>
      <c r="V387" s="7"/>
      <c r="W387" s="7"/>
      <c r="X387" s="7"/>
    </row>
    <row r="388" spans="1:24" x14ac:dyDescent="0.2">
      <c r="A388" s="7"/>
      <c r="B388" s="7"/>
      <c r="C388" s="7"/>
      <c r="D388" s="25"/>
      <c r="E388" s="25"/>
      <c r="F388" s="25"/>
      <c r="G388" s="25"/>
      <c r="H388" s="25"/>
      <c r="I388" s="25"/>
      <c r="J388" s="25"/>
      <c r="K388" s="25"/>
      <c r="L388" s="25"/>
      <c r="M388" s="25"/>
      <c r="N388" s="25"/>
      <c r="O388" s="25"/>
      <c r="P388" s="25"/>
      <c r="Q388" s="7"/>
      <c r="R388" s="7"/>
      <c r="S388" s="7"/>
      <c r="T388" s="7"/>
      <c r="U388" s="7"/>
      <c r="V388" s="7"/>
      <c r="W388" s="7"/>
      <c r="X388" s="7"/>
    </row>
    <row r="389" spans="1:24" x14ac:dyDescent="0.2">
      <c r="A389" s="7"/>
      <c r="B389" s="7"/>
      <c r="C389" s="7"/>
      <c r="D389" s="25"/>
      <c r="E389" s="25"/>
      <c r="F389" s="25"/>
      <c r="G389" s="25"/>
      <c r="H389" s="25"/>
      <c r="I389" s="25"/>
      <c r="J389" s="25"/>
      <c r="K389" s="25"/>
      <c r="L389" s="25"/>
      <c r="M389" s="25"/>
      <c r="N389" s="25"/>
      <c r="O389" s="25"/>
      <c r="P389" s="25"/>
      <c r="Q389" s="7"/>
      <c r="R389" s="7"/>
      <c r="S389" s="7"/>
      <c r="T389" s="7"/>
      <c r="U389" s="7"/>
      <c r="V389" s="7"/>
      <c r="W389" s="7"/>
      <c r="X389" s="7"/>
    </row>
    <row r="390" spans="1:24" x14ac:dyDescent="0.2">
      <c r="A390" s="7"/>
      <c r="B390" s="7"/>
      <c r="C390" s="7"/>
      <c r="D390" s="25"/>
      <c r="E390" s="25"/>
      <c r="F390" s="25"/>
      <c r="G390" s="25"/>
      <c r="H390" s="25"/>
      <c r="I390" s="25"/>
      <c r="J390" s="25"/>
      <c r="K390" s="25"/>
      <c r="L390" s="25"/>
      <c r="M390" s="25"/>
      <c r="N390" s="25"/>
      <c r="O390" s="25"/>
      <c r="P390" s="25"/>
      <c r="Q390" s="7"/>
      <c r="R390" s="7"/>
      <c r="S390" s="7"/>
      <c r="T390" s="7"/>
      <c r="U390" s="7"/>
      <c r="V390" s="7"/>
      <c r="W390" s="7"/>
      <c r="X390" s="7"/>
    </row>
    <row r="391" spans="1:24" x14ac:dyDescent="0.2">
      <c r="A391" s="7"/>
      <c r="B391" s="7"/>
      <c r="C391" s="7"/>
      <c r="D391" s="25"/>
      <c r="E391" s="25"/>
      <c r="F391" s="25"/>
      <c r="G391" s="25"/>
      <c r="H391" s="25"/>
      <c r="I391" s="25"/>
      <c r="J391" s="25"/>
      <c r="K391" s="25"/>
      <c r="L391" s="25"/>
      <c r="M391" s="25"/>
      <c r="N391" s="25"/>
      <c r="O391" s="25"/>
      <c r="P391" s="25"/>
      <c r="Q391" s="7"/>
      <c r="R391" s="7"/>
      <c r="S391" s="7"/>
      <c r="T391" s="7"/>
      <c r="U391" s="7"/>
      <c r="V391" s="7"/>
      <c r="W391" s="7"/>
      <c r="X391" s="7"/>
    </row>
    <row r="392" spans="1:24" x14ac:dyDescent="0.2">
      <c r="A392" s="7"/>
      <c r="B392" s="7"/>
      <c r="C392" s="7"/>
      <c r="D392" s="25"/>
      <c r="E392" s="25"/>
      <c r="F392" s="25"/>
      <c r="G392" s="25"/>
      <c r="H392" s="25"/>
      <c r="I392" s="25"/>
      <c r="J392" s="25"/>
      <c r="K392" s="25"/>
      <c r="L392" s="25"/>
      <c r="M392" s="25"/>
      <c r="N392" s="25"/>
      <c r="O392" s="25"/>
      <c r="P392" s="25"/>
      <c r="Q392" s="7"/>
      <c r="R392" s="7"/>
      <c r="S392" s="7"/>
      <c r="T392" s="7"/>
      <c r="U392" s="7"/>
      <c r="V392" s="7"/>
      <c r="W392" s="7"/>
      <c r="X392" s="7"/>
    </row>
    <row r="393" spans="1:24" x14ac:dyDescent="0.2">
      <c r="A393" s="7"/>
      <c r="B393" s="7"/>
      <c r="C393" s="7"/>
      <c r="D393" s="25"/>
      <c r="E393" s="25"/>
      <c r="F393" s="25"/>
      <c r="G393" s="25"/>
      <c r="H393" s="25"/>
      <c r="I393" s="25"/>
      <c r="J393" s="25"/>
      <c r="K393" s="25"/>
      <c r="L393" s="25"/>
      <c r="M393" s="25"/>
      <c r="N393" s="25"/>
      <c r="O393" s="25"/>
      <c r="P393" s="25"/>
      <c r="Q393" s="7"/>
      <c r="R393" s="7"/>
      <c r="S393" s="7"/>
      <c r="T393" s="7"/>
      <c r="U393" s="7"/>
      <c r="V393" s="7"/>
      <c r="W393" s="7"/>
      <c r="X393" s="7"/>
    </row>
    <row r="394" spans="1:24" x14ac:dyDescent="0.2">
      <c r="A394" s="7"/>
      <c r="B394" s="7"/>
      <c r="C394" s="7"/>
      <c r="D394" s="25"/>
      <c r="E394" s="25"/>
      <c r="F394" s="25"/>
      <c r="G394" s="25"/>
      <c r="H394" s="25"/>
      <c r="I394" s="25"/>
      <c r="J394" s="25"/>
      <c r="K394" s="25"/>
      <c r="L394" s="25"/>
      <c r="M394" s="25"/>
      <c r="N394" s="25"/>
      <c r="O394" s="25"/>
      <c r="P394" s="25"/>
      <c r="Q394" s="7"/>
      <c r="R394" s="7"/>
      <c r="S394" s="7"/>
      <c r="T394" s="7"/>
      <c r="U394" s="7"/>
      <c r="V394" s="7"/>
      <c r="W394" s="7"/>
      <c r="X394" s="7"/>
    </row>
    <row r="395" spans="1:24" x14ac:dyDescent="0.2">
      <c r="A395" s="7"/>
      <c r="B395" s="7"/>
      <c r="C395" s="7"/>
      <c r="D395" s="25"/>
      <c r="E395" s="25"/>
      <c r="F395" s="25"/>
      <c r="G395" s="25"/>
      <c r="H395" s="25"/>
      <c r="I395" s="25"/>
      <c r="J395" s="25"/>
      <c r="K395" s="25"/>
      <c r="L395" s="25"/>
      <c r="M395" s="25"/>
      <c r="N395" s="25"/>
      <c r="O395" s="25"/>
      <c r="P395" s="25"/>
      <c r="Q395" s="7"/>
      <c r="R395" s="7"/>
      <c r="S395" s="7"/>
      <c r="T395" s="7"/>
      <c r="U395" s="7"/>
      <c r="V395" s="7"/>
      <c r="W395" s="7"/>
      <c r="X395" s="7"/>
    </row>
    <row r="396" spans="1:24" x14ac:dyDescent="0.2">
      <c r="A396" s="7"/>
      <c r="B396" s="7"/>
      <c r="C396" s="7"/>
      <c r="D396" s="25"/>
      <c r="E396" s="25"/>
      <c r="F396" s="25"/>
      <c r="G396" s="25"/>
      <c r="H396" s="25"/>
      <c r="I396" s="25"/>
      <c r="J396" s="25"/>
      <c r="K396" s="25"/>
      <c r="L396" s="25"/>
      <c r="M396" s="25"/>
      <c r="N396" s="25"/>
      <c r="O396" s="25"/>
      <c r="P396" s="25"/>
      <c r="Q396" s="7"/>
      <c r="R396" s="7"/>
      <c r="S396" s="7"/>
      <c r="T396" s="7"/>
      <c r="U396" s="7"/>
      <c r="V396" s="7"/>
      <c r="W396" s="7"/>
      <c r="X396" s="7"/>
    </row>
    <row r="397" spans="1:24" x14ac:dyDescent="0.2">
      <c r="A397" s="7"/>
      <c r="B397" s="7"/>
      <c r="C397" s="7"/>
      <c r="D397" s="25"/>
      <c r="E397" s="25"/>
      <c r="F397" s="25"/>
      <c r="G397" s="25"/>
      <c r="H397" s="25"/>
      <c r="I397" s="25"/>
      <c r="J397" s="25"/>
      <c r="K397" s="25"/>
      <c r="L397" s="25"/>
      <c r="M397" s="25"/>
      <c r="N397" s="25"/>
      <c r="O397" s="25"/>
      <c r="P397" s="25"/>
      <c r="Q397" s="7"/>
      <c r="R397" s="7"/>
      <c r="S397" s="7"/>
      <c r="T397" s="7"/>
      <c r="U397" s="7"/>
      <c r="V397" s="7"/>
      <c r="W397" s="7"/>
      <c r="X397" s="7"/>
    </row>
    <row r="398" spans="1:24" x14ac:dyDescent="0.2">
      <c r="A398" s="7"/>
      <c r="B398" s="7"/>
      <c r="C398" s="7"/>
      <c r="D398" s="25"/>
      <c r="E398" s="25"/>
      <c r="F398" s="25"/>
      <c r="G398" s="25"/>
      <c r="H398" s="25"/>
      <c r="I398" s="25"/>
      <c r="J398" s="25"/>
      <c r="K398" s="25"/>
      <c r="L398" s="25"/>
      <c r="M398" s="25"/>
      <c r="N398" s="25"/>
      <c r="O398" s="25"/>
      <c r="P398" s="25"/>
      <c r="Q398" s="7"/>
      <c r="R398" s="7"/>
      <c r="S398" s="7"/>
      <c r="T398" s="7"/>
      <c r="U398" s="7"/>
      <c r="V398" s="7"/>
      <c r="W398" s="7"/>
      <c r="X398" s="7"/>
    </row>
    <row r="399" spans="1:24" x14ac:dyDescent="0.2">
      <c r="A399" s="7"/>
      <c r="B399" s="7"/>
      <c r="C399" s="7"/>
      <c r="D399" s="25"/>
      <c r="E399" s="25"/>
      <c r="F399" s="25"/>
      <c r="G399" s="25"/>
      <c r="H399" s="25"/>
      <c r="I399" s="25"/>
      <c r="J399" s="25"/>
      <c r="K399" s="25"/>
      <c r="L399" s="25"/>
      <c r="M399" s="25"/>
      <c r="N399" s="25"/>
      <c r="O399" s="25"/>
      <c r="P399" s="25"/>
      <c r="Q399" s="7"/>
      <c r="R399" s="7"/>
      <c r="S399" s="7"/>
      <c r="T399" s="7"/>
      <c r="U399" s="7"/>
      <c r="V399" s="7"/>
      <c r="W399" s="7"/>
      <c r="X399" s="7"/>
    </row>
    <row r="400" spans="1:24" x14ac:dyDescent="0.2">
      <c r="A400" s="7"/>
      <c r="B400" s="7"/>
      <c r="C400" s="7"/>
      <c r="D400" s="25"/>
      <c r="E400" s="25"/>
      <c r="F400" s="25"/>
      <c r="G400" s="25"/>
      <c r="H400" s="25"/>
      <c r="I400" s="25"/>
      <c r="J400" s="25"/>
      <c r="K400" s="25"/>
      <c r="L400" s="25"/>
      <c r="M400" s="25"/>
      <c r="N400" s="25"/>
      <c r="O400" s="25"/>
      <c r="P400" s="25"/>
      <c r="Q400" s="7"/>
      <c r="R400" s="7"/>
      <c r="S400" s="7"/>
      <c r="T400" s="7"/>
      <c r="U400" s="7"/>
      <c r="V400" s="7"/>
      <c r="W400" s="7"/>
      <c r="X400" s="7"/>
    </row>
    <row r="401" spans="1:24" x14ac:dyDescent="0.2">
      <c r="A401" s="7"/>
      <c r="B401" s="7"/>
      <c r="C401" s="7"/>
      <c r="D401" s="25"/>
      <c r="E401" s="25"/>
      <c r="F401" s="25"/>
      <c r="G401" s="25"/>
      <c r="H401" s="25"/>
      <c r="I401" s="25"/>
      <c r="J401" s="25"/>
      <c r="K401" s="25"/>
      <c r="L401" s="25"/>
      <c r="M401" s="25"/>
      <c r="N401" s="25"/>
      <c r="O401" s="25"/>
      <c r="P401" s="25"/>
      <c r="Q401" s="7"/>
      <c r="R401" s="7"/>
      <c r="S401" s="7"/>
      <c r="T401" s="7"/>
      <c r="U401" s="7"/>
      <c r="V401" s="7"/>
      <c r="W401" s="7"/>
      <c r="X401" s="7"/>
    </row>
    <row r="402" spans="1:24" x14ac:dyDescent="0.2">
      <c r="A402" s="7"/>
      <c r="B402" s="7"/>
      <c r="C402" s="7"/>
      <c r="D402" s="25"/>
      <c r="E402" s="25"/>
      <c r="F402" s="25"/>
      <c r="G402" s="25"/>
      <c r="H402" s="25"/>
      <c r="I402" s="25"/>
      <c r="J402" s="25"/>
      <c r="K402" s="25"/>
      <c r="L402" s="25"/>
      <c r="M402" s="25"/>
      <c r="N402" s="25"/>
      <c r="O402" s="25"/>
      <c r="P402" s="25"/>
      <c r="Q402" s="7"/>
      <c r="R402" s="7"/>
      <c r="S402" s="7"/>
      <c r="T402" s="7"/>
      <c r="U402" s="7"/>
      <c r="V402" s="7"/>
      <c r="W402" s="7"/>
      <c r="X402" s="7"/>
    </row>
    <row r="403" spans="1:24" x14ac:dyDescent="0.2">
      <c r="A403" s="7"/>
      <c r="B403" s="7"/>
      <c r="C403" s="7"/>
      <c r="D403" s="25"/>
      <c r="E403" s="25"/>
      <c r="F403" s="25"/>
      <c r="G403" s="25"/>
      <c r="H403" s="25"/>
      <c r="I403" s="25"/>
      <c r="J403" s="25"/>
      <c r="K403" s="25"/>
      <c r="L403" s="25"/>
      <c r="M403" s="25"/>
      <c r="N403" s="25"/>
      <c r="O403" s="25"/>
      <c r="P403" s="25"/>
      <c r="Q403" s="7"/>
      <c r="R403" s="7"/>
      <c r="S403" s="7"/>
      <c r="T403" s="7"/>
      <c r="U403" s="7"/>
      <c r="V403" s="7"/>
      <c r="W403" s="7"/>
      <c r="X403" s="7"/>
    </row>
    <row r="404" spans="1:24" x14ac:dyDescent="0.2">
      <c r="A404" s="7"/>
      <c r="B404" s="7"/>
      <c r="C404" s="7"/>
      <c r="D404" s="25"/>
      <c r="E404" s="25"/>
      <c r="F404" s="25"/>
      <c r="G404" s="25"/>
      <c r="H404" s="25"/>
      <c r="I404" s="25"/>
      <c r="J404" s="25"/>
      <c r="K404" s="25"/>
      <c r="L404" s="25"/>
      <c r="M404" s="25"/>
      <c r="N404" s="25"/>
      <c r="O404" s="25"/>
      <c r="P404" s="25"/>
      <c r="Q404" s="7"/>
      <c r="R404" s="7"/>
      <c r="S404" s="7"/>
      <c r="T404" s="7"/>
      <c r="U404" s="7"/>
      <c r="V404" s="7"/>
      <c r="W404" s="7"/>
      <c r="X404" s="7"/>
    </row>
    <row r="405" spans="1:24" x14ac:dyDescent="0.2">
      <c r="A405" s="7"/>
      <c r="B405" s="7"/>
      <c r="C405" s="7"/>
      <c r="D405" s="25"/>
      <c r="E405" s="25"/>
      <c r="F405" s="25"/>
      <c r="G405" s="25"/>
      <c r="H405" s="25"/>
      <c r="I405" s="25"/>
      <c r="J405" s="25"/>
      <c r="K405" s="25"/>
      <c r="L405" s="25"/>
      <c r="M405" s="25"/>
      <c r="N405" s="25"/>
      <c r="O405" s="25"/>
      <c r="P405" s="25"/>
      <c r="Q405" s="7"/>
      <c r="R405" s="7"/>
      <c r="S405" s="7"/>
      <c r="T405" s="7"/>
      <c r="U405" s="7"/>
      <c r="V405" s="7"/>
      <c r="W405" s="7"/>
      <c r="X405" s="7"/>
    </row>
    <row r="406" spans="1:24" x14ac:dyDescent="0.2">
      <c r="A406" s="7"/>
      <c r="B406" s="7"/>
      <c r="C406" s="7"/>
      <c r="D406" s="25"/>
      <c r="E406" s="25"/>
      <c r="F406" s="25"/>
      <c r="G406" s="25"/>
      <c r="H406" s="25"/>
      <c r="I406" s="25"/>
      <c r="J406" s="25"/>
      <c r="K406" s="25"/>
      <c r="L406" s="25"/>
      <c r="M406" s="25"/>
      <c r="N406" s="25"/>
      <c r="O406" s="25"/>
      <c r="P406" s="25"/>
      <c r="Q406" s="7"/>
      <c r="R406" s="7"/>
      <c r="S406" s="7"/>
      <c r="T406" s="7"/>
      <c r="U406" s="7"/>
      <c r="V406" s="7"/>
      <c r="W406" s="7"/>
      <c r="X406" s="7"/>
    </row>
    <row r="407" spans="1:24" x14ac:dyDescent="0.2">
      <c r="A407" s="7"/>
      <c r="B407" s="7"/>
      <c r="C407" s="7"/>
      <c r="D407" s="25"/>
      <c r="E407" s="25"/>
      <c r="F407" s="25"/>
      <c r="G407" s="25"/>
      <c r="H407" s="25"/>
      <c r="I407" s="25"/>
      <c r="J407" s="25"/>
      <c r="K407" s="25"/>
      <c r="L407" s="25"/>
      <c r="M407" s="25"/>
      <c r="N407" s="25"/>
      <c r="O407" s="25"/>
      <c r="P407" s="25"/>
      <c r="Q407" s="7"/>
      <c r="R407" s="7"/>
      <c r="S407" s="7"/>
      <c r="T407" s="7"/>
      <c r="U407" s="7"/>
      <c r="V407" s="7"/>
      <c r="W407" s="7"/>
      <c r="X407" s="7"/>
    </row>
    <row r="408" spans="1:24" x14ac:dyDescent="0.2">
      <c r="A408" s="7"/>
      <c r="B408" s="7"/>
      <c r="C408" s="7"/>
      <c r="D408" s="25"/>
      <c r="E408" s="25"/>
      <c r="F408" s="25"/>
      <c r="G408" s="25"/>
      <c r="H408" s="25"/>
      <c r="I408" s="25"/>
      <c r="J408" s="25"/>
      <c r="K408" s="25"/>
      <c r="L408" s="25"/>
      <c r="M408" s="25"/>
      <c r="N408" s="25"/>
      <c r="O408" s="25"/>
      <c r="P408" s="25"/>
      <c r="Q408" s="7"/>
      <c r="R408" s="7"/>
      <c r="S408" s="7"/>
      <c r="T408" s="7"/>
      <c r="U408" s="7"/>
      <c r="V408" s="7"/>
      <c r="W408" s="7"/>
      <c r="X408" s="7"/>
    </row>
    <row r="409" spans="1:24" x14ac:dyDescent="0.2">
      <c r="A409" s="7"/>
      <c r="B409" s="7"/>
      <c r="C409" s="7"/>
      <c r="D409" s="25"/>
      <c r="E409" s="25"/>
      <c r="F409" s="25"/>
      <c r="G409" s="25"/>
      <c r="H409" s="25"/>
      <c r="I409" s="25"/>
      <c r="J409" s="25"/>
      <c r="K409" s="25"/>
      <c r="L409" s="25"/>
      <c r="M409" s="25"/>
      <c r="N409" s="25"/>
      <c r="O409" s="25"/>
      <c r="P409" s="25"/>
      <c r="Q409" s="7"/>
      <c r="R409" s="7"/>
      <c r="S409" s="7"/>
      <c r="T409" s="7"/>
      <c r="U409" s="7"/>
      <c r="V409" s="7"/>
      <c r="W409" s="7"/>
      <c r="X409" s="7"/>
    </row>
    <row r="410" spans="1:24" x14ac:dyDescent="0.2">
      <c r="A410" s="7"/>
      <c r="B410" s="7"/>
      <c r="C410" s="7"/>
      <c r="D410" s="25"/>
      <c r="E410" s="25"/>
      <c r="F410" s="25"/>
      <c r="G410" s="25"/>
      <c r="H410" s="25"/>
      <c r="I410" s="25"/>
      <c r="J410" s="25"/>
      <c r="K410" s="25"/>
      <c r="L410" s="25"/>
      <c r="M410" s="25"/>
      <c r="N410" s="25"/>
      <c r="O410" s="25"/>
      <c r="P410" s="25"/>
      <c r="Q410" s="7"/>
      <c r="R410" s="7"/>
      <c r="S410" s="7"/>
      <c r="T410" s="7"/>
      <c r="U410" s="7"/>
      <c r="V410" s="7"/>
      <c r="W410" s="7"/>
      <c r="X410" s="7"/>
    </row>
    <row r="411" spans="1:24" x14ac:dyDescent="0.2">
      <c r="A411" s="7"/>
      <c r="B411" s="7"/>
      <c r="C411" s="7"/>
      <c r="D411" s="25"/>
      <c r="E411" s="25"/>
      <c r="F411" s="25"/>
      <c r="G411" s="25"/>
      <c r="H411" s="25"/>
      <c r="I411" s="25"/>
      <c r="J411" s="25"/>
      <c r="K411" s="25"/>
      <c r="L411" s="25"/>
      <c r="M411" s="25"/>
      <c r="N411" s="25"/>
      <c r="O411" s="25"/>
      <c r="P411" s="25"/>
      <c r="Q411" s="7"/>
      <c r="R411" s="7"/>
      <c r="S411" s="7"/>
      <c r="T411" s="7"/>
      <c r="U411" s="7"/>
      <c r="V411" s="7"/>
      <c r="W411" s="7"/>
      <c r="X411" s="7"/>
    </row>
    <row r="412" spans="1:24" x14ac:dyDescent="0.2">
      <c r="A412" s="7"/>
      <c r="B412" s="7"/>
      <c r="C412" s="7"/>
      <c r="D412" s="25"/>
      <c r="E412" s="25"/>
      <c r="F412" s="25"/>
      <c r="G412" s="25"/>
      <c r="H412" s="25"/>
      <c r="I412" s="25"/>
      <c r="J412" s="25"/>
      <c r="K412" s="25"/>
      <c r="L412" s="25"/>
      <c r="M412" s="25"/>
      <c r="N412" s="25"/>
      <c r="O412" s="25"/>
      <c r="P412" s="25"/>
      <c r="Q412" s="7"/>
      <c r="R412" s="7"/>
      <c r="S412" s="7"/>
      <c r="T412" s="7"/>
      <c r="U412" s="7"/>
      <c r="V412" s="7"/>
      <c r="W412" s="7"/>
      <c r="X412" s="7"/>
    </row>
    <row r="413" spans="1:24" x14ac:dyDescent="0.2">
      <c r="A413" s="7"/>
      <c r="B413" s="7"/>
      <c r="C413" s="7"/>
      <c r="D413" s="25"/>
      <c r="E413" s="25"/>
      <c r="F413" s="25"/>
      <c r="G413" s="25"/>
      <c r="H413" s="25"/>
      <c r="I413" s="25"/>
      <c r="J413" s="25"/>
      <c r="K413" s="25"/>
      <c r="L413" s="25"/>
      <c r="M413" s="25"/>
      <c r="N413" s="25"/>
      <c r="O413" s="25"/>
      <c r="P413" s="25"/>
      <c r="Q413" s="7"/>
      <c r="R413" s="7"/>
      <c r="S413" s="7"/>
      <c r="T413" s="7"/>
      <c r="U413" s="7"/>
      <c r="V413" s="7"/>
      <c r="W413" s="7"/>
      <c r="X413" s="7"/>
    </row>
    <row r="414" spans="1:24" x14ac:dyDescent="0.2">
      <c r="A414" s="7"/>
      <c r="B414" s="7"/>
      <c r="C414" s="7"/>
      <c r="D414" s="25"/>
      <c r="E414" s="25"/>
      <c r="F414" s="25"/>
      <c r="G414" s="25"/>
      <c r="H414" s="25"/>
      <c r="I414" s="25"/>
      <c r="J414" s="25"/>
      <c r="K414" s="25"/>
      <c r="L414" s="25"/>
      <c r="M414" s="25"/>
      <c r="N414" s="25"/>
      <c r="O414" s="25"/>
      <c r="P414" s="25"/>
      <c r="Q414" s="7"/>
      <c r="R414" s="7"/>
      <c r="S414" s="7"/>
      <c r="T414" s="7"/>
      <c r="U414" s="7"/>
      <c r="V414" s="7"/>
      <c r="W414" s="7"/>
      <c r="X414" s="7"/>
    </row>
    <row r="415" spans="1:24" x14ac:dyDescent="0.2">
      <c r="A415" s="7"/>
      <c r="B415" s="7"/>
      <c r="C415" s="7"/>
      <c r="D415" s="25"/>
      <c r="E415" s="25"/>
      <c r="F415" s="25"/>
      <c r="G415" s="25"/>
      <c r="H415" s="25"/>
      <c r="I415" s="25"/>
      <c r="J415" s="25"/>
      <c r="K415" s="25"/>
      <c r="L415" s="25"/>
      <c r="M415" s="25"/>
      <c r="N415" s="25"/>
      <c r="O415" s="25"/>
      <c r="P415" s="25"/>
      <c r="Q415" s="7"/>
      <c r="R415" s="7"/>
      <c r="S415" s="7"/>
      <c r="T415" s="7"/>
      <c r="U415" s="7"/>
      <c r="V415" s="7"/>
      <c r="W415" s="7"/>
      <c r="X415" s="7"/>
    </row>
    <row r="416" spans="1:24" x14ac:dyDescent="0.2">
      <c r="A416" s="7"/>
      <c r="B416" s="7"/>
      <c r="C416" s="7"/>
      <c r="D416" s="25"/>
      <c r="E416" s="25"/>
      <c r="F416" s="25"/>
      <c r="G416" s="25"/>
      <c r="H416" s="25"/>
      <c r="I416" s="25"/>
      <c r="J416" s="25"/>
      <c r="K416" s="25"/>
      <c r="L416" s="25"/>
      <c r="M416" s="25"/>
      <c r="N416" s="25"/>
      <c r="O416" s="25"/>
      <c r="P416" s="25"/>
      <c r="Q416" s="7"/>
      <c r="R416" s="7"/>
      <c r="S416" s="7"/>
      <c r="T416" s="7"/>
      <c r="U416" s="7"/>
      <c r="V416" s="7"/>
      <c r="W416" s="7"/>
      <c r="X416" s="7"/>
    </row>
    <row r="417" spans="1:24" x14ac:dyDescent="0.2">
      <c r="A417" s="7"/>
      <c r="B417" s="7"/>
      <c r="C417" s="7"/>
      <c r="D417" s="25"/>
      <c r="E417" s="25"/>
      <c r="F417" s="25"/>
      <c r="G417" s="25"/>
      <c r="H417" s="25"/>
      <c r="I417" s="25"/>
      <c r="J417" s="25"/>
      <c r="K417" s="25"/>
      <c r="L417" s="25"/>
      <c r="M417" s="25"/>
      <c r="N417" s="25"/>
      <c r="O417" s="25"/>
      <c r="P417" s="25"/>
      <c r="Q417" s="7"/>
      <c r="R417" s="7"/>
      <c r="S417" s="7"/>
      <c r="T417" s="7"/>
      <c r="U417" s="7"/>
      <c r="V417" s="7"/>
      <c r="W417" s="7"/>
      <c r="X417" s="7"/>
    </row>
    <row r="418" spans="1:24" x14ac:dyDescent="0.2">
      <c r="A418" s="7"/>
      <c r="B418" s="7"/>
      <c r="C418" s="7"/>
      <c r="D418" s="25"/>
      <c r="E418" s="25"/>
      <c r="F418" s="25"/>
      <c r="G418" s="25"/>
      <c r="H418" s="25"/>
      <c r="I418" s="25"/>
      <c r="J418" s="25"/>
      <c r="K418" s="25"/>
      <c r="L418" s="25"/>
      <c r="M418" s="25"/>
      <c r="N418" s="25"/>
      <c r="O418" s="25"/>
      <c r="P418" s="25"/>
      <c r="Q418" s="7"/>
      <c r="R418" s="7"/>
      <c r="S418" s="7"/>
      <c r="T418" s="7"/>
      <c r="U418" s="7"/>
      <c r="V418" s="7"/>
      <c r="W418" s="7"/>
      <c r="X418" s="7"/>
    </row>
    <row r="419" spans="1:24" x14ac:dyDescent="0.2">
      <c r="A419" s="7"/>
      <c r="B419" s="7"/>
      <c r="C419" s="7"/>
      <c r="D419" s="25"/>
      <c r="E419" s="25"/>
      <c r="F419" s="25"/>
      <c r="G419" s="25"/>
      <c r="H419" s="25"/>
      <c r="I419" s="25"/>
      <c r="J419" s="25"/>
      <c r="K419" s="25"/>
      <c r="L419" s="25"/>
      <c r="M419" s="25"/>
      <c r="N419" s="25"/>
      <c r="O419" s="25"/>
      <c r="P419" s="25"/>
      <c r="Q419" s="7"/>
      <c r="R419" s="7"/>
      <c r="S419" s="7"/>
      <c r="T419" s="7"/>
      <c r="U419" s="7"/>
      <c r="V419" s="7"/>
      <c r="W419" s="7"/>
      <c r="X419" s="7"/>
    </row>
    <row r="420" spans="1:24" x14ac:dyDescent="0.2">
      <c r="A420" s="7"/>
      <c r="B420" s="7"/>
      <c r="C420" s="7"/>
      <c r="D420" s="25"/>
      <c r="E420" s="25"/>
      <c r="F420" s="25"/>
      <c r="G420" s="25"/>
      <c r="H420" s="25"/>
      <c r="I420" s="25"/>
      <c r="J420" s="25"/>
      <c r="K420" s="25"/>
      <c r="L420" s="25"/>
      <c r="M420" s="25"/>
      <c r="N420" s="25"/>
      <c r="O420" s="25"/>
      <c r="P420" s="25"/>
      <c r="Q420" s="7"/>
      <c r="R420" s="7"/>
      <c r="S420" s="7"/>
      <c r="T420" s="7"/>
      <c r="U420" s="7"/>
      <c r="V420" s="7"/>
      <c r="W420" s="7"/>
      <c r="X420" s="7"/>
    </row>
    <row r="421" spans="1:24" x14ac:dyDescent="0.2">
      <c r="A421" s="7"/>
      <c r="B421" s="7"/>
      <c r="C421" s="7"/>
      <c r="D421" s="25"/>
      <c r="E421" s="25"/>
      <c r="F421" s="25"/>
      <c r="G421" s="25"/>
      <c r="H421" s="25"/>
      <c r="I421" s="25"/>
      <c r="J421" s="25"/>
      <c r="K421" s="25"/>
      <c r="L421" s="25"/>
      <c r="M421" s="25"/>
      <c r="N421" s="25"/>
      <c r="O421" s="25"/>
      <c r="P421" s="25"/>
      <c r="Q421" s="7"/>
      <c r="R421" s="7"/>
      <c r="S421" s="7"/>
      <c r="T421" s="7"/>
      <c r="U421" s="7"/>
      <c r="V421" s="7"/>
      <c r="W421" s="7"/>
      <c r="X421" s="7"/>
    </row>
    <row r="422" spans="1:24" x14ac:dyDescent="0.2">
      <c r="A422" s="7"/>
      <c r="B422" s="7"/>
      <c r="C422" s="7"/>
      <c r="D422" s="25"/>
      <c r="E422" s="25"/>
      <c r="F422" s="25"/>
      <c r="G422" s="25"/>
      <c r="H422" s="25"/>
      <c r="I422" s="25"/>
      <c r="J422" s="25"/>
      <c r="K422" s="25"/>
      <c r="L422" s="25"/>
      <c r="M422" s="25"/>
      <c r="N422" s="25"/>
      <c r="O422" s="25"/>
      <c r="P422" s="25"/>
      <c r="Q422" s="7"/>
      <c r="R422" s="7"/>
      <c r="S422" s="7"/>
      <c r="T422" s="7"/>
      <c r="U422" s="7"/>
      <c r="V422" s="7"/>
      <c r="W422" s="7"/>
      <c r="X422" s="7"/>
    </row>
    <row r="423" spans="1:24" x14ac:dyDescent="0.2">
      <c r="A423" s="7"/>
      <c r="B423" s="7"/>
      <c r="C423" s="7"/>
      <c r="D423" s="25"/>
      <c r="E423" s="25"/>
      <c r="F423" s="25"/>
      <c r="G423" s="25"/>
      <c r="H423" s="25"/>
      <c r="I423" s="25"/>
      <c r="J423" s="25"/>
      <c r="K423" s="25"/>
      <c r="L423" s="25"/>
      <c r="M423" s="25"/>
      <c r="N423" s="25"/>
      <c r="O423" s="25"/>
      <c r="P423" s="25"/>
      <c r="Q423" s="7"/>
      <c r="R423" s="7"/>
      <c r="S423" s="7"/>
      <c r="T423" s="7"/>
      <c r="U423" s="7"/>
      <c r="V423" s="7"/>
      <c r="W423" s="7"/>
      <c r="X423" s="7"/>
    </row>
    <row r="424" spans="1:24" x14ac:dyDescent="0.2">
      <c r="A424" s="7"/>
      <c r="B424" s="7"/>
      <c r="C424" s="7"/>
      <c r="D424" s="25"/>
      <c r="E424" s="25"/>
      <c r="F424" s="25"/>
      <c r="G424" s="25"/>
      <c r="H424" s="25"/>
      <c r="I424" s="25"/>
      <c r="J424" s="25"/>
      <c r="K424" s="25"/>
      <c r="L424" s="25"/>
      <c r="M424" s="25"/>
      <c r="N424" s="25"/>
      <c r="O424" s="25"/>
      <c r="P424" s="25"/>
      <c r="Q424" s="7"/>
      <c r="R424" s="7"/>
      <c r="S424" s="7"/>
      <c r="T424" s="7"/>
      <c r="U424" s="7"/>
      <c r="V424" s="7"/>
      <c r="W424" s="7"/>
      <c r="X424" s="7"/>
    </row>
    <row r="425" spans="1:24" x14ac:dyDescent="0.2">
      <c r="A425" s="7"/>
      <c r="B425" s="7"/>
      <c r="C425" s="7"/>
      <c r="D425" s="25"/>
      <c r="E425" s="25"/>
      <c r="F425" s="25"/>
      <c r="G425" s="25"/>
      <c r="H425" s="25"/>
      <c r="I425" s="25"/>
      <c r="J425" s="25"/>
      <c r="K425" s="25"/>
      <c r="L425" s="25"/>
      <c r="M425" s="25"/>
      <c r="N425" s="25"/>
      <c r="O425" s="25"/>
      <c r="P425" s="25"/>
      <c r="Q425" s="7"/>
      <c r="R425" s="7"/>
      <c r="S425" s="7"/>
      <c r="T425" s="7"/>
      <c r="U425" s="7"/>
      <c r="V425" s="7"/>
      <c r="W425" s="7"/>
      <c r="X425" s="7"/>
    </row>
    <row r="426" spans="1:24" x14ac:dyDescent="0.2">
      <c r="A426" s="7"/>
      <c r="B426" s="7"/>
      <c r="C426" s="7"/>
      <c r="D426" s="25"/>
      <c r="E426" s="25"/>
      <c r="F426" s="25"/>
      <c r="G426" s="25"/>
      <c r="H426" s="25"/>
      <c r="I426" s="25"/>
      <c r="J426" s="25"/>
      <c r="K426" s="25"/>
      <c r="L426" s="25"/>
      <c r="M426" s="25"/>
      <c r="N426" s="25"/>
      <c r="O426" s="25"/>
      <c r="P426" s="25"/>
      <c r="Q426" s="7"/>
      <c r="R426" s="7"/>
      <c r="S426" s="7"/>
      <c r="T426" s="7"/>
      <c r="U426" s="7"/>
      <c r="V426" s="7"/>
      <c r="W426" s="7"/>
      <c r="X426" s="7"/>
    </row>
    <row r="427" spans="1:24" x14ac:dyDescent="0.2">
      <c r="A427" s="7"/>
      <c r="B427" s="7"/>
      <c r="C427" s="7"/>
      <c r="D427" s="25"/>
      <c r="E427" s="25"/>
      <c r="F427" s="25"/>
      <c r="G427" s="25"/>
      <c r="H427" s="25"/>
      <c r="I427" s="25"/>
      <c r="J427" s="25"/>
      <c r="K427" s="25"/>
      <c r="L427" s="25"/>
      <c r="M427" s="25"/>
      <c r="N427" s="25"/>
      <c r="O427" s="25"/>
      <c r="P427" s="25"/>
      <c r="Q427" s="7"/>
      <c r="R427" s="7"/>
      <c r="S427" s="7"/>
      <c r="T427" s="7"/>
      <c r="U427" s="7"/>
      <c r="V427" s="7"/>
      <c r="W427" s="7"/>
      <c r="X427" s="7"/>
    </row>
    <row r="428" spans="1:24" x14ac:dyDescent="0.2">
      <c r="A428" s="7"/>
      <c r="B428" s="7"/>
      <c r="C428" s="7"/>
      <c r="D428" s="25"/>
      <c r="E428" s="25"/>
      <c r="F428" s="25"/>
      <c r="G428" s="25"/>
      <c r="H428" s="25"/>
      <c r="I428" s="25"/>
      <c r="J428" s="25"/>
      <c r="K428" s="25"/>
      <c r="L428" s="25"/>
      <c r="M428" s="25"/>
      <c r="N428" s="25"/>
      <c r="O428" s="25"/>
      <c r="P428" s="25"/>
      <c r="Q428" s="7"/>
      <c r="R428" s="7"/>
      <c r="S428" s="7"/>
      <c r="T428" s="7"/>
      <c r="U428" s="7"/>
      <c r="V428" s="7"/>
      <c r="W428" s="7"/>
      <c r="X428" s="7"/>
    </row>
    <row r="429" spans="1:24" x14ac:dyDescent="0.2">
      <c r="A429" s="7"/>
      <c r="B429" s="7"/>
      <c r="C429" s="7"/>
      <c r="D429" s="25"/>
      <c r="E429" s="25"/>
      <c r="F429" s="25"/>
      <c r="G429" s="25"/>
      <c r="H429" s="25"/>
      <c r="I429" s="25"/>
      <c r="J429" s="25"/>
      <c r="K429" s="25"/>
      <c r="L429" s="25"/>
      <c r="M429" s="25"/>
      <c r="N429" s="25"/>
      <c r="O429" s="25"/>
      <c r="P429" s="25"/>
      <c r="Q429" s="7"/>
      <c r="R429" s="7"/>
      <c r="S429" s="7"/>
      <c r="T429" s="7"/>
      <c r="U429" s="7"/>
      <c r="V429" s="7"/>
      <c r="W429" s="7"/>
      <c r="X429" s="7"/>
    </row>
    <row r="430" spans="1:24" x14ac:dyDescent="0.2">
      <c r="A430" s="7"/>
      <c r="B430" s="7"/>
      <c r="C430" s="7"/>
      <c r="D430" s="25"/>
      <c r="E430" s="25"/>
      <c r="F430" s="25"/>
      <c r="G430" s="25"/>
      <c r="H430" s="25"/>
      <c r="I430" s="25"/>
      <c r="J430" s="25"/>
      <c r="K430" s="25"/>
      <c r="L430" s="25"/>
      <c r="M430" s="25"/>
      <c r="N430" s="25"/>
      <c r="O430" s="25"/>
      <c r="P430" s="25"/>
      <c r="Q430" s="7"/>
      <c r="R430" s="7"/>
      <c r="S430" s="7"/>
      <c r="T430" s="7"/>
      <c r="U430" s="7"/>
      <c r="V430" s="7"/>
      <c r="W430" s="7"/>
      <c r="X430" s="7"/>
    </row>
    <row r="431" spans="1:24" x14ac:dyDescent="0.2">
      <c r="A431" s="7"/>
      <c r="B431" s="7"/>
      <c r="C431" s="7"/>
      <c r="D431" s="25"/>
      <c r="E431" s="25"/>
      <c r="F431" s="25"/>
      <c r="G431" s="25"/>
      <c r="H431" s="25"/>
      <c r="I431" s="25"/>
      <c r="J431" s="25"/>
      <c r="K431" s="25"/>
      <c r="L431" s="25"/>
      <c r="M431" s="25"/>
      <c r="N431" s="25"/>
      <c r="O431" s="25"/>
      <c r="P431" s="25"/>
      <c r="Q431" s="7"/>
      <c r="R431" s="7"/>
      <c r="S431" s="7"/>
      <c r="T431" s="7"/>
      <c r="U431" s="7"/>
      <c r="V431" s="7"/>
      <c r="W431" s="7"/>
      <c r="X431" s="7"/>
    </row>
    <row r="432" spans="1:24" x14ac:dyDescent="0.2">
      <c r="A432" s="7"/>
      <c r="B432" s="7"/>
      <c r="C432" s="7"/>
      <c r="D432" s="25"/>
      <c r="E432" s="25"/>
      <c r="F432" s="25"/>
      <c r="G432" s="25"/>
      <c r="H432" s="25"/>
      <c r="I432" s="25"/>
      <c r="J432" s="25"/>
      <c r="K432" s="25"/>
      <c r="L432" s="25"/>
      <c r="M432" s="25"/>
      <c r="N432" s="25"/>
      <c r="O432" s="25"/>
      <c r="P432" s="25"/>
      <c r="Q432" s="7"/>
      <c r="R432" s="7"/>
      <c r="S432" s="7"/>
      <c r="T432" s="7"/>
      <c r="U432" s="7"/>
      <c r="V432" s="7"/>
      <c r="W432" s="7"/>
      <c r="X432" s="7"/>
    </row>
    <row r="433" spans="1:24" x14ac:dyDescent="0.2">
      <c r="A433" s="7"/>
      <c r="B433" s="7"/>
      <c r="C433" s="7"/>
      <c r="D433" s="25"/>
      <c r="E433" s="25"/>
      <c r="F433" s="25"/>
      <c r="G433" s="25"/>
      <c r="H433" s="25"/>
      <c r="I433" s="25"/>
      <c r="J433" s="25"/>
      <c r="K433" s="25"/>
      <c r="L433" s="25"/>
      <c r="M433" s="25"/>
      <c r="N433" s="25"/>
      <c r="O433" s="25"/>
      <c r="P433" s="25"/>
      <c r="Q433" s="7"/>
      <c r="R433" s="7"/>
      <c r="S433" s="7"/>
      <c r="T433" s="7"/>
      <c r="U433" s="7"/>
      <c r="V433" s="7"/>
      <c r="W433" s="7"/>
      <c r="X433" s="7"/>
    </row>
    <row r="434" spans="1:24" x14ac:dyDescent="0.2">
      <c r="A434" s="7"/>
      <c r="B434" s="7"/>
      <c r="C434" s="7"/>
      <c r="D434" s="25"/>
      <c r="E434" s="25"/>
      <c r="F434" s="25"/>
      <c r="G434" s="25"/>
      <c r="H434" s="25"/>
      <c r="I434" s="25"/>
      <c r="J434" s="25"/>
      <c r="K434" s="25"/>
      <c r="L434" s="25"/>
      <c r="M434" s="25"/>
      <c r="N434" s="25"/>
      <c r="O434" s="25"/>
      <c r="P434" s="25"/>
      <c r="Q434" s="7"/>
      <c r="R434" s="7"/>
      <c r="S434" s="7"/>
      <c r="T434" s="7"/>
      <c r="U434" s="7"/>
      <c r="V434" s="7"/>
      <c r="W434" s="7"/>
      <c r="X434" s="7"/>
    </row>
    <row r="435" spans="1:24" x14ac:dyDescent="0.2">
      <c r="A435" s="7"/>
      <c r="B435" s="7"/>
      <c r="C435" s="7"/>
      <c r="D435" s="25"/>
      <c r="E435" s="25"/>
      <c r="F435" s="25"/>
      <c r="G435" s="25"/>
      <c r="H435" s="25"/>
      <c r="I435" s="25"/>
      <c r="J435" s="25"/>
      <c r="K435" s="25"/>
      <c r="L435" s="25"/>
      <c r="M435" s="25"/>
      <c r="N435" s="25"/>
      <c r="O435" s="25"/>
      <c r="P435" s="25"/>
      <c r="Q435" s="7"/>
      <c r="R435" s="7"/>
      <c r="S435" s="7"/>
      <c r="T435" s="7"/>
      <c r="U435" s="7"/>
      <c r="V435" s="7"/>
      <c r="W435" s="7"/>
      <c r="X435" s="7"/>
    </row>
    <row r="436" spans="1:24" x14ac:dyDescent="0.2">
      <c r="A436" s="7"/>
      <c r="B436" s="7"/>
      <c r="C436" s="7"/>
      <c r="D436" s="25"/>
      <c r="E436" s="25"/>
      <c r="F436" s="25"/>
      <c r="G436" s="25"/>
      <c r="H436" s="25"/>
      <c r="I436" s="25"/>
      <c r="J436" s="25"/>
      <c r="K436" s="25"/>
      <c r="L436" s="25"/>
      <c r="M436" s="25"/>
      <c r="N436" s="25"/>
      <c r="O436" s="25"/>
      <c r="P436" s="25"/>
      <c r="Q436" s="7"/>
      <c r="R436" s="7"/>
      <c r="S436" s="7"/>
      <c r="T436" s="7"/>
      <c r="U436" s="7"/>
      <c r="V436" s="7"/>
      <c r="W436" s="7"/>
      <c r="X436" s="7"/>
    </row>
    <row r="437" spans="1:24" x14ac:dyDescent="0.2">
      <c r="A437" s="7"/>
      <c r="B437" s="7"/>
      <c r="C437" s="7"/>
      <c r="D437" s="25"/>
      <c r="E437" s="25"/>
      <c r="F437" s="25"/>
      <c r="G437" s="25"/>
      <c r="H437" s="25"/>
      <c r="I437" s="25"/>
      <c r="J437" s="25"/>
      <c r="K437" s="25"/>
      <c r="L437" s="25"/>
      <c r="M437" s="25"/>
      <c r="N437" s="25"/>
      <c r="O437" s="25"/>
      <c r="P437" s="25"/>
      <c r="Q437" s="7"/>
      <c r="R437" s="7"/>
      <c r="S437" s="7"/>
      <c r="T437" s="7"/>
      <c r="U437" s="7"/>
      <c r="V437" s="7"/>
      <c r="W437" s="7"/>
      <c r="X437" s="7"/>
    </row>
    <row r="438" spans="1:24" x14ac:dyDescent="0.2">
      <c r="A438" s="7"/>
      <c r="B438" s="7"/>
      <c r="C438" s="7"/>
      <c r="D438" s="25"/>
      <c r="E438" s="25"/>
      <c r="F438" s="25"/>
      <c r="G438" s="25"/>
      <c r="H438" s="25"/>
      <c r="I438" s="25"/>
      <c r="J438" s="25"/>
      <c r="K438" s="25"/>
      <c r="L438" s="25"/>
      <c r="M438" s="25"/>
      <c r="N438" s="25"/>
      <c r="O438" s="25"/>
      <c r="P438" s="25"/>
      <c r="Q438" s="7"/>
      <c r="R438" s="7"/>
      <c r="S438" s="7"/>
      <c r="T438" s="7"/>
      <c r="U438" s="7"/>
      <c r="V438" s="7"/>
      <c r="W438" s="7"/>
      <c r="X438" s="7"/>
    </row>
    <row r="439" spans="1:24" x14ac:dyDescent="0.2">
      <c r="A439" s="7"/>
      <c r="B439" s="7"/>
      <c r="C439" s="7"/>
      <c r="D439" s="25"/>
      <c r="E439" s="25"/>
      <c r="F439" s="25"/>
      <c r="G439" s="25"/>
      <c r="H439" s="25"/>
      <c r="I439" s="25"/>
      <c r="J439" s="25"/>
      <c r="K439" s="25"/>
      <c r="L439" s="25"/>
      <c r="M439" s="25"/>
      <c r="N439" s="25"/>
      <c r="O439" s="25"/>
      <c r="P439" s="25"/>
      <c r="Q439" s="7"/>
      <c r="R439" s="7"/>
      <c r="S439" s="7"/>
      <c r="T439" s="7"/>
      <c r="U439" s="7"/>
      <c r="V439" s="7"/>
      <c r="W439" s="7"/>
      <c r="X439" s="7"/>
    </row>
    <row r="440" spans="1:24" x14ac:dyDescent="0.2">
      <c r="A440" s="7"/>
      <c r="B440" s="7"/>
      <c r="C440" s="7"/>
      <c r="D440" s="25"/>
      <c r="E440" s="25"/>
      <c r="F440" s="25"/>
      <c r="G440" s="25"/>
      <c r="H440" s="25"/>
      <c r="I440" s="25"/>
      <c r="J440" s="25"/>
      <c r="K440" s="25"/>
      <c r="L440" s="25"/>
      <c r="M440" s="25"/>
      <c r="N440" s="25"/>
      <c r="O440" s="25"/>
      <c r="P440" s="25"/>
      <c r="Q440" s="7"/>
      <c r="R440" s="7"/>
      <c r="S440" s="7"/>
      <c r="T440" s="7"/>
      <c r="U440" s="7"/>
      <c r="V440" s="7"/>
      <c r="W440" s="7"/>
      <c r="X440" s="7"/>
    </row>
    <row r="441" spans="1:24" x14ac:dyDescent="0.2">
      <c r="A441" s="7"/>
      <c r="B441" s="7"/>
      <c r="C441" s="7"/>
      <c r="D441" s="25"/>
      <c r="E441" s="25"/>
      <c r="F441" s="25"/>
      <c r="G441" s="25"/>
      <c r="H441" s="25"/>
      <c r="I441" s="25"/>
      <c r="J441" s="25"/>
      <c r="K441" s="25"/>
      <c r="L441" s="25"/>
      <c r="M441" s="25"/>
      <c r="N441" s="25"/>
      <c r="O441" s="25"/>
      <c r="P441" s="25"/>
      <c r="Q441" s="7"/>
      <c r="R441" s="7"/>
      <c r="S441" s="7"/>
      <c r="T441" s="7"/>
      <c r="U441" s="7"/>
      <c r="V441" s="7"/>
      <c r="W441" s="7"/>
      <c r="X441" s="7"/>
    </row>
    <row r="442" spans="1:24" x14ac:dyDescent="0.2">
      <c r="A442" s="7"/>
      <c r="B442" s="7"/>
      <c r="C442" s="7"/>
      <c r="D442" s="25"/>
      <c r="E442" s="25"/>
      <c r="F442" s="25"/>
      <c r="G442" s="25"/>
      <c r="H442" s="25"/>
      <c r="I442" s="25"/>
      <c r="J442" s="25"/>
      <c r="K442" s="25"/>
      <c r="L442" s="25"/>
      <c r="M442" s="25"/>
      <c r="N442" s="25"/>
      <c r="O442" s="25"/>
      <c r="P442" s="25"/>
      <c r="Q442" s="7"/>
      <c r="R442" s="7"/>
      <c r="S442" s="7"/>
      <c r="T442" s="7"/>
      <c r="U442" s="7"/>
      <c r="V442" s="7"/>
      <c r="W442" s="7"/>
      <c r="X442" s="7"/>
    </row>
    <row r="443" spans="1:24" x14ac:dyDescent="0.2">
      <c r="A443" s="7"/>
      <c r="B443" s="7"/>
      <c r="C443" s="7"/>
      <c r="D443" s="25"/>
      <c r="E443" s="25"/>
      <c r="F443" s="25"/>
      <c r="G443" s="25"/>
      <c r="H443" s="25"/>
      <c r="I443" s="25"/>
      <c r="J443" s="25"/>
      <c r="K443" s="25"/>
      <c r="L443" s="25"/>
      <c r="M443" s="25"/>
      <c r="N443" s="25"/>
      <c r="O443" s="25"/>
      <c r="P443" s="25"/>
      <c r="Q443" s="7"/>
      <c r="R443" s="7"/>
      <c r="S443" s="7"/>
      <c r="T443" s="7"/>
      <c r="U443" s="7"/>
      <c r="V443" s="7"/>
      <c r="W443" s="7"/>
      <c r="X443" s="7"/>
    </row>
    <row r="444" spans="1:24" x14ac:dyDescent="0.2">
      <c r="A444" s="7"/>
      <c r="B444" s="7"/>
      <c r="C444" s="7"/>
      <c r="D444" s="25"/>
      <c r="E444" s="25"/>
      <c r="F444" s="25"/>
      <c r="G444" s="25"/>
      <c r="H444" s="25"/>
      <c r="I444" s="25"/>
      <c r="J444" s="25"/>
      <c r="K444" s="25"/>
      <c r="L444" s="25"/>
      <c r="M444" s="25"/>
      <c r="N444" s="25"/>
      <c r="O444" s="25"/>
      <c r="P444" s="25"/>
      <c r="Q444" s="7"/>
      <c r="R444" s="7"/>
      <c r="S444" s="7"/>
      <c r="T444" s="7"/>
      <c r="U444" s="7"/>
      <c r="V444" s="7"/>
      <c r="W444" s="7"/>
      <c r="X444" s="7"/>
    </row>
    <row r="445" spans="1:24" x14ac:dyDescent="0.2">
      <c r="A445" s="7"/>
      <c r="B445" s="7"/>
      <c r="C445" s="7"/>
      <c r="D445" s="25"/>
      <c r="E445" s="25"/>
      <c r="F445" s="25"/>
      <c r="G445" s="25"/>
      <c r="H445" s="25"/>
      <c r="I445" s="25"/>
      <c r="J445" s="25"/>
      <c r="K445" s="25"/>
      <c r="L445" s="25"/>
      <c r="M445" s="25"/>
      <c r="N445" s="25"/>
      <c r="O445" s="25"/>
      <c r="P445" s="25"/>
      <c r="Q445" s="7"/>
      <c r="R445" s="7"/>
      <c r="S445" s="7"/>
      <c r="T445" s="7"/>
      <c r="U445" s="7"/>
      <c r="V445" s="7"/>
      <c r="W445" s="7"/>
      <c r="X445" s="7"/>
    </row>
    <row r="446" spans="1:24" x14ac:dyDescent="0.2">
      <c r="A446" s="7"/>
      <c r="B446" s="7"/>
      <c r="C446" s="7"/>
      <c r="D446" s="25"/>
      <c r="E446" s="25"/>
      <c r="F446" s="25"/>
      <c r="G446" s="25"/>
      <c r="H446" s="25"/>
      <c r="I446" s="25"/>
      <c r="J446" s="25"/>
      <c r="K446" s="25"/>
      <c r="L446" s="25"/>
      <c r="M446" s="25"/>
      <c r="N446" s="25"/>
      <c r="O446" s="25"/>
      <c r="P446" s="25"/>
      <c r="Q446" s="7"/>
      <c r="R446" s="7"/>
      <c r="S446" s="7"/>
      <c r="T446" s="7"/>
      <c r="U446" s="7"/>
      <c r="V446" s="7"/>
      <c r="W446" s="7"/>
      <c r="X446" s="7"/>
    </row>
    <row r="447" spans="1:24" x14ac:dyDescent="0.2">
      <c r="A447" s="7"/>
      <c r="B447" s="7"/>
      <c r="C447" s="7"/>
      <c r="D447" s="25"/>
      <c r="E447" s="25"/>
      <c r="F447" s="25"/>
      <c r="G447" s="25"/>
      <c r="H447" s="25"/>
      <c r="I447" s="25"/>
      <c r="J447" s="25"/>
      <c r="K447" s="25"/>
      <c r="L447" s="25"/>
      <c r="M447" s="25"/>
      <c r="N447" s="25"/>
      <c r="O447" s="25"/>
      <c r="P447" s="25"/>
      <c r="Q447" s="7"/>
      <c r="R447" s="7"/>
      <c r="S447" s="7"/>
      <c r="T447" s="7"/>
      <c r="U447" s="7"/>
      <c r="V447" s="7"/>
      <c r="W447" s="7"/>
      <c r="X447" s="7"/>
    </row>
    <row r="448" spans="1:24" x14ac:dyDescent="0.2">
      <c r="A448" s="7"/>
      <c r="B448" s="7"/>
      <c r="C448" s="7"/>
      <c r="D448" s="25"/>
      <c r="E448" s="25"/>
      <c r="F448" s="25"/>
      <c r="G448" s="25"/>
      <c r="H448" s="25"/>
      <c r="I448" s="25"/>
      <c r="J448" s="25"/>
      <c r="K448" s="25"/>
      <c r="L448" s="25"/>
      <c r="M448" s="25"/>
      <c r="N448" s="25"/>
      <c r="O448" s="25"/>
      <c r="P448" s="25"/>
      <c r="Q448" s="7"/>
      <c r="R448" s="7"/>
      <c r="S448" s="7"/>
      <c r="T448" s="7"/>
      <c r="U448" s="7"/>
      <c r="V448" s="7"/>
      <c r="W448" s="7"/>
      <c r="X448" s="7"/>
    </row>
    <row r="449" spans="1:24" x14ac:dyDescent="0.2">
      <c r="A449" s="7"/>
      <c r="B449" s="7"/>
      <c r="C449" s="7"/>
      <c r="D449" s="25"/>
      <c r="E449" s="25"/>
      <c r="F449" s="25"/>
      <c r="G449" s="25"/>
      <c r="H449" s="25"/>
      <c r="I449" s="25"/>
      <c r="J449" s="25"/>
      <c r="K449" s="25"/>
      <c r="L449" s="25"/>
      <c r="M449" s="25"/>
      <c r="N449" s="25"/>
      <c r="O449" s="25"/>
      <c r="P449" s="25"/>
      <c r="Q449" s="7"/>
      <c r="R449" s="7"/>
      <c r="S449" s="7"/>
      <c r="T449" s="7"/>
      <c r="U449" s="7"/>
      <c r="V449" s="7"/>
      <c r="W449" s="7"/>
      <c r="X449" s="7"/>
    </row>
    <row r="450" spans="1:24" x14ac:dyDescent="0.2">
      <c r="A450" s="7"/>
      <c r="B450" s="7"/>
      <c r="C450" s="7"/>
      <c r="D450" s="25"/>
      <c r="E450" s="25"/>
      <c r="F450" s="25"/>
      <c r="G450" s="25"/>
      <c r="H450" s="25"/>
      <c r="I450" s="25"/>
      <c r="J450" s="25"/>
      <c r="K450" s="25"/>
      <c r="L450" s="25"/>
      <c r="M450" s="25"/>
      <c r="N450" s="25"/>
      <c r="O450" s="25"/>
      <c r="P450" s="25"/>
      <c r="Q450" s="7"/>
      <c r="R450" s="7"/>
      <c r="S450" s="7"/>
      <c r="T450" s="7"/>
      <c r="U450" s="7"/>
      <c r="V450" s="7"/>
      <c r="W450" s="7"/>
      <c r="X450" s="7"/>
    </row>
    <row r="451" spans="1:24" x14ac:dyDescent="0.2">
      <c r="A451" s="7"/>
      <c r="B451" s="7"/>
      <c r="C451" s="7"/>
      <c r="D451" s="25"/>
      <c r="E451" s="25"/>
      <c r="F451" s="25"/>
      <c r="G451" s="25"/>
      <c r="H451" s="25"/>
      <c r="I451" s="25"/>
      <c r="J451" s="25"/>
      <c r="K451" s="25"/>
      <c r="L451" s="25"/>
      <c r="M451" s="25"/>
      <c r="N451" s="25"/>
      <c r="O451" s="25"/>
      <c r="P451" s="25"/>
      <c r="Q451" s="7"/>
      <c r="R451" s="7"/>
      <c r="S451" s="7"/>
      <c r="T451" s="7"/>
      <c r="U451" s="7"/>
      <c r="V451" s="7"/>
      <c r="W451" s="7"/>
      <c r="X451" s="7"/>
    </row>
    <row r="452" spans="1:24" x14ac:dyDescent="0.2">
      <c r="A452" s="7"/>
      <c r="B452" s="7"/>
      <c r="C452" s="7"/>
      <c r="D452" s="25"/>
      <c r="E452" s="25"/>
      <c r="F452" s="25"/>
      <c r="G452" s="25"/>
      <c r="H452" s="25"/>
      <c r="I452" s="25"/>
      <c r="J452" s="25"/>
      <c r="K452" s="25"/>
      <c r="L452" s="25"/>
      <c r="M452" s="25"/>
      <c r="N452" s="25"/>
      <c r="O452" s="25"/>
      <c r="P452" s="25"/>
      <c r="Q452" s="7"/>
      <c r="R452" s="7"/>
      <c r="S452" s="7"/>
      <c r="T452" s="7"/>
      <c r="U452" s="7"/>
      <c r="V452" s="7"/>
      <c r="W452" s="7"/>
      <c r="X452" s="7"/>
    </row>
    <row r="453" spans="1:24" x14ac:dyDescent="0.2">
      <c r="A453" s="7"/>
      <c r="B453" s="7"/>
      <c r="C453" s="7"/>
      <c r="D453" s="25"/>
      <c r="E453" s="25"/>
      <c r="F453" s="25"/>
      <c r="G453" s="25"/>
      <c r="H453" s="25"/>
      <c r="I453" s="25"/>
      <c r="J453" s="25"/>
      <c r="K453" s="25"/>
      <c r="L453" s="25"/>
      <c r="M453" s="25"/>
      <c r="N453" s="25"/>
      <c r="O453" s="25"/>
      <c r="P453" s="25"/>
      <c r="Q453" s="7"/>
      <c r="R453" s="7"/>
      <c r="S453" s="7"/>
      <c r="T453" s="7"/>
      <c r="U453" s="7"/>
      <c r="V453" s="7"/>
      <c r="W453" s="7"/>
      <c r="X453" s="7"/>
    </row>
    <row r="454" spans="1:24" x14ac:dyDescent="0.2">
      <c r="A454" s="7"/>
      <c r="B454" s="7"/>
      <c r="C454" s="7"/>
      <c r="D454" s="25"/>
      <c r="E454" s="25"/>
      <c r="F454" s="25"/>
      <c r="G454" s="25"/>
      <c r="H454" s="25"/>
      <c r="I454" s="25"/>
      <c r="J454" s="25"/>
      <c r="K454" s="25"/>
      <c r="L454" s="25"/>
      <c r="M454" s="25"/>
      <c r="N454" s="25"/>
      <c r="O454" s="25"/>
      <c r="P454" s="25"/>
      <c r="Q454" s="7"/>
      <c r="R454" s="7"/>
      <c r="S454" s="7"/>
      <c r="T454" s="7"/>
      <c r="U454" s="7"/>
      <c r="V454" s="7"/>
      <c r="W454" s="7"/>
      <c r="X454" s="7"/>
    </row>
    <row r="455" spans="1:24" x14ac:dyDescent="0.2">
      <c r="A455" s="7"/>
      <c r="B455" s="7"/>
      <c r="C455" s="7"/>
      <c r="D455" s="25"/>
      <c r="E455" s="25"/>
      <c r="F455" s="25"/>
      <c r="G455" s="25"/>
      <c r="H455" s="25"/>
      <c r="I455" s="25"/>
      <c r="J455" s="25"/>
      <c r="K455" s="25"/>
      <c r="L455" s="25"/>
      <c r="M455" s="25"/>
      <c r="N455" s="25"/>
      <c r="O455" s="25"/>
      <c r="P455" s="25"/>
      <c r="Q455" s="7"/>
      <c r="R455" s="7"/>
      <c r="S455" s="7"/>
      <c r="T455" s="7"/>
      <c r="U455" s="7"/>
      <c r="V455" s="7"/>
      <c r="W455" s="7"/>
      <c r="X455" s="7"/>
    </row>
    <row r="456" spans="1:24" x14ac:dyDescent="0.2">
      <c r="A456" s="7"/>
      <c r="B456" s="7"/>
      <c r="C456" s="7"/>
      <c r="D456" s="25"/>
      <c r="E456" s="25"/>
      <c r="F456" s="25"/>
      <c r="G456" s="25"/>
      <c r="H456" s="25"/>
      <c r="I456" s="25"/>
      <c r="J456" s="25"/>
      <c r="K456" s="25"/>
      <c r="L456" s="25"/>
      <c r="M456" s="25"/>
      <c r="N456" s="25"/>
      <c r="O456" s="25"/>
      <c r="P456" s="25"/>
      <c r="Q456" s="7"/>
      <c r="R456" s="7"/>
      <c r="S456" s="7"/>
      <c r="T456" s="7"/>
      <c r="U456" s="7"/>
      <c r="V456" s="7"/>
      <c r="W456" s="7"/>
      <c r="X456" s="7"/>
    </row>
    <row r="457" spans="1:24" x14ac:dyDescent="0.2">
      <c r="A457" s="7"/>
      <c r="B457" s="7"/>
      <c r="C457" s="7"/>
      <c r="D457" s="25"/>
      <c r="E457" s="25"/>
      <c r="F457" s="25"/>
      <c r="G457" s="25"/>
      <c r="H457" s="25"/>
      <c r="I457" s="25"/>
      <c r="J457" s="25"/>
      <c r="K457" s="25"/>
      <c r="L457" s="25"/>
      <c r="M457" s="25"/>
      <c r="N457" s="25"/>
      <c r="O457" s="25"/>
      <c r="P457" s="25"/>
      <c r="Q457" s="7"/>
      <c r="R457" s="7"/>
      <c r="S457" s="7"/>
      <c r="T457" s="7"/>
      <c r="U457" s="7"/>
      <c r="V457" s="7"/>
      <c r="W457" s="7"/>
      <c r="X457" s="7"/>
    </row>
    <row r="458" spans="1:24" x14ac:dyDescent="0.2">
      <c r="A458" s="7"/>
      <c r="B458" s="7"/>
      <c r="C458" s="7"/>
      <c r="D458" s="25"/>
      <c r="E458" s="25"/>
      <c r="F458" s="25"/>
      <c r="G458" s="25"/>
      <c r="H458" s="25"/>
      <c r="I458" s="25"/>
      <c r="J458" s="25"/>
      <c r="K458" s="25"/>
      <c r="L458" s="25"/>
      <c r="M458" s="25"/>
      <c r="N458" s="25"/>
      <c r="O458" s="25"/>
      <c r="P458" s="25"/>
      <c r="Q458" s="7"/>
      <c r="R458" s="7"/>
      <c r="S458" s="7"/>
      <c r="T458" s="7"/>
      <c r="U458" s="7"/>
      <c r="V458" s="7"/>
      <c r="W458" s="7"/>
      <c r="X458" s="7"/>
    </row>
    <row r="459" spans="1:24" x14ac:dyDescent="0.2">
      <c r="A459" s="7"/>
      <c r="B459" s="7"/>
      <c r="C459" s="7"/>
      <c r="D459" s="25"/>
      <c r="E459" s="25"/>
      <c r="F459" s="25"/>
      <c r="G459" s="25"/>
      <c r="H459" s="25"/>
      <c r="I459" s="25"/>
      <c r="J459" s="25"/>
      <c r="K459" s="25"/>
      <c r="L459" s="25"/>
      <c r="M459" s="25"/>
      <c r="N459" s="25"/>
      <c r="O459" s="25"/>
      <c r="P459" s="25"/>
      <c r="Q459" s="7"/>
      <c r="R459" s="7"/>
      <c r="S459" s="7"/>
      <c r="T459" s="7"/>
      <c r="U459" s="7"/>
      <c r="V459" s="7"/>
      <c r="W459" s="7"/>
      <c r="X459" s="7"/>
    </row>
    <row r="460" spans="1:24" x14ac:dyDescent="0.2">
      <c r="A460" s="7"/>
      <c r="B460" s="7"/>
      <c r="C460" s="7"/>
      <c r="D460" s="25"/>
      <c r="E460" s="25"/>
      <c r="F460" s="25"/>
      <c r="G460" s="25"/>
      <c r="H460" s="25"/>
      <c r="I460" s="25"/>
      <c r="J460" s="25"/>
      <c r="K460" s="25"/>
      <c r="L460" s="25"/>
      <c r="M460" s="25"/>
      <c r="N460" s="25"/>
      <c r="O460" s="25"/>
      <c r="P460" s="25"/>
      <c r="Q460" s="7"/>
      <c r="R460" s="7"/>
      <c r="S460" s="7"/>
      <c r="T460" s="7"/>
      <c r="U460" s="7"/>
      <c r="V460" s="7"/>
      <c r="W460" s="7"/>
      <c r="X460" s="7"/>
    </row>
    <row r="461" spans="1:24" x14ac:dyDescent="0.2">
      <c r="A461" s="7"/>
      <c r="B461" s="7"/>
      <c r="C461" s="7"/>
      <c r="D461" s="25"/>
      <c r="E461" s="25"/>
      <c r="F461" s="25"/>
      <c r="G461" s="25"/>
      <c r="H461" s="25"/>
      <c r="I461" s="25"/>
      <c r="J461" s="25"/>
      <c r="K461" s="25"/>
      <c r="L461" s="25"/>
      <c r="M461" s="25"/>
      <c r="N461" s="25"/>
      <c r="O461" s="25"/>
      <c r="P461" s="25"/>
      <c r="Q461" s="7"/>
      <c r="R461" s="7"/>
      <c r="S461" s="7"/>
      <c r="T461" s="7"/>
      <c r="U461" s="7"/>
      <c r="V461" s="7"/>
      <c r="W461" s="7"/>
      <c r="X461" s="7"/>
    </row>
    <row r="462" spans="1:24" x14ac:dyDescent="0.2">
      <c r="A462" s="7"/>
      <c r="B462" s="7"/>
      <c r="C462" s="7"/>
      <c r="D462" s="25"/>
      <c r="E462" s="25"/>
      <c r="F462" s="25"/>
      <c r="G462" s="25"/>
      <c r="H462" s="25"/>
      <c r="I462" s="25"/>
      <c r="J462" s="25"/>
      <c r="K462" s="25"/>
      <c r="L462" s="25"/>
      <c r="M462" s="25"/>
      <c r="N462" s="25"/>
      <c r="O462" s="25"/>
      <c r="P462" s="25"/>
      <c r="Q462" s="7"/>
      <c r="R462" s="7"/>
      <c r="S462" s="7"/>
      <c r="T462" s="7"/>
      <c r="U462" s="7"/>
      <c r="V462" s="7"/>
      <c r="W462" s="7"/>
      <c r="X462" s="7"/>
    </row>
    <row r="463" spans="1:24" x14ac:dyDescent="0.2">
      <c r="A463" s="7"/>
      <c r="B463" s="7"/>
      <c r="C463" s="7"/>
      <c r="D463" s="25"/>
      <c r="E463" s="25"/>
      <c r="F463" s="25"/>
      <c r="G463" s="25"/>
      <c r="H463" s="25"/>
      <c r="I463" s="25"/>
      <c r="J463" s="25"/>
      <c r="K463" s="25"/>
      <c r="L463" s="25"/>
      <c r="M463" s="25"/>
      <c r="N463" s="25"/>
      <c r="O463" s="25"/>
      <c r="P463" s="25"/>
      <c r="Q463" s="7"/>
      <c r="R463" s="7"/>
      <c r="S463" s="7"/>
      <c r="T463" s="7"/>
      <c r="U463" s="7"/>
      <c r="V463" s="7"/>
      <c r="W463" s="7"/>
      <c r="X463" s="7"/>
    </row>
    <row r="464" spans="1:24" x14ac:dyDescent="0.2">
      <c r="A464" s="7"/>
      <c r="B464" s="7"/>
      <c r="C464" s="7"/>
      <c r="D464" s="25"/>
      <c r="E464" s="25"/>
      <c r="F464" s="25"/>
      <c r="G464" s="25"/>
      <c r="H464" s="25"/>
      <c r="I464" s="25"/>
      <c r="J464" s="25"/>
      <c r="K464" s="25"/>
      <c r="L464" s="25"/>
      <c r="M464" s="25"/>
      <c r="N464" s="25"/>
      <c r="O464" s="25"/>
      <c r="P464" s="25"/>
      <c r="Q464" s="7"/>
      <c r="R464" s="7"/>
      <c r="S464" s="7"/>
      <c r="T464" s="7"/>
      <c r="U464" s="7"/>
      <c r="V464" s="7"/>
      <c r="W464" s="7"/>
      <c r="X464" s="7"/>
    </row>
    <row r="465" spans="1:24" x14ac:dyDescent="0.2">
      <c r="A465" s="7"/>
      <c r="B465" s="7"/>
      <c r="C465" s="7"/>
      <c r="D465" s="25"/>
      <c r="E465" s="25"/>
      <c r="F465" s="25"/>
      <c r="G465" s="25"/>
      <c r="H465" s="25"/>
      <c r="I465" s="25"/>
      <c r="J465" s="25"/>
      <c r="K465" s="25"/>
      <c r="L465" s="25"/>
      <c r="M465" s="25"/>
      <c r="N465" s="25"/>
      <c r="O465" s="25"/>
      <c r="P465" s="25"/>
      <c r="Q465" s="7"/>
      <c r="R465" s="7"/>
      <c r="S465" s="7"/>
      <c r="T465" s="7"/>
      <c r="U465" s="7"/>
      <c r="V465" s="7"/>
      <c r="W465" s="7"/>
      <c r="X465" s="7"/>
    </row>
    <row r="466" spans="1:24" x14ac:dyDescent="0.2">
      <c r="A466" s="7"/>
      <c r="B466" s="7"/>
      <c r="C466" s="7"/>
      <c r="D466" s="25"/>
      <c r="E466" s="25"/>
      <c r="F466" s="25"/>
      <c r="G466" s="25"/>
      <c r="H466" s="25"/>
      <c r="I466" s="25"/>
      <c r="J466" s="25"/>
      <c r="K466" s="25"/>
      <c r="L466" s="25"/>
      <c r="M466" s="25"/>
      <c r="N466" s="25"/>
      <c r="O466" s="25"/>
      <c r="P466" s="25"/>
      <c r="Q466" s="7"/>
      <c r="R466" s="7"/>
      <c r="S466" s="7"/>
      <c r="T466" s="7"/>
      <c r="U466" s="7"/>
      <c r="V466" s="7"/>
      <c r="W466" s="7"/>
      <c r="X466" s="7"/>
    </row>
    <row r="467" spans="1:24" x14ac:dyDescent="0.2">
      <c r="A467" s="7"/>
      <c r="B467" s="7"/>
      <c r="C467" s="7"/>
      <c r="D467" s="25"/>
      <c r="E467" s="25"/>
      <c r="F467" s="25"/>
      <c r="G467" s="25"/>
      <c r="H467" s="25"/>
      <c r="I467" s="25"/>
      <c r="J467" s="25"/>
      <c r="K467" s="25"/>
      <c r="L467" s="25"/>
      <c r="M467" s="25"/>
      <c r="N467" s="25"/>
      <c r="O467" s="25"/>
      <c r="P467" s="25"/>
      <c r="Q467" s="7"/>
      <c r="R467" s="7"/>
      <c r="S467" s="7"/>
      <c r="T467" s="7"/>
      <c r="U467" s="7"/>
      <c r="V467" s="7"/>
      <c r="W467" s="7"/>
      <c r="X467" s="7"/>
    </row>
    <row r="468" spans="1:24" x14ac:dyDescent="0.2">
      <c r="A468" s="7"/>
      <c r="B468" s="7"/>
      <c r="C468" s="7"/>
      <c r="D468" s="25"/>
      <c r="E468" s="25"/>
      <c r="F468" s="25"/>
      <c r="G468" s="25"/>
      <c r="H468" s="25"/>
      <c r="I468" s="25"/>
      <c r="J468" s="25"/>
      <c r="K468" s="25"/>
      <c r="L468" s="25"/>
      <c r="M468" s="25"/>
      <c r="N468" s="25"/>
      <c r="O468" s="25"/>
      <c r="P468" s="25"/>
      <c r="Q468" s="7"/>
      <c r="R468" s="7"/>
      <c r="S468" s="7"/>
      <c r="T468" s="7"/>
      <c r="U468" s="7"/>
      <c r="V468" s="7"/>
      <c r="W468" s="7"/>
      <c r="X468" s="7"/>
    </row>
    <row r="469" spans="1:24" x14ac:dyDescent="0.2">
      <c r="A469" s="7"/>
      <c r="B469" s="7"/>
      <c r="C469" s="7"/>
      <c r="D469" s="25"/>
      <c r="E469" s="25"/>
      <c r="F469" s="25"/>
      <c r="G469" s="25"/>
      <c r="H469" s="25"/>
      <c r="I469" s="25"/>
      <c r="J469" s="25"/>
      <c r="K469" s="25"/>
      <c r="L469" s="25"/>
      <c r="M469" s="25"/>
      <c r="N469" s="25"/>
      <c r="O469" s="25"/>
      <c r="P469" s="25"/>
      <c r="Q469" s="7"/>
      <c r="R469" s="7"/>
      <c r="S469" s="7"/>
      <c r="T469" s="7"/>
      <c r="U469" s="7"/>
      <c r="V469" s="7"/>
      <c r="W469" s="7"/>
      <c r="X469" s="7"/>
    </row>
    <row r="470" spans="1:24" x14ac:dyDescent="0.2">
      <c r="A470" s="7"/>
      <c r="B470" s="7"/>
      <c r="C470" s="7"/>
      <c r="D470" s="25"/>
      <c r="E470" s="25"/>
      <c r="F470" s="25"/>
      <c r="G470" s="25"/>
      <c r="H470" s="25"/>
      <c r="I470" s="25"/>
      <c r="J470" s="25"/>
      <c r="K470" s="25"/>
      <c r="L470" s="25"/>
      <c r="M470" s="25"/>
      <c r="N470" s="25"/>
      <c r="O470" s="25"/>
      <c r="P470" s="25"/>
      <c r="Q470" s="7"/>
      <c r="R470" s="7"/>
      <c r="S470" s="7"/>
      <c r="T470" s="7"/>
      <c r="U470" s="7"/>
      <c r="V470" s="7"/>
      <c r="W470" s="7"/>
      <c r="X470" s="7"/>
    </row>
    <row r="471" spans="1:24" x14ac:dyDescent="0.2">
      <c r="A471" s="7"/>
      <c r="B471" s="7"/>
      <c r="C471" s="7"/>
      <c r="D471" s="25"/>
      <c r="E471" s="25"/>
      <c r="F471" s="25"/>
      <c r="G471" s="25"/>
      <c r="H471" s="25"/>
      <c r="I471" s="25"/>
      <c r="J471" s="25"/>
      <c r="K471" s="25"/>
      <c r="L471" s="25"/>
      <c r="M471" s="25"/>
      <c r="N471" s="25"/>
      <c r="O471" s="25"/>
      <c r="P471" s="25"/>
      <c r="Q471" s="7"/>
      <c r="R471" s="7"/>
      <c r="S471" s="7"/>
      <c r="T471" s="7"/>
      <c r="U471" s="7"/>
      <c r="V471" s="7"/>
      <c r="W471" s="7"/>
      <c r="X471" s="7"/>
    </row>
    <row r="472" spans="1:24" x14ac:dyDescent="0.2">
      <c r="A472" s="7"/>
      <c r="B472" s="7"/>
      <c r="C472" s="7"/>
      <c r="D472" s="25"/>
      <c r="E472" s="25"/>
      <c r="F472" s="25"/>
      <c r="G472" s="25"/>
      <c r="H472" s="25"/>
      <c r="I472" s="25"/>
      <c r="J472" s="25"/>
      <c r="K472" s="25"/>
      <c r="L472" s="25"/>
      <c r="M472" s="25"/>
      <c r="N472" s="25"/>
      <c r="O472" s="25"/>
      <c r="P472" s="25"/>
      <c r="Q472" s="7"/>
      <c r="R472" s="7"/>
      <c r="S472" s="7"/>
      <c r="T472" s="7"/>
      <c r="U472" s="7"/>
      <c r="V472" s="7"/>
      <c r="W472" s="7"/>
      <c r="X472" s="7"/>
    </row>
    <row r="473" spans="1:24" x14ac:dyDescent="0.2">
      <c r="A473" s="7"/>
      <c r="B473" s="7"/>
      <c r="C473" s="7"/>
      <c r="D473" s="25"/>
      <c r="E473" s="25"/>
      <c r="F473" s="25"/>
      <c r="G473" s="25"/>
      <c r="H473" s="25"/>
      <c r="I473" s="25"/>
      <c r="J473" s="25"/>
      <c r="K473" s="25"/>
      <c r="L473" s="25"/>
      <c r="M473" s="25"/>
      <c r="N473" s="25"/>
      <c r="O473" s="25"/>
      <c r="P473" s="25"/>
      <c r="Q473" s="7"/>
      <c r="R473" s="7"/>
      <c r="S473" s="7"/>
      <c r="T473" s="7"/>
      <c r="U473" s="7"/>
      <c r="V473" s="7"/>
      <c r="W473" s="7"/>
      <c r="X473" s="7"/>
    </row>
    <row r="474" spans="1:24" x14ac:dyDescent="0.2">
      <c r="A474" s="7"/>
      <c r="B474" s="7"/>
      <c r="C474" s="7"/>
      <c r="D474" s="25"/>
      <c r="E474" s="25"/>
      <c r="F474" s="25"/>
      <c r="G474" s="25"/>
      <c r="H474" s="25"/>
      <c r="I474" s="25"/>
      <c r="J474" s="25"/>
      <c r="K474" s="25"/>
      <c r="L474" s="25"/>
      <c r="M474" s="25"/>
      <c r="N474" s="25"/>
      <c r="O474" s="25"/>
      <c r="P474" s="25"/>
      <c r="Q474" s="7"/>
      <c r="R474" s="7"/>
      <c r="S474" s="7"/>
      <c r="T474" s="7"/>
      <c r="U474" s="7"/>
      <c r="V474" s="7"/>
      <c r="W474" s="7"/>
      <c r="X474" s="7"/>
    </row>
    <row r="475" spans="1:24" x14ac:dyDescent="0.2">
      <c r="A475" s="7"/>
      <c r="B475" s="7"/>
      <c r="C475" s="7"/>
      <c r="D475" s="25"/>
      <c r="E475" s="25"/>
      <c r="F475" s="25"/>
      <c r="G475" s="25"/>
      <c r="H475" s="25"/>
      <c r="I475" s="25"/>
      <c r="J475" s="25"/>
      <c r="K475" s="25"/>
      <c r="L475" s="25"/>
      <c r="M475" s="25"/>
      <c r="N475" s="25"/>
      <c r="O475" s="25"/>
      <c r="P475" s="25"/>
      <c r="Q475" s="7"/>
      <c r="R475" s="7"/>
      <c r="S475" s="7"/>
      <c r="T475" s="7"/>
      <c r="U475" s="7"/>
      <c r="V475" s="7"/>
      <c r="W475" s="7"/>
      <c r="X475" s="7"/>
    </row>
    <row r="476" spans="1:24" x14ac:dyDescent="0.2">
      <c r="A476" s="7"/>
      <c r="B476" s="7"/>
      <c r="C476" s="7"/>
      <c r="D476" s="25"/>
      <c r="E476" s="25"/>
      <c r="F476" s="25"/>
      <c r="G476" s="25"/>
      <c r="H476" s="25"/>
      <c r="I476" s="25"/>
      <c r="J476" s="25"/>
      <c r="K476" s="25"/>
      <c r="L476" s="25"/>
      <c r="M476" s="25"/>
      <c r="N476" s="25"/>
      <c r="O476" s="25"/>
      <c r="P476" s="25"/>
      <c r="Q476" s="7"/>
      <c r="R476" s="7"/>
      <c r="S476" s="7"/>
      <c r="T476" s="7"/>
      <c r="U476" s="7"/>
      <c r="V476" s="7"/>
      <c r="W476" s="7"/>
      <c r="X476" s="7"/>
    </row>
    <row r="477" spans="1:24" x14ac:dyDescent="0.2">
      <c r="A477" s="7"/>
      <c r="B477" s="7"/>
      <c r="C477" s="7"/>
      <c r="D477" s="25"/>
      <c r="E477" s="25"/>
      <c r="F477" s="25"/>
      <c r="G477" s="25"/>
      <c r="H477" s="25"/>
      <c r="I477" s="25"/>
      <c r="J477" s="25"/>
      <c r="K477" s="25"/>
      <c r="L477" s="25"/>
      <c r="M477" s="25"/>
      <c r="N477" s="25"/>
      <c r="O477" s="25"/>
      <c r="P477" s="25"/>
      <c r="Q477" s="7"/>
      <c r="R477" s="7"/>
      <c r="S477" s="7"/>
      <c r="T477" s="7"/>
      <c r="U477" s="7"/>
      <c r="V477" s="7"/>
      <c r="W477" s="7"/>
      <c r="X477" s="7"/>
    </row>
    <row r="478" spans="1:24" x14ac:dyDescent="0.2">
      <c r="A478" s="7"/>
      <c r="B478" s="7"/>
      <c r="C478" s="7"/>
      <c r="D478" s="25"/>
      <c r="E478" s="25"/>
      <c r="F478" s="25"/>
      <c r="G478" s="25"/>
      <c r="H478" s="25"/>
      <c r="I478" s="25"/>
      <c r="J478" s="25"/>
      <c r="K478" s="25"/>
      <c r="L478" s="25"/>
      <c r="M478" s="25"/>
      <c r="N478" s="25"/>
      <c r="O478" s="25"/>
      <c r="P478" s="25"/>
      <c r="Q478" s="7"/>
      <c r="R478" s="7"/>
      <c r="S478" s="7"/>
      <c r="T478" s="7"/>
      <c r="U478" s="7"/>
      <c r="V478" s="7"/>
      <c r="W478" s="7"/>
      <c r="X478" s="7"/>
    </row>
    <row r="479" spans="1:24" x14ac:dyDescent="0.2">
      <c r="A479" s="7"/>
      <c r="B479" s="7"/>
      <c r="C479" s="7"/>
      <c r="D479" s="25"/>
      <c r="E479" s="25"/>
      <c r="F479" s="25"/>
      <c r="G479" s="25"/>
      <c r="H479" s="25"/>
      <c r="I479" s="25"/>
      <c r="J479" s="25"/>
      <c r="K479" s="25"/>
      <c r="L479" s="25"/>
      <c r="M479" s="25"/>
      <c r="N479" s="25"/>
      <c r="O479" s="25"/>
      <c r="P479" s="25"/>
      <c r="Q479" s="7"/>
      <c r="R479" s="7"/>
      <c r="S479" s="7"/>
      <c r="T479" s="7"/>
      <c r="U479" s="7"/>
      <c r="V479" s="7"/>
      <c r="W479" s="7"/>
      <c r="X479" s="7"/>
    </row>
    <row r="480" spans="1:24" x14ac:dyDescent="0.2">
      <c r="A480" s="7"/>
      <c r="B480" s="7"/>
      <c r="C480" s="7"/>
      <c r="D480" s="25"/>
      <c r="E480" s="25"/>
      <c r="F480" s="25"/>
      <c r="G480" s="25"/>
      <c r="H480" s="25"/>
      <c r="I480" s="25"/>
      <c r="J480" s="25"/>
      <c r="K480" s="25"/>
      <c r="L480" s="25"/>
      <c r="M480" s="25"/>
      <c r="N480" s="25"/>
      <c r="O480" s="25"/>
      <c r="P480" s="25"/>
      <c r="Q480" s="7"/>
      <c r="R480" s="7"/>
      <c r="S480" s="7"/>
      <c r="T480" s="7"/>
      <c r="U480" s="7"/>
      <c r="V480" s="7"/>
      <c r="W480" s="7"/>
      <c r="X480" s="7"/>
    </row>
    <row r="481" spans="1:24" x14ac:dyDescent="0.2">
      <c r="A481" s="7"/>
      <c r="B481" s="7"/>
      <c r="C481" s="7"/>
      <c r="D481" s="25"/>
      <c r="E481" s="25"/>
      <c r="F481" s="25"/>
      <c r="G481" s="25"/>
      <c r="H481" s="25"/>
      <c r="I481" s="25"/>
      <c r="J481" s="25"/>
      <c r="K481" s="25"/>
      <c r="L481" s="25"/>
      <c r="M481" s="25"/>
      <c r="N481" s="25"/>
      <c r="O481" s="25"/>
      <c r="P481" s="25"/>
      <c r="Q481" s="7"/>
      <c r="R481" s="7"/>
      <c r="S481" s="7"/>
      <c r="T481" s="7"/>
      <c r="U481" s="7"/>
      <c r="V481" s="7"/>
      <c r="W481" s="7"/>
      <c r="X481" s="7"/>
    </row>
    <row r="482" spans="1:24" x14ac:dyDescent="0.2">
      <c r="A482" s="7"/>
      <c r="B482" s="7"/>
      <c r="C482" s="7"/>
      <c r="D482" s="25"/>
      <c r="E482" s="25"/>
      <c r="F482" s="25"/>
      <c r="G482" s="25"/>
      <c r="H482" s="25"/>
      <c r="I482" s="25"/>
      <c r="J482" s="25"/>
      <c r="K482" s="25"/>
      <c r="L482" s="25"/>
      <c r="M482" s="25"/>
      <c r="N482" s="25"/>
      <c r="O482" s="25"/>
      <c r="P482" s="25"/>
      <c r="Q482" s="7"/>
      <c r="R482" s="7"/>
      <c r="S482" s="7"/>
      <c r="T482" s="7"/>
      <c r="U482" s="7"/>
      <c r="V482" s="7"/>
      <c r="W482" s="7"/>
      <c r="X482" s="7"/>
    </row>
    <row r="483" spans="1:24" x14ac:dyDescent="0.2">
      <c r="A483" s="7"/>
      <c r="B483" s="7"/>
      <c r="C483" s="7"/>
      <c r="D483" s="25"/>
      <c r="E483" s="25"/>
      <c r="F483" s="25"/>
      <c r="G483" s="25"/>
      <c r="H483" s="25"/>
      <c r="I483" s="25"/>
      <c r="J483" s="25"/>
      <c r="K483" s="25"/>
      <c r="L483" s="25"/>
      <c r="M483" s="25"/>
      <c r="N483" s="25"/>
      <c r="O483" s="25"/>
      <c r="P483" s="25"/>
      <c r="Q483" s="7"/>
      <c r="R483" s="7"/>
      <c r="S483" s="7"/>
      <c r="T483" s="7"/>
      <c r="U483" s="7"/>
      <c r="V483" s="7"/>
      <c r="W483" s="7"/>
      <c r="X483" s="7"/>
    </row>
    <row r="484" spans="1:24" x14ac:dyDescent="0.2">
      <c r="A484" s="7"/>
      <c r="B484" s="7"/>
      <c r="C484" s="7"/>
      <c r="D484" s="25"/>
      <c r="E484" s="25"/>
      <c r="F484" s="25"/>
      <c r="G484" s="25"/>
      <c r="H484" s="25"/>
      <c r="I484" s="25"/>
      <c r="J484" s="25"/>
      <c r="K484" s="25"/>
      <c r="L484" s="25"/>
      <c r="M484" s="25"/>
      <c r="N484" s="25"/>
      <c r="O484" s="25"/>
      <c r="P484" s="25"/>
      <c r="Q484" s="7"/>
      <c r="R484" s="7"/>
      <c r="S484" s="7"/>
      <c r="T484" s="7"/>
      <c r="U484" s="7"/>
      <c r="V484" s="7"/>
      <c r="W484" s="7"/>
      <c r="X484" s="7"/>
    </row>
    <row r="485" spans="1:24" x14ac:dyDescent="0.2">
      <c r="A485" s="7"/>
      <c r="B485" s="7"/>
      <c r="C485" s="7"/>
      <c r="D485" s="25"/>
      <c r="E485" s="25"/>
      <c r="F485" s="25"/>
      <c r="G485" s="25"/>
      <c r="H485" s="25"/>
      <c r="I485" s="25"/>
      <c r="J485" s="25"/>
      <c r="K485" s="25"/>
      <c r="L485" s="25"/>
      <c r="M485" s="25"/>
      <c r="N485" s="25"/>
      <c r="O485" s="25"/>
      <c r="P485" s="25"/>
      <c r="Q485" s="7"/>
      <c r="R485" s="7"/>
      <c r="S485" s="7"/>
      <c r="T485" s="7"/>
      <c r="U485" s="7"/>
      <c r="V485" s="7"/>
      <c r="W485" s="7"/>
      <c r="X485" s="7"/>
    </row>
    <row r="486" spans="1:24" x14ac:dyDescent="0.2">
      <c r="A486" s="7"/>
      <c r="B486" s="7"/>
      <c r="C486" s="7"/>
      <c r="D486" s="25"/>
      <c r="E486" s="25"/>
      <c r="F486" s="25"/>
      <c r="G486" s="25"/>
      <c r="H486" s="25"/>
      <c r="I486" s="25"/>
      <c r="J486" s="25"/>
      <c r="K486" s="25"/>
      <c r="L486" s="25"/>
      <c r="M486" s="25"/>
      <c r="N486" s="25"/>
      <c r="O486" s="25"/>
      <c r="P486" s="25"/>
      <c r="Q486" s="7"/>
      <c r="R486" s="7"/>
      <c r="S486" s="7"/>
      <c r="T486" s="7"/>
      <c r="U486" s="7"/>
      <c r="V486" s="7"/>
      <c r="W486" s="7"/>
      <c r="X486" s="7"/>
    </row>
    <row r="487" spans="1:24" x14ac:dyDescent="0.2">
      <c r="A487" s="7"/>
      <c r="B487" s="7"/>
      <c r="C487" s="7"/>
      <c r="D487" s="25"/>
      <c r="E487" s="25"/>
      <c r="F487" s="25"/>
      <c r="G487" s="25"/>
      <c r="H487" s="25"/>
      <c r="I487" s="25"/>
      <c r="J487" s="25"/>
      <c r="K487" s="25"/>
      <c r="L487" s="25"/>
      <c r="M487" s="25"/>
      <c r="N487" s="25"/>
      <c r="O487" s="25"/>
      <c r="P487" s="25"/>
      <c r="Q487" s="7"/>
      <c r="R487" s="7"/>
      <c r="S487" s="7"/>
      <c r="T487" s="7"/>
      <c r="U487" s="7"/>
      <c r="V487" s="7"/>
      <c r="W487" s="7"/>
      <c r="X487" s="7"/>
    </row>
    <row r="488" spans="1:24" x14ac:dyDescent="0.2">
      <c r="A488" s="7"/>
      <c r="B488" s="7"/>
      <c r="C488" s="7"/>
      <c r="D488" s="25"/>
      <c r="E488" s="25"/>
      <c r="F488" s="25"/>
      <c r="G488" s="25"/>
      <c r="H488" s="25"/>
      <c r="I488" s="25"/>
      <c r="J488" s="25"/>
      <c r="K488" s="25"/>
      <c r="L488" s="25"/>
      <c r="M488" s="25"/>
      <c r="N488" s="25"/>
      <c r="O488" s="25"/>
      <c r="P488" s="25"/>
      <c r="Q488" s="7"/>
      <c r="R488" s="7"/>
      <c r="S488" s="7"/>
      <c r="T488" s="7"/>
      <c r="U488" s="7"/>
      <c r="V488" s="7"/>
      <c r="W488" s="7"/>
      <c r="X488" s="7"/>
    </row>
    <row r="489" spans="1:24" x14ac:dyDescent="0.2">
      <c r="A489" s="7"/>
      <c r="B489" s="7"/>
      <c r="C489" s="7"/>
      <c r="D489" s="25"/>
      <c r="E489" s="25"/>
      <c r="F489" s="25"/>
      <c r="G489" s="25"/>
      <c r="H489" s="25"/>
      <c r="I489" s="25"/>
      <c r="J489" s="25"/>
      <c r="K489" s="25"/>
      <c r="L489" s="25"/>
      <c r="M489" s="25"/>
      <c r="N489" s="25"/>
      <c r="O489" s="25"/>
      <c r="P489" s="25"/>
      <c r="Q489" s="7"/>
      <c r="R489" s="7"/>
      <c r="S489" s="7"/>
      <c r="T489" s="7"/>
      <c r="U489" s="7"/>
      <c r="V489" s="7"/>
      <c r="W489" s="7"/>
      <c r="X489" s="7"/>
    </row>
    <row r="490" spans="1:24" x14ac:dyDescent="0.2">
      <c r="A490" s="7"/>
      <c r="B490" s="7"/>
      <c r="C490" s="7"/>
      <c r="D490" s="25"/>
      <c r="E490" s="25"/>
      <c r="F490" s="25"/>
      <c r="G490" s="25"/>
      <c r="H490" s="25"/>
      <c r="I490" s="25"/>
      <c r="J490" s="25"/>
      <c r="K490" s="25"/>
      <c r="L490" s="25"/>
      <c r="M490" s="25"/>
      <c r="N490" s="25"/>
      <c r="O490" s="25"/>
      <c r="P490" s="25"/>
      <c r="Q490" s="7"/>
      <c r="R490" s="7"/>
      <c r="S490" s="7"/>
      <c r="T490" s="7"/>
      <c r="U490" s="7"/>
      <c r="V490" s="7"/>
      <c r="W490" s="7"/>
      <c r="X490" s="7"/>
    </row>
    <row r="491" spans="1:24" x14ac:dyDescent="0.2">
      <c r="A491" s="7"/>
      <c r="B491" s="7"/>
      <c r="C491" s="7"/>
      <c r="D491" s="25"/>
      <c r="E491" s="25"/>
      <c r="F491" s="25"/>
      <c r="G491" s="25"/>
      <c r="H491" s="25"/>
      <c r="I491" s="25"/>
      <c r="J491" s="25"/>
      <c r="K491" s="25"/>
      <c r="L491" s="25"/>
      <c r="M491" s="25"/>
      <c r="N491" s="25"/>
      <c r="O491" s="25"/>
      <c r="P491" s="25"/>
      <c r="Q491" s="7"/>
      <c r="R491" s="7"/>
      <c r="S491" s="7"/>
      <c r="T491" s="7"/>
      <c r="U491" s="7"/>
      <c r="V491" s="7"/>
      <c r="W491" s="7"/>
      <c r="X491" s="7"/>
    </row>
    <row r="492" spans="1:24" x14ac:dyDescent="0.2">
      <c r="A492" s="7"/>
      <c r="B492" s="7"/>
      <c r="C492" s="7"/>
      <c r="D492" s="25"/>
      <c r="E492" s="25"/>
      <c r="F492" s="25"/>
      <c r="G492" s="25"/>
      <c r="H492" s="25"/>
      <c r="I492" s="25"/>
      <c r="J492" s="25"/>
      <c r="K492" s="25"/>
      <c r="L492" s="25"/>
      <c r="M492" s="25"/>
      <c r="N492" s="25"/>
      <c r="O492" s="25"/>
      <c r="P492" s="25"/>
      <c r="Q492" s="7"/>
      <c r="R492" s="7"/>
      <c r="S492" s="7"/>
      <c r="T492" s="7"/>
      <c r="U492" s="7"/>
      <c r="V492" s="7"/>
      <c r="W492" s="7"/>
      <c r="X492" s="7"/>
    </row>
    <row r="493" spans="1:24" x14ac:dyDescent="0.2">
      <c r="A493" s="7"/>
      <c r="B493" s="7"/>
      <c r="C493" s="7"/>
      <c r="D493" s="25"/>
      <c r="E493" s="25"/>
      <c r="F493" s="25"/>
      <c r="G493" s="25"/>
      <c r="H493" s="25"/>
      <c r="I493" s="25"/>
      <c r="J493" s="25"/>
      <c r="K493" s="25"/>
      <c r="L493" s="25"/>
      <c r="M493" s="25"/>
      <c r="N493" s="25"/>
      <c r="O493" s="25"/>
      <c r="P493" s="25"/>
      <c r="Q493" s="7"/>
      <c r="R493" s="7"/>
      <c r="S493" s="7"/>
      <c r="T493" s="7"/>
      <c r="U493" s="7"/>
      <c r="V493" s="7"/>
      <c r="W493" s="7"/>
      <c r="X493" s="7"/>
    </row>
    <row r="494" spans="1:24" x14ac:dyDescent="0.2">
      <c r="A494" s="7"/>
      <c r="B494" s="7"/>
      <c r="C494" s="7"/>
      <c r="D494" s="25"/>
      <c r="E494" s="25"/>
      <c r="F494" s="25"/>
      <c r="G494" s="25"/>
      <c r="H494" s="25"/>
      <c r="I494" s="25"/>
      <c r="J494" s="25"/>
      <c r="K494" s="25"/>
      <c r="L494" s="25"/>
      <c r="M494" s="25"/>
      <c r="N494" s="25"/>
      <c r="O494" s="25"/>
      <c r="P494" s="25"/>
      <c r="Q494" s="7"/>
      <c r="R494" s="7"/>
      <c r="S494" s="7"/>
      <c r="T494" s="7"/>
      <c r="U494" s="7"/>
      <c r="V494" s="7"/>
      <c r="W494" s="7"/>
      <c r="X494" s="7"/>
    </row>
    <row r="495" spans="1:24" x14ac:dyDescent="0.2">
      <c r="A495" s="7"/>
      <c r="B495" s="7"/>
      <c r="C495" s="7"/>
      <c r="D495" s="25"/>
      <c r="E495" s="25"/>
      <c r="F495" s="25"/>
      <c r="G495" s="25"/>
      <c r="H495" s="25"/>
      <c r="I495" s="25"/>
      <c r="J495" s="25"/>
      <c r="K495" s="25"/>
      <c r="L495" s="25"/>
      <c r="M495" s="25"/>
      <c r="N495" s="25"/>
      <c r="O495" s="25"/>
      <c r="P495" s="25"/>
      <c r="Q495" s="7"/>
      <c r="R495" s="7"/>
      <c r="S495" s="7"/>
      <c r="T495" s="7"/>
      <c r="U495" s="7"/>
      <c r="V495" s="7"/>
      <c r="W495" s="7"/>
      <c r="X495" s="7"/>
    </row>
    <row r="496" spans="1:24" x14ac:dyDescent="0.2">
      <c r="A496" s="7"/>
      <c r="B496" s="7"/>
      <c r="C496" s="7"/>
      <c r="D496" s="25"/>
      <c r="E496" s="25"/>
      <c r="F496" s="25"/>
      <c r="G496" s="25"/>
      <c r="H496" s="25"/>
      <c r="I496" s="25"/>
      <c r="J496" s="25"/>
      <c r="K496" s="25"/>
      <c r="L496" s="25"/>
      <c r="M496" s="25"/>
      <c r="N496" s="25"/>
      <c r="O496" s="25"/>
      <c r="P496" s="25"/>
      <c r="Q496" s="7"/>
      <c r="R496" s="7"/>
      <c r="S496" s="7"/>
      <c r="T496" s="7"/>
      <c r="U496" s="7"/>
      <c r="V496" s="7"/>
      <c r="W496" s="7"/>
      <c r="X496" s="7"/>
    </row>
    <row r="497" spans="1:24" x14ac:dyDescent="0.2">
      <c r="A497" s="7"/>
      <c r="B497" s="7"/>
      <c r="C497" s="7"/>
      <c r="D497" s="25"/>
      <c r="E497" s="25"/>
      <c r="F497" s="25"/>
      <c r="G497" s="25"/>
      <c r="H497" s="25"/>
      <c r="I497" s="25"/>
      <c r="J497" s="25"/>
      <c r="K497" s="25"/>
      <c r="L497" s="25"/>
      <c r="M497" s="25"/>
      <c r="N497" s="25"/>
      <c r="O497" s="25"/>
      <c r="P497" s="25"/>
      <c r="Q497" s="7"/>
      <c r="R497" s="7"/>
      <c r="S497" s="7"/>
      <c r="T497" s="7"/>
      <c r="U497" s="7"/>
      <c r="V497" s="7"/>
      <c r="W497" s="7"/>
      <c r="X497" s="7"/>
    </row>
    <row r="498" spans="1:24" x14ac:dyDescent="0.2">
      <c r="A498" s="7"/>
      <c r="B498" s="7"/>
      <c r="C498" s="7"/>
      <c r="D498" s="25"/>
      <c r="E498" s="25"/>
      <c r="F498" s="25"/>
      <c r="G498" s="25"/>
      <c r="H498" s="25"/>
      <c r="I498" s="25"/>
      <c r="J498" s="25"/>
      <c r="K498" s="25"/>
      <c r="L498" s="25"/>
      <c r="M498" s="25"/>
      <c r="N498" s="25"/>
      <c r="O498" s="25"/>
      <c r="P498" s="25"/>
      <c r="Q498" s="7"/>
      <c r="R498" s="7"/>
      <c r="S498" s="7"/>
      <c r="T498" s="7"/>
      <c r="U498" s="7"/>
      <c r="V498" s="7"/>
      <c r="W498" s="7"/>
      <c r="X498" s="7"/>
    </row>
    <row r="499" spans="1:24" x14ac:dyDescent="0.2">
      <c r="A499" s="7"/>
      <c r="B499" s="7"/>
      <c r="C499" s="7"/>
      <c r="D499" s="25"/>
      <c r="E499" s="25"/>
      <c r="F499" s="25"/>
      <c r="G499" s="25"/>
      <c r="H499" s="25"/>
      <c r="I499" s="25"/>
      <c r="J499" s="25"/>
      <c r="K499" s="25"/>
      <c r="L499" s="25"/>
      <c r="M499" s="25"/>
      <c r="N499" s="25"/>
      <c r="O499" s="25"/>
      <c r="P499" s="25"/>
      <c r="Q499" s="7"/>
      <c r="R499" s="7"/>
      <c r="S499" s="7"/>
      <c r="T499" s="7"/>
      <c r="U499" s="7"/>
      <c r="V499" s="7"/>
      <c r="W499" s="7"/>
      <c r="X499" s="7"/>
    </row>
    <row r="500" spans="1:24" x14ac:dyDescent="0.2">
      <c r="A500" s="7"/>
      <c r="B500" s="7"/>
      <c r="C500" s="7"/>
      <c r="D500" s="25"/>
      <c r="E500" s="25"/>
      <c r="F500" s="25"/>
      <c r="G500" s="25"/>
      <c r="H500" s="25"/>
      <c r="I500" s="25"/>
      <c r="J500" s="25"/>
      <c r="K500" s="25"/>
      <c r="L500" s="25"/>
      <c r="M500" s="25"/>
      <c r="N500" s="25"/>
      <c r="O500" s="25"/>
      <c r="P500" s="25"/>
      <c r="Q500" s="7"/>
      <c r="R500" s="7"/>
      <c r="S500" s="7"/>
      <c r="T500" s="7"/>
      <c r="U500" s="7"/>
      <c r="V500" s="7"/>
      <c r="W500" s="7"/>
      <c r="X500" s="7"/>
    </row>
    <row r="501" spans="1:24" x14ac:dyDescent="0.2">
      <c r="A501" s="7"/>
      <c r="B501" s="7"/>
      <c r="C501" s="7"/>
      <c r="D501" s="25"/>
      <c r="E501" s="25"/>
      <c r="F501" s="25"/>
      <c r="G501" s="25"/>
      <c r="H501" s="25"/>
      <c r="I501" s="25"/>
      <c r="J501" s="25"/>
      <c r="K501" s="25"/>
      <c r="L501" s="25"/>
      <c r="M501" s="25"/>
      <c r="N501" s="25"/>
      <c r="O501" s="25"/>
      <c r="P501" s="25"/>
      <c r="Q501" s="7"/>
      <c r="R501" s="7"/>
      <c r="S501" s="7"/>
      <c r="T501" s="7"/>
      <c r="U501" s="7"/>
      <c r="V501" s="7"/>
      <c r="W501" s="7"/>
      <c r="X501" s="7"/>
    </row>
    <row r="502" spans="1:24" x14ac:dyDescent="0.2">
      <c r="A502" s="7"/>
      <c r="B502" s="7"/>
      <c r="C502" s="7"/>
      <c r="D502" s="25"/>
      <c r="E502" s="25"/>
      <c r="F502" s="25"/>
      <c r="G502" s="25"/>
      <c r="H502" s="25"/>
      <c r="I502" s="25"/>
      <c r="J502" s="25"/>
      <c r="K502" s="25"/>
      <c r="L502" s="25"/>
      <c r="M502" s="25"/>
      <c r="N502" s="25"/>
      <c r="O502" s="25"/>
      <c r="P502" s="25"/>
      <c r="Q502" s="7"/>
      <c r="R502" s="7"/>
      <c r="S502" s="7"/>
      <c r="T502" s="7"/>
      <c r="U502" s="7"/>
      <c r="V502" s="7"/>
      <c r="W502" s="7"/>
      <c r="X502" s="7"/>
    </row>
    <row r="503" spans="1:24" x14ac:dyDescent="0.2">
      <c r="A503" s="7"/>
      <c r="B503" s="7"/>
      <c r="C503" s="7"/>
      <c r="D503" s="25"/>
      <c r="E503" s="25"/>
      <c r="F503" s="25"/>
      <c r="G503" s="25"/>
      <c r="H503" s="25"/>
      <c r="I503" s="25"/>
      <c r="J503" s="25"/>
      <c r="K503" s="25"/>
      <c r="L503" s="25"/>
      <c r="M503" s="25"/>
      <c r="N503" s="25"/>
      <c r="O503" s="25"/>
      <c r="P503" s="25"/>
      <c r="Q503" s="7"/>
      <c r="R503" s="7"/>
      <c r="S503" s="7"/>
      <c r="T503" s="7"/>
      <c r="U503" s="7"/>
      <c r="V503" s="7"/>
      <c r="W503" s="7"/>
      <c r="X503" s="7"/>
    </row>
    <row r="504" spans="1:24" x14ac:dyDescent="0.2">
      <c r="A504" s="7"/>
      <c r="B504" s="7"/>
      <c r="C504" s="7"/>
      <c r="D504" s="25"/>
      <c r="E504" s="25"/>
      <c r="F504" s="25"/>
      <c r="G504" s="25"/>
      <c r="H504" s="25"/>
      <c r="I504" s="25"/>
      <c r="J504" s="25"/>
      <c r="K504" s="25"/>
      <c r="L504" s="25"/>
      <c r="M504" s="25"/>
      <c r="N504" s="25"/>
      <c r="O504" s="25"/>
      <c r="P504" s="25"/>
      <c r="Q504" s="7"/>
      <c r="R504" s="7"/>
      <c r="S504" s="7"/>
      <c r="T504" s="7"/>
      <c r="U504" s="7"/>
      <c r="V504" s="7"/>
      <c r="W504" s="7"/>
      <c r="X504" s="7"/>
    </row>
    <row r="505" spans="1:24" x14ac:dyDescent="0.2">
      <c r="A505" s="7"/>
      <c r="B505" s="7"/>
      <c r="C505" s="7"/>
      <c r="D505" s="25"/>
      <c r="E505" s="25"/>
      <c r="F505" s="25"/>
      <c r="G505" s="25"/>
      <c r="H505" s="25"/>
      <c r="I505" s="25"/>
      <c r="J505" s="25"/>
      <c r="K505" s="25"/>
      <c r="L505" s="25"/>
      <c r="M505" s="25"/>
      <c r="N505" s="25"/>
      <c r="O505" s="25"/>
      <c r="P505" s="25"/>
      <c r="Q505" s="7"/>
      <c r="R505" s="7"/>
      <c r="S505" s="7"/>
      <c r="T505" s="7"/>
      <c r="U505" s="7"/>
      <c r="V505" s="7"/>
      <c r="W505" s="7"/>
      <c r="X505" s="7"/>
    </row>
    <row r="506" spans="1:24" x14ac:dyDescent="0.2">
      <c r="A506" s="7"/>
      <c r="B506" s="7"/>
      <c r="C506" s="7"/>
      <c r="D506" s="25"/>
      <c r="E506" s="25"/>
      <c r="F506" s="25"/>
      <c r="G506" s="25"/>
      <c r="H506" s="25"/>
      <c r="I506" s="25"/>
      <c r="J506" s="25"/>
      <c r="K506" s="25"/>
      <c r="L506" s="25"/>
      <c r="M506" s="25"/>
      <c r="N506" s="25"/>
      <c r="O506" s="25"/>
      <c r="P506" s="25"/>
      <c r="Q506" s="7"/>
      <c r="R506" s="7"/>
      <c r="S506" s="7"/>
      <c r="T506" s="7"/>
      <c r="U506" s="7"/>
      <c r="V506" s="7"/>
      <c r="W506" s="7"/>
      <c r="X506" s="7"/>
    </row>
    <row r="507" spans="1:24" x14ac:dyDescent="0.2">
      <c r="A507" s="7"/>
      <c r="B507" s="7"/>
      <c r="C507" s="7"/>
      <c r="D507" s="25"/>
      <c r="E507" s="25"/>
      <c r="F507" s="25"/>
      <c r="G507" s="25"/>
      <c r="H507" s="25"/>
      <c r="I507" s="25"/>
      <c r="J507" s="25"/>
      <c r="K507" s="25"/>
      <c r="L507" s="25"/>
      <c r="M507" s="25"/>
      <c r="N507" s="25"/>
      <c r="O507" s="25"/>
      <c r="P507" s="25"/>
      <c r="Q507" s="7"/>
      <c r="R507" s="7"/>
      <c r="S507" s="7"/>
      <c r="T507" s="7"/>
      <c r="U507" s="7"/>
      <c r="V507" s="7"/>
      <c r="W507" s="7"/>
      <c r="X507" s="7"/>
    </row>
    <row r="508" spans="1:24" x14ac:dyDescent="0.2">
      <c r="A508" s="7"/>
      <c r="B508" s="7"/>
      <c r="C508" s="7"/>
      <c r="D508" s="25"/>
      <c r="E508" s="25"/>
      <c r="F508" s="25"/>
      <c r="G508" s="25"/>
      <c r="H508" s="25"/>
      <c r="I508" s="25"/>
      <c r="J508" s="25"/>
      <c r="K508" s="25"/>
      <c r="L508" s="25"/>
      <c r="M508" s="25"/>
      <c r="N508" s="25"/>
      <c r="O508" s="25"/>
      <c r="P508" s="25"/>
      <c r="Q508" s="7"/>
      <c r="R508" s="7"/>
      <c r="S508" s="7"/>
      <c r="T508" s="7"/>
      <c r="U508" s="7"/>
      <c r="V508" s="7"/>
      <c r="W508" s="7"/>
      <c r="X508" s="7"/>
    </row>
    <row r="509" spans="1:24" x14ac:dyDescent="0.2">
      <c r="A509" s="7"/>
      <c r="B509" s="7"/>
      <c r="C509" s="7"/>
      <c r="D509" s="25"/>
      <c r="E509" s="25"/>
      <c r="F509" s="25"/>
      <c r="G509" s="25"/>
      <c r="H509" s="25"/>
      <c r="I509" s="25"/>
      <c r="J509" s="25"/>
      <c r="K509" s="25"/>
      <c r="L509" s="25"/>
      <c r="M509" s="25"/>
      <c r="N509" s="25"/>
      <c r="O509" s="25"/>
      <c r="P509" s="25"/>
      <c r="Q509" s="7"/>
      <c r="R509" s="7"/>
      <c r="S509" s="7"/>
      <c r="T509" s="7"/>
      <c r="U509" s="7"/>
      <c r="V509" s="7"/>
      <c r="W509" s="7"/>
      <c r="X509" s="7"/>
    </row>
    <row r="510" spans="1:24" x14ac:dyDescent="0.2">
      <c r="A510" s="7"/>
      <c r="B510" s="7"/>
      <c r="C510" s="7"/>
      <c r="D510" s="25"/>
      <c r="E510" s="25"/>
      <c r="F510" s="25"/>
      <c r="G510" s="25"/>
      <c r="H510" s="25"/>
      <c r="I510" s="25"/>
      <c r="J510" s="25"/>
      <c r="K510" s="25"/>
      <c r="L510" s="25"/>
      <c r="M510" s="25"/>
      <c r="N510" s="25"/>
      <c r="O510" s="25"/>
      <c r="P510" s="25"/>
      <c r="Q510" s="7"/>
      <c r="R510" s="7"/>
      <c r="S510" s="7"/>
      <c r="T510" s="7"/>
      <c r="U510" s="7"/>
      <c r="V510" s="7"/>
      <c r="W510" s="7"/>
      <c r="X510" s="7"/>
    </row>
    <row r="511" spans="1:24" x14ac:dyDescent="0.2">
      <c r="A511" s="7"/>
      <c r="B511" s="7"/>
      <c r="C511" s="7"/>
      <c r="D511" s="25"/>
      <c r="E511" s="25"/>
      <c r="F511" s="25"/>
      <c r="G511" s="25"/>
      <c r="H511" s="25"/>
      <c r="I511" s="25"/>
      <c r="J511" s="25"/>
      <c r="K511" s="25"/>
      <c r="L511" s="25"/>
      <c r="M511" s="25"/>
      <c r="N511" s="25"/>
      <c r="O511" s="25"/>
      <c r="P511" s="25"/>
      <c r="Q511" s="7"/>
      <c r="R511" s="7"/>
      <c r="S511" s="7"/>
      <c r="T511" s="7"/>
      <c r="U511" s="7"/>
      <c r="V511" s="7"/>
      <c r="W511" s="7"/>
      <c r="X511" s="7"/>
    </row>
    <row r="512" spans="1:24" x14ac:dyDescent="0.2">
      <c r="A512" s="7"/>
      <c r="B512" s="7"/>
      <c r="C512" s="7"/>
      <c r="D512" s="25"/>
      <c r="E512" s="25"/>
      <c r="F512" s="25"/>
      <c r="G512" s="25"/>
      <c r="H512" s="25"/>
      <c r="I512" s="25"/>
      <c r="J512" s="25"/>
      <c r="K512" s="25"/>
      <c r="L512" s="25"/>
      <c r="M512" s="25"/>
      <c r="N512" s="25"/>
      <c r="O512" s="25"/>
      <c r="P512" s="25"/>
      <c r="Q512" s="7"/>
      <c r="R512" s="7"/>
      <c r="S512" s="7"/>
      <c r="T512" s="7"/>
      <c r="U512" s="7"/>
      <c r="V512" s="7"/>
      <c r="W512" s="7"/>
      <c r="X512" s="7"/>
    </row>
    <row r="513" spans="1:24" x14ac:dyDescent="0.2">
      <c r="A513" s="7"/>
      <c r="B513" s="7"/>
      <c r="C513" s="7"/>
      <c r="D513" s="25"/>
      <c r="E513" s="25"/>
      <c r="F513" s="25"/>
      <c r="G513" s="25"/>
      <c r="H513" s="25"/>
      <c r="I513" s="25"/>
      <c r="J513" s="25"/>
      <c r="K513" s="25"/>
      <c r="L513" s="25"/>
      <c r="M513" s="25"/>
      <c r="N513" s="25"/>
      <c r="O513" s="25"/>
      <c r="P513" s="25"/>
      <c r="Q513" s="7"/>
      <c r="R513" s="7"/>
      <c r="S513" s="7"/>
      <c r="T513" s="7"/>
      <c r="U513" s="7"/>
      <c r="V513" s="7"/>
      <c r="W513" s="7"/>
      <c r="X513" s="7"/>
    </row>
    <row r="514" spans="1:24" x14ac:dyDescent="0.2">
      <c r="A514" s="7"/>
      <c r="B514" s="7"/>
      <c r="C514" s="7"/>
      <c r="D514" s="25"/>
      <c r="E514" s="25"/>
      <c r="F514" s="25"/>
      <c r="G514" s="25"/>
      <c r="H514" s="25"/>
      <c r="I514" s="25"/>
      <c r="J514" s="25"/>
      <c r="K514" s="25"/>
      <c r="L514" s="25"/>
      <c r="M514" s="25"/>
      <c r="N514" s="25"/>
      <c r="O514" s="25"/>
      <c r="P514" s="25"/>
      <c r="Q514" s="7"/>
      <c r="R514" s="7"/>
      <c r="S514" s="7"/>
      <c r="T514" s="7"/>
      <c r="U514" s="7"/>
      <c r="V514" s="7"/>
      <c r="W514" s="7"/>
      <c r="X514" s="7"/>
    </row>
    <row r="515" spans="1:24" x14ac:dyDescent="0.2">
      <c r="A515" s="7"/>
      <c r="B515" s="7"/>
      <c r="C515" s="7"/>
      <c r="D515" s="25"/>
      <c r="E515" s="25"/>
      <c r="F515" s="25"/>
      <c r="G515" s="25"/>
      <c r="H515" s="25"/>
      <c r="I515" s="25"/>
      <c r="J515" s="25"/>
      <c r="K515" s="25"/>
      <c r="L515" s="25"/>
      <c r="M515" s="25"/>
      <c r="N515" s="25"/>
      <c r="O515" s="25"/>
      <c r="P515" s="25"/>
      <c r="Q515" s="7"/>
      <c r="R515" s="7"/>
      <c r="S515" s="7"/>
      <c r="T515" s="7"/>
      <c r="U515" s="7"/>
      <c r="V515" s="7"/>
      <c r="W515" s="7"/>
      <c r="X515" s="7"/>
    </row>
    <row r="516" spans="1:24" x14ac:dyDescent="0.2">
      <c r="A516" s="7"/>
      <c r="B516" s="7"/>
      <c r="C516" s="7"/>
      <c r="D516" s="25"/>
      <c r="E516" s="25"/>
      <c r="F516" s="25"/>
      <c r="G516" s="25"/>
      <c r="H516" s="25"/>
      <c r="I516" s="25"/>
      <c r="J516" s="25"/>
      <c r="K516" s="25"/>
      <c r="L516" s="25"/>
      <c r="M516" s="25"/>
      <c r="N516" s="25"/>
      <c r="O516" s="25"/>
      <c r="P516" s="25"/>
      <c r="Q516" s="7"/>
      <c r="R516" s="7"/>
      <c r="S516" s="7"/>
      <c r="T516" s="7"/>
      <c r="U516" s="7"/>
      <c r="V516" s="7"/>
      <c r="W516" s="7"/>
      <c r="X516" s="7"/>
    </row>
    <row r="517" spans="1:24" x14ac:dyDescent="0.2">
      <c r="A517" s="7"/>
      <c r="B517" s="7"/>
      <c r="C517" s="7"/>
      <c r="D517" s="25"/>
      <c r="E517" s="25"/>
      <c r="F517" s="25"/>
      <c r="G517" s="25"/>
      <c r="H517" s="25"/>
      <c r="I517" s="25"/>
      <c r="J517" s="25"/>
      <c r="K517" s="25"/>
      <c r="L517" s="25"/>
      <c r="M517" s="25"/>
      <c r="N517" s="25"/>
      <c r="O517" s="25"/>
      <c r="P517" s="25"/>
      <c r="Q517" s="7"/>
      <c r="R517" s="7"/>
      <c r="S517" s="7"/>
      <c r="T517" s="7"/>
      <c r="U517" s="7"/>
      <c r="V517" s="7"/>
      <c r="W517" s="7"/>
      <c r="X517" s="7"/>
    </row>
    <row r="518" spans="1:24" x14ac:dyDescent="0.2">
      <c r="A518" s="7"/>
      <c r="B518" s="7"/>
      <c r="C518" s="7"/>
      <c r="D518" s="25"/>
      <c r="E518" s="25"/>
      <c r="F518" s="25"/>
      <c r="G518" s="25"/>
      <c r="H518" s="25"/>
      <c r="I518" s="25"/>
      <c r="J518" s="25"/>
      <c r="K518" s="25"/>
      <c r="L518" s="25"/>
      <c r="M518" s="25"/>
      <c r="N518" s="25"/>
      <c r="O518" s="25"/>
      <c r="P518" s="25"/>
      <c r="Q518" s="7"/>
      <c r="R518" s="7"/>
      <c r="S518" s="7"/>
      <c r="T518" s="7"/>
      <c r="U518" s="7"/>
      <c r="V518" s="7"/>
      <c r="W518" s="7"/>
      <c r="X518" s="7"/>
    </row>
    <row r="519" spans="1:24" x14ac:dyDescent="0.2">
      <c r="A519" s="7"/>
      <c r="B519" s="7"/>
      <c r="C519" s="7"/>
      <c r="D519" s="25"/>
      <c r="E519" s="25"/>
      <c r="F519" s="25"/>
      <c r="G519" s="25"/>
      <c r="H519" s="25"/>
      <c r="I519" s="25"/>
      <c r="J519" s="25"/>
      <c r="K519" s="25"/>
      <c r="L519" s="25"/>
      <c r="M519" s="25"/>
      <c r="N519" s="25"/>
      <c r="O519" s="25"/>
      <c r="P519" s="25"/>
      <c r="Q519" s="7"/>
      <c r="R519" s="7"/>
      <c r="S519" s="7"/>
      <c r="T519" s="7"/>
      <c r="U519" s="7"/>
      <c r="V519" s="7"/>
      <c r="W519" s="7"/>
      <c r="X519" s="7"/>
    </row>
    <row r="520" spans="1:24" x14ac:dyDescent="0.2">
      <c r="A520" s="7"/>
      <c r="B520" s="7"/>
      <c r="C520" s="7"/>
      <c r="D520" s="25"/>
      <c r="E520" s="25"/>
      <c r="F520" s="25"/>
      <c r="G520" s="25"/>
      <c r="H520" s="25"/>
      <c r="I520" s="25"/>
      <c r="J520" s="25"/>
      <c r="K520" s="25"/>
      <c r="L520" s="25"/>
      <c r="M520" s="25"/>
      <c r="N520" s="25"/>
      <c r="O520" s="25"/>
      <c r="P520" s="25"/>
      <c r="Q520" s="7"/>
      <c r="R520" s="7"/>
      <c r="S520" s="7"/>
      <c r="T520" s="7"/>
      <c r="U520" s="7"/>
      <c r="V520" s="7"/>
      <c r="W520" s="7"/>
      <c r="X520" s="7"/>
    </row>
    <row r="521" spans="1:24" x14ac:dyDescent="0.2">
      <c r="A521" s="7"/>
      <c r="B521" s="7"/>
      <c r="C521" s="7"/>
      <c r="D521" s="25"/>
      <c r="E521" s="25"/>
      <c r="F521" s="25"/>
      <c r="G521" s="25"/>
      <c r="H521" s="25"/>
      <c r="I521" s="25"/>
      <c r="J521" s="25"/>
      <c r="K521" s="25"/>
      <c r="L521" s="25"/>
      <c r="M521" s="25"/>
      <c r="N521" s="25"/>
      <c r="O521" s="25"/>
      <c r="P521" s="25"/>
      <c r="Q521" s="7"/>
      <c r="R521" s="7"/>
      <c r="S521" s="7"/>
      <c r="T521" s="7"/>
      <c r="U521" s="7"/>
      <c r="V521" s="7"/>
      <c r="W521" s="7"/>
      <c r="X521" s="7"/>
    </row>
    <row r="522" spans="1:24" x14ac:dyDescent="0.2">
      <c r="A522" s="7"/>
      <c r="B522" s="7"/>
      <c r="C522" s="7"/>
      <c r="D522" s="25"/>
      <c r="E522" s="25"/>
      <c r="F522" s="25"/>
      <c r="G522" s="25"/>
      <c r="H522" s="25"/>
      <c r="I522" s="25"/>
      <c r="J522" s="25"/>
      <c r="K522" s="25"/>
      <c r="L522" s="25"/>
      <c r="M522" s="25"/>
      <c r="N522" s="25"/>
      <c r="O522" s="25"/>
      <c r="P522" s="25"/>
      <c r="Q522" s="7"/>
      <c r="R522" s="7"/>
      <c r="S522" s="7"/>
      <c r="T522" s="7"/>
      <c r="U522" s="7"/>
      <c r="V522" s="7"/>
      <c r="W522" s="7"/>
      <c r="X522" s="7"/>
    </row>
    <row r="523" spans="1:24" x14ac:dyDescent="0.2">
      <c r="A523" s="7"/>
      <c r="B523" s="7"/>
      <c r="C523" s="7"/>
      <c r="D523" s="25"/>
      <c r="E523" s="25"/>
      <c r="F523" s="25"/>
      <c r="G523" s="25"/>
      <c r="H523" s="25"/>
      <c r="I523" s="25"/>
      <c r="J523" s="25"/>
      <c r="K523" s="25"/>
      <c r="L523" s="25"/>
      <c r="M523" s="25"/>
      <c r="N523" s="25"/>
      <c r="O523" s="25"/>
      <c r="P523" s="25"/>
      <c r="Q523" s="7"/>
      <c r="R523" s="7"/>
      <c r="S523" s="7"/>
      <c r="T523" s="7"/>
      <c r="U523" s="7"/>
      <c r="V523" s="7"/>
      <c r="W523" s="7"/>
      <c r="X523" s="7"/>
    </row>
    <row r="524" spans="1:24" x14ac:dyDescent="0.2">
      <c r="A524" s="7"/>
      <c r="B524" s="7"/>
      <c r="C524" s="7"/>
      <c r="D524" s="25"/>
      <c r="E524" s="25"/>
      <c r="F524" s="25"/>
      <c r="G524" s="25"/>
      <c r="H524" s="25"/>
      <c r="I524" s="25"/>
      <c r="J524" s="25"/>
      <c r="K524" s="25"/>
      <c r="L524" s="25"/>
      <c r="M524" s="25"/>
      <c r="N524" s="25"/>
      <c r="O524" s="25"/>
      <c r="P524" s="25"/>
      <c r="Q524" s="7"/>
      <c r="R524" s="7"/>
      <c r="S524" s="7"/>
      <c r="T524" s="7"/>
      <c r="U524" s="7"/>
      <c r="V524" s="7"/>
      <c r="W524" s="7"/>
      <c r="X524" s="7"/>
    </row>
    <row r="525" spans="1:24" x14ac:dyDescent="0.2">
      <c r="A525" s="7"/>
      <c r="B525" s="7"/>
      <c r="C525" s="7"/>
      <c r="D525" s="25"/>
      <c r="E525" s="25"/>
      <c r="F525" s="25"/>
      <c r="G525" s="25"/>
      <c r="H525" s="25"/>
      <c r="I525" s="25"/>
      <c r="J525" s="25"/>
      <c r="K525" s="25"/>
      <c r="L525" s="25"/>
      <c r="M525" s="25"/>
      <c r="N525" s="25"/>
      <c r="O525" s="25"/>
      <c r="P525" s="25"/>
      <c r="Q525" s="7"/>
      <c r="R525" s="7"/>
      <c r="S525" s="7"/>
      <c r="T525" s="7"/>
      <c r="U525" s="7"/>
      <c r="V525" s="7"/>
      <c r="W525" s="7"/>
      <c r="X525" s="7"/>
    </row>
    <row r="526" spans="1:24" x14ac:dyDescent="0.2">
      <c r="A526" s="7"/>
      <c r="B526" s="7"/>
      <c r="C526" s="7"/>
      <c r="D526" s="25"/>
      <c r="E526" s="25"/>
      <c r="F526" s="25"/>
      <c r="G526" s="25"/>
      <c r="H526" s="25"/>
      <c r="I526" s="25"/>
      <c r="J526" s="25"/>
      <c r="K526" s="25"/>
      <c r="L526" s="25"/>
      <c r="M526" s="25"/>
      <c r="N526" s="25"/>
      <c r="O526" s="25"/>
      <c r="P526" s="25"/>
      <c r="Q526" s="7"/>
      <c r="R526" s="7"/>
      <c r="S526" s="7"/>
      <c r="T526" s="7"/>
      <c r="U526" s="7"/>
      <c r="V526" s="7"/>
      <c r="W526" s="7"/>
      <c r="X526" s="7"/>
    </row>
    <row r="527" spans="1:24" x14ac:dyDescent="0.2">
      <c r="A527" s="7"/>
      <c r="B527" s="7"/>
      <c r="C527" s="7"/>
      <c r="D527" s="25"/>
      <c r="E527" s="25"/>
      <c r="F527" s="25"/>
      <c r="G527" s="25"/>
      <c r="H527" s="25"/>
      <c r="I527" s="25"/>
      <c r="J527" s="25"/>
      <c r="K527" s="25"/>
      <c r="L527" s="25"/>
      <c r="M527" s="25"/>
      <c r="N527" s="25"/>
      <c r="O527" s="25"/>
      <c r="P527" s="25"/>
      <c r="Q527" s="7"/>
      <c r="R527" s="7"/>
      <c r="S527" s="7"/>
      <c r="T527" s="7"/>
      <c r="U527" s="7"/>
      <c r="V527" s="7"/>
      <c r="W527" s="7"/>
      <c r="X527" s="7"/>
    </row>
    <row r="528" spans="1:24" x14ac:dyDescent="0.2">
      <c r="A528" s="7"/>
      <c r="B528" s="7"/>
      <c r="C528" s="7"/>
      <c r="D528" s="25"/>
      <c r="E528" s="25"/>
      <c r="F528" s="25"/>
      <c r="G528" s="25"/>
      <c r="H528" s="25"/>
      <c r="I528" s="25"/>
      <c r="J528" s="25"/>
      <c r="K528" s="25"/>
      <c r="L528" s="25"/>
      <c r="M528" s="25"/>
      <c r="N528" s="25"/>
      <c r="O528" s="25"/>
      <c r="P528" s="25"/>
      <c r="Q528" s="7"/>
      <c r="R528" s="7"/>
      <c r="S528" s="7"/>
      <c r="T528" s="7"/>
      <c r="U528" s="7"/>
      <c r="V528" s="7"/>
      <c r="W528" s="7"/>
      <c r="X528" s="7"/>
    </row>
    <row r="529" spans="1:24" x14ac:dyDescent="0.2">
      <c r="A529" s="7"/>
      <c r="B529" s="7"/>
      <c r="C529" s="7"/>
      <c r="D529" s="25"/>
      <c r="E529" s="25"/>
      <c r="F529" s="25"/>
      <c r="G529" s="25"/>
      <c r="H529" s="25"/>
      <c r="I529" s="25"/>
      <c r="J529" s="25"/>
      <c r="K529" s="25"/>
      <c r="L529" s="25"/>
      <c r="M529" s="25"/>
      <c r="N529" s="25"/>
      <c r="O529" s="25"/>
      <c r="P529" s="25"/>
      <c r="Q529" s="7"/>
      <c r="R529" s="7"/>
      <c r="S529" s="7"/>
      <c r="T529" s="7"/>
      <c r="U529" s="7"/>
      <c r="V529" s="7"/>
      <c r="W529" s="7"/>
      <c r="X529" s="7"/>
    </row>
    <row r="530" spans="1:24" x14ac:dyDescent="0.2">
      <c r="A530" s="7"/>
      <c r="B530" s="7"/>
      <c r="C530" s="7"/>
      <c r="D530" s="25"/>
      <c r="E530" s="25"/>
      <c r="F530" s="25"/>
      <c r="G530" s="25"/>
      <c r="H530" s="25"/>
      <c r="I530" s="25"/>
      <c r="J530" s="25"/>
      <c r="K530" s="25"/>
      <c r="L530" s="25"/>
      <c r="M530" s="25"/>
      <c r="N530" s="25"/>
      <c r="O530" s="25"/>
      <c r="P530" s="25"/>
      <c r="Q530" s="7"/>
      <c r="R530" s="7"/>
      <c r="S530" s="7"/>
      <c r="T530" s="7"/>
      <c r="U530" s="7"/>
      <c r="V530" s="7"/>
      <c r="W530" s="7"/>
      <c r="X530" s="7"/>
    </row>
    <row r="531" spans="1:24" x14ac:dyDescent="0.2">
      <c r="A531" s="7"/>
      <c r="B531" s="7"/>
      <c r="C531" s="7"/>
      <c r="D531" s="25"/>
      <c r="E531" s="25"/>
      <c r="F531" s="25"/>
      <c r="G531" s="25"/>
      <c r="H531" s="25"/>
      <c r="I531" s="25"/>
      <c r="J531" s="25"/>
      <c r="K531" s="25"/>
      <c r="L531" s="25"/>
      <c r="M531" s="25"/>
      <c r="N531" s="25"/>
      <c r="O531" s="25"/>
      <c r="P531" s="25"/>
      <c r="Q531" s="7"/>
      <c r="R531" s="7"/>
      <c r="S531" s="7"/>
      <c r="T531" s="7"/>
      <c r="U531" s="7"/>
      <c r="V531" s="7"/>
      <c r="W531" s="7"/>
      <c r="X531" s="7"/>
    </row>
    <row r="532" spans="1:24" x14ac:dyDescent="0.2">
      <c r="A532" s="7"/>
      <c r="B532" s="7"/>
      <c r="C532" s="7"/>
      <c r="D532" s="25"/>
      <c r="E532" s="25"/>
      <c r="F532" s="25"/>
      <c r="G532" s="25"/>
      <c r="H532" s="25"/>
      <c r="I532" s="25"/>
      <c r="J532" s="25"/>
      <c r="K532" s="25"/>
      <c r="L532" s="25"/>
      <c r="M532" s="25"/>
      <c r="N532" s="25"/>
      <c r="O532" s="25"/>
      <c r="P532" s="25"/>
      <c r="Q532" s="7"/>
      <c r="R532" s="7"/>
      <c r="S532" s="7"/>
      <c r="T532" s="7"/>
      <c r="U532" s="7"/>
      <c r="V532" s="7"/>
      <c r="W532" s="7"/>
      <c r="X532" s="7"/>
    </row>
    <row r="533" spans="1:24" x14ac:dyDescent="0.2">
      <c r="A533" s="7"/>
      <c r="B533" s="7"/>
      <c r="C533" s="7"/>
      <c r="D533" s="25"/>
      <c r="E533" s="25"/>
      <c r="F533" s="25"/>
      <c r="G533" s="25"/>
      <c r="H533" s="25"/>
      <c r="I533" s="25"/>
      <c r="J533" s="25"/>
      <c r="K533" s="25"/>
      <c r="L533" s="25"/>
      <c r="M533" s="25"/>
      <c r="N533" s="25"/>
      <c r="O533" s="25"/>
      <c r="P533" s="25"/>
      <c r="Q533" s="7"/>
      <c r="R533" s="7"/>
      <c r="S533" s="7"/>
      <c r="T533" s="7"/>
      <c r="U533" s="7"/>
      <c r="V533" s="7"/>
      <c r="W533" s="7"/>
      <c r="X533" s="7"/>
    </row>
    <row r="534" spans="1:24" x14ac:dyDescent="0.2">
      <c r="A534" s="7"/>
      <c r="B534" s="7"/>
      <c r="C534" s="7"/>
      <c r="D534" s="25"/>
      <c r="E534" s="25"/>
      <c r="F534" s="25"/>
      <c r="G534" s="25"/>
      <c r="H534" s="25"/>
      <c r="I534" s="25"/>
      <c r="J534" s="25"/>
      <c r="K534" s="25"/>
      <c r="L534" s="25"/>
      <c r="M534" s="25"/>
      <c r="N534" s="25"/>
      <c r="O534" s="25"/>
      <c r="P534" s="25"/>
      <c r="Q534" s="7"/>
      <c r="R534" s="7"/>
      <c r="S534" s="7"/>
      <c r="T534" s="7"/>
      <c r="U534" s="7"/>
      <c r="V534" s="7"/>
      <c r="W534" s="7"/>
      <c r="X534" s="7"/>
    </row>
    <row r="535" spans="1:24" x14ac:dyDescent="0.2">
      <c r="A535" s="7"/>
      <c r="B535" s="7"/>
      <c r="C535" s="7"/>
      <c r="D535" s="25"/>
      <c r="E535" s="25"/>
      <c r="F535" s="25"/>
      <c r="G535" s="25"/>
      <c r="H535" s="25"/>
      <c r="I535" s="25"/>
      <c r="J535" s="25"/>
      <c r="K535" s="25"/>
      <c r="L535" s="25"/>
      <c r="M535" s="25"/>
      <c r="N535" s="25"/>
      <c r="O535" s="25"/>
      <c r="P535" s="25"/>
      <c r="Q535" s="7"/>
      <c r="R535" s="7"/>
      <c r="S535" s="7"/>
      <c r="T535" s="7"/>
      <c r="U535" s="7"/>
      <c r="V535" s="7"/>
      <c r="W535" s="7"/>
      <c r="X535" s="7"/>
    </row>
    <row r="536" spans="1:24" x14ac:dyDescent="0.2">
      <c r="A536" s="7"/>
      <c r="B536" s="7"/>
      <c r="C536" s="7"/>
      <c r="D536" s="25"/>
      <c r="E536" s="25"/>
      <c r="F536" s="25"/>
      <c r="G536" s="25"/>
      <c r="H536" s="25"/>
      <c r="I536" s="25"/>
      <c r="J536" s="25"/>
      <c r="K536" s="25"/>
      <c r="L536" s="25"/>
      <c r="M536" s="25"/>
      <c r="N536" s="25"/>
      <c r="O536" s="25"/>
      <c r="P536" s="25"/>
      <c r="Q536" s="7"/>
      <c r="R536" s="7"/>
      <c r="S536" s="7"/>
      <c r="T536" s="7"/>
      <c r="U536" s="7"/>
      <c r="V536" s="7"/>
      <c r="W536" s="7"/>
      <c r="X536" s="7"/>
    </row>
    <row r="537" spans="1:24" x14ac:dyDescent="0.2">
      <c r="A537" s="7"/>
      <c r="B537" s="7"/>
      <c r="C537" s="7"/>
      <c r="D537" s="25"/>
      <c r="E537" s="25"/>
      <c r="F537" s="25"/>
      <c r="G537" s="25"/>
      <c r="H537" s="25"/>
      <c r="I537" s="25"/>
      <c r="J537" s="25"/>
      <c r="K537" s="25"/>
      <c r="L537" s="25"/>
      <c r="M537" s="25"/>
      <c r="N537" s="25"/>
      <c r="O537" s="25"/>
      <c r="P537" s="25"/>
      <c r="Q537" s="7"/>
      <c r="R537" s="7"/>
      <c r="S537" s="7"/>
      <c r="T537" s="7"/>
      <c r="U537" s="7"/>
      <c r="V537" s="7"/>
      <c r="W537" s="7"/>
      <c r="X537" s="7"/>
    </row>
    <row r="538" spans="1:24" x14ac:dyDescent="0.2">
      <c r="A538" s="7"/>
      <c r="B538" s="7"/>
      <c r="C538" s="7"/>
      <c r="D538" s="25"/>
      <c r="E538" s="25"/>
      <c r="F538" s="25"/>
      <c r="G538" s="25"/>
      <c r="H538" s="25"/>
      <c r="I538" s="25"/>
      <c r="J538" s="25"/>
      <c r="K538" s="25"/>
      <c r="L538" s="25"/>
      <c r="M538" s="25"/>
      <c r="N538" s="25"/>
      <c r="O538" s="25"/>
      <c r="P538" s="25"/>
      <c r="Q538" s="7"/>
      <c r="R538" s="7"/>
      <c r="S538" s="7"/>
      <c r="T538" s="7"/>
      <c r="U538" s="7"/>
      <c r="V538" s="7"/>
      <c r="W538" s="7"/>
      <c r="X538" s="7"/>
    </row>
    <row r="539" spans="1:24" x14ac:dyDescent="0.2">
      <c r="A539" s="7"/>
      <c r="B539" s="7"/>
      <c r="C539" s="7"/>
      <c r="D539" s="25"/>
      <c r="E539" s="25"/>
      <c r="F539" s="25"/>
      <c r="G539" s="25"/>
      <c r="H539" s="25"/>
      <c r="I539" s="25"/>
      <c r="J539" s="25"/>
      <c r="K539" s="25"/>
      <c r="L539" s="25"/>
      <c r="M539" s="25"/>
      <c r="N539" s="25"/>
      <c r="O539" s="25"/>
      <c r="P539" s="25"/>
      <c r="Q539" s="7"/>
      <c r="R539" s="7"/>
      <c r="S539" s="7"/>
      <c r="T539" s="7"/>
      <c r="U539" s="7"/>
      <c r="V539" s="7"/>
      <c r="W539" s="7"/>
      <c r="X539" s="7"/>
    </row>
    <row r="540" spans="1:24" x14ac:dyDescent="0.2">
      <c r="A540" s="7"/>
      <c r="B540" s="7"/>
      <c r="C540" s="7"/>
      <c r="D540" s="25"/>
      <c r="E540" s="25"/>
      <c r="F540" s="25"/>
      <c r="G540" s="25"/>
      <c r="H540" s="25"/>
      <c r="I540" s="25"/>
      <c r="J540" s="25"/>
      <c r="K540" s="25"/>
      <c r="L540" s="25"/>
      <c r="M540" s="25"/>
      <c r="N540" s="25"/>
      <c r="O540" s="25"/>
      <c r="P540" s="25"/>
      <c r="Q540" s="7"/>
      <c r="R540" s="7"/>
      <c r="S540" s="7"/>
      <c r="T540" s="7"/>
      <c r="U540" s="7"/>
      <c r="V540" s="7"/>
      <c r="W540" s="7"/>
      <c r="X540" s="7"/>
    </row>
    <row r="541" spans="1:24" x14ac:dyDescent="0.2">
      <c r="A541" s="7"/>
      <c r="B541" s="7"/>
      <c r="C541" s="7"/>
      <c r="D541" s="25"/>
      <c r="E541" s="25"/>
      <c r="F541" s="25"/>
      <c r="G541" s="25"/>
      <c r="H541" s="25"/>
      <c r="I541" s="25"/>
      <c r="J541" s="25"/>
      <c r="K541" s="25"/>
      <c r="L541" s="25"/>
      <c r="M541" s="25"/>
      <c r="N541" s="25"/>
      <c r="O541" s="25"/>
      <c r="P541" s="25"/>
      <c r="Q541" s="7"/>
      <c r="R541" s="7"/>
      <c r="S541" s="7"/>
      <c r="T541" s="7"/>
      <c r="U541" s="7"/>
      <c r="V541" s="7"/>
      <c r="W541" s="7"/>
      <c r="X541" s="7"/>
    </row>
    <row r="542" spans="1:24" x14ac:dyDescent="0.2">
      <c r="A542" s="7"/>
      <c r="B542" s="7"/>
      <c r="C542" s="7"/>
      <c r="D542" s="25"/>
      <c r="E542" s="25"/>
      <c r="F542" s="25"/>
      <c r="G542" s="25"/>
      <c r="H542" s="25"/>
      <c r="I542" s="25"/>
      <c r="J542" s="25"/>
      <c r="K542" s="25"/>
      <c r="L542" s="25"/>
      <c r="M542" s="25"/>
      <c r="N542" s="25"/>
      <c r="O542" s="25"/>
      <c r="P542" s="25"/>
      <c r="Q542" s="7"/>
      <c r="R542" s="7"/>
      <c r="S542" s="7"/>
      <c r="T542" s="7"/>
      <c r="U542" s="7"/>
      <c r="V542" s="7"/>
      <c r="W542" s="7"/>
      <c r="X542" s="7"/>
    </row>
    <row r="543" spans="1:24" x14ac:dyDescent="0.2">
      <c r="A543" s="7"/>
      <c r="B543" s="7"/>
      <c r="C543" s="7"/>
      <c r="D543" s="25"/>
      <c r="E543" s="25"/>
      <c r="F543" s="25"/>
      <c r="G543" s="25"/>
      <c r="H543" s="25"/>
      <c r="I543" s="25"/>
      <c r="J543" s="25"/>
      <c r="K543" s="25"/>
      <c r="L543" s="25"/>
      <c r="M543" s="25"/>
      <c r="N543" s="25"/>
      <c r="O543" s="25"/>
      <c r="P543" s="25"/>
      <c r="Q543" s="7"/>
      <c r="R543" s="7"/>
      <c r="S543" s="7"/>
      <c r="T543" s="7"/>
      <c r="U543" s="7"/>
      <c r="V543" s="7"/>
      <c r="W543" s="7"/>
      <c r="X543" s="7"/>
    </row>
    <row r="544" spans="1:24" x14ac:dyDescent="0.2">
      <c r="A544" s="7"/>
      <c r="B544" s="7"/>
      <c r="C544" s="7"/>
      <c r="D544" s="25"/>
      <c r="E544" s="25"/>
      <c r="F544" s="25"/>
      <c r="G544" s="25"/>
      <c r="H544" s="25"/>
      <c r="I544" s="25"/>
      <c r="J544" s="25"/>
      <c r="K544" s="25"/>
      <c r="L544" s="25"/>
      <c r="M544" s="25"/>
      <c r="N544" s="25"/>
      <c r="O544" s="25"/>
      <c r="P544" s="25"/>
      <c r="Q544" s="7"/>
      <c r="R544" s="7"/>
      <c r="S544" s="7"/>
      <c r="T544" s="7"/>
      <c r="U544" s="7"/>
      <c r="V544" s="7"/>
      <c r="W544" s="7"/>
      <c r="X544" s="7"/>
    </row>
    <row r="545" spans="1:24" x14ac:dyDescent="0.2">
      <c r="A545" s="7"/>
      <c r="B545" s="7"/>
      <c r="C545" s="7"/>
      <c r="D545" s="25"/>
      <c r="E545" s="25"/>
      <c r="F545" s="25"/>
      <c r="G545" s="25"/>
      <c r="H545" s="25"/>
      <c r="I545" s="25"/>
      <c r="J545" s="25"/>
      <c r="K545" s="25"/>
      <c r="L545" s="25"/>
      <c r="M545" s="25"/>
      <c r="N545" s="25"/>
      <c r="O545" s="25"/>
      <c r="P545" s="25"/>
      <c r="Q545" s="7"/>
      <c r="R545" s="7"/>
      <c r="S545" s="7"/>
      <c r="T545" s="7"/>
      <c r="U545" s="7"/>
      <c r="V545" s="7"/>
      <c r="W545" s="7"/>
      <c r="X545" s="7"/>
    </row>
    <row r="546" spans="1:24" x14ac:dyDescent="0.2">
      <c r="A546" s="7"/>
      <c r="B546" s="7"/>
      <c r="C546" s="7"/>
      <c r="D546" s="25"/>
      <c r="E546" s="25"/>
      <c r="F546" s="25"/>
      <c r="G546" s="25"/>
      <c r="H546" s="25"/>
      <c r="I546" s="25"/>
      <c r="J546" s="25"/>
      <c r="K546" s="25"/>
      <c r="L546" s="25"/>
      <c r="M546" s="25"/>
      <c r="N546" s="25"/>
      <c r="O546" s="25"/>
      <c r="P546" s="25"/>
      <c r="Q546" s="7"/>
      <c r="R546" s="7"/>
      <c r="S546" s="7"/>
      <c r="T546" s="7"/>
      <c r="U546" s="7"/>
      <c r="V546" s="7"/>
      <c r="W546" s="7"/>
      <c r="X546" s="7"/>
    </row>
    <row r="547" spans="1:24" x14ac:dyDescent="0.2">
      <c r="A547" s="7"/>
      <c r="B547" s="7"/>
      <c r="C547" s="7"/>
      <c r="D547" s="25"/>
      <c r="E547" s="25"/>
      <c r="F547" s="25"/>
      <c r="G547" s="25"/>
      <c r="H547" s="25"/>
      <c r="I547" s="25"/>
      <c r="J547" s="25"/>
      <c r="K547" s="25"/>
      <c r="L547" s="25"/>
      <c r="M547" s="25"/>
      <c r="N547" s="25"/>
      <c r="O547" s="25"/>
      <c r="P547" s="25"/>
      <c r="Q547" s="7"/>
      <c r="R547" s="7"/>
      <c r="S547" s="7"/>
      <c r="T547" s="7"/>
      <c r="U547" s="7"/>
      <c r="V547" s="7"/>
      <c r="W547" s="7"/>
      <c r="X547" s="7"/>
    </row>
    <row r="548" spans="1:24" x14ac:dyDescent="0.2">
      <c r="A548" s="7"/>
      <c r="B548" s="7"/>
      <c r="C548" s="7"/>
      <c r="D548" s="25"/>
      <c r="E548" s="25"/>
      <c r="F548" s="25"/>
      <c r="G548" s="25"/>
      <c r="H548" s="25"/>
      <c r="I548" s="25"/>
      <c r="J548" s="25"/>
      <c r="K548" s="25"/>
      <c r="L548" s="25"/>
      <c r="M548" s="25"/>
      <c r="N548" s="25"/>
      <c r="O548" s="25"/>
      <c r="P548" s="25"/>
      <c r="Q548" s="7"/>
      <c r="R548" s="7"/>
      <c r="S548" s="7"/>
      <c r="T548" s="7"/>
      <c r="U548" s="7"/>
      <c r="V548" s="7"/>
      <c r="W548" s="7"/>
      <c r="X548" s="7"/>
    </row>
    <row r="549" spans="1:24" x14ac:dyDescent="0.2">
      <c r="A549" s="7"/>
      <c r="B549" s="7"/>
      <c r="C549" s="7"/>
      <c r="D549" s="25"/>
      <c r="E549" s="25"/>
      <c r="F549" s="25"/>
      <c r="G549" s="25"/>
      <c r="H549" s="25"/>
      <c r="I549" s="25"/>
      <c r="J549" s="25"/>
      <c r="K549" s="25"/>
      <c r="L549" s="25"/>
      <c r="M549" s="25"/>
      <c r="N549" s="25"/>
      <c r="O549" s="25"/>
      <c r="P549" s="25"/>
      <c r="Q549" s="7"/>
      <c r="R549" s="7"/>
      <c r="S549" s="7"/>
      <c r="T549" s="7"/>
      <c r="U549" s="7"/>
      <c r="V549" s="7"/>
      <c r="W549" s="7"/>
      <c r="X549" s="7"/>
    </row>
    <row r="550" spans="1:24" x14ac:dyDescent="0.2">
      <c r="A550" s="7"/>
      <c r="B550" s="7"/>
      <c r="C550" s="7"/>
      <c r="D550" s="25"/>
      <c r="E550" s="25"/>
      <c r="F550" s="25"/>
      <c r="G550" s="25"/>
      <c r="H550" s="25"/>
      <c r="I550" s="25"/>
      <c r="J550" s="25"/>
      <c r="K550" s="25"/>
      <c r="L550" s="25"/>
      <c r="M550" s="25"/>
      <c r="N550" s="25"/>
      <c r="O550" s="25"/>
      <c r="P550" s="25"/>
      <c r="Q550" s="7"/>
      <c r="R550" s="7"/>
      <c r="S550" s="7"/>
      <c r="T550" s="7"/>
      <c r="U550" s="7"/>
      <c r="V550" s="7"/>
      <c r="W550" s="7"/>
      <c r="X550" s="7"/>
    </row>
    <row r="551" spans="1:24" x14ac:dyDescent="0.2">
      <c r="A551" s="7"/>
      <c r="B551" s="7"/>
      <c r="C551" s="7"/>
      <c r="D551" s="25"/>
      <c r="E551" s="25"/>
      <c r="F551" s="25"/>
      <c r="G551" s="25"/>
      <c r="H551" s="25"/>
      <c r="I551" s="25"/>
      <c r="J551" s="25"/>
      <c r="K551" s="25"/>
      <c r="L551" s="25"/>
      <c r="M551" s="25"/>
      <c r="N551" s="25"/>
      <c r="O551" s="25"/>
      <c r="P551" s="25"/>
      <c r="Q551" s="7"/>
      <c r="R551" s="7"/>
      <c r="S551" s="7"/>
      <c r="T551" s="7"/>
      <c r="U551" s="7"/>
      <c r="V551" s="7"/>
      <c r="W551" s="7"/>
      <c r="X551" s="7"/>
    </row>
    <row r="552" spans="1:24" x14ac:dyDescent="0.2">
      <c r="A552" s="7"/>
      <c r="B552" s="7"/>
      <c r="C552" s="7"/>
      <c r="D552" s="25"/>
      <c r="E552" s="25"/>
      <c r="F552" s="25"/>
      <c r="G552" s="25"/>
      <c r="H552" s="25"/>
      <c r="I552" s="25"/>
      <c r="J552" s="25"/>
      <c r="K552" s="25"/>
      <c r="L552" s="25"/>
      <c r="M552" s="25"/>
      <c r="N552" s="25"/>
      <c r="O552" s="25"/>
      <c r="P552" s="25"/>
      <c r="Q552" s="7"/>
      <c r="R552" s="7"/>
      <c r="S552" s="7"/>
      <c r="T552" s="7"/>
      <c r="U552" s="7"/>
      <c r="V552" s="7"/>
      <c r="W552" s="7"/>
      <c r="X552" s="7"/>
    </row>
    <row r="553" spans="1:24" x14ac:dyDescent="0.2">
      <c r="A553" s="7"/>
      <c r="B553" s="7"/>
      <c r="C553" s="7"/>
      <c r="D553" s="25"/>
      <c r="E553" s="25"/>
      <c r="F553" s="25"/>
      <c r="G553" s="25"/>
      <c r="H553" s="25"/>
      <c r="I553" s="25"/>
      <c r="J553" s="25"/>
      <c r="K553" s="25"/>
      <c r="L553" s="25"/>
      <c r="M553" s="25"/>
      <c r="N553" s="25"/>
      <c r="O553" s="25"/>
      <c r="P553" s="25"/>
      <c r="Q553" s="7"/>
      <c r="R553" s="7"/>
      <c r="S553" s="7"/>
      <c r="T553" s="7"/>
      <c r="U553" s="7"/>
      <c r="V553" s="7"/>
      <c r="W553" s="7"/>
      <c r="X553" s="7"/>
    </row>
    <row r="554" spans="1:24" x14ac:dyDescent="0.2">
      <c r="A554" s="7"/>
      <c r="B554" s="7"/>
      <c r="C554" s="7"/>
      <c r="D554" s="25"/>
      <c r="E554" s="25"/>
      <c r="F554" s="25"/>
      <c r="G554" s="25"/>
      <c r="H554" s="25"/>
      <c r="I554" s="25"/>
      <c r="J554" s="25"/>
      <c r="K554" s="25"/>
      <c r="L554" s="25"/>
      <c r="M554" s="25"/>
      <c r="N554" s="25"/>
      <c r="O554" s="25"/>
      <c r="P554" s="25"/>
      <c r="Q554" s="7"/>
      <c r="R554" s="7"/>
      <c r="S554" s="7"/>
      <c r="T554" s="7"/>
      <c r="U554" s="7"/>
      <c r="V554" s="7"/>
      <c r="W554" s="7"/>
      <c r="X554" s="7"/>
    </row>
    <row r="555" spans="1:24" x14ac:dyDescent="0.2">
      <c r="A555" s="7"/>
      <c r="B555" s="7"/>
      <c r="C555" s="7"/>
      <c r="D555" s="25"/>
      <c r="E555" s="25"/>
      <c r="F555" s="25"/>
      <c r="G555" s="25"/>
      <c r="H555" s="25"/>
      <c r="I555" s="25"/>
      <c r="J555" s="25"/>
      <c r="K555" s="25"/>
      <c r="L555" s="25"/>
      <c r="M555" s="25"/>
      <c r="N555" s="25"/>
      <c r="O555" s="25"/>
      <c r="P555" s="25"/>
      <c r="Q555" s="7"/>
      <c r="R555" s="7"/>
      <c r="S555" s="7"/>
      <c r="T555" s="7"/>
      <c r="U555" s="7"/>
      <c r="V555" s="7"/>
      <c r="W555" s="7"/>
      <c r="X555" s="7"/>
    </row>
    <row r="556" spans="1:24" x14ac:dyDescent="0.2">
      <c r="A556" s="7"/>
      <c r="B556" s="7"/>
      <c r="C556" s="7"/>
      <c r="D556" s="25"/>
      <c r="E556" s="25"/>
      <c r="F556" s="25"/>
      <c r="G556" s="25"/>
      <c r="H556" s="25"/>
      <c r="I556" s="25"/>
      <c r="J556" s="25"/>
      <c r="K556" s="25"/>
      <c r="L556" s="25"/>
      <c r="M556" s="25"/>
      <c r="N556" s="25"/>
      <c r="O556" s="25"/>
      <c r="P556" s="25"/>
      <c r="Q556" s="7"/>
      <c r="R556" s="7"/>
      <c r="S556" s="7"/>
      <c r="T556" s="7"/>
      <c r="U556" s="7"/>
      <c r="V556" s="7"/>
      <c r="W556" s="7"/>
      <c r="X556" s="7"/>
    </row>
    <row r="557" spans="1:24" x14ac:dyDescent="0.2">
      <c r="A557" s="7"/>
      <c r="B557" s="7"/>
      <c r="C557" s="7"/>
      <c r="D557" s="25"/>
      <c r="E557" s="25"/>
      <c r="F557" s="25"/>
      <c r="G557" s="25"/>
      <c r="H557" s="25"/>
      <c r="I557" s="25"/>
      <c r="J557" s="25"/>
      <c r="K557" s="25"/>
      <c r="L557" s="25"/>
      <c r="M557" s="25"/>
      <c r="N557" s="25"/>
      <c r="O557" s="25"/>
      <c r="P557" s="25"/>
      <c r="Q557" s="7"/>
      <c r="R557" s="7"/>
      <c r="S557" s="7"/>
      <c r="T557" s="7"/>
      <c r="U557" s="7"/>
      <c r="V557" s="7"/>
      <c r="W557" s="7"/>
      <c r="X557" s="7"/>
    </row>
    <row r="558" spans="1:24" x14ac:dyDescent="0.2">
      <c r="A558" s="7"/>
      <c r="B558" s="7"/>
      <c r="C558" s="7"/>
      <c r="D558" s="25"/>
      <c r="E558" s="25"/>
      <c r="F558" s="25"/>
      <c r="G558" s="25"/>
      <c r="H558" s="25"/>
      <c r="I558" s="25"/>
      <c r="J558" s="25"/>
      <c r="K558" s="25"/>
      <c r="L558" s="25"/>
      <c r="M558" s="25"/>
      <c r="N558" s="25"/>
      <c r="O558" s="25"/>
      <c r="P558" s="25"/>
      <c r="Q558" s="7"/>
      <c r="R558" s="7"/>
      <c r="S558" s="7"/>
      <c r="T558" s="7"/>
      <c r="U558" s="7"/>
      <c r="V558" s="7"/>
      <c r="W558" s="7"/>
      <c r="X558" s="7"/>
    </row>
    <row r="559" spans="1:24" x14ac:dyDescent="0.2">
      <c r="A559" s="7"/>
      <c r="B559" s="7"/>
      <c r="C559" s="7"/>
      <c r="D559" s="25"/>
      <c r="E559" s="25"/>
      <c r="F559" s="25"/>
      <c r="G559" s="25"/>
      <c r="H559" s="25"/>
      <c r="I559" s="25"/>
      <c r="J559" s="25"/>
      <c r="K559" s="25"/>
      <c r="L559" s="25"/>
      <c r="M559" s="25"/>
      <c r="N559" s="25"/>
      <c r="O559" s="25"/>
      <c r="P559" s="25"/>
      <c r="Q559" s="7"/>
      <c r="R559" s="7"/>
      <c r="S559" s="7"/>
      <c r="T559" s="7"/>
      <c r="U559" s="7"/>
      <c r="V559" s="7"/>
      <c r="W559" s="7"/>
      <c r="X559" s="7"/>
    </row>
    <row r="560" spans="1:24" x14ac:dyDescent="0.2">
      <c r="A560" s="7"/>
      <c r="B560" s="7"/>
      <c r="C560" s="7"/>
      <c r="D560" s="25"/>
      <c r="E560" s="25"/>
      <c r="F560" s="25"/>
      <c r="G560" s="25"/>
      <c r="H560" s="25"/>
      <c r="I560" s="25"/>
      <c r="J560" s="25"/>
      <c r="K560" s="25"/>
      <c r="L560" s="25"/>
      <c r="M560" s="25"/>
      <c r="N560" s="25"/>
      <c r="O560" s="25"/>
      <c r="P560" s="25"/>
      <c r="Q560" s="7"/>
      <c r="R560" s="7"/>
      <c r="S560" s="7"/>
      <c r="T560" s="7"/>
      <c r="U560" s="7"/>
      <c r="V560" s="7"/>
      <c r="W560" s="7"/>
      <c r="X560" s="7"/>
    </row>
    <row r="561" spans="1:24" x14ac:dyDescent="0.2">
      <c r="A561" s="7"/>
      <c r="B561" s="7"/>
      <c r="C561" s="7"/>
      <c r="D561" s="25"/>
      <c r="E561" s="25"/>
      <c r="F561" s="25"/>
      <c r="G561" s="25"/>
      <c r="H561" s="25"/>
      <c r="I561" s="25"/>
      <c r="J561" s="25"/>
      <c r="K561" s="25"/>
      <c r="L561" s="25"/>
      <c r="M561" s="25"/>
      <c r="N561" s="25"/>
      <c r="O561" s="25"/>
      <c r="P561" s="25"/>
      <c r="Q561" s="7"/>
      <c r="R561" s="7"/>
      <c r="S561" s="7"/>
      <c r="T561" s="7"/>
      <c r="U561" s="7"/>
      <c r="V561" s="7"/>
      <c r="W561" s="7"/>
      <c r="X561" s="7"/>
    </row>
    <row r="562" spans="1:24" x14ac:dyDescent="0.2">
      <c r="A562" s="7"/>
      <c r="B562" s="7"/>
      <c r="C562" s="7"/>
      <c r="D562" s="25"/>
      <c r="E562" s="25"/>
      <c r="F562" s="25"/>
      <c r="G562" s="25"/>
      <c r="H562" s="25"/>
      <c r="I562" s="25"/>
      <c r="J562" s="25"/>
      <c r="K562" s="25"/>
      <c r="L562" s="25"/>
      <c r="M562" s="25"/>
      <c r="N562" s="25"/>
      <c r="O562" s="25"/>
      <c r="P562" s="25"/>
      <c r="Q562" s="7"/>
      <c r="R562" s="7"/>
      <c r="S562" s="7"/>
      <c r="T562" s="7"/>
      <c r="U562" s="7"/>
      <c r="V562" s="7"/>
      <c r="W562" s="7"/>
      <c r="X562" s="7"/>
    </row>
    <row r="563" spans="1:24" x14ac:dyDescent="0.2">
      <c r="A563" s="7"/>
      <c r="B563" s="7"/>
      <c r="C563" s="7"/>
      <c r="D563" s="25"/>
      <c r="E563" s="25"/>
      <c r="F563" s="25"/>
      <c r="G563" s="25"/>
      <c r="H563" s="25"/>
      <c r="I563" s="25"/>
      <c r="J563" s="25"/>
      <c r="K563" s="25"/>
      <c r="L563" s="25"/>
      <c r="M563" s="25"/>
      <c r="N563" s="25"/>
      <c r="O563" s="25"/>
      <c r="P563" s="25"/>
      <c r="Q563" s="7"/>
      <c r="R563" s="7"/>
      <c r="S563" s="7"/>
      <c r="T563" s="7"/>
      <c r="U563" s="7"/>
      <c r="V563" s="7"/>
      <c r="W563" s="7"/>
      <c r="X563" s="7"/>
    </row>
    <row r="564" spans="1:24" x14ac:dyDescent="0.2">
      <c r="A564" s="7"/>
      <c r="B564" s="7"/>
      <c r="C564" s="7"/>
      <c r="D564" s="25"/>
      <c r="E564" s="25"/>
      <c r="F564" s="25"/>
      <c r="G564" s="25"/>
      <c r="H564" s="25"/>
      <c r="I564" s="25"/>
      <c r="J564" s="25"/>
      <c r="K564" s="25"/>
      <c r="L564" s="25"/>
      <c r="M564" s="25"/>
      <c r="N564" s="25"/>
      <c r="O564" s="25"/>
      <c r="P564" s="25"/>
      <c r="Q564" s="7"/>
      <c r="R564" s="7"/>
      <c r="S564" s="7"/>
      <c r="T564" s="7"/>
      <c r="U564" s="7"/>
      <c r="V564" s="7"/>
      <c r="W564" s="7"/>
      <c r="X564" s="7"/>
    </row>
    <row r="565" spans="1:24" x14ac:dyDescent="0.2">
      <c r="A565" s="7"/>
      <c r="B565" s="7"/>
      <c r="C565" s="7"/>
      <c r="D565" s="25"/>
      <c r="E565" s="25"/>
      <c r="F565" s="25"/>
      <c r="G565" s="25"/>
      <c r="H565" s="25"/>
      <c r="I565" s="25"/>
      <c r="J565" s="25"/>
      <c r="K565" s="25"/>
      <c r="L565" s="25"/>
      <c r="M565" s="25"/>
      <c r="N565" s="25"/>
      <c r="O565" s="25"/>
      <c r="P565" s="25"/>
      <c r="Q565" s="7"/>
      <c r="R565" s="7"/>
      <c r="S565" s="7"/>
      <c r="T565" s="7"/>
      <c r="U565" s="7"/>
      <c r="V565" s="7"/>
      <c r="W565" s="7"/>
      <c r="X565" s="7"/>
    </row>
    <row r="566" spans="1:24" x14ac:dyDescent="0.2">
      <c r="A566" s="7"/>
      <c r="B566" s="7"/>
      <c r="C566" s="7"/>
      <c r="D566" s="25"/>
      <c r="E566" s="25"/>
      <c r="F566" s="25"/>
      <c r="G566" s="25"/>
      <c r="H566" s="25"/>
      <c r="I566" s="25"/>
      <c r="J566" s="25"/>
      <c r="K566" s="25"/>
      <c r="L566" s="25"/>
      <c r="M566" s="25"/>
      <c r="N566" s="25"/>
      <c r="O566" s="25"/>
      <c r="P566" s="25"/>
      <c r="Q566" s="7"/>
      <c r="R566" s="7"/>
      <c r="S566" s="7"/>
      <c r="T566" s="7"/>
      <c r="U566" s="7"/>
      <c r="V566" s="7"/>
      <c r="W566" s="7"/>
      <c r="X566" s="7"/>
    </row>
    <row r="567" spans="1:24" x14ac:dyDescent="0.2">
      <c r="A567" s="7"/>
      <c r="B567" s="7"/>
      <c r="C567" s="7"/>
      <c r="D567" s="25"/>
      <c r="E567" s="25"/>
      <c r="F567" s="25"/>
      <c r="G567" s="25"/>
      <c r="H567" s="25"/>
      <c r="I567" s="25"/>
      <c r="J567" s="25"/>
      <c r="K567" s="25"/>
      <c r="L567" s="25"/>
      <c r="M567" s="25"/>
      <c r="N567" s="25"/>
      <c r="O567" s="25"/>
      <c r="P567" s="25"/>
      <c r="Q567" s="7"/>
      <c r="R567" s="7"/>
      <c r="S567" s="7"/>
      <c r="T567" s="7"/>
      <c r="U567" s="7"/>
      <c r="V567" s="7"/>
      <c r="W567" s="7"/>
      <c r="X567" s="7"/>
    </row>
    <row r="568" spans="1:24" x14ac:dyDescent="0.2">
      <c r="A568" s="7"/>
      <c r="B568" s="7"/>
      <c r="C568" s="7"/>
      <c r="D568" s="25"/>
      <c r="E568" s="25"/>
      <c r="F568" s="25"/>
      <c r="G568" s="25"/>
      <c r="H568" s="25"/>
      <c r="I568" s="25"/>
      <c r="J568" s="25"/>
      <c r="K568" s="25"/>
      <c r="L568" s="25"/>
      <c r="M568" s="25"/>
      <c r="N568" s="25"/>
      <c r="O568" s="25"/>
      <c r="P568" s="25"/>
      <c r="Q568" s="7"/>
      <c r="R568" s="7"/>
      <c r="S568" s="7"/>
      <c r="T568" s="7"/>
      <c r="U568" s="7"/>
      <c r="V568" s="7"/>
      <c r="W568" s="7"/>
      <c r="X568" s="7"/>
    </row>
    <row r="569" spans="1:24" x14ac:dyDescent="0.2">
      <c r="A569" s="7"/>
      <c r="B569" s="7"/>
      <c r="C569" s="7"/>
      <c r="D569" s="25"/>
      <c r="E569" s="25"/>
      <c r="F569" s="25"/>
      <c r="G569" s="25"/>
      <c r="H569" s="25"/>
      <c r="I569" s="25"/>
      <c r="J569" s="25"/>
      <c r="K569" s="25"/>
      <c r="L569" s="25"/>
      <c r="M569" s="25"/>
      <c r="N569" s="25"/>
      <c r="O569" s="25"/>
      <c r="P569" s="25"/>
      <c r="Q569" s="7"/>
      <c r="R569" s="7"/>
      <c r="S569" s="7"/>
      <c r="T569" s="7"/>
      <c r="U569" s="7"/>
      <c r="V569" s="7"/>
      <c r="W569" s="7"/>
      <c r="X569" s="7"/>
    </row>
    <row r="570" spans="1:24" x14ac:dyDescent="0.2">
      <c r="A570" s="7"/>
      <c r="B570" s="7"/>
      <c r="C570" s="7"/>
      <c r="D570" s="25"/>
      <c r="E570" s="25"/>
      <c r="F570" s="25"/>
      <c r="G570" s="25"/>
      <c r="H570" s="25"/>
      <c r="I570" s="25"/>
      <c r="J570" s="25"/>
      <c r="K570" s="25"/>
      <c r="L570" s="25"/>
      <c r="M570" s="25"/>
      <c r="N570" s="25"/>
      <c r="O570" s="25"/>
      <c r="P570" s="25"/>
      <c r="Q570" s="7"/>
      <c r="R570" s="7"/>
      <c r="S570" s="7"/>
      <c r="T570" s="7"/>
      <c r="U570" s="7"/>
      <c r="V570" s="7"/>
      <c r="W570" s="7"/>
      <c r="X570" s="7"/>
    </row>
    <row r="571" spans="1:24" x14ac:dyDescent="0.2">
      <c r="A571" s="7"/>
      <c r="B571" s="7"/>
      <c r="C571" s="7"/>
      <c r="D571" s="25"/>
      <c r="E571" s="25"/>
      <c r="F571" s="25"/>
      <c r="G571" s="25"/>
      <c r="H571" s="25"/>
      <c r="I571" s="25"/>
      <c r="J571" s="25"/>
      <c r="K571" s="25"/>
      <c r="L571" s="25"/>
      <c r="M571" s="25"/>
      <c r="N571" s="25"/>
      <c r="O571" s="25"/>
      <c r="P571" s="25"/>
      <c r="Q571" s="7"/>
      <c r="R571" s="7"/>
      <c r="S571" s="7"/>
      <c r="T571" s="7"/>
      <c r="U571" s="7"/>
      <c r="V571" s="7"/>
      <c r="W571" s="7"/>
      <c r="X571" s="7"/>
    </row>
    <row r="572" spans="1:24" x14ac:dyDescent="0.2">
      <c r="A572" s="7"/>
      <c r="B572" s="7"/>
      <c r="C572" s="7"/>
      <c r="D572" s="25"/>
      <c r="E572" s="25"/>
      <c r="F572" s="25"/>
      <c r="G572" s="25"/>
      <c r="H572" s="25"/>
      <c r="I572" s="25"/>
      <c r="J572" s="25"/>
      <c r="K572" s="25"/>
      <c r="L572" s="25"/>
      <c r="M572" s="25"/>
      <c r="N572" s="25"/>
      <c r="O572" s="25"/>
      <c r="P572" s="25"/>
      <c r="Q572" s="7"/>
      <c r="R572" s="7"/>
      <c r="S572" s="7"/>
      <c r="T572" s="7"/>
      <c r="U572" s="7"/>
      <c r="V572" s="7"/>
      <c r="W572" s="7"/>
      <c r="X572" s="7"/>
    </row>
    <row r="573" spans="1:24" x14ac:dyDescent="0.2">
      <c r="A573" s="7"/>
      <c r="B573" s="7"/>
      <c r="C573" s="7"/>
      <c r="D573" s="25"/>
      <c r="E573" s="25"/>
      <c r="F573" s="25"/>
      <c r="G573" s="25"/>
      <c r="H573" s="25"/>
      <c r="I573" s="25"/>
      <c r="J573" s="25"/>
      <c r="K573" s="25"/>
      <c r="L573" s="25"/>
      <c r="M573" s="25"/>
      <c r="N573" s="25"/>
      <c r="O573" s="25"/>
      <c r="P573" s="25"/>
      <c r="Q573" s="7"/>
      <c r="R573" s="7"/>
      <c r="S573" s="7"/>
      <c r="T573" s="7"/>
      <c r="U573" s="7"/>
      <c r="V573" s="7"/>
      <c r="W573" s="7"/>
      <c r="X573" s="7"/>
    </row>
    <row r="574" spans="1:24" x14ac:dyDescent="0.2">
      <c r="A574" s="7"/>
      <c r="B574" s="7"/>
      <c r="C574" s="7"/>
      <c r="D574" s="25"/>
      <c r="E574" s="25"/>
      <c r="F574" s="25"/>
      <c r="G574" s="25"/>
      <c r="H574" s="25"/>
      <c r="I574" s="25"/>
      <c r="J574" s="25"/>
      <c r="K574" s="25"/>
      <c r="L574" s="25"/>
      <c r="M574" s="25"/>
      <c r="N574" s="25"/>
      <c r="O574" s="25"/>
      <c r="P574" s="25"/>
      <c r="Q574" s="7"/>
      <c r="R574" s="7"/>
      <c r="S574" s="7"/>
      <c r="T574" s="7"/>
      <c r="U574" s="7"/>
      <c r="V574" s="7"/>
      <c r="W574" s="7"/>
      <c r="X574" s="7"/>
    </row>
    <row r="575" spans="1:24" x14ac:dyDescent="0.2">
      <c r="A575" s="7"/>
      <c r="B575" s="7"/>
      <c r="C575" s="7"/>
      <c r="D575" s="25"/>
      <c r="E575" s="25"/>
      <c r="F575" s="25"/>
      <c r="G575" s="25"/>
      <c r="H575" s="25"/>
      <c r="I575" s="25"/>
      <c r="J575" s="25"/>
      <c r="K575" s="25"/>
      <c r="L575" s="25"/>
      <c r="M575" s="25"/>
      <c r="N575" s="25"/>
      <c r="O575" s="25"/>
      <c r="P575" s="25"/>
      <c r="Q575" s="7"/>
      <c r="R575" s="7"/>
      <c r="S575" s="7"/>
      <c r="T575" s="7"/>
      <c r="U575" s="7"/>
      <c r="V575" s="7"/>
      <c r="W575" s="7"/>
      <c r="X575" s="7"/>
    </row>
    <row r="576" spans="1:24" x14ac:dyDescent="0.2">
      <c r="A576" s="7"/>
      <c r="B576" s="7"/>
      <c r="C576" s="7"/>
      <c r="D576" s="25"/>
      <c r="E576" s="25"/>
      <c r="F576" s="25"/>
      <c r="G576" s="25"/>
      <c r="H576" s="25"/>
      <c r="I576" s="25"/>
      <c r="J576" s="25"/>
      <c r="K576" s="25"/>
      <c r="L576" s="25"/>
      <c r="M576" s="25"/>
      <c r="N576" s="25"/>
      <c r="O576" s="25"/>
      <c r="P576" s="25"/>
      <c r="Q576" s="7"/>
      <c r="R576" s="7"/>
      <c r="S576" s="7"/>
      <c r="T576" s="7"/>
      <c r="U576" s="7"/>
      <c r="V576" s="7"/>
      <c r="W576" s="7"/>
      <c r="X576" s="7"/>
    </row>
    <row r="577" spans="1:24" x14ac:dyDescent="0.2">
      <c r="A577" s="7"/>
      <c r="B577" s="7"/>
      <c r="C577" s="7"/>
      <c r="D577" s="25"/>
      <c r="E577" s="25"/>
      <c r="F577" s="25"/>
      <c r="G577" s="25"/>
      <c r="H577" s="25"/>
      <c r="I577" s="25"/>
      <c r="J577" s="25"/>
      <c r="K577" s="25"/>
      <c r="L577" s="25"/>
      <c r="M577" s="25"/>
      <c r="N577" s="25"/>
      <c r="O577" s="25"/>
      <c r="P577" s="25"/>
      <c r="Q577" s="7"/>
      <c r="R577" s="7"/>
      <c r="S577" s="7"/>
      <c r="T577" s="7"/>
      <c r="U577" s="7"/>
      <c r="V577" s="7"/>
      <c r="W577" s="7"/>
      <c r="X577" s="7"/>
    </row>
    <row r="578" spans="1:24" x14ac:dyDescent="0.2">
      <c r="A578" s="7"/>
      <c r="B578" s="7"/>
      <c r="C578" s="7"/>
      <c r="D578" s="25"/>
      <c r="E578" s="25"/>
      <c r="F578" s="25"/>
      <c r="G578" s="25"/>
      <c r="H578" s="25"/>
      <c r="I578" s="25"/>
      <c r="J578" s="25"/>
      <c r="K578" s="25"/>
      <c r="L578" s="25"/>
      <c r="M578" s="25"/>
      <c r="N578" s="25"/>
      <c r="O578" s="25"/>
      <c r="P578" s="25"/>
      <c r="Q578" s="7"/>
      <c r="R578" s="7"/>
      <c r="S578" s="7"/>
      <c r="T578" s="7"/>
      <c r="U578" s="7"/>
      <c r="V578" s="7"/>
      <c r="W578" s="7"/>
      <c r="X578" s="7"/>
    </row>
    <row r="579" spans="1:24" x14ac:dyDescent="0.2">
      <c r="A579" s="7"/>
      <c r="B579" s="7"/>
      <c r="C579" s="7"/>
      <c r="D579" s="25"/>
      <c r="E579" s="25"/>
      <c r="F579" s="25"/>
      <c r="G579" s="25"/>
      <c r="H579" s="25"/>
      <c r="I579" s="25"/>
      <c r="J579" s="25"/>
      <c r="K579" s="25"/>
      <c r="L579" s="25"/>
      <c r="M579" s="25"/>
      <c r="N579" s="25"/>
      <c r="O579" s="25"/>
      <c r="P579" s="25"/>
      <c r="Q579" s="7"/>
      <c r="R579" s="7"/>
      <c r="S579" s="7"/>
      <c r="T579" s="7"/>
      <c r="U579" s="7"/>
      <c r="V579" s="7"/>
      <c r="W579" s="7"/>
      <c r="X579" s="7"/>
    </row>
    <row r="580" spans="1:24" x14ac:dyDescent="0.2">
      <c r="A580" s="7"/>
      <c r="B580" s="7"/>
      <c r="C580" s="7"/>
      <c r="D580" s="25"/>
      <c r="E580" s="25"/>
      <c r="F580" s="25"/>
      <c r="G580" s="25"/>
      <c r="H580" s="25"/>
      <c r="I580" s="25"/>
      <c r="J580" s="25"/>
      <c r="K580" s="25"/>
      <c r="L580" s="25"/>
      <c r="M580" s="25"/>
      <c r="N580" s="25"/>
      <c r="O580" s="25"/>
      <c r="P580" s="25"/>
      <c r="Q580" s="7"/>
      <c r="R580" s="7"/>
      <c r="S580" s="7"/>
      <c r="T580" s="7"/>
      <c r="U580" s="7"/>
      <c r="V580" s="7"/>
      <c r="W580" s="7"/>
      <c r="X580" s="7"/>
    </row>
    <row r="581" spans="1:24" x14ac:dyDescent="0.2">
      <c r="A581" s="7"/>
      <c r="B581" s="7"/>
      <c r="C581" s="7"/>
      <c r="D581" s="25"/>
      <c r="E581" s="25"/>
      <c r="F581" s="25"/>
      <c r="G581" s="25"/>
      <c r="H581" s="25"/>
      <c r="I581" s="25"/>
      <c r="J581" s="25"/>
      <c r="K581" s="25"/>
      <c r="L581" s="25"/>
      <c r="M581" s="25"/>
      <c r="N581" s="25"/>
      <c r="O581" s="25"/>
      <c r="P581" s="25"/>
      <c r="Q581" s="7"/>
      <c r="R581" s="7"/>
      <c r="S581" s="7"/>
      <c r="T581" s="7"/>
      <c r="U581" s="7"/>
      <c r="V581" s="7"/>
      <c r="W581" s="7"/>
      <c r="X581" s="7"/>
    </row>
    <row r="582" spans="1:24" x14ac:dyDescent="0.2">
      <c r="A582" s="7"/>
      <c r="B582" s="7"/>
      <c r="C582" s="7"/>
      <c r="D582" s="25"/>
      <c r="E582" s="25"/>
      <c r="F582" s="25"/>
      <c r="G582" s="25"/>
      <c r="H582" s="25"/>
      <c r="I582" s="25"/>
      <c r="J582" s="25"/>
      <c r="K582" s="25"/>
      <c r="L582" s="25"/>
      <c r="M582" s="25"/>
      <c r="N582" s="25"/>
      <c r="O582" s="25"/>
      <c r="P582" s="25"/>
      <c r="Q582" s="7"/>
      <c r="R582" s="7"/>
      <c r="S582" s="7"/>
      <c r="T582" s="7"/>
      <c r="U582" s="7"/>
      <c r="V582" s="7"/>
      <c r="W582" s="7"/>
      <c r="X582" s="7"/>
    </row>
    <row r="583" spans="1:24" x14ac:dyDescent="0.2">
      <c r="A583" s="7"/>
      <c r="B583" s="7"/>
      <c r="C583" s="7"/>
      <c r="D583" s="25"/>
      <c r="E583" s="25"/>
      <c r="F583" s="25"/>
      <c r="G583" s="25"/>
      <c r="H583" s="25"/>
      <c r="I583" s="25"/>
      <c r="J583" s="25"/>
      <c r="K583" s="25"/>
      <c r="L583" s="25"/>
      <c r="M583" s="25"/>
      <c r="N583" s="25"/>
      <c r="O583" s="25"/>
      <c r="P583" s="25"/>
      <c r="Q583" s="7"/>
      <c r="R583" s="7"/>
      <c r="S583" s="7"/>
      <c r="T583" s="7"/>
      <c r="U583" s="7"/>
      <c r="V583" s="7"/>
      <c r="W583" s="7"/>
      <c r="X583" s="7"/>
    </row>
    <row r="584" spans="1:24" x14ac:dyDescent="0.2">
      <c r="A584" s="7"/>
      <c r="B584" s="7"/>
      <c r="C584" s="7"/>
      <c r="D584" s="25"/>
      <c r="E584" s="25"/>
      <c r="F584" s="25"/>
      <c r="G584" s="25"/>
      <c r="H584" s="25"/>
      <c r="I584" s="25"/>
      <c r="J584" s="25"/>
      <c r="K584" s="25"/>
      <c r="L584" s="25"/>
      <c r="M584" s="25"/>
      <c r="N584" s="25"/>
      <c r="O584" s="25"/>
      <c r="P584" s="25"/>
      <c r="Q584" s="7"/>
      <c r="R584" s="7"/>
      <c r="S584" s="7"/>
      <c r="T584" s="7"/>
      <c r="U584" s="7"/>
      <c r="V584" s="7"/>
      <c r="W584" s="7"/>
      <c r="X584" s="7"/>
    </row>
    <row r="585" spans="1:24" x14ac:dyDescent="0.2">
      <c r="A585" s="7"/>
      <c r="B585" s="7"/>
      <c r="C585" s="7"/>
      <c r="D585" s="25"/>
      <c r="E585" s="25"/>
      <c r="F585" s="25"/>
      <c r="G585" s="25"/>
      <c r="H585" s="25"/>
      <c r="I585" s="25"/>
      <c r="J585" s="25"/>
      <c r="K585" s="25"/>
      <c r="L585" s="25"/>
      <c r="M585" s="25"/>
      <c r="N585" s="25"/>
      <c r="O585" s="25"/>
      <c r="P585" s="25"/>
      <c r="Q585" s="7"/>
      <c r="R585" s="7"/>
      <c r="S585" s="7"/>
      <c r="T585" s="7"/>
      <c r="U585" s="7"/>
      <c r="V585" s="7"/>
      <c r="W585" s="7"/>
      <c r="X585" s="7"/>
    </row>
    <row r="586" spans="1:24" x14ac:dyDescent="0.2">
      <c r="A586" s="7"/>
      <c r="B586" s="7"/>
      <c r="C586" s="7"/>
      <c r="D586" s="25"/>
      <c r="E586" s="25"/>
      <c r="F586" s="25"/>
      <c r="G586" s="25"/>
      <c r="H586" s="25"/>
      <c r="I586" s="25"/>
      <c r="J586" s="25"/>
      <c r="K586" s="25"/>
      <c r="L586" s="25"/>
      <c r="M586" s="25"/>
      <c r="N586" s="25"/>
      <c r="O586" s="25"/>
      <c r="P586" s="25"/>
      <c r="Q586" s="7"/>
      <c r="R586" s="7"/>
      <c r="S586" s="7"/>
      <c r="T586" s="7"/>
      <c r="U586" s="7"/>
      <c r="V586" s="7"/>
      <c r="W586" s="7"/>
      <c r="X586" s="7"/>
    </row>
    <row r="587" spans="1:24" x14ac:dyDescent="0.2">
      <c r="A587" s="7"/>
      <c r="B587" s="7"/>
      <c r="C587" s="7"/>
      <c r="D587" s="25"/>
      <c r="E587" s="25"/>
      <c r="F587" s="25"/>
      <c r="G587" s="25"/>
      <c r="H587" s="25"/>
      <c r="I587" s="25"/>
      <c r="J587" s="25"/>
      <c r="K587" s="25"/>
      <c r="L587" s="25"/>
      <c r="M587" s="25"/>
      <c r="N587" s="25"/>
      <c r="O587" s="25"/>
      <c r="P587" s="25"/>
      <c r="Q587" s="7"/>
      <c r="R587" s="7"/>
      <c r="S587" s="7"/>
      <c r="T587" s="7"/>
      <c r="U587" s="7"/>
      <c r="V587" s="7"/>
      <c r="W587" s="7"/>
      <c r="X587" s="7"/>
    </row>
    <row r="588" spans="1:24" x14ac:dyDescent="0.2">
      <c r="A588" s="7"/>
      <c r="B588" s="7"/>
      <c r="C588" s="7"/>
      <c r="D588" s="25"/>
      <c r="E588" s="25"/>
      <c r="F588" s="25"/>
      <c r="G588" s="25"/>
      <c r="H588" s="25"/>
      <c r="I588" s="25"/>
      <c r="J588" s="25"/>
      <c r="K588" s="25"/>
      <c r="L588" s="25"/>
      <c r="M588" s="25"/>
      <c r="N588" s="25"/>
      <c r="O588" s="25"/>
      <c r="P588" s="25"/>
      <c r="Q588" s="7"/>
      <c r="R588" s="7"/>
      <c r="S588" s="7"/>
      <c r="T588" s="7"/>
      <c r="U588" s="7"/>
      <c r="V588" s="7"/>
      <c r="W588" s="7"/>
      <c r="X588" s="7"/>
    </row>
    <row r="589" spans="1:24" x14ac:dyDescent="0.2">
      <c r="A589" s="7"/>
      <c r="B589" s="7"/>
      <c r="C589" s="7"/>
      <c r="D589" s="25"/>
      <c r="E589" s="25"/>
      <c r="F589" s="25"/>
      <c r="G589" s="25"/>
      <c r="H589" s="25"/>
      <c r="I589" s="25"/>
      <c r="J589" s="25"/>
      <c r="K589" s="25"/>
      <c r="L589" s="25"/>
      <c r="M589" s="25"/>
      <c r="N589" s="25"/>
      <c r="O589" s="25"/>
      <c r="P589" s="25"/>
      <c r="Q589" s="7"/>
      <c r="R589" s="7"/>
      <c r="S589" s="7"/>
      <c r="T589" s="7"/>
      <c r="U589" s="7"/>
      <c r="V589" s="7"/>
      <c r="W589" s="7"/>
      <c r="X589" s="7"/>
    </row>
    <row r="590" spans="1:24" x14ac:dyDescent="0.2">
      <c r="A590" s="7"/>
      <c r="B590" s="7"/>
      <c r="C590" s="7"/>
      <c r="D590" s="25"/>
      <c r="E590" s="25"/>
      <c r="F590" s="25"/>
      <c r="G590" s="25"/>
      <c r="H590" s="25"/>
      <c r="I590" s="25"/>
      <c r="J590" s="25"/>
      <c r="K590" s="25"/>
      <c r="L590" s="25"/>
      <c r="M590" s="25"/>
      <c r="N590" s="25"/>
      <c r="O590" s="25"/>
      <c r="P590" s="25"/>
      <c r="Q590" s="7"/>
      <c r="R590" s="7"/>
      <c r="S590" s="7"/>
      <c r="T590" s="7"/>
      <c r="U590" s="7"/>
      <c r="V590" s="7"/>
      <c r="W590" s="7"/>
      <c r="X590" s="7"/>
    </row>
    <row r="591" spans="1:24" x14ac:dyDescent="0.2">
      <c r="A591" s="7"/>
      <c r="B591" s="7"/>
      <c r="C591" s="7"/>
      <c r="D591" s="25"/>
      <c r="E591" s="25"/>
      <c r="F591" s="25"/>
      <c r="G591" s="25"/>
      <c r="H591" s="25"/>
      <c r="I591" s="25"/>
      <c r="J591" s="25"/>
      <c r="K591" s="25"/>
      <c r="L591" s="25"/>
      <c r="M591" s="25"/>
      <c r="N591" s="25"/>
      <c r="O591" s="25"/>
      <c r="P591" s="25"/>
      <c r="Q591" s="7"/>
      <c r="R591" s="7"/>
      <c r="S591" s="7"/>
      <c r="T591" s="7"/>
      <c r="U591" s="7"/>
      <c r="V591" s="7"/>
      <c r="W591" s="7"/>
      <c r="X591" s="7"/>
    </row>
    <row r="592" spans="1:24" x14ac:dyDescent="0.2">
      <c r="A592" s="7"/>
      <c r="B592" s="7"/>
      <c r="C592" s="7"/>
      <c r="D592" s="25"/>
      <c r="E592" s="25"/>
      <c r="F592" s="25"/>
      <c r="G592" s="25"/>
      <c r="H592" s="25"/>
      <c r="I592" s="25"/>
      <c r="J592" s="25"/>
      <c r="K592" s="25"/>
      <c r="L592" s="25"/>
      <c r="M592" s="25"/>
      <c r="N592" s="25"/>
      <c r="O592" s="25"/>
      <c r="P592" s="25"/>
      <c r="Q592" s="7"/>
      <c r="R592" s="7"/>
      <c r="S592" s="7"/>
      <c r="T592" s="7"/>
      <c r="U592" s="7"/>
      <c r="V592" s="7"/>
      <c r="W592" s="7"/>
      <c r="X592" s="7"/>
    </row>
    <row r="593" spans="1:24" x14ac:dyDescent="0.2">
      <c r="A593" s="7"/>
      <c r="B593" s="7"/>
      <c r="C593" s="7"/>
      <c r="D593" s="25"/>
      <c r="E593" s="25"/>
      <c r="F593" s="25"/>
      <c r="G593" s="25"/>
      <c r="H593" s="25"/>
      <c r="I593" s="25"/>
      <c r="J593" s="25"/>
      <c r="K593" s="25"/>
      <c r="L593" s="25"/>
      <c r="M593" s="25"/>
      <c r="N593" s="25"/>
      <c r="O593" s="25"/>
      <c r="P593" s="25"/>
      <c r="Q593" s="7"/>
      <c r="R593" s="7"/>
      <c r="S593" s="7"/>
      <c r="T593" s="7"/>
      <c r="U593" s="7"/>
      <c r="V593" s="7"/>
      <c r="W593" s="7"/>
      <c r="X593" s="7"/>
    </row>
    <row r="594" spans="1:24" x14ac:dyDescent="0.2">
      <c r="A594" s="7"/>
      <c r="B594" s="7"/>
      <c r="C594" s="7"/>
      <c r="D594" s="25"/>
      <c r="E594" s="25"/>
      <c r="F594" s="25"/>
      <c r="G594" s="25"/>
      <c r="H594" s="25"/>
      <c r="I594" s="25"/>
      <c r="J594" s="25"/>
      <c r="K594" s="25"/>
      <c r="L594" s="25"/>
      <c r="M594" s="25"/>
      <c r="N594" s="25"/>
      <c r="O594" s="25"/>
      <c r="P594" s="25"/>
      <c r="Q594" s="7"/>
      <c r="R594" s="7"/>
      <c r="S594" s="7"/>
      <c r="T594" s="7"/>
      <c r="U594" s="7"/>
      <c r="V594" s="7"/>
      <c r="W594" s="7"/>
      <c r="X594" s="7"/>
    </row>
    <row r="595" spans="1:24" x14ac:dyDescent="0.2">
      <c r="A595" s="7"/>
      <c r="B595" s="7"/>
      <c r="C595" s="7"/>
      <c r="D595" s="25"/>
      <c r="E595" s="25"/>
      <c r="F595" s="25"/>
      <c r="G595" s="25"/>
      <c r="H595" s="25"/>
      <c r="I595" s="25"/>
      <c r="J595" s="25"/>
      <c r="K595" s="25"/>
      <c r="L595" s="25"/>
      <c r="M595" s="25"/>
      <c r="N595" s="25"/>
      <c r="O595" s="25"/>
      <c r="P595" s="25"/>
      <c r="Q595" s="7"/>
      <c r="R595" s="7"/>
      <c r="S595" s="7"/>
      <c r="T595" s="7"/>
      <c r="U595" s="7"/>
      <c r="V595" s="7"/>
      <c r="W595" s="7"/>
      <c r="X595" s="7"/>
    </row>
    <row r="596" spans="1:24" x14ac:dyDescent="0.2">
      <c r="A596" s="7"/>
      <c r="B596" s="7"/>
      <c r="C596" s="7"/>
      <c r="D596" s="25"/>
      <c r="E596" s="25"/>
      <c r="F596" s="25"/>
      <c r="G596" s="25"/>
      <c r="H596" s="25"/>
      <c r="I596" s="25"/>
      <c r="J596" s="25"/>
      <c r="K596" s="25"/>
      <c r="L596" s="25"/>
      <c r="M596" s="25"/>
      <c r="N596" s="25"/>
      <c r="O596" s="25"/>
      <c r="P596" s="25"/>
      <c r="Q596" s="7"/>
      <c r="R596" s="7"/>
      <c r="S596" s="7"/>
      <c r="T596" s="7"/>
      <c r="U596" s="7"/>
      <c r="V596" s="7"/>
      <c r="W596" s="7"/>
      <c r="X596" s="7"/>
    </row>
    <row r="597" spans="1:24" x14ac:dyDescent="0.2">
      <c r="A597" s="7"/>
      <c r="B597" s="7"/>
      <c r="C597" s="7"/>
      <c r="D597" s="25"/>
      <c r="E597" s="25"/>
      <c r="F597" s="25"/>
      <c r="G597" s="25"/>
      <c r="H597" s="25"/>
      <c r="I597" s="25"/>
      <c r="J597" s="25"/>
      <c r="K597" s="25"/>
      <c r="L597" s="25"/>
      <c r="M597" s="25"/>
      <c r="N597" s="25"/>
      <c r="O597" s="25"/>
      <c r="P597" s="25"/>
      <c r="Q597" s="7"/>
      <c r="R597" s="7"/>
      <c r="S597" s="7"/>
      <c r="T597" s="7"/>
      <c r="U597" s="7"/>
      <c r="V597" s="7"/>
      <c r="W597" s="7"/>
      <c r="X597" s="7"/>
    </row>
    <row r="598" spans="1:24" x14ac:dyDescent="0.2">
      <c r="A598" s="7"/>
      <c r="B598" s="7"/>
      <c r="C598" s="7"/>
      <c r="D598" s="25"/>
      <c r="E598" s="25"/>
      <c r="F598" s="25"/>
      <c r="G598" s="25"/>
      <c r="H598" s="25"/>
      <c r="I598" s="25"/>
      <c r="J598" s="25"/>
      <c r="K598" s="25"/>
      <c r="L598" s="25"/>
      <c r="M598" s="25"/>
      <c r="N598" s="25"/>
      <c r="O598" s="25"/>
      <c r="P598" s="25"/>
      <c r="Q598" s="7"/>
      <c r="R598" s="7"/>
      <c r="S598" s="7"/>
      <c r="T598" s="7"/>
      <c r="U598" s="7"/>
      <c r="V598" s="7"/>
      <c r="W598" s="7"/>
      <c r="X598" s="7"/>
    </row>
    <row r="599" spans="1:24" x14ac:dyDescent="0.2">
      <c r="A599" s="7"/>
      <c r="B599" s="7"/>
      <c r="C599" s="7"/>
      <c r="D599" s="25"/>
      <c r="E599" s="25"/>
      <c r="F599" s="25"/>
      <c r="G599" s="25"/>
      <c r="H599" s="25"/>
      <c r="I599" s="25"/>
      <c r="J599" s="25"/>
      <c r="K599" s="25"/>
      <c r="L599" s="25"/>
      <c r="M599" s="25"/>
      <c r="N599" s="25"/>
      <c r="O599" s="25"/>
      <c r="P599" s="25"/>
      <c r="Q599" s="7"/>
      <c r="R599" s="7"/>
      <c r="S599" s="7"/>
      <c r="T599" s="7"/>
      <c r="U599" s="7"/>
      <c r="V599" s="7"/>
      <c r="W599" s="7"/>
      <c r="X599" s="7"/>
    </row>
    <row r="600" spans="1:24" x14ac:dyDescent="0.2">
      <c r="A600" s="7"/>
      <c r="B600" s="7"/>
      <c r="C600" s="7"/>
      <c r="D600" s="25"/>
      <c r="E600" s="25"/>
      <c r="F600" s="25"/>
      <c r="G600" s="25"/>
      <c r="H600" s="25"/>
      <c r="I600" s="25"/>
      <c r="J600" s="25"/>
      <c r="K600" s="25"/>
      <c r="L600" s="25"/>
      <c r="M600" s="25"/>
      <c r="N600" s="25"/>
      <c r="O600" s="25"/>
      <c r="P600" s="25"/>
      <c r="Q600" s="7"/>
      <c r="R600" s="7"/>
      <c r="S600" s="7"/>
      <c r="T600" s="7"/>
      <c r="U600" s="7"/>
      <c r="V600" s="7"/>
      <c r="W600" s="7"/>
      <c r="X600" s="7"/>
    </row>
    <row r="601" spans="1:24" x14ac:dyDescent="0.2">
      <c r="A601" s="7"/>
      <c r="B601" s="7"/>
      <c r="C601" s="7"/>
      <c r="D601" s="25"/>
      <c r="E601" s="25"/>
      <c r="F601" s="25"/>
      <c r="G601" s="25"/>
      <c r="H601" s="25"/>
      <c r="I601" s="25"/>
      <c r="J601" s="25"/>
      <c r="K601" s="25"/>
      <c r="L601" s="25"/>
      <c r="M601" s="25"/>
      <c r="N601" s="25"/>
      <c r="O601" s="25"/>
      <c r="P601" s="25"/>
      <c r="Q601" s="7"/>
      <c r="R601" s="7"/>
      <c r="S601" s="7"/>
      <c r="T601" s="7"/>
      <c r="U601" s="7"/>
      <c r="V601" s="7"/>
      <c r="W601" s="7"/>
      <c r="X601" s="7"/>
    </row>
    <row r="602" spans="1:24" x14ac:dyDescent="0.2">
      <c r="A602" s="7"/>
      <c r="B602" s="7"/>
      <c r="C602" s="7"/>
      <c r="D602" s="25"/>
      <c r="E602" s="25"/>
      <c r="F602" s="25"/>
      <c r="G602" s="25"/>
      <c r="H602" s="25"/>
      <c r="I602" s="25"/>
      <c r="J602" s="25"/>
      <c r="K602" s="25"/>
      <c r="L602" s="25"/>
      <c r="M602" s="25"/>
      <c r="N602" s="25"/>
      <c r="O602" s="25"/>
      <c r="P602" s="25"/>
      <c r="Q602" s="7"/>
      <c r="R602" s="7"/>
      <c r="S602" s="7"/>
      <c r="T602" s="7"/>
      <c r="U602" s="7"/>
      <c r="V602" s="7"/>
      <c r="W602" s="7"/>
      <c r="X602" s="7"/>
    </row>
    <row r="603" spans="1:24" x14ac:dyDescent="0.2">
      <c r="A603" s="7"/>
      <c r="B603" s="7"/>
      <c r="C603" s="7"/>
      <c r="D603" s="25"/>
      <c r="E603" s="25"/>
      <c r="F603" s="25"/>
      <c r="G603" s="25"/>
      <c r="H603" s="25"/>
      <c r="I603" s="25"/>
      <c r="J603" s="25"/>
      <c r="K603" s="25"/>
      <c r="L603" s="25"/>
      <c r="M603" s="25"/>
      <c r="N603" s="25"/>
      <c r="O603" s="25"/>
      <c r="P603" s="25"/>
      <c r="Q603" s="7"/>
      <c r="R603" s="7"/>
      <c r="S603" s="7"/>
      <c r="T603" s="7"/>
      <c r="U603" s="7"/>
      <c r="V603" s="7"/>
      <c r="W603" s="7"/>
      <c r="X603" s="7"/>
    </row>
    <row r="604" spans="1:24" x14ac:dyDescent="0.2">
      <c r="A604" s="7"/>
      <c r="B604" s="7"/>
      <c r="C604" s="7"/>
      <c r="D604" s="25"/>
      <c r="E604" s="25"/>
      <c r="F604" s="25"/>
      <c r="G604" s="25"/>
      <c r="H604" s="25"/>
      <c r="I604" s="25"/>
      <c r="J604" s="25"/>
      <c r="K604" s="25"/>
      <c r="L604" s="25"/>
      <c r="M604" s="25"/>
      <c r="N604" s="25"/>
      <c r="O604" s="25"/>
      <c r="P604" s="25"/>
      <c r="Q604" s="7"/>
      <c r="R604" s="7"/>
      <c r="S604" s="7"/>
      <c r="T604" s="7"/>
      <c r="U604" s="7"/>
      <c r="V604" s="7"/>
      <c r="W604" s="7"/>
      <c r="X604" s="7"/>
    </row>
    <row r="605" spans="1:24" x14ac:dyDescent="0.2">
      <c r="A605" s="7"/>
      <c r="B605" s="7"/>
      <c r="C605" s="7"/>
      <c r="D605" s="25"/>
      <c r="E605" s="25"/>
      <c r="F605" s="25"/>
      <c r="G605" s="25"/>
      <c r="H605" s="25"/>
      <c r="I605" s="25"/>
      <c r="J605" s="25"/>
      <c r="K605" s="25"/>
      <c r="L605" s="25"/>
      <c r="M605" s="25"/>
      <c r="N605" s="25"/>
      <c r="O605" s="25"/>
      <c r="P605" s="25"/>
      <c r="Q605" s="7"/>
      <c r="R605" s="7"/>
      <c r="S605" s="7"/>
      <c r="T605" s="7"/>
      <c r="U605" s="7"/>
      <c r="V605" s="7"/>
      <c r="W605" s="7"/>
      <c r="X605" s="7"/>
    </row>
    <row r="606" spans="1:24" x14ac:dyDescent="0.2">
      <c r="A606" s="7"/>
      <c r="B606" s="7"/>
      <c r="C606" s="7"/>
      <c r="D606" s="25"/>
      <c r="E606" s="25"/>
      <c r="F606" s="25"/>
      <c r="G606" s="25"/>
      <c r="H606" s="25"/>
      <c r="I606" s="25"/>
      <c r="J606" s="25"/>
      <c r="K606" s="25"/>
      <c r="L606" s="25"/>
      <c r="M606" s="25"/>
      <c r="N606" s="25"/>
      <c r="O606" s="25"/>
      <c r="P606" s="25"/>
      <c r="Q606" s="7"/>
      <c r="R606" s="7"/>
      <c r="S606" s="7"/>
      <c r="T606" s="7"/>
      <c r="U606" s="7"/>
      <c r="V606" s="7"/>
      <c r="W606" s="7"/>
      <c r="X606" s="7"/>
    </row>
    <row r="607" spans="1:24" x14ac:dyDescent="0.2">
      <c r="A607" s="7"/>
      <c r="B607" s="7"/>
      <c r="C607" s="7"/>
      <c r="D607" s="25"/>
      <c r="E607" s="25"/>
      <c r="F607" s="25"/>
      <c r="G607" s="25"/>
      <c r="H607" s="25"/>
      <c r="I607" s="25"/>
      <c r="J607" s="25"/>
      <c r="K607" s="25"/>
      <c r="L607" s="25"/>
      <c r="M607" s="25"/>
      <c r="N607" s="25"/>
      <c r="O607" s="25"/>
      <c r="P607" s="25"/>
      <c r="Q607" s="7"/>
      <c r="R607" s="7"/>
      <c r="S607" s="7"/>
      <c r="T607" s="7"/>
      <c r="U607" s="7"/>
      <c r="V607" s="7"/>
      <c r="W607" s="7"/>
      <c r="X607" s="7"/>
    </row>
    <row r="608" spans="1:24" x14ac:dyDescent="0.2">
      <c r="A608" s="7"/>
      <c r="B608" s="7"/>
      <c r="C608" s="7"/>
      <c r="D608" s="25"/>
      <c r="E608" s="25"/>
      <c r="F608" s="25"/>
      <c r="G608" s="25"/>
      <c r="H608" s="25"/>
      <c r="I608" s="25"/>
      <c r="J608" s="25"/>
      <c r="K608" s="25"/>
      <c r="L608" s="25"/>
      <c r="M608" s="25"/>
      <c r="N608" s="25"/>
      <c r="O608" s="25"/>
      <c r="P608" s="25"/>
      <c r="Q608" s="7"/>
      <c r="R608" s="7"/>
      <c r="S608" s="7"/>
      <c r="T608" s="7"/>
      <c r="U608" s="7"/>
      <c r="V608" s="7"/>
      <c r="W608" s="7"/>
      <c r="X608" s="7"/>
    </row>
    <row r="609" spans="1:24" x14ac:dyDescent="0.2">
      <c r="A609" s="7"/>
      <c r="B609" s="7"/>
      <c r="C609" s="7"/>
      <c r="D609" s="25"/>
      <c r="E609" s="25"/>
      <c r="F609" s="25"/>
      <c r="G609" s="25"/>
      <c r="H609" s="25"/>
      <c r="I609" s="25"/>
      <c r="J609" s="25"/>
      <c r="K609" s="25"/>
      <c r="L609" s="25"/>
      <c r="M609" s="25"/>
      <c r="N609" s="25"/>
      <c r="O609" s="25"/>
      <c r="P609" s="25"/>
      <c r="Q609" s="7"/>
      <c r="R609" s="7"/>
      <c r="S609" s="7"/>
      <c r="T609" s="7"/>
      <c r="U609" s="7"/>
      <c r="V609" s="7"/>
      <c r="W609" s="7"/>
      <c r="X609" s="7"/>
    </row>
    <row r="610" spans="1:24" x14ac:dyDescent="0.2">
      <c r="A610" s="7"/>
      <c r="B610" s="7"/>
      <c r="C610" s="7"/>
      <c r="D610" s="25"/>
      <c r="E610" s="25"/>
      <c r="F610" s="25"/>
      <c r="G610" s="25"/>
      <c r="H610" s="25"/>
      <c r="I610" s="25"/>
      <c r="J610" s="25"/>
      <c r="K610" s="25"/>
      <c r="L610" s="25"/>
      <c r="M610" s="25"/>
      <c r="N610" s="25"/>
      <c r="O610" s="25"/>
      <c r="P610" s="25"/>
      <c r="Q610" s="7"/>
      <c r="R610" s="7"/>
      <c r="S610" s="7"/>
      <c r="T610" s="7"/>
      <c r="U610" s="7"/>
      <c r="V610" s="7"/>
      <c r="W610" s="7"/>
      <c r="X610" s="7"/>
    </row>
    <row r="611" spans="1:24" x14ac:dyDescent="0.2">
      <c r="A611" s="7"/>
      <c r="B611" s="7"/>
      <c r="C611" s="7"/>
      <c r="D611" s="25"/>
      <c r="E611" s="25"/>
      <c r="F611" s="25"/>
      <c r="G611" s="25"/>
      <c r="H611" s="25"/>
      <c r="I611" s="25"/>
      <c r="J611" s="25"/>
      <c r="K611" s="25"/>
      <c r="L611" s="25"/>
      <c r="M611" s="25"/>
      <c r="N611" s="25"/>
      <c r="O611" s="25"/>
      <c r="P611" s="25"/>
      <c r="Q611" s="7"/>
      <c r="R611" s="7"/>
      <c r="S611" s="7"/>
      <c r="T611" s="7"/>
      <c r="U611" s="7"/>
      <c r="V611" s="7"/>
      <c r="W611" s="7"/>
      <c r="X611" s="7"/>
    </row>
    <row r="612" spans="1:24" x14ac:dyDescent="0.2">
      <c r="A612" s="7"/>
      <c r="B612" s="7"/>
      <c r="C612" s="7"/>
      <c r="D612" s="25"/>
      <c r="E612" s="25"/>
      <c r="F612" s="25"/>
      <c r="G612" s="25"/>
      <c r="H612" s="25"/>
      <c r="I612" s="25"/>
      <c r="J612" s="25"/>
      <c r="K612" s="25"/>
      <c r="L612" s="25"/>
      <c r="M612" s="25"/>
      <c r="N612" s="25"/>
      <c r="O612" s="25"/>
      <c r="P612" s="25"/>
      <c r="Q612" s="7"/>
      <c r="R612" s="7"/>
      <c r="S612" s="7"/>
      <c r="T612" s="7"/>
      <c r="U612" s="7"/>
      <c r="V612" s="7"/>
      <c r="W612" s="7"/>
      <c r="X612" s="7"/>
    </row>
    <row r="613" spans="1:24" x14ac:dyDescent="0.2">
      <c r="A613" s="7"/>
      <c r="B613" s="7"/>
      <c r="C613" s="7"/>
      <c r="D613" s="25"/>
      <c r="E613" s="25"/>
      <c r="F613" s="25"/>
      <c r="G613" s="25"/>
      <c r="H613" s="25"/>
      <c r="I613" s="25"/>
      <c r="J613" s="25"/>
      <c r="K613" s="25"/>
      <c r="L613" s="25"/>
      <c r="M613" s="25"/>
      <c r="N613" s="25"/>
      <c r="O613" s="25"/>
      <c r="P613" s="25"/>
      <c r="Q613" s="7"/>
      <c r="R613" s="7"/>
      <c r="S613" s="7"/>
      <c r="T613" s="7"/>
      <c r="U613" s="7"/>
      <c r="V613" s="7"/>
      <c r="W613" s="7"/>
      <c r="X613" s="7"/>
    </row>
    <row r="614" spans="1:24" x14ac:dyDescent="0.2">
      <c r="A614" s="7"/>
      <c r="B614" s="7"/>
      <c r="C614" s="7"/>
      <c r="D614" s="25"/>
      <c r="E614" s="25"/>
      <c r="F614" s="25"/>
      <c r="G614" s="25"/>
      <c r="H614" s="25"/>
      <c r="I614" s="25"/>
      <c r="J614" s="25"/>
      <c r="K614" s="25"/>
      <c r="L614" s="25"/>
      <c r="M614" s="25"/>
      <c r="N614" s="25"/>
      <c r="O614" s="25"/>
      <c r="P614" s="25"/>
      <c r="Q614" s="7"/>
      <c r="R614" s="7"/>
      <c r="S614" s="7"/>
      <c r="T614" s="7"/>
      <c r="U614" s="7"/>
      <c r="V614" s="7"/>
      <c r="W614" s="7"/>
      <c r="X614" s="7"/>
    </row>
    <row r="615" spans="1:24" x14ac:dyDescent="0.2">
      <c r="A615" s="7"/>
      <c r="B615" s="7"/>
      <c r="C615" s="7"/>
      <c r="D615" s="25"/>
      <c r="E615" s="25"/>
      <c r="F615" s="25"/>
      <c r="G615" s="25"/>
      <c r="H615" s="25"/>
      <c r="I615" s="25"/>
      <c r="J615" s="25"/>
      <c r="K615" s="25"/>
      <c r="L615" s="25"/>
      <c r="M615" s="25"/>
      <c r="N615" s="25"/>
      <c r="O615" s="25"/>
      <c r="P615" s="25"/>
      <c r="Q615" s="7"/>
      <c r="R615" s="7"/>
      <c r="S615" s="7"/>
      <c r="T615" s="7"/>
      <c r="U615" s="7"/>
      <c r="V615" s="7"/>
      <c r="W615" s="7"/>
      <c r="X615" s="7"/>
    </row>
    <row r="616" spans="1:24" x14ac:dyDescent="0.2">
      <c r="A616" s="7"/>
      <c r="B616" s="7"/>
      <c r="C616" s="7"/>
      <c r="D616" s="25"/>
      <c r="E616" s="25"/>
      <c r="F616" s="25"/>
      <c r="G616" s="25"/>
      <c r="H616" s="25"/>
      <c r="I616" s="25"/>
      <c r="J616" s="25"/>
      <c r="K616" s="25"/>
      <c r="L616" s="25"/>
      <c r="M616" s="25"/>
      <c r="N616" s="25"/>
      <c r="O616" s="25"/>
      <c r="P616" s="25"/>
      <c r="Q616" s="7"/>
      <c r="R616" s="7"/>
      <c r="S616" s="7"/>
      <c r="T616" s="7"/>
      <c r="U616" s="7"/>
      <c r="V616" s="7"/>
      <c r="W616" s="7"/>
      <c r="X616" s="7"/>
    </row>
    <row r="617" spans="1:24" x14ac:dyDescent="0.2">
      <c r="A617" s="7"/>
      <c r="B617" s="7"/>
      <c r="C617" s="7"/>
      <c r="D617" s="25"/>
      <c r="E617" s="25"/>
      <c r="F617" s="25"/>
      <c r="G617" s="25"/>
      <c r="H617" s="25"/>
      <c r="I617" s="25"/>
      <c r="J617" s="25"/>
      <c r="K617" s="25"/>
      <c r="L617" s="25"/>
      <c r="M617" s="25"/>
      <c r="N617" s="25"/>
      <c r="O617" s="25"/>
      <c r="P617" s="25"/>
      <c r="Q617" s="7"/>
      <c r="R617" s="7"/>
      <c r="S617" s="7"/>
      <c r="T617" s="7"/>
      <c r="U617" s="7"/>
      <c r="V617" s="7"/>
      <c r="W617" s="7"/>
      <c r="X617" s="7"/>
    </row>
    <row r="618" spans="1:24" x14ac:dyDescent="0.2">
      <c r="A618" s="7"/>
      <c r="B618" s="7"/>
      <c r="C618" s="7"/>
      <c r="D618" s="25"/>
      <c r="E618" s="25"/>
      <c r="F618" s="25"/>
      <c r="G618" s="25"/>
      <c r="H618" s="25"/>
      <c r="I618" s="25"/>
      <c r="J618" s="25"/>
      <c r="K618" s="25"/>
      <c r="L618" s="25"/>
      <c r="M618" s="25"/>
      <c r="N618" s="25"/>
      <c r="O618" s="25"/>
      <c r="P618" s="25"/>
      <c r="Q618" s="7"/>
      <c r="R618" s="7"/>
      <c r="S618" s="7"/>
      <c r="T618" s="7"/>
      <c r="U618" s="7"/>
      <c r="V618" s="7"/>
      <c r="W618" s="7"/>
      <c r="X618" s="7"/>
    </row>
    <row r="619" spans="1:24" x14ac:dyDescent="0.2">
      <c r="A619" s="7"/>
      <c r="B619" s="7"/>
      <c r="C619" s="7"/>
      <c r="D619" s="25"/>
      <c r="E619" s="25"/>
      <c r="F619" s="25"/>
      <c r="G619" s="25"/>
      <c r="H619" s="25"/>
      <c r="I619" s="25"/>
      <c r="J619" s="25"/>
      <c r="K619" s="25"/>
      <c r="L619" s="25"/>
      <c r="M619" s="25"/>
      <c r="N619" s="25"/>
      <c r="O619" s="25"/>
      <c r="P619" s="25"/>
      <c r="Q619" s="7"/>
      <c r="R619" s="7"/>
      <c r="S619" s="7"/>
      <c r="T619" s="7"/>
      <c r="U619" s="7"/>
      <c r="V619" s="7"/>
      <c r="W619" s="7"/>
      <c r="X619" s="7"/>
    </row>
    <row r="620" spans="1:24" x14ac:dyDescent="0.2">
      <c r="A620" s="7"/>
      <c r="B620" s="7"/>
      <c r="C620" s="7"/>
      <c r="D620" s="25"/>
      <c r="E620" s="25"/>
      <c r="F620" s="25"/>
      <c r="G620" s="25"/>
      <c r="H620" s="25"/>
      <c r="I620" s="25"/>
      <c r="J620" s="25"/>
      <c r="K620" s="25"/>
      <c r="L620" s="25"/>
      <c r="M620" s="25"/>
      <c r="N620" s="25"/>
      <c r="O620" s="25"/>
      <c r="P620" s="25"/>
      <c r="Q620" s="7"/>
      <c r="R620" s="7"/>
      <c r="S620" s="7"/>
      <c r="T620" s="7"/>
      <c r="U620" s="7"/>
      <c r="V620" s="7"/>
      <c r="W620" s="7"/>
      <c r="X620" s="7"/>
    </row>
    <row r="621" spans="1:24" x14ac:dyDescent="0.2">
      <c r="A621" s="7"/>
      <c r="B621" s="7"/>
      <c r="C621" s="7"/>
      <c r="D621" s="25"/>
      <c r="E621" s="25"/>
      <c r="F621" s="25"/>
      <c r="G621" s="25"/>
      <c r="H621" s="25"/>
      <c r="I621" s="25"/>
      <c r="J621" s="25"/>
      <c r="K621" s="25"/>
      <c r="L621" s="25"/>
      <c r="M621" s="25"/>
      <c r="N621" s="25"/>
      <c r="O621" s="25"/>
      <c r="P621" s="25"/>
      <c r="Q621" s="7"/>
      <c r="R621" s="7"/>
      <c r="S621" s="7"/>
      <c r="T621" s="7"/>
      <c r="U621" s="7"/>
      <c r="V621" s="7"/>
      <c r="W621" s="7"/>
      <c r="X621" s="7"/>
    </row>
    <row r="622" spans="1:24" x14ac:dyDescent="0.2">
      <c r="A622" s="7"/>
      <c r="B622" s="7"/>
      <c r="C622" s="7"/>
      <c r="D622" s="25"/>
      <c r="E622" s="25"/>
      <c r="F622" s="25"/>
      <c r="G622" s="25"/>
      <c r="H622" s="25"/>
      <c r="I622" s="25"/>
      <c r="J622" s="25"/>
      <c r="K622" s="25"/>
      <c r="L622" s="25"/>
      <c r="M622" s="25"/>
      <c r="N622" s="25"/>
      <c r="O622" s="25"/>
      <c r="P622" s="25"/>
      <c r="Q622" s="7"/>
      <c r="R622" s="7"/>
      <c r="S622" s="7"/>
      <c r="T622" s="7"/>
      <c r="U622" s="7"/>
      <c r="V622" s="7"/>
      <c r="W622" s="7"/>
      <c r="X622" s="7"/>
    </row>
    <row r="623" spans="1:24" x14ac:dyDescent="0.2">
      <c r="A623" s="7"/>
      <c r="B623" s="7"/>
      <c r="C623" s="7"/>
      <c r="D623" s="25"/>
      <c r="E623" s="25"/>
      <c r="F623" s="25"/>
      <c r="G623" s="25"/>
      <c r="H623" s="25"/>
      <c r="I623" s="25"/>
      <c r="J623" s="25"/>
      <c r="K623" s="25"/>
      <c r="L623" s="25"/>
      <c r="M623" s="25"/>
      <c r="N623" s="25"/>
      <c r="O623" s="25"/>
      <c r="P623" s="25"/>
      <c r="Q623" s="7"/>
      <c r="R623" s="7"/>
      <c r="S623" s="7"/>
      <c r="T623" s="7"/>
      <c r="U623" s="7"/>
      <c r="V623" s="7"/>
      <c r="W623" s="7"/>
      <c r="X623" s="7"/>
    </row>
    <row r="624" spans="1:24" x14ac:dyDescent="0.2">
      <c r="A624" s="7"/>
      <c r="B624" s="7"/>
      <c r="C624" s="7"/>
      <c r="D624" s="25"/>
      <c r="E624" s="25"/>
      <c r="F624" s="25"/>
      <c r="G624" s="25"/>
      <c r="H624" s="25"/>
      <c r="I624" s="25"/>
      <c r="J624" s="25"/>
      <c r="K624" s="25"/>
      <c r="L624" s="25"/>
      <c r="M624" s="25"/>
      <c r="N624" s="25"/>
      <c r="O624" s="25"/>
      <c r="P624" s="25"/>
      <c r="Q624" s="7"/>
      <c r="R624" s="7"/>
      <c r="S624" s="7"/>
      <c r="T624" s="7"/>
      <c r="U624" s="7"/>
      <c r="V624" s="7"/>
      <c r="W624" s="7"/>
      <c r="X624" s="7"/>
    </row>
    <row r="625" spans="1:24" x14ac:dyDescent="0.2">
      <c r="A625" s="7"/>
      <c r="B625" s="7"/>
      <c r="C625" s="7"/>
      <c r="D625" s="25"/>
      <c r="E625" s="25"/>
      <c r="F625" s="25"/>
      <c r="G625" s="25"/>
      <c r="H625" s="25"/>
      <c r="I625" s="25"/>
      <c r="J625" s="25"/>
      <c r="K625" s="25"/>
      <c r="L625" s="25"/>
      <c r="M625" s="25"/>
      <c r="N625" s="25"/>
      <c r="O625" s="25"/>
      <c r="P625" s="25"/>
      <c r="Q625" s="7"/>
      <c r="R625" s="7"/>
      <c r="S625" s="7"/>
      <c r="T625" s="7"/>
      <c r="U625" s="7"/>
      <c r="V625" s="7"/>
      <c r="W625" s="7"/>
      <c r="X625" s="7"/>
    </row>
    <row r="626" spans="1:24" x14ac:dyDescent="0.2">
      <c r="A626" s="7"/>
      <c r="B626" s="7"/>
      <c r="C626" s="7"/>
      <c r="D626" s="25"/>
      <c r="E626" s="25"/>
      <c r="F626" s="25"/>
      <c r="G626" s="25"/>
      <c r="H626" s="25"/>
      <c r="I626" s="25"/>
      <c r="J626" s="25"/>
      <c r="K626" s="25"/>
      <c r="L626" s="25"/>
      <c r="M626" s="25"/>
      <c r="N626" s="25"/>
      <c r="O626" s="25"/>
      <c r="P626" s="25"/>
      <c r="Q626" s="7"/>
      <c r="R626" s="7"/>
      <c r="S626" s="7"/>
      <c r="T626" s="7"/>
      <c r="U626" s="7"/>
      <c r="V626" s="7"/>
      <c r="W626" s="7"/>
      <c r="X626" s="7"/>
    </row>
    <row r="627" spans="1:24" x14ac:dyDescent="0.2">
      <c r="A627" s="7"/>
      <c r="B627" s="7"/>
      <c r="C627" s="7"/>
      <c r="D627" s="25"/>
      <c r="E627" s="25"/>
      <c r="F627" s="25"/>
      <c r="G627" s="25"/>
      <c r="H627" s="25"/>
      <c r="I627" s="25"/>
      <c r="J627" s="25"/>
      <c r="K627" s="25"/>
      <c r="L627" s="25"/>
      <c r="M627" s="25"/>
      <c r="N627" s="25"/>
      <c r="O627" s="25"/>
      <c r="P627" s="25"/>
      <c r="Q627" s="7"/>
      <c r="R627" s="7"/>
      <c r="S627" s="7"/>
      <c r="T627" s="7"/>
      <c r="U627" s="7"/>
      <c r="V627" s="7"/>
      <c r="W627" s="7"/>
      <c r="X627" s="7"/>
    </row>
    <row r="628" spans="1:24" x14ac:dyDescent="0.2">
      <c r="A628" s="7"/>
      <c r="B628" s="7"/>
      <c r="C628" s="7"/>
      <c r="D628" s="25"/>
      <c r="E628" s="25"/>
      <c r="F628" s="25"/>
      <c r="G628" s="25"/>
      <c r="H628" s="25"/>
      <c r="I628" s="25"/>
      <c r="J628" s="25"/>
      <c r="K628" s="25"/>
      <c r="L628" s="25"/>
      <c r="M628" s="25"/>
      <c r="N628" s="25"/>
      <c r="O628" s="25"/>
      <c r="P628" s="25"/>
      <c r="Q628" s="7"/>
      <c r="R628" s="7"/>
      <c r="S628" s="7"/>
      <c r="T628" s="7"/>
      <c r="U628" s="7"/>
      <c r="V628" s="7"/>
      <c r="W628" s="7"/>
      <c r="X628" s="7"/>
    </row>
    <row r="629" spans="1:24" x14ac:dyDescent="0.2">
      <c r="A629" s="7"/>
      <c r="B629" s="7"/>
      <c r="C629" s="7"/>
      <c r="D629" s="25"/>
      <c r="E629" s="25"/>
      <c r="F629" s="25"/>
      <c r="G629" s="25"/>
      <c r="H629" s="25"/>
      <c r="I629" s="25"/>
      <c r="J629" s="25"/>
      <c r="K629" s="25"/>
      <c r="L629" s="25"/>
      <c r="M629" s="25"/>
      <c r="N629" s="25"/>
      <c r="O629" s="25"/>
      <c r="P629" s="25"/>
      <c r="Q629" s="7"/>
      <c r="R629" s="7"/>
      <c r="S629" s="7"/>
      <c r="T629" s="7"/>
      <c r="U629" s="7"/>
      <c r="V629" s="7"/>
      <c r="W629" s="7"/>
      <c r="X629" s="7"/>
    </row>
    <row r="630" spans="1:24" x14ac:dyDescent="0.2">
      <c r="A630" s="7"/>
      <c r="B630" s="7"/>
      <c r="C630" s="7"/>
      <c r="D630" s="25"/>
      <c r="E630" s="25"/>
      <c r="F630" s="25"/>
      <c r="G630" s="25"/>
      <c r="H630" s="25"/>
      <c r="I630" s="25"/>
      <c r="J630" s="25"/>
      <c r="K630" s="25"/>
      <c r="L630" s="25"/>
      <c r="M630" s="25"/>
      <c r="N630" s="25"/>
      <c r="O630" s="25"/>
      <c r="P630" s="25"/>
      <c r="Q630" s="7"/>
      <c r="R630" s="7"/>
      <c r="S630" s="7"/>
      <c r="T630" s="7"/>
      <c r="U630" s="7"/>
      <c r="V630" s="7"/>
      <c r="W630" s="7"/>
      <c r="X630" s="7"/>
    </row>
    <row r="631" spans="1:24" x14ac:dyDescent="0.2">
      <c r="A631" s="7"/>
      <c r="B631" s="7"/>
      <c r="C631" s="7"/>
      <c r="D631" s="25"/>
      <c r="E631" s="25"/>
      <c r="F631" s="25"/>
      <c r="G631" s="25"/>
      <c r="H631" s="25"/>
      <c r="I631" s="25"/>
      <c r="J631" s="25"/>
      <c r="K631" s="25"/>
      <c r="L631" s="25"/>
      <c r="M631" s="25"/>
      <c r="N631" s="25"/>
      <c r="O631" s="25"/>
      <c r="P631" s="25"/>
      <c r="Q631" s="7"/>
      <c r="R631" s="7"/>
      <c r="S631" s="7"/>
      <c r="T631" s="7"/>
      <c r="U631" s="7"/>
      <c r="V631" s="7"/>
      <c r="W631" s="7"/>
      <c r="X631" s="7"/>
    </row>
    <row r="632" spans="1:24" x14ac:dyDescent="0.2">
      <c r="A632" s="7"/>
      <c r="B632" s="7"/>
      <c r="C632" s="7"/>
      <c r="D632" s="25"/>
      <c r="E632" s="25"/>
      <c r="F632" s="25"/>
      <c r="G632" s="25"/>
      <c r="H632" s="25"/>
      <c r="I632" s="25"/>
      <c r="J632" s="25"/>
      <c r="K632" s="25"/>
      <c r="L632" s="25"/>
      <c r="M632" s="25"/>
      <c r="N632" s="25"/>
      <c r="O632" s="25"/>
      <c r="P632" s="25"/>
      <c r="Q632" s="7"/>
      <c r="R632" s="7"/>
      <c r="S632" s="7"/>
      <c r="T632" s="7"/>
      <c r="U632" s="7"/>
      <c r="V632" s="7"/>
      <c r="W632" s="7"/>
      <c r="X632" s="7"/>
    </row>
    <row r="633" spans="1:24" x14ac:dyDescent="0.2">
      <c r="A633" s="7"/>
      <c r="B633" s="7"/>
      <c r="C633" s="7"/>
      <c r="D633" s="25"/>
      <c r="E633" s="25"/>
      <c r="F633" s="25"/>
      <c r="G633" s="25"/>
      <c r="H633" s="25"/>
      <c r="I633" s="25"/>
      <c r="J633" s="25"/>
      <c r="K633" s="25"/>
      <c r="L633" s="25"/>
      <c r="M633" s="25"/>
      <c r="N633" s="25"/>
      <c r="O633" s="25"/>
      <c r="P633" s="25"/>
      <c r="Q633" s="7"/>
      <c r="R633" s="7"/>
      <c r="S633" s="7"/>
      <c r="T633" s="7"/>
      <c r="U633" s="7"/>
      <c r="V633" s="7"/>
      <c r="W633" s="7"/>
      <c r="X633" s="7"/>
    </row>
    <row r="634" spans="1:24" x14ac:dyDescent="0.2">
      <c r="A634" s="7"/>
      <c r="B634" s="7"/>
      <c r="C634" s="7"/>
      <c r="D634" s="25"/>
      <c r="E634" s="25"/>
      <c r="F634" s="25"/>
      <c r="G634" s="25"/>
      <c r="H634" s="25"/>
      <c r="I634" s="25"/>
      <c r="J634" s="25"/>
      <c r="K634" s="25"/>
      <c r="L634" s="25"/>
      <c r="M634" s="25"/>
      <c r="N634" s="25"/>
      <c r="O634" s="25"/>
      <c r="P634" s="25"/>
      <c r="Q634" s="7"/>
      <c r="R634" s="7"/>
      <c r="S634" s="7"/>
      <c r="T634" s="7"/>
      <c r="U634" s="7"/>
      <c r="V634" s="7"/>
      <c r="W634" s="7"/>
      <c r="X634" s="7"/>
    </row>
    <row r="635" spans="1:24" x14ac:dyDescent="0.2">
      <c r="A635" s="7"/>
      <c r="B635" s="7"/>
      <c r="C635" s="7"/>
      <c r="D635" s="25"/>
      <c r="E635" s="25"/>
      <c r="F635" s="25"/>
      <c r="G635" s="25"/>
      <c r="H635" s="25"/>
      <c r="I635" s="25"/>
      <c r="J635" s="25"/>
      <c r="K635" s="25"/>
      <c r="L635" s="25"/>
      <c r="M635" s="25"/>
      <c r="N635" s="25"/>
      <c r="O635" s="25"/>
      <c r="P635" s="25"/>
      <c r="Q635" s="7"/>
      <c r="R635" s="7"/>
      <c r="S635" s="7"/>
      <c r="T635" s="7"/>
      <c r="U635" s="7"/>
      <c r="V635" s="7"/>
      <c r="W635" s="7"/>
      <c r="X635" s="7"/>
    </row>
    <row r="636" spans="1:24" x14ac:dyDescent="0.2">
      <c r="A636" s="7"/>
      <c r="B636" s="7"/>
      <c r="C636" s="7"/>
      <c r="D636" s="25"/>
      <c r="E636" s="25"/>
      <c r="F636" s="25"/>
      <c r="G636" s="25"/>
      <c r="H636" s="25"/>
      <c r="I636" s="25"/>
      <c r="J636" s="25"/>
      <c r="K636" s="25"/>
      <c r="L636" s="25"/>
      <c r="M636" s="25"/>
      <c r="N636" s="25"/>
      <c r="O636" s="25"/>
      <c r="P636" s="25"/>
      <c r="Q636" s="7"/>
      <c r="R636" s="7"/>
      <c r="S636" s="7"/>
      <c r="T636" s="7"/>
      <c r="U636" s="7"/>
      <c r="V636" s="7"/>
      <c r="W636" s="7"/>
      <c r="X636" s="7"/>
    </row>
    <row r="637" spans="1:24" x14ac:dyDescent="0.2">
      <c r="A637" s="7"/>
      <c r="B637" s="7"/>
      <c r="C637" s="7"/>
      <c r="D637" s="25"/>
      <c r="E637" s="25"/>
      <c r="F637" s="25"/>
      <c r="G637" s="25"/>
      <c r="H637" s="25"/>
      <c r="I637" s="25"/>
      <c r="J637" s="25"/>
      <c r="K637" s="25"/>
      <c r="L637" s="25"/>
      <c r="M637" s="25"/>
      <c r="N637" s="25"/>
      <c r="O637" s="25"/>
      <c r="P637" s="25"/>
      <c r="Q637" s="7"/>
      <c r="R637" s="7"/>
      <c r="S637" s="7"/>
      <c r="T637" s="7"/>
      <c r="U637" s="7"/>
      <c r="V637" s="7"/>
      <c r="W637" s="7"/>
      <c r="X637" s="7"/>
    </row>
    <row r="638" spans="1:24" x14ac:dyDescent="0.2">
      <c r="A638" s="7"/>
      <c r="B638" s="7"/>
      <c r="C638" s="7"/>
      <c r="D638" s="25"/>
      <c r="E638" s="25"/>
      <c r="F638" s="25"/>
      <c r="G638" s="25"/>
      <c r="H638" s="25"/>
      <c r="I638" s="25"/>
      <c r="J638" s="25"/>
      <c r="K638" s="25"/>
      <c r="L638" s="25"/>
      <c r="M638" s="25"/>
      <c r="N638" s="25"/>
      <c r="O638" s="25"/>
      <c r="P638" s="25"/>
      <c r="Q638" s="7"/>
      <c r="R638" s="7"/>
      <c r="S638" s="7"/>
      <c r="T638" s="7"/>
      <c r="U638" s="7"/>
      <c r="V638" s="7"/>
      <c r="W638" s="7"/>
      <c r="X638" s="7"/>
    </row>
    <row r="639" spans="1:24" x14ac:dyDescent="0.2">
      <c r="A639" s="7"/>
      <c r="B639" s="7"/>
      <c r="C639" s="7"/>
      <c r="D639" s="25"/>
      <c r="E639" s="25"/>
      <c r="F639" s="25"/>
      <c r="G639" s="25"/>
      <c r="H639" s="25"/>
      <c r="I639" s="25"/>
      <c r="J639" s="25"/>
      <c r="K639" s="25"/>
      <c r="L639" s="25"/>
      <c r="M639" s="25"/>
      <c r="N639" s="25"/>
      <c r="O639" s="25"/>
      <c r="P639" s="25"/>
      <c r="Q639" s="7"/>
      <c r="R639" s="7"/>
      <c r="S639" s="7"/>
      <c r="T639" s="7"/>
      <c r="U639" s="7"/>
      <c r="V639" s="7"/>
      <c r="W639" s="7"/>
      <c r="X639" s="7"/>
    </row>
    <row r="640" spans="1:24" x14ac:dyDescent="0.2">
      <c r="A640" s="7"/>
      <c r="B640" s="7"/>
      <c r="C640" s="7"/>
      <c r="D640" s="25"/>
      <c r="E640" s="25"/>
      <c r="F640" s="25"/>
      <c r="G640" s="25"/>
      <c r="H640" s="25"/>
      <c r="I640" s="25"/>
      <c r="J640" s="25"/>
      <c r="K640" s="25"/>
      <c r="L640" s="25"/>
      <c r="M640" s="25"/>
      <c r="N640" s="25"/>
      <c r="O640" s="25"/>
      <c r="P640" s="25"/>
      <c r="Q640" s="7"/>
      <c r="R640" s="7"/>
      <c r="S640" s="7"/>
      <c r="T640" s="7"/>
      <c r="U640" s="7"/>
      <c r="V640" s="7"/>
      <c r="W640" s="7"/>
      <c r="X640" s="7"/>
    </row>
    <row r="641" spans="1:24" x14ac:dyDescent="0.2">
      <c r="A641" s="7"/>
      <c r="B641" s="7"/>
      <c r="C641" s="7"/>
      <c r="D641" s="25"/>
      <c r="E641" s="25"/>
      <c r="F641" s="25"/>
      <c r="G641" s="25"/>
      <c r="H641" s="25"/>
      <c r="I641" s="25"/>
      <c r="J641" s="25"/>
      <c r="K641" s="25"/>
      <c r="L641" s="25"/>
      <c r="M641" s="25"/>
      <c r="N641" s="25"/>
      <c r="O641" s="25"/>
      <c r="P641" s="25"/>
      <c r="Q641" s="7"/>
      <c r="R641" s="7"/>
      <c r="S641" s="7"/>
      <c r="T641" s="7"/>
      <c r="U641" s="7"/>
      <c r="V641" s="7"/>
      <c r="W641" s="7"/>
      <c r="X641" s="7"/>
    </row>
    <row r="642" spans="1:24" x14ac:dyDescent="0.2">
      <c r="A642" s="7"/>
      <c r="B642" s="7"/>
      <c r="C642" s="7"/>
      <c r="D642" s="25"/>
      <c r="E642" s="25"/>
      <c r="F642" s="25"/>
      <c r="G642" s="25"/>
      <c r="H642" s="25"/>
      <c r="I642" s="25"/>
      <c r="J642" s="25"/>
      <c r="K642" s="25"/>
      <c r="L642" s="25"/>
      <c r="M642" s="25"/>
      <c r="N642" s="25"/>
      <c r="O642" s="25"/>
      <c r="P642" s="25"/>
      <c r="Q642" s="7"/>
      <c r="R642" s="7"/>
      <c r="S642" s="7"/>
      <c r="T642" s="7"/>
      <c r="U642" s="7"/>
      <c r="V642" s="7"/>
      <c r="W642" s="7"/>
      <c r="X642" s="7"/>
    </row>
    <row r="643" spans="1:24" x14ac:dyDescent="0.2">
      <c r="A643" s="7"/>
      <c r="B643" s="7"/>
      <c r="C643" s="7"/>
      <c r="D643" s="25"/>
      <c r="E643" s="25"/>
      <c r="F643" s="25"/>
      <c r="G643" s="25"/>
      <c r="H643" s="25"/>
      <c r="I643" s="25"/>
      <c r="J643" s="25"/>
      <c r="K643" s="25"/>
      <c r="L643" s="25"/>
      <c r="M643" s="25"/>
      <c r="N643" s="25"/>
      <c r="O643" s="25"/>
      <c r="P643" s="25"/>
      <c r="Q643" s="7"/>
      <c r="R643" s="7"/>
      <c r="S643" s="7"/>
      <c r="T643" s="7"/>
      <c r="U643" s="7"/>
      <c r="V643" s="7"/>
      <c r="W643" s="7"/>
      <c r="X643" s="7"/>
    </row>
    <row r="644" spans="1:24" x14ac:dyDescent="0.2">
      <c r="A644" s="7"/>
      <c r="B644" s="7"/>
      <c r="C644" s="7"/>
      <c r="D644" s="25"/>
      <c r="E644" s="25"/>
      <c r="F644" s="25"/>
      <c r="G644" s="25"/>
      <c r="H644" s="25"/>
      <c r="I644" s="25"/>
      <c r="J644" s="25"/>
      <c r="K644" s="25"/>
      <c r="L644" s="25"/>
      <c r="M644" s="25"/>
      <c r="N644" s="25"/>
      <c r="O644" s="25"/>
      <c r="P644" s="25"/>
      <c r="Q644" s="7"/>
      <c r="R644" s="7"/>
      <c r="S644" s="7"/>
      <c r="T644" s="7"/>
      <c r="U644" s="7"/>
      <c r="V644" s="7"/>
      <c r="W644" s="7"/>
      <c r="X644" s="7"/>
    </row>
    <row r="645" spans="1:24" x14ac:dyDescent="0.2">
      <c r="A645" s="7"/>
      <c r="B645" s="7"/>
      <c r="C645" s="7"/>
      <c r="D645" s="25"/>
      <c r="E645" s="25"/>
      <c r="F645" s="25"/>
      <c r="G645" s="25"/>
      <c r="H645" s="25"/>
      <c r="I645" s="25"/>
      <c r="J645" s="25"/>
      <c r="K645" s="25"/>
      <c r="L645" s="25"/>
      <c r="M645" s="25"/>
      <c r="N645" s="25"/>
      <c r="O645" s="25"/>
      <c r="P645" s="25"/>
      <c r="Q645" s="7"/>
      <c r="R645" s="7"/>
      <c r="S645" s="7"/>
      <c r="T645" s="7"/>
      <c r="U645" s="7"/>
      <c r="V645" s="7"/>
      <c r="W645" s="7"/>
      <c r="X645" s="7"/>
    </row>
    <row r="646" spans="1:24" x14ac:dyDescent="0.2">
      <c r="A646" s="7"/>
      <c r="B646" s="7"/>
      <c r="C646" s="7"/>
      <c r="D646" s="25"/>
      <c r="E646" s="25"/>
      <c r="F646" s="25"/>
      <c r="G646" s="25"/>
      <c r="H646" s="25"/>
      <c r="I646" s="25"/>
      <c r="J646" s="25"/>
      <c r="K646" s="25"/>
      <c r="L646" s="25"/>
      <c r="M646" s="25"/>
      <c r="N646" s="25"/>
      <c r="O646" s="25"/>
      <c r="P646" s="25"/>
      <c r="Q646" s="7"/>
      <c r="R646" s="7"/>
      <c r="S646" s="7"/>
      <c r="T646" s="7"/>
      <c r="U646" s="7"/>
      <c r="V646" s="7"/>
      <c r="W646" s="7"/>
      <c r="X646" s="7"/>
    </row>
    <row r="647" spans="1:24" x14ac:dyDescent="0.2">
      <c r="A647" s="7"/>
      <c r="B647" s="7"/>
      <c r="C647" s="7"/>
      <c r="D647" s="25"/>
      <c r="E647" s="25"/>
      <c r="F647" s="25"/>
      <c r="G647" s="25"/>
      <c r="H647" s="25"/>
      <c r="I647" s="25"/>
      <c r="J647" s="25"/>
      <c r="K647" s="25"/>
      <c r="L647" s="25"/>
      <c r="M647" s="25"/>
      <c r="N647" s="25"/>
      <c r="O647" s="25"/>
      <c r="P647" s="25"/>
      <c r="Q647" s="7"/>
      <c r="R647" s="7"/>
      <c r="S647" s="7"/>
      <c r="T647" s="7"/>
      <c r="U647" s="7"/>
      <c r="V647" s="7"/>
      <c r="W647" s="7"/>
      <c r="X647" s="7"/>
    </row>
    <row r="648" spans="1:24" x14ac:dyDescent="0.2">
      <c r="A648" s="7"/>
      <c r="B648" s="7"/>
      <c r="C648" s="7"/>
      <c r="D648" s="25"/>
      <c r="E648" s="25"/>
      <c r="F648" s="25"/>
      <c r="G648" s="25"/>
      <c r="H648" s="25"/>
      <c r="I648" s="25"/>
      <c r="J648" s="25"/>
      <c r="K648" s="25"/>
      <c r="L648" s="25"/>
      <c r="M648" s="25"/>
      <c r="N648" s="25"/>
      <c r="O648" s="25"/>
      <c r="P648" s="25"/>
      <c r="Q648" s="7"/>
      <c r="R648" s="7"/>
      <c r="S648" s="7"/>
      <c r="T648" s="7"/>
      <c r="U648" s="7"/>
      <c r="V648" s="7"/>
      <c r="W648" s="7"/>
      <c r="X648" s="7"/>
    </row>
    <row r="649" spans="1:24" x14ac:dyDescent="0.2">
      <c r="A649" s="7"/>
      <c r="B649" s="7"/>
      <c r="C649" s="7"/>
      <c r="D649" s="25"/>
      <c r="E649" s="25"/>
      <c r="F649" s="25"/>
      <c r="G649" s="25"/>
      <c r="H649" s="25"/>
      <c r="I649" s="25"/>
      <c r="J649" s="25"/>
      <c r="K649" s="25"/>
      <c r="L649" s="25"/>
      <c r="M649" s="25"/>
      <c r="N649" s="25"/>
      <c r="O649" s="25"/>
      <c r="P649" s="25"/>
      <c r="Q649" s="7"/>
      <c r="R649" s="7"/>
      <c r="S649" s="7"/>
      <c r="T649" s="7"/>
      <c r="U649" s="7"/>
      <c r="V649" s="7"/>
      <c r="W649" s="7"/>
      <c r="X649" s="7"/>
    </row>
    <row r="650" spans="1:24" x14ac:dyDescent="0.2">
      <c r="A650" s="7"/>
      <c r="B650" s="7"/>
      <c r="C650" s="7"/>
      <c r="D650" s="25"/>
      <c r="E650" s="25"/>
      <c r="F650" s="25"/>
      <c r="G650" s="25"/>
      <c r="H650" s="25"/>
      <c r="I650" s="25"/>
      <c r="J650" s="25"/>
      <c r="K650" s="25"/>
      <c r="L650" s="25"/>
      <c r="M650" s="25"/>
      <c r="N650" s="25"/>
      <c r="O650" s="25"/>
      <c r="P650" s="25"/>
      <c r="Q650" s="7"/>
      <c r="R650" s="7"/>
      <c r="S650" s="7"/>
      <c r="T650" s="7"/>
      <c r="U650" s="7"/>
      <c r="V650" s="7"/>
      <c r="W650" s="7"/>
      <c r="X650" s="7"/>
    </row>
    <row r="651" spans="1:24" x14ac:dyDescent="0.2">
      <c r="A651" s="7"/>
      <c r="B651" s="7"/>
      <c r="C651" s="7"/>
      <c r="D651" s="25"/>
      <c r="E651" s="25"/>
      <c r="F651" s="25"/>
      <c r="G651" s="25"/>
      <c r="H651" s="25"/>
      <c r="I651" s="25"/>
      <c r="J651" s="25"/>
      <c r="K651" s="25"/>
      <c r="L651" s="25"/>
      <c r="M651" s="25"/>
      <c r="N651" s="25"/>
      <c r="O651" s="25"/>
      <c r="P651" s="25"/>
      <c r="Q651" s="7"/>
      <c r="R651" s="7"/>
      <c r="S651" s="7"/>
      <c r="T651" s="7"/>
      <c r="U651" s="7"/>
      <c r="V651" s="7"/>
      <c r="W651" s="7"/>
      <c r="X651" s="7"/>
    </row>
    <row r="652" spans="1:24" x14ac:dyDescent="0.2">
      <c r="A652" s="7"/>
      <c r="B652" s="7"/>
      <c r="C652" s="7"/>
      <c r="D652" s="25"/>
      <c r="E652" s="25"/>
      <c r="F652" s="25"/>
      <c r="G652" s="25"/>
      <c r="H652" s="25"/>
      <c r="I652" s="25"/>
      <c r="J652" s="25"/>
      <c r="K652" s="25"/>
      <c r="L652" s="25"/>
      <c r="M652" s="25"/>
      <c r="N652" s="25"/>
      <c r="O652" s="25"/>
      <c r="P652" s="25"/>
      <c r="Q652" s="7"/>
      <c r="R652" s="7"/>
      <c r="S652" s="7"/>
      <c r="T652" s="7"/>
      <c r="U652" s="7"/>
      <c r="V652" s="7"/>
      <c r="W652" s="7"/>
      <c r="X652" s="7"/>
    </row>
    <row r="653" spans="1:24" x14ac:dyDescent="0.2">
      <c r="A653" s="7"/>
      <c r="B653" s="7"/>
      <c r="C653" s="7"/>
      <c r="D653" s="25"/>
      <c r="E653" s="25"/>
      <c r="F653" s="25"/>
      <c r="G653" s="25"/>
      <c r="H653" s="25"/>
      <c r="I653" s="25"/>
      <c r="J653" s="25"/>
      <c r="K653" s="25"/>
      <c r="L653" s="25"/>
      <c r="M653" s="25"/>
      <c r="N653" s="25"/>
      <c r="O653" s="25"/>
      <c r="P653" s="25"/>
      <c r="Q653" s="7"/>
      <c r="R653" s="7"/>
      <c r="S653" s="7"/>
      <c r="T653" s="7"/>
      <c r="U653" s="7"/>
      <c r="V653" s="7"/>
      <c r="W653" s="7"/>
      <c r="X653" s="7"/>
    </row>
    <row r="654" spans="1:24" x14ac:dyDescent="0.2">
      <c r="A654" s="7"/>
      <c r="B654" s="7"/>
      <c r="C654" s="7"/>
      <c r="D654" s="25"/>
      <c r="E654" s="25"/>
      <c r="F654" s="25"/>
      <c r="G654" s="25"/>
      <c r="H654" s="25"/>
      <c r="I654" s="25"/>
      <c r="J654" s="25"/>
      <c r="K654" s="25"/>
      <c r="L654" s="25"/>
      <c r="M654" s="25"/>
      <c r="N654" s="25"/>
      <c r="O654" s="25"/>
      <c r="P654" s="25"/>
      <c r="Q654" s="7"/>
      <c r="R654" s="7"/>
      <c r="S654" s="7"/>
      <c r="T654" s="7"/>
      <c r="U654" s="7"/>
      <c r="V654" s="7"/>
      <c r="W654" s="7"/>
      <c r="X654" s="7"/>
    </row>
    <row r="655" spans="1:24" x14ac:dyDescent="0.2">
      <c r="A655" s="7"/>
      <c r="B655" s="7"/>
      <c r="C655" s="7"/>
      <c r="D655" s="25"/>
      <c r="E655" s="25"/>
      <c r="F655" s="25"/>
      <c r="G655" s="25"/>
      <c r="H655" s="25"/>
      <c r="I655" s="25"/>
      <c r="J655" s="25"/>
      <c r="K655" s="25"/>
      <c r="L655" s="25"/>
      <c r="M655" s="25"/>
      <c r="N655" s="25"/>
      <c r="O655" s="25"/>
      <c r="P655" s="25"/>
      <c r="Q655" s="7"/>
      <c r="R655" s="7"/>
      <c r="S655" s="7"/>
      <c r="T655" s="7"/>
      <c r="U655" s="7"/>
      <c r="V655" s="7"/>
      <c r="W655" s="7"/>
      <c r="X655" s="7"/>
    </row>
    <row r="656" spans="1:24" x14ac:dyDescent="0.2">
      <c r="A656" s="7"/>
      <c r="B656" s="7"/>
      <c r="C656" s="7"/>
      <c r="D656" s="25"/>
      <c r="E656" s="25"/>
      <c r="F656" s="25"/>
      <c r="G656" s="25"/>
      <c r="H656" s="25"/>
      <c r="I656" s="25"/>
      <c r="J656" s="25"/>
      <c r="K656" s="25"/>
      <c r="L656" s="25"/>
      <c r="M656" s="25"/>
      <c r="N656" s="25"/>
      <c r="O656" s="25"/>
      <c r="P656" s="25"/>
      <c r="Q656" s="7"/>
      <c r="R656" s="7"/>
      <c r="S656" s="7"/>
      <c r="T656" s="7"/>
      <c r="U656" s="7"/>
      <c r="V656" s="7"/>
      <c r="W656" s="7"/>
      <c r="X656" s="7"/>
    </row>
    <row r="657" spans="1:24" x14ac:dyDescent="0.2">
      <c r="A657" s="7"/>
      <c r="B657" s="7"/>
      <c r="C657" s="7"/>
      <c r="D657" s="25"/>
      <c r="E657" s="25"/>
      <c r="F657" s="25"/>
      <c r="G657" s="25"/>
      <c r="H657" s="25"/>
      <c r="I657" s="25"/>
      <c r="J657" s="25"/>
      <c r="K657" s="25"/>
      <c r="L657" s="25"/>
      <c r="M657" s="25"/>
      <c r="N657" s="25"/>
      <c r="O657" s="25"/>
      <c r="P657" s="25"/>
      <c r="Q657" s="7"/>
      <c r="R657" s="7"/>
      <c r="S657" s="7"/>
      <c r="T657" s="7"/>
      <c r="U657" s="7"/>
      <c r="V657" s="7"/>
      <c r="W657" s="7"/>
      <c r="X657" s="7"/>
    </row>
    <row r="658" spans="1:24" x14ac:dyDescent="0.2">
      <c r="A658" s="7"/>
      <c r="B658" s="7"/>
      <c r="C658" s="7"/>
      <c r="D658" s="25"/>
      <c r="E658" s="25"/>
      <c r="F658" s="25"/>
      <c r="G658" s="25"/>
      <c r="H658" s="25"/>
      <c r="I658" s="25"/>
      <c r="J658" s="25"/>
      <c r="K658" s="25"/>
      <c r="L658" s="25"/>
      <c r="M658" s="25"/>
      <c r="N658" s="25"/>
      <c r="O658" s="25"/>
      <c r="P658" s="25"/>
      <c r="Q658" s="7"/>
      <c r="R658" s="7"/>
      <c r="S658" s="7"/>
      <c r="T658" s="7"/>
      <c r="U658" s="7"/>
      <c r="V658" s="7"/>
      <c r="W658" s="7"/>
      <c r="X658" s="7"/>
    </row>
    <row r="659" spans="1:24" x14ac:dyDescent="0.2">
      <c r="A659" s="7"/>
      <c r="B659" s="7"/>
      <c r="C659" s="7"/>
      <c r="D659" s="25"/>
      <c r="E659" s="25"/>
      <c r="F659" s="25"/>
      <c r="G659" s="25"/>
      <c r="H659" s="25"/>
      <c r="I659" s="25"/>
      <c r="J659" s="25"/>
      <c r="K659" s="25"/>
      <c r="L659" s="25"/>
      <c r="M659" s="25"/>
      <c r="N659" s="25"/>
      <c r="O659" s="25"/>
      <c r="P659" s="25"/>
      <c r="Q659" s="7"/>
      <c r="R659" s="7"/>
      <c r="S659" s="7"/>
      <c r="T659" s="7"/>
      <c r="U659" s="7"/>
      <c r="V659" s="7"/>
      <c r="W659" s="7"/>
      <c r="X659" s="7"/>
    </row>
    <row r="660" spans="1:24" x14ac:dyDescent="0.2">
      <c r="A660" s="7"/>
      <c r="B660" s="7"/>
      <c r="C660" s="7"/>
      <c r="D660" s="25"/>
      <c r="E660" s="25"/>
      <c r="F660" s="25"/>
      <c r="G660" s="25"/>
      <c r="H660" s="25"/>
      <c r="I660" s="25"/>
      <c r="J660" s="25"/>
      <c r="K660" s="25"/>
      <c r="L660" s="25"/>
      <c r="M660" s="25"/>
      <c r="N660" s="25"/>
      <c r="O660" s="25"/>
      <c r="P660" s="25"/>
      <c r="Q660" s="7"/>
      <c r="R660" s="7"/>
      <c r="S660" s="7"/>
      <c r="T660" s="7"/>
      <c r="U660" s="7"/>
      <c r="V660" s="7"/>
      <c r="W660" s="7"/>
      <c r="X660" s="7"/>
    </row>
    <row r="661" spans="1:24" x14ac:dyDescent="0.2">
      <c r="A661" s="7"/>
      <c r="B661" s="7"/>
      <c r="C661" s="7"/>
      <c r="D661" s="25"/>
      <c r="E661" s="25"/>
      <c r="F661" s="25"/>
      <c r="G661" s="25"/>
      <c r="H661" s="25"/>
      <c r="I661" s="25"/>
      <c r="J661" s="25"/>
      <c r="K661" s="25"/>
      <c r="L661" s="25"/>
      <c r="M661" s="25"/>
      <c r="N661" s="25"/>
      <c r="O661" s="25"/>
      <c r="P661" s="25"/>
      <c r="Q661" s="7"/>
      <c r="R661" s="7"/>
      <c r="S661" s="7"/>
      <c r="T661" s="7"/>
      <c r="U661" s="7"/>
      <c r="V661" s="7"/>
      <c r="W661" s="7"/>
      <c r="X661" s="7"/>
    </row>
    <row r="662" spans="1:24" x14ac:dyDescent="0.2">
      <c r="A662" s="7"/>
      <c r="B662" s="7"/>
      <c r="C662" s="7"/>
      <c r="D662" s="25"/>
      <c r="E662" s="25"/>
      <c r="F662" s="25"/>
      <c r="G662" s="25"/>
      <c r="H662" s="25"/>
      <c r="I662" s="25"/>
      <c r="J662" s="25"/>
      <c r="K662" s="25"/>
      <c r="L662" s="25"/>
      <c r="M662" s="25"/>
      <c r="N662" s="25"/>
      <c r="O662" s="25"/>
      <c r="P662" s="25"/>
      <c r="Q662" s="7"/>
      <c r="R662" s="7"/>
      <c r="S662" s="7"/>
      <c r="T662" s="7"/>
      <c r="U662" s="7"/>
      <c r="V662" s="7"/>
      <c r="W662" s="7"/>
      <c r="X662" s="7"/>
    </row>
    <row r="663" spans="1:24" x14ac:dyDescent="0.2">
      <c r="A663" s="7"/>
      <c r="B663" s="7"/>
      <c r="C663" s="7"/>
      <c r="D663" s="25"/>
      <c r="E663" s="25"/>
      <c r="F663" s="25"/>
      <c r="G663" s="25"/>
      <c r="H663" s="25"/>
      <c r="I663" s="25"/>
      <c r="J663" s="25"/>
      <c r="K663" s="25"/>
      <c r="L663" s="25"/>
      <c r="M663" s="25"/>
      <c r="N663" s="25"/>
      <c r="O663" s="25"/>
      <c r="P663" s="25"/>
      <c r="Q663" s="7"/>
      <c r="R663" s="7"/>
      <c r="S663" s="7"/>
      <c r="T663" s="7"/>
      <c r="U663" s="7"/>
      <c r="V663" s="7"/>
      <c r="W663" s="7"/>
      <c r="X663" s="7"/>
    </row>
    <row r="664" spans="1:24" x14ac:dyDescent="0.2">
      <c r="A664" s="7"/>
      <c r="B664" s="7"/>
      <c r="C664" s="7"/>
      <c r="D664" s="25"/>
      <c r="E664" s="25"/>
      <c r="F664" s="25"/>
      <c r="G664" s="25"/>
      <c r="H664" s="25"/>
      <c r="I664" s="25"/>
      <c r="J664" s="25"/>
      <c r="K664" s="25"/>
      <c r="L664" s="25"/>
      <c r="M664" s="25"/>
      <c r="N664" s="25"/>
      <c r="O664" s="25"/>
      <c r="P664" s="25"/>
      <c r="Q664" s="7"/>
      <c r="R664" s="7"/>
      <c r="S664" s="7"/>
      <c r="T664" s="7"/>
      <c r="U664" s="7"/>
      <c r="V664" s="7"/>
      <c r="W664" s="7"/>
      <c r="X664" s="7"/>
    </row>
    <row r="665" spans="1:24" x14ac:dyDescent="0.2">
      <c r="A665" s="7"/>
      <c r="B665" s="7"/>
      <c r="C665" s="7"/>
      <c r="D665" s="25"/>
      <c r="E665" s="25"/>
      <c r="F665" s="25"/>
      <c r="G665" s="25"/>
      <c r="H665" s="25"/>
      <c r="I665" s="25"/>
      <c r="J665" s="25"/>
      <c r="K665" s="25"/>
      <c r="L665" s="25"/>
      <c r="M665" s="25"/>
      <c r="N665" s="25"/>
      <c r="O665" s="25"/>
      <c r="P665" s="25"/>
      <c r="Q665" s="7"/>
      <c r="R665" s="7"/>
      <c r="S665" s="7"/>
      <c r="T665" s="7"/>
      <c r="U665" s="7"/>
      <c r="V665" s="7"/>
      <c r="W665" s="7"/>
      <c r="X665" s="7"/>
    </row>
    <row r="666" spans="1:24" x14ac:dyDescent="0.2">
      <c r="A666" s="7"/>
      <c r="B666" s="7"/>
      <c r="C666" s="7"/>
      <c r="D666" s="25"/>
      <c r="E666" s="25"/>
      <c r="F666" s="25"/>
      <c r="G666" s="25"/>
      <c r="H666" s="25"/>
      <c r="I666" s="25"/>
      <c r="J666" s="25"/>
      <c r="K666" s="25"/>
      <c r="L666" s="25"/>
      <c r="M666" s="25"/>
      <c r="N666" s="25"/>
      <c r="O666" s="25"/>
      <c r="P666" s="25"/>
      <c r="Q666" s="7"/>
      <c r="R666" s="7"/>
      <c r="S666" s="7"/>
      <c r="T666" s="7"/>
      <c r="U666" s="7"/>
      <c r="V666" s="7"/>
      <c r="W666" s="7"/>
      <c r="X666" s="7"/>
    </row>
    <row r="667" spans="1:24" x14ac:dyDescent="0.2">
      <c r="A667" s="7"/>
      <c r="B667" s="7"/>
      <c r="C667" s="7"/>
      <c r="D667" s="25"/>
      <c r="E667" s="25"/>
      <c r="F667" s="25"/>
      <c r="G667" s="25"/>
      <c r="H667" s="25"/>
      <c r="I667" s="25"/>
      <c r="J667" s="25"/>
      <c r="K667" s="25"/>
      <c r="L667" s="25"/>
      <c r="M667" s="25"/>
      <c r="N667" s="25"/>
      <c r="O667" s="25"/>
      <c r="P667" s="25"/>
      <c r="Q667" s="7"/>
      <c r="R667" s="7"/>
      <c r="S667" s="7"/>
      <c r="T667" s="7"/>
      <c r="U667" s="7"/>
      <c r="V667" s="7"/>
      <c r="W667" s="7"/>
      <c r="X667" s="7"/>
    </row>
    <row r="668" spans="1:24" x14ac:dyDescent="0.2">
      <c r="A668" s="7"/>
      <c r="B668" s="7"/>
      <c r="C668" s="7"/>
      <c r="D668" s="25"/>
      <c r="E668" s="25"/>
      <c r="F668" s="25"/>
      <c r="G668" s="25"/>
      <c r="H668" s="25"/>
      <c r="I668" s="25"/>
      <c r="J668" s="25"/>
      <c r="K668" s="25"/>
      <c r="L668" s="25"/>
      <c r="M668" s="25"/>
      <c r="N668" s="25"/>
      <c r="O668" s="25"/>
      <c r="P668" s="25"/>
      <c r="Q668" s="7"/>
      <c r="R668" s="7"/>
      <c r="S668" s="7"/>
      <c r="T668" s="7"/>
      <c r="U668" s="7"/>
      <c r="V668" s="7"/>
      <c r="W668" s="7"/>
      <c r="X668" s="7"/>
    </row>
    <row r="669" spans="1:24" x14ac:dyDescent="0.2">
      <c r="A669" s="7"/>
      <c r="B669" s="7"/>
      <c r="C669" s="7"/>
      <c r="D669" s="25"/>
      <c r="E669" s="25"/>
      <c r="F669" s="25"/>
      <c r="G669" s="25"/>
      <c r="H669" s="25"/>
      <c r="I669" s="25"/>
      <c r="J669" s="25"/>
      <c r="K669" s="25"/>
      <c r="L669" s="25"/>
      <c r="M669" s="25"/>
      <c r="N669" s="25"/>
      <c r="O669" s="25"/>
      <c r="P669" s="25"/>
      <c r="Q669" s="7"/>
      <c r="R669" s="7"/>
      <c r="S669" s="7"/>
      <c r="T669" s="7"/>
      <c r="U669" s="7"/>
      <c r="V669" s="7"/>
      <c r="W669" s="7"/>
      <c r="X669" s="7"/>
    </row>
    <row r="670" spans="1:24" x14ac:dyDescent="0.2">
      <c r="A670" s="7"/>
      <c r="B670" s="7"/>
      <c r="C670" s="7"/>
      <c r="D670" s="25"/>
      <c r="E670" s="25"/>
      <c r="F670" s="25"/>
      <c r="G670" s="25"/>
      <c r="H670" s="25"/>
      <c r="I670" s="25"/>
      <c r="J670" s="25"/>
      <c r="K670" s="25"/>
      <c r="L670" s="25"/>
      <c r="M670" s="25"/>
      <c r="N670" s="25"/>
      <c r="O670" s="25"/>
      <c r="P670" s="25"/>
      <c r="Q670" s="7"/>
      <c r="R670" s="7"/>
      <c r="S670" s="7"/>
      <c r="T670" s="7"/>
      <c r="U670" s="7"/>
      <c r="V670" s="7"/>
      <c r="W670" s="7"/>
      <c r="X670" s="7"/>
    </row>
    <row r="671" spans="1:24" x14ac:dyDescent="0.2">
      <c r="A671" s="7"/>
      <c r="B671" s="7"/>
      <c r="C671" s="7"/>
      <c r="D671" s="25"/>
      <c r="E671" s="25"/>
      <c r="F671" s="25"/>
      <c r="G671" s="25"/>
      <c r="H671" s="25"/>
      <c r="I671" s="25"/>
      <c r="J671" s="25"/>
      <c r="K671" s="25"/>
      <c r="L671" s="25"/>
      <c r="M671" s="25"/>
      <c r="N671" s="25"/>
      <c r="O671" s="25"/>
      <c r="P671" s="25"/>
      <c r="Q671" s="7"/>
      <c r="R671" s="7"/>
      <c r="S671" s="7"/>
      <c r="T671" s="7"/>
      <c r="U671" s="7"/>
      <c r="V671" s="7"/>
      <c r="W671" s="7"/>
      <c r="X671" s="7"/>
    </row>
    <row r="672" spans="1:24" x14ac:dyDescent="0.2">
      <c r="A672" s="7"/>
      <c r="B672" s="7"/>
      <c r="C672" s="7"/>
      <c r="D672" s="25"/>
      <c r="E672" s="25"/>
      <c r="F672" s="25"/>
      <c r="G672" s="25"/>
      <c r="H672" s="25"/>
      <c r="I672" s="25"/>
      <c r="J672" s="25"/>
      <c r="K672" s="25"/>
      <c r="L672" s="25"/>
      <c r="M672" s="25"/>
      <c r="N672" s="25"/>
      <c r="O672" s="25"/>
      <c r="P672" s="25"/>
      <c r="Q672" s="7"/>
      <c r="R672" s="7"/>
      <c r="S672" s="7"/>
      <c r="T672" s="7"/>
      <c r="U672" s="7"/>
      <c r="V672" s="7"/>
      <c r="W672" s="7"/>
      <c r="X672" s="7"/>
    </row>
    <row r="673" spans="1:24" x14ac:dyDescent="0.2">
      <c r="A673" s="7"/>
      <c r="B673" s="7"/>
      <c r="C673" s="7"/>
      <c r="D673" s="25"/>
      <c r="E673" s="25"/>
      <c r="F673" s="25"/>
      <c r="G673" s="25"/>
      <c r="H673" s="25"/>
      <c r="I673" s="25"/>
      <c r="J673" s="25"/>
      <c r="K673" s="25"/>
      <c r="L673" s="25"/>
      <c r="M673" s="25"/>
      <c r="N673" s="25"/>
      <c r="O673" s="25"/>
      <c r="P673" s="25"/>
      <c r="Q673" s="7"/>
      <c r="R673" s="7"/>
      <c r="S673" s="7"/>
      <c r="T673" s="7"/>
      <c r="U673" s="7"/>
      <c r="V673" s="7"/>
      <c r="W673" s="7"/>
      <c r="X673" s="7"/>
    </row>
    <row r="674" spans="1:24" x14ac:dyDescent="0.2">
      <c r="A674" s="7"/>
      <c r="B674" s="7"/>
      <c r="C674" s="7"/>
      <c r="D674" s="25"/>
      <c r="E674" s="25"/>
      <c r="F674" s="25"/>
      <c r="G674" s="25"/>
      <c r="H674" s="25"/>
      <c r="I674" s="25"/>
      <c r="J674" s="25"/>
      <c r="K674" s="25"/>
      <c r="L674" s="25"/>
      <c r="M674" s="25"/>
      <c r="N674" s="25"/>
      <c r="O674" s="25"/>
      <c r="P674" s="25"/>
      <c r="Q674" s="7"/>
      <c r="R674" s="7"/>
      <c r="S674" s="7"/>
      <c r="T674" s="7"/>
      <c r="U674" s="7"/>
      <c r="V674" s="7"/>
      <c r="W674" s="7"/>
      <c r="X674" s="7"/>
    </row>
    <row r="675" spans="1:24" x14ac:dyDescent="0.2">
      <c r="A675" s="7"/>
      <c r="B675" s="7"/>
      <c r="C675" s="7"/>
      <c r="D675" s="25"/>
      <c r="E675" s="25"/>
      <c r="F675" s="25"/>
      <c r="G675" s="25"/>
      <c r="H675" s="25"/>
      <c r="I675" s="25"/>
      <c r="J675" s="25"/>
      <c r="K675" s="25"/>
      <c r="L675" s="25"/>
      <c r="M675" s="25"/>
      <c r="N675" s="25"/>
      <c r="O675" s="25"/>
      <c r="P675" s="25"/>
      <c r="Q675" s="7"/>
      <c r="R675" s="7"/>
      <c r="S675" s="7"/>
      <c r="T675" s="7"/>
      <c r="U675" s="7"/>
      <c r="V675" s="7"/>
      <c r="W675" s="7"/>
      <c r="X675" s="7"/>
    </row>
    <row r="676" spans="1:24" x14ac:dyDescent="0.2">
      <c r="A676" s="7"/>
      <c r="B676" s="7"/>
      <c r="C676" s="7"/>
      <c r="D676" s="25"/>
      <c r="E676" s="25"/>
      <c r="F676" s="25"/>
      <c r="G676" s="25"/>
      <c r="H676" s="25"/>
      <c r="I676" s="25"/>
      <c r="J676" s="25"/>
      <c r="K676" s="25"/>
      <c r="L676" s="25"/>
      <c r="M676" s="25"/>
      <c r="N676" s="25"/>
      <c r="O676" s="25"/>
      <c r="P676" s="25"/>
      <c r="Q676" s="7"/>
      <c r="R676" s="7"/>
      <c r="S676" s="7"/>
      <c r="T676" s="7"/>
      <c r="U676" s="7"/>
      <c r="V676" s="7"/>
      <c r="W676" s="7"/>
      <c r="X676" s="7"/>
    </row>
    <row r="677" spans="1:24" x14ac:dyDescent="0.2">
      <c r="A677" s="7"/>
      <c r="B677" s="7"/>
      <c r="C677" s="7"/>
      <c r="D677" s="25"/>
      <c r="E677" s="25"/>
      <c r="F677" s="25"/>
      <c r="G677" s="25"/>
      <c r="H677" s="25"/>
      <c r="I677" s="25"/>
      <c r="J677" s="25"/>
      <c r="K677" s="25"/>
      <c r="L677" s="25"/>
      <c r="M677" s="25"/>
      <c r="N677" s="25"/>
      <c r="O677" s="25"/>
      <c r="P677" s="25"/>
      <c r="Q677" s="7"/>
      <c r="R677" s="7"/>
      <c r="S677" s="7"/>
      <c r="T677" s="7"/>
      <c r="U677" s="7"/>
      <c r="V677" s="7"/>
      <c r="W677" s="7"/>
      <c r="X677" s="7"/>
    </row>
    <row r="678" spans="1:24" x14ac:dyDescent="0.2">
      <c r="A678" s="7"/>
      <c r="B678" s="7"/>
      <c r="C678" s="7"/>
      <c r="D678" s="25"/>
      <c r="E678" s="25"/>
      <c r="F678" s="25"/>
      <c r="G678" s="25"/>
      <c r="H678" s="25"/>
      <c r="I678" s="25"/>
      <c r="J678" s="25"/>
      <c r="K678" s="25"/>
      <c r="L678" s="25"/>
      <c r="M678" s="25"/>
      <c r="N678" s="25"/>
      <c r="O678" s="25"/>
      <c r="P678" s="25"/>
      <c r="Q678" s="7"/>
      <c r="R678" s="7"/>
      <c r="S678" s="7"/>
      <c r="T678" s="7"/>
      <c r="U678" s="7"/>
      <c r="V678" s="7"/>
      <c r="W678" s="7"/>
      <c r="X678" s="7"/>
    </row>
    <row r="679" spans="1:24" x14ac:dyDescent="0.2">
      <c r="A679" s="7"/>
      <c r="B679" s="7"/>
      <c r="C679" s="7"/>
      <c r="D679" s="25"/>
      <c r="E679" s="25"/>
      <c r="F679" s="25"/>
      <c r="G679" s="25"/>
      <c r="H679" s="25"/>
      <c r="I679" s="25"/>
      <c r="J679" s="25"/>
      <c r="K679" s="25"/>
      <c r="L679" s="25"/>
      <c r="M679" s="25"/>
      <c r="N679" s="25"/>
      <c r="O679" s="25"/>
      <c r="P679" s="25"/>
      <c r="Q679" s="7"/>
      <c r="R679" s="7"/>
      <c r="S679" s="7"/>
      <c r="T679" s="7"/>
      <c r="U679" s="7"/>
      <c r="V679" s="7"/>
      <c r="W679" s="7"/>
      <c r="X679" s="7"/>
    </row>
    <row r="680" spans="1:24" x14ac:dyDescent="0.2">
      <c r="A680" s="7"/>
      <c r="B680" s="7"/>
      <c r="C680" s="7"/>
      <c r="D680" s="25"/>
      <c r="E680" s="25"/>
      <c r="F680" s="25"/>
      <c r="G680" s="25"/>
      <c r="H680" s="25"/>
      <c r="I680" s="25"/>
      <c r="J680" s="25"/>
      <c r="K680" s="25"/>
      <c r="L680" s="25"/>
      <c r="M680" s="25"/>
      <c r="N680" s="25"/>
      <c r="O680" s="25"/>
      <c r="P680" s="25"/>
      <c r="Q680" s="7"/>
      <c r="R680" s="7"/>
      <c r="S680" s="7"/>
      <c r="T680" s="7"/>
      <c r="U680" s="7"/>
      <c r="V680" s="7"/>
      <c r="W680" s="7"/>
      <c r="X680" s="7"/>
    </row>
    <row r="681" spans="1:24" x14ac:dyDescent="0.2">
      <c r="A681" s="7"/>
      <c r="B681" s="7"/>
      <c r="C681" s="7"/>
      <c r="D681" s="25"/>
      <c r="E681" s="25"/>
      <c r="F681" s="25"/>
      <c r="G681" s="25"/>
      <c r="H681" s="25"/>
      <c r="I681" s="25"/>
      <c r="J681" s="25"/>
      <c r="K681" s="25"/>
      <c r="L681" s="25"/>
      <c r="M681" s="25"/>
      <c r="N681" s="25"/>
      <c r="O681" s="25"/>
      <c r="P681" s="25"/>
      <c r="Q681" s="7"/>
      <c r="R681" s="7"/>
      <c r="S681" s="7"/>
      <c r="T681" s="7"/>
      <c r="U681" s="7"/>
      <c r="V681" s="7"/>
      <c r="W681" s="7"/>
      <c r="X681" s="7"/>
    </row>
    <row r="682" spans="1:24" x14ac:dyDescent="0.2">
      <c r="A682" s="7"/>
      <c r="B682" s="7"/>
      <c r="C682" s="7"/>
      <c r="D682" s="25"/>
      <c r="E682" s="25"/>
      <c r="F682" s="25"/>
      <c r="G682" s="25"/>
      <c r="H682" s="25"/>
      <c r="I682" s="25"/>
      <c r="J682" s="25"/>
      <c r="K682" s="25"/>
      <c r="L682" s="25"/>
      <c r="M682" s="25"/>
      <c r="N682" s="25"/>
      <c r="O682" s="25"/>
      <c r="P682" s="25"/>
      <c r="Q682" s="7"/>
      <c r="R682" s="7"/>
      <c r="S682" s="7"/>
      <c r="T682" s="7"/>
      <c r="U682" s="7"/>
      <c r="V682" s="7"/>
      <c r="W682" s="7"/>
      <c r="X682" s="7"/>
    </row>
    <row r="683" spans="1:24" x14ac:dyDescent="0.2">
      <c r="A683" s="7"/>
      <c r="B683" s="7"/>
      <c r="C683" s="7"/>
      <c r="D683" s="25"/>
      <c r="E683" s="25"/>
      <c r="F683" s="25"/>
      <c r="G683" s="25"/>
      <c r="H683" s="25"/>
      <c r="I683" s="25"/>
      <c r="J683" s="25"/>
      <c r="K683" s="25"/>
      <c r="L683" s="25"/>
      <c r="M683" s="25"/>
      <c r="N683" s="25"/>
      <c r="O683" s="25"/>
      <c r="P683" s="25"/>
      <c r="Q683" s="7"/>
      <c r="R683" s="7"/>
      <c r="S683" s="7"/>
      <c r="T683" s="7"/>
      <c r="U683" s="7"/>
      <c r="V683" s="7"/>
      <c r="W683" s="7"/>
      <c r="X683" s="7"/>
    </row>
    <row r="684" spans="1:24" x14ac:dyDescent="0.2">
      <c r="A684" s="7"/>
      <c r="B684" s="7"/>
      <c r="C684" s="7"/>
      <c r="D684" s="25"/>
      <c r="E684" s="25"/>
      <c r="F684" s="25"/>
      <c r="G684" s="25"/>
      <c r="H684" s="25"/>
      <c r="I684" s="25"/>
      <c r="J684" s="25"/>
      <c r="K684" s="25"/>
      <c r="L684" s="25"/>
      <c r="M684" s="25"/>
      <c r="N684" s="25"/>
      <c r="O684" s="25"/>
      <c r="P684" s="25"/>
      <c r="Q684" s="7"/>
      <c r="R684" s="7"/>
      <c r="S684" s="7"/>
      <c r="T684" s="7"/>
      <c r="U684" s="7"/>
      <c r="V684" s="7"/>
      <c r="W684" s="7"/>
      <c r="X684" s="7"/>
    </row>
    <row r="685" spans="1:24" x14ac:dyDescent="0.2">
      <c r="A685" s="7"/>
      <c r="B685" s="7"/>
      <c r="C685" s="7"/>
      <c r="D685" s="25"/>
      <c r="E685" s="25"/>
      <c r="F685" s="25"/>
      <c r="G685" s="25"/>
      <c r="H685" s="25"/>
      <c r="I685" s="25"/>
      <c r="J685" s="25"/>
      <c r="K685" s="25"/>
      <c r="L685" s="25"/>
      <c r="M685" s="25"/>
      <c r="N685" s="25"/>
      <c r="O685" s="25"/>
      <c r="P685" s="25"/>
      <c r="Q685" s="7"/>
      <c r="R685" s="7"/>
      <c r="S685" s="7"/>
      <c r="T685" s="7"/>
      <c r="U685" s="7"/>
      <c r="V685" s="7"/>
      <c r="W685" s="7"/>
      <c r="X685" s="7"/>
    </row>
    <row r="686" spans="1:24" x14ac:dyDescent="0.2">
      <c r="A686" s="7"/>
      <c r="B686" s="7"/>
      <c r="C686" s="7"/>
      <c r="D686" s="25"/>
      <c r="E686" s="25"/>
      <c r="F686" s="25"/>
      <c r="G686" s="25"/>
      <c r="H686" s="25"/>
      <c r="I686" s="25"/>
      <c r="J686" s="25"/>
      <c r="K686" s="25"/>
      <c r="L686" s="25"/>
      <c r="M686" s="25"/>
      <c r="N686" s="25"/>
      <c r="O686" s="25"/>
      <c r="P686" s="25"/>
      <c r="Q686" s="7"/>
      <c r="R686" s="7"/>
      <c r="S686" s="7"/>
      <c r="T686" s="7"/>
      <c r="U686" s="7"/>
      <c r="V686" s="7"/>
      <c r="W686" s="7"/>
      <c r="X686" s="7"/>
    </row>
    <row r="687" spans="1:24" x14ac:dyDescent="0.2">
      <c r="A687" s="7"/>
      <c r="B687" s="7"/>
      <c r="C687" s="7"/>
      <c r="D687" s="25"/>
      <c r="E687" s="25"/>
      <c r="F687" s="25"/>
      <c r="G687" s="25"/>
      <c r="H687" s="25"/>
      <c r="I687" s="25"/>
      <c r="J687" s="25"/>
      <c r="K687" s="25"/>
      <c r="L687" s="25"/>
      <c r="M687" s="25"/>
      <c r="N687" s="25"/>
      <c r="O687" s="25"/>
      <c r="P687" s="25"/>
      <c r="Q687" s="7"/>
      <c r="R687" s="7"/>
      <c r="S687" s="7"/>
      <c r="T687" s="7"/>
      <c r="U687" s="7"/>
      <c r="V687" s="7"/>
      <c r="W687" s="7"/>
      <c r="X687" s="7"/>
    </row>
    <row r="688" spans="1:24" x14ac:dyDescent="0.2">
      <c r="A688" s="7"/>
      <c r="B688" s="7"/>
      <c r="C688" s="7"/>
      <c r="D688" s="25"/>
      <c r="E688" s="25"/>
      <c r="F688" s="25"/>
      <c r="G688" s="25"/>
      <c r="H688" s="25"/>
      <c r="I688" s="25"/>
      <c r="J688" s="25"/>
      <c r="K688" s="25"/>
      <c r="L688" s="25"/>
      <c r="M688" s="25"/>
      <c r="N688" s="25"/>
      <c r="O688" s="25"/>
      <c r="P688" s="25"/>
      <c r="Q688" s="7"/>
      <c r="R688" s="7"/>
      <c r="S688" s="7"/>
      <c r="T688" s="7"/>
      <c r="U688" s="7"/>
      <c r="V688" s="7"/>
      <c r="W688" s="7"/>
      <c r="X688" s="7"/>
    </row>
    <row r="689" spans="1:24" x14ac:dyDescent="0.2">
      <c r="A689" s="7"/>
      <c r="B689" s="7"/>
      <c r="C689" s="7"/>
      <c r="D689" s="25"/>
      <c r="E689" s="25"/>
      <c r="F689" s="25"/>
      <c r="G689" s="25"/>
      <c r="H689" s="25"/>
      <c r="I689" s="25"/>
      <c r="J689" s="25"/>
      <c r="K689" s="25"/>
      <c r="L689" s="25"/>
      <c r="M689" s="25"/>
      <c r="N689" s="25"/>
      <c r="O689" s="25"/>
      <c r="P689" s="25"/>
      <c r="Q689" s="7"/>
      <c r="R689" s="7"/>
      <c r="S689" s="7"/>
      <c r="T689" s="7"/>
      <c r="U689" s="7"/>
      <c r="V689" s="7"/>
      <c r="W689" s="7"/>
      <c r="X689" s="7"/>
    </row>
    <row r="690" spans="1:24" x14ac:dyDescent="0.2">
      <c r="A690" s="7"/>
      <c r="B690" s="7"/>
      <c r="C690" s="7"/>
      <c r="D690" s="25"/>
      <c r="E690" s="25"/>
      <c r="F690" s="25"/>
      <c r="G690" s="25"/>
      <c r="H690" s="25"/>
      <c r="I690" s="25"/>
      <c r="J690" s="25"/>
      <c r="K690" s="25"/>
      <c r="L690" s="25"/>
      <c r="M690" s="25"/>
      <c r="N690" s="25"/>
      <c r="O690" s="25"/>
      <c r="P690" s="25"/>
      <c r="Q690" s="7"/>
      <c r="R690" s="7"/>
      <c r="S690" s="7"/>
      <c r="T690" s="7"/>
      <c r="U690" s="7"/>
      <c r="V690" s="7"/>
      <c r="W690" s="7"/>
      <c r="X690" s="7"/>
    </row>
    <row r="691" spans="1:24" x14ac:dyDescent="0.2">
      <c r="A691" s="7"/>
      <c r="B691" s="7"/>
      <c r="C691" s="7"/>
      <c r="D691" s="25"/>
      <c r="E691" s="25"/>
      <c r="F691" s="25"/>
      <c r="G691" s="25"/>
      <c r="H691" s="25"/>
      <c r="I691" s="25"/>
      <c r="J691" s="25"/>
      <c r="K691" s="25"/>
      <c r="L691" s="25"/>
      <c r="M691" s="25"/>
      <c r="N691" s="25"/>
      <c r="O691" s="25"/>
      <c r="P691" s="25"/>
      <c r="Q691" s="7"/>
      <c r="R691" s="7"/>
      <c r="S691" s="7"/>
      <c r="T691" s="7"/>
      <c r="U691" s="7"/>
      <c r="V691" s="7"/>
      <c r="W691" s="7"/>
      <c r="X691" s="7"/>
    </row>
    <row r="692" spans="1:24" x14ac:dyDescent="0.2">
      <c r="A692" s="7"/>
      <c r="B692" s="7"/>
      <c r="C692" s="7"/>
      <c r="D692" s="25"/>
      <c r="E692" s="25"/>
      <c r="F692" s="25"/>
      <c r="G692" s="25"/>
      <c r="H692" s="25"/>
      <c r="I692" s="25"/>
      <c r="J692" s="25"/>
      <c r="K692" s="25"/>
      <c r="L692" s="25"/>
      <c r="M692" s="25"/>
      <c r="N692" s="25"/>
      <c r="O692" s="25"/>
      <c r="P692" s="25"/>
      <c r="Q692" s="7"/>
      <c r="R692" s="7"/>
      <c r="S692" s="7"/>
      <c r="T692" s="7"/>
      <c r="U692" s="7"/>
      <c r="V692" s="7"/>
      <c r="W692" s="7"/>
      <c r="X692" s="7"/>
    </row>
    <row r="693" spans="1:24" x14ac:dyDescent="0.2">
      <c r="A693" s="7"/>
      <c r="B693" s="7"/>
      <c r="C693" s="7"/>
      <c r="D693" s="25"/>
      <c r="E693" s="25"/>
      <c r="F693" s="25"/>
      <c r="G693" s="25"/>
      <c r="H693" s="25"/>
      <c r="I693" s="25"/>
      <c r="J693" s="25"/>
      <c r="K693" s="25"/>
      <c r="L693" s="25"/>
      <c r="M693" s="25"/>
      <c r="N693" s="25"/>
      <c r="O693" s="25"/>
      <c r="P693" s="25"/>
      <c r="Q693" s="7"/>
      <c r="R693" s="7"/>
      <c r="S693" s="7"/>
      <c r="T693" s="7"/>
      <c r="U693" s="7"/>
      <c r="V693" s="7"/>
      <c r="W693" s="7"/>
      <c r="X693" s="7"/>
    </row>
    <row r="694" spans="1:24" x14ac:dyDescent="0.2">
      <c r="A694" s="7"/>
      <c r="B694" s="7"/>
      <c r="C694" s="7"/>
      <c r="D694" s="25"/>
      <c r="E694" s="25"/>
      <c r="F694" s="25"/>
      <c r="G694" s="25"/>
      <c r="H694" s="25"/>
      <c r="I694" s="25"/>
      <c r="J694" s="25"/>
      <c r="K694" s="25"/>
      <c r="L694" s="25"/>
      <c r="M694" s="25"/>
      <c r="N694" s="25"/>
      <c r="O694" s="25"/>
      <c r="P694" s="25"/>
      <c r="Q694" s="7"/>
      <c r="R694" s="7"/>
      <c r="S694" s="7"/>
      <c r="T694" s="7"/>
      <c r="U694" s="7"/>
      <c r="V694" s="7"/>
      <c r="W694" s="7"/>
      <c r="X694" s="7"/>
    </row>
    <row r="695" spans="1:24" x14ac:dyDescent="0.2">
      <c r="A695" s="7"/>
      <c r="B695" s="7"/>
      <c r="C695" s="7"/>
      <c r="D695" s="25"/>
      <c r="E695" s="25"/>
      <c r="F695" s="25"/>
      <c r="G695" s="25"/>
      <c r="H695" s="25"/>
      <c r="I695" s="25"/>
      <c r="J695" s="25"/>
      <c r="K695" s="25"/>
      <c r="L695" s="25"/>
      <c r="M695" s="25"/>
      <c r="N695" s="25"/>
      <c r="O695" s="25"/>
      <c r="P695" s="25"/>
      <c r="Q695" s="7"/>
      <c r="R695" s="7"/>
      <c r="S695" s="7"/>
      <c r="T695" s="7"/>
      <c r="U695" s="7"/>
      <c r="V695" s="7"/>
      <c r="W695" s="7"/>
      <c r="X695" s="7"/>
    </row>
    <row r="696" spans="1:24" x14ac:dyDescent="0.2">
      <c r="A696" s="7"/>
      <c r="B696" s="7"/>
      <c r="C696" s="7"/>
      <c r="D696" s="25"/>
      <c r="E696" s="25"/>
      <c r="F696" s="25"/>
      <c r="G696" s="25"/>
      <c r="H696" s="25"/>
      <c r="I696" s="25"/>
      <c r="J696" s="25"/>
      <c r="K696" s="25"/>
      <c r="L696" s="25"/>
      <c r="M696" s="25"/>
      <c r="N696" s="25"/>
      <c r="O696" s="25"/>
      <c r="P696" s="25"/>
      <c r="Q696" s="7"/>
      <c r="R696" s="7"/>
      <c r="S696" s="7"/>
      <c r="T696" s="7"/>
      <c r="U696" s="7"/>
      <c r="V696" s="7"/>
      <c r="W696" s="7"/>
      <c r="X696" s="7"/>
    </row>
    <row r="697" spans="1:24" x14ac:dyDescent="0.2">
      <c r="A697" s="7"/>
      <c r="B697" s="7"/>
      <c r="C697" s="7"/>
      <c r="D697" s="25"/>
      <c r="E697" s="25"/>
      <c r="F697" s="25"/>
      <c r="G697" s="25"/>
      <c r="H697" s="25"/>
      <c r="I697" s="25"/>
      <c r="J697" s="25"/>
      <c r="K697" s="25"/>
      <c r="L697" s="25"/>
      <c r="M697" s="25"/>
      <c r="N697" s="25"/>
      <c r="O697" s="25"/>
      <c r="P697" s="25"/>
      <c r="Q697" s="7"/>
      <c r="R697" s="7"/>
      <c r="S697" s="7"/>
      <c r="T697" s="7"/>
      <c r="U697" s="7"/>
      <c r="V697" s="7"/>
      <c r="W697" s="7"/>
      <c r="X697" s="7"/>
    </row>
    <row r="698" spans="1:24" x14ac:dyDescent="0.2">
      <c r="A698" s="7"/>
      <c r="B698" s="7"/>
      <c r="C698" s="7"/>
      <c r="D698" s="25"/>
      <c r="E698" s="25"/>
      <c r="F698" s="25"/>
      <c r="G698" s="25"/>
      <c r="H698" s="25"/>
      <c r="I698" s="25"/>
      <c r="J698" s="25"/>
      <c r="K698" s="25"/>
      <c r="L698" s="25"/>
      <c r="M698" s="25"/>
      <c r="N698" s="25"/>
      <c r="O698" s="25"/>
      <c r="P698" s="25"/>
      <c r="Q698" s="7"/>
      <c r="R698" s="7"/>
      <c r="S698" s="7"/>
      <c r="T698" s="7"/>
      <c r="U698" s="7"/>
      <c r="V698" s="7"/>
      <c r="W698" s="7"/>
      <c r="X698" s="7"/>
    </row>
    <row r="699" spans="1:24" x14ac:dyDescent="0.2">
      <c r="A699" s="7"/>
      <c r="B699" s="7"/>
      <c r="C699" s="7"/>
      <c r="D699" s="25"/>
      <c r="E699" s="25"/>
      <c r="F699" s="25"/>
      <c r="G699" s="25"/>
      <c r="H699" s="25"/>
      <c r="I699" s="25"/>
      <c r="J699" s="25"/>
      <c r="K699" s="25"/>
      <c r="L699" s="25"/>
      <c r="M699" s="25"/>
      <c r="N699" s="25"/>
      <c r="O699" s="25"/>
      <c r="P699" s="25"/>
      <c r="Q699" s="7"/>
      <c r="R699" s="7"/>
      <c r="S699" s="7"/>
      <c r="T699" s="7"/>
      <c r="U699" s="7"/>
      <c r="V699" s="7"/>
      <c r="W699" s="7"/>
      <c r="X699" s="7"/>
    </row>
    <row r="700" spans="1:24" x14ac:dyDescent="0.2">
      <c r="A700" s="7"/>
      <c r="B700" s="7"/>
      <c r="C700" s="7"/>
      <c r="D700" s="25"/>
      <c r="E700" s="25"/>
      <c r="F700" s="25"/>
      <c r="G700" s="25"/>
      <c r="H700" s="25"/>
      <c r="I700" s="25"/>
      <c r="J700" s="25"/>
      <c r="K700" s="25"/>
      <c r="L700" s="25"/>
      <c r="M700" s="25"/>
      <c r="N700" s="25"/>
      <c r="O700" s="25"/>
      <c r="P700" s="25"/>
      <c r="Q700" s="7"/>
      <c r="R700" s="7"/>
      <c r="S700" s="7"/>
      <c r="T700" s="7"/>
      <c r="U700" s="7"/>
      <c r="V700" s="7"/>
      <c r="W700" s="7"/>
      <c r="X700" s="7"/>
    </row>
    <row r="701" spans="1:24" x14ac:dyDescent="0.2">
      <c r="A701" s="7"/>
      <c r="B701" s="7"/>
      <c r="C701" s="7"/>
      <c r="D701" s="25"/>
      <c r="E701" s="25"/>
      <c r="F701" s="25"/>
      <c r="G701" s="25"/>
      <c r="H701" s="25"/>
      <c r="I701" s="25"/>
      <c r="J701" s="25"/>
      <c r="K701" s="25"/>
      <c r="L701" s="25"/>
      <c r="M701" s="25"/>
      <c r="N701" s="25"/>
      <c r="O701" s="25"/>
      <c r="P701" s="25"/>
      <c r="Q701" s="7"/>
      <c r="R701" s="7"/>
      <c r="S701" s="7"/>
      <c r="T701" s="7"/>
      <c r="U701" s="7"/>
      <c r="V701" s="7"/>
      <c r="W701" s="7"/>
      <c r="X701" s="7"/>
    </row>
    <row r="702" spans="1:24" x14ac:dyDescent="0.2">
      <c r="A702" s="7"/>
      <c r="B702" s="7"/>
      <c r="C702" s="7"/>
      <c r="D702" s="25"/>
      <c r="E702" s="25"/>
      <c r="F702" s="25"/>
      <c r="G702" s="25"/>
      <c r="H702" s="25"/>
      <c r="I702" s="25"/>
      <c r="J702" s="25"/>
      <c r="K702" s="25"/>
      <c r="L702" s="25"/>
      <c r="M702" s="25"/>
      <c r="N702" s="25"/>
      <c r="O702" s="25"/>
      <c r="P702" s="25"/>
      <c r="Q702" s="7"/>
      <c r="R702" s="7"/>
      <c r="S702" s="7"/>
      <c r="T702" s="7"/>
      <c r="U702" s="7"/>
      <c r="V702" s="7"/>
      <c r="W702" s="7"/>
      <c r="X702" s="7"/>
    </row>
    <row r="703" spans="1:24" x14ac:dyDescent="0.2">
      <c r="A703" s="7"/>
      <c r="B703" s="7"/>
      <c r="C703" s="7"/>
      <c r="D703" s="25"/>
      <c r="E703" s="25"/>
      <c r="F703" s="25"/>
      <c r="G703" s="25"/>
      <c r="H703" s="25"/>
      <c r="I703" s="25"/>
      <c r="J703" s="25"/>
      <c r="K703" s="25"/>
      <c r="L703" s="25"/>
      <c r="M703" s="25"/>
      <c r="N703" s="25"/>
      <c r="O703" s="25"/>
      <c r="P703" s="25"/>
      <c r="Q703" s="7"/>
      <c r="R703" s="7"/>
      <c r="S703" s="7"/>
      <c r="T703" s="7"/>
      <c r="U703" s="7"/>
      <c r="V703" s="7"/>
      <c r="W703" s="7"/>
      <c r="X703" s="7"/>
    </row>
    <row r="704" spans="1:24" x14ac:dyDescent="0.2">
      <c r="A704" s="7"/>
      <c r="B704" s="7"/>
      <c r="C704" s="7"/>
      <c r="D704" s="25"/>
      <c r="E704" s="25"/>
      <c r="F704" s="25"/>
      <c r="G704" s="25"/>
      <c r="H704" s="25"/>
      <c r="I704" s="25"/>
      <c r="J704" s="25"/>
      <c r="K704" s="25"/>
      <c r="L704" s="25"/>
      <c r="M704" s="25"/>
      <c r="N704" s="25"/>
      <c r="O704" s="25"/>
      <c r="P704" s="25"/>
      <c r="Q704" s="7"/>
      <c r="R704" s="7"/>
      <c r="S704" s="7"/>
      <c r="T704" s="7"/>
      <c r="U704" s="7"/>
      <c r="V704" s="7"/>
      <c r="W704" s="7"/>
      <c r="X704" s="7"/>
    </row>
    <row r="705" spans="1:24" x14ac:dyDescent="0.2">
      <c r="A705" s="7"/>
      <c r="B705" s="7"/>
      <c r="C705" s="7"/>
      <c r="D705" s="25"/>
      <c r="E705" s="25"/>
      <c r="F705" s="25"/>
      <c r="G705" s="25"/>
      <c r="H705" s="25"/>
      <c r="I705" s="25"/>
      <c r="J705" s="25"/>
      <c r="K705" s="25"/>
      <c r="L705" s="25"/>
      <c r="M705" s="25"/>
      <c r="N705" s="25"/>
      <c r="O705" s="25"/>
      <c r="P705" s="25"/>
      <c r="Q705" s="7"/>
      <c r="R705" s="7"/>
      <c r="S705" s="7"/>
      <c r="T705" s="7"/>
      <c r="U705" s="7"/>
      <c r="V705" s="7"/>
      <c r="W705" s="7"/>
      <c r="X705" s="7"/>
    </row>
    <row r="706" spans="1:24" x14ac:dyDescent="0.2">
      <c r="A706" s="7"/>
      <c r="B706" s="7"/>
      <c r="C706" s="7"/>
      <c r="D706" s="25"/>
      <c r="E706" s="25"/>
      <c r="F706" s="25"/>
      <c r="G706" s="25"/>
      <c r="H706" s="25"/>
      <c r="I706" s="25"/>
      <c r="J706" s="25"/>
      <c r="K706" s="25"/>
      <c r="L706" s="25"/>
      <c r="M706" s="25"/>
      <c r="N706" s="25"/>
      <c r="O706" s="25"/>
      <c r="P706" s="25"/>
      <c r="Q706" s="7"/>
      <c r="R706" s="7"/>
      <c r="S706" s="7"/>
      <c r="T706" s="7"/>
      <c r="U706" s="7"/>
      <c r="V706" s="7"/>
      <c r="W706" s="7"/>
      <c r="X706" s="7"/>
    </row>
    <row r="707" spans="1:24" x14ac:dyDescent="0.2">
      <c r="A707" s="7"/>
      <c r="B707" s="7"/>
      <c r="C707" s="7"/>
      <c r="D707" s="25"/>
      <c r="E707" s="25"/>
      <c r="F707" s="25"/>
      <c r="G707" s="25"/>
      <c r="H707" s="25"/>
      <c r="I707" s="25"/>
      <c r="J707" s="25"/>
      <c r="K707" s="25"/>
      <c r="L707" s="25"/>
      <c r="M707" s="25"/>
      <c r="N707" s="25"/>
      <c r="O707" s="25"/>
      <c r="P707" s="25"/>
      <c r="Q707" s="7"/>
      <c r="R707" s="7"/>
      <c r="S707" s="7"/>
      <c r="T707" s="7"/>
      <c r="U707" s="7"/>
      <c r="V707" s="7"/>
      <c r="W707" s="7"/>
      <c r="X707" s="7"/>
    </row>
    <row r="708" spans="1:24" x14ac:dyDescent="0.2">
      <c r="A708" s="7"/>
      <c r="B708" s="7"/>
      <c r="C708" s="7"/>
      <c r="D708" s="25"/>
      <c r="E708" s="25"/>
      <c r="F708" s="25"/>
      <c r="G708" s="25"/>
      <c r="H708" s="25"/>
      <c r="I708" s="25"/>
      <c r="J708" s="25"/>
      <c r="K708" s="25"/>
      <c r="L708" s="25"/>
      <c r="M708" s="25"/>
      <c r="N708" s="25"/>
      <c r="O708" s="25"/>
      <c r="P708" s="25"/>
      <c r="Q708" s="7"/>
      <c r="R708" s="7"/>
      <c r="S708" s="7"/>
      <c r="T708" s="7"/>
      <c r="U708" s="7"/>
      <c r="V708" s="7"/>
      <c r="W708" s="7"/>
      <c r="X708" s="7"/>
    </row>
    <row r="709" spans="1:24" x14ac:dyDescent="0.2">
      <c r="A709" s="7"/>
      <c r="B709" s="7"/>
      <c r="C709" s="7"/>
      <c r="D709" s="25"/>
      <c r="E709" s="25"/>
      <c r="F709" s="25"/>
      <c r="G709" s="25"/>
      <c r="H709" s="25"/>
      <c r="I709" s="25"/>
      <c r="J709" s="25"/>
      <c r="K709" s="25"/>
      <c r="L709" s="25"/>
      <c r="M709" s="25"/>
      <c r="N709" s="25"/>
      <c r="O709" s="25"/>
      <c r="P709" s="25"/>
      <c r="Q709" s="7"/>
      <c r="R709" s="7"/>
      <c r="S709" s="7"/>
      <c r="T709" s="7"/>
      <c r="U709" s="7"/>
      <c r="V709" s="7"/>
      <c r="W709" s="7"/>
      <c r="X709" s="7"/>
    </row>
    <row r="710" spans="1:24" x14ac:dyDescent="0.2">
      <c r="A710" s="7"/>
      <c r="B710" s="7"/>
      <c r="C710" s="7"/>
      <c r="D710" s="25"/>
      <c r="E710" s="25"/>
      <c r="F710" s="25"/>
      <c r="G710" s="25"/>
      <c r="H710" s="25"/>
      <c r="I710" s="25"/>
      <c r="J710" s="25"/>
      <c r="K710" s="25"/>
      <c r="L710" s="25"/>
      <c r="M710" s="25"/>
      <c r="N710" s="25"/>
      <c r="O710" s="25"/>
      <c r="P710" s="25"/>
      <c r="Q710" s="7"/>
      <c r="R710" s="7"/>
      <c r="S710" s="7"/>
      <c r="T710" s="7"/>
      <c r="U710" s="7"/>
      <c r="V710" s="7"/>
      <c r="W710" s="7"/>
      <c r="X710" s="7"/>
    </row>
    <row r="711" spans="1:24" x14ac:dyDescent="0.2">
      <c r="A711" s="7"/>
      <c r="B711" s="7"/>
      <c r="C711" s="7"/>
      <c r="D711" s="25"/>
      <c r="E711" s="25"/>
      <c r="F711" s="25"/>
      <c r="G711" s="25"/>
      <c r="H711" s="25"/>
      <c r="I711" s="25"/>
      <c r="J711" s="25"/>
      <c r="K711" s="25"/>
      <c r="L711" s="25"/>
      <c r="M711" s="25"/>
      <c r="N711" s="25"/>
      <c r="O711" s="25"/>
      <c r="P711" s="25"/>
      <c r="Q711" s="7"/>
      <c r="R711" s="7"/>
      <c r="S711" s="7"/>
      <c r="T711" s="7"/>
      <c r="U711" s="7"/>
      <c r="V711" s="7"/>
      <c r="W711" s="7"/>
      <c r="X711" s="7"/>
    </row>
    <row r="712" spans="1:24" x14ac:dyDescent="0.2">
      <c r="A712" s="7"/>
      <c r="B712" s="7"/>
      <c r="C712" s="7"/>
      <c r="D712" s="25"/>
      <c r="E712" s="25"/>
      <c r="F712" s="25"/>
      <c r="G712" s="25"/>
      <c r="H712" s="25"/>
      <c r="I712" s="25"/>
      <c r="J712" s="25"/>
      <c r="K712" s="25"/>
      <c r="L712" s="25"/>
      <c r="M712" s="25"/>
      <c r="N712" s="25"/>
      <c r="O712" s="25"/>
      <c r="P712" s="25"/>
      <c r="Q712" s="7"/>
      <c r="R712" s="7"/>
      <c r="S712" s="7"/>
      <c r="T712" s="7"/>
      <c r="U712" s="7"/>
      <c r="V712" s="7"/>
      <c r="W712" s="7"/>
      <c r="X712" s="7"/>
    </row>
    <row r="713" spans="1:24" x14ac:dyDescent="0.2">
      <c r="A713" s="7"/>
      <c r="B713" s="7"/>
      <c r="C713" s="7"/>
      <c r="D713" s="25"/>
      <c r="E713" s="25"/>
      <c r="F713" s="25"/>
      <c r="G713" s="25"/>
      <c r="H713" s="25"/>
      <c r="I713" s="25"/>
      <c r="J713" s="25"/>
      <c r="K713" s="25"/>
      <c r="L713" s="25"/>
      <c r="M713" s="25"/>
      <c r="N713" s="25"/>
      <c r="O713" s="25"/>
      <c r="P713" s="25"/>
      <c r="Q713" s="7"/>
      <c r="R713" s="7"/>
      <c r="S713" s="7"/>
      <c r="T713" s="7"/>
      <c r="U713" s="7"/>
      <c r="V713" s="7"/>
      <c r="W713" s="7"/>
      <c r="X713" s="7"/>
    </row>
    <row r="714" spans="1:24" x14ac:dyDescent="0.2">
      <c r="A714" s="7"/>
      <c r="B714" s="7"/>
      <c r="C714" s="7"/>
      <c r="D714" s="25"/>
      <c r="E714" s="25"/>
      <c r="F714" s="25"/>
      <c r="G714" s="25"/>
      <c r="H714" s="25"/>
      <c r="I714" s="25"/>
      <c r="J714" s="25"/>
      <c r="K714" s="25"/>
      <c r="L714" s="25"/>
      <c r="M714" s="25"/>
      <c r="N714" s="25"/>
      <c r="O714" s="25"/>
      <c r="P714" s="25"/>
      <c r="Q714" s="7"/>
      <c r="R714" s="7"/>
      <c r="S714" s="7"/>
      <c r="T714" s="7"/>
      <c r="U714" s="7"/>
      <c r="V714" s="7"/>
      <c r="W714" s="7"/>
      <c r="X714" s="7"/>
    </row>
    <row r="715" spans="1:24" x14ac:dyDescent="0.2">
      <c r="A715" s="7"/>
      <c r="B715" s="7"/>
      <c r="C715" s="7"/>
      <c r="D715" s="25"/>
      <c r="E715" s="25"/>
      <c r="F715" s="25"/>
      <c r="G715" s="25"/>
      <c r="H715" s="25"/>
      <c r="I715" s="25"/>
      <c r="J715" s="25"/>
      <c r="K715" s="25"/>
      <c r="L715" s="25"/>
      <c r="M715" s="25"/>
      <c r="N715" s="25"/>
      <c r="O715" s="25"/>
      <c r="P715" s="25"/>
      <c r="Q715" s="7"/>
      <c r="R715" s="7"/>
      <c r="S715" s="7"/>
      <c r="T715" s="7"/>
      <c r="U715" s="7"/>
      <c r="V715" s="7"/>
      <c r="W715" s="7"/>
      <c r="X715" s="7"/>
    </row>
    <row r="716" spans="1:24" x14ac:dyDescent="0.2">
      <c r="A716" s="7"/>
      <c r="B716" s="7"/>
      <c r="C716" s="7"/>
      <c r="D716" s="25"/>
      <c r="E716" s="25"/>
      <c r="F716" s="25"/>
      <c r="G716" s="25"/>
      <c r="H716" s="25"/>
      <c r="I716" s="25"/>
      <c r="J716" s="25"/>
      <c r="K716" s="25"/>
      <c r="L716" s="25"/>
      <c r="M716" s="25"/>
      <c r="N716" s="25"/>
      <c r="O716" s="25"/>
      <c r="P716" s="25"/>
      <c r="Q716" s="7"/>
      <c r="R716" s="7"/>
      <c r="S716" s="7"/>
      <c r="T716" s="7"/>
      <c r="U716" s="7"/>
      <c r="V716" s="7"/>
      <c r="W716" s="7"/>
      <c r="X716" s="7"/>
    </row>
    <row r="717" spans="1:24" x14ac:dyDescent="0.2">
      <c r="A717" s="7"/>
      <c r="B717" s="7"/>
      <c r="C717" s="7"/>
      <c r="D717" s="25"/>
      <c r="E717" s="25"/>
      <c r="F717" s="25"/>
      <c r="G717" s="25"/>
      <c r="H717" s="25"/>
      <c r="I717" s="25"/>
      <c r="J717" s="25"/>
      <c r="K717" s="25"/>
      <c r="L717" s="25"/>
      <c r="M717" s="25"/>
      <c r="N717" s="25"/>
      <c r="O717" s="25"/>
      <c r="P717" s="25"/>
      <c r="Q717" s="7"/>
      <c r="R717" s="7"/>
      <c r="S717" s="7"/>
      <c r="T717" s="7"/>
      <c r="U717" s="7"/>
      <c r="V717" s="7"/>
      <c r="W717" s="7"/>
      <c r="X717" s="7"/>
    </row>
    <row r="718" spans="1:24" x14ac:dyDescent="0.2">
      <c r="A718" s="7"/>
      <c r="B718" s="7"/>
      <c r="C718" s="7"/>
      <c r="D718" s="25"/>
      <c r="E718" s="25"/>
      <c r="F718" s="25"/>
      <c r="G718" s="25"/>
      <c r="H718" s="25"/>
      <c r="I718" s="25"/>
      <c r="J718" s="25"/>
      <c r="K718" s="25"/>
      <c r="L718" s="25"/>
      <c r="M718" s="25"/>
      <c r="N718" s="25"/>
      <c r="O718" s="25"/>
      <c r="P718" s="25"/>
      <c r="Q718" s="7"/>
      <c r="R718" s="7"/>
      <c r="S718" s="7"/>
      <c r="T718" s="7"/>
      <c r="U718" s="7"/>
      <c r="V718" s="7"/>
      <c r="W718" s="7"/>
      <c r="X718" s="7"/>
    </row>
    <row r="719" spans="1:24" x14ac:dyDescent="0.2">
      <c r="A719" s="7"/>
      <c r="B719" s="7"/>
      <c r="C719" s="7"/>
      <c r="D719" s="25"/>
      <c r="E719" s="25"/>
      <c r="F719" s="25"/>
      <c r="G719" s="25"/>
      <c r="H719" s="25"/>
      <c r="I719" s="25"/>
      <c r="J719" s="25"/>
      <c r="K719" s="25"/>
      <c r="L719" s="25"/>
      <c r="M719" s="25"/>
      <c r="N719" s="25"/>
      <c r="O719" s="25"/>
      <c r="P719" s="25"/>
      <c r="Q719" s="7"/>
      <c r="R719" s="7"/>
      <c r="S719" s="7"/>
      <c r="T719" s="7"/>
      <c r="U719" s="7"/>
      <c r="V719" s="7"/>
      <c r="W719" s="7"/>
      <c r="X719" s="7"/>
    </row>
    <row r="720" spans="1:24" x14ac:dyDescent="0.2">
      <c r="A720" s="7"/>
      <c r="B720" s="7"/>
      <c r="C720" s="7"/>
      <c r="D720" s="25"/>
      <c r="E720" s="25"/>
      <c r="F720" s="25"/>
      <c r="G720" s="25"/>
      <c r="H720" s="25"/>
      <c r="I720" s="25"/>
      <c r="J720" s="25"/>
      <c r="K720" s="25"/>
      <c r="L720" s="25"/>
      <c r="M720" s="25"/>
      <c r="N720" s="25"/>
      <c r="O720" s="25"/>
      <c r="P720" s="25"/>
      <c r="Q720" s="7"/>
      <c r="R720" s="7"/>
      <c r="S720" s="7"/>
      <c r="T720" s="7"/>
      <c r="U720" s="7"/>
      <c r="V720" s="7"/>
      <c r="W720" s="7"/>
      <c r="X720" s="7"/>
    </row>
    <row r="721" spans="1:24" x14ac:dyDescent="0.2">
      <c r="A721" s="7"/>
      <c r="B721" s="7"/>
      <c r="C721" s="7"/>
      <c r="D721" s="25"/>
      <c r="E721" s="25"/>
      <c r="F721" s="25"/>
      <c r="G721" s="25"/>
      <c r="H721" s="25"/>
      <c r="I721" s="25"/>
      <c r="J721" s="25"/>
      <c r="K721" s="25"/>
      <c r="L721" s="25"/>
      <c r="M721" s="25"/>
      <c r="N721" s="25"/>
      <c r="O721" s="25"/>
      <c r="P721" s="25"/>
      <c r="Q721" s="7"/>
      <c r="R721" s="7"/>
      <c r="S721" s="7"/>
      <c r="T721" s="7"/>
      <c r="U721" s="7"/>
      <c r="V721" s="7"/>
      <c r="W721" s="7"/>
      <c r="X721" s="7"/>
    </row>
    <row r="722" spans="1:24" x14ac:dyDescent="0.2">
      <c r="A722" s="7"/>
      <c r="B722" s="7"/>
      <c r="C722" s="7"/>
      <c r="D722" s="25"/>
      <c r="E722" s="25"/>
      <c r="F722" s="25"/>
      <c r="G722" s="25"/>
      <c r="H722" s="25"/>
      <c r="I722" s="25"/>
      <c r="J722" s="25"/>
      <c r="K722" s="25"/>
      <c r="L722" s="25"/>
      <c r="M722" s="25"/>
      <c r="N722" s="25"/>
      <c r="O722" s="25"/>
      <c r="P722" s="25"/>
      <c r="Q722" s="7"/>
      <c r="R722" s="7"/>
      <c r="S722" s="7"/>
      <c r="T722" s="7"/>
      <c r="U722" s="7"/>
      <c r="V722" s="7"/>
      <c r="W722" s="7"/>
      <c r="X722" s="7"/>
    </row>
    <row r="723" spans="1:24" x14ac:dyDescent="0.2">
      <c r="A723" s="7"/>
      <c r="B723" s="7"/>
      <c r="C723" s="7"/>
      <c r="D723" s="25"/>
      <c r="E723" s="25"/>
      <c r="F723" s="25"/>
      <c r="G723" s="25"/>
      <c r="H723" s="25"/>
      <c r="I723" s="25"/>
      <c r="J723" s="25"/>
      <c r="K723" s="25"/>
      <c r="L723" s="25"/>
      <c r="M723" s="25"/>
      <c r="N723" s="25"/>
      <c r="O723" s="25"/>
      <c r="P723" s="25"/>
      <c r="Q723" s="7"/>
      <c r="R723" s="7"/>
      <c r="S723" s="7"/>
      <c r="T723" s="7"/>
      <c r="U723" s="7"/>
      <c r="V723" s="7"/>
      <c r="W723" s="7"/>
      <c r="X723" s="7"/>
    </row>
    <row r="724" spans="1:24" x14ac:dyDescent="0.2">
      <c r="A724" s="7"/>
      <c r="B724" s="7"/>
      <c r="C724" s="7"/>
      <c r="D724" s="25"/>
      <c r="E724" s="25"/>
      <c r="F724" s="25"/>
      <c r="G724" s="25"/>
      <c r="H724" s="25"/>
      <c r="I724" s="25"/>
      <c r="J724" s="25"/>
      <c r="K724" s="25"/>
      <c r="L724" s="25"/>
      <c r="M724" s="25"/>
      <c r="N724" s="25"/>
      <c r="O724" s="25"/>
      <c r="P724" s="25"/>
      <c r="Q724" s="7"/>
      <c r="R724" s="7"/>
      <c r="S724" s="7"/>
      <c r="T724" s="7"/>
      <c r="U724" s="7"/>
      <c r="V724" s="7"/>
      <c r="W724" s="7"/>
      <c r="X724" s="7"/>
    </row>
    <row r="725" spans="1:24" x14ac:dyDescent="0.2">
      <c r="A725" s="7"/>
      <c r="B725" s="7"/>
      <c r="C725" s="7"/>
      <c r="D725" s="25"/>
      <c r="E725" s="25"/>
      <c r="F725" s="25"/>
      <c r="G725" s="25"/>
      <c r="H725" s="25"/>
      <c r="I725" s="25"/>
      <c r="J725" s="25"/>
      <c r="K725" s="25"/>
      <c r="L725" s="25"/>
      <c r="M725" s="25"/>
      <c r="N725" s="25"/>
      <c r="O725" s="25"/>
      <c r="P725" s="25"/>
      <c r="Q725" s="7"/>
      <c r="R725" s="7"/>
      <c r="S725" s="7"/>
      <c r="T725" s="7"/>
      <c r="U725" s="7"/>
      <c r="V725" s="7"/>
      <c r="W725" s="7"/>
      <c r="X725" s="7"/>
    </row>
    <row r="726" spans="1:24" x14ac:dyDescent="0.2">
      <c r="A726" s="7"/>
      <c r="B726" s="7"/>
      <c r="C726" s="7"/>
      <c r="D726" s="25"/>
      <c r="E726" s="25"/>
      <c r="F726" s="25"/>
      <c r="G726" s="25"/>
      <c r="H726" s="25"/>
      <c r="I726" s="25"/>
      <c r="J726" s="25"/>
      <c r="K726" s="25"/>
      <c r="L726" s="25"/>
      <c r="M726" s="25"/>
      <c r="N726" s="25"/>
      <c r="O726" s="25"/>
      <c r="P726" s="25"/>
      <c r="Q726" s="7"/>
      <c r="R726" s="7"/>
      <c r="S726" s="7"/>
      <c r="T726" s="7"/>
      <c r="U726" s="7"/>
      <c r="V726" s="7"/>
      <c r="W726" s="7"/>
      <c r="X726" s="7"/>
    </row>
    <row r="727" spans="1:24" x14ac:dyDescent="0.2">
      <c r="A727" s="7"/>
      <c r="B727" s="7"/>
      <c r="C727" s="7"/>
      <c r="D727" s="25"/>
      <c r="E727" s="25"/>
      <c r="F727" s="25"/>
      <c r="G727" s="25"/>
      <c r="H727" s="25"/>
      <c r="I727" s="25"/>
      <c r="J727" s="25"/>
      <c r="K727" s="25"/>
      <c r="L727" s="25"/>
      <c r="M727" s="25"/>
      <c r="N727" s="25"/>
      <c r="O727" s="25"/>
      <c r="P727" s="25"/>
      <c r="Q727" s="7"/>
      <c r="R727" s="7"/>
      <c r="S727" s="7"/>
      <c r="T727" s="7"/>
      <c r="U727" s="7"/>
      <c r="V727" s="7"/>
      <c r="W727" s="7"/>
      <c r="X727" s="7"/>
    </row>
    <row r="728" spans="1:24" x14ac:dyDescent="0.2">
      <c r="A728" s="7"/>
      <c r="B728" s="7"/>
      <c r="C728" s="7"/>
      <c r="D728" s="25"/>
      <c r="E728" s="25"/>
      <c r="F728" s="25"/>
      <c r="G728" s="25"/>
      <c r="H728" s="25"/>
      <c r="I728" s="25"/>
      <c r="J728" s="25"/>
      <c r="K728" s="25"/>
      <c r="L728" s="25"/>
      <c r="M728" s="25"/>
      <c r="N728" s="25"/>
      <c r="O728" s="25"/>
      <c r="P728" s="25"/>
      <c r="Q728" s="7"/>
      <c r="R728" s="7"/>
      <c r="S728" s="7"/>
      <c r="T728" s="7"/>
      <c r="U728" s="7"/>
      <c r="V728" s="7"/>
      <c r="W728" s="7"/>
      <c r="X728" s="7"/>
    </row>
    <row r="729" spans="1:24" x14ac:dyDescent="0.2">
      <c r="A729" s="7"/>
      <c r="B729" s="7"/>
      <c r="C729" s="7"/>
      <c r="D729" s="25"/>
      <c r="E729" s="25"/>
      <c r="F729" s="25"/>
      <c r="G729" s="25"/>
      <c r="H729" s="25"/>
      <c r="I729" s="25"/>
      <c r="J729" s="25"/>
      <c r="K729" s="25"/>
      <c r="L729" s="25"/>
      <c r="M729" s="25"/>
      <c r="N729" s="25"/>
      <c r="O729" s="25"/>
      <c r="P729" s="25"/>
      <c r="Q729" s="7"/>
      <c r="R729" s="7"/>
      <c r="S729" s="7"/>
      <c r="T729" s="7"/>
      <c r="U729" s="7"/>
      <c r="V729" s="7"/>
      <c r="W729" s="7"/>
      <c r="X729" s="7"/>
    </row>
    <row r="730" spans="1:24" x14ac:dyDescent="0.2">
      <c r="A730" s="7"/>
      <c r="B730" s="7"/>
      <c r="C730" s="7"/>
      <c r="D730" s="25"/>
      <c r="E730" s="25"/>
      <c r="F730" s="25"/>
      <c r="G730" s="25"/>
      <c r="H730" s="25"/>
      <c r="I730" s="25"/>
      <c r="J730" s="25"/>
      <c r="K730" s="25"/>
      <c r="L730" s="25"/>
      <c r="M730" s="25"/>
      <c r="N730" s="25"/>
      <c r="O730" s="25"/>
      <c r="P730" s="25"/>
      <c r="Q730" s="7"/>
      <c r="R730" s="7"/>
      <c r="S730" s="7"/>
      <c r="T730" s="7"/>
      <c r="U730" s="7"/>
      <c r="V730" s="7"/>
      <c r="W730" s="7"/>
      <c r="X730" s="7"/>
    </row>
    <row r="731" spans="1:24" x14ac:dyDescent="0.2">
      <c r="A731" s="7"/>
      <c r="B731" s="7"/>
      <c r="C731" s="7"/>
      <c r="D731" s="25"/>
      <c r="E731" s="25"/>
      <c r="F731" s="25"/>
      <c r="G731" s="25"/>
      <c r="H731" s="25"/>
      <c r="I731" s="25"/>
      <c r="J731" s="25"/>
      <c r="K731" s="25"/>
      <c r="L731" s="25"/>
      <c r="M731" s="25"/>
      <c r="N731" s="25"/>
      <c r="O731" s="25"/>
      <c r="P731" s="25"/>
      <c r="Q731" s="7"/>
      <c r="R731" s="7"/>
      <c r="S731" s="7"/>
      <c r="T731" s="7"/>
      <c r="U731" s="7"/>
      <c r="V731" s="7"/>
      <c r="W731" s="7"/>
      <c r="X731" s="7"/>
    </row>
    <row r="732" spans="1:24" x14ac:dyDescent="0.2">
      <c r="A732" s="7"/>
      <c r="B732" s="7"/>
      <c r="C732" s="7"/>
      <c r="D732" s="25"/>
      <c r="E732" s="25"/>
      <c r="F732" s="25"/>
      <c r="G732" s="25"/>
      <c r="H732" s="25"/>
      <c r="I732" s="25"/>
      <c r="J732" s="25"/>
      <c r="K732" s="25"/>
      <c r="L732" s="25"/>
      <c r="M732" s="25"/>
      <c r="N732" s="25"/>
      <c r="O732" s="25"/>
      <c r="P732" s="25"/>
      <c r="Q732" s="7"/>
      <c r="R732" s="7"/>
      <c r="S732" s="7"/>
      <c r="T732" s="7"/>
      <c r="U732" s="7"/>
      <c r="V732" s="7"/>
      <c r="W732" s="7"/>
      <c r="X732" s="7"/>
    </row>
    <row r="733" spans="1:24" x14ac:dyDescent="0.2">
      <c r="A733" s="7"/>
      <c r="B733" s="7"/>
      <c r="C733" s="7"/>
      <c r="D733" s="25"/>
      <c r="E733" s="25"/>
      <c r="F733" s="25"/>
      <c r="G733" s="25"/>
      <c r="H733" s="25"/>
      <c r="I733" s="25"/>
      <c r="J733" s="25"/>
      <c r="K733" s="25"/>
      <c r="L733" s="25"/>
      <c r="M733" s="25"/>
      <c r="N733" s="25"/>
      <c r="O733" s="25"/>
      <c r="P733" s="25"/>
      <c r="Q733" s="7"/>
      <c r="R733" s="7"/>
      <c r="S733" s="7"/>
      <c r="T733" s="7"/>
      <c r="U733" s="7"/>
      <c r="V733" s="7"/>
      <c r="W733" s="7"/>
      <c r="X733" s="7"/>
    </row>
    <row r="734" spans="1:24" x14ac:dyDescent="0.2">
      <c r="A734" s="7"/>
      <c r="B734" s="7"/>
      <c r="C734" s="7"/>
      <c r="D734" s="25"/>
      <c r="E734" s="25"/>
      <c r="F734" s="25"/>
      <c r="G734" s="25"/>
      <c r="H734" s="25"/>
      <c r="I734" s="25"/>
      <c r="J734" s="25"/>
      <c r="K734" s="25"/>
      <c r="L734" s="25"/>
      <c r="M734" s="25"/>
      <c r="N734" s="25"/>
      <c r="O734" s="25"/>
      <c r="P734" s="25"/>
      <c r="Q734" s="7"/>
      <c r="R734" s="7"/>
      <c r="S734" s="7"/>
      <c r="T734" s="7"/>
      <c r="U734" s="7"/>
      <c r="V734" s="7"/>
      <c r="W734" s="7"/>
      <c r="X734" s="7"/>
    </row>
    <row r="735" spans="1:24" x14ac:dyDescent="0.2">
      <c r="A735" s="7"/>
      <c r="B735" s="7"/>
      <c r="C735" s="7"/>
      <c r="D735" s="25"/>
      <c r="E735" s="25"/>
      <c r="F735" s="25"/>
      <c r="G735" s="25"/>
      <c r="H735" s="25"/>
      <c r="I735" s="25"/>
      <c r="J735" s="25"/>
      <c r="K735" s="25"/>
      <c r="L735" s="25"/>
      <c r="M735" s="25"/>
      <c r="N735" s="25"/>
      <c r="O735" s="25"/>
      <c r="P735" s="25"/>
      <c r="Q735" s="7"/>
      <c r="R735" s="7"/>
      <c r="S735" s="7"/>
      <c r="T735" s="7"/>
      <c r="U735" s="7"/>
      <c r="V735" s="7"/>
      <c r="W735" s="7"/>
      <c r="X735" s="7"/>
    </row>
    <row r="736" spans="1:24" x14ac:dyDescent="0.2">
      <c r="A736" s="7"/>
      <c r="B736" s="7"/>
      <c r="C736" s="7"/>
      <c r="D736" s="25"/>
      <c r="E736" s="25"/>
      <c r="F736" s="25"/>
      <c r="G736" s="25"/>
      <c r="H736" s="25"/>
      <c r="I736" s="25"/>
      <c r="J736" s="25"/>
      <c r="K736" s="25"/>
      <c r="L736" s="25"/>
      <c r="M736" s="25"/>
      <c r="N736" s="25"/>
      <c r="O736" s="25"/>
      <c r="P736" s="25"/>
      <c r="Q736" s="7"/>
      <c r="R736" s="7"/>
      <c r="S736" s="7"/>
      <c r="T736" s="7"/>
      <c r="U736" s="7"/>
      <c r="V736" s="7"/>
      <c r="W736" s="7"/>
      <c r="X736" s="7"/>
    </row>
    <row r="737" spans="1:24" x14ac:dyDescent="0.2">
      <c r="A737" s="7"/>
      <c r="B737" s="7"/>
      <c r="C737" s="7"/>
      <c r="D737" s="25"/>
      <c r="E737" s="25"/>
      <c r="F737" s="25"/>
      <c r="G737" s="25"/>
      <c r="H737" s="25"/>
      <c r="I737" s="25"/>
      <c r="J737" s="25"/>
      <c r="K737" s="25"/>
      <c r="L737" s="25"/>
      <c r="M737" s="25"/>
      <c r="N737" s="25"/>
      <c r="O737" s="25"/>
      <c r="P737" s="25"/>
      <c r="Q737" s="7"/>
      <c r="R737" s="7"/>
      <c r="S737" s="7"/>
      <c r="T737" s="7"/>
      <c r="U737" s="7"/>
      <c r="V737" s="7"/>
      <c r="W737" s="7"/>
      <c r="X737" s="7"/>
    </row>
    <row r="738" spans="1:24" x14ac:dyDescent="0.2">
      <c r="A738" s="7"/>
      <c r="B738" s="7"/>
      <c r="C738" s="7"/>
      <c r="D738" s="25"/>
      <c r="E738" s="25"/>
      <c r="F738" s="25"/>
      <c r="G738" s="25"/>
      <c r="H738" s="25"/>
      <c r="I738" s="25"/>
      <c r="J738" s="25"/>
      <c r="K738" s="25"/>
      <c r="L738" s="25"/>
      <c r="M738" s="25"/>
      <c r="N738" s="25"/>
      <c r="O738" s="25"/>
      <c r="P738" s="25"/>
      <c r="Q738" s="7"/>
      <c r="R738" s="7"/>
      <c r="S738" s="7"/>
      <c r="T738" s="7"/>
      <c r="U738" s="7"/>
      <c r="V738" s="7"/>
      <c r="W738" s="7"/>
      <c r="X738" s="7"/>
    </row>
    <row r="739" spans="1:24" x14ac:dyDescent="0.2">
      <c r="A739" s="7"/>
      <c r="B739" s="7"/>
      <c r="C739" s="7"/>
      <c r="D739" s="25"/>
      <c r="E739" s="25"/>
      <c r="F739" s="25"/>
      <c r="G739" s="25"/>
      <c r="H739" s="25"/>
      <c r="I739" s="25"/>
      <c r="J739" s="25"/>
      <c r="K739" s="25"/>
      <c r="L739" s="25"/>
      <c r="M739" s="25"/>
      <c r="N739" s="25"/>
      <c r="O739" s="25"/>
      <c r="P739" s="25"/>
      <c r="Q739" s="7"/>
      <c r="R739" s="7"/>
      <c r="S739" s="7"/>
      <c r="T739" s="7"/>
      <c r="U739" s="7"/>
      <c r="V739" s="7"/>
      <c r="W739" s="7"/>
      <c r="X739" s="7"/>
    </row>
    <row r="740" spans="1:24" x14ac:dyDescent="0.2">
      <c r="A740" s="7"/>
      <c r="B740" s="7"/>
      <c r="C740" s="7"/>
      <c r="D740" s="25"/>
      <c r="E740" s="25"/>
      <c r="F740" s="25"/>
      <c r="G740" s="25"/>
      <c r="H740" s="25"/>
      <c r="I740" s="25"/>
      <c r="J740" s="25"/>
      <c r="K740" s="25"/>
      <c r="L740" s="25"/>
      <c r="M740" s="25"/>
      <c r="N740" s="25"/>
      <c r="O740" s="25"/>
      <c r="P740" s="25"/>
      <c r="Q740" s="7"/>
      <c r="R740" s="7"/>
      <c r="S740" s="7"/>
      <c r="T740" s="7"/>
      <c r="U740" s="7"/>
      <c r="V740" s="7"/>
      <c r="W740" s="7"/>
      <c r="X740" s="7"/>
    </row>
    <row r="741" spans="1:24" x14ac:dyDescent="0.2">
      <c r="A741" s="7"/>
      <c r="B741" s="7"/>
      <c r="C741" s="7"/>
      <c r="D741" s="25"/>
      <c r="E741" s="25"/>
      <c r="F741" s="25"/>
      <c r="G741" s="25"/>
      <c r="H741" s="25"/>
      <c r="I741" s="25"/>
      <c r="J741" s="25"/>
      <c r="K741" s="25"/>
      <c r="L741" s="25"/>
      <c r="M741" s="25"/>
      <c r="N741" s="25"/>
      <c r="O741" s="25"/>
      <c r="P741" s="25"/>
      <c r="Q741" s="7"/>
      <c r="R741" s="7"/>
      <c r="S741" s="7"/>
      <c r="T741" s="7"/>
      <c r="U741" s="7"/>
      <c r="V741" s="7"/>
      <c r="W741" s="7"/>
      <c r="X741" s="7"/>
    </row>
    <row r="742" spans="1:24" x14ac:dyDescent="0.2">
      <c r="A742" s="7"/>
      <c r="B742" s="7"/>
      <c r="C742" s="7"/>
      <c r="D742" s="25"/>
      <c r="E742" s="25"/>
      <c r="F742" s="25"/>
      <c r="G742" s="25"/>
      <c r="H742" s="25"/>
      <c r="I742" s="25"/>
      <c r="J742" s="25"/>
      <c r="K742" s="25"/>
      <c r="L742" s="25"/>
      <c r="M742" s="25"/>
      <c r="N742" s="25"/>
      <c r="O742" s="25"/>
      <c r="P742" s="25"/>
      <c r="Q742" s="7"/>
      <c r="R742" s="7"/>
      <c r="S742" s="7"/>
      <c r="T742" s="7"/>
      <c r="U742" s="7"/>
      <c r="V742" s="7"/>
      <c r="W742" s="7"/>
      <c r="X742" s="7"/>
    </row>
    <row r="743" spans="1:24" x14ac:dyDescent="0.2">
      <c r="A743" s="7"/>
      <c r="B743" s="7"/>
      <c r="C743" s="7"/>
      <c r="D743" s="25"/>
      <c r="E743" s="25"/>
      <c r="F743" s="25"/>
      <c r="G743" s="25"/>
      <c r="H743" s="25"/>
      <c r="I743" s="25"/>
      <c r="J743" s="25"/>
      <c r="K743" s="25"/>
      <c r="L743" s="25"/>
      <c r="M743" s="25"/>
      <c r="N743" s="25"/>
      <c r="O743" s="25"/>
      <c r="P743" s="25"/>
      <c r="Q743" s="7"/>
      <c r="R743" s="7"/>
      <c r="S743" s="7"/>
      <c r="T743" s="7"/>
      <c r="U743" s="7"/>
      <c r="V743" s="7"/>
      <c r="W743" s="7"/>
      <c r="X743" s="7"/>
    </row>
    <row r="744" spans="1:24" x14ac:dyDescent="0.2">
      <c r="A744" s="7"/>
      <c r="B744" s="7"/>
      <c r="C744" s="7"/>
      <c r="D744" s="25"/>
      <c r="E744" s="25"/>
      <c r="F744" s="25"/>
      <c r="G744" s="25"/>
      <c r="H744" s="25"/>
      <c r="I744" s="25"/>
      <c r="J744" s="25"/>
      <c r="K744" s="25"/>
      <c r="L744" s="25"/>
      <c r="M744" s="25"/>
      <c r="N744" s="25"/>
      <c r="O744" s="25"/>
      <c r="P744" s="25"/>
      <c r="Q744" s="7"/>
      <c r="R744" s="7"/>
      <c r="S744" s="7"/>
      <c r="T744" s="7"/>
      <c r="U744" s="7"/>
      <c r="V744" s="7"/>
      <c r="W744" s="7"/>
      <c r="X744" s="7"/>
    </row>
    <row r="745" spans="1:24" x14ac:dyDescent="0.2">
      <c r="A745" s="7"/>
      <c r="B745" s="7"/>
      <c r="C745" s="7"/>
      <c r="D745" s="25"/>
      <c r="E745" s="25"/>
      <c r="F745" s="25"/>
      <c r="G745" s="25"/>
      <c r="H745" s="25"/>
      <c r="I745" s="25"/>
      <c r="J745" s="25"/>
      <c r="K745" s="25"/>
      <c r="L745" s="25"/>
      <c r="M745" s="25"/>
      <c r="N745" s="25"/>
      <c r="O745" s="25"/>
      <c r="P745" s="25"/>
      <c r="Q745" s="7"/>
      <c r="R745" s="7"/>
      <c r="S745" s="7"/>
      <c r="T745" s="7"/>
      <c r="U745" s="7"/>
      <c r="V745" s="7"/>
      <c r="W745" s="7"/>
      <c r="X745" s="7"/>
    </row>
    <row r="746" spans="1:24" x14ac:dyDescent="0.2">
      <c r="A746" s="7"/>
      <c r="B746" s="7"/>
      <c r="C746" s="7"/>
      <c r="D746" s="25"/>
      <c r="E746" s="25"/>
      <c r="F746" s="25"/>
      <c r="G746" s="25"/>
      <c r="H746" s="25"/>
      <c r="I746" s="25"/>
      <c r="J746" s="25"/>
      <c r="K746" s="25"/>
      <c r="L746" s="25"/>
      <c r="M746" s="25"/>
      <c r="N746" s="25"/>
      <c r="O746" s="25"/>
      <c r="P746" s="25"/>
      <c r="Q746" s="7"/>
      <c r="R746" s="7"/>
      <c r="S746" s="7"/>
      <c r="T746" s="7"/>
      <c r="U746" s="7"/>
      <c r="V746" s="7"/>
      <c r="W746" s="7"/>
      <c r="X746" s="7"/>
    </row>
    <row r="747" spans="1:24" x14ac:dyDescent="0.2">
      <c r="A747" s="7"/>
      <c r="B747" s="7"/>
      <c r="C747" s="7"/>
      <c r="D747" s="25"/>
      <c r="E747" s="25"/>
      <c r="F747" s="25"/>
      <c r="G747" s="25"/>
      <c r="H747" s="25"/>
      <c r="I747" s="25"/>
      <c r="J747" s="25"/>
      <c r="K747" s="25"/>
      <c r="L747" s="25"/>
      <c r="M747" s="25"/>
      <c r="N747" s="25"/>
      <c r="O747" s="25"/>
      <c r="P747" s="25"/>
      <c r="Q747" s="7"/>
      <c r="R747" s="7"/>
      <c r="S747" s="7"/>
      <c r="T747" s="7"/>
      <c r="U747" s="7"/>
      <c r="V747" s="7"/>
      <c r="W747" s="7"/>
      <c r="X747" s="7"/>
    </row>
    <row r="748" spans="1:24" x14ac:dyDescent="0.2">
      <c r="A748" s="7"/>
      <c r="B748" s="7"/>
      <c r="C748" s="7"/>
      <c r="D748" s="25"/>
      <c r="E748" s="25"/>
      <c r="F748" s="25"/>
      <c r="G748" s="25"/>
      <c r="H748" s="25"/>
      <c r="I748" s="25"/>
      <c r="J748" s="25"/>
      <c r="K748" s="25"/>
      <c r="L748" s="25"/>
      <c r="M748" s="25"/>
      <c r="N748" s="25"/>
      <c r="O748" s="25"/>
      <c r="P748" s="25"/>
      <c r="Q748" s="7"/>
      <c r="R748" s="7"/>
      <c r="S748" s="7"/>
      <c r="T748" s="7"/>
      <c r="U748" s="7"/>
      <c r="V748" s="7"/>
      <c r="W748" s="7"/>
      <c r="X748" s="7"/>
    </row>
    <row r="749" spans="1:24" x14ac:dyDescent="0.2">
      <c r="A749" s="7"/>
      <c r="B749" s="7"/>
      <c r="C749" s="7"/>
      <c r="D749" s="25"/>
      <c r="E749" s="25"/>
      <c r="F749" s="25"/>
      <c r="G749" s="25"/>
      <c r="H749" s="25"/>
      <c r="I749" s="25"/>
      <c r="J749" s="25"/>
      <c r="K749" s="25"/>
      <c r="L749" s="25"/>
      <c r="M749" s="25"/>
      <c r="N749" s="25"/>
      <c r="O749" s="25"/>
      <c r="P749" s="25"/>
      <c r="Q749" s="7"/>
      <c r="R749" s="7"/>
      <c r="S749" s="7"/>
      <c r="T749" s="7"/>
      <c r="U749" s="7"/>
      <c r="V749" s="7"/>
      <c r="W749" s="7"/>
      <c r="X749" s="7"/>
    </row>
    <row r="750" spans="1:24" x14ac:dyDescent="0.2">
      <c r="A750" s="7"/>
      <c r="B750" s="7"/>
      <c r="C750" s="7"/>
      <c r="D750" s="25"/>
      <c r="E750" s="25"/>
      <c r="F750" s="25"/>
      <c r="G750" s="25"/>
      <c r="H750" s="25"/>
      <c r="I750" s="25"/>
      <c r="J750" s="25"/>
      <c r="K750" s="25"/>
      <c r="L750" s="25"/>
      <c r="M750" s="25"/>
      <c r="N750" s="25"/>
      <c r="O750" s="25"/>
      <c r="P750" s="25"/>
      <c r="Q750" s="7"/>
      <c r="R750" s="7"/>
      <c r="S750" s="7"/>
      <c r="T750" s="7"/>
      <c r="U750" s="7"/>
      <c r="V750" s="7"/>
      <c r="W750" s="7"/>
      <c r="X750" s="7"/>
    </row>
    <row r="751" spans="1:24" x14ac:dyDescent="0.2">
      <c r="A751" s="7"/>
      <c r="B751" s="7"/>
      <c r="C751" s="7"/>
      <c r="D751" s="25"/>
      <c r="E751" s="25"/>
      <c r="F751" s="25"/>
      <c r="G751" s="25"/>
      <c r="H751" s="25"/>
      <c r="I751" s="25"/>
      <c r="J751" s="25"/>
      <c r="K751" s="25"/>
      <c r="L751" s="25"/>
      <c r="M751" s="25"/>
      <c r="N751" s="25"/>
      <c r="O751" s="25"/>
      <c r="P751" s="25"/>
      <c r="Q751" s="7"/>
      <c r="R751" s="7"/>
      <c r="S751" s="7"/>
      <c r="T751" s="7"/>
      <c r="U751" s="7"/>
      <c r="V751" s="7"/>
      <c r="W751" s="7"/>
      <c r="X751" s="7"/>
    </row>
    <row r="752" spans="1:24" x14ac:dyDescent="0.2">
      <c r="A752" s="7"/>
      <c r="B752" s="7"/>
      <c r="C752" s="7"/>
      <c r="D752" s="25"/>
      <c r="E752" s="25"/>
      <c r="F752" s="25"/>
      <c r="G752" s="25"/>
      <c r="H752" s="25"/>
      <c r="I752" s="25"/>
      <c r="J752" s="25"/>
      <c r="K752" s="25"/>
      <c r="L752" s="25"/>
      <c r="M752" s="25"/>
      <c r="N752" s="25"/>
      <c r="O752" s="25"/>
      <c r="P752" s="25"/>
      <c r="Q752" s="7"/>
      <c r="R752" s="7"/>
      <c r="S752" s="7"/>
      <c r="T752" s="7"/>
      <c r="U752" s="7"/>
      <c r="V752" s="7"/>
      <c r="W752" s="7"/>
      <c r="X752" s="7"/>
    </row>
    <row r="753" spans="1:24" x14ac:dyDescent="0.2">
      <c r="A753" s="7"/>
      <c r="B753" s="7"/>
      <c r="C753" s="7"/>
      <c r="D753" s="25"/>
      <c r="E753" s="25"/>
      <c r="F753" s="25"/>
      <c r="G753" s="25"/>
      <c r="H753" s="25"/>
      <c r="I753" s="25"/>
      <c r="J753" s="25"/>
      <c r="K753" s="25"/>
      <c r="L753" s="25"/>
      <c r="M753" s="25"/>
      <c r="N753" s="25"/>
      <c r="O753" s="25"/>
      <c r="P753" s="25"/>
      <c r="Q753" s="7"/>
      <c r="R753" s="7"/>
      <c r="S753" s="7"/>
      <c r="T753" s="7"/>
      <c r="U753" s="7"/>
      <c r="V753" s="7"/>
      <c r="W753" s="7"/>
      <c r="X753" s="7"/>
    </row>
    <row r="754" spans="1:24" x14ac:dyDescent="0.2">
      <c r="A754" s="7"/>
      <c r="B754" s="7"/>
      <c r="C754" s="7"/>
      <c r="D754" s="25"/>
      <c r="E754" s="25"/>
      <c r="F754" s="25"/>
      <c r="G754" s="25"/>
      <c r="H754" s="25"/>
      <c r="I754" s="25"/>
      <c r="J754" s="25"/>
      <c r="K754" s="25"/>
      <c r="L754" s="25"/>
      <c r="M754" s="25"/>
      <c r="N754" s="25"/>
      <c r="O754" s="25"/>
      <c r="P754" s="25"/>
      <c r="Q754" s="7"/>
      <c r="R754" s="7"/>
      <c r="S754" s="7"/>
      <c r="T754" s="7"/>
      <c r="U754" s="7"/>
      <c r="V754" s="7"/>
      <c r="W754" s="7"/>
      <c r="X754" s="7"/>
    </row>
    <row r="755" spans="1:24" x14ac:dyDescent="0.2">
      <c r="A755" s="7"/>
      <c r="B755" s="7"/>
      <c r="C755" s="7"/>
      <c r="D755" s="25"/>
      <c r="E755" s="25"/>
      <c r="F755" s="25"/>
      <c r="G755" s="25"/>
      <c r="H755" s="25"/>
      <c r="I755" s="25"/>
      <c r="J755" s="25"/>
      <c r="K755" s="25"/>
      <c r="L755" s="25"/>
      <c r="M755" s="25"/>
      <c r="N755" s="25"/>
      <c r="O755" s="25"/>
      <c r="P755" s="25"/>
      <c r="Q755" s="7"/>
      <c r="R755" s="7"/>
      <c r="S755" s="7"/>
      <c r="T755" s="7"/>
      <c r="U755" s="7"/>
      <c r="V755" s="7"/>
      <c r="W755" s="7"/>
      <c r="X755" s="7"/>
    </row>
    <row r="756" spans="1:24" x14ac:dyDescent="0.2">
      <c r="A756" s="7"/>
      <c r="B756" s="7"/>
      <c r="C756" s="7"/>
      <c r="D756" s="25"/>
      <c r="E756" s="25"/>
      <c r="F756" s="25"/>
      <c r="G756" s="25"/>
      <c r="H756" s="25"/>
      <c r="I756" s="25"/>
      <c r="J756" s="25"/>
      <c r="K756" s="25"/>
      <c r="L756" s="25"/>
      <c r="M756" s="25"/>
      <c r="N756" s="25"/>
      <c r="O756" s="25"/>
      <c r="P756" s="25"/>
      <c r="Q756" s="7"/>
      <c r="R756" s="7"/>
      <c r="S756" s="7"/>
      <c r="T756" s="7"/>
      <c r="U756" s="7"/>
      <c r="V756" s="7"/>
      <c r="W756" s="7"/>
      <c r="X756" s="7"/>
    </row>
    <row r="757" spans="1:24" x14ac:dyDescent="0.2">
      <c r="A757" s="7"/>
      <c r="B757" s="7"/>
      <c r="C757" s="7"/>
      <c r="D757" s="25"/>
      <c r="E757" s="25"/>
      <c r="F757" s="25"/>
      <c r="G757" s="25"/>
      <c r="H757" s="25"/>
      <c r="I757" s="25"/>
      <c r="J757" s="25"/>
      <c r="K757" s="25"/>
      <c r="L757" s="25"/>
      <c r="M757" s="25"/>
      <c r="N757" s="25"/>
      <c r="O757" s="25"/>
      <c r="P757" s="25"/>
      <c r="Q757" s="7"/>
      <c r="R757" s="7"/>
      <c r="S757" s="7"/>
      <c r="T757" s="7"/>
      <c r="U757" s="7"/>
      <c r="V757" s="7"/>
      <c r="W757" s="7"/>
      <c r="X757" s="7"/>
    </row>
    <row r="758" spans="1:24" x14ac:dyDescent="0.2">
      <c r="A758" s="7"/>
      <c r="B758" s="7"/>
      <c r="C758" s="7"/>
      <c r="D758" s="25"/>
      <c r="E758" s="25"/>
      <c r="F758" s="25"/>
      <c r="G758" s="25"/>
      <c r="H758" s="25"/>
      <c r="I758" s="25"/>
      <c r="J758" s="25"/>
      <c r="K758" s="25"/>
      <c r="L758" s="25"/>
      <c r="M758" s="25"/>
      <c r="N758" s="25"/>
      <c r="O758" s="25"/>
      <c r="P758" s="25"/>
      <c r="Q758" s="7"/>
      <c r="R758" s="7"/>
      <c r="S758" s="7"/>
      <c r="T758" s="7"/>
      <c r="U758" s="7"/>
      <c r="V758" s="7"/>
      <c r="W758" s="7"/>
      <c r="X758" s="7"/>
    </row>
    <row r="759" spans="1:24" x14ac:dyDescent="0.2">
      <c r="A759" s="7"/>
      <c r="B759" s="7"/>
      <c r="C759" s="7"/>
      <c r="D759" s="25"/>
      <c r="E759" s="25"/>
      <c r="F759" s="25"/>
      <c r="G759" s="25"/>
      <c r="H759" s="25"/>
      <c r="I759" s="25"/>
      <c r="J759" s="25"/>
      <c r="K759" s="25"/>
      <c r="L759" s="25"/>
      <c r="M759" s="25"/>
      <c r="N759" s="25"/>
      <c r="O759" s="25"/>
      <c r="P759" s="25"/>
      <c r="Q759" s="7"/>
      <c r="R759" s="7"/>
      <c r="S759" s="7"/>
      <c r="T759" s="7"/>
      <c r="U759" s="7"/>
      <c r="V759" s="7"/>
      <c r="W759" s="7"/>
      <c r="X759" s="7"/>
    </row>
    <row r="760" spans="1:24" x14ac:dyDescent="0.2">
      <c r="A760" s="7"/>
      <c r="B760" s="7"/>
      <c r="C760" s="7"/>
      <c r="D760" s="25"/>
      <c r="E760" s="25"/>
      <c r="F760" s="25"/>
      <c r="G760" s="25"/>
      <c r="H760" s="25"/>
      <c r="I760" s="25"/>
      <c r="J760" s="25"/>
      <c r="K760" s="25"/>
      <c r="L760" s="25"/>
      <c r="M760" s="25"/>
      <c r="N760" s="25"/>
      <c r="O760" s="25"/>
      <c r="P760" s="25"/>
      <c r="Q760" s="7"/>
      <c r="R760" s="7"/>
      <c r="S760" s="7"/>
      <c r="T760" s="7"/>
      <c r="U760" s="7"/>
      <c r="V760" s="7"/>
      <c r="W760" s="7"/>
      <c r="X760" s="7"/>
    </row>
    <row r="761" spans="1:24" x14ac:dyDescent="0.2">
      <c r="A761" s="7"/>
      <c r="B761" s="7"/>
      <c r="C761" s="7"/>
      <c r="D761" s="25"/>
      <c r="E761" s="25"/>
      <c r="F761" s="25"/>
      <c r="G761" s="25"/>
      <c r="H761" s="25"/>
      <c r="I761" s="25"/>
      <c r="J761" s="25"/>
      <c r="K761" s="25"/>
      <c r="L761" s="25"/>
      <c r="M761" s="25"/>
      <c r="N761" s="25"/>
      <c r="O761" s="25"/>
      <c r="P761" s="25"/>
      <c r="Q761" s="7"/>
      <c r="R761" s="7"/>
      <c r="S761" s="7"/>
      <c r="T761" s="7"/>
      <c r="U761" s="7"/>
      <c r="V761" s="7"/>
      <c r="W761" s="7"/>
      <c r="X761" s="7"/>
    </row>
    <row r="762" spans="1:24" x14ac:dyDescent="0.2">
      <c r="A762" s="7"/>
      <c r="B762" s="7"/>
      <c r="C762" s="7"/>
      <c r="D762" s="25"/>
      <c r="E762" s="25"/>
      <c r="F762" s="25"/>
      <c r="G762" s="25"/>
      <c r="H762" s="25"/>
      <c r="I762" s="25"/>
      <c r="J762" s="25"/>
      <c r="K762" s="25"/>
      <c r="L762" s="25"/>
      <c r="M762" s="25"/>
      <c r="N762" s="25"/>
      <c r="O762" s="25"/>
      <c r="P762" s="25"/>
      <c r="Q762" s="7"/>
      <c r="R762" s="7"/>
      <c r="S762" s="7"/>
      <c r="T762" s="7"/>
      <c r="U762" s="7"/>
      <c r="V762" s="7"/>
      <c r="W762" s="7"/>
      <c r="X762" s="7"/>
    </row>
    <row r="763" spans="1:24" x14ac:dyDescent="0.2">
      <c r="A763" s="7"/>
      <c r="B763" s="7"/>
      <c r="C763" s="7"/>
      <c r="D763" s="25"/>
      <c r="E763" s="25"/>
      <c r="F763" s="25"/>
      <c r="G763" s="25"/>
      <c r="H763" s="25"/>
      <c r="I763" s="25"/>
      <c r="J763" s="25"/>
      <c r="K763" s="25"/>
      <c r="L763" s="25"/>
      <c r="M763" s="25"/>
      <c r="N763" s="25"/>
      <c r="O763" s="25"/>
      <c r="P763" s="25"/>
      <c r="Q763" s="7"/>
      <c r="R763" s="7"/>
      <c r="S763" s="7"/>
      <c r="T763" s="7"/>
      <c r="U763" s="7"/>
      <c r="V763" s="7"/>
      <c r="W763" s="7"/>
      <c r="X763" s="7"/>
    </row>
    <row r="764" spans="1:24" x14ac:dyDescent="0.2">
      <c r="A764" s="7"/>
      <c r="B764" s="7"/>
      <c r="C764" s="7"/>
      <c r="D764" s="25"/>
      <c r="E764" s="25"/>
      <c r="F764" s="25"/>
      <c r="G764" s="25"/>
      <c r="H764" s="25"/>
      <c r="I764" s="25"/>
      <c r="J764" s="25"/>
      <c r="K764" s="25"/>
      <c r="L764" s="25"/>
      <c r="M764" s="25"/>
      <c r="N764" s="25"/>
      <c r="O764" s="25"/>
      <c r="P764" s="25"/>
      <c r="Q764" s="7"/>
      <c r="R764" s="7"/>
      <c r="S764" s="7"/>
      <c r="T764" s="7"/>
      <c r="U764" s="7"/>
      <c r="V764" s="7"/>
      <c r="W764" s="7"/>
      <c r="X764" s="7"/>
    </row>
    <row r="765" spans="1:24" x14ac:dyDescent="0.2">
      <c r="A765" s="7"/>
      <c r="B765" s="7"/>
      <c r="C765" s="7"/>
      <c r="D765" s="25"/>
      <c r="E765" s="25"/>
      <c r="F765" s="25"/>
      <c r="G765" s="25"/>
      <c r="H765" s="25"/>
      <c r="I765" s="25"/>
      <c r="J765" s="25"/>
      <c r="K765" s="25"/>
      <c r="L765" s="25"/>
      <c r="M765" s="25"/>
      <c r="N765" s="25"/>
      <c r="O765" s="25"/>
      <c r="P765" s="25"/>
      <c r="Q765" s="7"/>
      <c r="R765" s="7"/>
      <c r="S765" s="7"/>
      <c r="T765" s="7"/>
      <c r="U765" s="7"/>
      <c r="V765" s="7"/>
      <c r="W765" s="7"/>
      <c r="X765" s="7"/>
    </row>
    <row r="766" spans="1:24" x14ac:dyDescent="0.2">
      <c r="A766" s="7"/>
      <c r="B766" s="7"/>
      <c r="C766" s="7"/>
      <c r="D766" s="25"/>
      <c r="E766" s="25"/>
      <c r="F766" s="25"/>
      <c r="G766" s="25"/>
      <c r="H766" s="25"/>
      <c r="I766" s="25"/>
      <c r="J766" s="25"/>
      <c r="K766" s="25"/>
      <c r="L766" s="25"/>
      <c r="M766" s="25"/>
      <c r="N766" s="25"/>
      <c r="O766" s="25"/>
      <c r="P766" s="25"/>
      <c r="Q766" s="7"/>
      <c r="R766" s="7"/>
      <c r="S766" s="7"/>
      <c r="T766" s="7"/>
      <c r="U766" s="7"/>
      <c r="V766" s="7"/>
      <c r="W766" s="7"/>
      <c r="X766" s="7"/>
    </row>
    <row r="767" spans="1:24" x14ac:dyDescent="0.2">
      <c r="A767" s="7"/>
      <c r="B767" s="7"/>
      <c r="C767" s="7"/>
      <c r="D767" s="25"/>
      <c r="E767" s="25"/>
      <c r="F767" s="25"/>
      <c r="G767" s="25"/>
      <c r="H767" s="25"/>
      <c r="I767" s="25"/>
      <c r="J767" s="25"/>
      <c r="K767" s="25"/>
      <c r="L767" s="25"/>
      <c r="M767" s="25"/>
      <c r="N767" s="25"/>
      <c r="O767" s="25"/>
      <c r="P767" s="25"/>
      <c r="Q767" s="7"/>
      <c r="R767" s="7"/>
      <c r="S767" s="7"/>
      <c r="T767" s="7"/>
      <c r="U767" s="7"/>
      <c r="V767" s="7"/>
      <c r="W767" s="7"/>
      <c r="X767" s="7"/>
    </row>
    <row r="768" spans="1:24" x14ac:dyDescent="0.2">
      <c r="A768" s="7"/>
      <c r="B768" s="7"/>
      <c r="C768" s="7"/>
      <c r="D768" s="25"/>
      <c r="E768" s="25"/>
      <c r="F768" s="25"/>
      <c r="G768" s="25"/>
      <c r="H768" s="25"/>
      <c r="I768" s="25"/>
      <c r="J768" s="25"/>
      <c r="K768" s="25"/>
      <c r="L768" s="25"/>
      <c r="M768" s="25"/>
      <c r="N768" s="25"/>
      <c r="O768" s="25"/>
      <c r="P768" s="25"/>
      <c r="Q768" s="7"/>
      <c r="R768" s="7"/>
      <c r="S768" s="7"/>
      <c r="T768" s="7"/>
      <c r="U768" s="7"/>
      <c r="V768" s="7"/>
      <c r="W768" s="7"/>
      <c r="X768" s="7"/>
    </row>
    <row r="769" spans="1:24" x14ac:dyDescent="0.2">
      <c r="A769" s="7"/>
      <c r="B769" s="7"/>
      <c r="C769" s="7"/>
      <c r="D769" s="25"/>
      <c r="E769" s="25"/>
      <c r="F769" s="25"/>
      <c r="G769" s="25"/>
      <c r="H769" s="25"/>
      <c r="I769" s="25"/>
      <c r="J769" s="25"/>
      <c r="K769" s="25"/>
      <c r="L769" s="25"/>
      <c r="M769" s="25"/>
      <c r="N769" s="25"/>
      <c r="O769" s="25"/>
      <c r="P769" s="25"/>
      <c r="Q769" s="7"/>
      <c r="R769" s="7"/>
      <c r="S769" s="7"/>
      <c r="T769" s="7"/>
      <c r="U769" s="7"/>
      <c r="V769" s="7"/>
      <c r="W769" s="7"/>
      <c r="X769" s="7"/>
    </row>
    <row r="770" spans="1:24" x14ac:dyDescent="0.2">
      <c r="A770" s="7"/>
      <c r="B770" s="7"/>
      <c r="C770" s="7"/>
      <c r="D770" s="25"/>
      <c r="E770" s="25"/>
      <c r="F770" s="25"/>
      <c r="G770" s="25"/>
      <c r="H770" s="25"/>
      <c r="I770" s="25"/>
      <c r="J770" s="25"/>
      <c r="K770" s="25"/>
      <c r="L770" s="25"/>
      <c r="M770" s="25"/>
      <c r="N770" s="25"/>
      <c r="O770" s="25"/>
      <c r="P770" s="25"/>
      <c r="Q770" s="7"/>
      <c r="R770" s="7"/>
      <c r="S770" s="7"/>
      <c r="T770" s="7"/>
      <c r="U770" s="7"/>
      <c r="V770" s="7"/>
      <c r="W770" s="7"/>
      <c r="X770" s="7"/>
    </row>
    <row r="771" spans="1:24" x14ac:dyDescent="0.2">
      <c r="A771" s="7"/>
      <c r="B771" s="7"/>
      <c r="C771" s="7"/>
      <c r="D771" s="25"/>
      <c r="E771" s="25"/>
      <c r="F771" s="25"/>
      <c r="G771" s="25"/>
      <c r="H771" s="25"/>
      <c r="I771" s="25"/>
      <c r="J771" s="25"/>
      <c r="K771" s="25"/>
      <c r="L771" s="25"/>
      <c r="M771" s="25"/>
      <c r="N771" s="25"/>
      <c r="O771" s="25"/>
      <c r="P771" s="25"/>
      <c r="Q771" s="7"/>
      <c r="R771" s="7"/>
      <c r="S771" s="7"/>
      <c r="T771" s="7"/>
      <c r="U771" s="7"/>
      <c r="V771" s="7"/>
      <c r="W771" s="7"/>
      <c r="X771" s="7"/>
    </row>
    <row r="772" spans="1:24" x14ac:dyDescent="0.2">
      <c r="A772" s="7"/>
      <c r="B772" s="7"/>
      <c r="C772" s="7"/>
      <c r="D772" s="25"/>
      <c r="E772" s="25"/>
      <c r="F772" s="25"/>
      <c r="G772" s="25"/>
      <c r="H772" s="25"/>
      <c r="I772" s="25"/>
      <c r="J772" s="25"/>
      <c r="K772" s="25"/>
      <c r="L772" s="25"/>
      <c r="M772" s="25"/>
      <c r="N772" s="25"/>
      <c r="O772" s="25"/>
      <c r="P772" s="25"/>
      <c r="Q772" s="7"/>
      <c r="R772" s="7"/>
      <c r="S772" s="7"/>
      <c r="T772" s="7"/>
      <c r="U772" s="7"/>
      <c r="V772" s="7"/>
      <c r="W772" s="7"/>
      <c r="X772" s="7"/>
    </row>
    <row r="773" spans="1:24" x14ac:dyDescent="0.2">
      <c r="A773" s="7"/>
      <c r="B773" s="7"/>
      <c r="C773" s="7"/>
      <c r="D773" s="25"/>
      <c r="E773" s="25"/>
      <c r="F773" s="25"/>
      <c r="G773" s="25"/>
      <c r="H773" s="25"/>
      <c r="I773" s="25"/>
      <c r="J773" s="25"/>
      <c r="K773" s="25"/>
      <c r="L773" s="25"/>
      <c r="M773" s="25"/>
      <c r="N773" s="25"/>
      <c r="O773" s="25"/>
      <c r="P773" s="25"/>
      <c r="Q773" s="7"/>
      <c r="R773" s="7"/>
      <c r="S773" s="7"/>
      <c r="T773" s="7"/>
      <c r="U773" s="7"/>
      <c r="V773" s="7"/>
      <c r="W773" s="7"/>
      <c r="X773" s="7"/>
    </row>
    <row r="774" spans="1:24" x14ac:dyDescent="0.2">
      <c r="A774" s="7"/>
      <c r="B774" s="7"/>
      <c r="C774" s="7"/>
      <c r="D774" s="25"/>
      <c r="E774" s="25"/>
      <c r="F774" s="25"/>
      <c r="G774" s="25"/>
      <c r="H774" s="25"/>
      <c r="I774" s="25"/>
      <c r="J774" s="25"/>
      <c r="K774" s="25"/>
      <c r="L774" s="25"/>
      <c r="M774" s="25"/>
      <c r="N774" s="25"/>
      <c r="O774" s="25"/>
      <c r="P774" s="25"/>
      <c r="Q774" s="7"/>
      <c r="R774" s="7"/>
      <c r="S774" s="7"/>
      <c r="T774" s="7"/>
      <c r="U774" s="7"/>
      <c r="V774" s="7"/>
      <c r="W774" s="7"/>
      <c r="X774" s="7"/>
    </row>
    <row r="775" spans="1:24" x14ac:dyDescent="0.2">
      <c r="A775" s="7"/>
      <c r="B775" s="7"/>
      <c r="C775" s="7"/>
      <c r="D775" s="25"/>
      <c r="E775" s="25"/>
      <c r="F775" s="25"/>
      <c r="G775" s="25"/>
      <c r="H775" s="25"/>
      <c r="I775" s="25"/>
      <c r="J775" s="25"/>
      <c r="K775" s="25"/>
      <c r="L775" s="25"/>
      <c r="M775" s="25"/>
      <c r="N775" s="25"/>
      <c r="O775" s="25"/>
      <c r="P775" s="25"/>
      <c r="Q775" s="7"/>
      <c r="R775" s="7"/>
      <c r="S775" s="7"/>
      <c r="T775" s="7"/>
      <c r="U775" s="7"/>
      <c r="V775" s="7"/>
      <c r="W775" s="7"/>
      <c r="X775" s="7"/>
    </row>
    <row r="776" spans="1:24" x14ac:dyDescent="0.2">
      <c r="A776" s="7"/>
      <c r="B776" s="7"/>
      <c r="C776" s="7"/>
      <c r="D776" s="25"/>
      <c r="E776" s="25"/>
      <c r="F776" s="25"/>
      <c r="G776" s="25"/>
      <c r="H776" s="25"/>
      <c r="I776" s="25"/>
      <c r="J776" s="25"/>
      <c r="K776" s="25"/>
      <c r="L776" s="25"/>
      <c r="M776" s="25"/>
      <c r="N776" s="25"/>
      <c r="O776" s="25"/>
      <c r="P776" s="25"/>
      <c r="Q776" s="7"/>
      <c r="R776" s="7"/>
      <c r="S776" s="7"/>
      <c r="T776" s="7"/>
      <c r="U776" s="7"/>
      <c r="V776" s="7"/>
      <c r="W776" s="7"/>
      <c r="X776" s="7"/>
    </row>
    <row r="777" spans="1:24" x14ac:dyDescent="0.2">
      <c r="A777" s="7"/>
      <c r="B777" s="7"/>
      <c r="C777" s="7"/>
      <c r="D777" s="25"/>
      <c r="E777" s="25"/>
      <c r="F777" s="25"/>
      <c r="G777" s="25"/>
      <c r="H777" s="25"/>
      <c r="I777" s="25"/>
      <c r="J777" s="25"/>
      <c r="K777" s="25"/>
      <c r="L777" s="25"/>
      <c r="M777" s="25"/>
      <c r="N777" s="25"/>
      <c r="O777" s="25"/>
      <c r="P777" s="25"/>
      <c r="Q777" s="7"/>
      <c r="R777" s="7"/>
      <c r="S777" s="7"/>
      <c r="T777" s="7"/>
      <c r="U777" s="7"/>
      <c r="V777" s="7"/>
      <c r="W777" s="7"/>
      <c r="X777" s="7"/>
    </row>
    <row r="778" spans="1:24" x14ac:dyDescent="0.2">
      <c r="A778" s="7"/>
      <c r="B778" s="7"/>
      <c r="C778" s="7"/>
      <c r="D778" s="25"/>
      <c r="E778" s="25"/>
      <c r="F778" s="25"/>
      <c r="G778" s="25"/>
      <c r="H778" s="25"/>
      <c r="I778" s="25"/>
      <c r="J778" s="25"/>
      <c r="K778" s="25"/>
      <c r="L778" s="25"/>
      <c r="M778" s="25"/>
      <c r="N778" s="25"/>
      <c r="O778" s="25"/>
      <c r="P778" s="25"/>
      <c r="Q778" s="7"/>
      <c r="R778" s="7"/>
      <c r="S778" s="7"/>
      <c r="T778" s="7"/>
      <c r="U778" s="7"/>
      <c r="V778" s="7"/>
      <c r="W778" s="7"/>
      <c r="X778" s="7"/>
    </row>
    <row r="779" spans="1:24" x14ac:dyDescent="0.2">
      <c r="A779" s="7"/>
      <c r="B779" s="7"/>
      <c r="C779" s="7"/>
      <c r="D779" s="25"/>
      <c r="E779" s="25"/>
      <c r="F779" s="25"/>
      <c r="G779" s="25"/>
      <c r="H779" s="25"/>
      <c r="I779" s="25"/>
      <c r="J779" s="25"/>
      <c r="K779" s="25"/>
      <c r="L779" s="25"/>
      <c r="M779" s="25"/>
      <c r="N779" s="25"/>
      <c r="O779" s="25"/>
      <c r="P779" s="25"/>
      <c r="Q779" s="7"/>
      <c r="R779" s="7"/>
      <c r="S779" s="7"/>
      <c r="T779" s="7"/>
      <c r="U779" s="7"/>
      <c r="V779" s="7"/>
      <c r="W779" s="7"/>
      <c r="X779" s="7"/>
    </row>
    <row r="780" spans="1:24" x14ac:dyDescent="0.2">
      <c r="A780" s="7"/>
      <c r="B780" s="7"/>
      <c r="C780" s="7"/>
      <c r="D780" s="25"/>
      <c r="E780" s="25"/>
      <c r="F780" s="25"/>
      <c r="G780" s="25"/>
      <c r="H780" s="25"/>
      <c r="I780" s="25"/>
      <c r="J780" s="25"/>
      <c r="K780" s="25"/>
      <c r="L780" s="25"/>
      <c r="M780" s="25"/>
      <c r="N780" s="25"/>
      <c r="O780" s="25"/>
      <c r="P780" s="25"/>
      <c r="Q780" s="7"/>
      <c r="R780" s="7"/>
      <c r="S780" s="7"/>
      <c r="T780" s="7"/>
      <c r="U780" s="7"/>
      <c r="V780" s="7"/>
      <c r="W780" s="7"/>
      <c r="X780" s="7"/>
    </row>
    <row r="781" spans="1:24" x14ac:dyDescent="0.2">
      <c r="A781" s="7"/>
      <c r="B781" s="7"/>
      <c r="C781" s="7"/>
      <c r="D781" s="25"/>
      <c r="E781" s="25"/>
      <c r="F781" s="25"/>
      <c r="G781" s="25"/>
      <c r="H781" s="25"/>
      <c r="I781" s="25"/>
      <c r="J781" s="25"/>
      <c r="K781" s="25"/>
      <c r="L781" s="25"/>
      <c r="M781" s="25"/>
      <c r="N781" s="25"/>
      <c r="O781" s="25"/>
      <c r="P781" s="25"/>
      <c r="Q781" s="7"/>
      <c r="R781" s="7"/>
      <c r="S781" s="7"/>
      <c r="T781" s="7"/>
      <c r="U781" s="7"/>
      <c r="V781" s="7"/>
      <c r="W781" s="7"/>
      <c r="X781" s="7"/>
    </row>
    <row r="782" spans="1:24" x14ac:dyDescent="0.2">
      <c r="A782" s="7"/>
      <c r="B782" s="7"/>
      <c r="C782" s="7"/>
      <c r="D782" s="25"/>
      <c r="E782" s="25"/>
      <c r="F782" s="25"/>
      <c r="G782" s="25"/>
      <c r="H782" s="25"/>
      <c r="I782" s="25"/>
      <c r="J782" s="25"/>
      <c r="K782" s="25"/>
      <c r="L782" s="25"/>
      <c r="M782" s="25"/>
      <c r="N782" s="25"/>
      <c r="O782" s="25"/>
      <c r="P782" s="25"/>
      <c r="Q782" s="7"/>
      <c r="R782" s="7"/>
      <c r="S782" s="7"/>
      <c r="T782" s="7"/>
      <c r="U782" s="7"/>
      <c r="V782" s="7"/>
      <c r="W782" s="7"/>
      <c r="X782" s="7"/>
    </row>
    <row r="783" spans="1:24" x14ac:dyDescent="0.2">
      <c r="A783" s="7"/>
      <c r="B783" s="7"/>
      <c r="C783" s="7"/>
      <c r="D783" s="25"/>
      <c r="E783" s="25"/>
      <c r="F783" s="25"/>
      <c r="G783" s="25"/>
      <c r="H783" s="25"/>
      <c r="I783" s="25"/>
      <c r="J783" s="25"/>
      <c r="K783" s="25"/>
      <c r="L783" s="25"/>
      <c r="M783" s="25"/>
      <c r="N783" s="25"/>
      <c r="O783" s="25"/>
      <c r="P783" s="25"/>
      <c r="Q783" s="7"/>
      <c r="R783" s="7"/>
      <c r="S783" s="7"/>
      <c r="T783" s="7"/>
      <c r="U783" s="7"/>
      <c r="V783" s="7"/>
      <c r="W783" s="7"/>
      <c r="X783" s="7"/>
    </row>
    <row r="784" spans="1:24" x14ac:dyDescent="0.2">
      <c r="A784" s="7"/>
      <c r="B784" s="7"/>
      <c r="C784" s="7"/>
      <c r="D784" s="25"/>
      <c r="E784" s="25"/>
      <c r="F784" s="25"/>
      <c r="G784" s="25"/>
      <c r="H784" s="25"/>
      <c r="I784" s="25"/>
      <c r="J784" s="25"/>
      <c r="K784" s="25"/>
      <c r="L784" s="25"/>
      <c r="M784" s="25"/>
      <c r="N784" s="25"/>
      <c r="O784" s="25"/>
      <c r="P784" s="25"/>
      <c r="Q784" s="7"/>
      <c r="R784" s="7"/>
      <c r="S784" s="7"/>
      <c r="T784" s="7"/>
      <c r="U784" s="7"/>
      <c r="V784" s="7"/>
      <c r="W784" s="7"/>
      <c r="X784" s="7"/>
    </row>
    <row r="785" spans="1:24" x14ac:dyDescent="0.2">
      <c r="A785" s="7"/>
      <c r="B785" s="7"/>
      <c r="C785" s="7"/>
      <c r="D785" s="25"/>
      <c r="E785" s="25"/>
      <c r="F785" s="25"/>
      <c r="G785" s="25"/>
      <c r="H785" s="25"/>
      <c r="I785" s="25"/>
      <c r="J785" s="25"/>
      <c r="K785" s="25"/>
      <c r="L785" s="25"/>
      <c r="M785" s="25"/>
      <c r="N785" s="25"/>
      <c r="O785" s="25"/>
      <c r="P785" s="25"/>
      <c r="Q785" s="7"/>
      <c r="R785" s="7"/>
      <c r="S785" s="7"/>
      <c r="T785" s="7"/>
      <c r="U785" s="7"/>
      <c r="V785" s="7"/>
      <c r="W785" s="7"/>
      <c r="X785" s="7"/>
    </row>
    <row r="786" spans="1:24" x14ac:dyDescent="0.2">
      <c r="A786" s="7"/>
      <c r="B786" s="7"/>
      <c r="C786" s="7"/>
      <c r="D786" s="25"/>
      <c r="E786" s="25"/>
      <c r="F786" s="25"/>
      <c r="G786" s="25"/>
      <c r="H786" s="25"/>
      <c r="I786" s="25"/>
      <c r="J786" s="25"/>
      <c r="K786" s="25"/>
      <c r="L786" s="25"/>
      <c r="M786" s="25"/>
      <c r="N786" s="25"/>
      <c r="O786" s="25"/>
      <c r="P786" s="25"/>
      <c r="Q786" s="7"/>
      <c r="R786" s="7"/>
      <c r="S786" s="7"/>
      <c r="T786" s="7"/>
      <c r="U786" s="7"/>
      <c r="V786" s="7"/>
      <c r="W786" s="7"/>
      <c r="X786" s="7"/>
    </row>
    <row r="787" spans="1:24" x14ac:dyDescent="0.2">
      <c r="A787" s="7"/>
      <c r="B787" s="7"/>
      <c r="C787" s="7"/>
      <c r="D787" s="25"/>
      <c r="E787" s="25"/>
      <c r="F787" s="25"/>
      <c r="G787" s="25"/>
      <c r="H787" s="25"/>
      <c r="I787" s="25"/>
      <c r="J787" s="25"/>
      <c r="K787" s="25"/>
      <c r="L787" s="25"/>
      <c r="M787" s="25"/>
      <c r="N787" s="25"/>
      <c r="O787" s="25"/>
      <c r="P787" s="25"/>
      <c r="Q787" s="7"/>
      <c r="R787" s="7"/>
      <c r="S787" s="7"/>
      <c r="T787" s="7"/>
      <c r="U787" s="7"/>
      <c r="V787" s="7"/>
      <c r="W787" s="7"/>
      <c r="X787" s="7"/>
    </row>
    <row r="788" spans="1:24" x14ac:dyDescent="0.2">
      <c r="A788" s="7"/>
      <c r="B788" s="7"/>
      <c r="C788" s="7"/>
      <c r="D788" s="25"/>
      <c r="E788" s="25"/>
      <c r="F788" s="25"/>
      <c r="G788" s="25"/>
      <c r="H788" s="25"/>
      <c r="I788" s="25"/>
      <c r="J788" s="25"/>
      <c r="K788" s="25"/>
      <c r="L788" s="25"/>
      <c r="M788" s="25"/>
      <c r="N788" s="25"/>
      <c r="O788" s="25"/>
      <c r="P788" s="25"/>
      <c r="Q788" s="7"/>
      <c r="R788" s="7"/>
      <c r="S788" s="7"/>
      <c r="T788" s="7"/>
      <c r="U788" s="7"/>
      <c r="V788" s="7"/>
      <c r="W788" s="7"/>
      <c r="X788" s="7"/>
    </row>
    <row r="789" spans="1:24" x14ac:dyDescent="0.2">
      <c r="A789" s="7"/>
      <c r="B789" s="7"/>
      <c r="C789" s="7"/>
      <c r="D789" s="25"/>
      <c r="E789" s="25"/>
      <c r="F789" s="25"/>
      <c r="G789" s="25"/>
      <c r="H789" s="25"/>
      <c r="I789" s="25"/>
      <c r="J789" s="25"/>
      <c r="K789" s="25"/>
      <c r="L789" s="25"/>
      <c r="M789" s="25"/>
      <c r="N789" s="25"/>
      <c r="O789" s="25"/>
      <c r="P789" s="25"/>
      <c r="Q789" s="7"/>
      <c r="R789" s="7"/>
      <c r="S789" s="7"/>
      <c r="T789" s="7"/>
      <c r="U789" s="7"/>
      <c r="V789" s="7"/>
      <c r="W789" s="7"/>
      <c r="X789" s="7"/>
    </row>
    <row r="790" spans="1:24" x14ac:dyDescent="0.2">
      <c r="A790" s="7"/>
      <c r="B790" s="7"/>
      <c r="C790" s="7"/>
      <c r="D790" s="25"/>
      <c r="E790" s="25"/>
      <c r="F790" s="25"/>
      <c r="G790" s="25"/>
      <c r="H790" s="25"/>
      <c r="I790" s="25"/>
      <c r="J790" s="25"/>
      <c r="K790" s="25"/>
      <c r="L790" s="25"/>
      <c r="M790" s="25"/>
      <c r="N790" s="25"/>
      <c r="O790" s="25"/>
      <c r="P790" s="25"/>
      <c r="Q790" s="7"/>
      <c r="R790" s="7"/>
      <c r="S790" s="7"/>
      <c r="T790" s="7"/>
      <c r="U790" s="7"/>
      <c r="V790" s="7"/>
      <c r="W790" s="7"/>
      <c r="X790" s="7"/>
    </row>
    <row r="791" spans="1:24" x14ac:dyDescent="0.2">
      <c r="A791" s="7"/>
      <c r="B791" s="7"/>
      <c r="C791" s="7"/>
      <c r="D791" s="25"/>
      <c r="E791" s="25"/>
      <c r="F791" s="25"/>
      <c r="G791" s="25"/>
      <c r="H791" s="25"/>
      <c r="I791" s="25"/>
      <c r="J791" s="25"/>
      <c r="K791" s="25"/>
      <c r="L791" s="25"/>
      <c r="M791" s="25"/>
      <c r="N791" s="25"/>
      <c r="O791" s="25"/>
      <c r="P791" s="25"/>
      <c r="Q791" s="7"/>
      <c r="R791" s="7"/>
      <c r="S791" s="7"/>
      <c r="T791" s="7"/>
      <c r="U791" s="7"/>
      <c r="V791" s="7"/>
      <c r="W791" s="7"/>
      <c r="X791" s="7"/>
    </row>
    <row r="792" spans="1:24" x14ac:dyDescent="0.2">
      <c r="A792" s="7"/>
      <c r="B792" s="7"/>
      <c r="C792" s="7"/>
      <c r="D792" s="25"/>
      <c r="E792" s="25"/>
      <c r="F792" s="25"/>
      <c r="G792" s="25"/>
      <c r="H792" s="25"/>
      <c r="I792" s="25"/>
      <c r="J792" s="25"/>
      <c r="K792" s="25"/>
      <c r="L792" s="25"/>
      <c r="M792" s="25"/>
      <c r="N792" s="25"/>
      <c r="O792" s="25"/>
      <c r="P792" s="25"/>
      <c r="Q792" s="7"/>
      <c r="R792" s="7"/>
      <c r="S792" s="7"/>
      <c r="T792" s="7"/>
      <c r="U792" s="7"/>
      <c r="V792" s="7"/>
      <c r="W792" s="7"/>
      <c r="X792" s="7"/>
    </row>
    <row r="793" spans="1:24" x14ac:dyDescent="0.2">
      <c r="A793" s="7"/>
      <c r="B793" s="7"/>
      <c r="C793" s="7"/>
      <c r="D793" s="25"/>
      <c r="E793" s="25"/>
      <c r="F793" s="25"/>
      <c r="G793" s="25"/>
      <c r="H793" s="25"/>
      <c r="I793" s="25"/>
      <c r="J793" s="25"/>
      <c r="K793" s="25"/>
      <c r="L793" s="25"/>
      <c r="M793" s="25"/>
      <c r="N793" s="25"/>
      <c r="O793" s="25"/>
      <c r="P793" s="25"/>
      <c r="Q793" s="7"/>
      <c r="R793" s="7"/>
      <c r="S793" s="7"/>
      <c r="T793" s="7"/>
      <c r="U793" s="7"/>
      <c r="V793" s="7"/>
      <c r="W793" s="7"/>
      <c r="X793" s="7"/>
    </row>
    <row r="794" spans="1:24" x14ac:dyDescent="0.2">
      <c r="A794" s="7"/>
      <c r="B794" s="7"/>
      <c r="C794" s="7"/>
      <c r="D794" s="25"/>
      <c r="E794" s="25"/>
      <c r="F794" s="25"/>
      <c r="G794" s="25"/>
      <c r="H794" s="25"/>
      <c r="I794" s="25"/>
      <c r="J794" s="25"/>
      <c r="K794" s="25"/>
      <c r="L794" s="25"/>
      <c r="M794" s="25"/>
      <c r="N794" s="25"/>
      <c r="O794" s="25"/>
      <c r="P794" s="25"/>
      <c r="Q794" s="7"/>
      <c r="R794" s="7"/>
      <c r="S794" s="7"/>
      <c r="T794" s="7"/>
      <c r="U794" s="7"/>
      <c r="V794" s="7"/>
      <c r="W794" s="7"/>
      <c r="X794" s="7"/>
    </row>
    <row r="795" spans="1:24" x14ac:dyDescent="0.2">
      <c r="A795" s="7"/>
      <c r="B795" s="7"/>
      <c r="C795" s="7"/>
      <c r="D795" s="25"/>
      <c r="E795" s="25"/>
      <c r="F795" s="25"/>
      <c r="G795" s="25"/>
      <c r="H795" s="25"/>
      <c r="I795" s="25"/>
      <c r="J795" s="25"/>
      <c r="K795" s="25"/>
      <c r="L795" s="25"/>
      <c r="M795" s="25"/>
      <c r="N795" s="25"/>
      <c r="O795" s="25"/>
      <c r="P795" s="25"/>
      <c r="Q795" s="7"/>
      <c r="R795" s="7"/>
      <c r="S795" s="7"/>
      <c r="T795" s="7"/>
      <c r="U795" s="7"/>
      <c r="V795" s="7"/>
      <c r="W795" s="7"/>
      <c r="X795" s="7"/>
    </row>
    <row r="796" spans="1:24" x14ac:dyDescent="0.2">
      <c r="A796" s="7"/>
      <c r="B796" s="7"/>
      <c r="C796" s="7"/>
      <c r="D796" s="25"/>
      <c r="E796" s="25"/>
      <c r="F796" s="25"/>
      <c r="G796" s="25"/>
      <c r="H796" s="25"/>
      <c r="I796" s="25"/>
      <c r="J796" s="25"/>
      <c r="K796" s="25"/>
      <c r="L796" s="25"/>
      <c r="M796" s="25"/>
      <c r="N796" s="25"/>
      <c r="O796" s="25"/>
      <c r="P796" s="25"/>
      <c r="Q796" s="7"/>
      <c r="R796" s="7"/>
      <c r="S796" s="7"/>
      <c r="T796" s="7"/>
      <c r="U796" s="7"/>
      <c r="V796" s="7"/>
      <c r="W796" s="7"/>
      <c r="X796" s="7"/>
    </row>
    <row r="797" spans="1:24" x14ac:dyDescent="0.2">
      <c r="A797" s="7"/>
      <c r="B797" s="7"/>
      <c r="C797" s="7"/>
      <c r="D797" s="25"/>
      <c r="E797" s="25"/>
      <c r="F797" s="25"/>
      <c r="G797" s="25"/>
      <c r="H797" s="25"/>
      <c r="I797" s="25"/>
      <c r="J797" s="25"/>
      <c r="K797" s="25"/>
      <c r="L797" s="25"/>
      <c r="M797" s="25"/>
      <c r="N797" s="25"/>
      <c r="O797" s="25"/>
      <c r="P797" s="25"/>
      <c r="Q797" s="7"/>
      <c r="R797" s="7"/>
      <c r="S797" s="7"/>
      <c r="T797" s="7"/>
      <c r="U797" s="7"/>
      <c r="V797" s="7"/>
      <c r="W797" s="7"/>
      <c r="X797" s="7"/>
    </row>
    <row r="798" spans="1:24" x14ac:dyDescent="0.2">
      <c r="A798" s="7"/>
      <c r="B798" s="7"/>
      <c r="C798" s="7"/>
      <c r="D798" s="25"/>
      <c r="E798" s="25"/>
      <c r="F798" s="25"/>
      <c r="G798" s="25"/>
      <c r="H798" s="25"/>
      <c r="I798" s="25"/>
      <c r="J798" s="25"/>
      <c r="K798" s="25"/>
      <c r="L798" s="25"/>
      <c r="M798" s="25"/>
      <c r="N798" s="25"/>
      <c r="O798" s="25"/>
      <c r="P798" s="25"/>
      <c r="Q798" s="7"/>
      <c r="R798" s="7"/>
      <c r="S798" s="7"/>
      <c r="T798" s="7"/>
      <c r="U798" s="7"/>
      <c r="V798" s="7"/>
      <c r="W798" s="7"/>
      <c r="X798" s="7"/>
    </row>
    <row r="799" spans="1:24" x14ac:dyDescent="0.2">
      <c r="A799" s="7"/>
      <c r="B799" s="7"/>
      <c r="C799" s="7"/>
      <c r="D799" s="25"/>
      <c r="E799" s="25"/>
      <c r="F799" s="25"/>
      <c r="G799" s="25"/>
      <c r="H799" s="25"/>
      <c r="I799" s="25"/>
      <c r="J799" s="25"/>
      <c r="K799" s="25"/>
      <c r="L799" s="25"/>
      <c r="M799" s="25"/>
      <c r="N799" s="25"/>
      <c r="O799" s="25"/>
      <c r="P799" s="25"/>
      <c r="Q799" s="7"/>
      <c r="R799" s="7"/>
      <c r="S799" s="7"/>
      <c r="T799" s="7"/>
      <c r="U799" s="7"/>
      <c r="V799" s="7"/>
      <c r="W799" s="7"/>
      <c r="X799" s="7"/>
    </row>
    <row r="800" spans="1:24" x14ac:dyDescent="0.2">
      <c r="A800" s="7"/>
      <c r="B800" s="7"/>
      <c r="C800" s="7"/>
      <c r="D800" s="25"/>
      <c r="E800" s="25"/>
      <c r="F800" s="25"/>
      <c r="G800" s="25"/>
      <c r="H800" s="25"/>
      <c r="I800" s="25"/>
      <c r="J800" s="25"/>
      <c r="K800" s="25"/>
      <c r="L800" s="25"/>
      <c r="M800" s="25"/>
      <c r="N800" s="25"/>
      <c r="O800" s="25"/>
      <c r="P800" s="25"/>
      <c r="Q800" s="7"/>
      <c r="R800" s="7"/>
      <c r="S800" s="7"/>
      <c r="T800" s="7"/>
      <c r="U800" s="7"/>
      <c r="V800" s="7"/>
      <c r="W800" s="7"/>
      <c r="X800" s="7"/>
    </row>
    <row r="801" spans="1:24" x14ac:dyDescent="0.2">
      <c r="A801" s="7"/>
      <c r="B801" s="7"/>
      <c r="C801" s="7"/>
      <c r="D801" s="25"/>
      <c r="E801" s="25"/>
      <c r="F801" s="25"/>
      <c r="G801" s="25"/>
      <c r="H801" s="25"/>
      <c r="I801" s="25"/>
      <c r="J801" s="25"/>
      <c r="K801" s="25"/>
      <c r="L801" s="25"/>
      <c r="M801" s="25"/>
      <c r="N801" s="25"/>
      <c r="O801" s="25"/>
      <c r="P801" s="25"/>
      <c r="Q801" s="7"/>
      <c r="R801" s="7"/>
      <c r="S801" s="7"/>
      <c r="T801" s="7"/>
      <c r="U801" s="7"/>
      <c r="V801" s="7"/>
      <c r="W801" s="7"/>
      <c r="X801" s="7"/>
    </row>
    <row r="802" spans="1:24" x14ac:dyDescent="0.2">
      <c r="A802" s="7"/>
      <c r="B802" s="7"/>
      <c r="C802" s="7"/>
      <c r="D802" s="25"/>
      <c r="E802" s="25"/>
      <c r="F802" s="25"/>
      <c r="G802" s="25"/>
      <c r="H802" s="25"/>
      <c r="I802" s="25"/>
      <c r="J802" s="25"/>
      <c r="K802" s="25"/>
      <c r="L802" s="25"/>
      <c r="M802" s="25"/>
      <c r="N802" s="25"/>
      <c r="O802" s="25"/>
      <c r="P802" s="25"/>
      <c r="Q802" s="7"/>
      <c r="R802" s="7"/>
      <c r="S802" s="7"/>
      <c r="T802" s="7"/>
      <c r="U802" s="7"/>
      <c r="V802" s="7"/>
      <c r="W802" s="7"/>
      <c r="X802" s="7"/>
    </row>
    <row r="803" spans="1:24" x14ac:dyDescent="0.2">
      <c r="A803" s="7"/>
      <c r="B803" s="7"/>
      <c r="C803" s="7"/>
      <c r="D803" s="25"/>
      <c r="E803" s="25"/>
      <c r="F803" s="25"/>
      <c r="G803" s="25"/>
      <c r="H803" s="25"/>
      <c r="I803" s="25"/>
      <c r="J803" s="25"/>
      <c r="K803" s="25"/>
      <c r="L803" s="25"/>
      <c r="M803" s="25"/>
      <c r="N803" s="25"/>
      <c r="O803" s="25"/>
      <c r="P803" s="25"/>
      <c r="Q803" s="7"/>
      <c r="R803" s="7"/>
      <c r="S803" s="7"/>
      <c r="T803" s="7"/>
      <c r="U803" s="7"/>
      <c r="V803" s="7"/>
      <c r="W803" s="7"/>
      <c r="X803" s="7"/>
    </row>
    <row r="804" spans="1:24" x14ac:dyDescent="0.2">
      <c r="A804" s="7"/>
      <c r="B804" s="7"/>
      <c r="C804" s="7"/>
      <c r="D804" s="25"/>
      <c r="E804" s="25"/>
      <c r="F804" s="25"/>
      <c r="G804" s="25"/>
      <c r="H804" s="25"/>
      <c r="I804" s="25"/>
      <c r="J804" s="25"/>
      <c r="K804" s="25"/>
      <c r="L804" s="25"/>
      <c r="M804" s="25"/>
      <c r="N804" s="25"/>
      <c r="O804" s="25"/>
      <c r="P804" s="25"/>
      <c r="Q804" s="7"/>
      <c r="R804" s="7"/>
      <c r="S804" s="7"/>
      <c r="T804" s="7"/>
      <c r="U804" s="7"/>
      <c r="V804" s="7"/>
      <c r="W804" s="7"/>
      <c r="X804" s="7"/>
    </row>
    <row r="805" spans="1:24" x14ac:dyDescent="0.2">
      <c r="A805" s="7"/>
      <c r="B805" s="7"/>
      <c r="C805" s="7"/>
      <c r="D805" s="25"/>
      <c r="E805" s="25"/>
      <c r="F805" s="25"/>
      <c r="G805" s="25"/>
      <c r="H805" s="25"/>
      <c r="I805" s="25"/>
      <c r="J805" s="25"/>
      <c r="K805" s="25"/>
      <c r="L805" s="25"/>
      <c r="M805" s="25"/>
      <c r="N805" s="25"/>
      <c r="O805" s="25"/>
      <c r="P805" s="25"/>
      <c r="Q805" s="7"/>
      <c r="R805" s="7"/>
      <c r="S805" s="7"/>
      <c r="T805" s="7"/>
      <c r="U805" s="7"/>
      <c r="V805" s="7"/>
      <c r="W805" s="7"/>
      <c r="X805" s="7"/>
    </row>
    <row r="806" spans="1:24" x14ac:dyDescent="0.2">
      <c r="A806" s="7"/>
      <c r="B806" s="7"/>
      <c r="C806" s="7"/>
      <c r="D806" s="25"/>
      <c r="E806" s="25"/>
      <c r="F806" s="25"/>
      <c r="G806" s="25"/>
      <c r="H806" s="25"/>
      <c r="I806" s="25"/>
      <c r="J806" s="25"/>
      <c r="K806" s="25"/>
      <c r="L806" s="25"/>
      <c r="M806" s="25"/>
      <c r="N806" s="25"/>
      <c r="O806" s="25"/>
      <c r="P806" s="25"/>
      <c r="Q806" s="7"/>
      <c r="R806" s="7"/>
      <c r="S806" s="7"/>
      <c r="T806" s="7"/>
      <c r="U806" s="7"/>
      <c r="V806" s="7"/>
      <c r="W806" s="7"/>
      <c r="X806" s="7"/>
    </row>
    <row r="807" spans="1:24" x14ac:dyDescent="0.2">
      <c r="A807" s="7"/>
      <c r="B807" s="7"/>
      <c r="C807" s="7"/>
      <c r="D807" s="25"/>
      <c r="E807" s="25"/>
      <c r="F807" s="25"/>
      <c r="G807" s="25"/>
      <c r="H807" s="25"/>
      <c r="I807" s="25"/>
      <c r="J807" s="25"/>
      <c r="K807" s="25"/>
      <c r="L807" s="25"/>
      <c r="M807" s="25"/>
      <c r="N807" s="25"/>
      <c r="O807" s="25"/>
      <c r="P807" s="25"/>
      <c r="Q807" s="7"/>
      <c r="R807" s="7"/>
      <c r="S807" s="7"/>
      <c r="T807" s="7"/>
      <c r="U807" s="7"/>
      <c r="V807" s="7"/>
      <c r="W807" s="7"/>
      <c r="X807" s="7"/>
    </row>
    <row r="808" spans="1:24" x14ac:dyDescent="0.2">
      <c r="A808" s="7"/>
      <c r="B808" s="7"/>
      <c r="C808" s="7"/>
      <c r="D808" s="25"/>
      <c r="E808" s="25"/>
      <c r="F808" s="25"/>
      <c r="G808" s="25"/>
      <c r="H808" s="25"/>
      <c r="I808" s="25"/>
      <c r="J808" s="25"/>
      <c r="K808" s="25"/>
      <c r="L808" s="25"/>
      <c r="M808" s="25"/>
      <c r="N808" s="25"/>
      <c r="O808" s="25"/>
      <c r="P808" s="25"/>
      <c r="Q808" s="7"/>
      <c r="R808" s="7"/>
      <c r="S808" s="7"/>
      <c r="T808" s="7"/>
      <c r="U808" s="7"/>
      <c r="V808" s="7"/>
      <c r="W808" s="7"/>
      <c r="X808" s="7"/>
    </row>
    <row r="809" spans="1:24" x14ac:dyDescent="0.2">
      <c r="A809" s="7"/>
      <c r="B809" s="7"/>
      <c r="C809" s="7"/>
      <c r="D809" s="25"/>
      <c r="E809" s="25"/>
      <c r="F809" s="25"/>
      <c r="G809" s="25"/>
      <c r="H809" s="25"/>
      <c r="I809" s="25"/>
      <c r="J809" s="25"/>
      <c r="K809" s="25"/>
      <c r="L809" s="25"/>
      <c r="M809" s="25"/>
      <c r="N809" s="25"/>
      <c r="O809" s="25"/>
      <c r="P809" s="25"/>
      <c r="Q809" s="7"/>
      <c r="R809" s="7"/>
      <c r="S809" s="7"/>
      <c r="T809" s="7"/>
      <c r="U809" s="7"/>
      <c r="V809" s="7"/>
      <c r="W809" s="7"/>
      <c r="X809" s="7"/>
    </row>
    <row r="810" spans="1:24" x14ac:dyDescent="0.2">
      <c r="A810" s="7"/>
      <c r="B810" s="7"/>
      <c r="C810" s="7"/>
      <c r="D810" s="25"/>
      <c r="E810" s="25"/>
      <c r="F810" s="25"/>
      <c r="G810" s="25"/>
      <c r="H810" s="25"/>
      <c r="I810" s="25"/>
      <c r="J810" s="25"/>
      <c r="K810" s="25"/>
      <c r="L810" s="25"/>
      <c r="M810" s="25"/>
      <c r="N810" s="25"/>
      <c r="O810" s="25"/>
      <c r="P810" s="25"/>
      <c r="Q810" s="7"/>
      <c r="R810" s="7"/>
      <c r="S810" s="7"/>
      <c r="T810" s="7"/>
      <c r="U810" s="7"/>
      <c r="V810" s="7"/>
      <c r="W810" s="7"/>
      <c r="X810" s="7"/>
    </row>
    <row r="811" spans="1:24" x14ac:dyDescent="0.2">
      <c r="A811" s="7"/>
      <c r="B811" s="7"/>
      <c r="C811" s="7"/>
      <c r="D811" s="25"/>
      <c r="E811" s="25"/>
      <c r="F811" s="25"/>
      <c r="G811" s="25"/>
      <c r="H811" s="25"/>
      <c r="I811" s="25"/>
      <c r="J811" s="25"/>
      <c r="K811" s="25"/>
      <c r="L811" s="25"/>
      <c r="M811" s="25"/>
      <c r="N811" s="25"/>
      <c r="O811" s="25"/>
      <c r="P811" s="25"/>
      <c r="Q811" s="7"/>
      <c r="R811" s="7"/>
      <c r="S811" s="7"/>
      <c r="T811" s="7"/>
      <c r="U811" s="7"/>
      <c r="V811" s="7"/>
      <c r="W811" s="7"/>
      <c r="X811" s="7"/>
    </row>
    <row r="812" spans="1:24" x14ac:dyDescent="0.2">
      <c r="A812" s="7"/>
      <c r="B812" s="7"/>
      <c r="C812" s="7"/>
      <c r="D812" s="25"/>
      <c r="E812" s="25"/>
      <c r="F812" s="25"/>
      <c r="G812" s="25"/>
      <c r="H812" s="25"/>
      <c r="I812" s="25"/>
      <c r="J812" s="25"/>
      <c r="K812" s="25"/>
      <c r="L812" s="25"/>
      <c r="M812" s="25"/>
      <c r="N812" s="25"/>
      <c r="O812" s="25"/>
      <c r="P812" s="25"/>
      <c r="Q812" s="7"/>
      <c r="R812" s="7"/>
      <c r="S812" s="7"/>
      <c r="T812" s="7"/>
      <c r="U812" s="7"/>
      <c r="V812" s="7"/>
      <c r="W812" s="7"/>
      <c r="X812" s="7"/>
    </row>
    <row r="813" spans="1:24" x14ac:dyDescent="0.2">
      <c r="A813" s="7"/>
      <c r="B813" s="7"/>
      <c r="C813" s="7"/>
      <c r="D813" s="25"/>
      <c r="E813" s="25"/>
      <c r="F813" s="25"/>
      <c r="G813" s="25"/>
      <c r="H813" s="25"/>
      <c r="I813" s="25"/>
      <c r="J813" s="25"/>
      <c r="K813" s="25"/>
      <c r="L813" s="25"/>
      <c r="M813" s="25"/>
      <c r="N813" s="25"/>
      <c r="O813" s="25"/>
      <c r="P813" s="25"/>
      <c r="Q813" s="7"/>
      <c r="R813" s="7"/>
      <c r="S813" s="7"/>
      <c r="T813" s="7"/>
      <c r="U813" s="7"/>
      <c r="V813" s="7"/>
      <c r="W813" s="7"/>
      <c r="X813" s="7"/>
    </row>
    <row r="814" spans="1:24" x14ac:dyDescent="0.2">
      <c r="A814" s="7"/>
      <c r="B814" s="7"/>
      <c r="C814" s="7"/>
      <c r="D814" s="25"/>
      <c r="E814" s="25"/>
      <c r="F814" s="25"/>
      <c r="G814" s="25"/>
      <c r="H814" s="25"/>
      <c r="I814" s="25"/>
      <c r="J814" s="25"/>
      <c r="K814" s="25"/>
      <c r="L814" s="25"/>
      <c r="M814" s="25"/>
      <c r="N814" s="25"/>
      <c r="O814" s="25"/>
      <c r="P814" s="25"/>
      <c r="Q814" s="7"/>
      <c r="R814" s="7"/>
      <c r="S814" s="7"/>
      <c r="T814" s="7"/>
      <c r="U814" s="7"/>
      <c r="V814" s="7"/>
      <c r="W814" s="7"/>
      <c r="X814" s="7"/>
    </row>
    <row r="815" spans="1:24" x14ac:dyDescent="0.2">
      <c r="A815" s="7"/>
      <c r="B815" s="7"/>
      <c r="C815" s="7"/>
      <c r="D815" s="25"/>
      <c r="E815" s="25"/>
      <c r="F815" s="25"/>
      <c r="G815" s="25"/>
      <c r="H815" s="25"/>
      <c r="I815" s="25"/>
      <c r="J815" s="25"/>
      <c r="K815" s="25"/>
      <c r="L815" s="25"/>
      <c r="M815" s="25"/>
      <c r="N815" s="25"/>
      <c r="O815" s="25"/>
      <c r="P815" s="25"/>
      <c r="Q815" s="7"/>
      <c r="R815" s="7"/>
      <c r="S815" s="7"/>
      <c r="T815" s="7"/>
      <c r="U815" s="7"/>
      <c r="V815" s="7"/>
      <c r="W815" s="7"/>
      <c r="X815" s="7"/>
    </row>
    <row r="816" spans="1:24" x14ac:dyDescent="0.2">
      <c r="A816" s="7"/>
      <c r="B816" s="7"/>
      <c r="C816" s="7"/>
      <c r="D816" s="25"/>
      <c r="E816" s="25"/>
      <c r="F816" s="25"/>
      <c r="G816" s="25"/>
      <c r="H816" s="25"/>
      <c r="I816" s="25"/>
      <c r="J816" s="25"/>
      <c r="K816" s="25"/>
      <c r="L816" s="25"/>
      <c r="M816" s="25"/>
      <c r="N816" s="25"/>
      <c r="O816" s="25"/>
      <c r="P816" s="25"/>
      <c r="Q816" s="7"/>
      <c r="R816" s="7"/>
      <c r="S816" s="7"/>
      <c r="T816" s="7"/>
      <c r="U816" s="7"/>
      <c r="V816" s="7"/>
      <c r="W816" s="7"/>
      <c r="X816" s="7"/>
    </row>
    <row r="817" spans="1:24" x14ac:dyDescent="0.2">
      <c r="A817" s="7"/>
      <c r="B817" s="7"/>
      <c r="C817" s="7"/>
      <c r="D817" s="25"/>
      <c r="E817" s="25"/>
      <c r="F817" s="25"/>
      <c r="G817" s="25"/>
      <c r="H817" s="25"/>
      <c r="I817" s="25"/>
      <c r="J817" s="25"/>
      <c r="K817" s="25"/>
      <c r="L817" s="25"/>
      <c r="M817" s="25"/>
      <c r="N817" s="25"/>
      <c r="O817" s="25"/>
      <c r="P817" s="25"/>
      <c r="Q817" s="7"/>
      <c r="R817" s="7"/>
      <c r="S817" s="7"/>
      <c r="T817" s="7"/>
      <c r="U817" s="7"/>
      <c r="V817" s="7"/>
      <c r="W817" s="7"/>
      <c r="X817" s="7"/>
    </row>
    <row r="818" spans="1:24" x14ac:dyDescent="0.2">
      <c r="A818" s="7"/>
      <c r="B818" s="7"/>
      <c r="C818" s="7"/>
      <c r="D818" s="25"/>
      <c r="E818" s="25"/>
      <c r="F818" s="25"/>
      <c r="G818" s="25"/>
      <c r="H818" s="25"/>
      <c r="I818" s="25"/>
      <c r="J818" s="25"/>
      <c r="K818" s="25"/>
      <c r="L818" s="25"/>
      <c r="M818" s="25"/>
      <c r="N818" s="25"/>
      <c r="O818" s="25"/>
      <c r="P818" s="25"/>
      <c r="Q818" s="7"/>
      <c r="R818" s="7"/>
      <c r="S818" s="7"/>
      <c r="T818" s="7"/>
      <c r="U818" s="7"/>
      <c r="V818" s="7"/>
      <c r="W818" s="7"/>
      <c r="X818" s="7"/>
    </row>
    <row r="819" spans="1:24" x14ac:dyDescent="0.2">
      <c r="A819" s="7"/>
      <c r="B819" s="7"/>
      <c r="C819" s="7"/>
      <c r="D819" s="25"/>
      <c r="E819" s="25"/>
      <c r="F819" s="25"/>
      <c r="G819" s="25"/>
      <c r="H819" s="25"/>
      <c r="I819" s="25"/>
      <c r="J819" s="25"/>
      <c r="K819" s="25"/>
      <c r="L819" s="25"/>
      <c r="M819" s="25"/>
      <c r="N819" s="25"/>
      <c r="O819" s="25"/>
      <c r="P819" s="25"/>
      <c r="Q819" s="7"/>
      <c r="R819" s="7"/>
      <c r="S819" s="7"/>
      <c r="T819" s="7"/>
      <c r="U819" s="7"/>
      <c r="V819" s="7"/>
      <c r="W819" s="7"/>
      <c r="X819" s="7"/>
    </row>
    <row r="820" spans="1:24" x14ac:dyDescent="0.2">
      <c r="A820" s="7"/>
      <c r="B820" s="7"/>
      <c r="C820" s="7"/>
      <c r="D820" s="25"/>
      <c r="E820" s="25"/>
      <c r="F820" s="25"/>
      <c r="G820" s="25"/>
      <c r="H820" s="25"/>
      <c r="I820" s="25"/>
      <c r="J820" s="25"/>
      <c r="K820" s="25"/>
      <c r="L820" s="25"/>
      <c r="M820" s="25"/>
      <c r="N820" s="25"/>
      <c r="O820" s="25"/>
      <c r="P820" s="25"/>
      <c r="Q820" s="7"/>
      <c r="R820" s="7"/>
      <c r="S820" s="7"/>
      <c r="T820" s="7"/>
      <c r="U820" s="7"/>
      <c r="V820" s="7"/>
      <c r="W820" s="7"/>
      <c r="X820" s="7"/>
    </row>
    <row r="821" spans="1:24" x14ac:dyDescent="0.2">
      <c r="A821" s="7"/>
      <c r="B821" s="7"/>
      <c r="C821" s="7"/>
      <c r="D821" s="25"/>
      <c r="E821" s="25"/>
      <c r="F821" s="25"/>
      <c r="G821" s="25"/>
      <c r="H821" s="25"/>
      <c r="I821" s="25"/>
      <c r="J821" s="25"/>
      <c r="K821" s="25"/>
      <c r="L821" s="25"/>
      <c r="M821" s="25"/>
      <c r="N821" s="25"/>
      <c r="O821" s="25"/>
      <c r="P821" s="25"/>
      <c r="Q821" s="7"/>
      <c r="R821" s="7"/>
      <c r="S821" s="7"/>
      <c r="T821" s="7"/>
      <c r="U821" s="7"/>
      <c r="V821" s="7"/>
      <c r="W821" s="7"/>
      <c r="X821" s="7"/>
    </row>
    <row r="822" spans="1:24" x14ac:dyDescent="0.2">
      <c r="A822" s="7"/>
      <c r="B822" s="7"/>
      <c r="C822" s="7"/>
      <c r="D822" s="25"/>
      <c r="E822" s="25"/>
      <c r="F822" s="25"/>
      <c r="G822" s="25"/>
      <c r="H822" s="25"/>
      <c r="I822" s="25"/>
      <c r="J822" s="25"/>
      <c r="K822" s="25"/>
      <c r="L822" s="25"/>
      <c r="M822" s="25"/>
      <c r="N822" s="25"/>
      <c r="O822" s="25"/>
      <c r="P822" s="25"/>
      <c r="Q822" s="7"/>
      <c r="R822" s="7"/>
      <c r="S822" s="7"/>
      <c r="T822" s="7"/>
      <c r="U822" s="7"/>
      <c r="V822" s="7"/>
      <c r="W822" s="7"/>
      <c r="X822" s="7"/>
    </row>
    <row r="823" spans="1:24" x14ac:dyDescent="0.2">
      <c r="A823" s="7"/>
      <c r="B823" s="7"/>
      <c r="C823" s="7"/>
      <c r="D823" s="25"/>
      <c r="E823" s="25"/>
      <c r="F823" s="25"/>
      <c r="G823" s="25"/>
      <c r="H823" s="25"/>
      <c r="I823" s="25"/>
      <c r="J823" s="25"/>
      <c r="K823" s="25"/>
      <c r="L823" s="25"/>
      <c r="M823" s="25"/>
      <c r="N823" s="25"/>
      <c r="O823" s="25"/>
      <c r="P823" s="25"/>
      <c r="Q823" s="7"/>
      <c r="R823" s="7"/>
      <c r="S823" s="7"/>
      <c r="T823" s="7"/>
      <c r="U823" s="7"/>
      <c r="V823" s="7"/>
      <c r="W823" s="7"/>
      <c r="X823" s="7"/>
    </row>
    <row r="824" spans="1:24" x14ac:dyDescent="0.2">
      <c r="A824" s="7"/>
      <c r="B824" s="7"/>
      <c r="C824" s="7"/>
      <c r="D824" s="25"/>
      <c r="E824" s="25"/>
      <c r="F824" s="25"/>
      <c r="G824" s="25"/>
      <c r="H824" s="25"/>
      <c r="I824" s="25"/>
      <c r="J824" s="25"/>
      <c r="K824" s="25"/>
      <c r="L824" s="25"/>
      <c r="M824" s="25"/>
      <c r="N824" s="25"/>
      <c r="O824" s="25"/>
      <c r="P824" s="25"/>
      <c r="Q824" s="7"/>
      <c r="R824" s="7"/>
      <c r="S824" s="7"/>
      <c r="T824" s="7"/>
      <c r="U824" s="7"/>
      <c r="V824" s="7"/>
      <c r="W824" s="7"/>
      <c r="X824" s="7"/>
    </row>
    <row r="825" spans="1:24" x14ac:dyDescent="0.2">
      <c r="A825" s="7"/>
      <c r="B825" s="7"/>
      <c r="C825" s="7"/>
      <c r="D825" s="25"/>
      <c r="E825" s="25"/>
      <c r="F825" s="25"/>
      <c r="G825" s="25"/>
      <c r="H825" s="25"/>
      <c r="I825" s="25"/>
      <c r="J825" s="25"/>
      <c r="K825" s="25"/>
      <c r="L825" s="25"/>
      <c r="M825" s="25"/>
      <c r="N825" s="25"/>
      <c r="O825" s="25"/>
      <c r="P825" s="25"/>
      <c r="Q825" s="7"/>
      <c r="R825" s="7"/>
      <c r="S825" s="7"/>
      <c r="T825" s="7"/>
      <c r="U825" s="7"/>
      <c r="V825" s="7"/>
      <c r="W825" s="7"/>
      <c r="X825" s="7"/>
    </row>
    <row r="826" spans="1:24" x14ac:dyDescent="0.2">
      <c r="A826" s="7"/>
      <c r="B826" s="7"/>
      <c r="C826" s="7"/>
      <c r="D826" s="25"/>
      <c r="E826" s="25"/>
      <c r="F826" s="25"/>
      <c r="G826" s="25"/>
      <c r="H826" s="25"/>
      <c r="I826" s="25"/>
      <c r="J826" s="25"/>
      <c r="K826" s="25"/>
      <c r="L826" s="25"/>
      <c r="M826" s="25"/>
      <c r="N826" s="25"/>
      <c r="O826" s="25"/>
      <c r="P826" s="25"/>
      <c r="Q826" s="7"/>
      <c r="R826" s="7"/>
      <c r="S826" s="7"/>
      <c r="T826" s="7"/>
      <c r="U826" s="7"/>
      <c r="V826" s="7"/>
      <c r="W826" s="7"/>
      <c r="X826" s="7"/>
    </row>
    <row r="827" spans="1:24" x14ac:dyDescent="0.2">
      <c r="A827" s="7"/>
      <c r="B827" s="7"/>
      <c r="C827" s="7"/>
      <c r="D827" s="25"/>
      <c r="E827" s="25"/>
      <c r="F827" s="25"/>
      <c r="G827" s="25"/>
      <c r="H827" s="25"/>
      <c r="I827" s="25"/>
      <c r="J827" s="25"/>
      <c r="K827" s="25"/>
      <c r="L827" s="25"/>
      <c r="M827" s="25"/>
      <c r="N827" s="25"/>
      <c r="O827" s="25"/>
      <c r="P827" s="25"/>
      <c r="Q827" s="7"/>
      <c r="R827" s="7"/>
      <c r="S827" s="7"/>
      <c r="T827" s="7"/>
      <c r="U827" s="7"/>
      <c r="V827" s="7"/>
      <c r="W827" s="7"/>
      <c r="X827" s="7"/>
    </row>
    <row r="828" spans="1:24" x14ac:dyDescent="0.2">
      <c r="A828" s="7"/>
      <c r="B828" s="7"/>
      <c r="C828" s="7"/>
      <c r="D828" s="25"/>
      <c r="E828" s="25"/>
      <c r="F828" s="25"/>
      <c r="G828" s="25"/>
      <c r="H828" s="25"/>
      <c r="I828" s="25"/>
      <c r="J828" s="25"/>
      <c r="K828" s="25"/>
      <c r="L828" s="25"/>
      <c r="M828" s="25"/>
      <c r="N828" s="25"/>
      <c r="O828" s="25"/>
      <c r="P828" s="25"/>
      <c r="Q828" s="7"/>
      <c r="R828" s="7"/>
      <c r="S828" s="7"/>
      <c r="T828" s="7"/>
      <c r="U828" s="7"/>
      <c r="V828" s="7"/>
      <c r="W828" s="7"/>
      <c r="X828" s="7"/>
    </row>
    <row r="829" spans="1:24" x14ac:dyDescent="0.2">
      <c r="A829" s="7"/>
      <c r="B829" s="7"/>
      <c r="C829" s="7"/>
      <c r="D829" s="25"/>
      <c r="E829" s="25"/>
      <c r="F829" s="25"/>
      <c r="G829" s="25"/>
      <c r="H829" s="25"/>
      <c r="I829" s="25"/>
      <c r="J829" s="25"/>
      <c r="K829" s="25"/>
      <c r="L829" s="25"/>
      <c r="M829" s="25"/>
      <c r="N829" s="25"/>
      <c r="O829" s="25"/>
      <c r="P829" s="25"/>
      <c r="Q829" s="7"/>
      <c r="R829" s="7"/>
      <c r="S829" s="7"/>
      <c r="T829" s="7"/>
      <c r="U829" s="7"/>
      <c r="V829" s="7"/>
      <c r="W829" s="7"/>
      <c r="X829" s="7"/>
    </row>
    <row r="830" spans="1:24" x14ac:dyDescent="0.2">
      <c r="A830" s="7"/>
      <c r="B830" s="7"/>
      <c r="C830" s="7"/>
      <c r="D830" s="25"/>
      <c r="E830" s="25"/>
      <c r="F830" s="25"/>
      <c r="G830" s="25"/>
      <c r="H830" s="25"/>
      <c r="I830" s="25"/>
      <c r="J830" s="25"/>
      <c r="K830" s="25"/>
      <c r="L830" s="25"/>
      <c r="M830" s="25"/>
      <c r="N830" s="25"/>
      <c r="O830" s="25"/>
      <c r="P830" s="25"/>
      <c r="Q830" s="7"/>
      <c r="R830" s="7"/>
      <c r="S830" s="7"/>
      <c r="T830" s="7"/>
      <c r="U830" s="7"/>
      <c r="V830" s="7"/>
      <c r="W830" s="7"/>
      <c r="X830" s="7"/>
    </row>
    <row r="831" spans="1:24" x14ac:dyDescent="0.2">
      <c r="A831" s="7"/>
      <c r="B831" s="7"/>
      <c r="C831" s="7"/>
      <c r="D831" s="25"/>
      <c r="E831" s="25"/>
      <c r="F831" s="25"/>
      <c r="G831" s="25"/>
      <c r="H831" s="25"/>
      <c r="I831" s="25"/>
      <c r="J831" s="25"/>
      <c r="K831" s="25"/>
      <c r="L831" s="25"/>
      <c r="M831" s="25"/>
      <c r="N831" s="25"/>
      <c r="O831" s="25"/>
      <c r="P831" s="25"/>
      <c r="Q831" s="7"/>
      <c r="R831" s="7"/>
      <c r="S831" s="7"/>
      <c r="T831" s="7"/>
      <c r="U831" s="7"/>
      <c r="V831" s="7"/>
      <c r="W831" s="7"/>
      <c r="X831" s="7"/>
    </row>
    <row r="832" spans="1:24" x14ac:dyDescent="0.2">
      <c r="A832" s="7"/>
      <c r="B832" s="7"/>
      <c r="C832" s="7"/>
      <c r="D832" s="25"/>
      <c r="E832" s="25"/>
      <c r="F832" s="25"/>
      <c r="G832" s="25"/>
      <c r="H832" s="25"/>
      <c r="I832" s="25"/>
      <c r="J832" s="25"/>
      <c r="K832" s="25"/>
      <c r="L832" s="25"/>
      <c r="M832" s="25"/>
      <c r="N832" s="25"/>
      <c r="O832" s="25"/>
      <c r="P832" s="25"/>
      <c r="Q832" s="7"/>
      <c r="R832" s="7"/>
      <c r="S832" s="7"/>
      <c r="T832" s="7"/>
      <c r="U832" s="7"/>
      <c r="V832" s="7"/>
      <c r="W832" s="7"/>
      <c r="X832" s="7"/>
    </row>
    <row r="833" spans="1:24" x14ac:dyDescent="0.2">
      <c r="A833" s="7"/>
      <c r="B833" s="7"/>
      <c r="C833" s="7"/>
      <c r="D833" s="25"/>
      <c r="E833" s="25"/>
      <c r="F833" s="25"/>
      <c r="G833" s="25"/>
      <c r="H833" s="25"/>
      <c r="I833" s="25"/>
      <c r="J833" s="25"/>
      <c r="K833" s="25"/>
      <c r="L833" s="25"/>
      <c r="M833" s="25"/>
      <c r="N833" s="25"/>
      <c r="O833" s="25"/>
      <c r="P833" s="25"/>
      <c r="Q833" s="7"/>
      <c r="R833" s="7"/>
      <c r="S833" s="7"/>
      <c r="T833" s="7"/>
      <c r="U833" s="7"/>
      <c r="V833" s="7"/>
      <c r="W833" s="7"/>
      <c r="X833" s="7"/>
    </row>
    <row r="834" spans="1:24" x14ac:dyDescent="0.2">
      <c r="A834" s="7"/>
      <c r="B834" s="7"/>
      <c r="C834" s="7"/>
      <c r="D834" s="25"/>
      <c r="E834" s="25"/>
      <c r="F834" s="25"/>
      <c r="G834" s="25"/>
      <c r="H834" s="25"/>
      <c r="I834" s="25"/>
      <c r="J834" s="25"/>
      <c r="K834" s="25"/>
      <c r="L834" s="25"/>
      <c r="M834" s="25"/>
      <c r="N834" s="25"/>
      <c r="O834" s="25"/>
      <c r="P834" s="25"/>
      <c r="Q834" s="7"/>
      <c r="R834" s="7"/>
      <c r="S834" s="7"/>
      <c r="T834" s="7"/>
      <c r="U834" s="7"/>
      <c r="V834" s="7"/>
      <c r="W834" s="7"/>
      <c r="X834" s="7"/>
    </row>
    <row r="835" spans="1:24" x14ac:dyDescent="0.2">
      <c r="A835" s="7"/>
      <c r="B835" s="7"/>
      <c r="C835" s="7"/>
      <c r="D835" s="25"/>
      <c r="E835" s="25"/>
      <c r="F835" s="25"/>
      <c r="G835" s="25"/>
      <c r="H835" s="25"/>
      <c r="I835" s="25"/>
      <c r="J835" s="25"/>
      <c r="K835" s="25"/>
      <c r="L835" s="25"/>
      <c r="M835" s="25"/>
      <c r="N835" s="25"/>
      <c r="O835" s="25"/>
      <c r="P835" s="25"/>
      <c r="Q835" s="7"/>
      <c r="R835" s="7"/>
      <c r="S835" s="7"/>
      <c r="T835" s="7"/>
      <c r="U835" s="7"/>
      <c r="V835" s="7"/>
      <c r="W835" s="7"/>
      <c r="X835" s="7"/>
    </row>
    <row r="836" spans="1:24" x14ac:dyDescent="0.2">
      <c r="A836" s="7"/>
      <c r="B836" s="7"/>
      <c r="C836" s="7"/>
      <c r="D836" s="25"/>
      <c r="E836" s="25"/>
      <c r="F836" s="25"/>
      <c r="G836" s="25"/>
      <c r="H836" s="25"/>
      <c r="I836" s="25"/>
      <c r="J836" s="25"/>
      <c r="K836" s="25"/>
      <c r="L836" s="25"/>
      <c r="M836" s="25"/>
      <c r="N836" s="25"/>
      <c r="O836" s="25"/>
      <c r="P836" s="25"/>
      <c r="Q836" s="7"/>
      <c r="R836" s="7"/>
      <c r="S836" s="7"/>
      <c r="T836" s="7"/>
      <c r="U836" s="7"/>
      <c r="V836" s="7"/>
      <c r="W836" s="7"/>
      <c r="X836" s="7"/>
    </row>
    <row r="837" spans="1:24" x14ac:dyDescent="0.2">
      <c r="A837" s="7"/>
      <c r="B837" s="7"/>
      <c r="C837" s="7"/>
      <c r="D837" s="25"/>
      <c r="E837" s="25"/>
      <c r="F837" s="25"/>
      <c r="G837" s="25"/>
      <c r="H837" s="25"/>
      <c r="I837" s="25"/>
      <c r="J837" s="25"/>
      <c r="K837" s="25"/>
      <c r="L837" s="25"/>
      <c r="M837" s="25"/>
      <c r="N837" s="25"/>
      <c r="O837" s="25"/>
      <c r="P837" s="25"/>
      <c r="Q837" s="7"/>
      <c r="R837" s="7"/>
      <c r="S837" s="7"/>
      <c r="T837" s="7"/>
      <c r="U837" s="7"/>
      <c r="V837" s="7"/>
      <c r="W837" s="7"/>
      <c r="X837" s="7"/>
    </row>
    <row r="838" spans="1:24" x14ac:dyDescent="0.2">
      <c r="A838" s="7"/>
      <c r="B838" s="7"/>
      <c r="C838" s="7"/>
      <c r="D838" s="25"/>
      <c r="E838" s="25"/>
      <c r="F838" s="25"/>
      <c r="G838" s="25"/>
      <c r="H838" s="25"/>
      <c r="I838" s="25"/>
      <c r="J838" s="25"/>
      <c r="K838" s="25"/>
      <c r="L838" s="25"/>
      <c r="M838" s="25"/>
      <c r="N838" s="25"/>
      <c r="O838" s="25"/>
      <c r="P838" s="25"/>
      <c r="Q838" s="7"/>
      <c r="R838" s="7"/>
      <c r="S838" s="7"/>
      <c r="T838" s="7"/>
      <c r="U838" s="7"/>
      <c r="V838" s="7"/>
      <c r="W838" s="7"/>
      <c r="X838" s="7"/>
    </row>
    <row r="839" spans="1:24" x14ac:dyDescent="0.2">
      <c r="A839" s="7"/>
      <c r="B839" s="7"/>
      <c r="C839" s="7"/>
      <c r="D839" s="25"/>
      <c r="E839" s="25"/>
      <c r="F839" s="25"/>
      <c r="G839" s="25"/>
      <c r="H839" s="25"/>
      <c r="I839" s="25"/>
      <c r="J839" s="25"/>
      <c r="K839" s="25"/>
      <c r="L839" s="25"/>
      <c r="M839" s="25"/>
      <c r="N839" s="25"/>
      <c r="O839" s="25"/>
      <c r="P839" s="25"/>
      <c r="Q839" s="7"/>
      <c r="R839" s="7"/>
      <c r="S839" s="7"/>
      <c r="T839" s="7"/>
      <c r="U839" s="7"/>
      <c r="V839" s="7"/>
      <c r="W839" s="7"/>
      <c r="X839" s="7"/>
    </row>
    <row r="840" spans="1:24" x14ac:dyDescent="0.2">
      <c r="A840" s="7"/>
      <c r="B840" s="7"/>
      <c r="C840" s="7"/>
      <c r="D840" s="25"/>
      <c r="E840" s="25"/>
      <c r="F840" s="25"/>
      <c r="G840" s="25"/>
      <c r="H840" s="25"/>
      <c r="I840" s="25"/>
      <c r="J840" s="25"/>
      <c r="K840" s="25"/>
      <c r="L840" s="25"/>
      <c r="M840" s="25"/>
      <c r="N840" s="25"/>
      <c r="O840" s="25"/>
      <c r="P840" s="25"/>
      <c r="Q840" s="7"/>
      <c r="R840" s="7"/>
      <c r="S840" s="7"/>
      <c r="T840" s="7"/>
      <c r="U840" s="7"/>
      <c r="V840" s="7"/>
      <c r="W840" s="7"/>
      <c r="X840" s="7"/>
    </row>
    <row r="841" spans="1:24" x14ac:dyDescent="0.2">
      <c r="A841" s="7"/>
      <c r="B841" s="7"/>
      <c r="C841" s="7"/>
      <c r="D841" s="25"/>
      <c r="E841" s="25"/>
      <c r="F841" s="25"/>
      <c r="G841" s="25"/>
      <c r="H841" s="25"/>
      <c r="I841" s="25"/>
      <c r="J841" s="25"/>
      <c r="K841" s="25"/>
      <c r="L841" s="25"/>
      <c r="M841" s="25"/>
      <c r="N841" s="25"/>
      <c r="O841" s="25"/>
      <c r="P841" s="25"/>
      <c r="Q841" s="7"/>
      <c r="R841" s="7"/>
      <c r="S841" s="7"/>
      <c r="T841" s="7"/>
      <c r="U841" s="7"/>
      <c r="V841" s="7"/>
      <c r="W841" s="7"/>
      <c r="X841" s="7"/>
    </row>
    <row r="842" spans="1:24" x14ac:dyDescent="0.2">
      <c r="A842" s="7"/>
      <c r="B842" s="7"/>
      <c r="C842" s="7"/>
      <c r="D842" s="25"/>
      <c r="E842" s="25"/>
      <c r="F842" s="25"/>
      <c r="G842" s="25"/>
      <c r="H842" s="25"/>
      <c r="I842" s="25"/>
      <c r="J842" s="25"/>
      <c r="K842" s="25"/>
      <c r="L842" s="25"/>
      <c r="M842" s="25"/>
      <c r="N842" s="25"/>
      <c r="O842" s="25"/>
      <c r="P842" s="25"/>
      <c r="Q842" s="7"/>
      <c r="R842" s="7"/>
      <c r="S842" s="7"/>
      <c r="T842" s="7"/>
      <c r="U842" s="7"/>
      <c r="V842" s="7"/>
      <c r="W842" s="7"/>
      <c r="X842" s="7"/>
    </row>
    <row r="843" spans="1:24" x14ac:dyDescent="0.2">
      <c r="A843" s="7"/>
      <c r="B843" s="7"/>
      <c r="C843" s="7"/>
      <c r="D843" s="25"/>
      <c r="E843" s="25"/>
      <c r="F843" s="25"/>
      <c r="G843" s="25"/>
      <c r="H843" s="25"/>
      <c r="I843" s="25"/>
      <c r="J843" s="25"/>
      <c r="K843" s="25"/>
      <c r="L843" s="25"/>
      <c r="M843" s="25"/>
      <c r="N843" s="25"/>
      <c r="O843" s="25"/>
      <c r="P843" s="25"/>
      <c r="Q843" s="7"/>
      <c r="R843" s="7"/>
      <c r="S843" s="7"/>
      <c r="T843" s="7"/>
      <c r="U843" s="7"/>
      <c r="V843" s="7"/>
      <c r="W843" s="7"/>
      <c r="X843" s="7"/>
    </row>
    <row r="844" spans="1:24" x14ac:dyDescent="0.2">
      <c r="A844" s="7"/>
      <c r="B844" s="7"/>
      <c r="C844" s="7"/>
      <c r="D844" s="25"/>
      <c r="E844" s="25"/>
      <c r="F844" s="25"/>
      <c r="G844" s="25"/>
      <c r="H844" s="25"/>
      <c r="I844" s="25"/>
      <c r="J844" s="25"/>
      <c r="K844" s="25"/>
      <c r="L844" s="25"/>
      <c r="M844" s="25"/>
      <c r="N844" s="25"/>
      <c r="O844" s="25"/>
      <c r="P844" s="25"/>
      <c r="Q844" s="7"/>
      <c r="R844" s="7"/>
      <c r="S844" s="7"/>
      <c r="T844" s="7"/>
      <c r="U844" s="7"/>
      <c r="V844" s="7"/>
      <c r="W844" s="7"/>
      <c r="X844" s="7"/>
    </row>
    <row r="845" spans="1:24" x14ac:dyDescent="0.2">
      <c r="A845" s="7"/>
      <c r="B845" s="7"/>
      <c r="C845" s="7"/>
      <c r="D845" s="25"/>
      <c r="E845" s="25"/>
      <c r="F845" s="25"/>
      <c r="G845" s="25"/>
      <c r="H845" s="25"/>
      <c r="I845" s="25"/>
      <c r="J845" s="25"/>
      <c r="K845" s="25"/>
      <c r="L845" s="25"/>
      <c r="M845" s="25"/>
      <c r="N845" s="25"/>
      <c r="O845" s="25"/>
      <c r="P845" s="25"/>
      <c r="Q845" s="7"/>
      <c r="R845" s="7"/>
      <c r="S845" s="7"/>
      <c r="T845" s="7"/>
      <c r="U845" s="7"/>
      <c r="V845" s="7"/>
      <c r="W845" s="7"/>
      <c r="X845" s="7"/>
    </row>
    <row r="846" spans="1:24" x14ac:dyDescent="0.2">
      <c r="A846" s="7"/>
      <c r="B846" s="7"/>
      <c r="C846" s="7"/>
      <c r="D846" s="25"/>
      <c r="E846" s="25"/>
      <c r="F846" s="25"/>
      <c r="G846" s="25"/>
      <c r="H846" s="25"/>
      <c r="I846" s="25"/>
      <c r="J846" s="25"/>
      <c r="K846" s="25"/>
      <c r="L846" s="25"/>
      <c r="M846" s="25"/>
      <c r="N846" s="25"/>
      <c r="O846" s="25"/>
      <c r="P846" s="25"/>
      <c r="Q846" s="7"/>
      <c r="R846" s="7"/>
      <c r="S846" s="7"/>
      <c r="T846" s="7"/>
      <c r="U846" s="7"/>
      <c r="V846" s="7"/>
      <c r="W846" s="7"/>
      <c r="X846" s="7"/>
    </row>
    <row r="847" spans="1:24" x14ac:dyDescent="0.2">
      <c r="A847" s="7"/>
      <c r="B847" s="7"/>
      <c r="C847" s="7"/>
      <c r="D847" s="25"/>
      <c r="E847" s="25"/>
      <c r="F847" s="25"/>
      <c r="G847" s="25"/>
      <c r="H847" s="25"/>
      <c r="I847" s="25"/>
      <c r="J847" s="25"/>
      <c r="K847" s="25"/>
      <c r="L847" s="25"/>
      <c r="M847" s="25"/>
      <c r="N847" s="25"/>
      <c r="O847" s="25"/>
      <c r="P847" s="25"/>
      <c r="Q847" s="7"/>
      <c r="R847" s="7"/>
      <c r="S847" s="7"/>
      <c r="T847" s="7"/>
      <c r="U847" s="7"/>
      <c r="V847" s="7"/>
      <c r="W847" s="7"/>
      <c r="X847" s="7"/>
    </row>
    <row r="848" spans="1:24" x14ac:dyDescent="0.2">
      <c r="A848" s="7"/>
      <c r="B848" s="7"/>
      <c r="C848" s="7"/>
      <c r="D848" s="25"/>
      <c r="E848" s="25"/>
      <c r="F848" s="25"/>
      <c r="G848" s="25"/>
      <c r="H848" s="25"/>
      <c r="I848" s="25"/>
      <c r="J848" s="25"/>
      <c r="K848" s="25"/>
      <c r="L848" s="25"/>
      <c r="M848" s="25"/>
      <c r="N848" s="25"/>
      <c r="O848" s="25"/>
      <c r="P848" s="25"/>
      <c r="Q848" s="7"/>
      <c r="R848" s="7"/>
      <c r="S848" s="7"/>
      <c r="T848" s="7"/>
      <c r="U848" s="7"/>
      <c r="V848" s="7"/>
      <c r="W848" s="7"/>
      <c r="X848" s="7"/>
    </row>
    <row r="849" spans="1:24" x14ac:dyDescent="0.2">
      <c r="A849" s="7"/>
      <c r="B849" s="7"/>
      <c r="C849" s="7"/>
      <c r="D849" s="25"/>
      <c r="E849" s="25"/>
      <c r="F849" s="25"/>
      <c r="G849" s="25"/>
      <c r="H849" s="25"/>
      <c r="I849" s="25"/>
      <c r="J849" s="25"/>
      <c r="K849" s="25"/>
      <c r="L849" s="25"/>
      <c r="M849" s="25"/>
      <c r="N849" s="25"/>
      <c r="O849" s="25"/>
      <c r="P849" s="25"/>
      <c r="Q849" s="7"/>
      <c r="R849" s="7"/>
      <c r="S849" s="7"/>
      <c r="T849" s="7"/>
      <c r="U849" s="7"/>
      <c r="V849" s="7"/>
      <c r="W849" s="7"/>
      <c r="X849" s="7"/>
    </row>
    <row r="850" spans="1:24" x14ac:dyDescent="0.2">
      <c r="A850" s="7"/>
      <c r="B850" s="7"/>
      <c r="C850" s="7"/>
      <c r="D850" s="25"/>
      <c r="E850" s="25"/>
      <c r="F850" s="25"/>
      <c r="G850" s="25"/>
      <c r="H850" s="25"/>
      <c r="I850" s="25"/>
      <c r="J850" s="25"/>
      <c r="K850" s="25"/>
      <c r="L850" s="25"/>
      <c r="M850" s="25"/>
      <c r="N850" s="25"/>
      <c r="O850" s="25"/>
      <c r="P850" s="25"/>
      <c r="Q850" s="7"/>
      <c r="R850" s="7"/>
      <c r="S850" s="7"/>
      <c r="T850" s="7"/>
      <c r="U850" s="7"/>
      <c r="V850" s="7"/>
      <c r="W850" s="7"/>
      <c r="X850" s="7"/>
    </row>
    <row r="851" spans="1:24" x14ac:dyDescent="0.2">
      <c r="A851" s="7"/>
      <c r="B851" s="7"/>
      <c r="C851" s="7"/>
      <c r="D851" s="25"/>
      <c r="E851" s="25"/>
      <c r="F851" s="25"/>
      <c r="G851" s="25"/>
      <c r="H851" s="25"/>
      <c r="I851" s="25"/>
      <c r="J851" s="25"/>
      <c r="K851" s="25"/>
      <c r="L851" s="25"/>
      <c r="M851" s="25"/>
      <c r="N851" s="25"/>
      <c r="O851" s="25"/>
      <c r="P851" s="25"/>
      <c r="Q851" s="7"/>
      <c r="R851" s="7"/>
      <c r="S851" s="7"/>
      <c r="T851" s="7"/>
      <c r="U851" s="7"/>
      <c r="V851" s="7"/>
      <c r="W851" s="7"/>
      <c r="X851" s="7"/>
    </row>
    <row r="852" spans="1:24" x14ac:dyDescent="0.2">
      <c r="A852" s="7"/>
      <c r="B852" s="7"/>
      <c r="C852" s="7"/>
      <c r="D852" s="25"/>
      <c r="E852" s="25"/>
      <c r="F852" s="25"/>
      <c r="G852" s="25"/>
      <c r="H852" s="25"/>
      <c r="I852" s="25"/>
      <c r="J852" s="25"/>
      <c r="K852" s="25"/>
      <c r="L852" s="25"/>
      <c r="M852" s="25"/>
      <c r="N852" s="25"/>
      <c r="O852" s="25"/>
      <c r="P852" s="25"/>
      <c r="Q852" s="7"/>
      <c r="R852" s="7"/>
      <c r="S852" s="7"/>
      <c r="T852" s="7"/>
      <c r="U852" s="7"/>
      <c r="V852" s="7"/>
      <c r="W852" s="7"/>
      <c r="X852" s="7"/>
    </row>
    <row r="853" spans="1:24" x14ac:dyDescent="0.2">
      <c r="A853" s="7"/>
      <c r="B853" s="7"/>
      <c r="C853" s="7"/>
      <c r="D853" s="25"/>
      <c r="E853" s="25"/>
      <c r="F853" s="25"/>
      <c r="G853" s="25"/>
      <c r="H853" s="25"/>
      <c r="I853" s="25"/>
      <c r="J853" s="25"/>
      <c r="K853" s="25"/>
      <c r="L853" s="25"/>
      <c r="M853" s="25"/>
      <c r="N853" s="25"/>
      <c r="O853" s="25"/>
      <c r="P853" s="25"/>
      <c r="Q853" s="7"/>
      <c r="R853" s="7"/>
      <c r="S853" s="7"/>
      <c r="T853" s="7"/>
      <c r="U853" s="7"/>
      <c r="V853" s="7"/>
      <c r="W853" s="7"/>
      <c r="X853" s="7"/>
    </row>
    <row r="854" spans="1:24" x14ac:dyDescent="0.2">
      <c r="A854" s="7"/>
      <c r="B854" s="7"/>
      <c r="C854" s="7"/>
      <c r="D854" s="25"/>
      <c r="E854" s="25"/>
      <c r="F854" s="25"/>
      <c r="G854" s="25"/>
      <c r="H854" s="25"/>
      <c r="I854" s="25"/>
      <c r="J854" s="25"/>
      <c r="K854" s="25"/>
      <c r="L854" s="25"/>
      <c r="M854" s="25"/>
      <c r="N854" s="25"/>
      <c r="O854" s="25"/>
      <c r="P854" s="25"/>
      <c r="Q854" s="7"/>
      <c r="R854" s="7"/>
      <c r="S854" s="7"/>
      <c r="T854" s="7"/>
      <c r="U854" s="7"/>
      <c r="V854" s="7"/>
      <c r="W854" s="7"/>
      <c r="X854" s="7"/>
    </row>
    <row r="855" spans="1:24" x14ac:dyDescent="0.2">
      <c r="A855" s="7"/>
      <c r="B855" s="7"/>
      <c r="C855" s="7"/>
      <c r="D855" s="25"/>
      <c r="E855" s="25"/>
      <c r="F855" s="25"/>
      <c r="G855" s="25"/>
      <c r="H855" s="25"/>
      <c r="I855" s="25"/>
      <c r="J855" s="25"/>
      <c r="K855" s="25"/>
      <c r="L855" s="25"/>
      <c r="M855" s="25"/>
      <c r="N855" s="25"/>
      <c r="O855" s="25"/>
      <c r="P855" s="25"/>
      <c r="Q855" s="7"/>
      <c r="R855" s="7"/>
      <c r="S855" s="7"/>
      <c r="T855" s="7"/>
      <c r="U855" s="7"/>
      <c r="V855" s="7"/>
      <c r="W855" s="7"/>
      <c r="X855" s="7"/>
    </row>
    <row r="856" spans="1:24" x14ac:dyDescent="0.2">
      <c r="A856" s="7"/>
      <c r="B856" s="7"/>
      <c r="C856" s="7"/>
      <c r="D856" s="25"/>
      <c r="E856" s="25"/>
      <c r="F856" s="25"/>
      <c r="G856" s="25"/>
      <c r="H856" s="25"/>
      <c r="I856" s="25"/>
      <c r="J856" s="25"/>
      <c r="K856" s="25"/>
      <c r="L856" s="25"/>
      <c r="M856" s="25"/>
      <c r="N856" s="25"/>
      <c r="O856" s="25"/>
      <c r="P856" s="25"/>
      <c r="Q856" s="7"/>
      <c r="R856" s="7"/>
      <c r="S856" s="7"/>
      <c r="T856" s="7"/>
      <c r="U856" s="7"/>
      <c r="V856" s="7"/>
      <c r="W856" s="7"/>
      <c r="X856" s="7"/>
    </row>
    <row r="857" spans="1:24" x14ac:dyDescent="0.2">
      <c r="A857" s="7"/>
      <c r="B857" s="7"/>
      <c r="C857" s="7"/>
      <c r="D857" s="25"/>
      <c r="E857" s="25"/>
      <c r="F857" s="25"/>
      <c r="G857" s="25"/>
      <c r="H857" s="25"/>
      <c r="I857" s="25"/>
      <c r="J857" s="25"/>
      <c r="K857" s="25"/>
      <c r="L857" s="25"/>
      <c r="M857" s="25"/>
      <c r="N857" s="25"/>
      <c r="O857" s="25"/>
      <c r="P857" s="25"/>
      <c r="Q857" s="7"/>
      <c r="R857" s="7"/>
      <c r="S857" s="7"/>
      <c r="T857" s="7"/>
      <c r="U857" s="7"/>
      <c r="V857" s="7"/>
      <c r="W857" s="7"/>
      <c r="X857" s="7"/>
    </row>
    <row r="858" spans="1:24" x14ac:dyDescent="0.2">
      <c r="A858" s="7"/>
      <c r="B858" s="7"/>
      <c r="C858" s="7"/>
      <c r="D858" s="25"/>
      <c r="E858" s="25"/>
      <c r="F858" s="25"/>
      <c r="G858" s="25"/>
      <c r="H858" s="25"/>
      <c r="I858" s="25"/>
      <c r="J858" s="25"/>
      <c r="K858" s="25"/>
      <c r="L858" s="25"/>
      <c r="M858" s="25"/>
      <c r="N858" s="25"/>
      <c r="O858" s="25"/>
      <c r="P858" s="25"/>
      <c r="Q858" s="7"/>
      <c r="R858" s="7"/>
      <c r="S858" s="7"/>
      <c r="T858" s="7"/>
      <c r="U858" s="7"/>
      <c r="V858" s="7"/>
      <c r="W858" s="7"/>
      <c r="X858" s="7"/>
    </row>
    <row r="859" spans="1:24" x14ac:dyDescent="0.2">
      <c r="A859" s="7"/>
      <c r="B859" s="7"/>
      <c r="C859" s="7"/>
      <c r="D859" s="25"/>
      <c r="E859" s="25"/>
      <c r="F859" s="25"/>
      <c r="G859" s="25"/>
      <c r="H859" s="25"/>
      <c r="I859" s="25"/>
      <c r="J859" s="25"/>
      <c r="K859" s="25"/>
      <c r="L859" s="25"/>
      <c r="M859" s="25"/>
      <c r="N859" s="25"/>
      <c r="O859" s="25"/>
      <c r="P859" s="25"/>
      <c r="Q859" s="7"/>
      <c r="R859" s="7"/>
      <c r="S859" s="7"/>
      <c r="T859" s="7"/>
      <c r="U859" s="7"/>
      <c r="V859" s="7"/>
      <c r="W859" s="7"/>
      <c r="X859" s="7"/>
    </row>
    <row r="860" spans="1:24" x14ac:dyDescent="0.2">
      <c r="A860" s="7"/>
      <c r="B860" s="7"/>
      <c r="C860" s="7"/>
      <c r="D860" s="25"/>
      <c r="E860" s="25"/>
      <c r="F860" s="25"/>
      <c r="G860" s="25"/>
      <c r="H860" s="25"/>
      <c r="I860" s="25"/>
      <c r="J860" s="25"/>
      <c r="K860" s="25"/>
      <c r="L860" s="25"/>
      <c r="M860" s="25"/>
      <c r="N860" s="25"/>
      <c r="O860" s="25"/>
      <c r="P860" s="25"/>
      <c r="Q860" s="7"/>
      <c r="R860" s="7"/>
      <c r="S860" s="7"/>
      <c r="T860" s="7"/>
      <c r="U860" s="7"/>
      <c r="V860" s="7"/>
      <c r="W860" s="7"/>
      <c r="X860" s="7"/>
    </row>
    <row r="861" spans="1:24" x14ac:dyDescent="0.2">
      <c r="A861" s="7"/>
      <c r="B861" s="7"/>
      <c r="C861" s="7"/>
      <c r="D861" s="25"/>
      <c r="E861" s="25"/>
      <c r="F861" s="25"/>
      <c r="G861" s="25"/>
      <c r="H861" s="25"/>
      <c r="I861" s="25"/>
      <c r="J861" s="25"/>
      <c r="K861" s="25"/>
      <c r="L861" s="25"/>
      <c r="M861" s="25"/>
      <c r="N861" s="25"/>
      <c r="O861" s="25"/>
      <c r="P861" s="25"/>
      <c r="Q861" s="7"/>
      <c r="R861" s="7"/>
      <c r="S861" s="7"/>
      <c r="T861" s="7"/>
      <c r="U861" s="7"/>
      <c r="V861" s="7"/>
      <c r="W861" s="7"/>
      <c r="X861" s="7"/>
    </row>
    <row r="862" spans="1:24" x14ac:dyDescent="0.2">
      <c r="A862" s="7"/>
      <c r="B862" s="7"/>
      <c r="C862" s="7"/>
      <c r="D862" s="25"/>
      <c r="E862" s="25"/>
      <c r="F862" s="25"/>
      <c r="G862" s="25"/>
      <c r="H862" s="25"/>
      <c r="I862" s="25"/>
      <c r="J862" s="25"/>
      <c r="K862" s="25"/>
      <c r="L862" s="25"/>
      <c r="M862" s="25"/>
      <c r="N862" s="25"/>
      <c r="O862" s="25"/>
      <c r="P862" s="25"/>
      <c r="Q862" s="7"/>
      <c r="R862" s="7"/>
      <c r="S862" s="7"/>
      <c r="T862" s="7"/>
      <c r="U862" s="7"/>
      <c r="V862" s="7"/>
      <c r="W862" s="7"/>
      <c r="X862" s="7"/>
    </row>
    <row r="863" spans="1:24" x14ac:dyDescent="0.2">
      <c r="A863" s="7"/>
      <c r="B863" s="7"/>
      <c r="C863" s="7"/>
      <c r="D863" s="25"/>
      <c r="E863" s="25"/>
      <c r="F863" s="25"/>
      <c r="G863" s="25"/>
      <c r="H863" s="25"/>
      <c r="I863" s="25"/>
      <c r="J863" s="25"/>
      <c r="K863" s="25"/>
      <c r="L863" s="25"/>
      <c r="M863" s="25"/>
      <c r="N863" s="25"/>
      <c r="O863" s="25"/>
      <c r="P863" s="25"/>
      <c r="Q863" s="7"/>
      <c r="R863" s="7"/>
      <c r="S863" s="7"/>
      <c r="T863" s="7"/>
      <c r="U863" s="7"/>
      <c r="V863" s="7"/>
      <c r="W863" s="7"/>
      <c r="X863" s="7"/>
    </row>
    <row r="864" spans="1:24" x14ac:dyDescent="0.2">
      <c r="A864" s="7"/>
      <c r="B864" s="7"/>
      <c r="C864" s="7"/>
      <c r="D864" s="25"/>
      <c r="E864" s="25"/>
      <c r="F864" s="25"/>
      <c r="G864" s="25"/>
      <c r="H864" s="25"/>
      <c r="I864" s="25"/>
      <c r="J864" s="25"/>
      <c r="K864" s="25"/>
      <c r="L864" s="25"/>
      <c r="M864" s="25"/>
      <c r="N864" s="25"/>
      <c r="O864" s="25"/>
      <c r="P864" s="25"/>
      <c r="Q864" s="7"/>
      <c r="R864" s="7"/>
      <c r="S864" s="7"/>
      <c r="T864" s="7"/>
      <c r="U864" s="7"/>
      <c r="V864" s="7"/>
      <c r="W864" s="7"/>
      <c r="X864" s="7"/>
    </row>
    <row r="865" spans="1:24" x14ac:dyDescent="0.2">
      <c r="A865" s="7"/>
      <c r="B865" s="7"/>
      <c r="C865" s="7"/>
      <c r="D865" s="25"/>
      <c r="E865" s="25"/>
      <c r="F865" s="25"/>
      <c r="G865" s="25"/>
      <c r="H865" s="25"/>
      <c r="I865" s="25"/>
      <c r="J865" s="25"/>
      <c r="K865" s="25"/>
      <c r="L865" s="25"/>
      <c r="M865" s="25"/>
      <c r="N865" s="25"/>
      <c r="O865" s="25"/>
      <c r="P865" s="25"/>
      <c r="Q865" s="7"/>
      <c r="R865" s="7"/>
      <c r="S865" s="7"/>
      <c r="T865" s="7"/>
      <c r="U865" s="7"/>
      <c r="V865" s="7"/>
      <c r="W865" s="7"/>
      <c r="X865" s="7"/>
    </row>
    <row r="866" spans="1:24" x14ac:dyDescent="0.2">
      <c r="A866" s="7"/>
      <c r="B866" s="7"/>
      <c r="C866" s="7"/>
      <c r="D866" s="25"/>
      <c r="E866" s="25"/>
      <c r="F866" s="25"/>
      <c r="G866" s="25"/>
      <c r="H866" s="25"/>
      <c r="I866" s="25"/>
      <c r="J866" s="25"/>
      <c r="K866" s="25"/>
      <c r="L866" s="25"/>
      <c r="M866" s="25"/>
      <c r="N866" s="25"/>
      <c r="O866" s="25"/>
      <c r="P866" s="25"/>
      <c r="Q866" s="7"/>
      <c r="R866" s="7"/>
      <c r="S866" s="7"/>
      <c r="T866" s="7"/>
      <c r="U866" s="7"/>
      <c r="V866" s="7"/>
      <c r="W866" s="7"/>
      <c r="X866" s="7"/>
    </row>
    <row r="867" spans="1:24" x14ac:dyDescent="0.2">
      <c r="A867" s="7"/>
      <c r="B867" s="7"/>
      <c r="C867" s="7"/>
      <c r="D867" s="25"/>
      <c r="E867" s="25"/>
      <c r="F867" s="25"/>
      <c r="G867" s="25"/>
      <c r="H867" s="25"/>
      <c r="I867" s="25"/>
      <c r="J867" s="25"/>
      <c r="K867" s="25"/>
      <c r="L867" s="25"/>
      <c r="M867" s="25"/>
      <c r="N867" s="25"/>
      <c r="O867" s="25"/>
      <c r="P867" s="25"/>
      <c r="Q867" s="7"/>
      <c r="R867" s="7"/>
      <c r="S867" s="7"/>
      <c r="T867" s="7"/>
      <c r="U867" s="7"/>
      <c r="V867" s="7"/>
      <c r="W867" s="7"/>
      <c r="X867" s="7"/>
    </row>
    <row r="868" spans="1:24" x14ac:dyDescent="0.2">
      <c r="A868" s="7"/>
      <c r="B868" s="7"/>
      <c r="C868" s="7"/>
      <c r="D868" s="25"/>
      <c r="E868" s="25"/>
      <c r="F868" s="25"/>
      <c r="G868" s="25"/>
      <c r="H868" s="25"/>
      <c r="I868" s="25"/>
      <c r="J868" s="25"/>
      <c r="K868" s="25"/>
      <c r="L868" s="25"/>
      <c r="M868" s="25"/>
      <c r="N868" s="25"/>
      <c r="O868" s="25"/>
      <c r="P868" s="25"/>
      <c r="Q868" s="7"/>
      <c r="R868" s="7"/>
      <c r="S868" s="7"/>
      <c r="T868" s="7"/>
      <c r="U868" s="7"/>
      <c r="V868" s="7"/>
      <c r="W868" s="7"/>
      <c r="X868" s="7"/>
    </row>
    <row r="869" spans="1:24" x14ac:dyDescent="0.2">
      <c r="A869" s="7"/>
      <c r="B869" s="7"/>
      <c r="C869" s="7"/>
      <c r="D869" s="25"/>
      <c r="E869" s="25"/>
      <c r="F869" s="25"/>
      <c r="G869" s="25"/>
      <c r="H869" s="25"/>
      <c r="I869" s="25"/>
      <c r="J869" s="25"/>
      <c r="K869" s="25"/>
      <c r="L869" s="25"/>
      <c r="M869" s="25"/>
      <c r="N869" s="25"/>
      <c r="O869" s="25"/>
      <c r="P869" s="25"/>
      <c r="Q869" s="7"/>
      <c r="R869" s="7"/>
      <c r="S869" s="7"/>
      <c r="T869" s="7"/>
      <c r="U869" s="7"/>
      <c r="V869" s="7"/>
      <c r="W869" s="7"/>
      <c r="X869" s="7"/>
    </row>
    <row r="870" spans="1:24" x14ac:dyDescent="0.2">
      <c r="A870" s="7"/>
      <c r="B870" s="7"/>
      <c r="C870" s="7"/>
      <c r="D870" s="25"/>
      <c r="E870" s="25"/>
      <c r="F870" s="25"/>
      <c r="G870" s="25"/>
      <c r="H870" s="25"/>
      <c r="I870" s="25"/>
      <c r="J870" s="25"/>
      <c r="K870" s="25"/>
      <c r="L870" s="25"/>
      <c r="M870" s="25"/>
      <c r="N870" s="25"/>
      <c r="O870" s="25"/>
      <c r="P870" s="25"/>
      <c r="Q870" s="7"/>
      <c r="R870" s="7"/>
      <c r="S870" s="7"/>
      <c r="T870" s="7"/>
      <c r="U870" s="7"/>
      <c r="V870" s="7"/>
      <c r="W870" s="7"/>
      <c r="X870" s="7"/>
    </row>
    <row r="871" spans="1:24" x14ac:dyDescent="0.2">
      <c r="A871" s="7"/>
      <c r="B871" s="7"/>
      <c r="C871" s="7"/>
      <c r="D871" s="25"/>
      <c r="E871" s="25"/>
      <c r="F871" s="25"/>
      <c r="G871" s="25"/>
      <c r="H871" s="25"/>
      <c r="I871" s="25"/>
      <c r="J871" s="25"/>
      <c r="K871" s="25"/>
      <c r="L871" s="25"/>
      <c r="M871" s="25"/>
      <c r="N871" s="25"/>
      <c r="O871" s="25"/>
      <c r="P871" s="25"/>
      <c r="Q871" s="7"/>
      <c r="R871" s="7"/>
      <c r="S871" s="7"/>
      <c r="T871" s="7"/>
      <c r="U871" s="7"/>
      <c r="V871" s="7"/>
      <c r="W871" s="7"/>
      <c r="X871" s="7"/>
    </row>
    <row r="872" spans="1:24" x14ac:dyDescent="0.2">
      <c r="A872" s="7"/>
      <c r="B872" s="7"/>
      <c r="C872" s="7"/>
      <c r="D872" s="25"/>
      <c r="E872" s="25"/>
      <c r="F872" s="25"/>
      <c r="G872" s="25"/>
      <c r="H872" s="25"/>
      <c r="I872" s="25"/>
      <c r="J872" s="25"/>
      <c r="K872" s="25"/>
      <c r="L872" s="25"/>
      <c r="M872" s="25"/>
      <c r="N872" s="25"/>
      <c r="O872" s="25"/>
      <c r="P872" s="25"/>
      <c r="Q872" s="7"/>
      <c r="R872" s="7"/>
      <c r="S872" s="7"/>
      <c r="T872" s="7"/>
      <c r="U872" s="7"/>
      <c r="V872" s="7"/>
      <c r="W872" s="7"/>
      <c r="X872" s="7"/>
    </row>
    <row r="873" spans="1:24" x14ac:dyDescent="0.2">
      <c r="A873" s="7"/>
      <c r="B873" s="7"/>
      <c r="C873" s="7"/>
      <c r="D873" s="25"/>
      <c r="E873" s="25"/>
      <c r="F873" s="25"/>
      <c r="G873" s="25"/>
      <c r="H873" s="25"/>
      <c r="I873" s="25"/>
      <c r="J873" s="25"/>
      <c r="K873" s="25"/>
      <c r="L873" s="25"/>
      <c r="M873" s="25"/>
      <c r="N873" s="25"/>
      <c r="O873" s="25"/>
      <c r="P873" s="25"/>
      <c r="Q873" s="7"/>
      <c r="R873" s="7"/>
      <c r="S873" s="7"/>
      <c r="T873" s="7"/>
      <c r="U873" s="7"/>
      <c r="V873" s="7"/>
      <c r="W873" s="7"/>
      <c r="X873" s="7"/>
    </row>
    <row r="874" spans="1:24" x14ac:dyDescent="0.2">
      <c r="A874" s="7"/>
      <c r="B874" s="7"/>
      <c r="C874" s="7"/>
      <c r="D874" s="25"/>
      <c r="E874" s="25"/>
      <c r="F874" s="25"/>
      <c r="G874" s="25"/>
      <c r="H874" s="25"/>
      <c r="I874" s="25"/>
      <c r="J874" s="25"/>
      <c r="K874" s="25"/>
      <c r="L874" s="25"/>
      <c r="M874" s="25"/>
      <c r="N874" s="25"/>
      <c r="O874" s="25"/>
      <c r="P874" s="25"/>
      <c r="Q874" s="7"/>
      <c r="R874" s="7"/>
      <c r="S874" s="7"/>
      <c r="T874" s="7"/>
      <c r="U874" s="7"/>
      <c r="V874" s="7"/>
      <c r="W874" s="7"/>
      <c r="X874" s="7"/>
    </row>
    <row r="875" spans="1:24" x14ac:dyDescent="0.2">
      <c r="A875" s="7"/>
      <c r="B875" s="7"/>
      <c r="C875" s="7"/>
      <c r="D875" s="25"/>
      <c r="E875" s="25"/>
      <c r="F875" s="25"/>
      <c r="G875" s="25"/>
      <c r="H875" s="25"/>
      <c r="I875" s="25"/>
      <c r="J875" s="25"/>
      <c r="K875" s="25"/>
      <c r="L875" s="25"/>
      <c r="M875" s="25"/>
      <c r="N875" s="25"/>
      <c r="O875" s="25"/>
      <c r="P875" s="25"/>
      <c r="Q875" s="7"/>
      <c r="R875" s="7"/>
      <c r="S875" s="7"/>
      <c r="T875" s="7"/>
      <c r="U875" s="7"/>
      <c r="V875" s="7"/>
      <c r="W875" s="7"/>
      <c r="X875" s="7"/>
    </row>
    <row r="876" spans="1:24" x14ac:dyDescent="0.2">
      <c r="A876" s="7"/>
      <c r="B876" s="7"/>
      <c r="C876" s="7"/>
      <c r="D876" s="25"/>
      <c r="E876" s="25"/>
      <c r="F876" s="25"/>
      <c r="G876" s="25"/>
      <c r="H876" s="25"/>
      <c r="I876" s="25"/>
      <c r="J876" s="25"/>
      <c r="K876" s="25"/>
      <c r="L876" s="25"/>
      <c r="M876" s="25"/>
      <c r="N876" s="25"/>
      <c r="O876" s="25"/>
      <c r="P876" s="25"/>
      <c r="Q876" s="7"/>
      <c r="R876" s="7"/>
      <c r="S876" s="7"/>
      <c r="T876" s="7"/>
      <c r="U876" s="7"/>
      <c r="V876" s="7"/>
      <c r="W876" s="7"/>
      <c r="X876" s="7"/>
    </row>
    <row r="877" spans="1:24" x14ac:dyDescent="0.2">
      <c r="A877" s="7"/>
      <c r="B877" s="7"/>
      <c r="C877" s="7"/>
      <c r="D877" s="25"/>
      <c r="E877" s="25"/>
      <c r="F877" s="25"/>
      <c r="G877" s="25"/>
      <c r="H877" s="25"/>
      <c r="I877" s="25"/>
      <c r="J877" s="25"/>
      <c r="K877" s="25"/>
      <c r="L877" s="25"/>
      <c r="M877" s="25"/>
      <c r="N877" s="25"/>
      <c r="O877" s="25"/>
      <c r="P877" s="25"/>
      <c r="Q877" s="7"/>
      <c r="R877" s="7"/>
      <c r="S877" s="7"/>
      <c r="T877" s="7"/>
      <c r="U877" s="7"/>
      <c r="V877" s="7"/>
      <c r="W877" s="7"/>
      <c r="X877" s="7"/>
    </row>
    <row r="878" spans="1:24" x14ac:dyDescent="0.2">
      <c r="A878" s="7"/>
      <c r="B878" s="7"/>
      <c r="C878" s="7"/>
      <c r="D878" s="25"/>
      <c r="E878" s="25"/>
      <c r="F878" s="25"/>
      <c r="G878" s="25"/>
      <c r="H878" s="25"/>
      <c r="I878" s="25"/>
      <c r="J878" s="25"/>
      <c r="K878" s="25"/>
      <c r="L878" s="25"/>
      <c r="M878" s="25"/>
      <c r="N878" s="25"/>
      <c r="O878" s="25"/>
      <c r="P878" s="25"/>
      <c r="Q878" s="7"/>
      <c r="R878" s="7"/>
      <c r="S878" s="7"/>
      <c r="T878" s="7"/>
      <c r="U878" s="7"/>
      <c r="V878" s="7"/>
      <c r="W878" s="7"/>
      <c r="X878" s="7"/>
    </row>
    <row r="879" spans="1:24" x14ac:dyDescent="0.2">
      <c r="A879" s="7"/>
      <c r="B879" s="7"/>
      <c r="C879" s="7"/>
      <c r="D879" s="25"/>
      <c r="E879" s="25"/>
      <c r="F879" s="25"/>
      <c r="G879" s="25"/>
      <c r="H879" s="25"/>
      <c r="I879" s="25"/>
      <c r="J879" s="25"/>
      <c r="K879" s="25"/>
      <c r="L879" s="25"/>
      <c r="M879" s="25"/>
      <c r="N879" s="25"/>
      <c r="O879" s="25"/>
      <c r="P879" s="25"/>
      <c r="Q879" s="7"/>
      <c r="R879" s="7"/>
      <c r="S879" s="7"/>
      <c r="T879" s="7"/>
      <c r="U879" s="7"/>
      <c r="V879" s="7"/>
      <c r="W879" s="7"/>
      <c r="X879" s="7"/>
    </row>
    <row r="880" spans="1:24" x14ac:dyDescent="0.2">
      <c r="A880" s="7"/>
      <c r="B880" s="7"/>
      <c r="C880" s="7"/>
      <c r="D880" s="25"/>
      <c r="E880" s="25"/>
      <c r="F880" s="25"/>
      <c r="G880" s="25"/>
      <c r="H880" s="25"/>
      <c r="I880" s="25"/>
      <c r="J880" s="25"/>
      <c r="K880" s="25"/>
      <c r="L880" s="25"/>
      <c r="M880" s="25"/>
      <c r="N880" s="25"/>
      <c r="O880" s="25"/>
      <c r="P880" s="25"/>
      <c r="Q880" s="7"/>
      <c r="R880" s="7"/>
      <c r="S880" s="7"/>
      <c r="T880" s="7"/>
      <c r="U880" s="7"/>
      <c r="V880" s="7"/>
      <c r="W880" s="7"/>
      <c r="X880" s="7"/>
    </row>
    <row r="881" spans="1:24" x14ac:dyDescent="0.2">
      <c r="A881" s="7"/>
      <c r="B881" s="7"/>
      <c r="C881" s="7"/>
      <c r="D881" s="25"/>
      <c r="E881" s="25"/>
      <c r="F881" s="25"/>
      <c r="G881" s="25"/>
      <c r="H881" s="25"/>
      <c r="I881" s="25"/>
      <c r="J881" s="25"/>
      <c r="K881" s="25"/>
      <c r="L881" s="25"/>
      <c r="M881" s="25"/>
      <c r="N881" s="25"/>
      <c r="O881" s="25"/>
      <c r="P881" s="25"/>
      <c r="Q881" s="7"/>
      <c r="R881" s="7"/>
      <c r="S881" s="7"/>
      <c r="T881" s="7"/>
      <c r="U881" s="7"/>
      <c r="V881" s="7"/>
      <c r="W881" s="7"/>
      <c r="X881" s="7"/>
    </row>
    <row r="882" spans="1:24" x14ac:dyDescent="0.2">
      <c r="A882" s="7"/>
      <c r="B882" s="7"/>
      <c r="C882" s="7"/>
      <c r="D882" s="25"/>
      <c r="E882" s="25"/>
      <c r="F882" s="25"/>
      <c r="G882" s="25"/>
      <c r="H882" s="25"/>
      <c r="I882" s="25"/>
      <c r="J882" s="25"/>
      <c r="K882" s="25"/>
      <c r="L882" s="25"/>
      <c r="M882" s="25"/>
      <c r="N882" s="25"/>
      <c r="O882" s="25"/>
      <c r="P882" s="25"/>
      <c r="Q882" s="7"/>
      <c r="R882" s="7"/>
      <c r="S882" s="7"/>
      <c r="T882" s="7"/>
      <c r="U882" s="7"/>
      <c r="V882" s="7"/>
      <c r="W882" s="7"/>
      <c r="X882" s="7"/>
    </row>
    <row r="883" spans="1:24" x14ac:dyDescent="0.2">
      <c r="A883" s="7"/>
      <c r="B883" s="7"/>
      <c r="C883" s="7"/>
      <c r="D883" s="25"/>
      <c r="E883" s="25"/>
      <c r="F883" s="25"/>
      <c r="G883" s="25"/>
      <c r="H883" s="25"/>
      <c r="I883" s="25"/>
      <c r="J883" s="25"/>
      <c r="K883" s="25"/>
      <c r="L883" s="25"/>
      <c r="M883" s="25"/>
      <c r="N883" s="25"/>
      <c r="O883" s="25"/>
      <c r="P883" s="25"/>
      <c r="Q883" s="7"/>
      <c r="R883" s="7"/>
      <c r="S883" s="7"/>
      <c r="T883" s="7"/>
      <c r="U883" s="7"/>
      <c r="V883" s="7"/>
      <c r="W883" s="7"/>
      <c r="X883" s="7"/>
    </row>
    <row r="884" spans="1:24" x14ac:dyDescent="0.2">
      <c r="A884" s="7"/>
      <c r="B884" s="7"/>
      <c r="C884" s="7"/>
      <c r="D884" s="25"/>
      <c r="E884" s="25"/>
      <c r="F884" s="25"/>
      <c r="G884" s="25"/>
      <c r="H884" s="25"/>
      <c r="I884" s="25"/>
      <c r="J884" s="25"/>
      <c r="K884" s="25"/>
      <c r="L884" s="25"/>
      <c r="M884" s="25"/>
      <c r="N884" s="25"/>
      <c r="O884" s="25"/>
      <c r="P884" s="25"/>
      <c r="Q884" s="7"/>
      <c r="R884" s="7"/>
      <c r="S884" s="7"/>
      <c r="T884" s="7"/>
      <c r="U884" s="7"/>
      <c r="V884" s="7"/>
      <c r="W884" s="7"/>
      <c r="X884" s="7"/>
    </row>
    <row r="885" spans="1:24" x14ac:dyDescent="0.2">
      <c r="A885" s="7"/>
      <c r="B885" s="7"/>
      <c r="C885" s="7"/>
      <c r="D885" s="25"/>
      <c r="E885" s="25"/>
      <c r="F885" s="25"/>
      <c r="G885" s="25"/>
      <c r="H885" s="25"/>
      <c r="I885" s="25"/>
      <c r="J885" s="25"/>
      <c r="K885" s="25"/>
      <c r="L885" s="25"/>
      <c r="M885" s="25"/>
      <c r="N885" s="25"/>
      <c r="O885" s="25"/>
      <c r="P885" s="25"/>
      <c r="Q885" s="7"/>
      <c r="R885" s="7"/>
      <c r="S885" s="7"/>
      <c r="T885" s="7"/>
      <c r="U885" s="7"/>
      <c r="V885" s="7"/>
      <c r="W885" s="7"/>
      <c r="X885" s="7"/>
    </row>
    <row r="886" spans="1:24" x14ac:dyDescent="0.2">
      <c r="A886" s="7"/>
      <c r="B886" s="7"/>
      <c r="C886" s="7"/>
      <c r="D886" s="25"/>
      <c r="E886" s="25"/>
      <c r="F886" s="25"/>
      <c r="G886" s="25"/>
      <c r="H886" s="25"/>
      <c r="I886" s="25"/>
      <c r="J886" s="25"/>
      <c r="K886" s="25"/>
      <c r="L886" s="25"/>
      <c r="M886" s="25"/>
      <c r="N886" s="25"/>
      <c r="O886" s="25"/>
      <c r="P886" s="25"/>
      <c r="Q886" s="7"/>
      <c r="R886" s="7"/>
      <c r="S886" s="7"/>
      <c r="T886" s="7"/>
      <c r="U886" s="7"/>
      <c r="V886" s="7"/>
      <c r="W886" s="7"/>
      <c r="X886" s="7"/>
    </row>
    <row r="887" spans="1:24" x14ac:dyDescent="0.2">
      <c r="A887" s="7"/>
      <c r="B887" s="7"/>
      <c r="C887" s="7"/>
      <c r="D887" s="25"/>
      <c r="E887" s="25"/>
      <c r="F887" s="25"/>
      <c r="G887" s="25"/>
      <c r="H887" s="25"/>
      <c r="I887" s="25"/>
      <c r="J887" s="25"/>
      <c r="K887" s="25"/>
      <c r="L887" s="25"/>
      <c r="M887" s="25"/>
      <c r="N887" s="25"/>
      <c r="O887" s="25"/>
      <c r="P887" s="25"/>
      <c r="Q887" s="7"/>
      <c r="R887" s="7"/>
      <c r="S887" s="7"/>
      <c r="T887" s="7"/>
      <c r="U887" s="7"/>
      <c r="V887" s="7"/>
      <c r="W887" s="7"/>
      <c r="X887" s="7"/>
    </row>
    <row r="888" spans="1:24" x14ac:dyDescent="0.2">
      <c r="A888" s="7"/>
      <c r="B888" s="7"/>
      <c r="C888" s="7"/>
      <c r="D888" s="25"/>
      <c r="E888" s="25"/>
      <c r="F888" s="25"/>
      <c r="G888" s="25"/>
      <c r="H888" s="25"/>
      <c r="I888" s="25"/>
      <c r="J888" s="25"/>
      <c r="K888" s="25"/>
      <c r="L888" s="25"/>
      <c r="M888" s="25"/>
      <c r="N888" s="25"/>
      <c r="O888" s="25"/>
      <c r="P888" s="25"/>
      <c r="Q888" s="7"/>
      <c r="R888" s="7"/>
      <c r="S888" s="7"/>
      <c r="T888" s="7"/>
      <c r="U888" s="7"/>
      <c r="V888" s="7"/>
      <c r="W888" s="7"/>
      <c r="X888" s="7"/>
    </row>
    <row r="889" spans="1:24" x14ac:dyDescent="0.2">
      <c r="A889" s="7"/>
      <c r="B889" s="7"/>
      <c r="C889" s="7"/>
      <c r="D889" s="25"/>
      <c r="E889" s="25"/>
      <c r="F889" s="25"/>
      <c r="G889" s="25"/>
      <c r="H889" s="25"/>
      <c r="I889" s="25"/>
      <c r="J889" s="25"/>
      <c r="K889" s="25"/>
      <c r="L889" s="25"/>
      <c r="M889" s="25"/>
      <c r="N889" s="25"/>
      <c r="O889" s="25"/>
      <c r="P889" s="25"/>
      <c r="Q889" s="7"/>
      <c r="R889" s="7"/>
      <c r="S889" s="7"/>
      <c r="T889" s="7"/>
      <c r="U889" s="7"/>
      <c r="V889" s="7"/>
      <c r="W889" s="7"/>
      <c r="X889" s="7"/>
    </row>
    <row r="890" spans="1:24" x14ac:dyDescent="0.2">
      <c r="A890" s="7"/>
      <c r="B890" s="7"/>
      <c r="C890" s="7"/>
      <c r="D890" s="25"/>
      <c r="E890" s="25"/>
      <c r="F890" s="25"/>
      <c r="G890" s="25"/>
      <c r="H890" s="25"/>
      <c r="I890" s="25"/>
      <c r="J890" s="25"/>
      <c r="K890" s="25"/>
      <c r="L890" s="25"/>
      <c r="M890" s="25"/>
      <c r="N890" s="25"/>
      <c r="O890" s="25"/>
      <c r="P890" s="25"/>
      <c r="Q890" s="7"/>
      <c r="R890" s="7"/>
      <c r="S890" s="7"/>
      <c r="T890" s="7"/>
      <c r="U890" s="7"/>
      <c r="V890" s="7"/>
      <c r="W890" s="7"/>
      <c r="X890" s="7"/>
    </row>
    <row r="891" spans="1:24" x14ac:dyDescent="0.2">
      <c r="A891" s="7"/>
      <c r="B891" s="7"/>
      <c r="C891" s="7"/>
      <c r="D891" s="25"/>
      <c r="E891" s="25"/>
      <c r="F891" s="25"/>
      <c r="G891" s="25"/>
      <c r="H891" s="25"/>
      <c r="I891" s="25"/>
      <c r="J891" s="25"/>
      <c r="K891" s="25"/>
      <c r="L891" s="25"/>
      <c r="M891" s="25"/>
      <c r="N891" s="25"/>
      <c r="O891" s="25"/>
      <c r="P891" s="25"/>
      <c r="Q891" s="7"/>
      <c r="R891" s="7"/>
      <c r="S891" s="7"/>
      <c r="T891" s="7"/>
      <c r="U891" s="7"/>
      <c r="V891" s="7"/>
      <c r="W891" s="7"/>
      <c r="X891" s="7"/>
    </row>
    <row r="892" spans="1:24" x14ac:dyDescent="0.2">
      <c r="A892" s="7"/>
      <c r="B892" s="7"/>
      <c r="C892" s="7"/>
      <c r="D892" s="25"/>
      <c r="E892" s="25"/>
      <c r="F892" s="25"/>
      <c r="G892" s="25"/>
      <c r="H892" s="25"/>
      <c r="I892" s="25"/>
      <c r="J892" s="25"/>
      <c r="K892" s="25"/>
      <c r="L892" s="25"/>
      <c r="M892" s="25"/>
      <c r="N892" s="25"/>
      <c r="O892" s="25"/>
      <c r="P892" s="25"/>
      <c r="Q892" s="7"/>
      <c r="R892" s="7"/>
      <c r="S892" s="7"/>
      <c r="T892" s="7"/>
      <c r="U892" s="7"/>
      <c r="V892" s="7"/>
      <c r="W892" s="7"/>
      <c r="X892" s="7"/>
    </row>
    <row r="893" spans="1:24" x14ac:dyDescent="0.2">
      <c r="A893" s="7"/>
      <c r="B893" s="7"/>
      <c r="C893" s="7"/>
      <c r="D893" s="25"/>
      <c r="E893" s="25"/>
      <c r="F893" s="25"/>
      <c r="G893" s="25"/>
      <c r="H893" s="25"/>
      <c r="I893" s="25"/>
      <c r="J893" s="25"/>
      <c r="K893" s="25"/>
      <c r="L893" s="25"/>
      <c r="M893" s="25"/>
      <c r="N893" s="25"/>
      <c r="O893" s="25"/>
      <c r="P893" s="25"/>
      <c r="Q893" s="7"/>
      <c r="R893" s="7"/>
      <c r="S893" s="7"/>
      <c r="T893" s="7"/>
      <c r="U893" s="7"/>
      <c r="V893" s="7"/>
      <c r="W893" s="7"/>
      <c r="X893" s="7"/>
    </row>
    <row r="894" spans="1:24" x14ac:dyDescent="0.2">
      <c r="A894" s="7"/>
      <c r="B894" s="7"/>
      <c r="C894" s="7"/>
      <c r="D894" s="25"/>
      <c r="E894" s="25"/>
      <c r="F894" s="25"/>
      <c r="G894" s="25"/>
      <c r="H894" s="25"/>
      <c r="I894" s="25"/>
      <c r="J894" s="25"/>
      <c r="K894" s="25"/>
      <c r="L894" s="25"/>
      <c r="M894" s="25"/>
      <c r="N894" s="25"/>
      <c r="O894" s="25"/>
      <c r="P894" s="25"/>
      <c r="Q894" s="7"/>
      <c r="R894" s="7"/>
      <c r="S894" s="7"/>
      <c r="T894" s="7"/>
      <c r="U894" s="7"/>
      <c r="V894" s="7"/>
      <c r="W894" s="7"/>
      <c r="X894" s="7"/>
    </row>
    <row r="895" spans="1:24" x14ac:dyDescent="0.2">
      <c r="A895" s="7"/>
      <c r="B895" s="7"/>
      <c r="C895" s="7"/>
      <c r="D895" s="25"/>
      <c r="E895" s="25"/>
      <c r="F895" s="25"/>
      <c r="G895" s="25"/>
      <c r="H895" s="25"/>
      <c r="I895" s="25"/>
      <c r="J895" s="25"/>
      <c r="K895" s="25"/>
      <c r="L895" s="25"/>
      <c r="M895" s="25"/>
      <c r="N895" s="25"/>
      <c r="O895" s="25"/>
      <c r="P895" s="25"/>
      <c r="Q895" s="7"/>
      <c r="R895" s="7"/>
      <c r="S895" s="7"/>
      <c r="T895" s="7"/>
      <c r="U895" s="7"/>
      <c r="V895" s="7"/>
      <c r="W895" s="7"/>
      <c r="X895" s="7"/>
    </row>
    <row r="896" spans="1:24" x14ac:dyDescent="0.2">
      <c r="A896" s="7"/>
      <c r="B896" s="7"/>
      <c r="C896" s="7"/>
      <c r="D896" s="25"/>
      <c r="E896" s="25"/>
      <c r="F896" s="25"/>
      <c r="G896" s="25"/>
      <c r="H896" s="25"/>
      <c r="I896" s="25"/>
      <c r="J896" s="25"/>
      <c r="K896" s="25"/>
      <c r="L896" s="25"/>
      <c r="M896" s="25"/>
      <c r="N896" s="25"/>
      <c r="O896" s="25"/>
      <c r="P896" s="25"/>
      <c r="Q896" s="7"/>
      <c r="R896" s="7"/>
      <c r="S896" s="7"/>
      <c r="T896" s="7"/>
      <c r="U896" s="7"/>
      <c r="V896" s="7"/>
      <c r="W896" s="7"/>
      <c r="X896" s="7"/>
    </row>
    <row r="897" spans="1:24" x14ac:dyDescent="0.2">
      <c r="A897" s="7"/>
      <c r="B897" s="7"/>
      <c r="C897" s="7"/>
      <c r="D897" s="25"/>
      <c r="E897" s="25"/>
      <c r="F897" s="25"/>
      <c r="G897" s="25"/>
      <c r="H897" s="25"/>
      <c r="I897" s="25"/>
      <c r="J897" s="25"/>
      <c r="K897" s="25"/>
      <c r="L897" s="25"/>
      <c r="M897" s="25"/>
      <c r="N897" s="25"/>
      <c r="O897" s="25"/>
      <c r="P897" s="25"/>
      <c r="Q897" s="7"/>
      <c r="R897" s="7"/>
      <c r="S897" s="7"/>
      <c r="T897" s="7"/>
      <c r="U897" s="7"/>
      <c r="V897" s="7"/>
      <c r="W897" s="7"/>
      <c r="X897" s="7"/>
    </row>
    <row r="898" spans="1:24" x14ac:dyDescent="0.2">
      <c r="A898" s="7"/>
      <c r="B898" s="7"/>
      <c r="C898" s="7"/>
      <c r="D898" s="25"/>
      <c r="E898" s="25"/>
      <c r="F898" s="25"/>
      <c r="G898" s="25"/>
      <c r="H898" s="25"/>
      <c r="I898" s="25"/>
      <c r="J898" s="25"/>
      <c r="K898" s="25"/>
      <c r="L898" s="25"/>
      <c r="M898" s="25"/>
      <c r="N898" s="25"/>
      <c r="O898" s="25"/>
      <c r="P898" s="25"/>
      <c r="Q898" s="7"/>
      <c r="R898" s="7"/>
      <c r="S898" s="7"/>
      <c r="T898" s="7"/>
      <c r="U898" s="7"/>
      <c r="V898" s="7"/>
      <c r="W898" s="7"/>
      <c r="X898" s="7"/>
    </row>
    <row r="899" spans="1:24" x14ac:dyDescent="0.2">
      <c r="A899" s="7"/>
      <c r="B899" s="7"/>
      <c r="C899" s="7"/>
      <c r="D899" s="25"/>
      <c r="E899" s="25"/>
      <c r="F899" s="25"/>
      <c r="G899" s="25"/>
      <c r="H899" s="25"/>
      <c r="I899" s="25"/>
      <c r="J899" s="25"/>
      <c r="K899" s="25"/>
      <c r="L899" s="25"/>
      <c r="M899" s="25"/>
      <c r="N899" s="25"/>
      <c r="O899" s="25"/>
      <c r="P899" s="25"/>
      <c r="Q899" s="7"/>
      <c r="R899" s="7"/>
      <c r="S899" s="7"/>
      <c r="T899" s="7"/>
      <c r="U899" s="7"/>
      <c r="V899" s="7"/>
      <c r="W899" s="7"/>
      <c r="X899" s="7"/>
    </row>
    <row r="900" spans="1:24" x14ac:dyDescent="0.2">
      <c r="A900" s="7"/>
      <c r="B900" s="7"/>
      <c r="C900" s="7"/>
      <c r="D900" s="25"/>
      <c r="E900" s="25"/>
      <c r="F900" s="25"/>
      <c r="G900" s="25"/>
      <c r="H900" s="25"/>
      <c r="I900" s="25"/>
      <c r="J900" s="25"/>
      <c r="K900" s="25"/>
      <c r="L900" s="25"/>
      <c r="M900" s="25"/>
      <c r="N900" s="25"/>
      <c r="O900" s="25"/>
      <c r="P900" s="25"/>
      <c r="Q900" s="7"/>
      <c r="R900" s="7"/>
      <c r="S900" s="7"/>
      <c r="T900" s="7"/>
      <c r="U900" s="7"/>
      <c r="V900" s="7"/>
      <c r="W900" s="7"/>
      <c r="X900" s="7"/>
    </row>
    <row r="901" spans="1:24" x14ac:dyDescent="0.2">
      <c r="A901" s="7"/>
      <c r="B901" s="7"/>
      <c r="C901" s="7"/>
      <c r="D901" s="25"/>
      <c r="E901" s="25"/>
      <c r="F901" s="25"/>
      <c r="G901" s="25"/>
      <c r="H901" s="25"/>
      <c r="I901" s="25"/>
      <c r="J901" s="25"/>
      <c r="K901" s="25"/>
      <c r="L901" s="25"/>
      <c r="M901" s="25"/>
      <c r="N901" s="25"/>
      <c r="O901" s="25"/>
      <c r="P901" s="25"/>
      <c r="Q901" s="7"/>
      <c r="R901" s="7"/>
      <c r="S901" s="7"/>
      <c r="T901" s="7"/>
      <c r="U901" s="7"/>
      <c r="V901" s="7"/>
      <c r="W901" s="7"/>
      <c r="X901" s="7"/>
    </row>
    <row r="902" spans="1:24" x14ac:dyDescent="0.2">
      <c r="A902" s="7"/>
      <c r="B902" s="7"/>
      <c r="C902" s="7"/>
      <c r="D902" s="25"/>
      <c r="E902" s="25"/>
      <c r="F902" s="25"/>
      <c r="G902" s="25"/>
      <c r="H902" s="25"/>
      <c r="I902" s="25"/>
      <c r="J902" s="25"/>
      <c r="K902" s="25"/>
      <c r="L902" s="25"/>
      <c r="M902" s="25"/>
      <c r="N902" s="25"/>
      <c r="O902" s="25"/>
      <c r="P902" s="25"/>
      <c r="Q902" s="7"/>
      <c r="R902" s="7"/>
      <c r="S902" s="7"/>
      <c r="T902" s="7"/>
      <c r="U902" s="7"/>
      <c r="V902" s="7"/>
      <c r="W902" s="7"/>
      <c r="X902" s="7"/>
    </row>
    <row r="903" spans="1:24" x14ac:dyDescent="0.2">
      <c r="A903" s="7"/>
      <c r="B903" s="7"/>
      <c r="C903" s="7"/>
      <c r="D903" s="25"/>
      <c r="E903" s="25"/>
      <c r="F903" s="25"/>
      <c r="G903" s="25"/>
      <c r="H903" s="25"/>
      <c r="I903" s="25"/>
      <c r="J903" s="25"/>
      <c r="K903" s="25"/>
      <c r="L903" s="25"/>
      <c r="M903" s="25"/>
      <c r="N903" s="25"/>
      <c r="O903" s="25"/>
      <c r="P903" s="25"/>
      <c r="Q903" s="7"/>
      <c r="R903" s="7"/>
      <c r="S903" s="7"/>
      <c r="T903" s="7"/>
      <c r="U903" s="7"/>
      <c r="V903" s="7"/>
      <c r="W903" s="7"/>
      <c r="X903" s="7"/>
    </row>
    <row r="904" spans="1:24" x14ac:dyDescent="0.2">
      <c r="A904" s="7"/>
      <c r="B904" s="7"/>
      <c r="C904" s="7"/>
      <c r="D904" s="25"/>
      <c r="E904" s="25"/>
      <c r="F904" s="25"/>
      <c r="G904" s="25"/>
      <c r="H904" s="25"/>
      <c r="I904" s="25"/>
      <c r="J904" s="25"/>
      <c r="K904" s="25"/>
      <c r="L904" s="25"/>
      <c r="M904" s="25"/>
      <c r="N904" s="25"/>
      <c r="O904" s="25"/>
      <c r="P904" s="25"/>
      <c r="Q904" s="7"/>
      <c r="R904" s="7"/>
      <c r="S904" s="7"/>
      <c r="T904" s="7"/>
      <c r="U904" s="7"/>
      <c r="V904" s="7"/>
      <c r="W904" s="7"/>
      <c r="X904" s="7"/>
    </row>
    <row r="905" spans="1:24" x14ac:dyDescent="0.2">
      <c r="A905" s="7"/>
      <c r="B905" s="7"/>
      <c r="C905" s="7"/>
      <c r="D905" s="25"/>
      <c r="E905" s="25"/>
      <c r="F905" s="25"/>
      <c r="G905" s="25"/>
      <c r="H905" s="25"/>
      <c r="I905" s="25"/>
      <c r="J905" s="25"/>
      <c r="K905" s="25"/>
      <c r="L905" s="25"/>
      <c r="M905" s="25"/>
      <c r="N905" s="25"/>
      <c r="O905" s="25"/>
      <c r="P905" s="25"/>
      <c r="Q905" s="7"/>
      <c r="R905" s="7"/>
      <c r="S905" s="7"/>
      <c r="T905" s="7"/>
      <c r="U905" s="7"/>
      <c r="V905" s="7"/>
      <c r="W905" s="7"/>
      <c r="X905" s="7"/>
    </row>
    <row r="906" spans="1:24" x14ac:dyDescent="0.2">
      <c r="A906" s="7"/>
      <c r="B906" s="7"/>
      <c r="C906" s="7"/>
      <c r="D906" s="25"/>
      <c r="E906" s="25"/>
      <c r="F906" s="25"/>
      <c r="G906" s="25"/>
      <c r="H906" s="25"/>
      <c r="I906" s="25"/>
      <c r="J906" s="25"/>
      <c r="K906" s="25"/>
      <c r="L906" s="25"/>
      <c r="M906" s="25"/>
      <c r="N906" s="25"/>
      <c r="O906" s="25"/>
      <c r="P906" s="25"/>
      <c r="Q906" s="7"/>
      <c r="R906" s="7"/>
      <c r="S906" s="7"/>
      <c r="T906" s="7"/>
      <c r="U906" s="7"/>
      <c r="V906" s="7"/>
      <c r="W906" s="7"/>
      <c r="X906" s="7"/>
    </row>
    <row r="907" spans="1:24" x14ac:dyDescent="0.2">
      <c r="A907" s="7"/>
      <c r="B907" s="7"/>
      <c r="C907" s="7"/>
      <c r="D907" s="25"/>
      <c r="E907" s="25"/>
      <c r="F907" s="25"/>
      <c r="G907" s="25"/>
      <c r="H907" s="25"/>
      <c r="I907" s="25"/>
      <c r="J907" s="25"/>
      <c r="K907" s="25"/>
      <c r="L907" s="25"/>
      <c r="M907" s="25"/>
      <c r="N907" s="25"/>
      <c r="O907" s="25"/>
      <c r="P907" s="25"/>
      <c r="Q907" s="7"/>
      <c r="R907" s="7"/>
      <c r="S907" s="7"/>
      <c r="T907" s="7"/>
      <c r="U907" s="7"/>
      <c r="V907" s="7"/>
      <c r="W907" s="7"/>
      <c r="X907" s="7"/>
    </row>
    <row r="908" spans="1:24" x14ac:dyDescent="0.2">
      <c r="A908" s="7"/>
      <c r="B908" s="7"/>
      <c r="C908" s="7"/>
      <c r="D908" s="25"/>
      <c r="E908" s="25"/>
      <c r="F908" s="25"/>
      <c r="G908" s="25"/>
      <c r="H908" s="25"/>
      <c r="I908" s="25"/>
      <c r="J908" s="25"/>
      <c r="K908" s="25"/>
      <c r="L908" s="25"/>
      <c r="M908" s="25"/>
      <c r="N908" s="25"/>
      <c r="O908" s="25"/>
      <c r="P908" s="25"/>
      <c r="Q908" s="7"/>
      <c r="R908" s="7"/>
      <c r="S908" s="7"/>
      <c r="T908" s="7"/>
      <c r="U908" s="7"/>
      <c r="V908" s="7"/>
      <c r="W908" s="7"/>
      <c r="X908" s="7"/>
    </row>
    <row r="909" spans="1:24" x14ac:dyDescent="0.2">
      <c r="A909" s="7"/>
      <c r="B909" s="7"/>
      <c r="C909" s="7"/>
      <c r="D909" s="25"/>
      <c r="E909" s="25"/>
      <c r="F909" s="25"/>
      <c r="G909" s="25"/>
      <c r="H909" s="25"/>
      <c r="I909" s="25"/>
      <c r="J909" s="25"/>
      <c r="K909" s="25"/>
      <c r="L909" s="25"/>
      <c r="M909" s="25"/>
      <c r="N909" s="25"/>
      <c r="O909" s="25"/>
      <c r="P909" s="25"/>
      <c r="Q909" s="7"/>
      <c r="R909" s="7"/>
      <c r="S909" s="7"/>
      <c r="T909" s="7"/>
      <c r="U909" s="7"/>
      <c r="V909" s="7"/>
      <c r="W909" s="7"/>
      <c r="X909" s="7"/>
    </row>
    <row r="910" spans="1:24" x14ac:dyDescent="0.2">
      <c r="A910" s="7"/>
      <c r="B910" s="7"/>
      <c r="C910" s="7"/>
      <c r="D910" s="25"/>
      <c r="E910" s="25"/>
      <c r="F910" s="25"/>
      <c r="G910" s="25"/>
      <c r="H910" s="25"/>
      <c r="I910" s="25"/>
      <c r="J910" s="25"/>
      <c r="K910" s="25"/>
      <c r="L910" s="25"/>
      <c r="M910" s="25"/>
      <c r="N910" s="25"/>
      <c r="O910" s="25"/>
      <c r="P910" s="25"/>
      <c r="Q910" s="7"/>
      <c r="R910" s="7"/>
      <c r="S910" s="7"/>
      <c r="T910" s="7"/>
      <c r="U910" s="7"/>
      <c r="V910" s="7"/>
      <c r="W910" s="7"/>
      <c r="X910" s="7"/>
    </row>
    <row r="911" spans="1:24" x14ac:dyDescent="0.2">
      <c r="A911" s="7"/>
      <c r="B911" s="7"/>
      <c r="C911" s="7"/>
      <c r="D911" s="25"/>
      <c r="E911" s="25"/>
      <c r="F911" s="25"/>
      <c r="G911" s="25"/>
      <c r="H911" s="25"/>
      <c r="I911" s="25"/>
      <c r="J911" s="25"/>
      <c r="K911" s="25"/>
      <c r="L911" s="25"/>
      <c r="M911" s="25"/>
      <c r="N911" s="25"/>
      <c r="O911" s="25"/>
      <c r="P911" s="25"/>
      <c r="Q911" s="7"/>
      <c r="R911" s="7"/>
      <c r="S911" s="7"/>
      <c r="T911" s="7"/>
      <c r="U911" s="7"/>
      <c r="V911" s="7"/>
      <c r="W911" s="7"/>
      <c r="X911" s="7"/>
    </row>
    <row r="912" spans="1:24" x14ac:dyDescent="0.2">
      <c r="A912" s="7"/>
      <c r="B912" s="7"/>
      <c r="C912" s="7"/>
      <c r="D912" s="25"/>
      <c r="E912" s="25"/>
      <c r="F912" s="25"/>
      <c r="G912" s="25"/>
      <c r="H912" s="25"/>
      <c r="I912" s="25"/>
      <c r="J912" s="25"/>
      <c r="K912" s="25"/>
      <c r="L912" s="25"/>
      <c r="M912" s="25"/>
      <c r="N912" s="25"/>
      <c r="O912" s="25"/>
      <c r="P912" s="25"/>
      <c r="Q912" s="7"/>
      <c r="R912" s="7"/>
      <c r="S912" s="7"/>
      <c r="T912" s="7"/>
      <c r="U912" s="7"/>
      <c r="V912" s="7"/>
      <c r="W912" s="7"/>
      <c r="X912" s="7"/>
    </row>
    <row r="913" spans="1:24" x14ac:dyDescent="0.2">
      <c r="A913" s="7"/>
      <c r="B913" s="7"/>
      <c r="C913" s="7"/>
      <c r="D913" s="25"/>
      <c r="E913" s="25"/>
      <c r="F913" s="25"/>
      <c r="G913" s="25"/>
      <c r="H913" s="25"/>
      <c r="I913" s="25"/>
      <c r="J913" s="25"/>
      <c r="K913" s="25"/>
      <c r="L913" s="25"/>
      <c r="M913" s="25"/>
      <c r="N913" s="25"/>
      <c r="O913" s="25"/>
      <c r="P913" s="25"/>
      <c r="Q913" s="7"/>
      <c r="R913" s="7"/>
      <c r="S913" s="7"/>
      <c r="T913" s="7"/>
      <c r="U913" s="7"/>
      <c r="V913" s="7"/>
      <c r="W913" s="7"/>
      <c r="X913" s="7"/>
    </row>
    <row r="914" spans="1:24" x14ac:dyDescent="0.2">
      <c r="A914" s="7"/>
      <c r="B914" s="7"/>
      <c r="C914" s="7"/>
      <c r="D914" s="25"/>
      <c r="E914" s="25"/>
      <c r="F914" s="25"/>
      <c r="G914" s="25"/>
      <c r="H914" s="25"/>
      <c r="I914" s="25"/>
      <c r="J914" s="25"/>
      <c r="K914" s="25"/>
      <c r="L914" s="25"/>
      <c r="M914" s="25"/>
      <c r="N914" s="25"/>
      <c r="O914" s="25"/>
      <c r="P914" s="25"/>
      <c r="Q914" s="7"/>
      <c r="R914" s="7"/>
      <c r="S914" s="7"/>
      <c r="T914" s="7"/>
      <c r="U914" s="7"/>
      <c r="V914" s="7"/>
      <c r="W914" s="7"/>
      <c r="X914" s="7"/>
    </row>
    <row r="915" spans="1:24" x14ac:dyDescent="0.2">
      <c r="A915" s="7"/>
      <c r="B915" s="7"/>
      <c r="C915" s="7"/>
      <c r="D915" s="25"/>
      <c r="E915" s="25"/>
      <c r="F915" s="25"/>
      <c r="G915" s="25"/>
      <c r="H915" s="25"/>
      <c r="I915" s="25"/>
      <c r="J915" s="25"/>
      <c r="K915" s="25"/>
      <c r="L915" s="25"/>
      <c r="M915" s="25"/>
      <c r="N915" s="25"/>
      <c r="O915" s="25"/>
      <c r="P915" s="25"/>
      <c r="Q915" s="7"/>
      <c r="R915" s="7"/>
      <c r="S915" s="7"/>
      <c r="T915" s="7"/>
      <c r="U915" s="7"/>
      <c r="V915" s="7"/>
      <c r="W915" s="7"/>
      <c r="X915" s="7"/>
    </row>
    <row r="916" spans="1:24" x14ac:dyDescent="0.2">
      <c r="A916" s="7"/>
      <c r="B916" s="7"/>
      <c r="C916" s="7"/>
      <c r="D916" s="25"/>
      <c r="E916" s="25"/>
      <c r="F916" s="25"/>
      <c r="G916" s="25"/>
      <c r="H916" s="25"/>
      <c r="I916" s="25"/>
      <c r="J916" s="25"/>
      <c r="K916" s="25"/>
      <c r="L916" s="25"/>
      <c r="M916" s="25"/>
      <c r="N916" s="25"/>
      <c r="O916" s="25"/>
      <c r="P916" s="25"/>
      <c r="Q916" s="7"/>
      <c r="R916" s="7"/>
      <c r="S916" s="7"/>
      <c r="T916" s="7"/>
      <c r="U916" s="7"/>
      <c r="V916" s="7"/>
      <c r="W916" s="7"/>
      <c r="X916" s="7"/>
    </row>
    <row r="917" spans="1:24" x14ac:dyDescent="0.2">
      <c r="A917" s="7"/>
      <c r="B917" s="7"/>
      <c r="C917" s="7"/>
      <c r="D917" s="25"/>
      <c r="E917" s="25"/>
      <c r="F917" s="25"/>
      <c r="G917" s="25"/>
      <c r="H917" s="25"/>
      <c r="I917" s="25"/>
      <c r="J917" s="25"/>
      <c r="K917" s="25"/>
      <c r="L917" s="25"/>
      <c r="M917" s="25"/>
      <c r="N917" s="25"/>
      <c r="O917" s="25"/>
      <c r="P917" s="25"/>
      <c r="Q917" s="7"/>
      <c r="R917" s="7"/>
      <c r="S917" s="7"/>
      <c r="T917" s="7"/>
      <c r="U917" s="7"/>
      <c r="V917" s="7"/>
      <c r="W917" s="7"/>
      <c r="X917" s="7"/>
    </row>
    <row r="918" spans="1:24" x14ac:dyDescent="0.2">
      <c r="A918" s="7"/>
      <c r="B918" s="7"/>
      <c r="C918" s="7"/>
      <c r="D918" s="25"/>
      <c r="E918" s="25"/>
      <c r="F918" s="25"/>
      <c r="G918" s="25"/>
      <c r="H918" s="25"/>
      <c r="I918" s="25"/>
      <c r="J918" s="25"/>
      <c r="K918" s="25"/>
      <c r="L918" s="25"/>
      <c r="M918" s="25"/>
      <c r="N918" s="25"/>
      <c r="O918" s="25"/>
      <c r="P918" s="25"/>
      <c r="Q918" s="7"/>
      <c r="R918" s="7"/>
      <c r="S918" s="7"/>
      <c r="T918" s="7"/>
      <c r="U918" s="7"/>
      <c r="V918" s="7"/>
      <c r="W918" s="7"/>
      <c r="X918" s="7"/>
    </row>
    <row r="919" spans="1:24" x14ac:dyDescent="0.2">
      <c r="A919" s="7"/>
      <c r="B919" s="7"/>
      <c r="C919" s="7"/>
      <c r="D919" s="25"/>
      <c r="E919" s="25"/>
      <c r="F919" s="25"/>
      <c r="G919" s="25"/>
      <c r="H919" s="25"/>
      <c r="I919" s="25"/>
      <c r="J919" s="25"/>
      <c r="K919" s="25"/>
      <c r="L919" s="25"/>
      <c r="M919" s="25"/>
      <c r="N919" s="25"/>
      <c r="O919" s="25"/>
      <c r="P919" s="25"/>
      <c r="Q919" s="7"/>
      <c r="R919" s="7"/>
      <c r="S919" s="7"/>
      <c r="T919" s="7"/>
      <c r="U919" s="7"/>
      <c r="V919" s="7"/>
      <c r="W919" s="7"/>
      <c r="X919" s="7"/>
    </row>
    <row r="920" spans="1:24" x14ac:dyDescent="0.2">
      <c r="A920" s="7"/>
      <c r="B920" s="7"/>
      <c r="C920" s="7"/>
      <c r="D920" s="25"/>
      <c r="E920" s="25"/>
      <c r="F920" s="25"/>
      <c r="G920" s="25"/>
      <c r="H920" s="25"/>
      <c r="I920" s="25"/>
      <c r="J920" s="25"/>
      <c r="K920" s="25"/>
      <c r="L920" s="25"/>
      <c r="M920" s="25"/>
      <c r="N920" s="25"/>
      <c r="O920" s="25"/>
      <c r="P920" s="25"/>
      <c r="Q920" s="7"/>
      <c r="R920" s="7"/>
      <c r="S920" s="7"/>
      <c r="T920" s="7"/>
      <c r="U920" s="7"/>
      <c r="V920" s="7"/>
      <c r="W920" s="7"/>
      <c r="X920" s="7"/>
    </row>
    <row r="921" spans="1:24" x14ac:dyDescent="0.2">
      <c r="A921" s="7"/>
      <c r="B921" s="7"/>
      <c r="C921" s="7"/>
      <c r="D921" s="25"/>
      <c r="E921" s="25"/>
      <c r="F921" s="25"/>
      <c r="G921" s="25"/>
      <c r="H921" s="25"/>
      <c r="I921" s="25"/>
      <c r="J921" s="25"/>
      <c r="K921" s="25"/>
      <c r="L921" s="25"/>
      <c r="M921" s="25"/>
      <c r="N921" s="25"/>
      <c r="O921" s="25"/>
      <c r="P921" s="25"/>
      <c r="Q921" s="7"/>
      <c r="R921" s="7"/>
      <c r="S921" s="7"/>
      <c r="T921" s="7"/>
      <c r="U921" s="7"/>
      <c r="V921" s="7"/>
      <c r="W921" s="7"/>
      <c r="X921" s="7"/>
    </row>
    <row r="922" spans="1:24" x14ac:dyDescent="0.2">
      <c r="A922" s="7"/>
      <c r="B922" s="7"/>
      <c r="C922" s="7"/>
      <c r="D922" s="25"/>
      <c r="E922" s="25"/>
      <c r="F922" s="25"/>
      <c r="G922" s="25"/>
      <c r="H922" s="25"/>
      <c r="I922" s="25"/>
      <c r="J922" s="25"/>
      <c r="K922" s="25"/>
      <c r="L922" s="25"/>
      <c r="M922" s="25"/>
      <c r="N922" s="25"/>
      <c r="O922" s="25"/>
      <c r="P922" s="25"/>
      <c r="Q922" s="7"/>
      <c r="R922" s="7"/>
      <c r="S922" s="7"/>
      <c r="T922" s="7"/>
      <c r="U922" s="7"/>
      <c r="V922" s="7"/>
      <c r="W922" s="7"/>
      <c r="X922" s="7"/>
    </row>
    <row r="923" spans="1:24" x14ac:dyDescent="0.2">
      <c r="A923" s="7"/>
      <c r="B923" s="7"/>
      <c r="C923" s="7"/>
      <c r="D923" s="25"/>
      <c r="E923" s="25"/>
      <c r="F923" s="25"/>
      <c r="G923" s="25"/>
      <c r="H923" s="25"/>
      <c r="I923" s="25"/>
      <c r="J923" s="25"/>
      <c r="K923" s="25"/>
      <c r="L923" s="25"/>
      <c r="M923" s="25"/>
      <c r="N923" s="25"/>
      <c r="O923" s="25"/>
      <c r="P923" s="25"/>
      <c r="Q923" s="7"/>
      <c r="R923" s="7"/>
      <c r="S923" s="7"/>
      <c r="T923" s="7"/>
      <c r="U923" s="7"/>
      <c r="V923" s="7"/>
      <c r="W923" s="7"/>
      <c r="X923" s="7"/>
    </row>
    <row r="924" spans="1:24" x14ac:dyDescent="0.2">
      <c r="A924" s="7"/>
      <c r="B924" s="7"/>
      <c r="C924" s="7"/>
      <c r="D924" s="25"/>
      <c r="E924" s="25"/>
      <c r="F924" s="25"/>
      <c r="G924" s="25"/>
      <c r="H924" s="25"/>
      <c r="I924" s="25"/>
      <c r="J924" s="25"/>
      <c r="K924" s="25"/>
      <c r="L924" s="25"/>
      <c r="M924" s="25"/>
      <c r="N924" s="25"/>
      <c r="O924" s="25"/>
      <c r="P924" s="25"/>
      <c r="Q924" s="7"/>
      <c r="R924" s="7"/>
      <c r="S924" s="7"/>
      <c r="T924" s="7"/>
      <c r="U924" s="7"/>
      <c r="V924" s="7"/>
      <c r="W924" s="7"/>
      <c r="X924" s="7"/>
    </row>
    <row r="925" spans="1:24" x14ac:dyDescent="0.2">
      <c r="A925" s="7"/>
      <c r="B925" s="7"/>
      <c r="C925" s="7"/>
      <c r="D925" s="25"/>
      <c r="E925" s="25"/>
      <c r="F925" s="25"/>
      <c r="G925" s="25"/>
      <c r="H925" s="25"/>
      <c r="I925" s="25"/>
      <c r="J925" s="25"/>
      <c r="K925" s="25"/>
      <c r="L925" s="25"/>
      <c r="M925" s="25"/>
      <c r="N925" s="25"/>
      <c r="O925" s="25"/>
      <c r="P925" s="25"/>
      <c r="Q925" s="7"/>
      <c r="R925" s="7"/>
      <c r="S925" s="7"/>
      <c r="T925" s="7"/>
      <c r="U925" s="7"/>
      <c r="V925" s="7"/>
      <c r="W925" s="7"/>
      <c r="X925" s="7"/>
    </row>
    <row r="926" spans="1:24" x14ac:dyDescent="0.2">
      <c r="A926" s="7"/>
      <c r="B926" s="7"/>
      <c r="C926" s="7"/>
      <c r="D926" s="25"/>
      <c r="E926" s="25"/>
      <c r="F926" s="25"/>
      <c r="G926" s="25"/>
      <c r="H926" s="25"/>
      <c r="I926" s="25"/>
      <c r="J926" s="25"/>
      <c r="K926" s="25"/>
      <c r="L926" s="25"/>
      <c r="M926" s="25"/>
      <c r="N926" s="25"/>
      <c r="O926" s="25"/>
      <c r="P926" s="25"/>
      <c r="Q926" s="7"/>
      <c r="R926" s="7"/>
      <c r="S926" s="7"/>
      <c r="T926" s="7"/>
      <c r="U926" s="7"/>
      <c r="V926" s="7"/>
      <c r="W926" s="7"/>
      <c r="X926" s="7"/>
    </row>
    <row r="927" spans="1:24" x14ac:dyDescent="0.2">
      <c r="A927" s="7"/>
      <c r="B927" s="7"/>
      <c r="C927" s="7"/>
      <c r="D927" s="25"/>
      <c r="E927" s="25"/>
      <c r="F927" s="25"/>
      <c r="G927" s="25"/>
      <c r="H927" s="25"/>
      <c r="I927" s="25"/>
      <c r="J927" s="25"/>
      <c r="K927" s="25"/>
      <c r="L927" s="25"/>
      <c r="M927" s="25"/>
      <c r="N927" s="25"/>
      <c r="O927" s="25"/>
      <c r="P927" s="25"/>
      <c r="Q927" s="7"/>
      <c r="R927" s="7"/>
      <c r="S927" s="7"/>
      <c r="T927" s="7"/>
      <c r="U927" s="7"/>
      <c r="V927" s="7"/>
      <c r="W927" s="7"/>
      <c r="X927" s="7"/>
    </row>
    <row r="928" spans="1:24" x14ac:dyDescent="0.2">
      <c r="A928" s="7"/>
      <c r="B928" s="7"/>
      <c r="C928" s="7"/>
      <c r="D928" s="25"/>
      <c r="E928" s="25"/>
      <c r="F928" s="25"/>
      <c r="G928" s="25"/>
      <c r="H928" s="25"/>
      <c r="I928" s="25"/>
      <c r="J928" s="25"/>
      <c r="K928" s="25"/>
      <c r="L928" s="25"/>
      <c r="M928" s="25"/>
      <c r="N928" s="25"/>
      <c r="O928" s="25"/>
      <c r="P928" s="25"/>
      <c r="Q928" s="7"/>
      <c r="R928" s="7"/>
      <c r="S928" s="7"/>
      <c r="T928" s="7"/>
      <c r="U928" s="7"/>
      <c r="V928" s="7"/>
      <c r="W928" s="7"/>
      <c r="X928" s="7"/>
    </row>
    <row r="929" spans="1:24" x14ac:dyDescent="0.2">
      <c r="A929" s="7"/>
      <c r="B929" s="7"/>
      <c r="C929" s="7"/>
      <c r="D929" s="25"/>
      <c r="E929" s="25"/>
      <c r="F929" s="25"/>
      <c r="G929" s="25"/>
      <c r="H929" s="25"/>
      <c r="I929" s="25"/>
      <c r="J929" s="25"/>
      <c r="K929" s="25"/>
      <c r="L929" s="25"/>
      <c r="M929" s="25"/>
      <c r="N929" s="25"/>
      <c r="O929" s="25"/>
      <c r="P929" s="25"/>
      <c r="Q929" s="7"/>
      <c r="R929" s="7"/>
      <c r="S929" s="7"/>
      <c r="T929" s="7"/>
      <c r="U929" s="7"/>
      <c r="V929" s="7"/>
      <c r="W929" s="7"/>
      <c r="X929" s="7"/>
    </row>
    <row r="930" spans="1:24" x14ac:dyDescent="0.2">
      <c r="A930" s="7"/>
      <c r="B930" s="7"/>
      <c r="C930" s="7"/>
      <c r="D930" s="25"/>
      <c r="E930" s="25"/>
      <c r="F930" s="25"/>
      <c r="G930" s="25"/>
      <c r="H930" s="25"/>
      <c r="I930" s="25"/>
      <c r="J930" s="25"/>
      <c r="K930" s="25"/>
      <c r="L930" s="25"/>
      <c r="M930" s="25"/>
      <c r="N930" s="25"/>
      <c r="O930" s="25"/>
      <c r="P930" s="25"/>
      <c r="Q930" s="7"/>
      <c r="R930" s="7"/>
      <c r="S930" s="7"/>
      <c r="T930" s="7"/>
      <c r="U930" s="7"/>
      <c r="V930" s="7"/>
      <c r="W930" s="7"/>
      <c r="X930" s="7"/>
    </row>
    <row r="931" spans="1:24" x14ac:dyDescent="0.2">
      <c r="A931" s="7"/>
      <c r="B931" s="7"/>
      <c r="C931" s="7"/>
      <c r="D931" s="25"/>
      <c r="E931" s="25"/>
      <c r="F931" s="25"/>
      <c r="G931" s="25"/>
      <c r="H931" s="25"/>
      <c r="I931" s="25"/>
      <c r="J931" s="25"/>
      <c r="K931" s="25"/>
      <c r="L931" s="25"/>
      <c r="M931" s="25"/>
      <c r="N931" s="25"/>
      <c r="O931" s="25"/>
      <c r="P931" s="25"/>
      <c r="Q931" s="7"/>
      <c r="R931" s="7"/>
      <c r="S931" s="7"/>
      <c r="T931" s="7"/>
      <c r="U931" s="7"/>
      <c r="V931" s="7"/>
      <c r="W931" s="7"/>
      <c r="X931" s="7"/>
    </row>
    <row r="932" spans="1:24" x14ac:dyDescent="0.2">
      <c r="A932" s="7"/>
      <c r="B932" s="7"/>
      <c r="C932" s="7"/>
      <c r="D932" s="25"/>
      <c r="E932" s="25"/>
      <c r="F932" s="25"/>
      <c r="G932" s="25"/>
      <c r="H932" s="25"/>
      <c r="I932" s="25"/>
      <c r="J932" s="25"/>
      <c r="K932" s="25"/>
      <c r="L932" s="25"/>
      <c r="M932" s="25"/>
      <c r="N932" s="25"/>
      <c r="O932" s="25"/>
      <c r="P932" s="25"/>
      <c r="Q932" s="7"/>
      <c r="R932" s="7"/>
      <c r="S932" s="7"/>
      <c r="T932" s="7"/>
      <c r="U932" s="7"/>
      <c r="V932" s="7"/>
      <c r="W932" s="7"/>
      <c r="X932" s="7"/>
    </row>
    <row r="933" spans="1:24" x14ac:dyDescent="0.2">
      <c r="A933" s="7"/>
      <c r="B933" s="7"/>
      <c r="C933" s="7"/>
      <c r="D933" s="25"/>
      <c r="E933" s="25"/>
      <c r="F933" s="25"/>
      <c r="G933" s="25"/>
      <c r="H933" s="25"/>
      <c r="I933" s="25"/>
      <c r="J933" s="25"/>
      <c r="K933" s="25"/>
      <c r="L933" s="25"/>
      <c r="M933" s="25"/>
      <c r="N933" s="25"/>
      <c r="O933" s="25"/>
      <c r="P933" s="25"/>
      <c r="Q933" s="7"/>
      <c r="R933" s="7"/>
      <c r="S933" s="7"/>
      <c r="T933" s="7"/>
      <c r="U933" s="7"/>
      <c r="V933" s="7"/>
      <c r="W933" s="7"/>
      <c r="X933" s="7"/>
    </row>
    <row r="934" spans="1:24" x14ac:dyDescent="0.2">
      <c r="A934" s="7"/>
      <c r="B934" s="7"/>
      <c r="C934" s="7"/>
      <c r="D934" s="25"/>
      <c r="E934" s="25"/>
      <c r="F934" s="25"/>
      <c r="G934" s="25"/>
      <c r="H934" s="25"/>
      <c r="I934" s="25"/>
      <c r="J934" s="25"/>
      <c r="K934" s="25"/>
      <c r="L934" s="25"/>
      <c r="M934" s="25"/>
      <c r="N934" s="25"/>
      <c r="O934" s="25"/>
      <c r="P934" s="25"/>
      <c r="Q934" s="7"/>
      <c r="R934" s="7"/>
      <c r="S934" s="7"/>
      <c r="T934" s="7"/>
      <c r="U934" s="7"/>
      <c r="V934" s="7"/>
      <c r="W934" s="7"/>
      <c r="X934" s="7"/>
    </row>
    <row r="935" spans="1:24" x14ac:dyDescent="0.2">
      <c r="A935" s="7"/>
      <c r="B935" s="7"/>
      <c r="C935" s="7"/>
      <c r="D935" s="25"/>
      <c r="E935" s="25"/>
      <c r="F935" s="25"/>
      <c r="G935" s="25"/>
      <c r="H935" s="25"/>
      <c r="I935" s="25"/>
      <c r="J935" s="25"/>
      <c r="K935" s="25"/>
      <c r="L935" s="25"/>
      <c r="M935" s="25"/>
      <c r="N935" s="25"/>
      <c r="O935" s="25"/>
      <c r="P935" s="25"/>
      <c r="Q935" s="7"/>
      <c r="R935" s="7"/>
      <c r="S935" s="7"/>
      <c r="T935" s="7"/>
      <c r="U935" s="7"/>
      <c r="V935" s="7"/>
      <c r="W935" s="7"/>
      <c r="X935" s="7"/>
    </row>
    <row r="936" spans="1:24" x14ac:dyDescent="0.2">
      <c r="A936" s="7"/>
      <c r="B936" s="7"/>
      <c r="C936" s="7"/>
      <c r="D936" s="25"/>
      <c r="E936" s="25"/>
      <c r="F936" s="25"/>
      <c r="G936" s="25"/>
      <c r="H936" s="25"/>
      <c r="I936" s="25"/>
      <c r="J936" s="25"/>
      <c r="K936" s="25"/>
      <c r="L936" s="25"/>
      <c r="M936" s="25"/>
      <c r="N936" s="25"/>
      <c r="O936" s="25"/>
      <c r="P936" s="25"/>
      <c r="Q936" s="7"/>
      <c r="R936" s="7"/>
      <c r="S936" s="7"/>
      <c r="T936" s="7"/>
      <c r="U936" s="7"/>
      <c r="V936" s="7"/>
      <c r="W936" s="7"/>
      <c r="X936" s="7"/>
    </row>
    <row r="937" spans="1:24" x14ac:dyDescent="0.2">
      <c r="A937" s="7"/>
      <c r="B937" s="7"/>
      <c r="C937" s="7"/>
      <c r="D937" s="25"/>
      <c r="E937" s="25"/>
      <c r="F937" s="25"/>
      <c r="G937" s="25"/>
      <c r="H937" s="25"/>
      <c r="I937" s="25"/>
      <c r="J937" s="25"/>
      <c r="K937" s="25"/>
      <c r="L937" s="25"/>
      <c r="M937" s="25"/>
      <c r="N937" s="25"/>
      <c r="O937" s="25"/>
      <c r="P937" s="25"/>
      <c r="Q937" s="7"/>
      <c r="R937" s="7"/>
      <c r="S937" s="7"/>
      <c r="T937" s="7"/>
      <c r="U937" s="7"/>
      <c r="V937" s="7"/>
      <c r="W937" s="7"/>
      <c r="X937" s="7"/>
    </row>
    <row r="938" spans="1:24" x14ac:dyDescent="0.2">
      <c r="A938" s="7"/>
      <c r="B938" s="7"/>
      <c r="C938" s="7"/>
      <c r="D938" s="25"/>
      <c r="E938" s="25"/>
      <c r="F938" s="25"/>
      <c r="G938" s="25"/>
      <c r="H938" s="25"/>
      <c r="I938" s="25"/>
      <c r="J938" s="25"/>
      <c r="K938" s="25"/>
      <c r="L938" s="25"/>
      <c r="M938" s="25"/>
      <c r="N938" s="25"/>
      <c r="O938" s="25"/>
      <c r="P938" s="25"/>
      <c r="Q938" s="7"/>
      <c r="R938" s="7"/>
      <c r="S938" s="7"/>
      <c r="T938" s="7"/>
      <c r="U938" s="7"/>
      <c r="V938" s="7"/>
      <c r="W938" s="7"/>
      <c r="X938" s="7"/>
    </row>
    <row r="939" spans="1:24" x14ac:dyDescent="0.2">
      <c r="A939" s="7"/>
      <c r="B939" s="7"/>
      <c r="C939" s="7"/>
      <c r="D939" s="25"/>
      <c r="E939" s="25"/>
      <c r="F939" s="25"/>
      <c r="G939" s="25"/>
      <c r="H939" s="25"/>
      <c r="I939" s="25"/>
      <c r="J939" s="25"/>
      <c r="K939" s="25"/>
      <c r="L939" s="25"/>
      <c r="M939" s="25"/>
      <c r="N939" s="25"/>
      <c r="O939" s="25"/>
      <c r="P939" s="25"/>
      <c r="Q939" s="7"/>
      <c r="R939" s="7"/>
      <c r="S939" s="7"/>
      <c r="T939" s="7"/>
      <c r="U939" s="7"/>
      <c r="V939" s="7"/>
      <c r="W939" s="7"/>
      <c r="X939" s="7"/>
    </row>
    <row r="940" spans="1:24" x14ac:dyDescent="0.2">
      <c r="A940" s="7"/>
      <c r="B940" s="7"/>
      <c r="C940" s="7"/>
      <c r="D940" s="25"/>
      <c r="E940" s="25"/>
      <c r="F940" s="25"/>
      <c r="G940" s="25"/>
      <c r="H940" s="25"/>
      <c r="I940" s="25"/>
      <c r="J940" s="25"/>
      <c r="K940" s="25"/>
      <c r="L940" s="25"/>
      <c r="M940" s="25"/>
      <c r="N940" s="25"/>
      <c r="O940" s="25"/>
      <c r="P940" s="25"/>
      <c r="Q940" s="7"/>
      <c r="R940" s="7"/>
      <c r="S940" s="7"/>
      <c r="T940" s="7"/>
      <c r="U940" s="7"/>
      <c r="V940" s="7"/>
      <c r="W940" s="7"/>
      <c r="X940" s="7"/>
    </row>
    <row r="941" spans="1:24" x14ac:dyDescent="0.2">
      <c r="A941" s="7"/>
      <c r="B941" s="7"/>
      <c r="C941" s="7"/>
      <c r="D941" s="25"/>
      <c r="E941" s="25"/>
      <c r="F941" s="25"/>
      <c r="G941" s="25"/>
      <c r="H941" s="25"/>
      <c r="I941" s="25"/>
      <c r="J941" s="25"/>
      <c r="K941" s="25"/>
      <c r="L941" s="25"/>
      <c r="M941" s="25"/>
      <c r="N941" s="25"/>
      <c r="O941" s="25"/>
      <c r="P941" s="25"/>
      <c r="Q941" s="7"/>
      <c r="R941" s="7"/>
      <c r="S941" s="7"/>
      <c r="T941" s="7"/>
      <c r="U941" s="7"/>
      <c r="V941" s="7"/>
      <c r="W941" s="7"/>
      <c r="X941" s="7"/>
    </row>
    <row r="942" spans="1:24" x14ac:dyDescent="0.2">
      <c r="A942" s="7"/>
      <c r="B942" s="7"/>
      <c r="C942" s="7"/>
      <c r="D942" s="25"/>
      <c r="E942" s="25"/>
      <c r="F942" s="25"/>
      <c r="G942" s="25"/>
      <c r="H942" s="25"/>
      <c r="I942" s="25"/>
      <c r="J942" s="25"/>
      <c r="K942" s="25"/>
      <c r="L942" s="25"/>
      <c r="M942" s="25"/>
      <c r="N942" s="25"/>
      <c r="O942" s="25"/>
      <c r="P942" s="25"/>
      <c r="Q942" s="7"/>
      <c r="R942" s="7"/>
      <c r="S942" s="7"/>
      <c r="T942" s="7"/>
      <c r="U942" s="7"/>
      <c r="V942" s="7"/>
      <c r="W942" s="7"/>
      <c r="X942" s="7"/>
    </row>
    <row r="943" spans="1:24" x14ac:dyDescent="0.2">
      <c r="A943" s="7"/>
      <c r="B943" s="7"/>
      <c r="C943" s="7"/>
      <c r="D943" s="25"/>
      <c r="E943" s="25"/>
      <c r="F943" s="25"/>
      <c r="G943" s="25"/>
      <c r="H943" s="25"/>
      <c r="I943" s="25"/>
      <c r="J943" s="25"/>
      <c r="K943" s="25"/>
      <c r="L943" s="25"/>
      <c r="M943" s="25"/>
      <c r="N943" s="25"/>
      <c r="O943" s="25"/>
      <c r="P943" s="25"/>
      <c r="Q943" s="7"/>
      <c r="R943" s="7"/>
      <c r="S943" s="7"/>
      <c r="T943" s="7"/>
      <c r="U943" s="7"/>
      <c r="V943" s="7"/>
      <c r="W943" s="7"/>
      <c r="X943" s="7"/>
    </row>
    <row r="944" spans="1:24" x14ac:dyDescent="0.2">
      <c r="A944" s="7"/>
      <c r="B944" s="7"/>
      <c r="C944" s="7"/>
      <c r="D944" s="25"/>
      <c r="E944" s="25"/>
      <c r="F944" s="25"/>
      <c r="G944" s="25"/>
      <c r="H944" s="25"/>
      <c r="I944" s="25"/>
      <c r="J944" s="25"/>
      <c r="K944" s="25"/>
      <c r="L944" s="25"/>
      <c r="M944" s="25"/>
      <c r="N944" s="25"/>
      <c r="O944" s="25"/>
      <c r="P944" s="25"/>
      <c r="Q944" s="7"/>
      <c r="R944" s="7"/>
      <c r="S944" s="7"/>
      <c r="T944" s="7"/>
      <c r="U944" s="7"/>
      <c r="V944" s="7"/>
      <c r="W944" s="7"/>
      <c r="X944" s="7"/>
    </row>
    <row r="945" spans="1:24" x14ac:dyDescent="0.2">
      <c r="A945" s="7"/>
      <c r="B945" s="7"/>
      <c r="C945" s="7"/>
      <c r="D945" s="25"/>
      <c r="E945" s="25"/>
      <c r="F945" s="25"/>
      <c r="G945" s="25"/>
      <c r="H945" s="25"/>
      <c r="I945" s="25"/>
      <c r="J945" s="25"/>
      <c r="K945" s="25"/>
      <c r="L945" s="25"/>
      <c r="M945" s="25"/>
      <c r="N945" s="25"/>
      <c r="O945" s="25"/>
      <c r="P945" s="25"/>
      <c r="Q945" s="7"/>
      <c r="R945" s="7"/>
      <c r="S945" s="7"/>
      <c r="T945" s="7"/>
      <c r="U945" s="7"/>
      <c r="V945" s="7"/>
      <c r="W945" s="7"/>
      <c r="X945" s="7"/>
    </row>
    <row r="946" spans="1:24" x14ac:dyDescent="0.2">
      <c r="A946" s="7"/>
      <c r="B946" s="7"/>
      <c r="C946" s="7"/>
      <c r="D946" s="25"/>
      <c r="E946" s="25"/>
      <c r="F946" s="25"/>
      <c r="G946" s="25"/>
      <c r="H946" s="25"/>
      <c r="I946" s="25"/>
      <c r="J946" s="25"/>
      <c r="K946" s="25"/>
      <c r="L946" s="25"/>
      <c r="M946" s="25"/>
      <c r="N946" s="25"/>
      <c r="O946" s="25"/>
      <c r="P946" s="25"/>
      <c r="Q946" s="7"/>
      <c r="R946" s="7"/>
      <c r="S946" s="7"/>
      <c r="T946" s="7"/>
      <c r="U946" s="7"/>
      <c r="V946" s="7"/>
      <c r="W946" s="7"/>
      <c r="X946" s="7"/>
    </row>
    <row r="947" spans="1:24" x14ac:dyDescent="0.2">
      <c r="A947" s="7"/>
      <c r="B947" s="7"/>
      <c r="C947" s="7"/>
      <c r="D947" s="25"/>
      <c r="E947" s="25"/>
      <c r="F947" s="25"/>
      <c r="G947" s="25"/>
      <c r="H947" s="25"/>
      <c r="I947" s="25"/>
      <c r="J947" s="25"/>
      <c r="K947" s="25"/>
      <c r="L947" s="25"/>
      <c r="M947" s="25"/>
      <c r="N947" s="25"/>
      <c r="O947" s="25"/>
      <c r="P947" s="25"/>
      <c r="Q947" s="7"/>
      <c r="R947" s="7"/>
      <c r="S947" s="7"/>
      <c r="T947" s="7"/>
      <c r="U947" s="7"/>
      <c r="V947" s="7"/>
      <c r="W947" s="7"/>
      <c r="X947" s="7"/>
    </row>
    <row r="948" spans="1:24" x14ac:dyDescent="0.2">
      <c r="A948" s="7"/>
      <c r="B948" s="7"/>
      <c r="C948" s="7"/>
      <c r="D948" s="25"/>
      <c r="E948" s="25"/>
      <c r="F948" s="25"/>
      <c r="G948" s="25"/>
      <c r="H948" s="25"/>
      <c r="I948" s="25"/>
      <c r="J948" s="25"/>
      <c r="K948" s="25"/>
      <c r="L948" s="25"/>
      <c r="M948" s="25"/>
      <c r="N948" s="25"/>
      <c r="O948" s="25"/>
      <c r="P948" s="25"/>
      <c r="Q948" s="7"/>
      <c r="R948" s="7"/>
      <c r="S948" s="7"/>
      <c r="T948" s="7"/>
      <c r="U948" s="7"/>
      <c r="V948" s="7"/>
      <c r="W948" s="7"/>
      <c r="X948" s="7"/>
    </row>
    <row r="949" spans="1:24" x14ac:dyDescent="0.2">
      <c r="A949" s="7"/>
      <c r="B949" s="7"/>
      <c r="C949" s="7"/>
      <c r="D949" s="25"/>
      <c r="E949" s="25"/>
      <c r="F949" s="25"/>
      <c r="G949" s="25"/>
      <c r="H949" s="25"/>
      <c r="I949" s="25"/>
      <c r="J949" s="25"/>
      <c r="K949" s="25"/>
      <c r="L949" s="25"/>
      <c r="M949" s="25"/>
      <c r="N949" s="25"/>
      <c r="O949" s="25"/>
      <c r="P949" s="25"/>
      <c r="Q949" s="7"/>
      <c r="R949" s="7"/>
      <c r="S949" s="7"/>
      <c r="T949" s="7"/>
      <c r="U949" s="7"/>
      <c r="V949" s="7"/>
      <c r="W949" s="7"/>
      <c r="X949" s="7"/>
    </row>
    <row r="950" spans="1:24" x14ac:dyDescent="0.2">
      <c r="A950" s="7"/>
      <c r="B950" s="7"/>
      <c r="C950" s="7"/>
      <c r="D950" s="25"/>
      <c r="E950" s="25"/>
      <c r="F950" s="25"/>
      <c r="G950" s="25"/>
      <c r="H950" s="25"/>
      <c r="I950" s="25"/>
      <c r="J950" s="25"/>
      <c r="K950" s="25"/>
      <c r="L950" s="25"/>
      <c r="M950" s="25"/>
      <c r="N950" s="25"/>
      <c r="O950" s="25"/>
      <c r="P950" s="25"/>
      <c r="Q950" s="7"/>
      <c r="R950" s="7"/>
      <c r="S950" s="7"/>
      <c r="T950" s="7"/>
      <c r="U950" s="7"/>
      <c r="V950" s="7"/>
      <c r="W950" s="7"/>
      <c r="X950" s="7"/>
    </row>
    <row r="951" spans="1:24" x14ac:dyDescent="0.2">
      <c r="A951" s="7"/>
      <c r="B951" s="7"/>
      <c r="C951" s="7"/>
      <c r="D951" s="25"/>
      <c r="E951" s="25"/>
      <c r="F951" s="25"/>
      <c r="G951" s="25"/>
      <c r="H951" s="25"/>
      <c r="I951" s="25"/>
      <c r="J951" s="25"/>
      <c r="K951" s="25"/>
      <c r="L951" s="25"/>
      <c r="M951" s="25"/>
      <c r="N951" s="25"/>
      <c r="O951" s="25"/>
      <c r="P951" s="25"/>
      <c r="Q951" s="7"/>
      <c r="R951" s="7"/>
      <c r="S951" s="7"/>
      <c r="T951" s="7"/>
      <c r="U951" s="7"/>
      <c r="V951" s="7"/>
      <c r="W951" s="7"/>
      <c r="X951" s="7"/>
    </row>
    <row r="952" spans="1:24" x14ac:dyDescent="0.2">
      <c r="A952" s="7"/>
      <c r="B952" s="7"/>
      <c r="C952" s="7"/>
      <c r="D952" s="25"/>
      <c r="E952" s="25"/>
      <c r="F952" s="25"/>
      <c r="G952" s="25"/>
      <c r="H952" s="25"/>
      <c r="I952" s="25"/>
      <c r="J952" s="25"/>
      <c r="K952" s="25"/>
      <c r="L952" s="25"/>
      <c r="M952" s="25"/>
      <c r="N952" s="25"/>
      <c r="O952" s="25"/>
      <c r="P952" s="25"/>
      <c r="Q952" s="7"/>
      <c r="R952" s="7"/>
      <c r="S952" s="7"/>
      <c r="T952" s="7"/>
      <c r="U952" s="7"/>
      <c r="V952" s="7"/>
      <c r="W952" s="7"/>
      <c r="X952" s="7"/>
    </row>
    <row r="953" spans="1:24" x14ac:dyDescent="0.2">
      <c r="A953" s="7"/>
      <c r="B953" s="7"/>
      <c r="C953" s="7"/>
      <c r="D953" s="25"/>
      <c r="E953" s="25"/>
      <c r="F953" s="25"/>
      <c r="G953" s="25"/>
      <c r="H953" s="25"/>
      <c r="I953" s="25"/>
      <c r="J953" s="25"/>
      <c r="K953" s="25"/>
      <c r="L953" s="25"/>
      <c r="M953" s="25"/>
      <c r="N953" s="25"/>
      <c r="O953" s="25"/>
      <c r="P953" s="25"/>
      <c r="Q953" s="7"/>
      <c r="R953" s="7"/>
      <c r="S953" s="7"/>
      <c r="T953" s="7"/>
      <c r="U953" s="7"/>
      <c r="V953" s="7"/>
      <c r="W953" s="7"/>
      <c r="X953" s="7"/>
    </row>
    <row r="954" spans="1:24" x14ac:dyDescent="0.2">
      <c r="A954" s="7"/>
      <c r="B954" s="7"/>
      <c r="C954" s="7"/>
      <c r="D954" s="25"/>
      <c r="E954" s="25"/>
      <c r="F954" s="25"/>
      <c r="G954" s="25"/>
      <c r="H954" s="25"/>
      <c r="I954" s="25"/>
      <c r="J954" s="25"/>
      <c r="K954" s="25"/>
      <c r="L954" s="25"/>
      <c r="M954" s="25"/>
      <c r="N954" s="25"/>
      <c r="O954" s="25"/>
      <c r="P954" s="25"/>
      <c r="Q954" s="7"/>
      <c r="R954" s="7"/>
      <c r="S954" s="7"/>
      <c r="T954" s="7"/>
      <c r="U954" s="7"/>
      <c r="V954" s="7"/>
      <c r="W954" s="7"/>
      <c r="X954" s="7"/>
    </row>
    <row r="955" spans="1:24" x14ac:dyDescent="0.2">
      <c r="A955" s="7"/>
      <c r="B955" s="7"/>
      <c r="C955" s="7"/>
      <c r="D955" s="25"/>
      <c r="E955" s="25"/>
      <c r="F955" s="25"/>
      <c r="G955" s="25"/>
      <c r="H955" s="25"/>
      <c r="I955" s="25"/>
      <c r="J955" s="25"/>
      <c r="K955" s="25"/>
      <c r="L955" s="25"/>
      <c r="M955" s="25"/>
      <c r="N955" s="25"/>
      <c r="O955" s="25"/>
      <c r="P955" s="25"/>
      <c r="Q955" s="7"/>
      <c r="R955" s="7"/>
      <c r="S955" s="7"/>
      <c r="T955" s="7"/>
      <c r="U955" s="7"/>
      <c r="V955" s="7"/>
      <c r="W955" s="7"/>
      <c r="X955" s="7"/>
    </row>
    <row r="956" spans="1:24" x14ac:dyDescent="0.2">
      <c r="A956" s="7"/>
      <c r="B956" s="7"/>
      <c r="C956" s="7"/>
      <c r="D956" s="25"/>
      <c r="E956" s="25"/>
      <c r="F956" s="25"/>
      <c r="G956" s="25"/>
      <c r="H956" s="25"/>
      <c r="I956" s="25"/>
      <c r="J956" s="25"/>
      <c r="K956" s="25"/>
      <c r="L956" s="25"/>
      <c r="M956" s="25"/>
      <c r="N956" s="25"/>
      <c r="O956" s="25"/>
      <c r="P956" s="25"/>
      <c r="Q956" s="7"/>
      <c r="R956" s="7"/>
      <c r="S956" s="7"/>
      <c r="T956" s="7"/>
      <c r="U956" s="7"/>
      <c r="V956" s="7"/>
      <c r="W956" s="7"/>
      <c r="X956" s="7"/>
    </row>
    <row r="957" spans="1:24" x14ac:dyDescent="0.2">
      <c r="A957" s="7"/>
      <c r="B957" s="7"/>
      <c r="C957" s="7"/>
      <c r="D957" s="25"/>
      <c r="E957" s="25"/>
      <c r="F957" s="25"/>
      <c r="G957" s="25"/>
      <c r="H957" s="25"/>
      <c r="I957" s="25"/>
      <c r="J957" s="25"/>
      <c r="K957" s="25"/>
      <c r="L957" s="25"/>
      <c r="M957" s="25"/>
      <c r="N957" s="25"/>
      <c r="O957" s="25"/>
      <c r="P957" s="25"/>
      <c r="Q957" s="7"/>
      <c r="R957" s="7"/>
      <c r="S957" s="7"/>
      <c r="T957" s="7"/>
      <c r="U957" s="7"/>
      <c r="V957" s="7"/>
      <c r="W957" s="7"/>
      <c r="X957" s="7"/>
    </row>
    <row r="958" spans="1:24" x14ac:dyDescent="0.2">
      <c r="A958" s="7"/>
      <c r="B958" s="7"/>
      <c r="C958" s="7"/>
      <c r="D958" s="25"/>
      <c r="E958" s="25"/>
      <c r="F958" s="25"/>
      <c r="G958" s="25"/>
      <c r="H958" s="25"/>
      <c r="I958" s="25"/>
      <c r="J958" s="25"/>
      <c r="K958" s="25"/>
      <c r="L958" s="25"/>
      <c r="M958" s="25"/>
      <c r="N958" s="25"/>
      <c r="O958" s="25"/>
      <c r="P958" s="25"/>
      <c r="Q958" s="7"/>
      <c r="R958" s="7"/>
      <c r="S958" s="7"/>
      <c r="T958" s="7"/>
      <c r="U958" s="7"/>
      <c r="V958" s="7"/>
      <c r="W958" s="7"/>
      <c r="X958" s="7"/>
    </row>
    <row r="959" spans="1:24" x14ac:dyDescent="0.2">
      <c r="A959" s="7"/>
      <c r="B959" s="7"/>
      <c r="C959" s="7"/>
      <c r="D959" s="25"/>
      <c r="E959" s="25"/>
      <c r="F959" s="25"/>
      <c r="G959" s="25"/>
      <c r="H959" s="25"/>
      <c r="I959" s="25"/>
      <c r="J959" s="25"/>
      <c r="K959" s="25"/>
      <c r="L959" s="25"/>
      <c r="M959" s="25"/>
      <c r="N959" s="25"/>
      <c r="O959" s="25"/>
      <c r="P959" s="25"/>
      <c r="Q959" s="7"/>
      <c r="R959" s="7"/>
      <c r="S959" s="7"/>
      <c r="T959" s="7"/>
      <c r="U959" s="7"/>
      <c r="V959" s="7"/>
      <c r="W959" s="7"/>
      <c r="X959" s="7"/>
    </row>
    <row r="960" spans="1:24" x14ac:dyDescent="0.2">
      <c r="A960" s="7"/>
      <c r="B960" s="7"/>
      <c r="C960" s="7"/>
      <c r="D960" s="25"/>
      <c r="E960" s="25"/>
      <c r="F960" s="25"/>
      <c r="G960" s="25"/>
      <c r="H960" s="25"/>
      <c r="I960" s="25"/>
      <c r="J960" s="25"/>
      <c r="K960" s="25"/>
      <c r="L960" s="25"/>
      <c r="M960" s="25"/>
      <c r="N960" s="25"/>
      <c r="O960" s="25"/>
      <c r="P960" s="25"/>
      <c r="Q960" s="7"/>
      <c r="R960" s="7"/>
      <c r="S960" s="7"/>
      <c r="T960" s="7"/>
      <c r="U960" s="7"/>
      <c r="V960" s="7"/>
      <c r="W960" s="7"/>
      <c r="X960" s="7"/>
    </row>
    <row r="961" spans="1:24" x14ac:dyDescent="0.2">
      <c r="A961" s="7"/>
      <c r="B961" s="7"/>
      <c r="C961" s="7"/>
      <c r="D961" s="25"/>
      <c r="E961" s="25"/>
      <c r="F961" s="25"/>
      <c r="G961" s="25"/>
      <c r="H961" s="25"/>
      <c r="I961" s="25"/>
      <c r="J961" s="25"/>
      <c r="K961" s="25"/>
      <c r="L961" s="25"/>
      <c r="M961" s="25"/>
      <c r="N961" s="25"/>
      <c r="O961" s="25"/>
      <c r="P961" s="25"/>
      <c r="Q961" s="7"/>
      <c r="R961" s="7"/>
      <c r="S961" s="7"/>
      <c r="T961" s="7"/>
      <c r="U961" s="7"/>
      <c r="V961" s="7"/>
      <c r="W961" s="7"/>
      <c r="X961" s="7"/>
    </row>
    <row r="962" spans="1:24" x14ac:dyDescent="0.2">
      <c r="A962" s="7"/>
      <c r="B962" s="7"/>
      <c r="C962" s="7"/>
      <c r="D962" s="25"/>
      <c r="E962" s="25"/>
      <c r="F962" s="25"/>
      <c r="G962" s="25"/>
      <c r="H962" s="25"/>
      <c r="I962" s="25"/>
      <c r="J962" s="25"/>
      <c r="K962" s="25"/>
      <c r="L962" s="25"/>
      <c r="M962" s="25"/>
      <c r="N962" s="25"/>
      <c r="O962" s="25"/>
      <c r="P962" s="25"/>
      <c r="Q962" s="7"/>
      <c r="R962" s="7"/>
      <c r="S962" s="7"/>
      <c r="T962" s="7"/>
      <c r="U962" s="7"/>
      <c r="V962" s="7"/>
      <c r="W962" s="7"/>
      <c r="X962" s="7"/>
    </row>
    <row r="963" spans="1:24" x14ac:dyDescent="0.2">
      <c r="A963" s="7"/>
      <c r="B963" s="7"/>
      <c r="C963" s="7"/>
      <c r="D963" s="25"/>
      <c r="E963" s="25"/>
      <c r="F963" s="25"/>
      <c r="G963" s="25"/>
      <c r="H963" s="25"/>
      <c r="I963" s="25"/>
      <c r="J963" s="25"/>
      <c r="K963" s="25"/>
      <c r="L963" s="25"/>
      <c r="M963" s="25"/>
      <c r="N963" s="25"/>
      <c r="O963" s="25"/>
      <c r="P963" s="25"/>
      <c r="Q963" s="7"/>
      <c r="R963" s="7"/>
      <c r="S963" s="7"/>
      <c r="T963" s="7"/>
      <c r="U963" s="7"/>
      <c r="V963" s="7"/>
      <c r="W963" s="7"/>
      <c r="X963" s="7"/>
    </row>
    <row r="964" spans="1:24" x14ac:dyDescent="0.2">
      <c r="A964" s="7"/>
      <c r="B964" s="7"/>
      <c r="C964" s="7"/>
      <c r="D964" s="25"/>
      <c r="E964" s="25"/>
      <c r="F964" s="25"/>
      <c r="G964" s="25"/>
      <c r="H964" s="25"/>
      <c r="I964" s="25"/>
      <c r="J964" s="25"/>
      <c r="K964" s="25"/>
      <c r="L964" s="25"/>
      <c r="M964" s="25"/>
      <c r="N964" s="25"/>
      <c r="O964" s="25"/>
      <c r="P964" s="25"/>
      <c r="Q964" s="7"/>
      <c r="R964" s="7"/>
      <c r="S964" s="7"/>
      <c r="T964" s="7"/>
      <c r="U964" s="7"/>
      <c r="V964" s="7"/>
      <c r="W964" s="7"/>
      <c r="X964" s="7"/>
    </row>
    <row r="965" spans="1:24" x14ac:dyDescent="0.2">
      <c r="A965" s="7"/>
      <c r="B965" s="7"/>
      <c r="C965" s="7"/>
      <c r="D965" s="25"/>
      <c r="E965" s="25"/>
      <c r="F965" s="25"/>
      <c r="G965" s="25"/>
      <c r="H965" s="25"/>
      <c r="I965" s="25"/>
      <c r="J965" s="25"/>
      <c r="K965" s="25"/>
      <c r="L965" s="25"/>
      <c r="M965" s="25"/>
      <c r="N965" s="25"/>
      <c r="O965" s="25"/>
      <c r="P965" s="25"/>
      <c r="Q965" s="7"/>
      <c r="R965" s="7"/>
      <c r="S965" s="7"/>
      <c r="T965" s="7"/>
      <c r="U965" s="7"/>
      <c r="V965" s="7"/>
      <c r="W965" s="7"/>
      <c r="X965" s="7"/>
    </row>
    <row r="966" spans="1:24" x14ac:dyDescent="0.2">
      <c r="A966" s="7"/>
      <c r="B966" s="7"/>
      <c r="C966" s="7"/>
      <c r="D966" s="25"/>
      <c r="E966" s="25"/>
      <c r="F966" s="25"/>
      <c r="G966" s="25"/>
      <c r="H966" s="25"/>
      <c r="I966" s="25"/>
      <c r="J966" s="25"/>
      <c r="K966" s="25"/>
      <c r="L966" s="25"/>
      <c r="M966" s="25"/>
      <c r="N966" s="25"/>
      <c r="O966" s="25"/>
      <c r="P966" s="25"/>
      <c r="Q966" s="7"/>
      <c r="R966" s="7"/>
      <c r="S966" s="7"/>
      <c r="T966" s="7"/>
      <c r="U966" s="7"/>
      <c r="V966" s="7"/>
      <c r="W966" s="7"/>
      <c r="X966" s="7"/>
    </row>
    <row r="967" spans="1:24" x14ac:dyDescent="0.2">
      <c r="A967" s="7"/>
      <c r="B967" s="7"/>
      <c r="C967" s="7"/>
      <c r="D967" s="25"/>
      <c r="E967" s="25"/>
      <c r="F967" s="25"/>
      <c r="G967" s="25"/>
      <c r="H967" s="25"/>
      <c r="I967" s="25"/>
      <c r="J967" s="25"/>
      <c r="K967" s="25"/>
      <c r="L967" s="25"/>
      <c r="M967" s="25"/>
      <c r="N967" s="25"/>
      <c r="O967" s="25"/>
      <c r="P967" s="25"/>
      <c r="Q967" s="7"/>
      <c r="R967" s="7"/>
      <c r="S967" s="7"/>
      <c r="T967" s="7"/>
      <c r="U967" s="7"/>
      <c r="V967" s="7"/>
      <c r="W967" s="7"/>
      <c r="X967" s="7"/>
    </row>
    <row r="968" spans="1:24" x14ac:dyDescent="0.2">
      <c r="A968" s="7"/>
      <c r="B968" s="7"/>
      <c r="C968" s="7"/>
      <c r="D968" s="25"/>
      <c r="E968" s="25"/>
      <c r="F968" s="25"/>
      <c r="G968" s="25"/>
      <c r="H968" s="25"/>
      <c r="I968" s="25"/>
      <c r="J968" s="25"/>
      <c r="K968" s="25"/>
      <c r="L968" s="25"/>
      <c r="M968" s="25"/>
      <c r="N968" s="25"/>
      <c r="O968" s="25"/>
      <c r="P968" s="25"/>
      <c r="Q968" s="7"/>
      <c r="R968" s="7"/>
      <c r="S968" s="7"/>
      <c r="T968" s="7"/>
      <c r="U968" s="7"/>
      <c r="V968" s="7"/>
      <c r="W968" s="7"/>
      <c r="X968" s="7"/>
    </row>
    <row r="969" spans="1:24" x14ac:dyDescent="0.2">
      <c r="A969" s="7"/>
      <c r="B969" s="7"/>
      <c r="C969" s="7"/>
      <c r="D969" s="25"/>
      <c r="E969" s="25"/>
      <c r="F969" s="25"/>
      <c r="G969" s="25"/>
      <c r="H969" s="25"/>
      <c r="I969" s="25"/>
      <c r="J969" s="25"/>
      <c r="K969" s="25"/>
      <c r="L969" s="25"/>
      <c r="M969" s="25"/>
      <c r="N969" s="25"/>
      <c r="O969" s="25"/>
      <c r="P969" s="25"/>
      <c r="Q969" s="7"/>
      <c r="R969" s="7"/>
      <c r="S969" s="7"/>
      <c r="T969" s="7"/>
      <c r="U969" s="7"/>
      <c r="V969" s="7"/>
      <c r="W969" s="7"/>
      <c r="X969" s="7"/>
    </row>
    <row r="970" spans="1:24" x14ac:dyDescent="0.2">
      <c r="A970" s="7"/>
      <c r="B970" s="7"/>
      <c r="C970" s="7"/>
      <c r="D970" s="25"/>
      <c r="E970" s="25"/>
      <c r="F970" s="25"/>
      <c r="G970" s="25"/>
      <c r="H970" s="25"/>
      <c r="I970" s="25"/>
      <c r="J970" s="25"/>
      <c r="K970" s="25"/>
      <c r="L970" s="25"/>
      <c r="M970" s="25"/>
      <c r="N970" s="25"/>
      <c r="O970" s="25"/>
      <c r="P970" s="25"/>
      <c r="Q970" s="7"/>
      <c r="R970" s="7"/>
      <c r="S970" s="7"/>
      <c r="T970" s="7"/>
      <c r="U970" s="7"/>
      <c r="V970" s="7"/>
      <c r="W970" s="7"/>
      <c r="X970" s="7"/>
    </row>
    <row r="971" spans="1:24" x14ac:dyDescent="0.2">
      <c r="A971" s="7"/>
      <c r="B971" s="7"/>
      <c r="C971" s="7"/>
      <c r="D971" s="25"/>
      <c r="E971" s="25"/>
      <c r="F971" s="25"/>
      <c r="G971" s="25"/>
      <c r="H971" s="25"/>
      <c r="I971" s="25"/>
      <c r="J971" s="25"/>
      <c r="K971" s="25"/>
      <c r="L971" s="25"/>
      <c r="M971" s="25"/>
      <c r="N971" s="25"/>
      <c r="O971" s="25"/>
      <c r="P971" s="25"/>
      <c r="Q971" s="7"/>
      <c r="R971" s="7"/>
      <c r="S971" s="7"/>
      <c r="T971" s="7"/>
      <c r="U971" s="7"/>
      <c r="V971" s="7"/>
      <c r="W971" s="7"/>
      <c r="X971" s="7"/>
    </row>
    <row r="972" spans="1:24" x14ac:dyDescent="0.2">
      <c r="A972" s="7"/>
      <c r="B972" s="7"/>
      <c r="C972" s="7"/>
      <c r="D972" s="25"/>
      <c r="E972" s="25"/>
      <c r="F972" s="25"/>
      <c r="G972" s="25"/>
      <c r="H972" s="25"/>
      <c r="I972" s="25"/>
      <c r="J972" s="25"/>
      <c r="K972" s="25"/>
      <c r="L972" s="25"/>
      <c r="M972" s="25"/>
      <c r="N972" s="25"/>
      <c r="O972" s="25"/>
      <c r="P972" s="25"/>
      <c r="Q972" s="7"/>
      <c r="R972" s="7"/>
      <c r="S972" s="7"/>
      <c r="T972" s="7"/>
      <c r="U972" s="7"/>
      <c r="V972" s="7"/>
      <c r="W972" s="7"/>
      <c r="X972" s="7"/>
    </row>
    <row r="973" spans="1:24" x14ac:dyDescent="0.2">
      <c r="A973" s="7"/>
      <c r="B973" s="7"/>
      <c r="C973" s="7"/>
      <c r="D973" s="25"/>
      <c r="E973" s="25"/>
      <c r="F973" s="25"/>
      <c r="G973" s="25"/>
      <c r="H973" s="25"/>
      <c r="I973" s="25"/>
      <c r="J973" s="25"/>
      <c r="K973" s="25"/>
      <c r="L973" s="25"/>
      <c r="M973" s="25"/>
      <c r="N973" s="25"/>
      <c r="O973" s="25"/>
      <c r="P973" s="25"/>
      <c r="Q973" s="7"/>
      <c r="R973" s="7"/>
      <c r="S973" s="7"/>
      <c r="T973" s="7"/>
      <c r="U973" s="7"/>
      <c r="V973" s="7"/>
      <c r="W973" s="7"/>
      <c r="X973" s="7"/>
    </row>
    <row r="974" spans="1:24" x14ac:dyDescent="0.2">
      <c r="A974" s="7"/>
      <c r="B974" s="7"/>
      <c r="C974" s="7"/>
      <c r="D974" s="25"/>
      <c r="E974" s="25"/>
      <c r="F974" s="25"/>
      <c r="G974" s="25"/>
      <c r="H974" s="25"/>
      <c r="I974" s="25"/>
      <c r="J974" s="25"/>
      <c r="K974" s="25"/>
      <c r="L974" s="25"/>
      <c r="M974" s="25"/>
      <c r="N974" s="25"/>
      <c r="O974" s="25"/>
      <c r="P974" s="25"/>
      <c r="Q974" s="7"/>
      <c r="R974" s="7"/>
      <c r="S974" s="7"/>
      <c r="T974" s="7"/>
      <c r="U974" s="7"/>
      <c r="V974" s="7"/>
      <c r="W974" s="7"/>
      <c r="X974" s="7"/>
    </row>
    <row r="975" spans="1:24" x14ac:dyDescent="0.2">
      <c r="A975" s="7"/>
      <c r="B975" s="7"/>
      <c r="C975" s="7"/>
      <c r="D975" s="25"/>
      <c r="E975" s="25"/>
      <c r="F975" s="25"/>
      <c r="G975" s="25"/>
      <c r="H975" s="25"/>
      <c r="I975" s="25"/>
      <c r="J975" s="25"/>
      <c r="K975" s="25"/>
      <c r="L975" s="25"/>
      <c r="M975" s="25"/>
      <c r="N975" s="25"/>
      <c r="O975" s="25"/>
      <c r="P975" s="25"/>
      <c r="Q975" s="7"/>
      <c r="R975" s="7"/>
      <c r="S975" s="7"/>
      <c r="T975" s="7"/>
      <c r="U975" s="7"/>
      <c r="V975" s="7"/>
      <c r="W975" s="7"/>
      <c r="X975" s="7"/>
    </row>
    <row r="976" spans="1:24" x14ac:dyDescent="0.2">
      <c r="A976" s="7"/>
      <c r="B976" s="7"/>
      <c r="C976" s="7"/>
      <c r="D976" s="25"/>
      <c r="E976" s="25"/>
      <c r="F976" s="25"/>
      <c r="G976" s="25"/>
      <c r="H976" s="25"/>
      <c r="I976" s="25"/>
      <c r="J976" s="25"/>
      <c r="K976" s="25"/>
      <c r="L976" s="25"/>
      <c r="M976" s="25"/>
      <c r="N976" s="25"/>
      <c r="O976" s="25"/>
      <c r="P976" s="25"/>
      <c r="Q976" s="7"/>
      <c r="R976" s="7"/>
      <c r="S976" s="7"/>
      <c r="T976" s="7"/>
      <c r="U976" s="7"/>
      <c r="V976" s="7"/>
      <c r="W976" s="7"/>
      <c r="X976" s="7"/>
    </row>
    <row r="977" spans="1:24" x14ac:dyDescent="0.2">
      <c r="A977" s="7"/>
      <c r="B977" s="7"/>
      <c r="C977" s="7"/>
      <c r="D977" s="25"/>
      <c r="E977" s="25"/>
      <c r="F977" s="25"/>
      <c r="G977" s="25"/>
      <c r="H977" s="25"/>
      <c r="I977" s="25"/>
      <c r="J977" s="25"/>
      <c r="K977" s="25"/>
      <c r="L977" s="25"/>
      <c r="M977" s="25"/>
      <c r="N977" s="25"/>
      <c r="O977" s="25"/>
      <c r="P977" s="25"/>
      <c r="Q977" s="7"/>
      <c r="R977" s="7"/>
      <c r="S977" s="7"/>
      <c r="T977" s="7"/>
      <c r="U977" s="7"/>
      <c r="V977" s="7"/>
      <c r="W977" s="7"/>
      <c r="X977" s="7"/>
    </row>
    <row r="978" spans="1:24" x14ac:dyDescent="0.2">
      <c r="A978" s="7"/>
      <c r="B978" s="7"/>
      <c r="C978" s="7"/>
      <c r="D978" s="25"/>
      <c r="E978" s="25"/>
      <c r="F978" s="25"/>
      <c r="G978" s="25"/>
      <c r="H978" s="25"/>
      <c r="I978" s="25"/>
      <c r="J978" s="25"/>
      <c r="K978" s="25"/>
      <c r="L978" s="25"/>
      <c r="M978" s="25"/>
      <c r="N978" s="25"/>
      <c r="O978" s="25"/>
      <c r="P978" s="25"/>
      <c r="Q978" s="7"/>
      <c r="R978" s="7"/>
      <c r="S978" s="7"/>
      <c r="T978" s="7"/>
      <c r="U978" s="7"/>
      <c r="V978" s="7"/>
      <c r="W978" s="7"/>
      <c r="X978" s="7"/>
    </row>
    <row r="979" spans="1:24" x14ac:dyDescent="0.2">
      <c r="A979" s="7"/>
      <c r="B979" s="7"/>
      <c r="C979" s="7"/>
      <c r="D979" s="25"/>
      <c r="E979" s="25"/>
      <c r="F979" s="25"/>
      <c r="G979" s="25"/>
      <c r="H979" s="25"/>
      <c r="I979" s="25"/>
      <c r="J979" s="25"/>
      <c r="K979" s="25"/>
      <c r="L979" s="25"/>
      <c r="M979" s="25"/>
      <c r="N979" s="25"/>
      <c r="O979" s="25"/>
      <c r="P979" s="25"/>
      <c r="Q979" s="7"/>
      <c r="R979" s="7"/>
      <c r="S979" s="7"/>
      <c r="T979" s="7"/>
      <c r="U979" s="7"/>
      <c r="V979" s="7"/>
      <c r="W979" s="7"/>
      <c r="X979" s="7"/>
    </row>
    <row r="980" spans="1:24" x14ac:dyDescent="0.2">
      <c r="A980" s="7"/>
      <c r="B980" s="7"/>
      <c r="C980" s="7"/>
      <c r="D980" s="25"/>
      <c r="E980" s="25"/>
      <c r="F980" s="25"/>
      <c r="G980" s="25"/>
      <c r="H980" s="25"/>
      <c r="I980" s="25"/>
      <c r="J980" s="25"/>
      <c r="K980" s="25"/>
      <c r="L980" s="25"/>
      <c r="M980" s="25"/>
      <c r="N980" s="25"/>
      <c r="O980" s="25"/>
      <c r="P980" s="25"/>
      <c r="Q980" s="7"/>
      <c r="R980" s="7"/>
      <c r="S980" s="7"/>
      <c r="T980" s="7"/>
      <c r="U980" s="7"/>
      <c r="V980" s="7"/>
      <c r="W980" s="7"/>
      <c r="X980" s="7"/>
    </row>
    <row r="981" spans="1:24" x14ac:dyDescent="0.2">
      <c r="A981" s="7"/>
      <c r="B981" s="7"/>
      <c r="C981" s="7"/>
      <c r="D981" s="25"/>
      <c r="E981" s="25"/>
      <c r="F981" s="25"/>
      <c r="G981" s="25"/>
      <c r="H981" s="25"/>
      <c r="I981" s="25"/>
      <c r="J981" s="25"/>
      <c r="K981" s="25"/>
      <c r="L981" s="25"/>
      <c r="M981" s="25"/>
      <c r="N981" s="25"/>
      <c r="O981" s="25"/>
      <c r="P981" s="25"/>
      <c r="Q981" s="7"/>
      <c r="R981" s="7"/>
      <c r="S981" s="7"/>
      <c r="T981" s="7"/>
      <c r="U981" s="7"/>
      <c r="V981" s="7"/>
      <c r="W981" s="7"/>
      <c r="X981" s="7"/>
    </row>
    <row r="982" spans="1:24" x14ac:dyDescent="0.2">
      <c r="A982" s="7"/>
      <c r="B982" s="7"/>
      <c r="C982" s="7"/>
      <c r="D982" s="25"/>
      <c r="E982" s="25"/>
      <c r="F982" s="25"/>
      <c r="G982" s="25"/>
      <c r="H982" s="25"/>
      <c r="I982" s="25"/>
      <c r="J982" s="25"/>
      <c r="K982" s="25"/>
      <c r="L982" s="25"/>
      <c r="M982" s="25"/>
      <c r="N982" s="25"/>
      <c r="O982" s="25"/>
      <c r="P982" s="25"/>
      <c r="Q982" s="7"/>
      <c r="R982" s="7"/>
      <c r="S982" s="7"/>
      <c r="T982" s="7"/>
      <c r="U982" s="7"/>
      <c r="V982" s="7"/>
      <c r="W982" s="7"/>
      <c r="X982" s="7"/>
    </row>
    <row r="983" spans="1:24" x14ac:dyDescent="0.2">
      <c r="A983" s="7"/>
      <c r="B983" s="7"/>
      <c r="C983" s="7"/>
      <c r="D983" s="25"/>
      <c r="E983" s="25"/>
      <c r="F983" s="25"/>
      <c r="G983" s="25"/>
      <c r="H983" s="25"/>
      <c r="I983" s="25"/>
      <c r="J983" s="25"/>
      <c r="K983" s="25"/>
      <c r="L983" s="25"/>
      <c r="M983" s="25"/>
      <c r="N983" s="25"/>
      <c r="O983" s="25"/>
      <c r="P983" s="25"/>
      <c r="Q983" s="7"/>
      <c r="R983" s="7"/>
      <c r="S983" s="7"/>
      <c r="T983" s="7"/>
      <c r="U983" s="7"/>
      <c r="V983" s="7"/>
      <c r="W983" s="7"/>
      <c r="X983" s="7"/>
    </row>
    <row r="984" spans="1:24" x14ac:dyDescent="0.2">
      <c r="A984" s="7"/>
      <c r="B984" s="7"/>
      <c r="C984" s="7"/>
      <c r="D984" s="25"/>
      <c r="E984" s="25"/>
      <c r="F984" s="25"/>
      <c r="G984" s="25"/>
      <c r="H984" s="25"/>
      <c r="I984" s="25"/>
      <c r="J984" s="25"/>
      <c r="K984" s="25"/>
      <c r="L984" s="25"/>
      <c r="M984" s="25"/>
      <c r="N984" s="25"/>
      <c r="O984" s="25"/>
      <c r="P984" s="25"/>
      <c r="Q984" s="7"/>
      <c r="R984" s="7"/>
      <c r="S984" s="7"/>
      <c r="T984" s="7"/>
      <c r="U984" s="7"/>
      <c r="V984" s="7"/>
      <c r="W984" s="7"/>
      <c r="X984" s="7"/>
    </row>
    <row r="985" spans="1:24" x14ac:dyDescent="0.2">
      <c r="A985" s="7"/>
      <c r="B985" s="7"/>
      <c r="C985" s="7"/>
      <c r="D985" s="25"/>
      <c r="E985" s="25"/>
      <c r="F985" s="25"/>
      <c r="G985" s="25"/>
      <c r="H985" s="25"/>
      <c r="I985" s="25"/>
      <c r="J985" s="25"/>
      <c r="K985" s="25"/>
      <c r="L985" s="25"/>
      <c r="M985" s="25"/>
      <c r="N985" s="25"/>
      <c r="O985" s="25"/>
      <c r="P985" s="25"/>
      <c r="Q985" s="7"/>
      <c r="R985" s="7"/>
      <c r="S985" s="7"/>
      <c r="T985" s="7"/>
      <c r="U985" s="7"/>
      <c r="V985" s="7"/>
      <c r="W985" s="7"/>
      <c r="X985" s="7"/>
    </row>
    <row r="986" spans="1:24" x14ac:dyDescent="0.2">
      <c r="A986" s="7"/>
      <c r="B986" s="7"/>
      <c r="C986" s="7"/>
      <c r="D986" s="25"/>
      <c r="E986" s="25"/>
      <c r="F986" s="25"/>
      <c r="G986" s="25"/>
      <c r="H986" s="25"/>
      <c r="I986" s="25"/>
      <c r="J986" s="25"/>
      <c r="K986" s="25"/>
      <c r="L986" s="25"/>
      <c r="M986" s="25"/>
      <c r="N986" s="25"/>
      <c r="O986" s="25"/>
      <c r="P986" s="25"/>
      <c r="Q986" s="7"/>
      <c r="R986" s="7"/>
      <c r="S986" s="7"/>
      <c r="T986" s="7"/>
      <c r="U986" s="7"/>
      <c r="V986" s="7"/>
      <c r="W986" s="7"/>
      <c r="X986" s="7"/>
    </row>
    <row r="987" spans="1:24" x14ac:dyDescent="0.2">
      <c r="A987" s="7"/>
      <c r="B987" s="7"/>
      <c r="C987" s="7"/>
      <c r="D987" s="25"/>
      <c r="E987" s="25"/>
      <c r="F987" s="25"/>
      <c r="G987" s="25"/>
      <c r="H987" s="25"/>
      <c r="I987" s="25"/>
      <c r="J987" s="25"/>
      <c r="K987" s="25"/>
      <c r="L987" s="25"/>
      <c r="M987" s="25"/>
      <c r="N987" s="25"/>
      <c r="O987" s="25"/>
      <c r="P987" s="25"/>
      <c r="Q987" s="7"/>
      <c r="R987" s="7"/>
      <c r="S987" s="7"/>
      <c r="T987" s="7"/>
      <c r="U987" s="7"/>
      <c r="V987" s="7"/>
      <c r="W987" s="7"/>
      <c r="X987" s="7"/>
    </row>
    <row r="988" spans="1:24" x14ac:dyDescent="0.2">
      <c r="A988" s="7"/>
      <c r="B988" s="7"/>
      <c r="C988" s="7"/>
      <c r="D988" s="25"/>
      <c r="E988" s="25"/>
      <c r="F988" s="25"/>
      <c r="G988" s="25"/>
      <c r="H988" s="25"/>
      <c r="I988" s="25"/>
      <c r="J988" s="25"/>
      <c r="K988" s="25"/>
      <c r="L988" s="25"/>
      <c r="M988" s="25"/>
      <c r="N988" s="25"/>
      <c r="O988" s="25"/>
      <c r="P988" s="25"/>
      <c r="Q988" s="7"/>
      <c r="R988" s="7"/>
      <c r="S988" s="7"/>
      <c r="T988" s="7"/>
      <c r="U988" s="7"/>
      <c r="V988" s="7"/>
      <c r="W988" s="7"/>
      <c r="X988" s="7"/>
    </row>
    <row r="989" spans="1:24" x14ac:dyDescent="0.2">
      <c r="A989" s="7"/>
      <c r="B989" s="7"/>
      <c r="C989" s="7"/>
      <c r="D989" s="25"/>
      <c r="E989" s="25"/>
      <c r="F989" s="25"/>
      <c r="G989" s="25"/>
      <c r="H989" s="25"/>
      <c r="I989" s="25"/>
      <c r="J989" s="25"/>
      <c r="K989" s="25"/>
      <c r="L989" s="25"/>
      <c r="M989" s="25"/>
      <c r="N989" s="25"/>
      <c r="O989" s="25"/>
      <c r="P989" s="25"/>
      <c r="Q989" s="7"/>
      <c r="R989" s="7"/>
      <c r="S989" s="7"/>
      <c r="T989" s="7"/>
      <c r="U989" s="7"/>
      <c r="V989" s="7"/>
      <c r="W989" s="7"/>
      <c r="X989" s="7"/>
    </row>
    <row r="990" spans="1:24" x14ac:dyDescent="0.2">
      <c r="A990" s="7"/>
      <c r="B990" s="7"/>
      <c r="C990" s="7"/>
      <c r="D990" s="25"/>
      <c r="E990" s="25"/>
      <c r="F990" s="25"/>
      <c r="G990" s="25"/>
      <c r="H990" s="25"/>
      <c r="I990" s="25"/>
      <c r="J990" s="25"/>
      <c r="K990" s="25"/>
      <c r="L990" s="25"/>
      <c r="M990" s="25"/>
      <c r="N990" s="25"/>
      <c r="O990" s="25"/>
      <c r="P990" s="25"/>
      <c r="Q990" s="7"/>
      <c r="R990" s="7"/>
      <c r="S990" s="7"/>
      <c r="T990" s="7"/>
      <c r="U990" s="7"/>
      <c r="V990" s="7"/>
      <c r="W990" s="7"/>
      <c r="X990" s="7"/>
    </row>
    <row r="991" spans="1:24" x14ac:dyDescent="0.2">
      <c r="A991" s="7"/>
      <c r="B991" s="7"/>
      <c r="C991" s="7"/>
      <c r="D991" s="25"/>
      <c r="E991" s="25"/>
      <c r="F991" s="25"/>
      <c r="G991" s="25"/>
      <c r="H991" s="25"/>
      <c r="I991" s="25"/>
      <c r="J991" s="25"/>
      <c r="K991" s="25"/>
      <c r="L991" s="25"/>
      <c r="M991" s="25"/>
      <c r="N991" s="25"/>
      <c r="O991" s="25"/>
      <c r="P991" s="25"/>
      <c r="Q991" s="7"/>
      <c r="R991" s="7"/>
      <c r="S991" s="7"/>
      <c r="T991" s="7"/>
      <c r="U991" s="7"/>
      <c r="V991" s="7"/>
      <c r="W991" s="7"/>
      <c r="X991" s="7"/>
    </row>
    <row r="992" spans="1:24" x14ac:dyDescent="0.2">
      <c r="A992" s="7"/>
      <c r="B992" s="7"/>
      <c r="C992" s="7"/>
      <c r="D992" s="25"/>
      <c r="E992" s="25"/>
      <c r="F992" s="25"/>
      <c r="G992" s="25"/>
      <c r="H992" s="25"/>
      <c r="I992" s="25"/>
      <c r="J992" s="25"/>
      <c r="K992" s="25"/>
      <c r="L992" s="25"/>
      <c r="M992" s="25"/>
      <c r="N992" s="25"/>
      <c r="O992" s="25"/>
      <c r="P992" s="25"/>
      <c r="Q992" s="7"/>
      <c r="R992" s="7"/>
      <c r="S992" s="7"/>
      <c r="T992" s="7"/>
      <c r="U992" s="7"/>
      <c r="V992" s="7"/>
      <c r="W992" s="7"/>
      <c r="X992" s="7"/>
    </row>
    <row r="993" spans="1:24" x14ac:dyDescent="0.2">
      <c r="A993" s="7"/>
      <c r="B993" s="7"/>
      <c r="C993" s="7"/>
      <c r="D993" s="25"/>
      <c r="E993" s="25"/>
      <c r="F993" s="25"/>
      <c r="G993" s="25"/>
      <c r="H993" s="25"/>
      <c r="I993" s="25"/>
      <c r="J993" s="25"/>
      <c r="K993" s="25"/>
      <c r="L993" s="25"/>
      <c r="M993" s="25"/>
      <c r="N993" s="25"/>
      <c r="O993" s="25"/>
      <c r="P993" s="25"/>
      <c r="Q993" s="7"/>
      <c r="R993" s="7"/>
      <c r="S993" s="7"/>
      <c r="T993" s="7"/>
      <c r="U993" s="7"/>
      <c r="V993" s="7"/>
      <c r="W993" s="7"/>
      <c r="X993" s="7"/>
    </row>
    <row r="994" spans="1:24" x14ac:dyDescent="0.2">
      <c r="A994" s="7"/>
      <c r="B994" s="7"/>
      <c r="C994" s="7"/>
      <c r="D994" s="25"/>
      <c r="E994" s="25"/>
      <c r="F994" s="25"/>
      <c r="G994" s="25"/>
      <c r="H994" s="25"/>
      <c r="I994" s="25"/>
      <c r="J994" s="25"/>
      <c r="K994" s="25"/>
      <c r="L994" s="25"/>
      <c r="M994" s="25"/>
      <c r="N994" s="25"/>
      <c r="O994" s="25"/>
      <c r="P994" s="25"/>
      <c r="Q994" s="7"/>
      <c r="R994" s="7"/>
      <c r="S994" s="7"/>
      <c r="T994" s="7"/>
      <c r="U994" s="7"/>
      <c r="V994" s="7"/>
      <c r="W994" s="7"/>
      <c r="X994" s="7"/>
    </row>
    <row r="995" spans="1:24" x14ac:dyDescent="0.2">
      <c r="A995" s="7"/>
      <c r="B995" s="7"/>
      <c r="C995" s="7"/>
      <c r="D995" s="25"/>
      <c r="E995" s="25"/>
      <c r="F995" s="25"/>
      <c r="G995" s="25"/>
      <c r="H995" s="25"/>
      <c r="I995" s="25"/>
      <c r="J995" s="25"/>
      <c r="K995" s="25"/>
      <c r="L995" s="25"/>
      <c r="M995" s="25"/>
      <c r="N995" s="25"/>
      <c r="O995" s="25"/>
      <c r="P995" s="25"/>
      <c r="Q995" s="7"/>
      <c r="R995" s="7"/>
      <c r="S995" s="7"/>
      <c r="T995" s="7"/>
      <c r="U995" s="7"/>
      <c r="V995" s="7"/>
      <c r="W995" s="7"/>
      <c r="X995" s="7"/>
    </row>
    <row r="996" spans="1:24" x14ac:dyDescent="0.2">
      <c r="A996" s="7"/>
      <c r="B996" s="7"/>
      <c r="C996" s="7"/>
      <c r="D996" s="25"/>
      <c r="E996" s="25"/>
      <c r="F996" s="25"/>
      <c r="G996" s="25"/>
      <c r="H996" s="25"/>
      <c r="I996" s="25"/>
      <c r="J996" s="25"/>
      <c r="K996" s="25"/>
      <c r="L996" s="25"/>
      <c r="M996" s="25"/>
      <c r="N996" s="25"/>
      <c r="O996" s="25"/>
      <c r="P996" s="25"/>
      <c r="Q996" s="7"/>
      <c r="R996" s="7"/>
      <c r="S996" s="7"/>
      <c r="T996" s="7"/>
      <c r="U996" s="7"/>
      <c r="V996" s="7"/>
      <c r="W996" s="7"/>
      <c r="X996" s="7"/>
    </row>
    <row r="997" spans="1:24" x14ac:dyDescent="0.2">
      <c r="A997" s="7"/>
      <c r="B997" s="7"/>
      <c r="C997" s="7"/>
      <c r="D997" s="25"/>
      <c r="E997" s="25"/>
      <c r="F997" s="25"/>
      <c r="G997" s="25"/>
      <c r="H997" s="25"/>
      <c r="I997" s="25"/>
      <c r="J997" s="25"/>
      <c r="K997" s="25"/>
      <c r="L997" s="25"/>
      <c r="M997" s="25"/>
      <c r="N997" s="25"/>
      <c r="O997" s="25"/>
      <c r="P997" s="25"/>
      <c r="Q997" s="7"/>
      <c r="R997" s="7"/>
      <c r="S997" s="7"/>
      <c r="T997" s="7"/>
      <c r="U997" s="7"/>
      <c r="V997" s="7"/>
      <c r="W997" s="7"/>
      <c r="X997" s="7"/>
    </row>
    <row r="998" spans="1:24" x14ac:dyDescent="0.2">
      <c r="A998" s="7"/>
      <c r="B998" s="7"/>
      <c r="C998" s="7"/>
      <c r="D998" s="25"/>
      <c r="E998" s="25"/>
      <c r="F998" s="25"/>
      <c r="G998" s="25"/>
      <c r="H998" s="25"/>
      <c r="I998" s="25"/>
      <c r="J998" s="25"/>
      <c r="K998" s="25"/>
      <c r="L998" s="25"/>
      <c r="M998" s="25"/>
      <c r="N998" s="25"/>
      <c r="O998" s="25"/>
      <c r="P998" s="25"/>
      <c r="Q998" s="7"/>
      <c r="R998" s="7"/>
      <c r="S998" s="7"/>
      <c r="T998" s="7"/>
      <c r="U998" s="7"/>
      <c r="V998" s="7"/>
      <c r="W998" s="7"/>
      <c r="X998" s="7"/>
    </row>
    <row r="999" spans="1:24" x14ac:dyDescent="0.2">
      <c r="A999" s="7"/>
      <c r="B999" s="7"/>
      <c r="C999" s="7"/>
      <c r="D999" s="25"/>
      <c r="E999" s="25"/>
      <c r="F999" s="25"/>
      <c r="G999" s="25"/>
      <c r="H999" s="25"/>
      <c r="I999" s="25"/>
      <c r="J999" s="25"/>
      <c r="K999" s="25"/>
      <c r="L999" s="25"/>
      <c r="M999" s="25"/>
      <c r="N999" s="25"/>
      <c r="O999" s="25"/>
      <c r="P999" s="25"/>
      <c r="Q999" s="7"/>
      <c r="R999" s="7"/>
      <c r="S999" s="7"/>
      <c r="T999" s="7"/>
      <c r="U999" s="7"/>
      <c r="V999" s="7"/>
      <c r="W999" s="7"/>
      <c r="X999" s="7"/>
    </row>
    <row r="1000" spans="1:24" x14ac:dyDescent="0.2">
      <c r="A1000" s="7"/>
      <c r="B1000" s="7"/>
      <c r="C1000" s="7"/>
      <c r="D1000" s="25"/>
      <c r="E1000" s="25"/>
      <c r="F1000" s="25"/>
      <c r="G1000" s="25"/>
      <c r="H1000" s="25"/>
      <c r="I1000" s="25"/>
      <c r="J1000" s="25"/>
      <c r="K1000" s="25"/>
      <c r="L1000" s="25"/>
      <c r="M1000" s="25"/>
      <c r="N1000" s="25"/>
      <c r="O1000" s="25"/>
      <c r="P1000" s="25"/>
      <c r="Q1000" s="7"/>
      <c r="R1000" s="7"/>
      <c r="S1000" s="7"/>
      <c r="T1000" s="7"/>
      <c r="U1000" s="7"/>
      <c r="V1000" s="7"/>
      <c r="W1000" s="7"/>
      <c r="X1000" s="7"/>
    </row>
    <row r="1001" spans="1:24" x14ac:dyDescent="0.2">
      <c r="A1001" s="7"/>
      <c r="B1001" s="7"/>
      <c r="C1001" s="7"/>
      <c r="D1001" s="25"/>
      <c r="E1001" s="25"/>
      <c r="F1001" s="25"/>
      <c r="G1001" s="25"/>
      <c r="H1001" s="25"/>
      <c r="I1001" s="25"/>
      <c r="J1001" s="25"/>
      <c r="K1001" s="25"/>
      <c r="L1001" s="25"/>
      <c r="M1001" s="25"/>
      <c r="N1001" s="25"/>
      <c r="O1001" s="25"/>
      <c r="P1001" s="25"/>
      <c r="Q1001" s="7"/>
      <c r="R1001" s="7"/>
      <c r="S1001" s="7"/>
      <c r="T1001" s="7"/>
      <c r="U1001" s="7"/>
      <c r="V1001" s="7"/>
      <c r="W1001" s="7"/>
      <c r="X1001" s="7"/>
    </row>
    <row r="1002" spans="1:24" x14ac:dyDescent="0.2">
      <c r="A1002" s="7"/>
      <c r="B1002" s="7"/>
      <c r="C1002" s="7"/>
      <c r="D1002" s="25"/>
      <c r="E1002" s="25"/>
      <c r="F1002" s="25"/>
      <c r="G1002" s="25"/>
      <c r="H1002" s="25"/>
      <c r="I1002" s="25"/>
      <c r="J1002" s="25"/>
      <c r="K1002" s="25"/>
      <c r="L1002" s="25"/>
      <c r="M1002" s="25"/>
      <c r="N1002" s="25"/>
      <c r="O1002" s="25"/>
      <c r="P1002" s="25"/>
      <c r="Q1002" s="7"/>
      <c r="R1002" s="7"/>
      <c r="S1002" s="7"/>
      <c r="T1002" s="7"/>
      <c r="U1002" s="7"/>
      <c r="V1002" s="7"/>
      <c r="W1002" s="7"/>
      <c r="X1002" s="7"/>
    </row>
    <row r="1003" spans="1:24" x14ac:dyDescent="0.2">
      <c r="A1003" s="7"/>
      <c r="B1003" s="7"/>
      <c r="C1003" s="7"/>
      <c r="D1003" s="25"/>
      <c r="E1003" s="25"/>
      <c r="F1003" s="25"/>
      <c r="G1003" s="25"/>
      <c r="H1003" s="25"/>
      <c r="I1003" s="25"/>
      <c r="J1003" s="25"/>
      <c r="K1003" s="25"/>
      <c r="L1003" s="25"/>
      <c r="M1003" s="25"/>
      <c r="N1003" s="25"/>
      <c r="O1003" s="25"/>
      <c r="P1003" s="25"/>
      <c r="Q1003" s="7"/>
      <c r="R1003" s="7"/>
      <c r="S1003" s="7"/>
      <c r="T1003" s="7"/>
      <c r="U1003" s="7"/>
      <c r="V1003" s="7"/>
      <c r="W1003" s="7"/>
      <c r="X1003" s="7"/>
    </row>
    <row r="1004" spans="1:24" x14ac:dyDescent="0.2">
      <c r="A1004" s="7"/>
      <c r="B1004" s="7"/>
      <c r="C1004" s="7"/>
      <c r="D1004" s="25"/>
      <c r="E1004" s="25"/>
      <c r="F1004" s="25"/>
      <c r="G1004" s="25"/>
      <c r="H1004" s="25"/>
      <c r="I1004" s="25"/>
      <c r="J1004" s="25"/>
      <c r="K1004" s="25"/>
      <c r="L1004" s="25"/>
      <c r="M1004" s="25"/>
      <c r="N1004" s="25"/>
      <c r="O1004" s="25"/>
      <c r="P1004" s="25"/>
      <c r="Q1004" s="7"/>
      <c r="R1004" s="7"/>
      <c r="S1004" s="7"/>
      <c r="T1004" s="7"/>
      <c r="U1004" s="7"/>
      <c r="V1004" s="7"/>
      <c r="W1004" s="7"/>
      <c r="X1004" s="7"/>
    </row>
    <row r="1005" spans="1:24" x14ac:dyDescent="0.2">
      <c r="A1005" s="7"/>
      <c r="B1005" s="7"/>
      <c r="C1005" s="7"/>
      <c r="D1005" s="25"/>
      <c r="E1005" s="25"/>
      <c r="F1005" s="25"/>
      <c r="G1005" s="25"/>
      <c r="H1005" s="25"/>
      <c r="I1005" s="25"/>
      <c r="J1005" s="25"/>
      <c r="K1005" s="25"/>
      <c r="L1005" s="25"/>
      <c r="M1005" s="25"/>
      <c r="N1005" s="25"/>
      <c r="O1005" s="25"/>
      <c r="P1005" s="25"/>
      <c r="Q1005" s="7"/>
      <c r="R1005" s="7"/>
      <c r="S1005" s="7"/>
      <c r="T1005" s="7"/>
      <c r="U1005" s="7"/>
      <c r="V1005" s="7"/>
      <c r="W1005" s="7"/>
      <c r="X1005" s="7"/>
    </row>
    <row r="1006" spans="1:24" x14ac:dyDescent="0.2">
      <c r="A1006" s="7"/>
      <c r="B1006" s="7"/>
      <c r="C1006" s="7"/>
      <c r="D1006" s="25"/>
      <c r="E1006" s="25"/>
      <c r="F1006" s="25"/>
      <c r="G1006" s="25"/>
      <c r="H1006" s="25"/>
      <c r="I1006" s="25"/>
      <c r="J1006" s="25"/>
      <c r="K1006" s="25"/>
      <c r="L1006" s="25"/>
      <c r="M1006" s="25"/>
      <c r="N1006" s="25"/>
      <c r="O1006" s="25"/>
      <c r="P1006" s="25"/>
      <c r="Q1006" s="7"/>
      <c r="R1006" s="7"/>
      <c r="S1006" s="7"/>
      <c r="T1006" s="7"/>
      <c r="U1006" s="7"/>
      <c r="V1006" s="7"/>
      <c r="W1006" s="7"/>
      <c r="X1006" s="7"/>
    </row>
    <row r="1007" spans="1:24" x14ac:dyDescent="0.2">
      <c r="A1007" s="7"/>
      <c r="B1007" s="7"/>
      <c r="C1007" s="7"/>
      <c r="D1007" s="25"/>
      <c r="E1007" s="25"/>
      <c r="F1007" s="25"/>
      <c r="G1007" s="25"/>
      <c r="H1007" s="25"/>
      <c r="I1007" s="25"/>
      <c r="J1007" s="25"/>
      <c r="K1007" s="25"/>
      <c r="L1007" s="25"/>
      <c r="M1007" s="25"/>
      <c r="N1007" s="25"/>
      <c r="O1007" s="25"/>
      <c r="P1007" s="25"/>
      <c r="Q1007" s="7"/>
      <c r="R1007" s="7"/>
      <c r="S1007" s="7"/>
      <c r="T1007" s="7"/>
      <c r="U1007" s="7"/>
      <c r="V1007" s="7"/>
      <c r="W1007" s="7"/>
      <c r="X1007" s="7"/>
    </row>
    <row r="1008" spans="1:24" x14ac:dyDescent="0.2">
      <c r="A1008" s="7"/>
      <c r="B1008" s="7"/>
      <c r="C1008" s="7"/>
      <c r="D1008" s="25"/>
      <c r="E1008" s="25"/>
      <c r="F1008" s="25"/>
      <c r="G1008" s="25"/>
      <c r="H1008" s="25"/>
      <c r="I1008" s="25"/>
      <c r="J1008" s="25"/>
      <c r="K1008" s="25"/>
      <c r="L1008" s="25"/>
      <c r="M1008" s="25"/>
      <c r="N1008" s="25"/>
      <c r="O1008" s="25"/>
      <c r="P1008" s="25"/>
      <c r="Q1008" s="7"/>
      <c r="R1008" s="7"/>
      <c r="S1008" s="7"/>
      <c r="T1008" s="7"/>
      <c r="U1008" s="7"/>
      <c r="V1008" s="7"/>
      <c r="W1008" s="7"/>
      <c r="X1008" s="7"/>
    </row>
    <row r="1009" spans="1:24" x14ac:dyDescent="0.2">
      <c r="A1009" s="7"/>
      <c r="B1009" s="7"/>
      <c r="C1009" s="7"/>
      <c r="D1009" s="25"/>
      <c r="E1009" s="25"/>
      <c r="F1009" s="25"/>
      <c r="G1009" s="25"/>
      <c r="H1009" s="25"/>
      <c r="I1009" s="25"/>
      <c r="J1009" s="25"/>
      <c r="K1009" s="25"/>
      <c r="L1009" s="25"/>
      <c r="M1009" s="25"/>
      <c r="N1009" s="25"/>
      <c r="O1009" s="25"/>
      <c r="P1009" s="25"/>
      <c r="Q1009" s="7"/>
      <c r="R1009" s="7"/>
      <c r="S1009" s="7"/>
      <c r="T1009" s="7"/>
      <c r="U1009" s="7"/>
      <c r="V1009" s="7"/>
      <c r="W1009" s="7"/>
      <c r="X1009" s="7"/>
    </row>
    <row r="1010" spans="1:24" x14ac:dyDescent="0.2">
      <c r="A1010" s="7"/>
      <c r="B1010" s="7"/>
      <c r="C1010" s="7"/>
      <c r="D1010" s="25"/>
      <c r="E1010" s="25"/>
      <c r="F1010" s="25"/>
      <c r="G1010" s="25"/>
      <c r="H1010" s="25"/>
      <c r="I1010" s="25"/>
      <c r="J1010" s="25"/>
      <c r="K1010" s="25"/>
      <c r="L1010" s="25"/>
      <c r="M1010" s="25"/>
      <c r="N1010" s="25"/>
      <c r="O1010" s="25"/>
      <c r="P1010" s="25"/>
      <c r="Q1010" s="7"/>
      <c r="R1010" s="7"/>
      <c r="S1010" s="7"/>
      <c r="T1010" s="7"/>
      <c r="U1010" s="7"/>
      <c r="V1010" s="7"/>
      <c r="W1010" s="7"/>
      <c r="X1010" s="7"/>
    </row>
    <row r="1011" spans="1:24" x14ac:dyDescent="0.2">
      <c r="A1011" s="7"/>
      <c r="B1011" s="7"/>
      <c r="C1011" s="7"/>
      <c r="D1011" s="25"/>
      <c r="E1011" s="25"/>
      <c r="F1011" s="25"/>
      <c r="G1011" s="25"/>
      <c r="H1011" s="25"/>
      <c r="I1011" s="25"/>
      <c r="J1011" s="25"/>
      <c r="K1011" s="25"/>
      <c r="L1011" s="25"/>
      <c r="M1011" s="25"/>
      <c r="N1011" s="25"/>
      <c r="O1011" s="25"/>
      <c r="P1011" s="25"/>
      <c r="Q1011" s="7"/>
      <c r="R1011" s="7"/>
      <c r="S1011" s="7"/>
      <c r="T1011" s="7"/>
      <c r="U1011" s="7"/>
      <c r="V1011" s="7"/>
      <c r="W1011" s="7"/>
      <c r="X1011" s="7"/>
    </row>
    <row r="1012" spans="1:24" x14ac:dyDescent="0.2">
      <c r="A1012" s="7"/>
      <c r="B1012" s="7"/>
      <c r="C1012" s="7"/>
      <c r="D1012" s="25"/>
      <c r="E1012" s="25"/>
      <c r="F1012" s="25"/>
      <c r="G1012" s="25"/>
      <c r="H1012" s="25"/>
      <c r="I1012" s="25"/>
      <c r="J1012" s="25"/>
      <c r="K1012" s="25"/>
      <c r="L1012" s="25"/>
      <c r="M1012" s="25"/>
      <c r="N1012" s="25"/>
      <c r="O1012" s="25"/>
      <c r="P1012" s="25"/>
      <c r="Q1012" s="7"/>
      <c r="R1012" s="7"/>
      <c r="S1012" s="7"/>
      <c r="T1012" s="7"/>
      <c r="U1012" s="7"/>
      <c r="V1012" s="7"/>
      <c r="W1012" s="7"/>
      <c r="X1012" s="7"/>
    </row>
    <row r="1013" spans="1:24" x14ac:dyDescent="0.2">
      <c r="A1013" s="7"/>
      <c r="B1013" s="7"/>
      <c r="C1013" s="7"/>
      <c r="D1013" s="25"/>
      <c r="E1013" s="25"/>
      <c r="F1013" s="25"/>
      <c r="G1013" s="25"/>
      <c r="H1013" s="25"/>
      <c r="I1013" s="25"/>
      <c r="J1013" s="25"/>
      <c r="K1013" s="25"/>
      <c r="L1013" s="25"/>
      <c r="M1013" s="25"/>
      <c r="N1013" s="25"/>
      <c r="O1013" s="25"/>
      <c r="P1013" s="25"/>
      <c r="Q1013" s="7"/>
      <c r="R1013" s="7"/>
      <c r="S1013" s="7"/>
      <c r="T1013" s="7"/>
      <c r="U1013" s="7"/>
      <c r="V1013" s="7"/>
      <c r="W1013" s="7"/>
      <c r="X1013" s="7"/>
    </row>
    <row r="1014" spans="1:24" x14ac:dyDescent="0.2">
      <c r="A1014" s="7"/>
      <c r="B1014" s="7"/>
      <c r="C1014" s="7"/>
      <c r="D1014" s="25"/>
      <c r="E1014" s="25"/>
      <c r="F1014" s="25"/>
      <c r="G1014" s="25"/>
      <c r="H1014" s="25"/>
      <c r="I1014" s="25"/>
      <c r="J1014" s="25"/>
      <c r="K1014" s="25"/>
      <c r="L1014" s="25"/>
      <c r="M1014" s="25"/>
      <c r="N1014" s="25"/>
      <c r="O1014" s="25"/>
      <c r="P1014" s="25"/>
      <c r="Q1014" s="7"/>
      <c r="R1014" s="7"/>
      <c r="S1014" s="7"/>
      <c r="T1014" s="7"/>
      <c r="U1014" s="7"/>
      <c r="V1014" s="7"/>
      <c r="W1014" s="7"/>
      <c r="X1014" s="7"/>
    </row>
    <row r="1015" spans="1:24" x14ac:dyDescent="0.2">
      <c r="A1015" s="7"/>
      <c r="B1015" s="7"/>
      <c r="C1015" s="7"/>
      <c r="D1015" s="25"/>
      <c r="E1015" s="25"/>
      <c r="F1015" s="25"/>
      <c r="G1015" s="25"/>
      <c r="H1015" s="25"/>
      <c r="I1015" s="25"/>
      <c r="J1015" s="25"/>
      <c r="K1015" s="25"/>
      <c r="L1015" s="25"/>
      <c r="M1015" s="25"/>
      <c r="N1015" s="25"/>
      <c r="O1015" s="25"/>
      <c r="P1015" s="25"/>
      <c r="Q1015" s="7"/>
      <c r="R1015" s="7"/>
      <c r="S1015" s="7"/>
      <c r="T1015" s="7"/>
      <c r="U1015" s="7"/>
      <c r="V1015" s="7"/>
      <c r="W1015" s="7"/>
      <c r="X1015" s="7"/>
    </row>
    <row r="1016" spans="1:24" x14ac:dyDescent="0.2">
      <c r="A1016" s="7"/>
      <c r="B1016" s="7"/>
      <c r="C1016" s="7"/>
      <c r="D1016" s="25"/>
      <c r="E1016" s="25"/>
      <c r="F1016" s="25"/>
      <c r="G1016" s="25"/>
      <c r="H1016" s="25"/>
      <c r="I1016" s="25"/>
      <c r="J1016" s="25"/>
      <c r="K1016" s="25"/>
      <c r="L1016" s="25"/>
      <c r="M1016" s="25"/>
      <c r="N1016" s="25"/>
      <c r="O1016" s="25"/>
      <c r="P1016" s="25"/>
      <c r="Q1016" s="7"/>
      <c r="R1016" s="7"/>
      <c r="S1016" s="7"/>
      <c r="T1016" s="7"/>
      <c r="U1016" s="7"/>
      <c r="V1016" s="7"/>
      <c r="W1016" s="7"/>
      <c r="X1016" s="7"/>
    </row>
    <row r="1017" spans="1:24" x14ac:dyDescent="0.2">
      <c r="A1017" s="7"/>
      <c r="B1017" s="7"/>
      <c r="C1017" s="7"/>
      <c r="D1017" s="25"/>
      <c r="E1017" s="25"/>
      <c r="F1017" s="25"/>
      <c r="G1017" s="25"/>
      <c r="H1017" s="25"/>
      <c r="I1017" s="25"/>
      <c r="J1017" s="25"/>
      <c r="K1017" s="25"/>
      <c r="L1017" s="25"/>
      <c r="M1017" s="25"/>
      <c r="N1017" s="25"/>
      <c r="O1017" s="25"/>
      <c r="P1017" s="25"/>
      <c r="Q1017" s="7"/>
      <c r="R1017" s="7"/>
      <c r="S1017" s="7"/>
      <c r="T1017" s="7"/>
      <c r="U1017" s="7"/>
      <c r="V1017" s="7"/>
      <c r="W1017" s="7"/>
      <c r="X1017" s="7"/>
    </row>
    <row r="1018" spans="1:24" x14ac:dyDescent="0.2">
      <c r="A1018" s="7"/>
      <c r="B1018" s="7"/>
      <c r="C1018" s="7"/>
      <c r="D1018" s="25"/>
      <c r="E1018" s="25"/>
      <c r="F1018" s="25"/>
      <c r="G1018" s="25"/>
      <c r="H1018" s="25"/>
      <c r="I1018" s="25"/>
      <c r="J1018" s="25"/>
      <c r="K1018" s="25"/>
      <c r="L1018" s="25"/>
      <c r="M1018" s="25"/>
      <c r="N1018" s="25"/>
      <c r="O1018" s="25"/>
      <c r="P1018" s="25"/>
      <c r="Q1018" s="7"/>
      <c r="R1018" s="7"/>
      <c r="S1018" s="7"/>
      <c r="T1018" s="7"/>
      <c r="U1018" s="7"/>
      <c r="V1018" s="7"/>
      <c r="W1018" s="7"/>
      <c r="X1018" s="7"/>
    </row>
    <row r="1019" spans="1:24" x14ac:dyDescent="0.2">
      <c r="A1019" s="7"/>
      <c r="B1019" s="7"/>
      <c r="C1019" s="7"/>
      <c r="D1019" s="25"/>
      <c r="E1019" s="25"/>
      <c r="F1019" s="25"/>
      <c r="G1019" s="25"/>
      <c r="H1019" s="25"/>
      <c r="I1019" s="25"/>
      <c r="J1019" s="25"/>
      <c r="K1019" s="25"/>
      <c r="L1019" s="25"/>
      <c r="M1019" s="25"/>
      <c r="N1019" s="25"/>
      <c r="O1019" s="25"/>
      <c r="P1019" s="25"/>
      <c r="Q1019" s="7"/>
      <c r="R1019" s="7"/>
      <c r="S1019" s="7"/>
      <c r="T1019" s="7"/>
      <c r="U1019" s="7"/>
      <c r="V1019" s="7"/>
      <c r="W1019" s="7"/>
      <c r="X1019" s="7"/>
    </row>
    <row r="1020" spans="1:24" x14ac:dyDescent="0.2">
      <c r="A1020" s="7"/>
      <c r="B1020" s="7"/>
      <c r="C1020" s="7"/>
      <c r="D1020" s="25"/>
      <c r="E1020" s="25"/>
      <c r="F1020" s="25"/>
      <c r="G1020" s="25"/>
      <c r="H1020" s="25"/>
      <c r="I1020" s="25"/>
      <c r="J1020" s="25"/>
      <c r="K1020" s="25"/>
      <c r="L1020" s="25"/>
      <c r="M1020" s="25"/>
      <c r="N1020" s="25"/>
      <c r="O1020" s="25"/>
      <c r="P1020" s="25"/>
      <c r="Q1020" s="7"/>
      <c r="R1020" s="7"/>
      <c r="S1020" s="7"/>
      <c r="T1020" s="7"/>
      <c r="U1020" s="7"/>
      <c r="V1020" s="7"/>
      <c r="W1020" s="7"/>
      <c r="X1020" s="7"/>
    </row>
    <row r="1021" spans="1:24" x14ac:dyDescent="0.2">
      <c r="A1021" s="7"/>
      <c r="B1021" s="7"/>
      <c r="C1021" s="7"/>
      <c r="D1021" s="25"/>
      <c r="E1021" s="25"/>
      <c r="F1021" s="25"/>
      <c r="G1021" s="25"/>
      <c r="H1021" s="25"/>
      <c r="I1021" s="25"/>
      <c r="J1021" s="25"/>
      <c r="K1021" s="25"/>
      <c r="L1021" s="25"/>
      <c r="M1021" s="25"/>
      <c r="N1021" s="25"/>
      <c r="O1021" s="25"/>
      <c r="P1021" s="25"/>
      <c r="Q1021" s="7"/>
      <c r="R1021" s="7"/>
      <c r="S1021" s="7"/>
      <c r="T1021" s="7"/>
      <c r="U1021" s="7"/>
      <c r="V1021" s="7"/>
      <c r="W1021" s="7"/>
      <c r="X1021" s="7"/>
    </row>
    <row r="1022" spans="1:24" x14ac:dyDescent="0.2">
      <c r="A1022" s="7"/>
      <c r="B1022" s="7"/>
      <c r="C1022" s="7"/>
      <c r="D1022" s="25"/>
      <c r="E1022" s="25"/>
      <c r="F1022" s="25"/>
      <c r="G1022" s="25"/>
      <c r="H1022" s="25"/>
      <c r="I1022" s="25"/>
      <c r="J1022" s="25"/>
      <c r="K1022" s="25"/>
      <c r="L1022" s="25"/>
      <c r="M1022" s="25"/>
      <c r="N1022" s="25"/>
      <c r="O1022" s="25"/>
      <c r="P1022" s="25"/>
      <c r="Q1022" s="7"/>
      <c r="R1022" s="7"/>
      <c r="S1022" s="7"/>
      <c r="T1022" s="7"/>
      <c r="U1022" s="7"/>
      <c r="V1022" s="7"/>
      <c r="W1022" s="7"/>
      <c r="X1022" s="7"/>
    </row>
    <row r="1023" spans="1:24" x14ac:dyDescent="0.2">
      <c r="A1023" s="7"/>
      <c r="B1023" s="7"/>
      <c r="C1023" s="7"/>
      <c r="D1023" s="25"/>
      <c r="E1023" s="25"/>
      <c r="F1023" s="25"/>
      <c r="G1023" s="25"/>
      <c r="H1023" s="25"/>
      <c r="I1023" s="25"/>
      <c r="J1023" s="25"/>
      <c r="K1023" s="25"/>
      <c r="L1023" s="25"/>
      <c r="M1023" s="25"/>
      <c r="N1023" s="25"/>
      <c r="O1023" s="25"/>
      <c r="P1023" s="25"/>
      <c r="Q1023" s="7"/>
      <c r="R1023" s="7"/>
      <c r="S1023" s="7"/>
      <c r="T1023" s="7"/>
      <c r="U1023" s="7"/>
      <c r="V1023" s="7"/>
      <c r="W1023" s="7"/>
      <c r="X1023" s="7"/>
    </row>
    <row r="1024" spans="1:24" x14ac:dyDescent="0.2">
      <c r="A1024" s="7"/>
      <c r="B1024" s="7"/>
      <c r="C1024" s="7"/>
      <c r="D1024" s="25"/>
      <c r="E1024" s="25"/>
      <c r="F1024" s="25"/>
      <c r="G1024" s="25"/>
      <c r="H1024" s="25"/>
      <c r="I1024" s="25"/>
      <c r="J1024" s="25"/>
      <c r="K1024" s="25"/>
      <c r="L1024" s="25"/>
      <c r="M1024" s="25"/>
      <c r="N1024" s="25"/>
      <c r="O1024" s="25"/>
      <c r="P1024" s="25"/>
      <c r="Q1024" s="7"/>
      <c r="R1024" s="7"/>
      <c r="S1024" s="7"/>
      <c r="T1024" s="7"/>
      <c r="U1024" s="7"/>
      <c r="V1024" s="7"/>
      <c r="W1024" s="7"/>
      <c r="X1024" s="7"/>
    </row>
    <row r="1025" spans="1:24" x14ac:dyDescent="0.2">
      <c r="A1025" s="7"/>
      <c r="B1025" s="7"/>
      <c r="C1025" s="7"/>
      <c r="D1025" s="25"/>
      <c r="E1025" s="25"/>
      <c r="F1025" s="25"/>
      <c r="G1025" s="25"/>
      <c r="H1025" s="25"/>
      <c r="I1025" s="25"/>
      <c r="J1025" s="25"/>
      <c r="K1025" s="25"/>
      <c r="L1025" s="25"/>
      <c r="M1025" s="25"/>
      <c r="N1025" s="25"/>
      <c r="O1025" s="25"/>
      <c r="P1025" s="25"/>
      <c r="Q1025" s="7"/>
      <c r="R1025" s="7"/>
      <c r="S1025" s="7"/>
      <c r="T1025" s="7"/>
      <c r="U1025" s="7"/>
      <c r="V1025" s="7"/>
      <c r="W1025" s="7"/>
      <c r="X1025" s="7"/>
    </row>
    <row r="1026" spans="1:24" x14ac:dyDescent="0.2">
      <c r="A1026" s="7"/>
      <c r="B1026" s="7"/>
      <c r="C1026" s="7"/>
      <c r="D1026" s="25"/>
      <c r="E1026" s="25"/>
      <c r="F1026" s="25"/>
      <c r="G1026" s="25"/>
      <c r="H1026" s="25"/>
      <c r="I1026" s="25"/>
      <c r="J1026" s="25"/>
      <c r="K1026" s="25"/>
      <c r="L1026" s="25"/>
      <c r="M1026" s="25"/>
      <c r="N1026" s="25"/>
      <c r="O1026" s="25"/>
      <c r="P1026" s="25"/>
      <c r="Q1026" s="7"/>
      <c r="R1026" s="7"/>
      <c r="S1026" s="7"/>
      <c r="T1026" s="7"/>
      <c r="U1026" s="7"/>
      <c r="V1026" s="7"/>
      <c r="W1026" s="7"/>
      <c r="X1026" s="7"/>
    </row>
    <row r="1027" spans="1:24" x14ac:dyDescent="0.2">
      <c r="A1027" s="7"/>
      <c r="B1027" s="7"/>
      <c r="C1027" s="7"/>
      <c r="D1027" s="25"/>
      <c r="E1027" s="25"/>
      <c r="F1027" s="25"/>
      <c r="G1027" s="25"/>
      <c r="H1027" s="25"/>
      <c r="I1027" s="25"/>
      <c r="J1027" s="25"/>
      <c r="K1027" s="25"/>
      <c r="L1027" s="25"/>
      <c r="M1027" s="25"/>
      <c r="N1027" s="25"/>
      <c r="O1027" s="25"/>
      <c r="P1027" s="25"/>
      <c r="Q1027" s="7"/>
      <c r="R1027" s="7"/>
      <c r="S1027" s="7"/>
      <c r="T1027" s="7"/>
      <c r="U1027" s="7"/>
      <c r="V1027" s="7"/>
      <c r="W1027" s="7"/>
      <c r="X1027" s="7"/>
    </row>
    <row r="1028" spans="1:24" x14ac:dyDescent="0.2">
      <c r="A1028" s="7"/>
      <c r="B1028" s="7"/>
      <c r="C1028" s="7"/>
      <c r="D1028" s="25"/>
      <c r="E1028" s="25"/>
      <c r="F1028" s="25"/>
      <c r="G1028" s="25"/>
      <c r="H1028" s="25"/>
      <c r="I1028" s="25"/>
      <c r="J1028" s="25"/>
      <c r="K1028" s="25"/>
      <c r="L1028" s="25"/>
      <c r="M1028" s="25"/>
      <c r="N1028" s="25"/>
      <c r="O1028" s="25"/>
      <c r="P1028" s="25"/>
      <c r="Q1028" s="7"/>
      <c r="R1028" s="7"/>
      <c r="S1028" s="7"/>
      <c r="T1028" s="7"/>
      <c r="U1028" s="7"/>
      <c r="V1028" s="7"/>
      <c r="W1028" s="7"/>
      <c r="X1028" s="7"/>
    </row>
    <row r="1029" spans="1:24" x14ac:dyDescent="0.2">
      <c r="A1029" s="7"/>
      <c r="B1029" s="7"/>
      <c r="C1029" s="7"/>
      <c r="D1029" s="25"/>
      <c r="E1029" s="25"/>
      <c r="F1029" s="25"/>
      <c r="G1029" s="25"/>
      <c r="H1029" s="25"/>
      <c r="I1029" s="25"/>
      <c r="J1029" s="25"/>
      <c r="K1029" s="25"/>
      <c r="L1029" s="25"/>
      <c r="M1029" s="25"/>
      <c r="N1029" s="25"/>
      <c r="O1029" s="25"/>
      <c r="P1029" s="25"/>
      <c r="Q1029" s="7"/>
      <c r="R1029" s="7"/>
      <c r="S1029" s="7"/>
      <c r="T1029" s="7"/>
      <c r="U1029" s="7"/>
      <c r="V1029" s="7"/>
      <c r="W1029" s="7"/>
      <c r="X1029" s="7"/>
    </row>
    <row r="1030" spans="1:24" x14ac:dyDescent="0.2">
      <c r="A1030" s="7"/>
      <c r="B1030" s="7"/>
      <c r="C1030" s="7"/>
      <c r="D1030" s="25"/>
      <c r="E1030" s="25"/>
      <c r="F1030" s="25"/>
      <c r="G1030" s="25"/>
      <c r="H1030" s="25"/>
      <c r="I1030" s="25"/>
      <c r="J1030" s="25"/>
      <c r="K1030" s="25"/>
      <c r="L1030" s="25"/>
      <c r="M1030" s="25"/>
      <c r="N1030" s="25"/>
      <c r="O1030" s="25"/>
      <c r="P1030" s="25"/>
      <c r="Q1030" s="7"/>
      <c r="R1030" s="7"/>
      <c r="S1030" s="7"/>
      <c r="T1030" s="7"/>
      <c r="U1030" s="7"/>
      <c r="V1030" s="7"/>
      <c r="W1030" s="7"/>
      <c r="X1030" s="7"/>
    </row>
    <row r="1031" spans="1:24" x14ac:dyDescent="0.2">
      <c r="A1031" s="7"/>
      <c r="B1031" s="7"/>
      <c r="C1031" s="7"/>
      <c r="D1031" s="25"/>
      <c r="E1031" s="25"/>
      <c r="F1031" s="25"/>
      <c r="G1031" s="25"/>
      <c r="H1031" s="25"/>
      <c r="I1031" s="25"/>
      <c r="J1031" s="25"/>
      <c r="K1031" s="25"/>
      <c r="L1031" s="25"/>
      <c r="M1031" s="25"/>
      <c r="N1031" s="25"/>
      <c r="O1031" s="25"/>
      <c r="P1031" s="25"/>
      <c r="Q1031" s="7"/>
      <c r="R1031" s="7"/>
      <c r="S1031" s="7"/>
      <c r="T1031" s="7"/>
      <c r="U1031" s="7"/>
      <c r="V1031" s="7"/>
      <c r="W1031" s="7"/>
      <c r="X1031" s="7"/>
    </row>
    <row r="1032" spans="1:24" x14ac:dyDescent="0.2">
      <c r="A1032" s="7"/>
      <c r="B1032" s="7"/>
      <c r="C1032" s="7"/>
      <c r="D1032" s="25"/>
      <c r="E1032" s="25"/>
      <c r="F1032" s="25"/>
      <c r="G1032" s="25"/>
      <c r="H1032" s="25"/>
      <c r="I1032" s="25"/>
      <c r="J1032" s="25"/>
      <c r="K1032" s="25"/>
      <c r="L1032" s="25"/>
      <c r="M1032" s="25"/>
      <c r="N1032" s="25"/>
      <c r="O1032" s="25"/>
      <c r="P1032" s="25"/>
      <c r="Q1032" s="7"/>
      <c r="R1032" s="7"/>
      <c r="S1032" s="7"/>
      <c r="T1032" s="7"/>
      <c r="U1032" s="7"/>
      <c r="V1032" s="7"/>
      <c r="W1032" s="7"/>
      <c r="X1032" s="7"/>
    </row>
    <row r="1033" spans="1:24" x14ac:dyDescent="0.2">
      <c r="A1033" s="7"/>
      <c r="B1033" s="7"/>
      <c r="C1033" s="7"/>
      <c r="D1033" s="25"/>
      <c r="E1033" s="25"/>
      <c r="F1033" s="25"/>
      <c r="G1033" s="25"/>
      <c r="H1033" s="25"/>
      <c r="I1033" s="25"/>
      <c r="J1033" s="25"/>
      <c r="K1033" s="25"/>
      <c r="L1033" s="25"/>
      <c r="M1033" s="25"/>
      <c r="N1033" s="25"/>
      <c r="O1033" s="25"/>
      <c r="P1033" s="25"/>
      <c r="Q1033" s="7"/>
      <c r="R1033" s="7"/>
      <c r="S1033" s="7"/>
      <c r="T1033" s="7"/>
      <c r="U1033" s="7"/>
      <c r="V1033" s="7"/>
      <c r="W1033" s="7"/>
      <c r="X1033" s="7"/>
    </row>
    <row r="1034" spans="1:24" x14ac:dyDescent="0.2">
      <c r="A1034" s="7"/>
      <c r="B1034" s="7"/>
      <c r="C1034" s="7"/>
      <c r="D1034" s="25"/>
      <c r="E1034" s="25"/>
      <c r="F1034" s="25"/>
      <c r="G1034" s="25"/>
      <c r="H1034" s="25"/>
      <c r="I1034" s="25"/>
      <c r="J1034" s="25"/>
      <c r="K1034" s="25"/>
      <c r="L1034" s="25"/>
      <c r="M1034" s="25"/>
      <c r="N1034" s="25"/>
      <c r="O1034" s="25"/>
      <c r="P1034" s="25"/>
      <c r="Q1034" s="7"/>
      <c r="R1034" s="7"/>
      <c r="S1034" s="7"/>
      <c r="T1034" s="7"/>
      <c r="U1034" s="7"/>
      <c r="V1034" s="7"/>
      <c r="W1034" s="7"/>
      <c r="X1034" s="7"/>
    </row>
    <row r="1035" spans="1:24" x14ac:dyDescent="0.2">
      <c r="A1035" s="7"/>
      <c r="B1035" s="7"/>
      <c r="C1035" s="7"/>
      <c r="D1035" s="25"/>
      <c r="E1035" s="25"/>
      <c r="F1035" s="25"/>
      <c r="G1035" s="25"/>
      <c r="H1035" s="25"/>
      <c r="I1035" s="25"/>
      <c r="J1035" s="25"/>
      <c r="K1035" s="25"/>
      <c r="L1035" s="25"/>
      <c r="M1035" s="25"/>
      <c r="N1035" s="25"/>
      <c r="O1035" s="25"/>
      <c r="P1035" s="25"/>
      <c r="Q1035" s="7"/>
      <c r="R1035" s="7"/>
      <c r="S1035" s="7"/>
      <c r="T1035" s="7"/>
      <c r="U1035" s="7"/>
      <c r="V1035" s="7"/>
      <c r="W1035" s="7"/>
      <c r="X1035" s="7"/>
    </row>
    <row r="1036" spans="1:24" x14ac:dyDescent="0.2">
      <c r="A1036" s="7"/>
      <c r="B1036" s="7"/>
      <c r="C1036" s="7"/>
      <c r="D1036" s="25"/>
      <c r="E1036" s="25"/>
      <c r="F1036" s="25"/>
      <c r="G1036" s="25"/>
      <c r="H1036" s="25"/>
      <c r="I1036" s="25"/>
      <c r="J1036" s="25"/>
      <c r="K1036" s="25"/>
      <c r="L1036" s="25"/>
      <c r="M1036" s="25"/>
      <c r="N1036" s="25"/>
      <c r="O1036" s="25"/>
      <c r="P1036" s="25"/>
      <c r="Q1036" s="7"/>
      <c r="R1036" s="7"/>
      <c r="S1036" s="7"/>
      <c r="T1036" s="7"/>
      <c r="U1036" s="7"/>
      <c r="V1036" s="7"/>
      <c r="W1036" s="7"/>
      <c r="X1036" s="7"/>
    </row>
    <row r="1037" spans="1:24" x14ac:dyDescent="0.2">
      <c r="A1037" s="7"/>
      <c r="B1037" s="7"/>
      <c r="C1037" s="7"/>
      <c r="D1037" s="25"/>
      <c r="E1037" s="25"/>
      <c r="F1037" s="25"/>
      <c r="G1037" s="25"/>
      <c r="H1037" s="25"/>
      <c r="I1037" s="25"/>
      <c r="J1037" s="25"/>
      <c r="K1037" s="25"/>
      <c r="L1037" s="25"/>
      <c r="M1037" s="25"/>
      <c r="N1037" s="25"/>
      <c r="O1037" s="25"/>
      <c r="P1037" s="25"/>
      <c r="Q1037" s="7"/>
      <c r="R1037" s="7"/>
      <c r="S1037" s="7"/>
      <c r="T1037" s="7"/>
      <c r="U1037" s="7"/>
      <c r="V1037" s="7"/>
      <c r="W1037" s="7"/>
      <c r="X1037" s="7"/>
    </row>
    <row r="1038" spans="1:24" x14ac:dyDescent="0.2">
      <c r="A1038" s="7"/>
      <c r="B1038" s="7"/>
      <c r="C1038" s="7"/>
      <c r="D1038" s="25"/>
      <c r="E1038" s="25"/>
      <c r="F1038" s="25"/>
      <c r="G1038" s="25"/>
      <c r="H1038" s="25"/>
      <c r="I1038" s="25"/>
      <c r="J1038" s="25"/>
      <c r="K1038" s="25"/>
      <c r="L1038" s="25"/>
      <c r="M1038" s="25"/>
      <c r="N1038" s="25"/>
      <c r="O1038" s="25"/>
      <c r="P1038" s="25"/>
      <c r="Q1038" s="7"/>
      <c r="R1038" s="7"/>
      <c r="S1038" s="7"/>
      <c r="T1038" s="7"/>
      <c r="U1038" s="7"/>
      <c r="V1038" s="7"/>
      <c r="W1038" s="7"/>
      <c r="X1038" s="7"/>
    </row>
    <row r="1039" spans="1:24" x14ac:dyDescent="0.2">
      <c r="A1039" s="7"/>
      <c r="B1039" s="7"/>
      <c r="C1039" s="7"/>
      <c r="D1039" s="25"/>
      <c r="E1039" s="25"/>
      <c r="F1039" s="25"/>
      <c r="G1039" s="25"/>
      <c r="H1039" s="25"/>
      <c r="I1039" s="25"/>
      <c r="J1039" s="25"/>
      <c r="K1039" s="25"/>
      <c r="L1039" s="25"/>
      <c r="M1039" s="25"/>
      <c r="N1039" s="25"/>
      <c r="O1039" s="25"/>
      <c r="P1039" s="25"/>
      <c r="Q1039" s="7"/>
      <c r="R1039" s="7"/>
      <c r="S1039" s="7"/>
      <c r="T1039" s="7"/>
      <c r="U1039" s="7"/>
      <c r="V1039" s="7"/>
      <c r="W1039" s="7"/>
      <c r="X1039" s="7"/>
    </row>
    <row r="1040" spans="1:24" x14ac:dyDescent="0.2">
      <c r="A1040" s="7"/>
      <c r="B1040" s="7"/>
      <c r="C1040" s="7"/>
      <c r="D1040" s="25"/>
      <c r="E1040" s="25"/>
      <c r="F1040" s="25"/>
      <c r="G1040" s="25"/>
      <c r="H1040" s="25"/>
      <c r="I1040" s="25"/>
      <c r="J1040" s="25"/>
      <c r="K1040" s="25"/>
      <c r="L1040" s="25"/>
      <c r="M1040" s="25"/>
      <c r="N1040" s="25"/>
      <c r="O1040" s="25"/>
      <c r="P1040" s="25"/>
      <c r="Q1040" s="7"/>
      <c r="R1040" s="7"/>
      <c r="S1040" s="7"/>
      <c r="T1040" s="7"/>
      <c r="U1040" s="7"/>
      <c r="V1040" s="7"/>
      <c r="W1040" s="7"/>
      <c r="X1040" s="7"/>
    </row>
    <row r="1041" spans="1:24" x14ac:dyDescent="0.2">
      <c r="A1041" s="7"/>
      <c r="B1041" s="7"/>
      <c r="C1041" s="7"/>
      <c r="D1041" s="25"/>
      <c r="E1041" s="25"/>
      <c r="F1041" s="25"/>
      <c r="G1041" s="25"/>
      <c r="H1041" s="25"/>
      <c r="I1041" s="25"/>
      <c r="J1041" s="25"/>
      <c r="K1041" s="25"/>
      <c r="L1041" s="25"/>
      <c r="M1041" s="25"/>
      <c r="N1041" s="25"/>
      <c r="O1041" s="25"/>
      <c r="P1041" s="25"/>
      <c r="Q1041" s="7"/>
      <c r="R1041" s="7"/>
      <c r="S1041" s="7"/>
      <c r="T1041" s="7"/>
      <c r="U1041" s="7"/>
      <c r="V1041" s="7"/>
      <c r="W1041" s="7"/>
      <c r="X1041" s="7"/>
    </row>
    <row r="1042" spans="1:24" x14ac:dyDescent="0.2">
      <c r="A1042" s="7"/>
      <c r="B1042" s="7"/>
      <c r="C1042" s="7"/>
      <c r="D1042" s="25"/>
      <c r="E1042" s="25"/>
      <c r="F1042" s="25"/>
      <c r="G1042" s="25"/>
      <c r="H1042" s="25"/>
      <c r="I1042" s="25"/>
      <c r="J1042" s="25"/>
      <c r="K1042" s="25"/>
      <c r="L1042" s="25"/>
      <c r="M1042" s="25"/>
      <c r="N1042" s="25"/>
      <c r="O1042" s="25"/>
      <c r="P1042" s="25"/>
      <c r="Q1042" s="7"/>
      <c r="R1042" s="7"/>
      <c r="S1042" s="7"/>
      <c r="T1042" s="7"/>
      <c r="U1042" s="7"/>
      <c r="V1042" s="7"/>
      <c r="W1042" s="7"/>
      <c r="X1042" s="7"/>
    </row>
    <row r="1043" spans="1:24" x14ac:dyDescent="0.2">
      <c r="A1043" s="7"/>
      <c r="B1043" s="7"/>
      <c r="C1043" s="7"/>
      <c r="D1043" s="25"/>
      <c r="E1043" s="25"/>
      <c r="F1043" s="25"/>
      <c r="G1043" s="25"/>
      <c r="H1043" s="25"/>
      <c r="I1043" s="25"/>
      <c r="J1043" s="25"/>
      <c r="K1043" s="25"/>
      <c r="L1043" s="25"/>
      <c r="M1043" s="25"/>
      <c r="N1043" s="25"/>
      <c r="O1043" s="25"/>
      <c r="P1043" s="25"/>
      <c r="Q1043" s="7"/>
      <c r="R1043" s="7"/>
      <c r="S1043" s="7"/>
      <c r="T1043" s="7"/>
      <c r="U1043" s="7"/>
      <c r="V1043" s="7"/>
      <c r="W1043" s="7"/>
      <c r="X1043" s="7"/>
    </row>
    <row r="1044" spans="1:24" x14ac:dyDescent="0.2">
      <c r="A1044" s="7"/>
      <c r="B1044" s="7"/>
      <c r="C1044" s="7"/>
      <c r="D1044" s="25"/>
      <c r="E1044" s="25"/>
      <c r="F1044" s="25"/>
      <c r="G1044" s="25"/>
      <c r="H1044" s="25"/>
      <c r="I1044" s="25"/>
      <c r="J1044" s="25"/>
      <c r="K1044" s="25"/>
      <c r="L1044" s="25"/>
      <c r="M1044" s="25"/>
      <c r="N1044" s="25"/>
      <c r="O1044" s="25"/>
      <c r="P1044" s="25"/>
      <c r="Q1044" s="7"/>
      <c r="R1044" s="7"/>
      <c r="S1044" s="7"/>
      <c r="T1044" s="7"/>
      <c r="U1044" s="7"/>
      <c r="V1044" s="7"/>
      <c r="W1044" s="7"/>
      <c r="X1044" s="7"/>
    </row>
    <row r="1045" spans="1:24" x14ac:dyDescent="0.2">
      <c r="A1045" s="7"/>
      <c r="B1045" s="7"/>
      <c r="C1045" s="7"/>
      <c r="D1045" s="25"/>
      <c r="E1045" s="25"/>
      <c r="F1045" s="25"/>
      <c r="G1045" s="25"/>
      <c r="H1045" s="25"/>
      <c r="I1045" s="25"/>
      <c r="J1045" s="25"/>
      <c r="K1045" s="25"/>
      <c r="L1045" s="25"/>
      <c r="M1045" s="25"/>
      <c r="N1045" s="25"/>
      <c r="O1045" s="25"/>
      <c r="P1045" s="25"/>
      <c r="Q1045" s="7"/>
      <c r="R1045" s="7"/>
      <c r="S1045" s="7"/>
      <c r="T1045" s="7"/>
      <c r="U1045" s="7"/>
      <c r="V1045" s="7"/>
      <c r="W1045" s="7"/>
      <c r="X1045" s="7"/>
    </row>
    <row r="1046" spans="1:24" x14ac:dyDescent="0.2">
      <c r="A1046" s="7"/>
      <c r="B1046" s="7"/>
      <c r="C1046" s="7"/>
      <c r="D1046" s="25"/>
      <c r="E1046" s="25"/>
      <c r="F1046" s="25"/>
      <c r="G1046" s="25"/>
      <c r="H1046" s="25"/>
      <c r="I1046" s="25"/>
      <c r="J1046" s="25"/>
      <c r="K1046" s="25"/>
      <c r="L1046" s="25"/>
      <c r="M1046" s="25"/>
      <c r="N1046" s="25"/>
      <c r="O1046" s="25"/>
      <c r="P1046" s="25"/>
      <c r="Q1046" s="7"/>
      <c r="R1046" s="7"/>
      <c r="S1046" s="7"/>
      <c r="T1046" s="7"/>
      <c r="U1046" s="7"/>
      <c r="V1046" s="7"/>
      <c r="W1046" s="7"/>
      <c r="X1046" s="7"/>
    </row>
    <row r="1047" spans="1:24" x14ac:dyDescent="0.2">
      <c r="A1047" s="7"/>
      <c r="B1047" s="7"/>
      <c r="C1047" s="7"/>
      <c r="D1047" s="25"/>
      <c r="E1047" s="25"/>
      <c r="F1047" s="25"/>
      <c r="G1047" s="25"/>
      <c r="H1047" s="25"/>
      <c r="I1047" s="25"/>
      <c r="J1047" s="25"/>
      <c r="K1047" s="25"/>
      <c r="L1047" s="25"/>
      <c r="M1047" s="25"/>
      <c r="N1047" s="25"/>
      <c r="O1047" s="25"/>
      <c r="P1047" s="25"/>
      <c r="Q1047" s="7"/>
      <c r="R1047" s="7"/>
      <c r="S1047" s="7"/>
      <c r="T1047" s="7"/>
      <c r="U1047" s="7"/>
      <c r="V1047" s="7"/>
      <c r="W1047" s="7"/>
      <c r="X1047" s="7"/>
    </row>
    <row r="1048" spans="1:24" x14ac:dyDescent="0.2">
      <c r="A1048" s="7"/>
      <c r="B1048" s="7"/>
      <c r="C1048" s="7"/>
      <c r="D1048" s="25"/>
      <c r="E1048" s="25"/>
      <c r="F1048" s="25"/>
      <c r="G1048" s="25"/>
      <c r="H1048" s="25"/>
      <c r="I1048" s="25"/>
      <c r="J1048" s="25"/>
      <c r="K1048" s="25"/>
      <c r="L1048" s="25"/>
      <c r="M1048" s="25"/>
      <c r="N1048" s="25"/>
      <c r="O1048" s="25"/>
      <c r="P1048" s="25"/>
      <c r="Q1048" s="7"/>
      <c r="R1048" s="7"/>
      <c r="S1048" s="7"/>
      <c r="T1048" s="7"/>
      <c r="U1048" s="7"/>
      <c r="V1048" s="7"/>
      <c r="W1048" s="7"/>
      <c r="X1048" s="7"/>
    </row>
    <row r="1049" spans="1:24" x14ac:dyDescent="0.2">
      <c r="A1049" s="7"/>
      <c r="B1049" s="7"/>
      <c r="C1049" s="7"/>
      <c r="D1049" s="25"/>
      <c r="E1049" s="25"/>
      <c r="F1049" s="25"/>
      <c r="G1049" s="25"/>
      <c r="H1049" s="25"/>
      <c r="I1049" s="25"/>
      <c r="J1049" s="25"/>
      <c r="K1049" s="25"/>
      <c r="L1049" s="25"/>
      <c r="M1049" s="25"/>
      <c r="N1049" s="25"/>
      <c r="O1049" s="25"/>
      <c r="P1049" s="25"/>
      <c r="Q1049" s="7"/>
      <c r="R1049" s="7"/>
      <c r="S1049" s="7"/>
      <c r="T1049" s="7"/>
      <c r="U1049" s="7"/>
      <c r="V1049" s="7"/>
      <c r="W1049" s="7"/>
      <c r="X1049" s="7"/>
    </row>
    <row r="1050" spans="1:24" x14ac:dyDescent="0.2">
      <c r="A1050" s="7"/>
      <c r="B1050" s="7"/>
      <c r="C1050" s="7"/>
      <c r="D1050" s="25"/>
      <c r="E1050" s="25"/>
      <c r="F1050" s="25"/>
      <c r="G1050" s="25"/>
      <c r="H1050" s="25"/>
      <c r="I1050" s="25"/>
      <c r="J1050" s="25"/>
      <c r="K1050" s="25"/>
      <c r="L1050" s="25"/>
      <c r="M1050" s="25"/>
      <c r="N1050" s="25"/>
      <c r="O1050" s="25"/>
      <c r="P1050" s="25"/>
      <c r="Q1050" s="7"/>
      <c r="R1050" s="7"/>
      <c r="S1050" s="7"/>
      <c r="T1050" s="7"/>
      <c r="U1050" s="7"/>
      <c r="V1050" s="7"/>
      <c r="W1050" s="7"/>
      <c r="X1050" s="7"/>
    </row>
    <row r="1051" spans="1:24" x14ac:dyDescent="0.2">
      <c r="A1051" s="7"/>
      <c r="B1051" s="7"/>
      <c r="C1051" s="7"/>
      <c r="D1051" s="25"/>
      <c r="E1051" s="25"/>
      <c r="F1051" s="25"/>
      <c r="G1051" s="25"/>
      <c r="H1051" s="25"/>
      <c r="I1051" s="25"/>
      <c r="J1051" s="25"/>
      <c r="K1051" s="25"/>
      <c r="L1051" s="25"/>
      <c r="M1051" s="25"/>
      <c r="N1051" s="25"/>
      <c r="O1051" s="25"/>
      <c r="P1051" s="25"/>
      <c r="Q1051" s="7"/>
      <c r="R1051" s="7"/>
      <c r="S1051" s="7"/>
      <c r="T1051" s="7"/>
      <c r="U1051" s="7"/>
      <c r="V1051" s="7"/>
      <c r="W1051" s="7"/>
      <c r="X1051" s="7"/>
    </row>
    <row r="1052" spans="1:24" x14ac:dyDescent="0.2">
      <c r="A1052" s="7"/>
      <c r="B1052" s="7"/>
      <c r="C1052" s="7"/>
      <c r="D1052" s="25"/>
      <c r="E1052" s="25"/>
      <c r="F1052" s="25"/>
      <c r="G1052" s="25"/>
      <c r="H1052" s="25"/>
      <c r="I1052" s="25"/>
      <c r="J1052" s="25"/>
      <c r="K1052" s="25"/>
      <c r="L1052" s="25"/>
      <c r="M1052" s="25"/>
      <c r="N1052" s="25"/>
      <c r="O1052" s="25"/>
      <c r="P1052" s="25"/>
      <c r="Q1052" s="7"/>
      <c r="R1052" s="7"/>
      <c r="S1052" s="7"/>
      <c r="T1052" s="7"/>
      <c r="U1052" s="7"/>
      <c r="V1052" s="7"/>
      <c r="W1052" s="7"/>
      <c r="X1052" s="7"/>
    </row>
    <row r="1053" spans="1:24" x14ac:dyDescent="0.2">
      <c r="A1053" s="7"/>
      <c r="B1053" s="7"/>
      <c r="C1053" s="7"/>
      <c r="D1053" s="25"/>
      <c r="E1053" s="25"/>
      <c r="F1053" s="25"/>
      <c r="G1053" s="25"/>
      <c r="H1053" s="25"/>
      <c r="I1053" s="25"/>
      <c r="J1053" s="25"/>
      <c r="K1053" s="25"/>
      <c r="L1053" s="25"/>
      <c r="M1053" s="25"/>
      <c r="N1053" s="25"/>
      <c r="O1053" s="25"/>
      <c r="P1053" s="25"/>
      <c r="Q1053" s="7"/>
      <c r="R1053" s="7"/>
      <c r="S1053" s="7"/>
      <c r="T1053" s="7"/>
      <c r="U1053" s="7"/>
      <c r="V1053" s="7"/>
      <c r="W1053" s="7"/>
      <c r="X1053" s="7"/>
    </row>
    <row r="1054" spans="1:24" x14ac:dyDescent="0.2">
      <c r="A1054" s="7"/>
      <c r="B1054" s="7"/>
      <c r="C1054" s="7"/>
      <c r="D1054" s="25"/>
      <c r="E1054" s="25"/>
      <c r="F1054" s="25"/>
      <c r="G1054" s="25"/>
      <c r="H1054" s="25"/>
      <c r="I1054" s="25"/>
      <c r="J1054" s="25"/>
      <c r="K1054" s="25"/>
      <c r="L1054" s="25"/>
      <c r="M1054" s="25"/>
      <c r="N1054" s="25"/>
      <c r="O1054" s="25"/>
      <c r="P1054" s="25"/>
      <c r="Q1054" s="7"/>
      <c r="R1054" s="7"/>
      <c r="S1054" s="7"/>
      <c r="T1054" s="7"/>
      <c r="U1054" s="7"/>
      <c r="V1054" s="7"/>
      <c r="W1054" s="7"/>
      <c r="X1054" s="7"/>
    </row>
    <row r="1055" spans="1:24" x14ac:dyDescent="0.2">
      <c r="A1055" s="7"/>
      <c r="B1055" s="7"/>
      <c r="C1055" s="7"/>
      <c r="D1055" s="25"/>
      <c r="E1055" s="25"/>
      <c r="F1055" s="25"/>
      <c r="G1055" s="25"/>
      <c r="H1055" s="25"/>
      <c r="I1055" s="25"/>
      <c r="J1055" s="25"/>
      <c r="K1055" s="25"/>
      <c r="L1055" s="25"/>
      <c r="M1055" s="25"/>
      <c r="N1055" s="25"/>
      <c r="O1055" s="25"/>
      <c r="P1055" s="25"/>
      <c r="Q1055" s="7"/>
      <c r="R1055" s="7"/>
      <c r="S1055" s="7"/>
      <c r="T1055" s="7"/>
      <c r="U1055" s="7"/>
      <c r="V1055" s="7"/>
      <c r="W1055" s="7"/>
      <c r="X1055" s="7"/>
    </row>
    <row r="1056" spans="1:24" x14ac:dyDescent="0.2">
      <c r="A1056" s="7"/>
      <c r="B1056" s="7"/>
      <c r="C1056" s="7"/>
      <c r="D1056" s="25"/>
      <c r="E1056" s="25"/>
      <c r="F1056" s="25"/>
      <c r="G1056" s="25"/>
      <c r="H1056" s="25"/>
      <c r="I1056" s="25"/>
      <c r="J1056" s="25"/>
      <c r="K1056" s="25"/>
      <c r="L1056" s="25"/>
      <c r="M1056" s="25"/>
      <c r="N1056" s="25"/>
      <c r="O1056" s="25"/>
      <c r="P1056" s="25"/>
      <c r="Q1056" s="7"/>
      <c r="R1056" s="7"/>
      <c r="S1056" s="7"/>
      <c r="T1056" s="7"/>
      <c r="U1056" s="7"/>
      <c r="V1056" s="7"/>
      <c r="W1056" s="7"/>
      <c r="X1056" s="7"/>
    </row>
    <row r="1057" spans="1:24" x14ac:dyDescent="0.2">
      <c r="A1057" s="7"/>
      <c r="B1057" s="7"/>
      <c r="C1057" s="7"/>
      <c r="D1057" s="25"/>
      <c r="E1057" s="25"/>
      <c r="F1057" s="25"/>
      <c r="G1057" s="25"/>
      <c r="H1057" s="25"/>
      <c r="I1057" s="25"/>
      <c r="J1057" s="25"/>
      <c r="K1057" s="25"/>
      <c r="L1057" s="25"/>
      <c r="M1057" s="25"/>
      <c r="N1057" s="25"/>
      <c r="O1057" s="25"/>
      <c r="P1057" s="25"/>
      <c r="Q1057" s="7"/>
      <c r="R1057" s="7"/>
      <c r="S1057" s="7"/>
      <c r="T1057" s="7"/>
      <c r="U1057" s="7"/>
      <c r="V1057" s="7"/>
      <c r="W1057" s="7"/>
      <c r="X1057" s="7"/>
    </row>
    <row r="1058" spans="1:24" x14ac:dyDescent="0.2">
      <c r="A1058" s="7"/>
      <c r="B1058" s="7"/>
      <c r="C1058" s="7"/>
      <c r="D1058" s="25"/>
      <c r="E1058" s="25"/>
      <c r="F1058" s="25"/>
      <c r="G1058" s="25"/>
      <c r="H1058" s="25"/>
      <c r="I1058" s="25"/>
      <c r="J1058" s="25"/>
      <c r="K1058" s="25"/>
      <c r="L1058" s="25"/>
      <c r="M1058" s="25"/>
      <c r="N1058" s="25"/>
      <c r="O1058" s="25"/>
      <c r="P1058" s="25"/>
      <c r="Q1058" s="7"/>
      <c r="R1058" s="7"/>
      <c r="S1058" s="7"/>
      <c r="T1058" s="7"/>
      <c r="U1058" s="7"/>
      <c r="V1058" s="7"/>
      <c r="W1058" s="7"/>
      <c r="X1058" s="7"/>
    </row>
    <row r="1059" spans="1:24" x14ac:dyDescent="0.2">
      <c r="A1059" s="7"/>
      <c r="B1059" s="7"/>
      <c r="C1059" s="7"/>
      <c r="D1059" s="25"/>
      <c r="E1059" s="25"/>
      <c r="F1059" s="25"/>
      <c r="G1059" s="25"/>
      <c r="H1059" s="25"/>
      <c r="I1059" s="25"/>
      <c r="J1059" s="25"/>
      <c r="K1059" s="25"/>
      <c r="L1059" s="25"/>
      <c r="M1059" s="25"/>
      <c r="N1059" s="25"/>
      <c r="O1059" s="25"/>
      <c r="P1059" s="25"/>
      <c r="Q1059" s="7"/>
      <c r="R1059" s="7"/>
      <c r="S1059" s="7"/>
      <c r="T1059" s="7"/>
      <c r="U1059" s="7"/>
      <c r="V1059" s="7"/>
      <c r="W1059" s="7"/>
      <c r="X1059" s="7"/>
    </row>
    <row r="1060" spans="1:24" x14ac:dyDescent="0.2">
      <c r="A1060" s="7"/>
      <c r="B1060" s="7"/>
      <c r="C1060" s="7"/>
      <c r="D1060" s="25"/>
      <c r="E1060" s="25"/>
      <c r="F1060" s="25"/>
      <c r="G1060" s="25"/>
      <c r="H1060" s="25"/>
      <c r="I1060" s="25"/>
      <c r="J1060" s="25"/>
      <c r="K1060" s="25"/>
      <c r="L1060" s="25"/>
      <c r="M1060" s="25"/>
      <c r="N1060" s="25"/>
      <c r="O1060" s="25"/>
      <c r="P1060" s="25"/>
      <c r="Q1060" s="7"/>
      <c r="R1060" s="7"/>
      <c r="S1060" s="7"/>
      <c r="T1060" s="7"/>
      <c r="U1060" s="7"/>
      <c r="V1060" s="7"/>
      <c r="W1060" s="7"/>
      <c r="X1060" s="7"/>
    </row>
    <row r="1061" spans="1:24" x14ac:dyDescent="0.2">
      <c r="A1061" s="7"/>
      <c r="B1061" s="7"/>
      <c r="C1061" s="7"/>
      <c r="D1061" s="25"/>
      <c r="E1061" s="25"/>
      <c r="F1061" s="25"/>
      <c r="G1061" s="25"/>
      <c r="H1061" s="25"/>
      <c r="I1061" s="25"/>
      <c r="J1061" s="25"/>
      <c r="K1061" s="25"/>
      <c r="L1061" s="25"/>
      <c r="M1061" s="25"/>
      <c r="N1061" s="25"/>
      <c r="O1061" s="25"/>
      <c r="P1061" s="25"/>
      <c r="Q1061" s="7"/>
      <c r="R1061" s="7"/>
      <c r="S1061" s="7"/>
      <c r="T1061" s="7"/>
      <c r="U1061" s="7"/>
      <c r="V1061" s="7"/>
      <c r="W1061" s="7"/>
      <c r="X1061" s="7"/>
    </row>
    <row r="1062" spans="1:24" x14ac:dyDescent="0.2">
      <c r="A1062" s="7"/>
      <c r="B1062" s="7"/>
      <c r="C1062" s="7"/>
      <c r="D1062" s="25"/>
      <c r="E1062" s="25"/>
      <c r="F1062" s="25"/>
      <c r="G1062" s="25"/>
      <c r="H1062" s="25"/>
      <c r="I1062" s="25"/>
      <c r="J1062" s="25"/>
      <c r="K1062" s="25"/>
      <c r="L1062" s="25"/>
      <c r="M1062" s="25"/>
      <c r="N1062" s="25"/>
      <c r="O1062" s="25"/>
      <c r="P1062" s="25"/>
      <c r="Q1062" s="7"/>
      <c r="R1062" s="7"/>
      <c r="S1062" s="7"/>
      <c r="T1062" s="7"/>
      <c r="U1062" s="7"/>
      <c r="V1062" s="7"/>
      <c r="W1062" s="7"/>
      <c r="X1062" s="7"/>
    </row>
    <row r="1063" spans="1:24" x14ac:dyDescent="0.2">
      <c r="A1063" s="7"/>
      <c r="B1063" s="7"/>
      <c r="C1063" s="7"/>
      <c r="D1063" s="25"/>
      <c r="E1063" s="25"/>
      <c r="F1063" s="25"/>
      <c r="G1063" s="25"/>
      <c r="H1063" s="25"/>
      <c r="I1063" s="25"/>
      <c r="J1063" s="25"/>
      <c r="K1063" s="25"/>
      <c r="L1063" s="25"/>
      <c r="M1063" s="25"/>
      <c r="N1063" s="25"/>
      <c r="O1063" s="25"/>
      <c r="P1063" s="25"/>
      <c r="Q1063" s="7"/>
      <c r="R1063" s="7"/>
      <c r="S1063" s="7"/>
      <c r="T1063" s="7"/>
      <c r="U1063" s="7"/>
      <c r="V1063" s="7"/>
      <c r="W1063" s="7"/>
      <c r="X1063" s="7"/>
    </row>
    <row r="1064" spans="1:24" x14ac:dyDescent="0.2">
      <c r="A1064" s="7"/>
      <c r="B1064" s="7"/>
      <c r="C1064" s="7"/>
      <c r="D1064" s="25"/>
      <c r="E1064" s="25"/>
      <c r="F1064" s="25"/>
      <c r="G1064" s="25"/>
      <c r="H1064" s="25"/>
      <c r="I1064" s="25"/>
      <c r="J1064" s="25"/>
      <c r="K1064" s="25"/>
      <c r="L1064" s="25"/>
      <c r="M1064" s="25"/>
      <c r="N1064" s="25"/>
      <c r="O1064" s="25"/>
      <c r="P1064" s="25"/>
      <c r="Q1064" s="7"/>
      <c r="R1064" s="7"/>
      <c r="S1064" s="7"/>
      <c r="T1064" s="7"/>
      <c r="U1064" s="7"/>
      <c r="V1064" s="7"/>
      <c r="W1064" s="7"/>
      <c r="X1064" s="7"/>
    </row>
    <row r="1065" spans="1:24" x14ac:dyDescent="0.2">
      <c r="A1065" s="7"/>
      <c r="B1065" s="7"/>
      <c r="C1065" s="7"/>
      <c r="D1065" s="25"/>
      <c r="E1065" s="25"/>
      <c r="F1065" s="25"/>
      <c r="G1065" s="25"/>
      <c r="H1065" s="25"/>
      <c r="I1065" s="25"/>
      <c r="J1065" s="25"/>
      <c r="K1065" s="25"/>
      <c r="L1065" s="25"/>
      <c r="M1065" s="25"/>
      <c r="N1065" s="25"/>
      <c r="O1065" s="25"/>
      <c r="P1065" s="25"/>
      <c r="Q1065" s="7"/>
      <c r="R1065" s="7"/>
      <c r="S1065" s="7"/>
      <c r="T1065" s="7"/>
      <c r="U1065" s="7"/>
      <c r="V1065" s="7"/>
      <c r="W1065" s="7"/>
      <c r="X1065" s="7"/>
    </row>
    <row r="1066" spans="1:24" x14ac:dyDescent="0.2">
      <c r="A1066" s="7"/>
      <c r="B1066" s="7"/>
      <c r="C1066" s="7"/>
      <c r="D1066" s="25"/>
      <c r="E1066" s="25"/>
      <c r="F1066" s="25"/>
      <c r="G1066" s="25"/>
      <c r="H1066" s="25"/>
      <c r="I1066" s="25"/>
      <c r="J1066" s="25"/>
      <c r="K1066" s="25"/>
      <c r="L1066" s="25"/>
      <c r="M1066" s="25"/>
      <c r="N1066" s="25"/>
      <c r="O1066" s="25"/>
      <c r="P1066" s="25"/>
      <c r="Q1066" s="7"/>
      <c r="R1066" s="7"/>
      <c r="S1066" s="7"/>
      <c r="T1066" s="7"/>
      <c r="U1066" s="7"/>
      <c r="V1066" s="7"/>
      <c r="W1066" s="7"/>
      <c r="X1066" s="7"/>
    </row>
    <row r="1067" spans="1:24" x14ac:dyDescent="0.2">
      <c r="A1067" s="7"/>
      <c r="B1067" s="7"/>
      <c r="C1067" s="7"/>
      <c r="D1067" s="25"/>
      <c r="E1067" s="25"/>
      <c r="F1067" s="25"/>
      <c r="G1067" s="25"/>
      <c r="H1067" s="25"/>
      <c r="I1067" s="25"/>
      <c r="J1067" s="25"/>
      <c r="K1067" s="25"/>
      <c r="L1067" s="25"/>
      <c r="M1067" s="25"/>
      <c r="N1067" s="25"/>
      <c r="O1067" s="25"/>
      <c r="P1067" s="25"/>
      <c r="Q1067" s="7"/>
      <c r="R1067" s="7"/>
      <c r="S1067" s="7"/>
      <c r="T1067" s="7"/>
      <c r="U1067" s="7"/>
      <c r="V1067" s="7"/>
      <c r="W1067" s="7"/>
      <c r="X1067" s="7"/>
    </row>
    <row r="1068" spans="1:24" x14ac:dyDescent="0.2">
      <c r="A1068" s="7"/>
      <c r="B1068" s="7"/>
      <c r="C1068" s="7"/>
      <c r="D1068" s="25"/>
      <c r="E1068" s="25"/>
      <c r="F1068" s="25"/>
      <c r="G1068" s="25"/>
      <c r="H1068" s="25"/>
      <c r="I1068" s="25"/>
      <c r="J1068" s="25"/>
      <c r="K1068" s="25"/>
      <c r="L1068" s="25"/>
      <c r="M1068" s="25"/>
      <c r="N1068" s="25"/>
      <c r="O1068" s="25"/>
      <c r="P1068" s="25"/>
      <c r="Q1068" s="7"/>
      <c r="R1068" s="7"/>
      <c r="S1068" s="7"/>
      <c r="T1068" s="7"/>
      <c r="U1068" s="7"/>
      <c r="V1068" s="7"/>
      <c r="W1068" s="7"/>
      <c r="X1068" s="7"/>
    </row>
    <row r="1069" spans="1:24" x14ac:dyDescent="0.2">
      <c r="A1069" s="7"/>
      <c r="B1069" s="7"/>
      <c r="C1069" s="7"/>
      <c r="D1069" s="25"/>
      <c r="E1069" s="25"/>
      <c r="F1069" s="25"/>
      <c r="G1069" s="25"/>
      <c r="H1069" s="25"/>
      <c r="I1069" s="25"/>
      <c r="J1069" s="25"/>
      <c r="K1069" s="25"/>
      <c r="L1069" s="25"/>
      <c r="M1069" s="25"/>
      <c r="N1069" s="25"/>
      <c r="O1069" s="25"/>
      <c r="P1069" s="25"/>
      <c r="Q1069" s="7"/>
      <c r="R1069" s="7"/>
      <c r="S1069" s="7"/>
      <c r="T1069" s="7"/>
      <c r="U1069" s="7"/>
      <c r="V1069" s="7"/>
      <c r="W1069" s="7"/>
      <c r="X1069" s="7"/>
    </row>
    <row r="1070" spans="1:24" x14ac:dyDescent="0.2">
      <c r="A1070" s="7"/>
      <c r="B1070" s="7"/>
      <c r="C1070" s="7"/>
      <c r="D1070" s="25"/>
      <c r="E1070" s="25"/>
      <c r="F1070" s="25"/>
      <c r="G1070" s="25"/>
      <c r="H1070" s="25"/>
      <c r="I1070" s="25"/>
      <c r="J1070" s="25"/>
      <c r="K1070" s="25"/>
      <c r="L1070" s="25"/>
      <c r="M1070" s="25"/>
      <c r="N1070" s="25"/>
      <c r="O1070" s="25"/>
      <c r="P1070" s="25"/>
      <c r="Q1070" s="7"/>
      <c r="R1070" s="7"/>
      <c r="S1070" s="7"/>
      <c r="T1070" s="7"/>
      <c r="U1070" s="7"/>
      <c r="V1070" s="7"/>
      <c r="W1070" s="7"/>
      <c r="X1070" s="7"/>
    </row>
    <row r="1071" spans="1:24" x14ac:dyDescent="0.2">
      <c r="A1071" s="7"/>
      <c r="B1071" s="7"/>
      <c r="C1071" s="7"/>
      <c r="D1071" s="25"/>
      <c r="E1071" s="25"/>
      <c r="F1071" s="25"/>
      <c r="G1071" s="25"/>
      <c r="H1071" s="25"/>
      <c r="I1071" s="25"/>
      <c r="J1071" s="25"/>
      <c r="K1071" s="25"/>
      <c r="L1071" s="25"/>
      <c r="M1071" s="25"/>
      <c r="N1071" s="25"/>
      <c r="O1071" s="25"/>
      <c r="P1071" s="25"/>
      <c r="Q1071" s="7"/>
      <c r="R1071" s="7"/>
      <c r="S1071" s="7"/>
      <c r="T1071" s="7"/>
      <c r="U1071" s="7"/>
      <c r="V1071" s="7"/>
      <c r="W1071" s="7"/>
      <c r="X1071" s="7"/>
    </row>
    <row r="1072" spans="1:24" x14ac:dyDescent="0.2">
      <c r="A1072" s="7"/>
      <c r="B1072" s="7"/>
      <c r="C1072" s="7"/>
      <c r="D1072" s="25"/>
      <c r="E1072" s="25"/>
      <c r="F1072" s="25"/>
      <c r="G1072" s="25"/>
      <c r="H1072" s="25"/>
      <c r="I1072" s="25"/>
      <c r="J1072" s="25"/>
      <c r="K1072" s="25"/>
      <c r="L1072" s="25"/>
      <c r="M1072" s="25"/>
      <c r="N1072" s="25"/>
      <c r="O1072" s="25"/>
      <c r="P1072" s="25"/>
      <c r="Q1072" s="7"/>
      <c r="R1072" s="7"/>
      <c r="S1072" s="7"/>
      <c r="T1072" s="7"/>
      <c r="U1072" s="7"/>
      <c r="V1072" s="7"/>
      <c r="W1072" s="7"/>
      <c r="X1072" s="7"/>
    </row>
    <row r="1073" spans="1:24" x14ac:dyDescent="0.2">
      <c r="A1073" s="7"/>
      <c r="B1073" s="7"/>
      <c r="C1073" s="7"/>
      <c r="D1073" s="25"/>
      <c r="E1073" s="25"/>
      <c r="F1073" s="25"/>
      <c r="G1073" s="25"/>
      <c r="H1073" s="25"/>
      <c r="I1073" s="25"/>
      <c r="J1073" s="25"/>
      <c r="K1073" s="25"/>
      <c r="L1073" s="25"/>
      <c r="M1073" s="25"/>
      <c r="N1073" s="25"/>
      <c r="O1073" s="25"/>
      <c r="P1073" s="25"/>
      <c r="Q1073" s="7"/>
      <c r="R1073" s="7"/>
      <c r="S1073" s="7"/>
      <c r="T1073" s="7"/>
      <c r="U1073" s="7"/>
      <c r="V1073" s="7"/>
      <c r="W1073" s="7"/>
      <c r="X1073" s="7"/>
    </row>
    <row r="1074" spans="1:24" x14ac:dyDescent="0.2">
      <c r="A1074" s="7"/>
      <c r="B1074" s="7"/>
      <c r="C1074" s="7"/>
      <c r="D1074" s="25"/>
      <c r="E1074" s="25"/>
      <c r="F1074" s="25"/>
      <c r="G1074" s="25"/>
      <c r="H1074" s="25"/>
      <c r="I1074" s="25"/>
      <c r="J1074" s="25"/>
      <c r="K1074" s="25"/>
      <c r="L1074" s="25"/>
      <c r="M1074" s="25"/>
      <c r="N1074" s="25"/>
      <c r="O1074" s="25"/>
      <c r="P1074" s="25"/>
      <c r="Q1074" s="7"/>
      <c r="R1074" s="7"/>
      <c r="S1074" s="7"/>
      <c r="T1074" s="7"/>
      <c r="U1074" s="7"/>
      <c r="V1074" s="7"/>
      <c r="W1074" s="7"/>
      <c r="X1074" s="7"/>
    </row>
    <row r="1075" spans="1:24" x14ac:dyDescent="0.2">
      <c r="A1075" s="7"/>
      <c r="B1075" s="7"/>
      <c r="C1075" s="7"/>
      <c r="D1075" s="25"/>
      <c r="E1075" s="25"/>
      <c r="F1075" s="25"/>
      <c r="G1075" s="25"/>
      <c r="H1075" s="25"/>
      <c r="I1075" s="25"/>
      <c r="J1075" s="25"/>
      <c r="K1075" s="25"/>
      <c r="L1075" s="25"/>
      <c r="M1075" s="25"/>
      <c r="N1075" s="25"/>
      <c r="O1075" s="25"/>
      <c r="P1075" s="25"/>
      <c r="Q1075" s="7"/>
      <c r="R1075" s="7"/>
      <c r="S1075" s="7"/>
      <c r="T1075" s="7"/>
      <c r="U1075" s="7"/>
      <c r="V1075" s="7"/>
      <c r="W1075" s="7"/>
      <c r="X1075" s="7"/>
    </row>
    <row r="1076" spans="1:24" x14ac:dyDescent="0.2">
      <c r="A1076" s="7"/>
      <c r="B1076" s="7"/>
      <c r="C1076" s="7"/>
      <c r="D1076" s="25"/>
      <c r="E1076" s="25"/>
      <c r="F1076" s="25"/>
      <c r="G1076" s="25"/>
      <c r="H1076" s="25"/>
      <c r="I1076" s="25"/>
      <c r="J1076" s="25"/>
      <c r="K1076" s="25"/>
      <c r="L1076" s="25"/>
      <c r="M1076" s="25"/>
      <c r="N1076" s="25"/>
      <c r="O1076" s="25"/>
      <c r="P1076" s="25"/>
      <c r="Q1076" s="7"/>
      <c r="R1076" s="7"/>
      <c r="S1076" s="7"/>
      <c r="T1076" s="7"/>
      <c r="U1076" s="7"/>
      <c r="V1076" s="7"/>
      <c r="W1076" s="7"/>
      <c r="X1076" s="7"/>
    </row>
    <row r="1077" spans="1:24" x14ac:dyDescent="0.2">
      <c r="A1077" s="7"/>
      <c r="B1077" s="7"/>
      <c r="C1077" s="7"/>
      <c r="D1077" s="25"/>
      <c r="E1077" s="25"/>
      <c r="F1077" s="25"/>
      <c r="G1077" s="25"/>
      <c r="H1077" s="25"/>
      <c r="I1077" s="25"/>
      <c r="J1077" s="25"/>
      <c r="K1077" s="25"/>
      <c r="L1077" s="25"/>
      <c r="M1077" s="25"/>
      <c r="N1077" s="25"/>
      <c r="O1077" s="25"/>
      <c r="P1077" s="25"/>
      <c r="Q1077" s="7"/>
      <c r="R1077" s="7"/>
      <c r="S1077" s="7"/>
      <c r="T1077" s="7"/>
      <c r="U1077" s="7"/>
      <c r="V1077" s="7"/>
      <c r="W1077" s="7"/>
      <c r="X1077" s="7"/>
    </row>
    <row r="1078" spans="1:24" x14ac:dyDescent="0.2">
      <c r="A1078" s="7"/>
      <c r="B1078" s="7"/>
      <c r="C1078" s="7"/>
      <c r="D1078" s="25"/>
      <c r="E1078" s="25"/>
      <c r="F1078" s="25"/>
      <c r="G1078" s="25"/>
      <c r="H1078" s="25"/>
      <c r="I1078" s="25"/>
      <c r="J1078" s="25"/>
      <c r="K1078" s="25"/>
      <c r="L1078" s="25"/>
      <c r="M1078" s="25"/>
      <c r="N1078" s="25"/>
      <c r="O1078" s="25"/>
      <c r="P1078" s="25"/>
      <c r="Q1078" s="7"/>
      <c r="R1078" s="7"/>
      <c r="S1078" s="7"/>
      <c r="T1078" s="7"/>
      <c r="U1078" s="7"/>
      <c r="V1078" s="7"/>
      <c r="W1078" s="7"/>
      <c r="X1078" s="7"/>
    </row>
    <row r="1079" spans="1:24" x14ac:dyDescent="0.2">
      <c r="A1079" s="7"/>
      <c r="B1079" s="7"/>
      <c r="C1079" s="7"/>
      <c r="D1079" s="25"/>
      <c r="E1079" s="25"/>
      <c r="F1079" s="25"/>
      <c r="G1079" s="25"/>
      <c r="H1079" s="25"/>
      <c r="I1079" s="25"/>
      <c r="J1079" s="25"/>
      <c r="K1079" s="25"/>
      <c r="L1079" s="25"/>
      <c r="M1079" s="25"/>
      <c r="N1079" s="25"/>
      <c r="O1079" s="25"/>
      <c r="P1079" s="25"/>
      <c r="Q1079" s="7"/>
      <c r="R1079" s="7"/>
      <c r="S1079" s="7"/>
      <c r="T1079" s="7"/>
      <c r="U1079" s="7"/>
      <c r="V1079" s="7"/>
      <c r="W1079" s="7"/>
      <c r="X1079" s="7"/>
    </row>
    <row r="1080" spans="1:24" x14ac:dyDescent="0.2">
      <c r="A1080" s="7"/>
      <c r="B1080" s="7"/>
      <c r="C1080" s="7"/>
      <c r="D1080" s="25"/>
      <c r="E1080" s="25"/>
      <c r="F1080" s="25"/>
      <c r="G1080" s="25"/>
      <c r="H1080" s="25"/>
      <c r="I1080" s="25"/>
      <c r="J1080" s="25"/>
      <c r="K1080" s="25"/>
      <c r="L1080" s="25"/>
      <c r="M1080" s="25"/>
      <c r="N1080" s="25"/>
      <c r="O1080" s="25"/>
      <c r="P1080" s="25"/>
      <c r="Q1080" s="7"/>
      <c r="R1080" s="7"/>
      <c r="S1080" s="7"/>
      <c r="T1080" s="7"/>
      <c r="U1080" s="7"/>
      <c r="V1080" s="7"/>
      <c r="W1080" s="7"/>
      <c r="X1080" s="7"/>
    </row>
    <row r="1081" spans="1:24" x14ac:dyDescent="0.2">
      <c r="A1081" s="7"/>
      <c r="B1081" s="7"/>
      <c r="C1081" s="7"/>
      <c r="D1081" s="25"/>
      <c r="E1081" s="25"/>
      <c r="F1081" s="25"/>
      <c r="G1081" s="25"/>
      <c r="H1081" s="25"/>
      <c r="I1081" s="25"/>
      <c r="J1081" s="25"/>
      <c r="K1081" s="25"/>
      <c r="L1081" s="25"/>
      <c r="M1081" s="25"/>
      <c r="N1081" s="25"/>
      <c r="O1081" s="25"/>
      <c r="P1081" s="25"/>
      <c r="Q1081" s="7"/>
      <c r="R1081" s="7"/>
      <c r="S1081" s="7"/>
      <c r="T1081" s="7"/>
      <c r="U1081" s="7"/>
      <c r="V1081" s="7"/>
      <c r="W1081" s="7"/>
      <c r="X1081" s="7"/>
    </row>
    <row r="1082" spans="1:24" x14ac:dyDescent="0.2">
      <c r="A1082" s="7"/>
      <c r="B1082" s="7"/>
      <c r="C1082" s="7"/>
      <c r="D1082" s="25"/>
      <c r="E1082" s="25"/>
      <c r="F1082" s="25"/>
      <c r="G1082" s="25"/>
      <c r="H1082" s="25"/>
      <c r="I1082" s="25"/>
      <c r="J1082" s="25"/>
      <c r="K1082" s="25"/>
      <c r="L1082" s="25"/>
      <c r="M1082" s="25"/>
      <c r="N1082" s="25"/>
      <c r="O1082" s="25"/>
      <c r="P1082" s="25"/>
      <c r="Q1082" s="7"/>
      <c r="R1082" s="7"/>
      <c r="S1082" s="7"/>
      <c r="T1082" s="7"/>
      <c r="U1082" s="7"/>
      <c r="V1082" s="7"/>
      <c r="W1082" s="7"/>
      <c r="X1082" s="7"/>
    </row>
    <row r="1083" spans="1:24" x14ac:dyDescent="0.2">
      <c r="A1083" s="7"/>
      <c r="B1083" s="7"/>
      <c r="C1083" s="7"/>
      <c r="D1083" s="25"/>
      <c r="E1083" s="25"/>
      <c r="F1083" s="25"/>
      <c r="G1083" s="25"/>
      <c r="H1083" s="25"/>
      <c r="I1083" s="25"/>
      <c r="J1083" s="25"/>
      <c r="K1083" s="25"/>
      <c r="L1083" s="25"/>
      <c r="M1083" s="25"/>
      <c r="N1083" s="25"/>
      <c r="O1083" s="25"/>
      <c r="P1083" s="25"/>
      <c r="Q1083" s="7"/>
      <c r="R1083" s="7"/>
      <c r="S1083" s="7"/>
      <c r="T1083" s="7"/>
      <c r="U1083" s="7"/>
      <c r="V1083" s="7"/>
      <c r="W1083" s="7"/>
      <c r="X1083" s="7"/>
    </row>
    <row r="1084" spans="1:24" x14ac:dyDescent="0.2">
      <c r="A1084" s="7"/>
      <c r="B1084" s="7"/>
      <c r="C1084" s="7"/>
      <c r="D1084" s="25"/>
      <c r="E1084" s="25"/>
      <c r="F1084" s="25"/>
      <c r="G1084" s="25"/>
      <c r="H1084" s="25"/>
      <c r="I1084" s="25"/>
      <c r="J1084" s="25"/>
      <c r="K1084" s="25"/>
      <c r="L1084" s="25"/>
      <c r="M1084" s="25"/>
      <c r="N1084" s="25"/>
      <c r="O1084" s="25"/>
      <c r="P1084" s="25"/>
      <c r="Q1084" s="7"/>
      <c r="R1084" s="7"/>
      <c r="S1084" s="7"/>
      <c r="T1084" s="7"/>
      <c r="U1084" s="7"/>
      <c r="V1084" s="7"/>
      <c r="W1084" s="7"/>
      <c r="X1084" s="7"/>
    </row>
    <row r="1085" spans="1:24" x14ac:dyDescent="0.2">
      <c r="A1085" s="7"/>
      <c r="B1085" s="7"/>
      <c r="C1085" s="7"/>
      <c r="D1085" s="25"/>
      <c r="E1085" s="25"/>
      <c r="F1085" s="25"/>
      <c r="G1085" s="25"/>
      <c r="H1085" s="25"/>
      <c r="I1085" s="25"/>
      <c r="J1085" s="25"/>
      <c r="K1085" s="25"/>
      <c r="L1085" s="25"/>
      <c r="M1085" s="25"/>
      <c r="N1085" s="25"/>
      <c r="O1085" s="25"/>
      <c r="P1085" s="25"/>
      <c r="Q1085" s="7"/>
      <c r="R1085" s="7"/>
      <c r="S1085" s="7"/>
      <c r="T1085" s="7"/>
      <c r="U1085" s="7"/>
      <c r="V1085" s="7"/>
      <c r="W1085" s="7"/>
      <c r="X1085" s="7"/>
    </row>
    <row r="1086" spans="1:24" x14ac:dyDescent="0.2">
      <c r="A1086" s="7"/>
      <c r="B1086" s="7"/>
      <c r="C1086" s="7"/>
      <c r="D1086" s="25"/>
      <c r="E1086" s="25"/>
      <c r="F1086" s="25"/>
      <c r="G1086" s="25"/>
      <c r="H1086" s="25"/>
      <c r="I1086" s="25"/>
      <c r="J1086" s="25"/>
      <c r="K1086" s="25"/>
      <c r="L1086" s="25"/>
      <c r="M1086" s="25"/>
      <c r="N1086" s="25"/>
      <c r="O1086" s="25"/>
      <c r="P1086" s="25"/>
      <c r="Q1086" s="7"/>
      <c r="R1086" s="7"/>
      <c r="S1086" s="7"/>
      <c r="T1086" s="7"/>
      <c r="U1086" s="7"/>
      <c r="V1086" s="7"/>
      <c r="W1086" s="7"/>
      <c r="X1086" s="7"/>
    </row>
    <row r="1087" spans="1:24" x14ac:dyDescent="0.2">
      <c r="A1087" s="7"/>
      <c r="B1087" s="7"/>
      <c r="C1087" s="7"/>
      <c r="D1087" s="25"/>
      <c r="E1087" s="25"/>
      <c r="F1087" s="25"/>
      <c r="G1087" s="25"/>
      <c r="H1087" s="25"/>
      <c r="I1087" s="25"/>
      <c r="J1087" s="25"/>
      <c r="K1087" s="25"/>
      <c r="L1087" s="25"/>
      <c r="M1087" s="25"/>
      <c r="N1087" s="25"/>
      <c r="O1087" s="25"/>
      <c r="P1087" s="25"/>
      <c r="Q1087" s="7"/>
      <c r="R1087" s="7"/>
      <c r="S1087" s="7"/>
      <c r="T1087" s="7"/>
      <c r="U1087" s="7"/>
      <c r="V1087" s="7"/>
      <c r="W1087" s="7"/>
      <c r="X1087" s="7"/>
    </row>
    <row r="1088" spans="1:24" x14ac:dyDescent="0.2">
      <c r="A1088" s="7"/>
      <c r="B1088" s="7"/>
      <c r="C1088" s="7"/>
      <c r="D1088" s="25"/>
      <c r="E1088" s="25"/>
      <c r="F1088" s="25"/>
      <c r="G1088" s="25"/>
      <c r="H1088" s="25"/>
      <c r="I1088" s="25"/>
      <c r="J1088" s="25"/>
      <c r="K1088" s="25"/>
      <c r="L1088" s="25"/>
      <c r="M1088" s="25"/>
      <c r="N1088" s="25"/>
      <c r="O1088" s="25"/>
      <c r="P1088" s="25"/>
      <c r="Q1088" s="7"/>
      <c r="R1088" s="7"/>
      <c r="S1088" s="7"/>
      <c r="T1088" s="7"/>
      <c r="U1088" s="7"/>
      <c r="V1088" s="7"/>
      <c r="W1088" s="7"/>
      <c r="X1088" s="7"/>
    </row>
    <row r="1089" spans="1:24" x14ac:dyDescent="0.2">
      <c r="A1089" s="7"/>
      <c r="B1089" s="7"/>
      <c r="C1089" s="7"/>
      <c r="D1089" s="25"/>
      <c r="E1089" s="25"/>
      <c r="F1089" s="25"/>
      <c r="G1089" s="25"/>
      <c r="H1089" s="25"/>
      <c r="I1089" s="25"/>
      <c r="J1089" s="25"/>
      <c r="K1089" s="25"/>
      <c r="L1089" s="25"/>
      <c r="M1089" s="25"/>
      <c r="N1089" s="25"/>
      <c r="O1089" s="25"/>
      <c r="P1089" s="25"/>
      <c r="Q1089" s="7"/>
      <c r="R1089" s="7"/>
      <c r="S1089" s="7"/>
      <c r="T1089" s="7"/>
      <c r="U1089" s="7"/>
      <c r="V1089" s="7"/>
      <c r="W1089" s="7"/>
      <c r="X1089" s="7"/>
    </row>
    <row r="1090" spans="1:24" x14ac:dyDescent="0.2">
      <c r="A1090" s="7"/>
      <c r="B1090" s="7"/>
      <c r="C1090" s="7"/>
      <c r="D1090" s="25"/>
      <c r="E1090" s="25"/>
      <c r="F1090" s="25"/>
      <c r="G1090" s="25"/>
      <c r="H1090" s="25"/>
      <c r="I1090" s="25"/>
      <c r="J1090" s="25"/>
      <c r="K1090" s="25"/>
      <c r="L1090" s="25"/>
      <c r="M1090" s="25"/>
      <c r="N1090" s="25"/>
      <c r="O1090" s="25"/>
      <c r="P1090" s="25"/>
      <c r="Q1090" s="7"/>
      <c r="R1090" s="7"/>
      <c r="S1090" s="7"/>
      <c r="T1090" s="7"/>
      <c r="U1090" s="7"/>
      <c r="V1090" s="7"/>
      <c r="W1090" s="7"/>
      <c r="X1090" s="7"/>
    </row>
    <row r="1091" spans="1:24" x14ac:dyDescent="0.2">
      <c r="A1091" s="7"/>
      <c r="B1091" s="7"/>
      <c r="C1091" s="7"/>
      <c r="D1091" s="25"/>
      <c r="E1091" s="25"/>
      <c r="F1091" s="25"/>
      <c r="G1091" s="25"/>
      <c r="H1091" s="25"/>
      <c r="I1091" s="25"/>
      <c r="J1091" s="25"/>
      <c r="K1091" s="25"/>
      <c r="L1091" s="25"/>
      <c r="M1091" s="25"/>
      <c r="N1091" s="25"/>
      <c r="O1091" s="25"/>
      <c r="P1091" s="25"/>
      <c r="Q1091" s="7"/>
      <c r="R1091" s="7"/>
      <c r="S1091" s="7"/>
      <c r="T1091" s="7"/>
      <c r="U1091" s="7"/>
      <c r="V1091" s="7"/>
      <c r="W1091" s="7"/>
      <c r="X1091" s="7"/>
    </row>
    <row r="1092" spans="1:24" x14ac:dyDescent="0.2">
      <c r="A1092" s="7"/>
      <c r="B1092" s="7"/>
      <c r="C1092" s="7"/>
      <c r="D1092" s="25"/>
      <c r="E1092" s="25"/>
      <c r="F1092" s="25"/>
      <c r="G1092" s="25"/>
      <c r="H1092" s="25"/>
      <c r="I1092" s="25"/>
      <c r="J1092" s="25"/>
      <c r="K1092" s="25"/>
      <c r="L1092" s="25"/>
      <c r="M1092" s="25"/>
      <c r="N1092" s="25"/>
      <c r="O1092" s="25"/>
      <c r="P1092" s="25"/>
      <c r="Q1092" s="7"/>
      <c r="R1092" s="7"/>
      <c r="S1092" s="7"/>
      <c r="T1092" s="7"/>
      <c r="U1092" s="7"/>
      <c r="V1092" s="7"/>
      <c r="W1092" s="7"/>
      <c r="X1092" s="7"/>
    </row>
    <row r="1093" spans="1:24" x14ac:dyDescent="0.2">
      <c r="A1093" s="7"/>
      <c r="B1093" s="7"/>
      <c r="C1093" s="7"/>
      <c r="D1093" s="25"/>
      <c r="E1093" s="25"/>
      <c r="F1093" s="25"/>
      <c r="G1093" s="25"/>
      <c r="H1093" s="25"/>
      <c r="I1093" s="25"/>
      <c r="J1093" s="25"/>
      <c r="K1093" s="25"/>
      <c r="L1093" s="25"/>
      <c r="M1093" s="25"/>
      <c r="N1093" s="25"/>
      <c r="O1093" s="25"/>
      <c r="P1093" s="25"/>
      <c r="Q1093" s="7"/>
      <c r="R1093" s="7"/>
      <c r="S1093" s="7"/>
      <c r="T1093" s="7"/>
      <c r="U1093" s="7"/>
      <c r="V1093" s="7"/>
      <c r="W1093" s="7"/>
      <c r="X1093" s="7"/>
    </row>
    <row r="1094" spans="1:24" x14ac:dyDescent="0.2">
      <c r="A1094" s="7"/>
      <c r="B1094" s="7"/>
      <c r="C1094" s="7"/>
      <c r="D1094" s="25"/>
      <c r="E1094" s="25"/>
      <c r="F1094" s="25"/>
      <c r="G1094" s="25"/>
      <c r="H1094" s="25"/>
      <c r="I1094" s="25"/>
      <c r="J1094" s="25"/>
      <c r="K1094" s="25"/>
      <c r="L1094" s="25"/>
      <c r="M1094" s="25"/>
      <c r="N1094" s="25"/>
      <c r="O1094" s="25"/>
      <c r="P1094" s="25"/>
      <c r="Q1094" s="7"/>
      <c r="R1094" s="7"/>
      <c r="S1094" s="7"/>
      <c r="T1094" s="7"/>
      <c r="U1094" s="7"/>
      <c r="V1094" s="7"/>
      <c r="W1094" s="7"/>
      <c r="X1094" s="7"/>
    </row>
    <row r="1095" spans="1:24" x14ac:dyDescent="0.2">
      <c r="A1095" s="7"/>
      <c r="B1095" s="7"/>
      <c r="C1095" s="7"/>
      <c r="D1095" s="25"/>
      <c r="E1095" s="25"/>
      <c r="F1095" s="25"/>
      <c r="G1095" s="25"/>
      <c r="H1095" s="25"/>
      <c r="I1095" s="25"/>
      <c r="J1095" s="25"/>
      <c r="K1095" s="25"/>
      <c r="L1095" s="25"/>
      <c r="M1095" s="25"/>
      <c r="N1095" s="25"/>
      <c r="O1095" s="25"/>
      <c r="P1095" s="25"/>
      <c r="Q1095" s="7"/>
      <c r="R1095" s="7"/>
      <c r="S1095" s="7"/>
      <c r="T1095" s="7"/>
      <c r="U1095" s="7"/>
      <c r="V1095" s="7"/>
      <c r="W1095" s="7"/>
      <c r="X1095" s="7"/>
    </row>
    <row r="1096" spans="1:24" x14ac:dyDescent="0.2">
      <c r="A1096" s="7"/>
      <c r="B1096" s="7"/>
      <c r="C1096" s="7"/>
      <c r="D1096" s="25"/>
      <c r="E1096" s="25"/>
      <c r="F1096" s="25"/>
      <c r="G1096" s="25"/>
      <c r="H1096" s="25"/>
      <c r="I1096" s="25"/>
      <c r="J1096" s="25"/>
      <c r="K1096" s="25"/>
      <c r="L1096" s="25"/>
      <c r="M1096" s="25"/>
      <c r="N1096" s="25"/>
      <c r="O1096" s="25"/>
      <c r="P1096" s="25"/>
      <c r="Q1096" s="7"/>
      <c r="R1096" s="7"/>
      <c r="S1096" s="7"/>
      <c r="T1096" s="7"/>
      <c r="U1096" s="7"/>
      <c r="V1096" s="7"/>
      <c r="W1096" s="7"/>
      <c r="X1096" s="7"/>
    </row>
    <row r="1097" spans="1:24" x14ac:dyDescent="0.2">
      <c r="A1097" s="7"/>
      <c r="B1097" s="7"/>
      <c r="C1097" s="7"/>
      <c r="D1097" s="25"/>
      <c r="E1097" s="25"/>
      <c r="F1097" s="25"/>
      <c r="G1097" s="25"/>
      <c r="H1097" s="25"/>
      <c r="I1097" s="25"/>
      <c r="J1097" s="25"/>
      <c r="K1097" s="25"/>
      <c r="L1097" s="25"/>
      <c r="M1097" s="25"/>
      <c r="N1097" s="25"/>
      <c r="O1097" s="25"/>
      <c r="P1097" s="25"/>
      <c r="Q1097" s="7"/>
      <c r="R1097" s="7"/>
      <c r="S1097" s="7"/>
      <c r="T1097" s="7"/>
      <c r="U1097" s="7"/>
      <c r="V1097" s="7"/>
      <c r="W1097" s="7"/>
      <c r="X1097" s="7"/>
    </row>
    <row r="1098" spans="1:24" x14ac:dyDescent="0.2">
      <c r="A1098" s="7"/>
      <c r="B1098" s="7"/>
      <c r="C1098" s="7"/>
      <c r="D1098" s="25"/>
      <c r="E1098" s="25"/>
      <c r="F1098" s="25"/>
      <c r="G1098" s="25"/>
      <c r="H1098" s="25"/>
      <c r="I1098" s="25"/>
      <c r="J1098" s="25"/>
      <c r="K1098" s="25"/>
      <c r="L1098" s="25"/>
      <c r="M1098" s="25"/>
      <c r="N1098" s="25"/>
      <c r="O1098" s="25"/>
      <c r="P1098" s="25"/>
      <c r="Q1098" s="7"/>
      <c r="R1098" s="7"/>
      <c r="S1098" s="7"/>
      <c r="T1098" s="7"/>
      <c r="U1098" s="7"/>
      <c r="V1098" s="7"/>
      <c r="W1098" s="7"/>
      <c r="X1098" s="7"/>
    </row>
    <row r="1099" spans="1:24" x14ac:dyDescent="0.2">
      <c r="A1099" s="7"/>
      <c r="B1099" s="7"/>
      <c r="C1099" s="7"/>
      <c r="D1099" s="25"/>
      <c r="E1099" s="25"/>
      <c r="F1099" s="25"/>
      <c r="G1099" s="25"/>
      <c r="H1099" s="25"/>
      <c r="I1099" s="25"/>
      <c r="J1099" s="25"/>
      <c r="K1099" s="25"/>
      <c r="L1099" s="25"/>
      <c r="M1099" s="25"/>
      <c r="N1099" s="25"/>
      <c r="O1099" s="25"/>
      <c r="P1099" s="25"/>
      <c r="Q1099" s="7"/>
      <c r="R1099" s="7"/>
      <c r="S1099" s="7"/>
      <c r="T1099" s="7"/>
      <c r="U1099" s="7"/>
      <c r="V1099" s="7"/>
      <c r="W1099" s="7"/>
      <c r="X1099" s="7"/>
    </row>
    <row r="1100" spans="1:24" x14ac:dyDescent="0.2">
      <c r="A1100" s="7"/>
      <c r="B1100" s="7"/>
      <c r="C1100" s="7"/>
      <c r="D1100" s="25"/>
      <c r="E1100" s="25"/>
      <c r="F1100" s="25"/>
      <c r="G1100" s="25"/>
      <c r="H1100" s="25"/>
      <c r="I1100" s="25"/>
      <c r="J1100" s="25"/>
      <c r="K1100" s="25"/>
      <c r="L1100" s="25"/>
      <c r="M1100" s="25"/>
      <c r="N1100" s="25"/>
      <c r="O1100" s="25"/>
      <c r="P1100" s="25"/>
      <c r="Q1100" s="7"/>
      <c r="R1100" s="7"/>
      <c r="S1100" s="7"/>
      <c r="T1100" s="7"/>
      <c r="U1100" s="7"/>
      <c r="V1100" s="7"/>
      <c r="W1100" s="7"/>
      <c r="X1100" s="7"/>
    </row>
    <row r="1101" spans="1:24" x14ac:dyDescent="0.2">
      <c r="A1101" s="7"/>
      <c r="B1101" s="7"/>
      <c r="C1101" s="7"/>
      <c r="D1101" s="25"/>
      <c r="E1101" s="25"/>
      <c r="F1101" s="25"/>
      <c r="G1101" s="25"/>
      <c r="H1101" s="25"/>
      <c r="I1101" s="25"/>
      <c r="J1101" s="25"/>
      <c r="K1101" s="25"/>
      <c r="L1101" s="25"/>
      <c r="M1101" s="25"/>
      <c r="N1101" s="25"/>
      <c r="O1101" s="25"/>
      <c r="P1101" s="25"/>
      <c r="Q1101" s="7"/>
      <c r="R1101" s="7"/>
      <c r="S1101" s="7"/>
      <c r="T1101" s="7"/>
      <c r="U1101" s="7"/>
      <c r="V1101" s="7"/>
      <c r="W1101" s="7"/>
      <c r="X1101" s="7"/>
    </row>
    <row r="1102" spans="1:24" x14ac:dyDescent="0.2">
      <c r="A1102" s="7"/>
      <c r="B1102" s="7"/>
      <c r="C1102" s="7"/>
      <c r="D1102" s="25"/>
      <c r="E1102" s="25"/>
      <c r="F1102" s="25"/>
      <c r="G1102" s="25"/>
      <c r="H1102" s="25"/>
      <c r="I1102" s="25"/>
      <c r="J1102" s="25"/>
      <c r="K1102" s="25"/>
      <c r="L1102" s="25"/>
      <c r="M1102" s="25"/>
      <c r="N1102" s="25"/>
      <c r="O1102" s="25"/>
      <c r="P1102" s="25"/>
      <c r="Q1102" s="7"/>
      <c r="R1102" s="7"/>
      <c r="S1102" s="7"/>
      <c r="T1102" s="7"/>
      <c r="U1102" s="7"/>
      <c r="V1102" s="7"/>
      <c r="W1102" s="7"/>
      <c r="X1102" s="7"/>
    </row>
    <row r="1103" spans="1:24" x14ac:dyDescent="0.2">
      <c r="A1103" s="7"/>
      <c r="B1103" s="7"/>
      <c r="C1103" s="7"/>
      <c r="D1103" s="25"/>
      <c r="E1103" s="25"/>
      <c r="F1103" s="25"/>
      <c r="G1103" s="25"/>
      <c r="H1103" s="25"/>
      <c r="I1103" s="25"/>
      <c r="J1103" s="25"/>
      <c r="K1103" s="25"/>
      <c r="L1103" s="25"/>
      <c r="M1103" s="25"/>
      <c r="N1103" s="25"/>
      <c r="O1103" s="25"/>
      <c r="P1103" s="25"/>
      <c r="Q1103" s="7"/>
      <c r="R1103" s="7"/>
      <c r="S1103" s="7"/>
      <c r="T1103" s="7"/>
      <c r="U1103" s="7"/>
      <c r="V1103" s="7"/>
      <c r="W1103" s="7"/>
      <c r="X1103" s="7"/>
    </row>
    <row r="1104" spans="1:24" x14ac:dyDescent="0.2">
      <c r="A1104" s="7"/>
      <c r="B1104" s="7"/>
      <c r="C1104" s="7"/>
      <c r="D1104" s="25"/>
      <c r="E1104" s="25"/>
      <c r="F1104" s="25"/>
      <c r="G1104" s="25"/>
      <c r="H1104" s="25"/>
      <c r="I1104" s="25"/>
      <c r="J1104" s="25"/>
      <c r="K1104" s="25"/>
      <c r="L1104" s="25"/>
      <c r="M1104" s="25"/>
      <c r="N1104" s="25"/>
      <c r="O1104" s="25"/>
      <c r="P1104" s="25"/>
      <c r="Q1104" s="7"/>
      <c r="R1104" s="7"/>
      <c r="S1104" s="7"/>
      <c r="T1104" s="7"/>
      <c r="U1104" s="7"/>
      <c r="V1104" s="7"/>
      <c r="W1104" s="7"/>
      <c r="X1104" s="7"/>
    </row>
    <row r="1105" spans="1:24" x14ac:dyDescent="0.2">
      <c r="A1105" s="7"/>
      <c r="B1105" s="7"/>
      <c r="C1105" s="7"/>
      <c r="D1105" s="25"/>
      <c r="E1105" s="25"/>
      <c r="F1105" s="25"/>
      <c r="G1105" s="25"/>
      <c r="H1105" s="25"/>
      <c r="I1105" s="25"/>
      <c r="J1105" s="25"/>
      <c r="K1105" s="25"/>
      <c r="L1105" s="25"/>
      <c r="M1105" s="25"/>
      <c r="N1105" s="25"/>
      <c r="O1105" s="25"/>
      <c r="P1105" s="25"/>
      <c r="Q1105" s="7"/>
      <c r="R1105" s="7"/>
      <c r="S1105" s="7"/>
      <c r="T1105" s="7"/>
      <c r="U1105" s="7"/>
      <c r="V1105" s="7"/>
      <c r="W1105" s="7"/>
      <c r="X1105" s="7"/>
    </row>
    <row r="1106" spans="1:24" x14ac:dyDescent="0.2">
      <c r="A1106" s="7"/>
      <c r="B1106" s="7"/>
      <c r="C1106" s="7"/>
      <c r="D1106" s="25"/>
      <c r="E1106" s="25"/>
      <c r="F1106" s="25"/>
      <c r="G1106" s="25"/>
      <c r="H1106" s="25"/>
      <c r="I1106" s="25"/>
      <c r="J1106" s="25"/>
      <c r="K1106" s="25"/>
      <c r="L1106" s="25"/>
      <c r="M1106" s="25"/>
      <c r="N1106" s="25"/>
      <c r="O1106" s="25"/>
      <c r="P1106" s="25"/>
      <c r="Q1106" s="7"/>
      <c r="R1106" s="7"/>
      <c r="S1106" s="7"/>
      <c r="T1106" s="7"/>
      <c r="U1106" s="7"/>
      <c r="V1106" s="7"/>
      <c r="W1106" s="7"/>
      <c r="X1106" s="7"/>
    </row>
    <row r="1107" spans="1:24" x14ac:dyDescent="0.2">
      <c r="A1107" s="7"/>
      <c r="B1107" s="7"/>
      <c r="C1107" s="7"/>
      <c r="D1107" s="25"/>
      <c r="E1107" s="25"/>
      <c r="F1107" s="25"/>
      <c r="G1107" s="25"/>
      <c r="H1107" s="25"/>
      <c r="I1107" s="25"/>
      <c r="J1107" s="25"/>
      <c r="K1107" s="25"/>
      <c r="L1107" s="25"/>
      <c r="M1107" s="25"/>
      <c r="N1107" s="25"/>
      <c r="O1107" s="25"/>
      <c r="P1107" s="25"/>
      <c r="Q1107" s="7"/>
      <c r="R1107" s="7"/>
      <c r="S1107" s="7"/>
      <c r="T1107" s="7"/>
      <c r="U1107" s="7"/>
      <c r="V1107" s="7"/>
      <c r="W1107" s="7"/>
      <c r="X1107" s="7"/>
    </row>
    <row r="1108" spans="1:24" x14ac:dyDescent="0.2">
      <c r="A1108" s="7"/>
      <c r="B1108" s="7"/>
      <c r="C1108" s="7"/>
      <c r="D1108" s="25"/>
      <c r="E1108" s="25"/>
      <c r="F1108" s="25"/>
      <c r="G1108" s="25"/>
      <c r="H1108" s="25"/>
      <c r="I1108" s="25"/>
      <c r="J1108" s="25"/>
      <c r="K1108" s="25"/>
      <c r="L1108" s="25"/>
      <c r="M1108" s="25"/>
      <c r="N1108" s="25"/>
      <c r="O1108" s="25"/>
      <c r="P1108" s="25"/>
      <c r="Q1108" s="7"/>
      <c r="R1108" s="7"/>
      <c r="S1108" s="7"/>
      <c r="T1108" s="7"/>
      <c r="U1108" s="7"/>
      <c r="V1108" s="7"/>
      <c r="W1108" s="7"/>
      <c r="X1108" s="7"/>
    </row>
    <row r="1109" spans="1:24" x14ac:dyDescent="0.2">
      <c r="A1109" s="7"/>
      <c r="B1109" s="7"/>
      <c r="C1109" s="7"/>
      <c r="D1109" s="25"/>
      <c r="E1109" s="25"/>
      <c r="F1109" s="25"/>
      <c r="G1109" s="25"/>
      <c r="H1109" s="25"/>
      <c r="I1109" s="25"/>
      <c r="J1109" s="25"/>
      <c r="K1109" s="25"/>
      <c r="L1109" s="25"/>
      <c r="M1109" s="25"/>
      <c r="N1109" s="25"/>
      <c r="O1109" s="25"/>
      <c r="P1109" s="25"/>
      <c r="Q1109" s="7"/>
      <c r="R1109" s="7"/>
      <c r="S1109" s="7"/>
      <c r="T1109" s="7"/>
      <c r="U1109" s="7"/>
      <c r="V1109" s="7"/>
      <c r="W1109" s="7"/>
      <c r="X1109" s="7"/>
    </row>
    <row r="1110" spans="1:24" x14ac:dyDescent="0.2">
      <c r="A1110" s="7"/>
      <c r="B1110" s="7"/>
      <c r="C1110" s="7"/>
      <c r="D1110" s="25"/>
      <c r="E1110" s="25"/>
      <c r="F1110" s="25"/>
      <c r="G1110" s="25"/>
      <c r="H1110" s="25"/>
      <c r="I1110" s="25"/>
      <c r="J1110" s="25"/>
      <c r="K1110" s="25"/>
      <c r="L1110" s="25"/>
      <c r="M1110" s="25"/>
      <c r="N1110" s="25"/>
      <c r="O1110" s="25"/>
      <c r="P1110" s="25"/>
      <c r="Q1110" s="7"/>
      <c r="R1110" s="7"/>
      <c r="S1110" s="7"/>
      <c r="T1110" s="7"/>
      <c r="U1110" s="7"/>
      <c r="V1110" s="7"/>
      <c r="W1110" s="7"/>
      <c r="X1110" s="7"/>
    </row>
    <row r="1111" spans="1:24" x14ac:dyDescent="0.2">
      <c r="A1111" s="7"/>
      <c r="B1111" s="7"/>
      <c r="C1111" s="7"/>
      <c r="D1111" s="25"/>
      <c r="E1111" s="25"/>
      <c r="F1111" s="25"/>
      <c r="G1111" s="25"/>
      <c r="H1111" s="25"/>
      <c r="I1111" s="25"/>
      <c r="J1111" s="25"/>
      <c r="K1111" s="25"/>
      <c r="L1111" s="25"/>
      <c r="M1111" s="25"/>
      <c r="N1111" s="25"/>
      <c r="O1111" s="25"/>
      <c r="P1111" s="25"/>
      <c r="Q1111" s="7"/>
      <c r="R1111" s="7"/>
      <c r="S1111" s="7"/>
      <c r="T1111" s="7"/>
      <c r="U1111" s="7"/>
      <c r="V1111" s="7"/>
      <c r="W1111" s="7"/>
      <c r="X1111" s="7"/>
    </row>
    <row r="1112" spans="1:24" x14ac:dyDescent="0.2">
      <c r="A1112" s="7"/>
      <c r="B1112" s="7"/>
      <c r="C1112" s="7"/>
      <c r="D1112" s="25"/>
      <c r="E1112" s="25"/>
      <c r="F1112" s="25"/>
      <c r="G1112" s="25"/>
      <c r="H1112" s="25"/>
      <c r="I1112" s="25"/>
      <c r="J1112" s="25"/>
      <c r="K1112" s="25"/>
      <c r="L1112" s="25"/>
      <c r="M1112" s="25"/>
      <c r="N1112" s="25"/>
      <c r="O1112" s="25"/>
      <c r="P1112" s="25"/>
      <c r="Q1112" s="7"/>
      <c r="R1112" s="7"/>
      <c r="S1112" s="7"/>
      <c r="T1112" s="7"/>
      <c r="U1112" s="7"/>
      <c r="V1112" s="7"/>
      <c r="W1112" s="7"/>
      <c r="X1112" s="7"/>
    </row>
    <row r="1113" spans="1:24" x14ac:dyDescent="0.2">
      <c r="A1113" s="7"/>
      <c r="B1113" s="7"/>
      <c r="C1113" s="7"/>
      <c r="D1113" s="25"/>
      <c r="E1113" s="25"/>
      <c r="F1113" s="25"/>
      <c r="G1113" s="25"/>
      <c r="H1113" s="25"/>
      <c r="I1113" s="25"/>
      <c r="J1113" s="25"/>
      <c r="K1113" s="25"/>
      <c r="L1113" s="25"/>
      <c r="M1113" s="25"/>
      <c r="N1113" s="25"/>
      <c r="O1113" s="25"/>
      <c r="P1113" s="25"/>
      <c r="Q1113" s="7"/>
      <c r="R1113" s="7"/>
      <c r="S1113" s="7"/>
      <c r="T1113" s="7"/>
      <c r="U1113" s="7"/>
      <c r="V1113" s="7"/>
      <c r="W1113" s="7"/>
      <c r="X1113" s="7"/>
    </row>
    <row r="1114" spans="1:24" x14ac:dyDescent="0.2">
      <c r="A1114" s="7"/>
      <c r="B1114" s="7"/>
      <c r="C1114" s="7"/>
      <c r="D1114" s="25"/>
      <c r="E1114" s="25"/>
      <c r="F1114" s="25"/>
      <c r="G1114" s="25"/>
      <c r="H1114" s="25"/>
      <c r="I1114" s="25"/>
      <c r="J1114" s="25"/>
      <c r="K1114" s="25"/>
      <c r="L1114" s="25"/>
      <c r="M1114" s="25"/>
      <c r="N1114" s="25"/>
      <c r="O1114" s="25"/>
      <c r="P1114" s="25"/>
      <c r="Q1114" s="7"/>
      <c r="R1114" s="7"/>
      <c r="S1114" s="7"/>
      <c r="T1114" s="7"/>
      <c r="U1114" s="7"/>
      <c r="V1114" s="7"/>
      <c r="W1114" s="7"/>
      <c r="X1114" s="7"/>
    </row>
    <row r="1115" spans="1:24" x14ac:dyDescent="0.2">
      <c r="A1115" s="7"/>
      <c r="B1115" s="7"/>
      <c r="C1115" s="7"/>
      <c r="D1115" s="25"/>
      <c r="E1115" s="25"/>
      <c r="F1115" s="25"/>
      <c r="G1115" s="25"/>
      <c r="H1115" s="25"/>
      <c r="I1115" s="25"/>
      <c r="J1115" s="25"/>
      <c r="K1115" s="25"/>
      <c r="L1115" s="25"/>
      <c r="M1115" s="25"/>
      <c r="N1115" s="25"/>
      <c r="O1115" s="25"/>
      <c r="P1115" s="25"/>
      <c r="Q1115" s="7"/>
      <c r="R1115" s="7"/>
      <c r="S1115" s="7"/>
      <c r="T1115" s="7"/>
      <c r="U1115" s="7"/>
      <c r="V1115" s="7"/>
      <c r="W1115" s="7"/>
      <c r="X1115" s="7"/>
    </row>
    <row r="1116" spans="1:24" x14ac:dyDescent="0.2">
      <c r="A1116" s="7"/>
      <c r="B1116" s="7"/>
      <c r="C1116" s="7"/>
      <c r="D1116" s="25"/>
      <c r="E1116" s="25"/>
      <c r="F1116" s="25"/>
      <c r="G1116" s="25"/>
      <c r="H1116" s="25"/>
      <c r="I1116" s="25"/>
      <c r="J1116" s="25"/>
      <c r="K1116" s="25"/>
      <c r="L1116" s="25"/>
      <c r="M1116" s="25"/>
      <c r="N1116" s="25"/>
      <c r="O1116" s="25"/>
      <c r="P1116" s="25"/>
      <c r="Q1116" s="7"/>
      <c r="R1116" s="7"/>
      <c r="S1116" s="7"/>
      <c r="T1116" s="7"/>
      <c r="U1116" s="7"/>
      <c r="V1116" s="7"/>
      <c r="W1116" s="7"/>
      <c r="X1116" s="7"/>
    </row>
    <row r="1117" spans="1:24" x14ac:dyDescent="0.2">
      <c r="A1117" s="7"/>
      <c r="B1117" s="7"/>
      <c r="C1117" s="7"/>
      <c r="D1117" s="25"/>
      <c r="E1117" s="25"/>
      <c r="F1117" s="25"/>
      <c r="G1117" s="25"/>
      <c r="H1117" s="25"/>
      <c r="I1117" s="25"/>
      <c r="J1117" s="25"/>
      <c r="K1117" s="25"/>
      <c r="L1117" s="25"/>
      <c r="M1117" s="25"/>
      <c r="N1117" s="25"/>
      <c r="O1117" s="25"/>
      <c r="P1117" s="25"/>
      <c r="Q1117" s="7"/>
      <c r="R1117" s="7"/>
      <c r="S1117" s="7"/>
      <c r="T1117" s="7"/>
      <c r="U1117" s="7"/>
      <c r="V1117" s="7"/>
      <c r="W1117" s="7"/>
      <c r="X1117" s="7"/>
    </row>
    <row r="1118" spans="1:24" x14ac:dyDescent="0.2">
      <c r="A1118" s="7"/>
      <c r="B1118" s="7"/>
      <c r="C1118" s="7"/>
      <c r="D1118" s="25"/>
      <c r="E1118" s="25"/>
      <c r="F1118" s="25"/>
      <c r="G1118" s="25"/>
      <c r="H1118" s="25"/>
      <c r="I1118" s="25"/>
      <c r="J1118" s="25"/>
      <c r="K1118" s="25"/>
      <c r="L1118" s="25"/>
      <c r="M1118" s="25"/>
      <c r="N1118" s="25"/>
      <c r="O1118" s="25"/>
      <c r="P1118" s="25"/>
      <c r="Q1118" s="7"/>
      <c r="R1118" s="7"/>
      <c r="S1118" s="7"/>
      <c r="T1118" s="7"/>
      <c r="U1118" s="7"/>
      <c r="V1118" s="7"/>
      <c r="W1118" s="7"/>
      <c r="X1118" s="7"/>
    </row>
    <row r="1119" spans="1:24" x14ac:dyDescent="0.2">
      <c r="A1119" s="7"/>
      <c r="B1119" s="7"/>
      <c r="C1119" s="7"/>
      <c r="D1119" s="25"/>
      <c r="E1119" s="25"/>
      <c r="F1119" s="25"/>
      <c r="G1119" s="25"/>
      <c r="H1119" s="25"/>
      <c r="I1119" s="25"/>
      <c r="J1119" s="25"/>
      <c r="K1119" s="25"/>
      <c r="L1119" s="25"/>
      <c r="M1119" s="25"/>
      <c r="N1119" s="25"/>
      <c r="O1119" s="25"/>
      <c r="P1119" s="25"/>
      <c r="Q1119" s="7"/>
      <c r="R1119" s="7"/>
      <c r="S1119" s="7"/>
      <c r="T1119" s="7"/>
      <c r="U1119" s="7"/>
      <c r="V1119" s="7"/>
      <c r="W1119" s="7"/>
      <c r="X1119" s="7"/>
    </row>
    <row r="1120" spans="1:24" x14ac:dyDescent="0.2">
      <c r="A1120" s="7"/>
      <c r="B1120" s="7"/>
      <c r="C1120" s="7"/>
      <c r="D1120" s="25"/>
      <c r="E1120" s="25"/>
      <c r="F1120" s="25"/>
      <c r="G1120" s="25"/>
      <c r="H1120" s="25"/>
      <c r="I1120" s="25"/>
      <c r="J1120" s="25"/>
      <c r="K1120" s="25"/>
      <c r="L1120" s="25"/>
      <c r="M1120" s="25"/>
      <c r="N1120" s="25"/>
      <c r="O1120" s="25"/>
      <c r="P1120" s="25"/>
      <c r="Q1120" s="7"/>
      <c r="R1120" s="7"/>
      <c r="S1120" s="7"/>
      <c r="T1120" s="7"/>
      <c r="U1120" s="7"/>
      <c r="V1120" s="7"/>
      <c r="W1120" s="7"/>
      <c r="X1120" s="7"/>
    </row>
    <row r="1121" spans="1:24" x14ac:dyDescent="0.2">
      <c r="A1121" s="7"/>
      <c r="B1121" s="7"/>
      <c r="C1121" s="7"/>
      <c r="D1121" s="25"/>
      <c r="E1121" s="25"/>
      <c r="F1121" s="25"/>
      <c r="G1121" s="25"/>
      <c r="H1121" s="25"/>
      <c r="I1121" s="25"/>
      <c r="J1121" s="25"/>
      <c r="K1121" s="25"/>
      <c r="L1121" s="25"/>
      <c r="M1121" s="25"/>
      <c r="N1121" s="25"/>
      <c r="O1121" s="25"/>
      <c r="P1121" s="25"/>
      <c r="Q1121" s="7"/>
      <c r="R1121" s="7"/>
      <c r="S1121" s="7"/>
      <c r="T1121" s="7"/>
      <c r="U1121" s="7"/>
      <c r="V1121" s="7"/>
      <c r="W1121" s="7"/>
      <c r="X1121" s="7"/>
    </row>
    <row r="1122" spans="1:24" x14ac:dyDescent="0.2">
      <c r="A1122" s="7"/>
      <c r="B1122" s="7"/>
      <c r="C1122" s="7"/>
      <c r="D1122" s="25"/>
      <c r="E1122" s="25"/>
      <c r="F1122" s="25"/>
      <c r="G1122" s="25"/>
      <c r="H1122" s="25"/>
      <c r="I1122" s="25"/>
      <c r="J1122" s="25"/>
      <c r="K1122" s="25"/>
      <c r="L1122" s="25"/>
      <c r="M1122" s="25"/>
      <c r="N1122" s="25"/>
      <c r="O1122" s="25"/>
      <c r="P1122" s="25"/>
      <c r="Q1122" s="7"/>
      <c r="R1122" s="7"/>
      <c r="S1122" s="7"/>
      <c r="T1122" s="7"/>
      <c r="U1122" s="7"/>
      <c r="V1122" s="7"/>
      <c r="W1122" s="7"/>
      <c r="X1122" s="7"/>
    </row>
    <row r="1123" spans="1:24" x14ac:dyDescent="0.2">
      <c r="A1123" s="7"/>
      <c r="B1123" s="7"/>
      <c r="C1123" s="7"/>
      <c r="D1123" s="25"/>
      <c r="E1123" s="25"/>
      <c r="F1123" s="25"/>
      <c r="G1123" s="25"/>
      <c r="H1123" s="25"/>
      <c r="I1123" s="25"/>
      <c r="J1123" s="25"/>
      <c r="K1123" s="25"/>
      <c r="L1123" s="25"/>
      <c r="M1123" s="25"/>
      <c r="N1123" s="25"/>
      <c r="O1123" s="25"/>
      <c r="P1123" s="25"/>
      <c r="Q1123" s="7"/>
      <c r="R1123" s="7"/>
      <c r="S1123" s="7"/>
      <c r="T1123" s="7"/>
      <c r="U1123" s="7"/>
      <c r="V1123" s="7"/>
      <c r="W1123" s="7"/>
      <c r="X1123" s="7"/>
    </row>
    <row r="1124" spans="1:24" x14ac:dyDescent="0.2">
      <c r="A1124" s="7"/>
      <c r="B1124" s="7"/>
      <c r="C1124" s="7"/>
      <c r="D1124" s="25"/>
      <c r="E1124" s="25"/>
      <c r="F1124" s="25"/>
      <c r="G1124" s="25"/>
      <c r="H1124" s="25"/>
      <c r="I1124" s="25"/>
      <c r="J1124" s="25"/>
      <c r="K1124" s="25"/>
      <c r="L1124" s="25"/>
      <c r="M1124" s="25"/>
      <c r="N1124" s="25"/>
      <c r="O1124" s="25"/>
      <c r="P1124" s="25"/>
      <c r="Q1124" s="7"/>
      <c r="R1124" s="7"/>
      <c r="S1124" s="7"/>
      <c r="T1124" s="7"/>
      <c r="U1124" s="7"/>
      <c r="V1124" s="7"/>
      <c r="W1124" s="7"/>
      <c r="X1124" s="7"/>
    </row>
    <row r="1125" spans="1:24" x14ac:dyDescent="0.2">
      <c r="A1125" s="7"/>
      <c r="B1125" s="7"/>
      <c r="C1125" s="7"/>
      <c r="D1125" s="25"/>
      <c r="E1125" s="25"/>
      <c r="F1125" s="25"/>
      <c r="G1125" s="25"/>
      <c r="H1125" s="25"/>
      <c r="I1125" s="25"/>
      <c r="J1125" s="25"/>
      <c r="K1125" s="25"/>
      <c r="L1125" s="25"/>
      <c r="M1125" s="25"/>
      <c r="N1125" s="25"/>
      <c r="O1125" s="25"/>
      <c r="P1125" s="25"/>
      <c r="Q1125" s="7"/>
      <c r="R1125" s="7"/>
      <c r="S1125" s="7"/>
      <c r="T1125" s="7"/>
      <c r="U1125" s="7"/>
      <c r="V1125" s="7"/>
      <c r="W1125" s="7"/>
      <c r="X1125" s="7"/>
    </row>
    <row r="1126" spans="1:24" x14ac:dyDescent="0.2">
      <c r="A1126" s="7"/>
      <c r="B1126" s="7"/>
      <c r="C1126" s="7"/>
      <c r="D1126" s="25"/>
      <c r="E1126" s="25"/>
      <c r="F1126" s="25"/>
      <c r="G1126" s="25"/>
      <c r="H1126" s="25"/>
      <c r="I1126" s="25"/>
      <c r="J1126" s="25"/>
      <c r="K1126" s="25"/>
      <c r="L1126" s="25"/>
      <c r="M1126" s="25"/>
      <c r="N1126" s="25"/>
      <c r="O1126" s="25"/>
      <c r="P1126" s="25"/>
      <c r="Q1126" s="7"/>
      <c r="R1126" s="7"/>
      <c r="S1126" s="7"/>
      <c r="T1126" s="7"/>
      <c r="U1126" s="7"/>
      <c r="V1126" s="7"/>
      <c r="W1126" s="7"/>
      <c r="X1126" s="7"/>
    </row>
    <row r="1127" spans="1:24" x14ac:dyDescent="0.2">
      <c r="A1127" s="7"/>
      <c r="B1127" s="7"/>
      <c r="C1127" s="7"/>
      <c r="D1127" s="25"/>
      <c r="E1127" s="25"/>
      <c r="F1127" s="25"/>
      <c r="G1127" s="25"/>
      <c r="H1127" s="25"/>
      <c r="I1127" s="25"/>
      <c r="J1127" s="25"/>
      <c r="K1127" s="25"/>
      <c r="L1127" s="25"/>
      <c r="M1127" s="25"/>
      <c r="N1127" s="25"/>
      <c r="O1127" s="25"/>
      <c r="P1127" s="25"/>
      <c r="Q1127" s="7"/>
      <c r="R1127" s="7"/>
      <c r="S1127" s="7"/>
      <c r="T1127" s="7"/>
      <c r="U1127" s="7"/>
      <c r="V1127" s="7"/>
      <c r="W1127" s="7"/>
      <c r="X1127" s="7"/>
    </row>
    <row r="1128" spans="1:24" x14ac:dyDescent="0.2">
      <c r="A1128" s="7"/>
      <c r="B1128" s="7"/>
      <c r="C1128" s="7"/>
      <c r="D1128" s="25"/>
      <c r="E1128" s="25"/>
      <c r="F1128" s="25"/>
      <c r="G1128" s="25"/>
      <c r="H1128" s="25"/>
      <c r="I1128" s="25"/>
      <c r="J1128" s="25"/>
      <c r="K1128" s="25"/>
      <c r="L1128" s="25"/>
      <c r="M1128" s="25"/>
      <c r="N1128" s="25"/>
      <c r="O1128" s="25"/>
      <c r="P1128" s="25"/>
      <c r="Q1128" s="7"/>
      <c r="R1128" s="7"/>
      <c r="S1128" s="7"/>
      <c r="T1128" s="7"/>
      <c r="U1128" s="7"/>
      <c r="V1128" s="7"/>
      <c r="W1128" s="7"/>
      <c r="X1128" s="7"/>
    </row>
    <row r="1129" spans="1:24" x14ac:dyDescent="0.2">
      <c r="A1129" s="7"/>
      <c r="B1129" s="7"/>
      <c r="C1129" s="7"/>
      <c r="D1129" s="25"/>
      <c r="E1129" s="25"/>
      <c r="F1129" s="25"/>
      <c r="G1129" s="25"/>
      <c r="H1129" s="25"/>
      <c r="I1129" s="25"/>
      <c r="J1129" s="25"/>
      <c r="K1129" s="25"/>
      <c r="L1129" s="25"/>
      <c r="M1129" s="25"/>
      <c r="N1129" s="25"/>
      <c r="O1129" s="25"/>
      <c r="P1129" s="25"/>
      <c r="Q1129" s="7"/>
      <c r="R1129" s="7"/>
      <c r="S1129" s="7"/>
      <c r="T1129" s="7"/>
      <c r="U1129" s="7"/>
      <c r="V1129" s="7"/>
      <c r="W1129" s="7"/>
      <c r="X1129" s="7"/>
    </row>
    <row r="1130" spans="1:24" x14ac:dyDescent="0.2">
      <c r="A1130" s="7"/>
      <c r="B1130" s="7"/>
      <c r="C1130" s="7"/>
      <c r="D1130" s="25"/>
      <c r="E1130" s="25"/>
      <c r="F1130" s="25"/>
      <c r="G1130" s="25"/>
      <c r="H1130" s="25"/>
      <c r="I1130" s="25"/>
      <c r="J1130" s="25"/>
      <c r="K1130" s="25"/>
      <c r="L1130" s="25"/>
      <c r="M1130" s="25"/>
      <c r="N1130" s="25"/>
      <c r="O1130" s="25"/>
      <c r="P1130" s="25"/>
      <c r="Q1130" s="7"/>
      <c r="R1130" s="7"/>
      <c r="S1130" s="7"/>
      <c r="T1130" s="7"/>
      <c r="U1130" s="7"/>
      <c r="V1130" s="7"/>
      <c r="W1130" s="7"/>
      <c r="X1130" s="7"/>
    </row>
    <row r="1131" spans="1:24" x14ac:dyDescent="0.2">
      <c r="A1131" s="7"/>
      <c r="B1131" s="7"/>
      <c r="C1131" s="7"/>
      <c r="D1131" s="25"/>
      <c r="E1131" s="25"/>
      <c r="F1131" s="25"/>
      <c r="G1131" s="25"/>
      <c r="H1131" s="25"/>
      <c r="I1131" s="25"/>
      <c r="J1131" s="25"/>
      <c r="K1131" s="25"/>
      <c r="L1131" s="25"/>
      <c r="M1131" s="25"/>
      <c r="N1131" s="25"/>
      <c r="O1131" s="25"/>
      <c r="P1131" s="25"/>
      <c r="Q1131" s="7"/>
      <c r="R1131" s="7"/>
      <c r="S1131" s="7"/>
      <c r="T1131" s="7"/>
      <c r="U1131" s="7"/>
      <c r="V1131" s="7"/>
      <c r="W1131" s="7"/>
      <c r="X1131" s="7"/>
    </row>
    <row r="1132" spans="1:24" x14ac:dyDescent="0.2">
      <c r="A1132" s="7"/>
      <c r="B1132" s="7"/>
      <c r="C1132" s="7"/>
      <c r="D1132" s="25"/>
      <c r="E1132" s="25"/>
      <c r="F1132" s="25"/>
      <c r="G1132" s="25"/>
      <c r="H1132" s="25"/>
      <c r="I1132" s="25"/>
      <c r="J1132" s="25"/>
      <c r="K1132" s="25"/>
      <c r="L1132" s="25"/>
      <c r="M1132" s="25"/>
      <c r="N1132" s="25"/>
      <c r="O1132" s="25"/>
      <c r="P1132" s="25"/>
      <c r="Q1132" s="7"/>
      <c r="R1132" s="7"/>
      <c r="S1132" s="7"/>
      <c r="T1132" s="7"/>
      <c r="U1132" s="7"/>
      <c r="V1132" s="7"/>
      <c r="W1132" s="7"/>
      <c r="X1132" s="7"/>
    </row>
    <row r="1133" spans="1:24" x14ac:dyDescent="0.2">
      <c r="A1133" s="7"/>
      <c r="B1133" s="7"/>
      <c r="C1133" s="7"/>
      <c r="D1133" s="25"/>
      <c r="E1133" s="25"/>
      <c r="F1133" s="25"/>
      <c r="G1133" s="25"/>
      <c r="H1133" s="25"/>
      <c r="I1133" s="25"/>
      <c r="J1133" s="25"/>
      <c r="K1133" s="25"/>
      <c r="L1133" s="25"/>
      <c r="M1133" s="25"/>
      <c r="N1133" s="25"/>
      <c r="O1133" s="25"/>
      <c r="P1133" s="25"/>
      <c r="Q1133" s="7"/>
      <c r="R1133" s="7"/>
      <c r="S1133" s="7"/>
      <c r="T1133" s="7"/>
      <c r="U1133" s="7"/>
      <c r="V1133" s="7"/>
      <c r="W1133" s="7"/>
      <c r="X1133" s="7"/>
    </row>
    <row r="1134" spans="1:24" x14ac:dyDescent="0.2">
      <c r="A1134" s="7"/>
      <c r="B1134" s="7"/>
      <c r="C1134" s="7"/>
      <c r="D1134" s="25"/>
      <c r="E1134" s="25"/>
      <c r="F1134" s="25"/>
      <c r="G1134" s="25"/>
      <c r="H1134" s="25"/>
      <c r="I1134" s="25"/>
      <c r="J1134" s="25"/>
      <c r="K1134" s="25"/>
      <c r="L1134" s="25"/>
      <c r="M1134" s="25"/>
      <c r="N1134" s="25"/>
      <c r="O1134" s="25"/>
      <c r="P1134" s="25"/>
      <c r="Q1134" s="7"/>
      <c r="R1134" s="7"/>
      <c r="S1134" s="7"/>
      <c r="T1134" s="7"/>
      <c r="U1134" s="7"/>
      <c r="V1134" s="7"/>
      <c r="W1134" s="7"/>
      <c r="X1134" s="7"/>
    </row>
    <row r="1135" spans="1:24" x14ac:dyDescent="0.2">
      <c r="A1135" s="7"/>
      <c r="B1135" s="7"/>
      <c r="C1135" s="7"/>
      <c r="D1135" s="25"/>
      <c r="E1135" s="25"/>
      <c r="F1135" s="25"/>
      <c r="G1135" s="25"/>
      <c r="H1135" s="25"/>
      <c r="I1135" s="25"/>
      <c r="J1135" s="25"/>
      <c r="K1135" s="25"/>
      <c r="L1135" s="25"/>
      <c r="M1135" s="25"/>
      <c r="N1135" s="25"/>
      <c r="O1135" s="25"/>
      <c r="P1135" s="25"/>
      <c r="Q1135" s="7"/>
      <c r="R1135" s="7"/>
      <c r="S1135" s="7"/>
      <c r="T1135" s="7"/>
      <c r="U1135" s="7"/>
      <c r="V1135" s="7"/>
      <c r="W1135" s="7"/>
      <c r="X1135" s="7"/>
    </row>
    <row r="1136" spans="1:24" x14ac:dyDescent="0.2">
      <c r="A1136" s="7"/>
      <c r="B1136" s="7"/>
      <c r="C1136" s="7"/>
      <c r="D1136" s="25"/>
      <c r="E1136" s="25"/>
      <c r="F1136" s="25"/>
      <c r="G1136" s="25"/>
      <c r="H1136" s="25"/>
      <c r="I1136" s="25"/>
      <c r="J1136" s="25"/>
      <c r="K1136" s="25"/>
      <c r="L1136" s="25"/>
      <c r="M1136" s="25"/>
      <c r="N1136" s="25"/>
      <c r="O1136" s="25"/>
      <c r="P1136" s="25"/>
      <c r="Q1136" s="7"/>
      <c r="R1136" s="7"/>
      <c r="S1136" s="7"/>
      <c r="T1136" s="7"/>
      <c r="U1136" s="7"/>
      <c r="V1136" s="7"/>
      <c r="W1136" s="7"/>
      <c r="X1136" s="7"/>
    </row>
    <row r="1137" spans="1:24" x14ac:dyDescent="0.2">
      <c r="A1137" s="7"/>
      <c r="B1137" s="7"/>
      <c r="C1137" s="7"/>
      <c r="D1137" s="25"/>
      <c r="E1137" s="25"/>
      <c r="F1137" s="25"/>
      <c r="G1137" s="25"/>
      <c r="H1137" s="25"/>
      <c r="I1137" s="25"/>
      <c r="J1137" s="25"/>
      <c r="K1137" s="25"/>
      <c r="L1137" s="25"/>
      <c r="M1137" s="25"/>
      <c r="N1137" s="25"/>
      <c r="O1137" s="25"/>
      <c r="P1137" s="25"/>
      <c r="Q1137" s="7"/>
      <c r="R1137" s="7"/>
      <c r="S1137" s="7"/>
      <c r="T1137" s="7"/>
      <c r="U1137" s="7"/>
      <c r="V1137" s="7"/>
      <c r="W1137" s="7"/>
      <c r="X1137" s="7"/>
    </row>
    <row r="1138" spans="1:24" x14ac:dyDescent="0.2">
      <c r="A1138" s="7"/>
      <c r="B1138" s="7"/>
      <c r="C1138" s="7"/>
      <c r="D1138" s="25"/>
      <c r="E1138" s="25"/>
      <c r="F1138" s="25"/>
      <c r="G1138" s="25"/>
      <c r="H1138" s="25"/>
      <c r="I1138" s="25"/>
      <c r="J1138" s="25"/>
      <c r="K1138" s="25"/>
      <c r="L1138" s="25"/>
      <c r="M1138" s="25"/>
      <c r="N1138" s="25"/>
      <c r="O1138" s="25"/>
      <c r="P1138" s="25"/>
      <c r="Q1138" s="7"/>
      <c r="R1138" s="7"/>
      <c r="S1138" s="7"/>
      <c r="T1138" s="7"/>
      <c r="U1138" s="7"/>
      <c r="V1138" s="7"/>
      <c r="W1138" s="7"/>
      <c r="X1138" s="7"/>
    </row>
    <row r="1139" spans="1:24" x14ac:dyDescent="0.2">
      <c r="A1139" s="7"/>
      <c r="B1139" s="7"/>
      <c r="C1139" s="7"/>
      <c r="D1139" s="25"/>
      <c r="E1139" s="25"/>
      <c r="F1139" s="25"/>
      <c r="G1139" s="25"/>
      <c r="H1139" s="25"/>
      <c r="I1139" s="25"/>
      <c r="J1139" s="25"/>
      <c r="K1139" s="25"/>
      <c r="L1139" s="25"/>
      <c r="M1139" s="25"/>
      <c r="N1139" s="25"/>
      <c r="O1139" s="25"/>
      <c r="P1139" s="25"/>
      <c r="Q1139" s="7"/>
      <c r="R1139" s="7"/>
      <c r="S1139" s="7"/>
      <c r="T1139" s="7"/>
      <c r="U1139" s="7"/>
      <c r="V1139" s="7"/>
      <c r="W1139" s="7"/>
      <c r="X1139" s="7"/>
    </row>
    <row r="1140" spans="1:24" x14ac:dyDescent="0.2">
      <c r="A1140" s="7"/>
      <c r="B1140" s="7"/>
      <c r="C1140" s="7"/>
      <c r="D1140" s="25"/>
      <c r="E1140" s="25"/>
      <c r="F1140" s="25"/>
      <c r="G1140" s="25"/>
      <c r="H1140" s="25"/>
      <c r="I1140" s="25"/>
      <c r="J1140" s="25"/>
      <c r="K1140" s="25"/>
      <c r="L1140" s="25"/>
      <c r="M1140" s="25"/>
      <c r="N1140" s="25"/>
      <c r="O1140" s="25"/>
      <c r="P1140" s="25"/>
      <c r="Q1140" s="7"/>
      <c r="R1140" s="7"/>
      <c r="S1140" s="7"/>
      <c r="T1140" s="7"/>
      <c r="U1140" s="7"/>
      <c r="V1140" s="7"/>
      <c r="W1140" s="7"/>
      <c r="X1140" s="7"/>
    </row>
    <row r="1141" spans="1:24" x14ac:dyDescent="0.2">
      <c r="A1141" s="7"/>
      <c r="B1141" s="7"/>
      <c r="C1141" s="7"/>
      <c r="D1141" s="25"/>
      <c r="E1141" s="25"/>
      <c r="F1141" s="25"/>
      <c r="G1141" s="25"/>
      <c r="H1141" s="25"/>
      <c r="I1141" s="25"/>
      <c r="J1141" s="25"/>
      <c r="K1141" s="25"/>
      <c r="L1141" s="25"/>
      <c r="M1141" s="25"/>
      <c r="N1141" s="25"/>
      <c r="O1141" s="25"/>
      <c r="P1141" s="25"/>
      <c r="Q1141" s="7"/>
      <c r="R1141" s="7"/>
      <c r="S1141" s="7"/>
      <c r="T1141" s="7"/>
      <c r="U1141" s="7"/>
      <c r="V1141" s="7"/>
      <c r="W1141" s="7"/>
      <c r="X1141" s="7"/>
    </row>
    <row r="1142" spans="1:24" x14ac:dyDescent="0.2">
      <c r="A1142" s="7"/>
      <c r="B1142" s="7"/>
      <c r="C1142" s="7"/>
      <c r="D1142" s="25"/>
      <c r="E1142" s="25"/>
      <c r="F1142" s="25"/>
      <c r="G1142" s="25"/>
      <c r="H1142" s="25"/>
      <c r="I1142" s="25"/>
      <c r="J1142" s="25"/>
      <c r="K1142" s="25"/>
      <c r="L1142" s="25"/>
      <c r="M1142" s="25"/>
      <c r="N1142" s="25"/>
      <c r="O1142" s="25"/>
      <c r="P1142" s="25"/>
      <c r="Q1142" s="7"/>
      <c r="R1142" s="7"/>
      <c r="S1142" s="7"/>
      <c r="T1142" s="7"/>
      <c r="U1142" s="7"/>
      <c r="V1142" s="7"/>
      <c r="W1142" s="7"/>
      <c r="X1142" s="7"/>
    </row>
    <row r="1143" spans="1:24" x14ac:dyDescent="0.2">
      <c r="A1143" s="7"/>
      <c r="B1143" s="7"/>
      <c r="C1143" s="7"/>
      <c r="D1143" s="25"/>
      <c r="E1143" s="25"/>
      <c r="F1143" s="25"/>
      <c r="G1143" s="25"/>
      <c r="H1143" s="25"/>
      <c r="I1143" s="25"/>
      <c r="J1143" s="25"/>
      <c r="K1143" s="25"/>
      <c r="L1143" s="25"/>
      <c r="M1143" s="25"/>
      <c r="N1143" s="25"/>
      <c r="O1143" s="25"/>
      <c r="P1143" s="25"/>
      <c r="Q1143" s="7"/>
      <c r="R1143" s="7"/>
      <c r="S1143" s="7"/>
      <c r="T1143" s="7"/>
      <c r="U1143" s="7"/>
      <c r="V1143" s="7"/>
      <c r="W1143" s="7"/>
      <c r="X1143" s="7"/>
    </row>
    <row r="1144" spans="1:24" x14ac:dyDescent="0.2">
      <c r="A1144" s="7"/>
      <c r="B1144" s="7"/>
      <c r="C1144" s="7"/>
      <c r="D1144" s="25"/>
      <c r="E1144" s="25"/>
      <c r="F1144" s="25"/>
      <c r="G1144" s="25"/>
      <c r="H1144" s="25"/>
      <c r="I1144" s="25"/>
      <c r="J1144" s="25"/>
      <c r="K1144" s="25"/>
      <c r="L1144" s="25"/>
      <c r="M1144" s="25"/>
      <c r="N1144" s="25"/>
      <c r="O1144" s="25"/>
      <c r="P1144" s="25"/>
      <c r="Q1144" s="7"/>
      <c r="R1144" s="7"/>
      <c r="S1144" s="7"/>
      <c r="T1144" s="7"/>
      <c r="U1144" s="7"/>
      <c r="V1144" s="7"/>
      <c r="W1144" s="7"/>
      <c r="X1144" s="7"/>
    </row>
    <row r="1145" spans="1:24" x14ac:dyDescent="0.2">
      <c r="A1145" s="7"/>
      <c r="B1145" s="7"/>
      <c r="C1145" s="7"/>
      <c r="D1145" s="25"/>
      <c r="E1145" s="25"/>
      <c r="F1145" s="25"/>
      <c r="G1145" s="25"/>
      <c r="H1145" s="25"/>
      <c r="I1145" s="25"/>
      <c r="J1145" s="25"/>
      <c r="K1145" s="25"/>
      <c r="L1145" s="25"/>
      <c r="M1145" s="25"/>
      <c r="N1145" s="25"/>
      <c r="O1145" s="25"/>
      <c r="P1145" s="25"/>
      <c r="Q1145" s="7"/>
      <c r="R1145" s="7"/>
      <c r="S1145" s="7"/>
      <c r="T1145" s="7"/>
      <c r="U1145" s="7"/>
      <c r="V1145" s="7"/>
      <c r="W1145" s="7"/>
      <c r="X1145" s="7"/>
    </row>
    <row r="1146" spans="1:24" x14ac:dyDescent="0.2">
      <c r="A1146" s="7"/>
      <c r="B1146" s="7"/>
      <c r="C1146" s="7"/>
      <c r="D1146" s="25"/>
      <c r="E1146" s="25"/>
      <c r="F1146" s="25"/>
      <c r="G1146" s="25"/>
      <c r="H1146" s="25"/>
      <c r="I1146" s="25"/>
      <c r="J1146" s="25"/>
      <c r="K1146" s="25"/>
      <c r="L1146" s="25"/>
      <c r="M1146" s="25"/>
      <c r="N1146" s="25"/>
      <c r="O1146" s="25"/>
      <c r="P1146" s="25"/>
      <c r="Q1146" s="7"/>
      <c r="R1146" s="7"/>
      <c r="S1146" s="7"/>
      <c r="T1146" s="7"/>
      <c r="U1146" s="7"/>
      <c r="V1146" s="7"/>
      <c r="W1146" s="7"/>
      <c r="X1146" s="7"/>
    </row>
    <row r="1147" spans="1:24" x14ac:dyDescent="0.2">
      <c r="A1147" s="7"/>
      <c r="B1147" s="7"/>
      <c r="C1147" s="7"/>
      <c r="D1147" s="25"/>
      <c r="E1147" s="25"/>
      <c r="F1147" s="25"/>
      <c r="G1147" s="25"/>
      <c r="H1147" s="25"/>
      <c r="I1147" s="25"/>
      <c r="J1147" s="25"/>
      <c r="K1147" s="25"/>
      <c r="L1147" s="25"/>
      <c r="M1147" s="25"/>
      <c r="N1147" s="25"/>
      <c r="O1147" s="25"/>
      <c r="P1147" s="25"/>
      <c r="Q1147" s="7"/>
      <c r="R1147" s="7"/>
      <c r="S1147" s="7"/>
      <c r="T1147" s="7"/>
      <c r="U1147" s="7"/>
      <c r="V1147" s="7"/>
      <c r="W1147" s="7"/>
      <c r="X1147" s="7"/>
    </row>
    <row r="1148" spans="1:24" x14ac:dyDescent="0.2">
      <c r="A1148" s="7"/>
      <c r="B1148" s="7"/>
      <c r="C1148" s="7"/>
      <c r="D1148" s="25"/>
      <c r="E1148" s="25"/>
      <c r="F1148" s="25"/>
      <c r="G1148" s="25"/>
      <c r="H1148" s="25"/>
      <c r="I1148" s="25"/>
      <c r="J1148" s="25"/>
      <c r="K1148" s="25"/>
      <c r="L1148" s="25"/>
      <c r="M1148" s="25"/>
      <c r="N1148" s="25"/>
      <c r="O1148" s="25"/>
      <c r="P1148" s="25"/>
      <c r="Q1148" s="7"/>
      <c r="R1148" s="7"/>
      <c r="S1148" s="7"/>
      <c r="T1148" s="7"/>
      <c r="U1148" s="7"/>
      <c r="V1148" s="7"/>
      <c r="W1148" s="7"/>
      <c r="X1148" s="7"/>
    </row>
    <row r="1149" spans="1:24" x14ac:dyDescent="0.2">
      <c r="A1149" s="7"/>
      <c r="B1149" s="7"/>
      <c r="C1149" s="7"/>
      <c r="D1149" s="25"/>
      <c r="E1149" s="25"/>
      <c r="F1149" s="25"/>
      <c r="G1149" s="25"/>
      <c r="H1149" s="25"/>
      <c r="I1149" s="25"/>
      <c r="J1149" s="25"/>
      <c r="K1149" s="25"/>
      <c r="L1149" s="25"/>
      <c r="M1149" s="25"/>
      <c r="N1149" s="25"/>
      <c r="O1149" s="25"/>
      <c r="P1149" s="25"/>
      <c r="Q1149" s="7"/>
      <c r="R1149" s="7"/>
      <c r="S1149" s="7"/>
      <c r="T1149" s="7"/>
      <c r="U1149" s="7"/>
      <c r="V1149" s="7"/>
      <c r="W1149" s="7"/>
      <c r="X1149" s="7"/>
    </row>
    <row r="1150" spans="1:24" x14ac:dyDescent="0.2">
      <c r="A1150" s="7"/>
      <c r="B1150" s="7"/>
      <c r="C1150" s="7"/>
      <c r="D1150" s="25"/>
      <c r="E1150" s="25"/>
      <c r="F1150" s="25"/>
      <c r="G1150" s="25"/>
      <c r="H1150" s="25"/>
      <c r="I1150" s="25"/>
      <c r="J1150" s="25"/>
      <c r="K1150" s="25"/>
      <c r="L1150" s="25"/>
      <c r="M1150" s="25"/>
      <c r="N1150" s="25"/>
      <c r="O1150" s="25"/>
      <c r="P1150" s="25"/>
      <c r="Q1150" s="7"/>
      <c r="R1150" s="7"/>
      <c r="S1150" s="7"/>
      <c r="T1150" s="7"/>
      <c r="U1150" s="7"/>
      <c r="V1150" s="7"/>
      <c r="W1150" s="7"/>
      <c r="X1150" s="7"/>
    </row>
  </sheetData>
  <phoneticPr fontId="8" type="noConversion"/>
  <hyperlinks>
    <hyperlink ref="O1" location="'2.1 BASE Formato'!A1" display="'2.1 BASE Formato'!A1" xr:uid="{0D45CC87-6245-4A1F-9447-6CCD855C34CB}"/>
  </hyperlinks>
  <pageMargins left="0.75" right="0.75" top="1" bottom="1" header="0.5" footer="0.5"/>
  <pageSetup orientation="portrait" r:id="rId1"/>
  <headerFooter alignWithMargins="0"/>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8E39B-CFEE-44C5-BD30-DC0BF7710A8D}">
  <sheetPr codeName="Hoja11"/>
  <dimension ref="A1:X981"/>
  <sheetViews>
    <sheetView topLeftCell="A10" zoomScale="90" zoomScaleNormal="90" workbookViewId="0">
      <selection activeCell="A12" sqref="A12:P12"/>
    </sheetView>
  </sheetViews>
  <sheetFormatPr baseColWidth="10" defaultColWidth="8.85546875" defaultRowHeight="12.75" x14ac:dyDescent="0.2"/>
  <cols>
    <col min="1" max="1" width="7.7109375" bestFit="1" customWidth="1"/>
    <col min="2" max="2" width="77.42578125" bestFit="1" customWidth="1"/>
    <col min="3" max="3" width="35.42578125" bestFit="1" customWidth="1"/>
    <col min="4" max="4" width="17.140625" style="17" bestFit="1" customWidth="1"/>
    <col min="5" max="5" width="20.140625" style="17" bestFit="1" customWidth="1"/>
    <col min="6" max="7" width="17.140625" style="17" bestFit="1" customWidth="1"/>
    <col min="8" max="12" width="16" style="17" bestFit="1" customWidth="1"/>
    <col min="13" max="15" width="17.140625" style="17" bestFit="1" customWidth="1"/>
    <col min="16" max="16" width="18.85546875" style="17" bestFit="1" customWidth="1"/>
    <col min="17" max="17" width="18.85546875" bestFit="1" customWidth="1"/>
    <col min="18" max="105" width="17.140625" bestFit="1" customWidth="1"/>
    <col min="106" max="106" width="12.85546875" bestFit="1" customWidth="1"/>
  </cols>
  <sheetData>
    <row r="1" spans="1:19" x14ac:dyDescent="0.2">
      <c r="A1" s="77">
        <v>1</v>
      </c>
      <c r="B1" s="77" t="s">
        <v>537</v>
      </c>
      <c r="C1" s="77"/>
      <c r="D1" s="77"/>
      <c r="E1" s="126" t="s">
        <v>555</v>
      </c>
    </row>
    <row r="2" spans="1:19" x14ac:dyDescent="0.2">
      <c r="A2" s="77">
        <v>2</v>
      </c>
      <c r="B2" s="77" t="s">
        <v>538</v>
      </c>
      <c r="C2" s="77"/>
      <c r="D2" s="77"/>
    </row>
    <row r="3" spans="1:19" x14ac:dyDescent="0.2">
      <c r="A3" s="77">
        <v>3</v>
      </c>
      <c r="B3" s="77" t="s">
        <v>541</v>
      </c>
      <c r="C3" s="77"/>
      <c r="D3" s="77"/>
    </row>
    <row r="4" spans="1:19" x14ac:dyDescent="0.2">
      <c r="A4" s="77">
        <v>4</v>
      </c>
      <c r="B4" s="77" t="s">
        <v>539</v>
      </c>
      <c r="C4" s="77"/>
      <c r="D4" s="77"/>
    </row>
    <row r="5" spans="1:19" x14ac:dyDescent="0.2">
      <c r="A5" s="77">
        <v>5</v>
      </c>
      <c r="B5" s="77" t="s">
        <v>540</v>
      </c>
      <c r="C5" s="77"/>
      <c r="D5" s="77"/>
    </row>
    <row r="6" spans="1:19" x14ac:dyDescent="0.2">
      <c r="A6" s="77">
        <v>6</v>
      </c>
      <c r="B6" s="77" t="s">
        <v>542</v>
      </c>
    </row>
    <row r="7" spans="1:19" ht="15" x14ac:dyDescent="0.2">
      <c r="A7" s="43"/>
    </row>
    <row r="8" spans="1:19" ht="15" x14ac:dyDescent="0.2">
      <c r="A8" s="43"/>
    </row>
    <row r="9" spans="1:19" s="11" customFormat="1" ht="23.25" x14ac:dyDescent="0.35">
      <c r="A9" s="10"/>
      <c r="B9" s="31" t="s">
        <v>536</v>
      </c>
      <c r="C9" s="10"/>
      <c r="D9" s="22"/>
      <c r="E9" s="22"/>
      <c r="F9" s="22"/>
      <c r="G9" s="22"/>
      <c r="H9" s="22"/>
      <c r="I9" s="22"/>
      <c r="J9" s="22"/>
      <c r="K9" s="22"/>
      <c r="L9" s="22"/>
      <c r="M9" s="22"/>
      <c r="N9" s="22"/>
      <c r="O9" s="22"/>
      <c r="P9" s="22"/>
    </row>
    <row r="11" spans="1:19" x14ac:dyDescent="0.2">
      <c r="A11">
        <v>1</v>
      </c>
      <c r="B11">
        <v>2</v>
      </c>
      <c r="C11">
        <v>3</v>
      </c>
      <c r="D11" s="17">
        <v>4</v>
      </c>
      <c r="E11">
        <v>5</v>
      </c>
      <c r="F11">
        <v>6</v>
      </c>
      <c r="G11">
        <v>7</v>
      </c>
      <c r="H11" s="17">
        <v>8</v>
      </c>
      <c r="I11">
        <v>9</v>
      </c>
      <c r="J11">
        <v>10</v>
      </c>
      <c r="K11">
        <v>11</v>
      </c>
      <c r="L11" s="17">
        <v>12</v>
      </c>
      <c r="M11">
        <v>13</v>
      </c>
      <c r="N11">
        <v>14</v>
      </c>
      <c r="O11">
        <v>15</v>
      </c>
      <c r="P11" s="17">
        <v>16</v>
      </c>
      <c r="Q11">
        <v>17</v>
      </c>
      <c r="R11">
        <v>18</v>
      </c>
      <c r="S11">
        <v>19</v>
      </c>
    </row>
    <row r="12" spans="1:19" s="4" customFormat="1" x14ac:dyDescent="0.2">
      <c r="A12" s="147" t="s">
        <v>1</v>
      </c>
      <c r="B12" s="147" t="s">
        <v>2</v>
      </c>
      <c r="C12" s="147" t="s">
        <v>476</v>
      </c>
      <c r="D12" s="147">
        <v>36342</v>
      </c>
      <c r="E12" s="147">
        <v>36373</v>
      </c>
      <c r="F12" s="147">
        <v>36404</v>
      </c>
      <c r="G12" s="147">
        <v>36434</v>
      </c>
      <c r="H12" s="147">
        <v>36465</v>
      </c>
      <c r="I12" s="147">
        <v>36495</v>
      </c>
      <c r="J12" s="147">
        <v>36526</v>
      </c>
      <c r="K12" s="147">
        <v>36557</v>
      </c>
      <c r="L12" s="147">
        <v>36586</v>
      </c>
      <c r="M12" s="147">
        <v>36617</v>
      </c>
      <c r="N12" s="147">
        <v>36647</v>
      </c>
      <c r="O12" s="147">
        <v>36678</v>
      </c>
      <c r="P12" s="147" t="s">
        <v>4</v>
      </c>
      <c r="Q12" s="3"/>
      <c r="R12" s="3"/>
      <c r="S12" s="3"/>
    </row>
    <row r="13" spans="1:19" x14ac:dyDescent="0.2">
      <c r="A13" s="15" t="s">
        <v>5</v>
      </c>
      <c r="B13" s="15" t="s">
        <v>6</v>
      </c>
      <c r="C13" s="15" t="s">
        <v>7</v>
      </c>
      <c r="D13" s="148">
        <v>408350.05</v>
      </c>
      <c r="E13" s="148">
        <v>311641.82</v>
      </c>
      <c r="F13" s="148">
        <v>331357.94</v>
      </c>
      <c r="G13" s="148">
        <v>394958.31</v>
      </c>
      <c r="H13" s="148">
        <v>583851.41</v>
      </c>
      <c r="I13" s="148">
        <v>372062.18</v>
      </c>
      <c r="J13" s="148">
        <v>413402.42</v>
      </c>
      <c r="K13" s="148">
        <v>442301.95</v>
      </c>
      <c r="L13" s="148">
        <v>319903.93</v>
      </c>
      <c r="M13" s="148">
        <v>372062.18</v>
      </c>
      <c r="N13" s="148">
        <v>618249.11</v>
      </c>
      <c r="O13" s="148">
        <v>449256.38</v>
      </c>
      <c r="P13" s="148">
        <v>5017397.68</v>
      </c>
      <c r="Q13" s="149">
        <f>SUM(D13:O13)</f>
        <v>5017397.6800000006</v>
      </c>
      <c r="R13" s="149">
        <f>SUM(D13:I13)</f>
        <v>2402221.7100000004</v>
      </c>
      <c r="S13" s="149">
        <f>SUM(J13:O13)</f>
        <v>2615175.9699999997</v>
      </c>
    </row>
    <row r="14" spans="1:19" x14ac:dyDescent="0.2">
      <c r="A14" s="15" t="s">
        <v>8</v>
      </c>
      <c r="B14" s="15" t="s">
        <v>9</v>
      </c>
      <c r="C14" s="15" t="s">
        <v>7</v>
      </c>
      <c r="D14" s="148">
        <v>325729.01</v>
      </c>
      <c r="E14" s="148">
        <v>248677.45</v>
      </c>
      <c r="F14" s="148">
        <v>264577.55</v>
      </c>
      <c r="G14" s="148">
        <v>315457.84999999998</v>
      </c>
      <c r="H14" s="148">
        <v>466190.73</v>
      </c>
      <c r="I14" s="148">
        <v>297013.74</v>
      </c>
      <c r="J14" s="148">
        <v>330085.93</v>
      </c>
      <c r="K14" s="148">
        <v>352589.76</v>
      </c>
      <c r="L14" s="148">
        <v>255923.14</v>
      </c>
      <c r="M14" s="148">
        <v>297649.74</v>
      </c>
      <c r="N14" s="148">
        <v>493764.76</v>
      </c>
      <c r="O14" s="148">
        <v>358848.75</v>
      </c>
      <c r="P14" s="148">
        <v>4006508.41</v>
      </c>
      <c r="Q14" s="149">
        <f t="shared" ref="Q14:Q77" si="0">SUM(D14:O14)</f>
        <v>4006508.4099999992</v>
      </c>
      <c r="R14" s="149">
        <f t="shared" ref="R14:R77" si="1">SUM(D14:I14)</f>
        <v>1917646.3299999998</v>
      </c>
      <c r="S14" s="149">
        <f t="shared" ref="S14:S77" si="2">SUM(J14:O14)</f>
        <v>2088862.0799999998</v>
      </c>
    </row>
    <row r="15" spans="1:19" x14ac:dyDescent="0.2">
      <c r="A15" s="15" t="s">
        <v>10</v>
      </c>
      <c r="B15" s="15" t="s">
        <v>11</v>
      </c>
      <c r="C15" s="15" t="s">
        <v>12</v>
      </c>
      <c r="D15" s="148">
        <v>452823.52</v>
      </c>
      <c r="E15" s="148">
        <v>830309</v>
      </c>
      <c r="F15" s="148">
        <v>684559.12</v>
      </c>
      <c r="G15" s="148">
        <v>415591.52</v>
      </c>
      <c r="H15" s="148">
        <v>654330.52</v>
      </c>
      <c r="I15" s="148">
        <v>483000.12</v>
      </c>
      <c r="J15" s="148">
        <v>911418.8</v>
      </c>
      <c r="K15" s="148">
        <v>758005.36</v>
      </c>
      <c r="L15" s="148">
        <v>706101.56</v>
      </c>
      <c r="M15" s="148">
        <v>976630.76</v>
      </c>
      <c r="N15" s="148">
        <v>664264.4</v>
      </c>
      <c r="O15" s="148">
        <v>1001639.1</v>
      </c>
      <c r="P15" s="148">
        <v>8538673.7799999993</v>
      </c>
      <c r="Q15" s="149">
        <f t="shared" si="0"/>
        <v>8538673.7800000012</v>
      </c>
      <c r="R15" s="149">
        <f t="shared" si="1"/>
        <v>3520613.8000000003</v>
      </c>
      <c r="S15" s="149">
        <f t="shared" si="2"/>
        <v>5018059.9800000004</v>
      </c>
    </row>
    <row r="16" spans="1:19" x14ac:dyDescent="0.2">
      <c r="A16" s="15" t="s">
        <v>13</v>
      </c>
      <c r="B16" s="15" t="s">
        <v>14</v>
      </c>
      <c r="C16" s="15" t="s">
        <v>12</v>
      </c>
      <c r="D16" s="148">
        <v>1187740</v>
      </c>
      <c r="E16" s="148">
        <v>477950.48</v>
      </c>
      <c r="F16" s="148">
        <v>449547.96</v>
      </c>
      <c r="G16" s="148">
        <v>981069.68</v>
      </c>
      <c r="H16" s="148">
        <v>316646.08</v>
      </c>
      <c r="I16" s="148">
        <v>420491.6</v>
      </c>
      <c r="J16" s="148">
        <v>519923.08</v>
      </c>
      <c r="K16" s="148">
        <v>299037.63</v>
      </c>
      <c r="L16" s="148">
        <v>380819.72</v>
      </c>
      <c r="M16" s="148">
        <v>337567.18</v>
      </c>
      <c r="N16" s="148">
        <v>350990.52</v>
      </c>
      <c r="O16" s="148">
        <v>306494.93</v>
      </c>
      <c r="P16" s="148">
        <v>6028278.8600000003</v>
      </c>
      <c r="Q16" s="149">
        <f t="shared" si="0"/>
        <v>6028278.8599999994</v>
      </c>
      <c r="R16" s="149">
        <f t="shared" si="1"/>
        <v>3833445.8000000003</v>
      </c>
      <c r="S16" s="149">
        <f t="shared" si="2"/>
        <v>2194833.06</v>
      </c>
    </row>
    <row r="17" spans="1:19" x14ac:dyDescent="0.2">
      <c r="A17" s="15" t="s">
        <v>15</v>
      </c>
      <c r="B17" s="15" t="s">
        <v>16</v>
      </c>
      <c r="C17" s="15" t="s">
        <v>12</v>
      </c>
      <c r="D17" s="148">
        <v>6743801.4000000004</v>
      </c>
      <c r="E17" s="148">
        <v>6518772.9199999999</v>
      </c>
      <c r="F17" s="148">
        <v>5828490.3200000003</v>
      </c>
      <c r="G17" s="148">
        <v>6191981</v>
      </c>
      <c r="H17" s="148">
        <v>5709121.4000000004</v>
      </c>
      <c r="I17" s="148">
        <v>4139440.52</v>
      </c>
      <c r="J17" s="148">
        <v>7230164.5199999996</v>
      </c>
      <c r="K17" s="148">
        <v>6343014.7000000002</v>
      </c>
      <c r="L17" s="148">
        <v>6332791.7999999998</v>
      </c>
      <c r="M17" s="148">
        <v>7172847.46</v>
      </c>
      <c r="N17" s="148">
        <v>5466679.4000000004</v>
      </c>
      <c r="O17" s="148">
        <v>8010385.96</v>
      </c>
      <c r="P17" s="148">
        <v>75687491.400000006</v>
      </c>
      <c r="Q17" s="149">
        <f t="shared" si="0"/>
        <v>75687491.399999991</v>
      </c>
      <c r="R17" s="149">
        <f t="shared" si="1"/>
        <v>35131607.560000002</v>
      </c>
      <c r="S17" s="149">
        <f t="shared" si="2"/>
        <v>40555883.840000004</v>
      </c>
    </row>
    <row r="18" spans="1:19" x14ac:dyDescent="0.2">
      <c r="A18" s="15" t="s">
        <v>17</v>
      </c>
      <c r="B18" s="15" t="s">
        <v>18</v>
      </c>
      <c r="C18" s="15" t="s">
        <v>12</v>
      </c>
      <c r="D18" s="148">
        <v>3726184</v>
      </c>
      <c r="E18" s="148">
        <v>3117035.24</v>
      </c>
      <c r="F18" s="148">
        <v>2258913.48</v>
      </c>
      <c r="G18" s="148">
        <v>1887798.16</v>
      </c>
      <c r="H18" s="148">
        <v>1278201.32</v>
      </c>
      <c r="I18" s="148">
        <v>2010460.64</v>
      </c>
      <c r="J18" s="148">
        <v>3188069.68</v>
      </c>
      <c r="K18" s="148">
        <v>1829277.39</v>
      </c>
      <c r="L18" s="148">
        <v>893633.95</v>
      </c>
      <c r="M18" s="148">
        <v>2356011.38</v>
      </c>
      <c r="N18" s="148">
        <v>1550621.98</v>
      </c>
      <c r="O18" s="148">
        <v>1146436.52</v>
      </c>
      <c r="P18" s="148">
        <v>25242643.699999999</v>
      </c>
      <c r="Q18" s="149">
        <f t="shared" si="0"/>
        <v>25242643.740000002</v>
      </c>
      <c r="R18" s="149">
        <f t="shared" si="1"/>
        <v>14278592.840000002</v>
      </c>
      <c r="S18" s="149">
        <f t="shared" si="2"/>
        <v>10964050.9</v>
      </c>
    </row>
    <row r="19" spans="1:19" x14ac:dyDescent="0.2">
      <c r="A19" s="15" t="s">
        <v>19</v>
      </c>
      <c r="B19" s="15" t="s">
        <v>20</v>
      </c>
      <c r="C19" s="15" t="s">
        <v>12</v>
      </c>
      <c r="D19" s="148">
        <v>216651.4</v>
      </c>
      <c r="E19" s="148">
        <v>218161.5</v>
      </c>
      <c r="F19" s="148">
        <v>179583.5</v>
      </c>
      <c r="G19" s="148">
        <v>226556.5</v>
      </c>
      <c r="H19" s="148">
        <v>187674.5</v>
      </c>
      <c r="I19" s="148">
        <v>200378.5</v>
      </c>
      <c r="J19" s="148">
        <v>297777.5</v>
      </c>
      <c r="K19" s="148">
        <v>286291.09999999998</v>
      </c>
      <c r="L19" s="148">
        <v>277640.92</v>
      </c>
      <c r="M19" s="148">
        <v>268784.45</v>
      </c>
      <c r="N19" s="148">
        <v>279082.95</v>
      </c>
      <c r="O19" s="148">
        <v>300091.53000000003</v>
      </c>
      <c r="P19" s="148">
        <v>2938674.35</v>
      </c>
      <c r="Q19" s="149">
        <f t="shared" si="0"/>
        <v>2938674.3500000006</v>
      </c>
      <c r="R19" s="149">
        <f t="shared" si="1"/>
        <v>1229005.8999999999</v>
      </c>
      <c r="S19" s="149">
        <f t="shared" si="2"/>
        <v>1709668.45</v>
      </c>
    </row>
    <row r="20" spans="1:19" x14ac:dyDescent="0.2">
      <c r="A20" s="15" t="s">
        <v>21</v>
      </c>
      <c r="B20" s="15" t="s">
        <v>22</v>
      </c>
      <c r="C20" s="15" t="s">
        <v>12</v>
      </c>
      <c r="D20" s="148">
        <v>566364.80000000005</v>
      </c>
      <c r="E20" s="148">
        <v>474708.5</v>
      </c>
      <c r="F20" s="148">
        <v>472394.5</v>
      </c>
      <c r="G20" s="148">
        <v>586507.5</v>
      </c>
      <c r="H20" s="148">
        <v>483334.5</v>
      </c>
      <c r="I20" s="148">
        <v>460235.5</v>
      </c>
      <c r="J20" s="148">
        <v>646178.5</v>
      </c>
      <c r="K20" s="148">
        <v>627369.34</v>
      </c>
      <c r="L20" s="148">
        <v>601830.38</v>
      </c>
      <c r="M20" s="148">
        <v>601006.22</v>
      </c>
      <c r="N20" s="148">
        <v>646112.73</v>
      </c>
      <c r="O20" s="148">
        <v>665472.99</v>
      </c>
      <c r="P20" s="148">
        <v>6831515.46</v>
      </c>
      <c r="Q20" s="149">
        <f t="shared" si="0"/>
        <v>6831515.459999999</v>
      </c>
      <c r="R20" s="149">
        <f t="shared" si="1"/>
        <v>3043545.3</v>
      </c>
      <c r="S20" s="149">
        <f t="shared" si="2"/>
        <v>3787970.1599999992</v>
      </c>
    </row>
    <row r="21" spans="1:19" x14ac:dyDescent="0.2">
      <c r="A21" s="15" t="s">
        <v>23</v>
      </c>
      <c r="B21" s="15" t="s">
        <v>24</v>
      </c>
      <c r="C21" s="15" t="s">
        <v>12</v>
      </c>
      <c r="D21" s="148">
        <v>184731.92</v>
      </c>
      <c r="E21" s="148">
        <v>164156.20000000001</v>
      </c>
      <c r="F21" s="148">
        <v>164156.20000000001</v>
      </c>
      <c r="G21" s="148">
        <v>199100.74</v>
      </c>
      <c r="H21" s="148">
        <v>163810.20000000001</v>
      </c>
      <c r="I21" s="148">
        <v>163810.20000000001</v>
      </c>
      <c r="J21" s="148">
        <v>199100.74</v>
      </c>
      <c r="K21" s="148">
        <v>175259.8</v>
      </c>
      <c r="L21" s="148">
        <v>175259.8</v>
      </c>
      <c r="M21" s="148">
        <v>213017.06</v>
      </c>
      <c r="N21" s="148">
        <v>175259.8</v>
      </c>
      <c r="O21" s="148">
        <v>185538.1</v>
      </c>
      <c r="P21" s="148">
        <v>2163200.7599999998</v>
      </c>
      <c r="Q21" s="149">
        <f t="shared" si="0"/>
        <v>2163200.7600000002</v>
      </c>
      <c r="R21" s="149">
        <f t="shared" si="1"/>
        <v>1039765.46</v>
      </c>
      <c r="S21" s="149">
        <f t="shared" si="2"/>
        <v>1123435.3</v>
      </c>
    </row>
    <row r="22" spans="1:19" x14ac:dyDescent="0.2">
      <c r="A22" s="15" t="s">
        <v>25</v>
      </c>
      <c r="B22" s="15" t="s">
        <v>26</v>
      </c>
      <c r="C22" s="15" t="s">
        <v>12</v>
      </c>
      <c r="D22" s="148">
        <v>78193.2</v>
      </c>
      <c r="E22" s="148">
        <v>20806.599999999999</v>
      </c>
      <c r="F22" s="148">
        <v>252124.79999999999</v>
      </c>
      <c r="G22" s="148">
        <v>256784.7</v>
      </c>
      <c r="H22" s="148">
        <v>215869.9</v>
      </c>
      <c r="I22" s="148">
        <v>916.1</v>
      </c>
      <c r="J22" s="148">
        <v>245792.5</v>
      </c>
      <c r="K22" s="148">
        <v>216927.72</v>
      </c>
      <c r="L22" s="148">
        <v>216927.72</v>
      </c>
      <c r="M22" s="148">
        <v>262992.65000000002</v>
      </c>
      <c r="N22" s="148">
        <v>216927.72</v>
      </c>
      <c r="O22" s="148">
        <v>229669.19</v>
      </c>
      <c r="P22" s="148">
        <v>2213932.7999999998</v>
      </c>
      <c r="Q22" s="149">
        <f t="shared" si="0"/>
        <v>2213932.8000000003</v>
      </c>
      <c r="R22" s="149">
        <f t="shared" si="1"/>
        <v>824695.3</v>
      </c>
      <c r="S22" s="149">
        <f t="shared" si="2"/>
        <v>1389237.5</v>
      </c>
    </row>
    <row r="23" spans="1:19" x14ac:dyDescent="0.2">
      <c r="A23" s="15" t="s">
        <v>27</v>
      </c>
      <c r="B23" s="15" t="s">
        <v>28</v>
      </c>
      <c r="C23" s="15" t="s">
        <v>7</v>
      </c>
      <c r="D23" s="148">
        <v>627575.81000000006</v>
      </c>
      <c r="E23" s="148">
        <v>428778.5</v>
      </c>
      <c r="F23" s="148">
        <v>536994.03</v>
      </c>
      <c r="G23" s="148">
        <v>582099.30000000005</v>
      </c>
      <c r="H23" s="148">
        <v>875933.23</v>
      </c>
      <c r="I23" s="148">
        <v>521773.32</v>
      </c>
      <c r="J23" s="148">
        <v>574303.32999999996</v>
      </c>
      <c r="K23" s="148">
        <v>388684.93</v>
      </c>
      <c r="L23" s="148">
        <v>478895.47</v>
      </c>
      <c r="M23" s="148">
        <v>389056.17</v>
      </c>
      <c r="N23" s="148">
        <v>697368.33</v>
      </c>
      <c r="O23" s="148">
        <v>395367.19</v>
      </c>
      <c r="P23" s="148">
        <v>6496829.6100000003</v>
      </c>
      <c r="Q23" s="149">
        <f t="shared" si="0"/>
        <v>6496829.6100000003</v>
      </c>
      <c r="R23" s="149">
        <f t="shared" si="1"/>
        <v>3573154.19</v>
      </c>
      <c r="S23" s="149">
        <f t="shared" si="2"/>
        <v>2923675.42</v>
      </c>
    </row>
    <row r="24" spans="1:19" x14ac:dyDescent="0.2">
      <c r="A24" s="15" t="s">
        <v>29</v>
      </c>
      <c r="B24" s="15" t="s">
        <v>30</v>
      </c>
      <c r="C24" s="15" t="s">
        <v>31</v>
      </c>
      <c r="D24" s="148">
        <v>696424.43</v>
      </c>
      <c r="E24" s="148">
        <v>616235.62</v>
      </c>
      <c r="F24" s="148">
        <v>609320.76</v>
      </c>
      <c r="G24" s="148">
        <v>745177.32</v>
      </c>
      <c r="H24" s="148">
        <v>616235.62</v>
      </c>
      <c r="I24" s="148">
        <v>609320.76</v>
      </c>
      <c r="J24" s="148">
        <v>745177.32</v>
      </c>
      <c r="K24" s="148">
        <v>673827.48</v>
      </c>
      <c r="L24" s="148">
        <v>666266.38</v>
      </c>
      <c r="M24" s="148">
        <v>814819.77</v>
      </c>
      <c r="N24" s="148">
        <v>673827.48</v>
      </c>
      <c r="O24" s="148">
        <v>666266.38</v>
      </c>
      <c r="P24" s="148">
        <v>8132899.3200000003</v>
      </c>
      <c r="Q24" s="149">
        <f t="shared" si="0"/>
        <v>8132899.3200000012</v>
      </c>
      <c r="R24" s="149">
        <f t="shared" si="1"/>
        <v>3892714.51</v>
      </c>
      <c r="S24" s="149">
        <f t="shared" si="2"/>
        <v>4240184.8099999996</v>
      </c>
    </row>
    <row r="25" spans="1:19" x14ac:dyDescent="0.2">
      <c r="A25" s="15" t="s">
        <v>32</v>
      </c>
      <c r="B25" s="15" t="s">
        <v>33</v>
      </c>
      <c r="C25" s="15" t="s">
        <v>31</v>
      </c>
      <c r="D25" s="148">
        <v>520255.43</v>
      </c>
      <c r="E25" s="148">
        <v>487212.59</v>
      </c>
      <c r="F25" s="148">
        <v>478324.26</v>
      </c>
      <c r="G25" s="148">
        <v>556673.31000000006</v>
      </c>
      <c r="H25" s="148">
        <v>487212.59</v>
      </c>
      <c r="I25" s="148">
        <v>478324.26</v>
      </c>
      <c r="J25" s="148">
        <v>556673.31000000006</v>
      </c>
      <c r="K25" s="148">
        <v>532746.48</v>
      </c>
      <c r="L25" s="148">
        <v>523027.46</v>
      </c>
      <c r="M25" s="148">
        <v>608698.85</v>
      </c>
      <c r="N25" s="148">
        <v>532746.48</v>
      </c>
      <c r="O25" s="148">
        <v>523027.46</v>
      </c>
      <c r="P25" s="148">
        <v>6284922.4800000004</v>
      </c>
      <c r="Q25" s="149">
        <f t="shared" si="0"/>
        <v>6284922.4799999995</v>
      </c>
      <c r="R25" s="149">
        <f t="shared" si="1"/>
        <v>3008002.4400000004</v>
      </c>
      <c r="S25" s="149">
        <f t="shared" si="2"/>
        <v>3276920.04</v>
      </c>
    </row>
    <row r="26" spans="1:19" x14ac:dyDescent="0.2">
      <c r="A26" s="15" t="s">
        <v>34</v>
      </c>
      <c r="B26" s="15" t="s">
        <v>35</v>
      </c>
      <c r="C26" s="15" t="s">
        <v>31</v>
      </c>
      <c r="D26" s="148">
        <v>280649.77</v>
      </c>
      <c r="E26" s="148">
        <v>238693.53</v>
      </c>
      <c r="F26" s="148">
        <v>230993.74</v>
      </c>
      <c r="G26" s="148">
        <v>300291.87</v>
      </c>
      <c r="H26" s="148">
        <v>238693.53</v>
      </c>
      <c r="I26" s="148">
        <v>230993.74</v>
      </c>
      <c r="J26" s="148">
        <v>300291.87</v>
      </c>
      <c r="K26" s="148">
        <v>261001.59</v>
      </c>
      <c r="L26" s="148">
        <v>252582.19</v>
      </c>
      <c r="M26" s="148">
        <v>328356.84000000003</v>
      </c>
      <c r="N26" s="148">
        <v>261001.59</v>
      </c>
      <c r="O26" s="148">
        <v>252582.19</v>
      </c>
      <c r="P26" s="148">
        <v>3176132.45</v>
      </c>
      <c r="Q26" s="149">
        <f t="shared" si="0"/>
        <v>3176132.45</v>
      </c>
      <c r="R26" s="149">
        <f t="shared" si="1"/>
        <v>1520316.1800000002</v>
      </c>
      <c r="S26" s="149">
        <f t="shared" si="2"/>
        <v>1655816.27</v>
      </c>
    </row>
    <row r="27" spans="1:19" x14ac:dyDescent="0.2">
      <c r="A27" s="15" t="s">
        <v>36</v>
      </c>
      <c r="B27" s="15" t="s">
        <v>37</v>
      </c>
      <c r="C27" s="15" t="s">
        <v>38</v>
      </c>
      <c r="D27" s="148">
        <v>334347.71999999997</v>
      </c>
      <c r="E27" s="148">
        <v>294819.45</v>
      </c>
      <c r="F27" s="148">
        <v>288582.88</v>
      </c>
      <c r="G27" s="148">
        <v>357752.06</v>
      </c>
      <c r="H27" s="148">
        <v>294819.45</v>
      </c>
      <c r="I27" s="148">
        <v>288582.88</v>
      </c>
      <c r="J27" s="148">
        <v>357752.06</v>
      </c>
      <c r="K27" s="148">
        <v>322372.65999999997</v>
      </c>
      <c r="L27" s="148">
        <v>315553.24</v>
      </c>
      <c r="M27" s="148">
        <v>391186.83</v>
      </c>
      <c r="N27" s="148">
        <v>322372.65999999997</v>
      </c>
      <c r="O27" s="148">
        <v>315553.24</v>
      </c>
      <c r="P27" s="148">
        <v>3883695.13</v>
      </c>
      <c r="Q27" s="149">
        <f t="shared" si="0"/>
        <v>3883695.1300000008</v>
      </c>
      <c r="R27" s="149">
        <f t="shared" si="1"/>
        <v>1858904.44</v>
      </c>
      <c r="S27" s="149">
        <f t="shared" si="2"/>
        <v>2024790.69</v>
      </c>
    </row>
    <row r="28" spans="1:19" x14ac:dyDescent="0.2">
      <c r="A28" s="15" t="s">
        <v>39</v>
      </c>
      <c r="B28" s="15" t="s">
        <v>40</v>
      </c>
      <c r="C28" s="15" t="s">
        <v>7</v>
      </c>
      <c r="D28" s="148">
        <v>582201.5</v>
      </c>
      <c r="E28" s="148">
        <v>583556.30000000005</v>
      </c>
      <c r="F28" s="148">
        <v>672289.7</v>
      </c>
      <c r="G28" s="148">
        <v>807758.13</v>
      </c>
      <c r="H28" s="148">
        <v>612292.03</v>
      </c>
      <c r="I28" s="148">
        <v>709235.64</v>
      </c>
      <c r="J28" s="148">
        <v>553557.47</v>
      </c>
      <c r="K28" s="148">
        <v>460250.64</v>
      </c>
      <c r="L28" s="148">
        <v>505849.24</v>
      </c>
      <c r="M28" s="148">
        <v>626898.77</v>
      </c>
      <c r="N28" s="148">
        <v>552431.99</v>
      </c>
      <c r="O28" s="148">
        <v>585892.82999999996</v>
      </c>
      <c r="P28" s="148">
        <v>7252214.2400000002</v>
      </c>
      <c r="Q28" s="149">
        <f t="shared" si="0"/>
        <v>7252214.2400000002</v>
      </c>
      <c r="R28" s="149">
        <f t="shared" si="1"/>
        <v>3967333.3000000003</v>
      </c>
      <c r="S28" s="149">
        <f t="shared" si="2"/>
        <v>3284880.9400000004</v>
      </c>
    </row>
    <row r="29" spans="1:19" x14ac:dyDescent="0.2">
      <c r="A29" s="15" t="s">
        <v>41</v>
      </c>
      <c r="B29" s="15" t="s">
        <v>42</v>
      </c>
      <c r="C29" s="15" t="s">
        <v>7</v>
      </c>
      <c r="D29" s="148">
        <v>582201.5</v>
      </c>
      <c r="E29" s="148">
        <v>583556.30000000005</v>
      </c>
      <c r="F29" s="148">
        <v>672289.7</v>
      </c>
      <c r="G29" s="148">
        <v>807758.13</v>
      </c>
      <c r="H29" s="148">
        <v>612292.03</v>
      </c>
      <c r="I29" s="148">
        <v>709235.64</v>
      </c>
      <c r="J29" s="148">
        <v>553557.47</v>
      </c>
      <c r="K29" s="148">
        <v>460250.64</v>
      </c>
      <c r="L29" s="148">
        <v>505849.24</v>
      </c>
      <c r="M29" s="148">
        <v>626898.77</v>
      </c>
      <c r="N29" s="148">
        <v>552431.99</v>
      </c>
      <c r="O29" s="148">
        <v>586548.93000000005</v>
      </c>
      <c r="P29" s="148">
        <v>7252870.3399999999</v>
      </c>
      <c r="Q29" s="149">
        <f t="shared" si="0"/>
        <v>7252870.3399999999</v>
      </c>
      <c r="R29" s="149">
        <f t="shared" si="1"/>
        <v>3967333.3000000003</v>
      </c>
      <c r="S29" s="149">
        <f t="shared" si="2"/>
        <v>3285537.0400000005</v>
      </c>
    </row>
    <row r="30" spans="1:19" x14ac:dyDescent="0.2">
      <c r="A30" s="15" t="s">
        <v>43</v>
      </c>
      <c r="B30" s="15" t="s">
        <v>44</v>
      </c>
      <c r="C30" s="15" t="s">
        <v>7</v>
      </c>
      <c r="D30" s="148">
        <v>582201.5</v>
      </c>
      <c r="E30" s="148">
        <v>583556.30000000005</v>
      </c>
      <c r="F30" s="148">
        <v>672289.7</v>
      </c>
      <c r="G30" s="148">
        <v>807758.13</v>
      </c>
      <c r="H30" s="148">
        <v>612292.03</v>
      </c>
      <c r="I30" s="148">
        <v>709235.64</v>
      </c>
      <c r="J30" s="148">
        <v>553557.47</v>
      </c>
      <c r="K30" s="148">
        <v>460250.64</v>
      </c>
      <c r="L30" s="148">
        <v>505849.24</v>
      </c>
      <c r="M30" s="148">
        <v>626898.77</v>
      </c>
      <c r="N30" s="148">
        <v>552431.99</v>
      </c>
      <c r="O30" s="148">
        <v>584908.68999999994</v>
      </c>
      <c r="P30" s="148">
        <v>7251230.0999999996</v>
      </c>
      <c r="Q30" s="149">
        <f t="shared" si="0"/>
        <v>7251230.0999999996</v>
      </c>
      <c r="R30" s="149">
        <f t="shared" si="1"/>
        <v>3967333.3000000003</v>
      </c>
      <c r="S30" s="149">
        <f t="shared" si="2"/>
        <v>3283896.8000000003</v>
      </c>
    </row>
    <row r="31" spans="1:19" x14ac:dyDescent="0.2">
      <c r="A31" s="15" t="s">
        <v>45</v>
      </c>
      <c r="B31" s="15" t="s">
        <v>46</v>
      </c>
      <c r="C31" s="15" t="s">
        <v>7</v>
      </c>
      <c r="D31" s="148">
        <v>582201.5</v>
      </c>
      <c r="E31" s="148">
        <v>583556.30000000005</v>
      </c>
      <c r="F31" s="148">
        <v>672289.7</v>
      </c>
      <c r="G31" s="148">
        <v>807758.13</v>
      </c>
      <c r="H31" s="148">
        <v>612292.03</v>
      </c>
      <c r="I31" s="148">
        <v>709235.64</v>
      </c>
      <c r="J31" s="148">
        <v>553557.47</v>
      </c>
      <c r="K31" s="148">
        <v>460250.64</v>
      </c>
      <c r="L31" s="148">
        <v>505849.24</v>
      </c>
      <c r="M31" s="148">
        <v>626898.77</v>
      </c>
      <c r="N31" s="148">
        <v>552431.99</v>
      </c>
      <c r="O31" s="148">
        <v>585236.74</v>
      </c>
      <c r="P31" s="148">
        <v>7251558.1500000004</v>
      </c>
      <c r="Q31" s="149">
        <f t="shared" si="0"/>
        <v>7251558.1500000004</v>
      </c>
      <c r="R31" s="149">
        <f t="shared" si="1"/>
        <v>3967333.3000000003</v>
      </c>
      <c r="S31" s="149">
        <f t="shared" si="2"/>
        <v>3284224.8500000006</v>
      </c>
    </row>
    <row r="32" spans="1:19" x14ac:dyDescent="0.2">
      <c r="A32" s="15" t="s">
        <v>47</v>
      </c>
      <c r="B32" s="15" t="s">
        <v>48</v>
      </c>
      <c r="C32" s="15" t="s">
        <v>7</v>
      </c>
      <c r="D32" s="148">
        <v>323226.28999999998</v>
      </c>
      <c r="E32" s="148">
        <v>324223</v>
      </c>
      <c r="F32" s="148">
        <v>373523.45</v>
      </c>
      <c r="G32" s="148">
        <v>448344.14</v>
      </c>
      <c r="H32" s="148">
        <v>339883.14</v>
      </c>
      <c r="I32" s="148">
        <v>393823.64</v>
      </c>
      <c r="J32" s="148">
        <v>307402.84000000003</v>
      </c>
      <c r="K32" s="148">
        <v>255472.65</v>
      </c>
      <c r="L32" s="148">
        <v>280778.90999999997</v>
      </c>
      <c r="M32" s="148">
        <v>348262.25</v>
      </c>
      <c r="N32" s="148">
        <v>306687.69</v>
      </c>
      <c r="O32" s="148">
        <v>325968.64000000001</v>
      </c>
      <c r="P32" s="148">
        <v>4027596.64</v>
      </c>
      <c r="Q32" s="149">
        <f t="shared" si="0"/>
        <v>4027596.64</v>
      </c>
      <c r="R32" s="149">
        <f t="shared" si="1"/>
        <v>2203023.66</v>
      </c>
      <c r="S32" s="149">
        <f t="shared" si="2"/>
        <v>1824572.98</v>
      </c>
    </row>
    <row r="33" spans="1:19" x14ac:dyDescent="0.2">
      <c r="A33" s="15" t="s">
        <v>49</v>
      </c>
      <c r="B33" s="15" t="s">
        <v>50</v>
      </c>
      <c r="C33" s="15" t="s">
        <v>7</v>
      </c>
      <c r="D33" s="148">
        <v>182706.9</v>
      </c>
      <c r="E33" s="148">
        <v>138252.48000000001</v>
      </c>
      <c r="F33" s="148">
        <v>233841.1</v>
      </c>
      <c r="G33" s="148">
        <v>409356.94</v>
      </c>
      <c r="H33" s="148">
        <v>486583.91</v>
      </c>
      <c r="I33" s="148">
        <v>386134.85</v>
      </c>
      <c r="J33" s="148">
        <v>371553.53</v>
      </c>
      <c r="K33" s="148">
        <v>282859.2</v>
      </c>
      <c r="L33" s="148">
        <v>253923.71</v>
      </c>
      <c r="M33" s="148">
        <v>265734.12</v>
      </c>
      <c r="N33" s="148">
        <v>255695.27</v>
      </c>
      <c r="O33" s="148">
        <v>216130.42</v>
      </c>
      <c r="P33" s="148">
        <v>3482772.43</v>
      </c>
      <c r="Q33" s="149">
        <f t="shared" si="0"/>
        <v>3482772.43</v>
      </c>
      <c r="R33" s="149">
        <f t="shared" si="1"/>
        <v>1836876.1799999997</v>
      </c>
      <c r="S33" s="149">
        <f t="shared" si="2"/>
        <v>1645896.25</v>
      </c>
    </row>
    <row r="34" spans="1:19" x14ac:dyDescent="0.2">
      <c r="A34" s="15" t="s">
        <v>51</v>
      </c>
      <c r="B34" s="15" t="s">
        <v>52</v>
      </c>
      <c r="C34" s="15" t="s">
        <v>7</v>
      </c>
      <c r="D34" s="148">
        <v>160820.62</v>
      </c>
      <c r="E34" s="148">
        <v>396272.55</v>
      </c>
      <c r="F34" s="148">
        <v>541359.81999999995</v>
      </c>
      <c r="G34" s="148">
        <v>668015.80000000005</v>
      </c>
      <c r="H34" s="148">
        <v>493627.52</v>
      </c>
      <c r="I34" s="148">
        <v>553883.64</v>
      </c>
      <c r="J34" s="148">
        <v>526236.71</v>
      </c>
      <c r="K34" s="148">
        <v>380731.91</v>
      </c>
      <c r="L34" s="148">
        <v>395705.89</v>
      </c>
      <c r="M34" s="148">
        <v>397669.69</v>
      </c>
      <c r="N34" s="148">
        <v>309789.59999999998</v>
      </c>
      <c r="O34" s="148">
        <v>431545.26</v>
      </c>
      <c r="P34" s="148">
        <v>5255659.01</v>
      </c>
      <c r="Q34" s="149">
        <f t="shared" si="0"/>
        <v>5255659.01</v>
      </c>
      <c r="R34" s="149">
        <f t="shared" si="1"/>
        <v>2813979.9499999997</v>
      </c>
      <c r="S34" s="149">
        <f t="shared" si="2"/>
        <v>2441679.0599999996</v>
      </c>
    </row>
    <row r="35" spans="1:19" x14ac:dyDescent="0.2">
      <c r="A35" s="15" t="s">
        <v>53</v>
      </c>
      <c r="B35" s="15" t="s">
        <v>54</v>
      </c>
      <c r="C35" s="15" t="s">
        <v>7</v>
      </c>
      <c r="D35" s="148">
        <v>168850.18</v>
      </c>
      <c r="E35" s="148">
        <v>415885.32</v>
      </c>
      <c r="F35" s="148">
        <v>567825.25</v>
      </c>
      <c r="G35" s="148">
        <v>700861.29</v>
      </c>
      <c r="H35" s="148">
        <v>517966.27</v>
      </c>
      <c r="I35" s="148">
        <v>581294.26</v>
      </c>
      <c r="J35" s="148">
        <v>551993.25</v>
      </c>
      <c r="K35" s="148">
        <v>399388.02</v>
      </c>
      <c r="L35" s="148">
        <v>415098.43</v>
      </c>
      <c r="M35" s="148">
        <v>417307.7</v>
      </c>
      <c r="N35" s="148">
        <v>325254.53000000003</v>
      </c>
      <c r="O35" s="148">
        <v>452901.6</v>
      </c>
      <c r="P35" s="148">
        <v>5514626.0999999996</v>
      </c>
      <c r="Q35" s="149">
        <f t="shared" si="0"/>
        <v>5514626.1000000006</v>
      </c>
      <c r="R35" s="149">
        <f t="shared" si="1"/>
        <v>2952682.5700000003</v>
      </c>
      <c r="S35" s="149">
        <f t="shared" si="2"/>
        <v>2561943.5299999998</v>
      </c>
    </row>
    <row r="36" spans="1:19" x14ac:dyDescent="0.2">
      <c r="A36" s="15" t="s">
        <v>55</v>
      </c>
      <c r="B36" s="15" t="s">
        <v>56</v>
      </c>
      <c r="C36" s="15" t="s">
        <v>7</v>
      </c>
      <c r="D36" s="148">
        <v>300680.95</v>
      </c>
      <c r="E36" s="148">
        <v>248331.56</v>
      </c>
      <c r="F36" s="148">
        <v>317667.12</v>
      </c>
      <c r="G36" s="148">
        <v>418624.34</v>
      </c>
      <c r="H36" s="148">
        <v>409050.81</v>
      </c>
      <c r="I36" s="148">
        <v>369306.16</v>
      </c>
      <c r="J36" s="148">
        <v>380330.22</v>
      </c>
      <c r="K36" s="148">
        <v>384787.57</v>
      </c>
      <c r="L36" s="148">
        <v>353700.03</v>
      </c>
      <c r="M36" s="148">
        <v>324198.59000000003</v>
      </c>
      <c r="N36" s="148">
        <v>374636.54</v>
      </c>
      <c r="O36" s="148">
        <v>379077.61</v>
      </c>
      <c r="P36" s="148">
        <v>4260391.5</v>
      </c>
      <c r="Q36" s="149">
        <f t="shared" si="0"/>
        <v>4260391.5</v>
      </c>
      <c r="R36" s="149">
        <f t="shared" si="1"/>
        <v>2063660.94</v>
      </c>
      <c r="S36" s="149">
        <f t="shared" si="2"/>
        <v>2196730.56</v>
      </c>
    </row>
    <row r="37" spans="1:19" x14ac:dyDescent="0.2">
      <c r="A37" s="15" t="s">
        <v>57</v>
      </c>
      <c r="B37" s="15" t="s">
        <v>58</v>
      </c>
      <c r="C37" s="15" t="s">
        <v>7</v>
      </c>
      <c r="D37" s="148">
        <v>235339.1</v>
      </c>
      <c r="E37" s="148">
        <v>194371.66</v>
      </c>
      <c r="F37" s="148">
        <v>248621.66</v>
      </c>
      <c r="G37" s="148">
        <v>327530.76</v>
      </c>
      <c r="H37" s="148">
        <v>320278.08</v>
      </c>
      <c r="I37" s="148">
        <v>288946.53000000003</v>
      </c>
      <c r="J37" s="148">
        <v>297649.74</v>
      </c>
      <c r="K37" s="148">
        <v>301041.55</v>
      </c>
      <c r="L37" s="148">
        <v>276932.84999999998</v>
      </c>
      <c r="M37" s="148">
        <v>253775.81</v>
      </c>
      <c r="N37" s="148">
        <v>293111.06</v>
      </c>
      <c r="O37" s="148">
        <v>296600.48</v>
      </c>
      <c r="P37" s="148">
        <v>3334199.28</v>
      </c>
      <c r="Q37" s="149">
        <f t="shared" si="0"/>
        <v>3334199.2800000003</v>
      </c>
      <c r="R37" s="149">
        <f t="shared" si="1"/>
        <v>1615087.79</v>
      </c>
      <c r="S37" s="149">
        <f t="shared" si="2"/>
        <v>1719111.49</v>
      </c>
    </row>
    <row r="38" spans="1:19" x14ac:dyDescent="0.2">
      <c r="A38" s="15" t="s">
        <v>59</v>
      </c>
      <c r="B38" s="15" t="s">
        <v>60</v>
      </c>
      <c r="C38" s="15" t="s">
        <v>7</v>
      </c>
      <c r="D38" s="148">
        <v>483692.35</v>
      </c>
      <c r="E38" s="148">
        <v>399767.39</v>
      </c>
      <c r="F38" s="148">
        <v>511168.46</v>
      </c>
      <c r="G38" s="148">
        <v>673628.36</v>
      </c>
      <c r="H38" s="148">
        <v>658252.68999999994</v>
      </c>
      <c r="I38" s="148">
        <v>593848.94999999995</v>
      </c>
      <c r="J38" s="148">
        <v>612125.68999999994</v>
      </c>
      <c r="K38" s="148">
        <v>618895.75</v>
      </c>
      <c r="L38" s="148">
        <v>569092.25</v>
      </c>
      <c r="M38" s="148">
        <v>521509.29</v>
      </c>
      <c r="N38" s="148">
        <v>602717.54</v>
      </c>
      <c r="O38" s="148">
        <v>609696.38</v>
      </c>
      <c r="P38" s="148">
        <v>6854395.0999999996</v>
      </c>
      <c r="Q38" s="149">
        <f t="shared" si="0"/>
        <v>6854395.1000000006</v>
      </c>
      <c r="R38" s="149">
        <f t="shared" si="1"/>
        <v>3320358.2</v>
      </c>
      <c r="S38" s="149">
        <f t="shared" si="2"/>
        <v>3534036.9</v>
      </c>
    </row>
    <row r="39" spans="1:19" x14ac:dyDescent="0.2">
      <c r="A39" s="15" t="s">
        <v>61</v>
      </c>
      <c r="B39" s="15" t="s">
        <v>62</v>
      </c>
      <c r="C39" s="15" t="s">
        <v>7</v>
      </c>
      <c r="D39" s="148">
        <v>274565.07</v>
      </c>
      <c r="E39" s="148">
        <v>184426.64</v>
      </c>
      <c r="F39" s="148">
        <v>272994.64</v>
      </c>
      <c r="G39" s="148">
        <v>270024.37</v>
      </c>
      <c r="H39" s="148">
        <v>264623.88</v>
      </c>
      <c r="I39" s="148">
        <v>290276.2</v>
      </c>
      <c r="J39" s="148">
        <v>401256.21</v>
      </c>
      <c r="K39" s="148">
        <v>215244.63</v>
      </c>
      <c r="L39" s="148">
        <v>212587.29</v>
      </c>
      <c r="M39" s="148">
        <v>212587.29</v>
      </c>
      <c r="N39" s="148">
        <v>294669.61</v>
      </c>
      <c r="O39" s="148">
        <v>291717.01</v>
      </c>
      <c r="P39" s="148">
        <v>3184972.84</v>
      </c>
      <c r="Q39" s="149">
        <f t="shared" si="0"/>
        <v>3184972.84</v>
      </c>
      <c r="R39" s="149">
        <f t="shared" si="1"/>
        <v>1556910.8</v>
      </c>
      <c r="S39" s="149">
        <f t="shared" si="2"/>
        <v>1628062.0400000003</v>
      </c>
    </row>
    <row r="40" spans="1:19" x14ac:dyDescent="0.2">
      <c r="A40" s="15" t="s">
        <v>63</v>
      </c>
      <c r="B40" s="15" t="s">
        <v>64</v>
      </c>
      <c r="C40" s="15" t="s">
        <v>7</v>
      </c>
      <c r="D40" s="148">
        <v>216775.18</v>
      </c>
      <c r="E40" s="148">
        <v>145543.14000000001</v>
      </c>
      <c r="F40" s="148">
        <v>215479.45</v>
      </c>
      <c r="G40" s="148">
        <v>213049.23</v>
      </c>
      <c r="H40" s="148">
        <v>208998.86</v>
      </c>
      <c r="I40" s="148">
        <v>228980.67</v>
      </c>
      <c r="J40" s="148">
        <v>316738.59000000003</v>
      </c>
      <c r="K40" s="148">
        <v>170069.83</v>
      </c>
      <c r="L40" s="148">
        <v>168003.01</v>
      </c>
      <c r="M40" s="148">
        <v>168003.01</v>
      </c>
      <c r="N40" s="148">
        <v>232664.98</v>
      </c>
      <c r="O40" s="148">
        <v>230302.9</v>
      </c>
      <c r="P40" s="148">
        <v>2514608.85</v>
      </c>
      <c r="Q40" s="149">
        <f t="shared" si="0"/>
        <v>2514608.85</v>
      </c>
      <c r="R40" s="149">
        <f t="shared" si="1"/>
        <v>1228826.53</v>
      </c>
      <c r="S40" s="149">
        <f t="shared" si="2"/>
        <v>1285782.32</v>
      </c>
    </row>
    <row r="41" spans="1:19" x14ac:dyDescent="0.2">
      <c r="A41" s="15" t="s">
        <v>65</v>
      </c>
      <c r="B41" s="15" t="s">
        <v>66</v>
      </c>
      <c r="C41" s="15" t="s">
        <v>7</v>
      </c>
      <c r="D41" s="148">
        <v>231159.56</v>
      </c>
      <c r="E41" s="148">
        <v>155264.01</v>
      </c>
      <c r="F41" s="148">
        <v>229790.74</v>
      </c>
      <c r="G41" s="148">
        <v>227360.52</v>
      </c>
      <c r="H41" s="148">
        <v>222770.11</v>
      </c>
      <c r="I41" s="148">
        <v>244372.05</v>
      </c>
      <c r="J41" s="148">
        <v>337800.49</v>
      </c>
      <c r="K41" s="148">
        <v>181289.72</v>
      </c>
      <c r="L41" s="148">
        <v>178927.64</v>
      </c>
      <c r="M41" s="148">
        <v>178927.64</v>
      </c>
      <c r="N41" s="148">
        <v>248313.77</v>
      </c>
      <c r="O41" s="148">
        <v>245656.43</v>
      </c>
      <c r="P41" s="148">
        <v>2681632.6800000002</v>
      </c>
      <c r="Q41" s="149">
        <f t="shared" si="0"/>
        <v>2681632.6800000002</v>
      </c>
      <c r="R41" s="149">
        <f t="shared" si="1"/>
        <v>1310716.99</v>
      </c>
      <c r="S41" s="149">
        <f t="shared" si="2"/>
        <v>1370915.69</v>
      </c>
    </row>
    <row r="42" spans="1:19" x14ac:dyDescent="0.2">
      <c r="A42" s="15" t="s">
        <v>67</v>
      </c>
      <c r="B42" s="15" t="s">
        <v>68</v>
      </c>
      <c r="C42" s="15" t="s">
        <v>7</v>
      </c>
      <c r="D42" s="148">
        <v>287666.81</v>
      </c>
      <c r="E42" s="148">
        <v>237597.6</v>
      </c>
      <c r="F42" s="148">
        <v>304032.09000000003</v>
      </c>
      <c r="G42" s="148">
        <v>400347.6</v>
      </c>
      <c r="H42" s="148">
        <v>391354.29</v>
      </c>
      <c r="I42" s="148">
        <v>353060.17</v>
      </c>
      <c r="J42" s="148">
        <v>363794.13</v>
      </c>
      <c r="K42" s="148">
        <v>367974.92</v>
      </c>
      <c r="L42" s="148">
        <v>338473.48</v>
      </c>
      <c r="M42" s="148">
        <v>310240.93</v>
      </c>
      <c r="N42" s="148">
        <v>358458.33</v>
      </c>
      <c r="O42" s="148">
        <v>362582.19</v>
      </c>
      <c r="P42" s="148">
        <v>4075582.54</v>
      </c>
      <c r="Q42" s="149">
        <f t="shared" si="0"/>
        <v>4075582.54</v>
      </c>
      <c r="R42" s="149">
        <f t="shared" si="1"/>
        <v>1974058.56</v>
      </c>
      <c r="S42" s="149">
        <f t="shared" si="2"/>
        <v>2101523.98</v>
      </c>
    </row>
    <row r="43" spans="1:19" x14ac:dyDescent="0.2">
      <c r="A43" s="15" t="s">
        <v>69</v>
      </c>
      <c r="B43" s="15" t="s">
        <v>70</v>
      </c>
      <c r="C43" s="15" t="s">
        <v>7</v>
      </c>
      <c r="D43" s="148">
        <v>366523.34</v>
      </c>
      <c r="E43" s="148">
        <v>264689.13</v>
      </c>
      <c r="F43" s="148">
        <v>326816.65000000002</v>
      </c>
      <c r="G43" s="148">
        <v>422596.58</v>
      </c>
      <c r="H43" s="148">
        <v>547498.78</v>
      </c>
      <c r="I43" s="148">
        <v>326169.49</v>
      </c>
      <c r="J43" s="148">
        <v>420655.09</v>
      </c>
      <c r="K43" s="148">
        <v>311363.40000000002</v>
      </c>
      <c r="L43" s="148">
        <v>383543.09</v>
      </c>
      <c r="M43" s="148">
        <v>311363.40000000002</v>
      </c>
      <c r="N43" s="148">
        <v>558331.18000000005</v>
      </c>
      <c r="O43" s="148">
        <v>316316.90000000002</v>
      </c>
      <c r="P43" s="148">
        <v>4555867.03</v>
      </c>
      <c r="Q43" s="149">
        <f t="shared" si="0"/>
        <v>4555867.0299999993</v>
      </c>
      <c r="R43" s="149">
        <f t="shared" si="1"/>
        <v>2254293.9699999997</v>
      </c>
      <c r="S43" s="149">
        <f t="shared" si="2"/>
        <v>2301573.06</v>
      </c>
    </row>
    <row r="44" spans="1:19" x14ac:dyDescent="0.2">
      <c r="A44" s="15" t="s">
        <v>71</v>
      </c>
      <c r="B44" s="15" t="s">
        <v>72</v>
      </c>
      <c r="C44" s="15" t="s">
        <v>7</v>
      </c>
      <c r="D44" s="148">
        <v>374386.06</v>
      </c>
      <c r="E44" s="148">
        <v>270513.58</v>
      </c>
      <c r="F44" s="148">
        <v>333935.43</v>
      </c>
      <c r="G44" s="148">
        <v>431656.84</v>
      </c>
      <c r="H44" s="148">
        <v>559147.68999999994</v>
      </c>
      <c r="I44" s="148">
        <v>333288.27</v>
      </c>
      <c r="J44" s="148">
        <v>429068.19</v>
      </c>
      <c r="K44" s="148">
        <v>317732.19</v>
      </c>
      <c r="L44" s="148">
        <v>391327.18</v>
      </c>
      <c r="M44" s="148">
        <v>317732.19</v>
      </c>
      <c r="N44" s="148">
        <v>570361.13</v>
      </c>
      <c r="O44" s="148">
        <v>322685.7</v>
      </c>
      <c r="P44" s="148">
        <v>4651834.45</v>
      </c>
      <c r="Q44" s="149">
        <f t="shared" si="0"/>
        <v>4651834.45</v>
      </c>
      <c r="R44" s="149">
        <f t="shared" si="1"/>
        <v>2302927.87</v>
      </c>
      <c r="S44" s="149">
        <f t="shared" si="2"/>
        <v>2348906.58</v>
      </c>
    </row>
    <row r="45" spans="1:19" x14ac:dyDescent="0.2">
      <c r="A45" s="15" t="s">
        <v>73</v>
      </c>
      <c r="B45" s="15" t="s">
        <v>74</v>
      </c>
      <c r="C45" s="15" t="s">
        <v>7</v>
      </c>
      <c r="D45" s="148">
        <v>262493.62</v>
      </c>
      <c r="E45" s="148">
        <v>189618.37</v>
      </c>
      <c r="F45" s="148">
        <v>234272.53</v>
      </c>
      <c r="G45" s="148">
        <v>302871.67</v>
      </c>
      <c r="H45" s="148">
        <v>392179.98</v>
      </c>
      <c r="I45" s="148">
        <v>233625.37</v>
      </c>
      <c r="J45" s="148">
        <v>301577.34000000003</v>
      </c>
      <c r="K45" s="148">
        <v>222907.89</v>
      </c>
      <c r="L45" s="148">
        <v>274565.90000000002</v>
      </c>
      <c r="M45" s="148">
        <v>222907.89</v>
      </c>
      <c r="N45" s="148">
        <v>399818.91</v>
      </c>
      <c r="O45" s="148">
        <v>227153.75</v>
      </c>
      <c r="P45" s="148">
        <v>3263993.22</v>
      </c>
      <c r="Q45" s="149">
        <f t="shared" si="0"/>
        <v>3263993.22</v>
      </c>
      <c r="R45" s="149">
        <f t="shared" si="1"/>
        <v>1615061.54</v>
      </c>
      <c r="S45" s="149">
        <f t="shared" si="2"/>
        <v>1648931.68</v>
      </c>
    </row>
    <row r="46" spans="1:19" x14ac:dyDescent="0.2">
      <c r="A46" s="15" t="s">
        <v>75</v>
      </c>
      <c r="B46" s="15" t="s">
        <v>76</v>
      </c>
      <c r="C46" s="15" t="s">
        <v>7</v>
      </c>
      <c r="D46" s="148">
        <v>282976.28999999998</v>
      </c>
      <c r="E46" s="148">
        <v>252522.16</v>
      </c>
      <c r="F46" s="148">
        <v>245516.12</v>
      </c>
      <c r="G46" s="148">
        <v>280546.33</v>
      </c>
      <c r="H46" s="148">
        <v>296386.08</v>
      </c>
      <c r="I46" s="148">
        <v>380458.6</v>
      </c>
      <c r="J46" s="148">
        <v>390206.14</v>
      </c>
      <c r="K46" s="148">
        <v>277787.89</v>
      </c>
      <c r="L46" s="148">
        <v>271792.46999999997</v>
      </c>
      <c r="M46" s="148">
        <v>252473.89</v>
      </c>
      <c r="N46" s="148">
        <v>227159.88</v>
      </c>
      <c r="O46" s="148">
        <v>269460.92</v>
      </c>
      <c r="P46" s="148">
        <v>3427286.77</v>
      </c>
      <c r="Q46" s="149">
        <f t="shared" si="0"/>
        <v>3427286.77</v>
      </c>
      <c r="R46" s="149">
        <f t="shared" si="1"/>
        <v>1738405.58</v>
      </c>
      <c r="S46" s="149">
        <f t="shared" si="2"/>
        <v>1688881.19</v>
      </c>
    </row>
    <row r="47" spans="1:19" x14ac:dyDescent="0.2">
      <c r="A47" s="15" t="s">
        <v>77</v>
      </c>
      <c r="B47" s="15" t="s">
        <v>78</v>
      </c>
      <c r="C47" s="15" t="s">
        <v>7</v>
      </c>
      <c r="D47" s="148">
        <v>250843.45</v>
      </c>
      <c r="E47" s="148">
        <v>190097.16</v>
      </c>
      <c r="F47" s="148">
        <v>321329</v>
      </c>
      <c r="G47" s="148">
        <v>561650.68999999994</v>
      </c>
      <c r="H47" s="148">
        <v>668040.29</v>
      </c>
      <c r="I47" s="148">
        <v>529787.81000000006</v>
      </c>
      <c r="J47" s="148">
        <v>509806.01</v>
      </c>
      <c r="K47" s="148">
        <v>388562.33</v>
      </c>
      <c r="L47" s="148">
        <v>348406.95</v>
      </c>
      <c r="M47" s="148">
        <v>364941.52</v>
      </c>
      <c r="N47" s="148">
        <v>351359.55</v>
      </c>
      <c r="O47" s="148">
        <v>295850.65000000002</v>
      </c>
      <c r="P47" s="148">
        <v>4780675.41</v>
      </c>
      <c r="Q47" s="149">
        <f t="shared" si="0"/>
        <v>4780675.4100000011</v>
      </c>
      <c r="R47" s="149">
        <f t="shared" si="1"/>
        <v>2521748.4</v>
      </c>
      <c r="S47" s="149">
        <f t="shared" si="2"/>
        <v>2258927.0100000002</v>
      </c>
    </row>
    <row r="48" spans="1:19" x14ac:dyDescent="0.2">
      <c r="A48" s="15" t="s">
        <v>79</v>
      </c>
      <c r="B48" s="15" t="s">
        <v>80</v>
      </c>
      <c r="C48" s="15" t="s">
        <v>7</v>
      </c>
      <c r="D48" s="148">
        <v>161004.15</v>
      </c>
      <c r="E48" s="148">
        <v>121510.97</v>
      </c>
      <c r="F48" s="148">
        <v>206298.62</v>
      </c>
      <c r="G48" s="148">
        <v>360212.51</v>
      </c>
      <c r="H48" s="148">
        <v>428258.65</v>
      </c>
      <c r="I48" s="148">
        <v>339690.66</v>
      </c>
      <c r="J48" s="148">
        <v>326729.49</v>
      </c>
      <c r="K48" s="148">
        <v>249199.55</v>
      </c>
      <c r="L48" s="148">
        <v>223807.18</v>
      </c>
      <c r="M48" s="148">
        <v>233846.02</v>
      </c>
      <c r="N48" s="148">
        <v>225578.74</v>
      </c>
      <c r="O48" s="148">
        <v>189557</v>
      </c>
      <c r="P48" s="148">
        <v>3065693.54</v>
      </c>
      <c r="Q48" s="149">
        <f t="shared" si="0"/>
        <v>3065693.54</v>
      </c>
      <c r="R48" s="149">
        <f t="shared" si="1"/>
        <v>1616975.5599999998</v>
      </c>
      <c r="S48" s="149">
        <f t="shared" si="2"/>
        <v>1448717.98</v>
      </c>
    </row>
    <row r="49" spans="1:19" x14ac:dyDescent="0.2">
      <c r="A49" s="15" t="s">
        <v>81</v>
      </c>
      <c r="B49" s="15" t="s">
        <v>82</v>
      </c>
      <c r="C49" s="15" t="s">
        <v>7</v>
      </c>
      <c r="D49" s="148">
        <v>225779.76</v>
      </c>
      <c r="E49" s="148">
        <v>171330.26</v>
      </c>
      <c r="F49" s="148">
        <v>198504.5</v>
      </c>
      <c r="G49" s="148">
        <v>316480.46000000002</v>
      </c>
      <c r="H49" s="148">
        <v>341334.94</v>
      </c>
      <c r="I49" s="148">
        <v>278370.25</v>
      </c>
      <c r="J49" s="148">
        <v>193533.6</v>
      </c>
      <c r="K49" s="148">
        <v>297863.46000000002</v>
      </c>
      <c r="L49" s="148">
        <v>289529.08</v>
      </c>
      <c r="M49" s="148">
        <v>271410.87</v>
      </c>
      <c r="N49" s="148">
        <v>277208.7</v>
      </c>
      <c r="O49" s="148">
        <v>259815.21</v>
      </c>
      <c r="P49" s="148">
        <v>3121161.09</v>
      </c>
      <c r="Q49" s="149">
        <f t="shared" si="0"/>
        <v>3121161.0900000003</v>
      </c>
      <c r="R49" s="149">
        <f t="shared" si="1"/>
        <v>1531800.17</v>
      </c>
      <c r="S49" s="149">
        <f t="shared" si="2"/>
        <v>1589360.9200000002</v>
      </c>
    </row>
    <row r="50" spans="1:19" x14ac:dyDescent="0.2">
      <c r="A50" s="15" t="s">
        <v>83</v>
      </c>
      <c r="B50" s="15" t="s">
        <v>84</v>
      </c>
      <c r="C50" s="15" t="s">
        <v>7</v>
      </c>
      <c r="D50" s="148">
        <v>825514.37</v>
      </c>
      <c r="E50" s="148">
        <v>864538.27</v>
      </c>
      <c r="F50" s="148">
        <v>989948.16</v>
      </c>
      <c r="G50" s="148">
        <v>1189419.01</v>
      </c>
      <c r="H50" s="148">
        <v>912431.02</v>
      </c>
      <c r="I50" s="148">
        <v>1044259.53</v>
      </c>
      <c r="J50" s="148">
        <v>837382.58</v>
      </c>
      <c r="K50" s="148">
        <v>757456.73</v>
      </c>
      <c r="L50" s="148">
        <v>805506.38</v>
      </c>
      <c r="M50" s="148">
        <v>998244.83</v>
      </c>
      <c r="N50" s="148">
        <v>879470.43</v>
      </c>
      <c r="O50" s="148">
        <v>932918.91</v>
      </c>
      <c r="P50" s="148">
        <v>11037090.199999999</v>
      </c>
      <c r="Q50" s="149">
        <f t="shared" si="0"/>
        <v>11037090.219999999</v>
      </c>
      <c r="R50" s="149">
        <f t="shared" si="1"/>
        <v>5826110.3600000003</v>
      </c>
      <c r="S50" s="149">
        <f t="shared" si="2"/>
        <v>5210979.8600000003</v>
      </c>
    </row>
    <row r="51" spans="1:19" x14ac:dyDescent="0.2">
      <c r="A51" s="15" t="s">
        <v>85</v>
      </c>
      <c r="B51" s="15" t="s">
        <v>86</v>
      </c>
      <c r="C51" s="15" t="s">
        <v>7</v>
      </c>
      <c r="D51" s="148">
        <v>594183.27</v>
      </c>
      <c r="E51" s="148">
        <v>622446.92000000004</v>
      </c>
      <c r="F51" s="148">
        <v>712550.02</v>
      </c>
      <c r="G51" s="148">
        <v>855979.44</v>
      </c>
      <c r="H51" s="148">
        <v>656925.15</v>
      </c>
      <c r="I51" s="148">
        <v>751625.34</v>
      </c>
      <c r="J51" s="148">
        <v>602679.4</v>
      </c>
      <c r="K51" s="148">
        <v>527304.03</v>
      </c>
      <c r="L51" s="148">
        <v>579582.03</v>
      </c>
      <c r="M51" s="148">
        <v>718319.79</v>
      </c>
      <c r="N51" s="148">
        <v>632865.37</v>
      </c>
      <c r="O51" s="148">
        <v>671571.19</v>
      </c>
      <c r="P51" s="148">
        <v>7926031.9500000002</v>
      </c>
      <c r="Q51" s="149">
        <f t="shared" si="0"/>
        <v>7926031.9500000011</v>
      </c>
      <c r="R51" s="149">
        <f t="shared" si="1"/>
        <v>4193710.1399999997</v>
      </c>
      <c r="S51" s="149">
        <f t="shared" si="2"/>
        <v>3732321.81</v>
      </c>
    </row>
    <row r="52" spans="1:19" x14ac:dyDescent="0.2">
      <c r="A52" s="15" t="s">
        <v>87</v>
      </c>
      <c r="B52" s="15" t="s">
        <v>88</v>
      </c>
      <c r="C52" s="15" t="s">
        <v>7</v>
      </c>
      <c r="D52" s="148">
        <v>161469.24</v>
      </c>
      <c r="E52" s="148">
        <v>147055.26</v>
      </c>
      <c r="F52" s="148">
        <v>213658.77</v>
      </c>
      <c r="G52" s="148">
        <v>541840.4</v>
      </c>
      <c r="H52" s="148">
        <v>346865.78</v>
      </c>
      <c r="I52" s="148">
        <v>317190.95</v>
      </c>
      <c r="J52" s="148">
        <v>356317.76</v>
      </c>
      <c r="K52" s="148">
        <v>312223.37</v>
      </c>
      <c r="L52" s="148">
        <v>248769.19</v>
      </c>
      <c r="M52" s="148">
        <v>326164.06</v>
      </c>
      <c r="N52" s="148">
        <v>232905.65</v>
      </c>
      <c r="O52" s="148">
        <v>194688.94</v>
      </c>
      <c r="P52" s="148">
        <v>3399149.37</v>
      </c>
      <c r="Q52" s="149">
        <f t="shared" si="0"/>
        <v>3399149.3699999996</v>
      </c>
      <c r="R52" s="149">
        <f t="shared" si="1"/>
        <v>1728080.4</v>
      </c>
      <c r="S52" s="149">
        <f t="shared" si="2"/>
        <v>1671068.97</v>
      </c>
    </row>
    <row r="53" spans="1:19" x14ac:dyDescent="0.2">
      <c r="A53" s="15" t="s">
        <v>89</v>
      </c>
      <c r="B53" s="15" t="s">
        <v>90</v>
      </c>
      <c r="C53" s="15" t="s">
        <v>7</v>
      </c>
      <c r="D53" s="148">
        <v>201939.26</v>
      </c>
      <c r="E53" s="148">
        <v>183983.94</v>
      </c>
      <c r="F53" s="148">
        <v>267073.46000000002</v>
      </c>
      <c r="G53" s="148">
        <v>677245.55</v>
      </c>
      <c r="H53" s="148">
        <v>433692.13</v>
      </c>
      <c r="I53" s="148">
        <v>396323.83</v>
      </c>
      <c r="J53" s="148">
        <v>445342.25</v>
      </c>
      <c r="K53" s="148">
        <v>390339.3</v>
      </c>
      <c r="L53" s="148">
        <v>311021.58</v>
      </c>
      <c r="M53" s="148">
        <v>407644.98</v>
      </c>
      <c r="N53" s="148">
        <v>291312.33</v>
      </c>
      <c r="O53" s="148">
        <v>243240.99</v>
      </c>
      <c r="P53" s="148">
        <v>4249159.5999999996</v>
      </c>
      <c r="Q53" s="149">
        <f t="shared" si="0"/>
        <v>4249159.5999999996</v>
      </c>
      <c r="R53" s="149">
        <f t="shared" si="1"/>
        <v>2160258.17</v>
      </c>
      <c r="S53" s="149">
        <f t="shared" si="2"/>
        <v>2088901.4300000002</v>
      </c>
    </row>
    <row r="54" spans="1:19" x14ac:dyDescent="0.2">
      <c r="A54" s="15" t="s">
        <v>91</v>
      </c>
      <c r="B54" s="15" t="s">
        <v>92</v>
      </c>
      <c r="C54" s="15" t="s">
        <v>7</v>
      </c>
      <c r="D54" s="148">
        <v>242203.86</v>
      </c>
      <c r="E54" s="148">
        <v>220692.8</v>
      </c>
      <c r="F54" s="148">
        <v>320488.15999999997</v>
      </c>
      <c r="G54" s="148">
        <v>812870.51</v>
      </c>
      <c r="H54" s="148">
        <v>520298.67</v>
      </c>
      <c r="I54" s="148">
        <v>475676.52</v>
      </c>
      <c r="J54" s="148">
        <v>534586.55000000005</v>
      </c>
      <c r="K54" s="148">
        <v>468455.23</v>
      </c>
      <c r="L54" s="148">
        <v>373273.97</v>
      </c>
      <c r="M54" s="148">
        <v>489125.9</v>
      </c>
      <c r="N54" s="148">
        <v>349478.66</v>
      </c>
      <c r="O54" s="148">
        <v>292033.40000000002</v>
      </c>
      <c r="P54" s="148">
        <v>5099184.2300000004</v>
      </c>
      <c r="Q54" s="149">
        <f t="shared" si="0"/>
        <v>5099184.2300000014</v>
      </c>
      <c r="R54" s="149">
        <f t="shared" si="1"/>
        <v>2592230.52</v>
      </c>
      <c r="S54" s="149">
        <f t="shared" si="2"/>
        <v>2506953.71</v>
      </c>
    </row>
    <row r="55" spans="1:19" x14ac:dyDescent="0.2">
      <c r="A55" s="15" t="s">
        <v>93</v>
      </c>
      <c r="B55" s="15" t="s">
        <v>94</v>
      </c>
      <c r="C55" s="15" t="s">
        <v>7</v>
      </c>
      <c r="D55" s="148">
        <v>201939.26</v>
      </c>
      <c r="E55" s="148">
        <v>183983.94</v>
      </c>
      <c r="F55" s="148">
        <v>267073.46000000002</v>
      </c>
      <c r="G55" s="148">
        <v>677245.55</v>
      </c>
      <c r="H55" s="148">
        <v>433692.13</v>
      </c>
      <c r="I55" s="148">
        <v>396323.83</v>
      </c>
      <c r="J55" s="148">
        <v>445342.25</v>
      </c>
      <c r="K55" s="148">
        <v>390339.3</v>
      </c>
      <c r="L55" s="148">
        <v>311021.58</v>
      </c>
      <c r="M55" s="148">
        <v>407644.98</v>
      </c>
      <c r="N55" s="148">
        <v>291312.33</v>
      </c>
      <c r="O55" s="148">
        <v>243240.99</v>
      </c>
      <c r="P55" s="148">
        <v>4249159.5999999996</v>
      </c>
      <c r="Q55" s="149">
        <f t="shared" si="0"/>
        <v>4249159.5999999996</v>
      </c>
      <c r="R55" s="149">
        <f t="shared" si="1"/>
        <v>2160258.17</v>
      </c>
      <c r="S55" s="149">
        <f t="shared" si="2"/>
        <v>2088901.4300000002</v>
      </c>
    </row>
    <row r="56" spans="1:19" x14ac:dyDescent="0.2">
      <c r="A56" s="15" t="s">
        <v>95</v>
      </c>
      <c r="B56" s="15" t="s">
        <v>96</v>
      </c>
      <c r="C56" s="15" t="s">
        <v>38</v>
      </c>
      <c r="D56" s="148">
        <v>474638.49</v>
      </c>
      <c r="E56" s="148">
        <v>428622.12</v>
      </c>
      <c r="F56" s="148">
        <v>412413.72</v>
      </c>
      <c r="G56" s="148">
        <v>507863.18</v>
      </c>
      <c r="H56" s="148">
        <v>428622.12</v>
      </c>
      <c r="I56" s="148">
        <v>412413.72</v>
      </c>
      <c r="J56" s="148">
        <v>507863.18</v>
      </c>
      <c r="K56" s="148">
        <v>468680.26</v>
      </c>
      <c r="L56" s="148">
        <v>450957.06</v>
      </c>
      <c r="M56" s="148">
        <v>555327.03</v>
      </c>
      <c r="N56" s="148">
        <v>468680.26</v>
      </c>
      <c r="O56" s="148">
        <v>450957.06</v>
      </c>
      <c r="P56" s="148">
        <v>5567038.2000000002</v>
      </c>
      <c r="Q56" s="149">
        <f t="shared" si="0"/>
        <v>5567038.1999999993</v>
      </c>
      <c r="R56" s="149">
        <f t="shared" si="1"/>
        <v>2664573.3499999996</v>
      </c>
      <c r="S56" s="149">
        <f t="shared" si="2"/>
        <v>2902464.85</v>
      </c>
    </row>
    <row r="57" spans="1:19" x14ac:dyDescent="0.2">
      <c r="A57" s="15" t="s">
        <v>97</v>
      </c>
      <c r="B57" s="15" t="s">
        <v>98</v>
      </c>
      <c r="C57" s="15" t="s">
        <v>99</v>
      </c>
      <c r="D57" s="148">
        <v>887705.56</v>
      </c>
      <c r="E57" s="148">
        <v>963295.89</v>
      </c>
      <c r="F57" s="148">
        <v>1068253.68</v>
      </c>
      <c r="G57" s="148">
        <v>1071988.83</v>
      </c>
      <c r="H57" s="148">
        <v>623023.47</v>
      </c>
      <c r="I57" s="148">
        <v>434398.26</v>
      </c>
      <c r="J57" s="148">
        <v>559525.88</v>
      </c>
      <c r="K57" s="148">
        <v>514479.22</v>
      </c>
      <c r="L57" s="148">
        <v>673218.85</v>
      </c>
      <c r="M57" s="148">
        <v>1061113.3799999999</v>
      </c>
      <c r="N57" s="148">
        <v>1415631.89</v>
      </c>
      <c r="O57" s="148">
        <v>1454706.26</v>
      </c>
      <c r="P57" s="148">
        <v>10727341.199999999</v>
      </c>
      <c r="Q57" s="149">
        <f t="shared" si="0"/>
        <v>10727341.169999998</v>
      </c>
      <c r="R57" s="149">
        <f t="shared" si="1"/>
        <v>5048665.6899999995</v>
      </c>
      <c r="S57" s="149">
        <f t="shared" si="2"/>
        <v>5678675.4799999995</v>
      </c>
    </row>
    <row r="58" spans="1:19" x14ac:dyDescent="0.2">
      <c r="A58" s="15" t="s">
        <v>100</v>
      </c>
      <c r="B58" s="15" t="s">
        <v>101</v>
      </c>
      <c r="C58" s="15" t="s">
        <v>99</v>
      </c>
      <c r="D58" s="148">
        <v>616463.6</v>
      </c>
      <c r="E58" s="148">
        <v>668859.84</v>
      </c>
      <c r="F58" s="148">
        <v>742149.8</v>
      </c>
      <c r="G58" s="148">
        <v>744640.24</v>
      </c>
      <c r="H58" s="148">
        <v>432624.24</v>
      </c>
      <c r="I58" s="148">
        <v>301698.48</v>
      </c>
      <c r="J58" s="148">
        <v>388863.73</v>
      </c>
      <c r="K58" s="148">
        <v>357457.23</v>
      </c>
      <c r="L58" s="148">
        <v>467563.36</v>
      </c>
      <c r="M58" s="148">
        <v>737013.23</v>
      </c>
      <c r="N58" s="148">
        <v>983588.93</v>
      </c>
      <c r="O58" s="148">
        <v>1010340.07</v>
      </c>
      <c r="P58" s="148">
        <v>7451262.75</v>
      </c>
      <c r="Q58" s="149">
        <f t="shared" si="0"/>
        <v>7451262.75</v>
      </c>
      <c r="R58" s="149">
        <f t="shared" si="1"/>
        <v>3506436.1999999997</v>
      </c>
      <c r="S58" s="149">
        <f t="shared" si="2"/>
        <v>3944826.55</v>
      </c>
    </row>
    <row r="59" spans="1:19" x14ac:dyDescent="0.2">
      <c r="A59" s="15" t="s">
        <v>102</v>
      </c>
      <c r="B59" s="15" t="s">
        <v>103</v>
      </c>
      <c r="C59" s="15" t="s">
        <v>104</v>
      </c>
      <c r="D59" s="148">
        <v>142275.17000000001</v>
      </c>
      <c r="E59" s="148">
        <v>140699.63</v>
      </c>
      <c r="F59" s="148">
        <v>140699.63</v>
      </c>
      <c r="G59" s="148">
        <v>149388.92000000001</v>
      </c>
      <c r="H59" s="148">
        <v>140699.63</v>
      </c>
      <c r="I59" s="148">
        <v>132010.35</v>
      </c>
      <c r="J59" s="148">
        <v>149388.92000000001</v>
      </c>
      <c r="K59" s="148">
        <v>151953.85</v>
      </c>
      <c r="L59" s="148">
        <v>151953.85</v>
      </c>
      <c r="M59" s="148">
        <v>161338.18</v>
      </c>
      <c r="N59" s="148">
        <v>151953.85</v>
      </c>
      <c r="O59" s="148">
        <v>151953.85</v>
      </c>
      <c r="P59" s="148">
        <v>1764315.83</v>
      </c>
      <c r="Q59" s="149">
        <f t="shared" si="0"/>
        <v>1764315.8300000003</v>
      </c>
      <c r="R59" s="149">
        <f t="shared" si="1"/>
        <v>845773.33000000007</v>
      </c>
      <c r="S59" s="149">
        <f t="shared" si="2"/>
        <v>918542.5</v>
      </c>
    </row>
    <row r="60" spans="1:19" x14ac:dyDescent="0.2">
      <c r="A60" s="15" t="s">
        <v>105</v>
      </c>
      <c r="B60" s="15" t="s">
        <v>106</v>
      </c>
      <c r="C60" s="15" t="s">
        <v>104</v>
      </c>
      <c r="D60" s="148">
        <v>944342.54</v>
      </c>
      <c r="E60" s="148">
        <v>797647.42</v>
      </c>
      <c r="F60" s="148">
        <v>797647.42</v>
      </c>
      <c r="G60" s="148">
        <v>1056332.8799999999</v>
      </c>
      <c r="H60" s="148">
        <v>840422.18</v>
      </c>
      <c r="I60" s="148">
        <v>754465.29</v>
      </c>
      <c r="J60" s="148">
        <v>1013150.74</v>
      </c>
      <c r="K60" s="148">
        <v>872901.16</v>
      </c>
      <c r="L60" s="148">
        <v>861461.93</v>
      </c>
      <c r="M60" s="148">
        <v>1094206.25</v>
      </c>
      <c r="N60" s="148">
        <v>861461.93</v>
      </c>
      <c r="O60" s="148">
        <v>861461.93</v>
      </c>
      <c r="P60" s="148">
        <v>10755501.699999999</v>
      </c>
      <c r="Q60" s="149">
        <f t="shared" si="0"/>
        <v>10755501.669999998</v>
      </c>
      <c r="R60" s="149">
        <f t="shared" si="1"/>
        <v>5190857.7299999995</v>
      </c>
      <c r="S60" s="149">
        <f t="shared" si="2"/>
        <v>5564643.9399999995</v>
      </c>
    </row>
    <row r="61" spans="1:19" x14ac:dyDescent="0.2">
      <c r="A61" s="15" t="s">
        <v>107</v>
      </c>
      <c r="B61" s="15" t="s">
        <v>108</v>
      </c>
      <c r="C61" s="15" t="s">
        <v>104</v>
      </c>
      <c r="D61" s="148">
        <v>465916.79</v>
      </c>
      <c r="E61" s="148">
        <v>421921.97</v>
      </c>
      <c r="F61" s="148">
        <v>413311.32</v>
      </c>
      <c r="G61" s="148">
        <v>523017.41</v>
      </c>
      <c r="H61" s="148">
        <v>455726.76</v>
      </c>
      <c r="I61" s="148">
        <v>405019.58</v>
      </c>
      <c r="J61" s="148">
        <v>506115.02</v>
      </c>
      <c r="K61" s="148">
        <v>437417.18</v>
      </c>
      <c r="L61" s="148">
        <v>428117.76000000001</v>
      </c>
      <c r="M61" s="148">
        <v>546599.27</v>
      </c>
      <c r="N61" s="148">
        <v>428117.76000000001</v>
      </c>
      <c r="O61" s="148">
        <v>428117.76000000001</v>
      </c>
      <c r="P61" s="148">
        <v>5459398.5800000001</v>
      </c>
      <c r="Q61" s="149">
        <f t="shared" si="0"/>
        <v>5459398.5800000001</v>
      </c>
      <c r="R61" s="149">
        <f t="shared" si="1"/>
        <v>2684913.83</v>
      </c>
      <c r="S61" s="149">
        <f t="shared" si="2"/>
        <v>2774484.75</v>
      </c>
    </row>
    <row r="62" spans="1:19" x14ac:dyDescent="0.2">
      <c r="A62" s="15" t="s">
        <v>109</v>
      </c>
      <c r="B62" s="15" t="s">
        <v>110</v>
      </c>
      <c r="C62" s="15" t="s">
        <v>104</v>
      </c>
      <c r="D62" s="148">
        <v>287492.94</v>
      </c>
      <c r="E62" s="148">
        <v>247686.23</v>
      </c>
      <c r="F62" s="148">
        <v>237094.38</v>
      </c>
      <c r="G62" s="148">
        <v>290868.37</v>
      </c>
      <c r="H62" s="148">
        <v>269277.3</v>
      </c>
      <c r="I62" s="148">
        <v>215503.31</v>
      </c>
      <c r="J62" s="148">
        <v>280276.52</v>
      </c>
      <c r="K62" s="148">
        <v>267501.96999999997</v>
      </c>
      <c r="L62" s="148">
        <v>267501.96999999997</v>
      </c>
      <c r="M62" s="148">
        <v>302699.59999999998</v>
      </c>
      <c r="N62" s="148">
        <v>267501.96999999997</v>
      </c>
      <c r="O62" s="148">
        <v>267501.96999999997</v>
      </c>
      <c r="P62" s="148">
        <v>3200906.53</v>
      </c>
      <c r="Q62" s="149">
        <f t="shared" si="0"/>
        <v>3200906.5300000003</v>
      </c>
      <c r="R62" s="149">
        <f t="shared" si="1"/>
        <v>1547922.53</v>
      </c>
      <c r="S62" s="149">
        <f t="shared" si="2"/>
        <v>1652984</v>
      </c>
    </row>
    <row r="63" spans="1:19" x14ac:dyDescent="0.2">
      <c r="A63" s="15" t="s">
        <v>111</v>
      </c>
      <c r="B63" s="15" t="s">
        <v>112</v>
      </c>
      <c r="C63" s="15" t="s">
        <v>104</v>
      </c>
      <c r="D63" s="148">
        <v>423813.19</v>
      </c>
      <c r="E63" s="148">
        <v>369464.05</v>
      </c>
      <c r="F63" s="148">
        <v>362020.93</v>
      </c>
      <c r="G63" s="148">
        <v>445003.85</v>
      </c>
      <c r="H63" s="148">
        <v>369464.05</v>
      </c>
      <c r="I63" s="148">
        <v>331773.33</v>
      </c>
      <c r="J63" s="148">
        <v>445003.85</v>
      </c>
      <c r="K63" s="148">
        <v>390990.53</v>
      </c>
      <c r="L63" s="148">
        <v>390990.53</v>
      </c>
      <c r="M63" s="148">
        <v>480613.9</v>
      </c>
      <c r="N63" s="148">
        <v>399029.26</v>
      </c>
      <c r="O63" s="148">
        <v>390990.53</v>
      </c>
      <c r="P63" s="148">
        <v>4799158</v>
      </c>
      <c r="Q63" s="149">
        <f t="shared" si="0"/>
        <v>4799158.0000000009</v>
      </c>
      <c r="R63" s="149">
        <f t="shared" si="1"/>
        <v>2301539.4</v>
      </c>
      <c r="S63" s="149">
        <f t="shared" si="2"/>
        <v>2497618.6000000006</v>
      </c>
    </row>
    <row r="64" spans="1:19" x14ac:dyDescent="0.2">
      <c r="A64" s="15" t="s">
        <v>113</v>
      </c>
      <c r="B64" s="15" t="s">
        <v>114</v>
      </c>
      <c r="C64" s="15" t="s">
        <v>104</v>
      </c>
      <c r="D64" s="148">
        <v>572296.03</v>
      </c>
      <c r="E64" s="148">
        <v>479297.93</v>
      </c>
      <c r="F64" s="148">
        <v>479297.93</v>
      </c>
      <c r="G64" s="148">
        <v>629525.64</v>
      </c>
      <c r="H64" s="148">
        <v>515066.43</v>
      </c>
      <c r="I64" s="148">
        <v>450683.13</v>
      </c>
      <c r="J64" s="148">
        <v>615218.23</v>
      </c>
      <c r="K64" s="148">
        <v>502190.33</v>
      </c>
      <c r="L64" s="148">
        <v>494464.33</v>
      </c>
      <c r="M64" s="148">
        <v>664436.43999999994</v>
      </c>
      <c r="N64" s="148">
        <v>517642.34</v>
      </c>
      <c r="O64" s="148">
        <v>517642.34</v>
      </c>
      <c r="P64" s="148">
        <v>6437761.0999999996</v>
      </c>
      <c r="Q64" s="149">
        <f t="shared" si="0"/>
        <v>6437761.0999999996</v>
      </c>
      <c r="R64" s="149">
        <f t="shared" si="1"/>
        <v>3126167.09</v>
      </c>
      <c r="S64" s="149">
        <f t="shared" si="2"/>
        <v>3311594.01</v>
      </c>
    </row>
    <row r="65" spans="1:19" x14ac:dyDescent="0.2">
      <c r="A65" s="15" t="s">
        <v>115</v>
      </c>
      <c r="B65" s="15" t="s">
        <v>116</v>
      </c>
      <c r="C65" s="15" t="s">
        <v>104</v>
      </c>
      <c r="D65" s="148">
        <v>1348983.5</v>
      </c>
      <c r="E65" s="148">
        <v>1151745.76</v>
      </c>
      <c r="F65" s="148">
        <v>1151745.76</v>
      </c>
      <c r="G65" s="148">
        <v>1516584.48</v>
      </c>
      <c r="H65" s="148">
        <v>1208975.3700000001</v>
      </c>
      <c r="I65" s="148">
        <v>1173206.8700000001</v>
      </c>
      <c r="J65" s="148">
        <v>1430740.08</v>
      </c>
      <c r="K65" s="148">
        <v>1236160.82</v>
      </c>
      <c r="L65" s="148">
        <v>1220708.81</v>
      </c>
      <c r="M65" s="148">
        <v>1576105.04</v>
      </c>
      <c r="N65" s="148">
        <v>1251612.83</v>
      </c>
      <c r="O65" s="148">
        <v>1251612.83</v>
      </c>
      <c r="P65" s="148">
        <v>15518182.199999999</v>
      </c>
      <c r="Q65" s="149">
        <f t="shared" si="0"/>
        <v>15518182.150000002</v>
      </c>
      <c r="R65" s="149">
        <f t="shared" si="1"/>
        <v>7551241.7400000002</v>
      </c>
      <c r="S65" s="149">
        <f t="shared" si="2"/>
        <v>7966940.4100000001</v>
      </c>
    </row>
    <row r="66" spans="1:19" x14ac:dyDescent="0.2">
      <c r="A66" s="15" t="s">
        <v>117</v>
      </c>
      <c r="B66" s="15" t="s">
        <v>118</v>
      </c>
      <c r="C66" s="15" t="s">
        <v>104</v>
      </c>
      <c r="D66" s="148">
        <v>614344.5</v>
      </c>
      <c r="E66" s="148">
        <v>566507.54</v>
      </c>
      <c r="F66" s="148">
        <v>559053.49</v>
      </c>
      <c r="G66" s="148">
        <v>716735.25</v>
      </c>
      <c r="H66" s="148">
        <v>630727.02</v>
      </c>
      <c r="I66" s="148">
        <v>559053.49</v>
      </c>
      <c r="J66" s="148">
        <v>709854.59</v>
      </c>
      <c r="K66" s="148">
        <v>634740.74</v>
      </c>
      <c r="L66" s="148">
        <v>603777.77</v>
      </c>
      <c r="M66" s="148">
        <v>766642.96</v>
      </c>
      <c r="N66" s="148">
        <v>634740.74</v>
      </c>
      <c r="O66" s="148">
        <v>634740.74</v>
      </c>
      <c r="P66" s="148">
        <v>7630918.8300000001</v>
      </c>
      <c r="Q66" s="149">
        <f t="shared" si="0"/>
        <v>7630918.830000001</v>
      </c>
      <c r="R66" s="149">
        <f t="shared" si="1"/>
        <v>3646421.29</v>
      </c>
      <c r="S66" s="149">
        <f t="shared" si="2"/>
        <v>3984497.54</v>
      </c>
    </row>
    <row r="67" spans="1:19" x14ac:dyDescent="0.2">
      <c r="A67" s="15" t="s">
        <v>119</v>
      </c>
      <c r="B67" s="15" t="s">
        <v>120</v>
      </c>
      <c r="C67" s="15" t="s">
        <v>104</v>
      </c>
      <c r="D67" s="148">
        <v>498574.69</v>
      </c>
      <c r="E67" s="148">
        <v>430041.15</v>
      </c>
      <c r="F67" s="148">
        <v>430041.15</v>
      </c>
      <c r="G67" s="148">
        <v>544718.79</v>
      </c>
      <c r="H67" s="148">
        <v>444375.85</v>
      </c>
      <c r="I67" s="148">
        <v>401371.74</v>
      </c>
      <c r="J67" s="148">
        <v>530384.07999999996</v>
      </c>
      <c r="K67" s="148">
        <v>448962.96</v>
      </c>
      <c r="L67" s="148">
        <v>448962.96</v>
      </c>
      <c r="M67" s="148">
        <v>572814.81000000006</v>
      </c>
      <c r="N67" s="148">
        <v>448962.96</v>
      </c>
      <c r="O67" s="148">
        <v>457013.33</v>
      </c>
      <c r="P67" s="148">
        <v>5656224.4699999997</v>
      </c>
      <c r="Q67" s="149">
        <f t="shared" si="0"/>
        <v>5656224.4699999997</v>
      </c>
      <c r="R67" s="149">
        <f t="shared" si="1"/>
        <v>2749123.37</v>
      </c>
      <c r="S67" s="149">
        <f t="shared" si="2"/>
        <v>2907101.1</v>
      </c>
    </row>
    <row r="68" spans="1:19" x14ac:dyDescent="0.2">
      <c r="A68" s="15" t="s">
        <v>121</v>
      </c>
      <c r="B68" s="15" t="s">
        <v>122</v>
      </c>
      <c r="C68" s="15" t="s">
        <v>104</v>
      </c>
      <c r="D68" s="148">
        <v>276162.48</v>
      </c>
      <c r="E68" s="148">
        <v>238420.27</v>
      </c>
      <c r="F68" s="148">
        <v>238420.27</v>
      </c>
      <c r="G68" s="148">
        <v>335077.14</v>
      </c>
      <c r="H68" s="148">
        <v>257751.65</v>
      </c>
      <c r="I68" s="148">
        <v>231976.48</v>
      </c>
      <c r="J68" s="148">
        <v>309301.98</v>
      </c>
      <c r="K68" s="148">
        <v>257494.86</v>
      </c>
      <c r="L68" s="148">
        <v>250535.54</v>
      </c>
      <c r="M68" s="148">
        <v>334047.38</v>
      </c>
      <c r="N68" s="148">
        <v>250535.54</v>
      </c>
      <c r="O68" s="148">
        <v>250535.54</v>
      </c>
      <c r="P68" s="148">
        <v>3230259.13</v>
      </c>
      <c r="Q68" s="149">
        <f t="shared" si="0"/>
        <v>3230259.13</v>
      </c>
      <c r="R68" s="149">
        <f t="shared" si="1"/>
        <v>1577808.29</v>
      </c>
      <c r="S68" s="149">
        <f t="shared" si="2"/>
        <v>1652450.84</v>
      </c>
    </row>
    <row r="69" spans="1:19" x14ac:dyDescent="0.2">
      <c r="A69" s="15" t="s">
        <v>123</v>
      </c>
      <c r="B69" s="15" t="s">
        <v>124</v>
      </c>
      <c r="C69" s="15" t="s">
        <v>104</v>
      </c>
      <c r="D69" s="148">
        <v>503229.41</v>
      </c>
      <c r="E69" s="148">
        <v>438177.8</v>
      </c>
      <c r="F69" s="148">
        <v>438177.8</v>
      </c>
      <c r="G69" s="148">
        <v>631491.54</v>
      </c>
      <c r="H69" s="148">
        <v>515503.3</v>
      </c>
      <c r="I69" s="148">
        <v>489728.13</v>
      </c>
      <c r="J69" s="148">
        <v>573497.42000000004</v>
      </c>
      <c r="K69" s="148">
        <v>501071.08</v>
      </c>
      <c r="L69" s="148">
        <v>501071.08</v>
      </c>
      <c r="M69" s="148">
        <v>612420.19999999995</v>
      </c>
      <c r="N69" s="148">
        <v>535867.68000000005</v>
      </c>
      <c r="O69" s="148">
        <v>535867.68000000005</v>
      </c>
      <c r="P69" s="148">
        <v>6276103.1200000001</v>
      </c>
      <c r="Q69" s="149">
        <f t="shared" si="0"/>
        <v>6276103.1199999992</v>
      </c>
      <c r="R69" s="149">
        <f t="shared" si="1"/>
        <v>3016307.98</v>
      </c>
      <c r="S69" s="149">
        <f t="shared" si="2"/>
        <v>3259795.1400000006</v>
      </c>
    </row>
    <row r="70" spans="1:19" x14ac:dyDescent="0.2">
      <c r="A70" s="15" t="s">
        <v>125</v>
      </c>
      <c r="B70" s="15" t="s">
        <v>126</v>
      </c>
      <c r="C70" s="15" t="s">
        <v>104</v>
      </c>
      <c r="D70" s="148">
        <v>1301032.1299999999</v>
      </c>
      <c r="E70" s="148">
        <v>1146121.1000000001</v>
      </c>
      <c r="F70" s="148">
        <v>1134544.1200000001</v>
      </c>
      <c r="G70" s="148">
        <v>1389237.7</v>
      </c>
      <c r="H70" s="148">
        <v>1296621.8500000001</v>
      </c>
      <c r="I70" s="148">
        <v>1215582.98</v>
      </c>
      <c r="J70" s="148">
        <v>1389237.7</v>
      </c>
      <c r="K70" s="148">
        <v>1225309.3500000001</v>
      </c>
      <c r="L70" s="148">
        <v>1212806.19</v>
      </c>
      <c r="M70" s="148">
        <v>1512881.95</v>
      </c>
      <c r="N70" s="148">
        <v>1225309.3500000001</v>
      </c>
      <c r="O70" s="148">
        <v>1225309.3500000001</v>
      </c>
      <c r="P70" s="148">
        <v>15273993.800000001</v>
      </c>
      <c r="Q70" s="149">
        <f t="shared" si="0"/>
        <v>15273993.769999998</v>
      </c>
      <c r="R70" s="149">
        <f t="shared" si="1"/>
        <v>7483139.8800000008</v>
      </c>
      <c r="S70" s="149">
        <f t="shared" si="2"/>
        <v>7790853.8899999987</v>
      </c>
    </row>
    <row r="71" spans="1:19" x14ac:dyDescent="0.2">
      <c r="A71" s="15" t="s">
        <v>127</v>
      </c>
      <c r="B71" s="15" t="s">
        <v>128</v>
      </c>
      <c r="C71" s="15" t="s">
        <v>104</v>
      </c>
      <c r="D71" s="148">
        <v>345385.13</v>
      </c>
      <c r="E71" s="148">
        <v>306380.43</v>
      </c>
      <c r="F71" s="148">
        <v>306380.43</v>
      </c>
      <c r="G71" s="148">
        <v>375159.71</v>
      </c>
      <c r="H71" s="148">
        <v>312633.09000000003</v>
      </c>
      <c r="I71" s="148">
        <v>275117.12</v>
      </c>
      <c r="J71" s="148">
        <v>362654.38</v>
      </c>
      <c r="K71" s="148">
        <v>324134.65999999997</v>
      </c>
      <c r="L71" s="148">
        <v>317381.84999999998</v>
      </c>
      <c r="M71" s="148">
        <v>391662.71</v>
      </c>
      <c r="N71" s="148">
        <v>330887.46000000002</v>
      </c>
      <c r="O71" s="148">
        <v>330887.46000000002</v>
      </c>
      <c r="P71" s="148">
        <v>3978664.43</v>
      </c>
      <c r="Q71" s="149">
        <f t="shared" si="0"/>
        <v>3978664.43</v>
      </c>
      <c r="R71" s="149">
        <f t="shared" si="1"/>
        <v>1921055.9100000001</v>
      </c>
      <c r="S71" s="149">
        <f t="shared" si="2"/>
        <v>2057608.52</v>
      </c>
    </row>
    <row r="72" spans="1:19" x14ac:dyDescent="0.2">
      <c r="A72" s="15" t="s">
        <v>129</v>
      </c>
      <c r="B72" s="15" t="s">
        <v>130</v>
      </c>
      <c r="C72" s="15" t="s">
        <v>104</v>
      </c>
      <c r="D72" s="148">
        <v>716670.24</v>
      </c>
      <c r="E72" s="148">
        <v>631176.99</v>
      </c>
      <c r="F72" s="148">
        <v>625156.96</v>
      </c>
      <c r="G72" s="148">
        <v>787234.69</v>
      </c>
      <c r="H72" s="148">
        <v>694618.85</v>
      </c>
      <c r="I72" s="148">
        <v>648310.92000000004</v>
      </c>
      <c r="J72" s="148">
        <v>793254.72</v>
      </c>
      <c r="K72" s="148">
        <v>675170.46</v>
      </c>
      <c r="L72" s="148">
        <v>675170.46</v>
      </c>
      <c r="M72" s="148">
        <v>850214.65</v>
      </c>
      <c r="N72" s="148">
        <v>681672.1</v>
      </c>
      <c r="O72" s="148">
        <v>681672.1</v>
      </c>
      <c r="P72" s="148">
        <v>8460323.1400000006</v>
      </c>
      <c r="Q72" s="149">
        <f t="shared" si="0"/>
        <v>8460323.1400000006</v>
      </c>
      <c r="R72" s="149">
        <f t="shared" si="1"/>
        <v>4103168.65</v>
      </c>
      <c r="S72" s="149">
        <f t="shared" si="2"/>
        <v>4357154.4899999993</v>
      </c>
    </row>
    <row r="73" spans="1:19" x14ac:dyDescent="0.2">
      <c r="A73" s="15" t="s">
        <v>131</v>
      </c>
      <c r="B73" s="15" t="s">
        <v>132</v>
      </c>
      <c r="C73" s="15" t="s">
        <v>104</v>
      </c>
      <c r="D73" s="148">
        <v>263888.59000000003</v>
      </c>
      <c r="E73" s="148">
        <v>225532.69</v>
      </c>
      <c r="F73" s="148">
        <v>225532.69</v>
      </c>
      <c r="G73" s="148">
        <v>283526.81</v>
      </c>
      <c r="H73" s="148">
        <v>231976.48</v>
      </c>
      <c r="I73" s="148">
        <v>193313.74</v>
      </c>
      <c r="J73" s="148">
        <v>257751.65</v>
      </c>
      <c r="K73" s="148">
        <v>243576.22</v>
      </c>
      <c r="L73" s="148">
        <v>229657.58</v>
      </c>
      <c r="M73" s="148">
        <v>299250.78000000003</v>
      </c>
      <c r="N73" s="148">
        <v>243576.22</v>
      </c>
      <c r="O73" s="148">
        <v>243576.22</v>
      </c>
      <c r="P73" s="148">
        <v>2941159.67</v>
      </c>
      <c r="Q73" s="149">
        <f t="shared" si="0"/>
        <v>2941159.67</v>
      </c>
      <c r="R73" s="149">
        <f t="shared" si="1"/>
        <v>1423771</v>
      </c>
      <c r="S73" s="149">
        <f t="shared" si="2"/>
        <v>1517388.67</v>
      </c>
    </row>
    <row r="74" spans="1:19" x14ac:dyDescent="0.2">
      <c r="A74" s="15" t="s">
        <v>133</v>
      </c>
      <c r="B74" s="15" t="s">
        <v>134</v>
      </c>
      <c r="C74" s="15" t="s">
        <v>104</v>
      </c>
      <c r="D74" s="148">
        <v>169481.07</v>
      </c>
      <c r="E74" s="148">
        <v>148298.64000000001</v>
      </c>
      <c r="F74" s="148">
        <v>148298.64000000001</v>
      </c>
      <c r="G74" s="148">
        <v>177958.37</v>
      </c>
      <c r="H74" s="148">
        <v>148298.64000000001</v>
      </c>
      <c r="I74" s="148">
        <v>136434.75</v>
      </c>
      <c r="J74" s="148">
        <v>177958.37</v>
      </c>
      <c r="K74" s="148">
        <v>160157.54999999999</v>
      </c>
      <c r="L74" s="148">
        <v>160157.54999999999</v>
      </c>
      <c r="M74" s="148">
        <v>192189.06</v>
      </c>
      <c r="N74" s="148">
        <v>160157.54999999999</v>
      </c>
      <c r="O74" s="148">
        <v>160157.54999999999</v>
      </c>
      <c r="P74" s="148">
        <v>1939547.74</v>
      </c>
      <c r="Q74" s="149">
        <f t="shared" si="0"/>
        <v>1939547.7400000002</v>
      </c>
      <c r="R74" s="149">
        <f t="shared" si="1"/>
        <v>928770.11</v>
      </c>
      <c r="S74" s="149">
        <f t="shared" si="2"/>
        <v>1010777.6300000001</v>
      </c>
    </row>
    <row r="75" spans="1:19" x14ac:dyDescent="0.2">
      <c r="A75" s="15" t="s">
        <v>135</v>
      </c>
      <c r="B75" s="15" t="s">
        <v>136</v>
      </c>
      <c r="C75" s="15" t="s">
        <v>137</v>
      </c>
      <c r="D75" s="148">
        <v>0</v>
      </c>
      <c r="E75" s="148">
        <v>0</v>
      </c>
      <c r="F75" s="148">
        <v>462016.14</v>
      </c>
      <c r="G75" s="148">
        <v>363028.36</v>
      </c>
      <c r="H75" s="148">
        <v>313644.21000000002</v>
      </c>
      <c r="I75" s="148">
        <v>264040.58</v>
      </c>
      <c r="J75" s="148">
        <v>330105.59000000003</v>
      </c>
      <c r="K75" s="148">
        <v>296963.34000000003</v>
      </c>
      <c r="L75" s="148">
        <v>296963.34000000003</v>
      </c>
      <c r="M75" s="148">
        <v>346566.97</v>
      </c>
      <c r="N75" s="148">
        <v>313644.21000000002</v>
      </c>
      <c r="O75" s="148">
        <v>313644.21000000002</v>
      </c>
      <c r="P75" s="148">
        <v>3300616.95</v>
      </c>
      <c r="Q75" s="149">
        <f t="shared" si="0"/>
        <v>3300616.95</v>
      </c>
      <c r="R75" s="149">
        <f t="shared" si="1"/>
        <v>1402729.29</v>
      </c>
      <c r="S75" s="149">
        <f t="shared" si="2"/>
        <v>1897887.66</v>
      </c>
    </row>
    <row r="76" spans="1:19" x14ac:dyDescent="0.2">
      <c r="A76" s="15" t="s">
        <v>138</v>
      </c>
      <c r="B76" s="15" t="s">
        <v>139</v>
      </c>
      <c r="C76" s="15" t="s">
        <v>137</v>
      </c>
      <c r="D76" s="148">
        <v>2586274.5699999998</v>
      </c>
      <c r="E76" s="148">
        <v>0</v>
      </c>
      <c r="F76" s="148">
        <v>0</v>
      </c>
      <c r="G76" s="148">
        <v>0</v>
      </c>
      <c r="H76" s="148">
        <v>2442927.5299999998</v>
      </c>
      <c r="I76" s="148">
        <v>2414005.7400000002</v>
      </c>
      <c r="J76" s="148">
        <v>0</v>
      </c>
      <c r="K76" s="148">
        <v>0</v>
      </c>
      <c r="L76" s="148">
        <v>0</v>
      </c>
      <c r="M76" s="148">
        <v>0</v>
      </c>
      <c r="N76" s="148">
        <v>0</v>
      </c>
      <c r="O76" s="148">
        <v>0</v>
      </c>
      <c r="P76" s="148">
        <v>7443207.8399999999</v>
      </c>
      <c r="Q76" s="149">
        <f t="shared" si="0"/>
        <v>7443207.8399999999</v>
      </c>
      <c r="R76" s="149">
        <f t="shared" si="1"/>
        <v>7443207.8399999999</v>
      </c>
      <c r="S76" s="149">
        <f t="shared" si="2"/>
        <v>0</v>
      </c>
    </row>
    <row r="77" spans="1:19" x14ac:dyDescent="0.2">
      <c r="A77" s="15" t="s">
        <v>140</v>
      </c>
      <c r="B77" s="15" t="s">
        <v>141</v>
      </c>
      <c r="C77" s="15" t="s">
        <v>137</v>
      </c>
      <c r="D77" s="148">
        <v>561313.03</v>
      </c>
      <c r="E77" s="148">
        <v>0</v>
      </c>
      <c r="F77" s="148">
        <v>0</v>
      </c>
      <c r="G77" s="148">
        <v>0</v>
      </c>
      <c r="H77" s="148">
        <v>557708.59</v>
      </c>
      <c r="I77" s="148">
        <v>453108.11</v>
      </c>
      <c r="J77" s="148">
        <v>0</v>
      </c>
      <c r="K77" s="148">
        <v>0</v>
      </c>
      <c r="L77" s="148">
        <v>0</v>
      </c>
      <c r="M77" s="148">
        <v>0</v>
      </c>
      <c r="N77" s="148">
        <v>0</v>
      </c>
      <c r="O77" s="148">
        <v>0</v>
      </c>
      <c r="P77" s="148">
        <v>1572129.73</v>
      </c>
      <c r="Q77" s="149">
        <f t="shared" si="0"/>
        <v>1572129.73</v>
      </c>
      <c r="R77" s="149">
        <f t="shared" si="1"/>
        <v>1572129.73</v>
      </c>
      <c r="S77" s="149">
        <f t="shared" si="2"/>
        <v>0</v>
      </c>
    </row>
    <row r="78" spans="1:19" x14ac:dyDescent="0.2">
      <c r="A78" s="15" t="s">
        <v>142</v>
      </c>
      <c r="B78" s="15" t="s">
        <v>143</v>
      </c>
      <c r="C78" s="15" t="s">
        <v>137</v>
      </c>
      <c r="D78" s="148">
        <v>547347.78</v>
      </c>
      <c r="E78" s="148">
        <v>0</v>
      </c>
      <c r="F78" s="148">
        <v>0</v>
      </c>
      <c r="G78" s="148">
        <v>0</v>
      </c>
      <c r="H78" s="148">
        <v>536499.28</v>
      </c>
      <c r="I78" s="148">
        <v>407797.3</v>
      </c>
      <c r="J78" s="148">
        <v>0</v>
      </c>
      <c r="K78" s="148">
        <v>0</v>
      </c>
      <c r="L78" s="148">
        <v>0</v>
      </c>
      <c r="M78" s="148">
        <v>0</v>
      </c>
      <c r="N78" s="148">
        <v>0</v>
      </c>
      <c r="O78" s="148">
        <v>0</v>
      </c>
      <c r="P78" s="148">
        <v>1491644.36</v>
      </c>
      <c r="Q78" s="149">
        <f t="shared" ref="Q78:Q141" si="3">SUM(D78:O78)</f>
        <v>1491644.36</v>
      </c>
      <c r="R78" s="149">
        <f t="shared" ref="R78:R141" si="4">SUM(D78:I78)</f>
        <v>1491644.36</v>
      </c>
      <c r="S78" s="149">
        <f t="shared" ref="S78:S141" si="5">SUM(J78:O78)</f>
        <v>0</v>
      </c>
    </row>
    <row r="79" spans="1:19" x14ac:dyDescent="0.2">
      <c r="A79" s="15" t="s">
        <v>144</v>
      </c>
      <c r="B79" s="15" t="s">
        <v>145</v>
      </c>
      <c r="C79" s="15" t="s">
        <v>137</v>
      </c>
      <c r="D79" s="148">
        <v>0</v>
      </c>
      <c r="E79" s="148">
        <v>0</v>
      </c>
      <c r="F79" s="148">
        <v>1692696.44</v>
      </c>
      <c r="G79" s="148">
        <v>1665102.08</v>
      </c>
      <c r="H79" s="148">
        <v>1610639.51</v>
      </c>
      <c r="I79" s="148">
        <v>1337600.53</v>
      </c>
      <c r="J79" s="148">
        <v>1897475.68</v>
      </c>
      <c r="K79" s="148">
        <v>1679474.48</v>
      </c>
      <c r="L79" s="148">
        <v>1679474.48</v>
      </c>
      <c r="M79" s="148">
        <v>2030287.67</v>
      </c>
      <c r="N79" s="148">
        <v>1679474.48</v>
      </c>
      <c r="O79" s="148">
        <v>1679474.48</v>
      </c>
      <c r="P79" s="148">
        <v>16951699.800000001</v>
      </c>
      <c r="Q79" s="149">
        <f t="shared" si="3"/>
        <v>16951699.830000002</v>
      </c>
      <c r="R79" s="149">
        <f t="shared" si="4"/>
        <v>6306038.5600000005</v>
      </c>
      <c r="S79" s="149">
        <f t="shared" si="5"/>
        <v>10645661.270000001</v>
      </c>
    </row>
    <row r="80" spans="1:19" x14ac:dyDescent="0.2">
      <c r="A80" s="15" t="s">
        <v>146</v>
      </c>
      <c r="B80" s="15" t="s">
        <v>147</v>
      </c>
      <c r="C80" s="15" t="s">
        <v>137</v>
      </c>
      <c r="D80" s="148">
        <v>0</v>
      </c>
      <c r="E80" s="148">
        <v>2299764.65</v>
      </c>
      <c r="F80" s="148">
        <v>2289159.9900000002</v>
      </c>
      <c r="G80" s="148">
        <v>2133464.34</v>
      </c>
      <c r="H80" s="148">
        <v>0</v>
      </c>
      <c r="I80" s="148">
        <v>0</v>
      </c>
      <c r="J80" s="148">
        <v>2397616.7200000002</v>
      </c>
      <c r="K80" s="148">
        <v>2591647.9300000002</v>
      </c>
      <c r="L80" s="148">
        <v>2567929.37</v>
      </c>
      <c r="M80" s="148">
        <v>2710240.73</v>
      </c>
      <c r="N80" s="148">
        <v>2679143.06</v>
      </c>
      <c r="O80" s="148">
        <v>2753988.3</v>
      </c>
      <c r="P80" s="148">
        <v>22422955.100000001</v>
      </c>
      <c r="Q80" s="149">
        <f t="shared" si="3"/>
        <v>22422955.09</v>
      </c>
      <c r="R80" s="149">
        <f t="shared" si="4"/>
        <v>6722388.9800000004</v>
      </c>
      <c r="S80" s="149">
        <f t="shared" si="5"/>
        <v>15700566.109999999</v>
      </c>
    </row>
    <row r="81" spans="1:19" x14ac:dyDescent="0.2">
      <c r="A81" s="15" t="s">
        <v>148</v>
      </c>
      <c r="B81" s="15" t="s">
        <v>149</v>
      </c>
      <c r="C81" s="15" t="s">
        <v>137</v>
      </c>
      <c r="D81" s="148">
        <v>0</v>
      </c>
      <c r="E81" s="148">
        <v>523966.5</v>
      </c>
      <c r="F81" s="148">
        <v>533125.06999999995</v>
      </c>
      <c r="G81" s="148">
        <v>543247.69999999995</v>
      </c>
      <c r="H81" s="148">
        <v>0</v>
      </c>
      <c r="I81" s="148">
        <v>0</v>
      </c>
      <c r="J81" s="148">
        <v>557708.59</v>
      </c>
      <c r="K81" s="148">
        <v>556068.44999999995</v>
      </c>
      <c r="L81" s="148">
        <v>574516.22</v>
      </c>
      <c r="M81" s="148">
        <v>583476.56000000006</v>
      </c>
      <c r="N81" s="148">
        <v>533931.13</v>
      </c>
      <c r="O81" s="148">
        <v>555014.29</v>
      </c>
      <c r="P81" s="148">
        <v>4961054.51</v>
      </c>
      <c r="Q81" s="149">
        <f t="shared" si="3"/>
        <v>4961054.51</v>
      </c>
      <c r="R81" s="149">
        <f t="shared" si="4"/>
        <v>1600339.2699999998</v>
      </c>
      <c r="S81" s="149">
        <f t="shared" si="5"/>
        <v>3360715.24</v>
      </c>
    </row>
    <row r="82" spans="1:19" x14ac:dyDescent="0.2">
      <c r="A82" s="15" t="s">
        <v>150</v>
      </c>
      <c r="B82" s="15" t="s">
        <v>151</v>
      </c>
      <c r="C82" s="15" t="s">
        <v>137</v>
      </c>
      <c r="D82" s="148">
        <v>0</v>
      </c>
      <c r="E82" s="148">
        <v>439129.24</v>
      </c>
      <c r="F82" s="148">
        <v>484922.08</v>
      </c>
      <c r="G82" s="148">
        <v>544693.79</v>
      </c>
      <c r="H82" s="148">
        <v>0</v>
      </c>
      <c r="I82" s="148">
        <v>0</v>
      </c>
      <c r="J82" s="148">
        <v>412617.59</v>
      </c>
      <c r="K82" s="148">
        <v>511793.81</v>
      </c>
      <c r="L82" s="148">
        <v>494400.2</v>
      </c>
      <c r="M82" s="148">
        <v>581368.25</v>
      </c>
      <c r="N82" s="148">
        <v>526024.93999999994</v>
      </c>
      <c r="O82" s="148">
        <v>547108.11</v>
      </c>
      <c r="P82" s="148">
        <v>4542058.01</v>
      </c>
      <c r="Q82" s="149">
        <f t="shared" si="3"/>
        <v>4542058.0100000007</v>
      </c>
      <c r="R82" s="149">
        <f t="shared" si="4"/>
        <v>1468745.11</v>
      </c>
      <c r="S82" s="149">
        <f t="shared" si="5"/>
        <v>3073312.9</v>
      </c>
    </row>
    <row r="83" spans="1:19" x14ac:dyDescent="0.2">
      <c r="A83" s="15" t="s">
        <v>152</v>
      </c>
      <c r="B83" s="15" t="s">
        <v>153</v>
      </c>
      <c r="C83" s="15" t="s">
        <v>7</v>
      </c>
      <c r="D83" s="148">
        <v>194808.6</v>
      </c>
      <c r="E83" s="148">
        <v>147801.34</v>
      </c>
      <c r="F83" s="148">
        <v>171330.26</v>
      </c>
      <c r="G83" s="148">
        <v>273067.96000000002</v>
      </c>
      <c r="H83" s="148">
        <v>294608.51</v>
      </c>
      <c r="I83" s="148">
        <v>240260.03</v>
      </c>
      <c r="J83" s="148">
        <v>167022.15</v>
      </c>
      <c r="K83" s="148">
        <v>257278.66</v>
      </c>
      <c r="L83" s="148">
        <v>250031.37</v>
      </c>
      <c r="M83" s="148">
        <v>234449.71</v>
      </c>
      <c r="N83" s="148">
        <v>239522.81</v>
      </c>
      <c r="O83" s="148">
        <v>223941.14</v>
      </c>
      <c r="P83" s="148">
        <v>2694122.54</v>
      </c>
      <c r="Q83" s="149">
        <f t="shared" si="3"/>
        <v>2694122.54</v>
      </c>
      <c r="R83" s="149">
        <f t="shared" si="4"/>
        <v>1321876.7</v>
      </c>
      <c r="S83" s="149">
        <f t="shared" si="5"/>
        <v>1372245.8399999999</v>
      </c>
    </row>
    <row r="84" spans="1:19" x14ac:dyDescent="0.2">
      <c r="A84" s="15" t="s">
        <v>154</v>
      </c>
      <c r="B84" s="15" t="s">
        <v>155</v>
      </c>
      <c r="C84" s="15" t="s">
        <v>7</v>
      </c>
      <c r="D84" s="148">
        <v>269139.38</v>
      </c>
      <c r="E84" s="148">
        <v>204138.18</v>
      </c>
      <c r="F84" s="148">
        <v>236614.71</v>
      </c>
      <c r="G84" s="148">
        <v>377125.4</v>
      </c>
      <c r="H84" s="148">
        <v>406619.39</v>
      </c>
      <c r="I84" s="148">
        <v>331724.53999999998</v>
      </c>
      <c r="J84" s="148">
        <v>230649.63</v>
      </c>
      <c r="K84" s="148">
        <v>355117.02</v>
      </c>
      <c r="L84" s="148">
        <v>344970.82</v>
      </c>
      <c r="M84" s="148">
        <v>323591.33</v>
      </c>
      <c r="N84" s="148">
        <v>330476.25</v>
      </c>
      <c r="O84" s="148">
        <v>309459.12</v>
      </c>
      <c r="P84" s="148">
        <v>3719625.77</v>
      </c>
      <c r="Q84" s="149">
        <f t="shared" si="3"/>
        <v>3719625.77</v>
      </c>
      <c r="R84" s="149">
        <f t="shared" si="4"/>
        <v>1825361.6</v>
      </c>
      <c r="S84" s="149">
        <f t="shared" si="5"/>
        <v>1894264.17</v>
      </c>
    </row>
    <row r="85" spans="1:19" x14ac:dyDescent="0.2">
      <c r="A85" s="15" t="s">
        <v>156</v>
      </c>
      <c r="B85" s="15" t="s">
        <v>157</v>
      </c>
      <c r="C85" s="15" t="s">
        <v>7</v>
      </c>
      <c r="D85" s="148">
        <v>286483.23</v>
      </c>
      <c r="E85" s="148">
        <v>217393.91</v>
      </c>
      <c r="F85" s="148">
        <v>252190.19</v>
      </c>
      <c r="G85" s="148">
        <v>401648.5</v>
      </c>
      <c r="H85" s="148">
        <v>433130.85</v>
      </c>
      <c r="I85" s="148">
        <v>353265.1</v>
      </c>
      <c r="J85" s="148">
        <v>245562.32</v>
      </c>
      <c r="K85" s="148">
        <v>378308.34</v>
      </c>
      <c r="L85" s="148">
        <v>367437.41</v>
      </c>
      <c r="M85" s="148">
        <v>344608.46</v>
      </c>
      <c r="N85" s="148">
        <v>352218.11</v>
      </c>
      <c r="O85" s="148">
        <v>329389.15999999997</v>
      </c>
      <c r="P85" s="148">
        <v>3961635.58</v>
      </c>
      <c r="Q85" s="149">
        <f t="shared" si="3"/>
        <v>3961635.58</v>
      </c>
      <c r="R85" s="149">
        <f t="shared" si="4"/>
        <v>1944111.7800000003</v>
      </c>
      <c r="S85" s="149">
        <f t="shared" si="5"/>
        <v>2017523.8</v>
      </c>
    </row>
    <row r="86" spans="1:19" x14ac:dyDescent="0.2">
      <c r="A86" s="15" t="s">
        <v>158</v>
      </c>
      <c r="B86" s="15" t="s">
        <v>159</v>
      </c>
      <c r="C86" s="15" t="s">
        <v>7</v>
      </c>
      <c r="D86" s="148">
        <v>196357.15</v>
      </c>
      <c r="E86" s="148">
        <v>149126.92000000001</v>
      </c>
      <c r="F86" s="148">
        <v>172655.83</v>
      </c>
      <c r="G86" s="148">
        <v>275056.31</v>
      </c>
      <c r="H86" s="148">
        <v>296596.87</v>
      </c>
      <c r="I86" s="148">
        <v>241917</v>
      </c>
      <c r="J86" s="148">
        <v>168347.72</v>
      </c>
      <c r="K86" s="148">
        <v>259090.48</v>
      </c>
      <c r="L86" s="148">
        <v>251843.20000000001</v>
      </c>
      <c r="M86" s="148">
        <v>236261.53</v>
      </c>
      <c r="N86" s="148">
        <v>240972.27</v>
      </c>
      <c r="O86" s="148">
        <v>226115.33</v>
      </c>
      <c r="P86" s="148">
        <v>2714340.61</v>
      </c>
      <c r="Q86" s="149">
        <f t="shared" si="3"/>
        <v>2714340.61</v>
      </c>
      <c r="R86" s="149">
        <f t="shared" si="4"/>
        <v>1331710.08</v>
      </c>
      <c r="S86" s="149">
        <f t="shared" si="5"/>
        <v>1382630.53</v>
      </c>
    </row>
    <row r="87" spans="1:19" x14ac:dyDescent="0.2">
      <c r="A87" s="15" t="s">
        <v>160</v>
      </c>
      <c r="B87" s="15" t="s">
        <v>161</v>
      </c>
      <c r="C87" s="15" t="s">
        <v>162</v>
      </c>
      <c r="D87" s="148">
        <v>543588.59</v>
      </c>
      <c r="E87" s="148">
        <v>476403.48</v>
      </c>
      <c r="F87" s="148">
        <v>473584.53</v>
      </c>
      <c r="G87" s="148">
        <v>474524.18</v>
      </c>
      <c r="H87" s="148">
        <v>251356.87</v>
      </c>
      <c r="I87" s="148">
        <v>259813.73</v>
      </c>
      <c r="J87" s="148">
        <v>113280.8</v>
      </c>
      <c r="K87" s="148">
        <v>81392.45</v>
      </c>
      <c r="L87" s="148">
        <v>118239.03</v>
      </c>
      <c r="M87" s="148">
        <v>534000.46</v>
      </c>
      <c r="N87" s="148">
        <v>347017.81</v>
      </c>
      <c r="O87" s="148">
        <v>526851.12</v>
      </c>
      <c r="P87" s="148">
        <v>4200053.05</v>
      </c>
      <c r="Q87" s="149">
        <f t="shared" si="3"/>
        <v>4200053.05</v>
      </c>
      <c r="R87" s="149">
        <f t="shared" si="4"/>
        <v>2479271.38</v>
      </c>
      <c r="S87" s="149">
        <f t="shared" si="5"/>
        <v>1720781.67</v>
      </c>
    </row>
    <row r="88" spans="1:19" x14ac:dyDescent="0.2">
      <c r="A88" s="15" t="s">
        <v>163</v>
      </c>
      <c r="B88" s="15" t="s">
        <v>164</v>
      </c>
      <c r="C88" s="15" t="s">
        <v>162</v>
      </c>
      <c r="D88" s="148">
        <v>648869.78</v>
      </c>
      <c r="E88" s="148">
        <v>751798.75</v>
      </c>
      <c r="F88" s="148">
        <v>715634.51</v>
      </c>
      <c r="G88" s="148">
        <v>851945.85</v>
      </c>
      <c r="H88" s="148">
        <v>451357.43</v>
      </c>
      <c r="I88" s="148">
        <v>312959.7</v>
      </c>
      <c r="J88" s="148">
        <v>231698.07</v>
      </c>
      <c r="K88" s="148">
        <v>170141.53</v>
      </c>
      <c r="L88" s="148">
        <v>328886.02</v>
      </c>
      <c r="M88" s="148">
        <v>704174.27</v>
      </c>
      <c r="N88" s="148">
        <v>760345.4</v>
      </c>
      <c r="O88" s="148">
        <v>751390.58</v>
      </c>
      <c r="P88" s="148">
        <v>6679201.8899999997</v>
      </c>
      <c r="Q88" s="149">
        <f t="shared" si="3"/>
        <v>6679201.8900000006</v>
      </c>
      <c r="R88" s="149">
        <f t="shared" si="4"/>
        <v>3732566.0200000005</v>
      </c>
      <c r="S88" s="149">
        <f t="shared" si="5"/>
        <v>2946635.87</v>
      </c>
    </row>
    <row r="89" spans="1:19" x14ac:dyDescent="0.2">
      <c r="A89" s="15" t="s">
        <v>165</v>
      </c>
      <c r="B89" s="15" t="s">
        <v>166</v>
      </c>
      <c r="C89" s="15" t="s">
        <v>162</v>
      </c>
      <c r="D89" s="148">
        <v>258713.35</v>
      </c>
      <c r="E89" s="148">
        <v>341597.44</v>
      </c>
      <c r="F89" s="148">
        <v>214875.81</v>
      </c>
      <c r="G89" s="148">
        <v>234997.96</v>
      </c>
      <c r="H89" s="148">
        <v>152832.51999999999</v>
      </c>
      <c r="I89" s="148">
        <v>143490.09</v>
      </c>
      <c r="J89" s="148">
        <v>37626.78</v>
      </c>
      <c r="K89" s="148">
        <v>1199455.3700000001</v>
      </c>
      <c r="L89" s="148">
        <v>795410.89</v>
      </c>
      <c r="M89" s="148">
        <v>1150396.77</v>
      </c>
      <c r="N89" s="148">
        <v>1150396.77</v>
      </c>
      <c r="O89" s="148">
        <v>1254853.01</v>
      </c>
      <c r="P89" s="148">
        <v>6934646.7599999998</v>
      </c>
      <c r="Q89" s="149">
        <f t="shared" si="3"/>
        <v>6934646.7599999998</v>
      </c>
      <c r="R89" s="149">
        <f t="shared" si="4"/>
        <v>1346507.1700000002</v>
      </c>
      <c r="S89" s="149">
        <f t="shared" si="5"/>
        <v>5588139.5899999999</v>
      </c>
    </row>
    <row r="90" spans="1:19" x14ac:dyDescent="0.2">
      <c r="A90" s="15" t="s">
        <v>167</v>
      </c>
      <c r="B90" s="15" t="s">
        <v>168</v>
      </c>
      <c r="C90" s="15" t="s">
        <v>162</v>
      </c>
      <c r="D90" s="148">
        <v>0</v>
      </c>
      <c r="E90" s="148">
        <v>0</v>
      </c>
      <c r="F90" s="148">
        <v>1370012.38</v>
      </c>
      <c r="G90" s="148">
        <v>1219791.73</v>
      </c>
      <c r="H90" s="148">
        <v>722561.35</v>
      </c>
      <c r="I90" s="148">
        <v>439145.05</v>
      </c>
      <c r="J90" s="148">
        <v>389753.73</v>
      </c>
      <c r="K90" s="148">
        <v>365832.47</v>
      </c>
      <c r="L90" s="148">
        <v>0</v>
      </c>
      <c r="M90" s="148">
        <v>0</v>
      </c>
      <c r="N90" s="148">
        <v>0</v>
      </c>
      <c r="O90" s="148">
        <v>0</v>
      </c>
      <c r="P90" s="148">
        <v>4507096.71</v>
      </c>
      <c r="Q90" s="149">
        <f t="shared" si="3"/>
        <v>4507096.71</v>
      </c>
      <c r="R90" s="149">
        <f t="shared" si="4"/>
        <v>3751510.51</v>
      </c>
      <c r="S90" s="149">
        <f t="shared" si="5"/>
        <v>755586.2</v>
      </c>
    </row>
    <row r="91" spans="1:19" x14ac:dyDescent="0.2">
      <c r="A91" s="15" t="s">
        <v>169</v>
      </c>
      <c r="B91" s="15" t="s">
        <v>170</v>
      </c>
      <c r="C91" s="15" t="s">
        <v>162</v>
      </c>
      <c r="D91" s="148">
        <v>1910806.74</v>
      </c>
      <c r="E91" s="148">
        <v>1485181.55</v>
      </c>
      <c r="F91" s="148">
        <v>0</v>
      </c>
      <c r="G91" s="148">
        <v>0</v>
      </c>
      <c r="H91" s="148">
        <v>0</v>
      </c>
      <c r="I91" s="148">
        <v>0</v>
      </c>
      <c r="J91" s="148">
        <v>0</v>
      </c>
      <c r="K91" s="148">
        <v>0</v>
      </c>
      <c r="L91" s="148">
        <v>910260.31</v>
      </c>
      <c r="M91" s="148">
        <v>1006471.37</v>
      </c>
      <c r="N91" s="148">
        <v>1631555.19</v>
      </c>
      <c r="O91" s="148">
        <v>1163174.4099999999</v>
      </c>
      <c r="P91" s="148">
        <v>8107449.5700000003</v>
      </c>
      <c r="Q91" s="149">
        <f t="shared" si="3"/>
        <v>8107449.5700000003</v>
      </c>
      <c r="R91" s="149">
        <f t="shared" si="4"/>
        <v>3395988.29</v>
      </c>
      <c r="S91" s="149">
        <f t="shared" si="5"/>
        <v>4711461.28</v>
      </c>
    </row>
    <row r="92" spans="1:19" x14ac:dyDescent="0.2">
      <c r="A92" s="15" t="s">
        <v>171</v>
      </c>
      <c r="B92" s="15" t="s">
        <v>172</v>
      </c>
      <c r="C92" s="15" t="s">
        <v>162</v>
      </c>
      <c r="D92" s="148">
        <v>3881596.66</v>
      </c>
      <c r="E92" s="148">
        <v>3614784.99</v>
      </c>
      <c r="F92" s="148">
        <v>0</v>
      </c>
      <c r="G92" s="148">
        <v>0</v>
      </c>
      <c r="H92" s="148">
        <v>0</v>
      </c>
      <c r="I92" s="148">
        <v>0</v>
      </c>
      <c r="J92" s="148">
        <v>0</v>
      </c>
      <c r="K92" s="148">
        <v>0</v>
      </c>
      <c r="L92" s="148">
        <v>2059771.13</v>
      </c>
      <c r="M92" s="148">
        <v>3775356.93</v>
      </c>
      <c r="N92" s="148">
        <v>4482717.1100000003</v>
      </c>
      <c r="O92" s="148">
        <v>5432193.8700000001</v>
      </c>
      <c r="P92" s="148">
        <v>23246420.699999999</v>
      </c>
      <c r="Q92" s="149">
        <f t="shared" si="3"/>
        <v>23246420.690000001</v>
      </c>
      <c r="R92" s="149">
        <f t="shared" si="4"/>
        <v>7496381.6500000004</v>
      </c>
      <c r="S92" s="149">
        <f t="shared" si="5"/>
        <v>15750039.040000003</v>
      </c>
    </row>
    <row r="93" spans="1:19" x14ac:dyDescent="0.2">
      <c r="A93" s="15" t="s">
        <v>173</v>
      </c>
      <c r="B93" s="15" t="s">
        <v>174</v>
      </c>
      <c r="C93" s="15" t="s">
        <v>162</v>
      </c>
      <c r="D93" s="148">
        <v>3008558.1</v>
      </c>
      <c r="E93" s="148">
        <v>5801871.0099999998</v>
      </c>
      <c r="F93" s="148">
        <v>3424938.23</v>
      </c>
      <c r="G93" s="148">
        <v>1603948.6</v>
      </c>
      <c r="H93" s="148">
        <v>578262.98</v>
      </c>
      <c r="I93" s="148">
        <v>281435</v>
      </c>
      <c r="J93" s="148">
        <v>674269.99</v>
      </c>
      <c r="K93" s="148">
        <v>6091745.0800000001</v>
      </c>
      <c r="L93" s="148">
        <v>6159339.7000000002</v>
      </c>
      <c r="M93" s="148">
        <v>9124980.3900000006</v>
      </c>
      <c r="N93" s="148">
        <v>10721976.800000001</v>
      </c>
      <c r="O93" s="148">
        <v>9922303.0700000003</v>
      </c>
      <c r="P93" s="148">
        <v>57393629</v>
      </c>
      <c r="Q93" s="149">
        <f t="shared" si="3"/>
        <v>57393628.949999996</v>
      </c>
      <c r="R93" s="149">
        <f t="shared" si="4"/>
        <v>14699013.92</v>
      </c>
      <c r="S93" s="149">
        <f t="shared" si="5"/>
        <v>42694615.030000001</v>
      </c>
    </row>
    <row r="94" spans="1:19" x14ac:dyDescent="0.2">
      <c r="A94" s="15" t="s">
        <v>175</v>
      </c>
      <c r="B94" s="15" t="s">
        <v>176</v>
      </c>
      <c r="C94" s="15" t="s">
        <v>162</v>
      </c>
      <c r="D94" s="148">
        <v>0</v>
      </c>
      <c r="E94" s="148">
        <v>0</v>
      </c>
      <c r="F94" s="148">
        <v>3411084.54</v>
      </c>
      <c r="G94" s="148">
        <v>2769710.34</v>
      </c>
      <c r="H94" s="148">
        <v>1276078.1100000001</v>
      </c>
      <c r="I94" s="148">
        <v>1695793.38</v>
      </c>
      <c r="J94" s="148">
        <v>862408.51</v>
      </c>
      <c r="K94" s="148">
        <v>865804.11</v>
      </c>
      <c r="L94" s="148">
        <v>0</v>
      </c>
      <c r="M94" s="148">
        <v>0</v>
      </c>
      <c r="N94" s="148">
        <v>0</v>
      </c>
      <c r="O94" s="148">
        <v>0</v>
      </c>
      <c r="P94" s="148">
        <v>10880879</v>
      </c>
      <c r="Q94" s="149">
        <f t="shared" si="3"/>
        <v>10880878.99</v>
      </c>
      <c r="R94" s="149">
        <f t="shared" si="4"/>
        <v>9152666.370000001</v>
      </c>
      <c r="S94" s="149">
        <f t="shared" si="5"/>
        <v>1728212.62</v>
      </c>
    </row>
    <row r="95" spans="1:19" x14ac:dyDescent="0.2">
      <c r="A95" s="15" t="s">
        <v>177</v>
      </c>
      <c r="B95" s="15" t="s">
        <v>178</v>
      </c>
      <c r="C95" s="15" t="s">
        <v>162</v>
      </c>
      <c r="D95" s="148">
        <v>1835928.24</v>
      </c>
      <c r="E95" s="148">
        <v>2223339.89</v>
      </c>
      <c r="F95" s="148">
        <v>1537100.41</v>
      </c>
      <c r="G95" s="148">
        <v>1424564.74</v>
      </c>
      <c r="H95" s="148">
        <v>1005977.66</v>
      </c>
      <c r="I95" s="148">
        <v>651262.18000000005</v>
      </c>
      <c r="J95" s="148">
        <v>518437.77</v>
      </c>
      <c r="K95" s="148">
        <v>2364397.33</v>
      </c>
      <c r="L95" s="148">
        <v>2425583.21</v>
      </c>
      <c r="M95" s="148">
        <v>4529503.49</v>
      </c>
      <c r="N95" s="148">
        <v>4821884.6100000003</v>
      </c>
      <c r="O95" s="148">
        <v>5699027.9400000004</v>
      </c>
      <c r="P95" s="148">
        <v>29037007.5</v>
      </c>
      <c r="Q95" s="149">
        <f t="shared" si="3"/>
        <v>29037007.470000003</v>
      </c>
      <c r="R95" s="149">
        <f t="shared" si="4"/>
        <v>8678173.120000001</v>
      </c>
      <c r="S95" s="149">
        <f t="shared" si="5"/>
        <v>20358834.350000001</v>
      </c>
    </row>
    <row r="96" spans="1:19" x14ac:dyDescent="0.2">
      <c r="A96" s="15" t="s">
        <v>179</v>
      </c>
      <c r="B96" s="15" t="s">
        <v>180</v>
      </c>
      <c r="C96" s="15" t="s">
        <v>162</v>
      </c>
      <c r="D96" s="148">
        <v>385566.35</v>
      </c>
      <c r="E96" s="148">
        <v>397942.55</v>
      </c>
      <c r="F96" s="148">
        <v>449827.41</v>
      </c>
      <c r="G96" s="148">
        <v>453635.47</v>
      </c>
      <c r="H96" s="148">
        <v>334157.5</v>
      </c>
      <c r="I96" s="148">
        <v>0</v>
      </c>
      <c r="J96" s="148">
        <v>136201.67000000001</v>
      </c>
      <c r="K96" s="148">
        <v>157450.01</v>
      </c>
      <c r="L96" s="148">
        <v>646866.30000000005</v>
      </c>
      <c r="M96" s="148">
        <v>821382.57</v>
      </c>
      <c r="N96" s="148">
        <v>1042693.42</v>
      </c>
      <c r="O96" s="148">
        <v>1105453.22</v>
      </c>
      <c r="P96" s="148">
        <v>5931176.4699999997</v>
      </c>
      <c r="Q96" s="149">
        <f t="shared" si="3"/>
        <v>5931176.4699999997</v>
      </c>
      <c r="R96" s="149">
        <f t="shared" si="4"/>
        <v>2021129.2799999998</v>
      </c>
      <c r="S96" s="149">
        <f t="shared" si="5"/>
        <v>3910047.1900000004</v>
      </c>
    </row>
    <row r="97" spans="1:19" x14ac:dyDescent="0.2">
      <c r="A97" s="15" t="s">
        <v>181</v>
      </c>
      <c r="B97" s="15" t="s">
        <v>182</v>
      </c>
      <c r="C97" s="15" t="s">
        <v>162</v>
      </c>
      <c r="D97" s="148">
        <v>1085390.6000000001</v>
      </c>
      <c r="E97" s="148">
        <v>1157023.6000000001</v>
      </c>
      <c r="F97" s="148">
        <v>1052240.06</v>
      </c>
      <c r="G97" s="148">
        <v>1086549.71</v>
      </c>
      <c r="H97" s="148">
        <v>606910</v>
      </c>
      <c r="I97" s="148">
        <v>497026.37</v>
      </c>
      <c r="J97" s="148">
        <v>532511.28</v>
      </c>
      <c r="K97" s="148">
        <v>457781.11</v>
      </c>
      <c r="L97" s="148">
        <v>401881.35</v>
      </c>
      <c r="M97" s="148">
        <v>665641.42000000004</v>
      </c>
      <c r="N97" s="148">
        <v>926416.55</v>
      </c>
      <c r="O97" s="148">
        <v>1093301.78</v>
      </c>
      <c r="P97" s="148">
        <v>9562673.8300000001</v>
      </c>
      <c r="Q97" s="149">
        <f t="shared" si="3"/>
        <v>9562673.8300000001</v>
      </c>
      <c r="R97" s="149">
        <f t="shared" si="4"/>
        <v>5485140.3400000008</v>
      </c>
      <c r="S97" s="149">
        <f t="shared" si="5"/>
        <v>4077533.49</v>
      </c>
    </row>
    <row r="98" spans="1:19" x14ac:dyDescent="0.2">
      <c r="A98" s="15" t="s">
        <v>183</v>
      </c>
      <c r="B98" s="15" t="s">
        <v>184</v>
      </c>
      <c r="C98" s="15" t="s">
        <v>162</v>
      </c>
      <c r="D98" s="148">
        <v>5642872.0300000003</v>
      </c>
      <c r="E98" s="148">
        <v>5163000.49</v>
      </c>
      <c r="F98" s="148">
        <v>4730698.82</v>
      </c>
      <c r="G98" s="148">
        <v>4680207.99</v>
      </c>
      <c r="H98" s="148">
        <v>3013175.99</v>
      </c>
      <c r="I98" s="148">
        <v>2681438.71</v>
      </c>
      <c r="J98" s="148">
        <v>2835900.88</v>
      </c>
      <c r="K98" s="148">
        <v>2027045.01</v>
      </c>
      <c r="L98" s="148">
        <v>2276151.7400000002</v>
      </c>
      <c r="M98" s="148">
        <v>4365229.21</v>
      </c>
      <c r="N98" s="148">
        <v>8081315.5800000001</v>
      </c>
      <c r="O98" s="148">
        <v>7441453.1799999997</v>
      </c>
      <c r="P98" s="148">
        <v>52938489.600000001</v>
      </c>
      <c r="Q98" s="149">
        <f t="shared" si="3"/>
        <v>52938489.630000003</v>
      </c>
      <c r="R98" s="149">
        <f t="shared" si="4"/>
        <v>25911394.030000001</v>
      </c>
      <c r="S98" s="149">
        <f t="shared" si="5"/>
        <v>27027095.600000001</v>
      </c>
    </row>
    <row r="99" spans="1:19" x14ac:dyDescent="0.2">
      <c r="A99" s="15" t="s">
        <v>185</v>
      </c>
      <c r="B99" s="15" t="s">
        <v>186</v>
      </c>
      <c r="C99" s="15" t="s">
        <v>162</v>
      </c>
      <c r="D99" s="148">
        <v>804943.68</v>
      </c>
      <c r="E99" s="148">
        <v>748931.79</v>
      </c>
      <c r="F99" s="148">
        <v>687997.35</v>
      </c>
      <c r="G99" s="148">
        <v>753253.38</v>
      </c>
      <c r="H99" s="148">
        <v>506058.35</v>
      </c>
      <c r="I99" s="148">
        <v>358692.08</v>
      </c>
      <c r="J99" s="148">
        <v>361020.99</v>
      </c>
      <c r="K99" s="148">
        <v>271855.23</v>
      </c>
      <c r="L99" s="148">
        <v>329335.88</v>
      </c>
      <c r="M99" s="148">
        <v>760911.95</v>
      </c>
      <c r="N99" s="148">
        <v>684585.18</v>
      </c>
      <c r="O99" s="148">
        <v>750546.59</v>
      </c>
      <c r="P99" s="148">
        <v>7018132.4500000002</v>
      </c>
      <c r="Q99" s="149">
        <f t="shared" si="3"/>
        <v>7018132.4499999993</v>
      </c>
      <c r="R99" s="149">
        <f t="shared" si="4"/>
        <v>3859876.6300000004</v>
      </c>
      <c r="S99" s="149">
        <f t="shared" si="5"/>
        <v>3158255.82</v>
      </c>
    </row>
    <row r="100" spans="1:19" x14ac:dyDescent="0.2">
      <c r="A100" s="15" t="s">
        <v>187</v>
      </c>
      <c r="B100" s="15" t="s">
        <v>188</v>
      </c>
      <c r="C100" s="15" t="s">
        <v>162</v>
      </c>
      <c r="D100" s="148">
        <v>5876269.3899999997</v>
      </c>
      <c r="E100" s="148">
        <v>8070337.8899999997</v>
      </c>
      <c r="F100" s="148">
        <v>5227793.1900000004</v>
      </c>
      <c r="G100" s="148">
        <v>1826272.08</v>
      </c>
      <c r="H100" s="148">
        <v>787227.33</v>
      </c>
      <c r="I100" s="148">
        <v>1063405.6399999999</v>
      </c>
      <c r="J100" s="148">
        <v>520294.24</v>
      </c>
      <c r="K100" s="148">
        <v>10772310.800000001</v>
      </c>
      <c r="L100" s="148">
        <v>11151162.300000001</v>
      </c>
      <c r="M100" s="148">
        <v>17841498.800000001</v>
      </c>
      <c r="N100" s="148">
        <v>18733904.5</v>
      </c>
      <c r="O100" s="148">
        <v>17471066.300000001</v>
      </c>
      <c r="P100" s="148">
        <v>99341542.5</v>
      </c>
      <c r="Q100" s="149">
        <f t="shared" si="3"/>
        <v>99341542.459999993</v>
      </c>
      <c r="R100" s="149">
        <f t="shared" si="4"/>
        <v>22851305.519999996</v>
      </c>
      <c r="S100" s="149">
        <f t="shared" si="5"/>
        <v>76490236.939999998</v>
      </c>
    </row>
    <row r="101" spans="1:19" x14ac:dyDescent="0.2">
      <c r="A101" s="15" t="s">
        <v>189</v>
      </c>
      <c r="B101" s="15" t="s">
        <v>190</v>
      </c>
      <c r="C101" s="15" t="s">
        <v>162</v>
      </c>
      <c r="D101" s="148">
        <v>1384533.71</v>
      </c>
      <c r="E101" s="148">
        <v>2100752.42</v>
      </c>
      <c r="F101" s="148">
        <v>1338966.78</v>
      </c>
      <c r="G101" s="148">
        <v>872392.55</v>
      </c>
      <c r="H101" s="148">
        <v>531224.75</v>
      </c>
      <c r="I101" s="148">
        <v>302611.17</v>
      </c>
      <c r="J101" s="148">
        <v>366653.5</v>
      </c>
      <c r="K101" s="148">
        <v>2110847.6</v>
      </c>
      <c r="L101" s="148">
        <v>1804812.29</v>
      </c>
      <c r="M101" s="148">
        <v>4304395.5</v>
      </c>
      <c r="N101" s="148">
        <v>4026664.03</v>
      </c>
      <c r="O101" s="148">
        <v>4720550.45</v>
      </c>
      <c r="P101" s="148">
        <v>23864404.800000001</v>
      </c>
      <c r="Q101" s="149">
        <f t="shared" si="3"/>
        <v>23864404.75</v>
      </c>
      <c r="R101" s="149">
        <f t="shared" si="4"/>
        <v>6530481.3799999999</v>
      </c>
      <c r="S101" s="149">
        <f t="shared" si="5"/>
        <v>17333923.370000001</v>
      </c>
    </row>
    <row r="102" spans="1:19" x14ac:dyDescent="0.2">
      <c r="A102" s="15" t="s">
        <v>191</v>
      </c>
      <c r="B102" s="15" t="s">
        <v>192</v>
      </c>
      <c r="C102" s="15" t="s">
        <v>162</v>
      </c>
      <c r="D102" s="148">
        <v>0</v>
      </c>
      <c r="E102" s="148">
        <v>0</v>
      </c>
      <c r="F102" s="148">
        <v>2230080.2400000002</v>
      </c>
      <c r="G102" s="148">
        <v>1612584.74</v>
      </c>
      <c r="H102" s="148">
        <v>1062876.05</v>
      </c>
      <c r="I102" s="148">
        <v>590486.69999999995</v>
      </c>
      <c r="J102" s="148">
        <v>475258.59</v>
      </c>
      <c r="K102" s="148">
        <v>400505.85</v>
      </c>
      <c r="L102" s="148">
        <v>0</v>
      </c>
      <c r="M102" s="148">
        <v>0</v>
      </c>
      <c r="N102" s="148">
        <v>0</v>
      </c>
      <c r="O102" s="148">
        <v>0</v>
      </c>
      <c r="P102" s="148">
        <v>6371792.1699999999</v>
      </c>
      <c r="Q102" s="149">
        <f t="shared" si="3"/>
        <v>6371792.1699999999</v>
      </c>
      <c r="R102" s="149">
        <f t="shared" si="4"/>
        <v>5496027.7300000004</v>
      </c>
      <c r="S102" s="149">
        <f t="shared" si="5"/>
        <v>875764.44</v>
      </c>
    </row>
    <row r="103" spans="1:19" x14ac:dyDescent="0.2">
      <c r="A103" s="15" t="s">
        <v>193</v>
      </c>
      <c r="B103" s="15" t="s">
        <v>194</v>
      </c>
      <c r="C103" s="15" t="s">
        <v>162</v>
      </c>
      <c r="D103" s="148">
        <v>2341822.5699999998</v>
      </c>
      <c r="E103" s="148">
        <v>2597611.87</v>
      </c>
      <c r="F103" s="148">
        <v>0</v>
      </c>
      <c r="G103" s="148">
        <v>0</v>
      </c>
      <c r="H103" s="148">
        <v>0</v>
      </c>
      <c r="I103" s="148">
        <v>0</v>
      </c>
      <c r="J103" s="148">
        <v>0</v>
      </c>
      <c r="K103" s="148">
        <v>0</v>
      </c>
      <c r="L103" s="148">
        <v>1347046.69</v>
      </c>
      <c r="M103" s="148">
        <v>1579171.7</v>
      </c>
      <c r="N103" s="148">
        <v>2350115.39</v>
      </c>
      <c r="O103" s="148">
        <v>2909380.31</v>
      </c>
      <c r="P103" s="148">
        <v>13125148.5</v>
      </c>
      <c r="Q103" s="149">
        <f t="shared" si="3"/>
        <v>13125148.529999999</v>
      </c>
      <c r="R103" s="149">
        <f t="shared" si="4"/>
        <v>4939434.4399999995</v>
      </c>
      <c r="S103" s="149">
        <f t="shared" si="5"/>
        <v>8185714.0899999999</v>
      </c>
    </row>
    <row r="104" spans="1:19" x14ac:dyDescent="0.2">
      <c r="A104" s="15" t="s">
        <v>195</v>
      </c>
      <c r="B104" s="15" t="s">
        <v>196</v>
      </c>
      <c r="C104" s="15" t="s">
        <v>162</v>
      </c>
      <c r="D104" s="148">
        <v>1770304.07</v>
      </c>
      <c r="E104" s="148">
        <v>1784547.21</v>
      </c>
      <c r="F104" s="148">
        <v>0</v>
      </c>
      <c r="G104" s="148">
        <v>0</v>
      </c>
      <c r="H104" s="148">
        <v>0</v>
      </c>
      <c r="I104" s="148">
        <v>0</v>
      </c>
      <c r="J104" s="148">
        <v>0</v>
      </c>
      <c r="K104" s="148">
        <v>0</v>
      </c>
      <c r="L104" s="148">
        <v>925109.21</v>
      </c>
      <c r="M104" s="148">
        <v>1173359.42</v>
      </c>
      <c r="N104" s="148">
        <v>2736924.27</v>
      </c>
      <c r="O104" s="148">
        <v>2505818.41</v>
      </c>
      <c r="P104" s="148">
        <v>10896062.6</v>
      </c>
      <c r="Q104" s="149">
        <f t="shared" si="3"/>
        <v>10896062.59</v>
      </c>
      <c r="R104" s="149">
        <f t="shared" si="4"/>
        <v>3554851.2800000003</v>
      </c>
      <c r="S104" s="149">
        <f t="shared" si="5"/>
        <v>7341211.3100000005</v>
      </c>
    </row>
    <row r="105" spans="1:19" x14ac:dyDescent="0.2">
      <c r="A105" s="15" t="s">
        <v>197</v>
      </c>
      <c r="B105" s="15" t="s">
        <v>198</v>
      </c>
      <c r="C105" s="15" t="s">
        <v>162</v>
      </c>
      <c r="D105" s="148">
        <v>4126143.11</v>
      </c>
      <c r="E105" s="148">
        <v>2822117.57</v>
      </c>
      <c r="F105" s="148">
        <v>3178590.78</v>
      </c>
      <c r="G105" s="148">
        <v>2311826.86</v>
      </c>
      <c r="H105" s="148">
        <v>1625353.5</v>
      </c>
      <c r="I105" s="148">
        <v>1175311.78</v>
      </c>
      <c r="J105" s="148">
        <v>944797.26</v>
      </c>
      <c r="K105" s="148">
        <v>3023332.87</v>
      </c>
      <c r="L105" s="148">
        <v>2660408.3199999998</v>
      </c>
      <c r="M105" s="148">
        <v>6083529.3200000003</v>
      </c>
      <c r="N105" s="148">
        <v>5320816.63</v>
      </c>
      <c r="O105" s="148">
        <v>6385187.6399999997</v>
      </c>
      <c r="P105" s="148">
        <v>39657415.600000001</v>
      </c>
      <c r="Q105" s="149">
        <f t="shared" si="3"/>
        <v>39657415.639999993</v>
      </c>
      <c r="R105" s="149">
        <f t="shared" si="4"/>
        <v>15239343.599999998</v>
      </c>
      <c r="S105" s="149">
        <f t="shared" si="5"/>
        <v>24418072.039999999</v>
      </c>
    </row>
    <row r="106" spans="1:19" x14ac:dyDescent="0.2">
      <c r="A106" s="15" t="s">
        <v>199</v>
      </c>
      <c r="B106" s="15" t="s">
        <v>200</v>
      </c>
      <c r="C106" s="15" t="s">
        <v>162</v>
      </c>
      <c r="D106" s="148">
        <v>0</v>
      </c>
      <c r="E106" s="148">
        <v>0</v>
      </c>
      <c r="F106" s="148">
        <v>5410818.21</v>
      </c>
      <c r="G106" s="148">
        <v>4035851.02</v>
      </c>
      <c r="H106" s="148">
        <v>2392403.04</v>
      </c>
      <c r="I106" s="148">
        <v>1446074.73</v>
      </c>
      <c r="J106" s="148">
        <v>1279202.18</v>
      </c>
      <c r="K106" s="148">
        <v>1316554.3600000001</v>
      </c>
      <c r="L106" s="148">
        <v>0</v>
      </c>
      <c r="M106" s="148">
        <v>0</v>
      </c>
      <c r="N106" s="148">
        <v>0</v>
      </c>
      <c r="O106" s="148">
        <v>0</v>
      </c>
      <c r="P106" s="148">
        <v>15880903.5</v>
      </c>
      <c r="Q106" s="149">
        <f t="shared" si="3"/>
        <v>15880903.539999999</v>
      </c>
      <c r="R106" s="149">
        <f t="shared" si="4"/>
        <v>13285147</v>
      </c>
      <c r="S106" s="149">
        <f t="shared" si="5"/>
        <v>2595756.54</v>
      </c>
    </row>
    <row r="107" spans="1:19" x14ac:dyDescent="0.2">
      <c r="A107" s="15" t="s">
        <v>201</v>
      </c>
      <c r="B107" s="15" t="s">
        <v>202</v>
      </c>
      <c r="C107" s="15" t="s">
        <v>162</v>
      </c>
      <c r="D107" s="148">
        <v>612916.76</v>
      </c>
      <c r="E107" s="148">
        <v>526872.68000000005</v>
      </c>
      <c r="F107" s="148">
        <v>591111.06999999995</v>
      </c>
      <c r="G107" s="148">
        <v>560465.23</v>
      </c>
      <c r="H107" s="148">
        <v>423148.3</v>
      </c>
      <c r="I107" s="148">
        <v>564001.29</v>
      </c>
      <c r="J107" s="148">
        <v>155659.04999999999</v>
      </c>
      <c r="K107" s="148">
        <v>266178.33</v>
      </c>
      <c r="L107" s="148">
        <v>887261.1</v>
      </c>
      <c r="M107" s="148">
        <v>837520.7</v>
      </c>
      <c r="N107" s="148">
        <v>1054630.81</v>
      </c>
      <c r="O107" s="148">
        <v>1116470.22</v>
      </c>
      <c r="P107" s="148">
        <v>7596235.54</v>
      </c>
      <c r="Q107" s="149">
        <f t="shared" si="3"/>
        <v>7596235.54</v>
      </c>
      <c r="R107" s="149">
        <f t="shared" si="4"/>
        <v>3278515.3299999996</v>
      </c>
      <c r="S107" s="149">
        <f t="shared" si="5"/>
        <v>4317720.21</v>
      </c>
    </row>
    <row r="108" spans="1:19" x14ac:dyDescent="0.2">
      <c r="A108" s="15" t="s">
        <v>203</v>
      </c>
      <c r="B108" s="15" t="s">
        <v>204</v>
      </c>
      <c r="C108" s="15" t="s">
        <v>162</v>
      </c>
      <c r="D108" s="148">
        <v>6211608.6699999999</v>
      </c>
      <c r="E108" s="148">
        <v>4929679.37</v>
      </c>
      <c r="F108" s="148">
        <v>0</v>
      </c>
      <c r="G108" s="148">
        <v>0</v>
      </c>
      <c r="H108" s="148">
        <v>0</v>
      </c>
      <c r="I108" s="148">
        <v>0</v>
      </c>
      <c r="J108" s="148">
        <v>0</v>
      </c>
      <c r="K108" s="148">
        <v>0</v>
      </c>
      <c r="L108" s="148">
        <v>2630834.87</v>
      </c>
      <c r="M108" s="148">
        <v>5317757.84</v>
      </c>
      <c r="N108" s="148">
        <v>6224262.7300000004</v>
      </c>
      <c r="O108" s="148">
        <v>7668152.2300000004</v>
      </c>
      <c r="P108" s="148">
        <v>32982295.699999999</v>
      </c>
      <c r="Q108" s="149">
        <f t="shared" si="3"/>
        <v>32982295.710000001</v>
      </c>
      <c r="R108" s="149">
        <f t="shared" si="4"/>
        <v>11141288.039999999</v>
      </c>
      <c r="S108" s="149">
        <f t="shared" si="5"/>
        <v>21841007.670000002</v>
      </c>
    </row>
    <row r="109" spans="1:19" x14ac:dyDescent="0.2">
      <c r="A109" s="15" t="s">
        <v>205</v>
      </c>
      <c r="B109" s="15" t="s">
        <v>206</v>
      </c>
      <c r="C109" s="15" t="s">
        <v>162</v>
      </c>
      <c r="D109" s="148">
        <v>1146911.01</v>
      </c>
      <c r="E109" s="148">
        <v>857237.16</v>
      </c>
      <c r="F109" s="148">
        <v>1335520.77</v>
      </c>
      <c r="G109" s="148">
        <v>1392494.99</v>
      </c>
      <c r="H109" s="148">
        <v>890597.07</v>
      </c>
      <c r="I109" s="148">
        <v>948320.95</v>
      </c>
      <c r="J109" s="148">
        <v>678759.12</v>
      </c>
      <c r="K109" s="148">
        <v>630141.49</v>
      </c>
      <c r="L109" s="148">
        <v>809131.1</v>
      </c>
      <c r="M109" s="148">
        <v>1874078.39</v>
      </c>
      <c r="N109" s="148">
        <v>2235326.8199999998</v>
      </c>
      <c r="O109" s="148">
        <v>2424124.08</v>
      </c>
      <c r="P109" s="148">
        <v>15222643</v>
      </c>
      <c r="Q109" s="149">
        <f t="shared" si="3"/>
        <v>15222642.950000001</v>
      </c>
      <c r="R109" s="149">
        <f t="shared" si="4"/>
        <v>6571081.9500000002</v>
      </c>
      <c r="S109" s="149">
        <f t="shared" si="5"/>
        <v>8651561</v>
      </c>
    </row>
    <row r="110" spans="1:19" x14ac:dyDescent="0.2">
      <c r="A110" s="15" t="s">
        <v>207</v>
      </c>
      <c r="B110" s="15" t="s">
        <v>208</v>
      </c>
      <c r="C110" s="15" t="s">
        <v>162</v>
      </c>
      <c r="D110" s="148">
        <v>0</v>
      </c>
      <c r="E110" s="148">
        <v>0</v>
      </c>
      <c r="F110" s="148">
        <v>1618377.2</v>
      </c>
      <c r="G110" s="148">
        <v>1493749.69</v>
      </c>
      <c r="H110" s="148">
        <v>944795.2</v>
      </c>
      <c r="I110" s="148">
        <v>543613.31999999995</v>
      </c>
      <c r="J110" s="148">
        <v>510617.09</v>
      </c>
      <c r="K110" s="148">
        <v>412150.21</v>
      </c>
      <c r="L110" s="148">
        <v>0</v>
      </c>
      <c r="M110" s="148">
        <v>0</v>
      </c>
      <c r="N110" s="148">
        <v>0</v>
      </c>
      <c r="O110" s="148">
        <v>0</v>
      </c>
      <c r="P110" s="148">
        <v>5523302.71</v>
      </c>
      <c r="Q110" s="149">
        <f t="shared" si="3"/>
        <v>5523302.71</v>
      </c>
      <c r="R110" s="149">
        <f t="shared" si="4"/>
        <v>4600535.41</v>
      </c>
      <c r="S110" s="149">
        <f t="shared" si="5"/>
        <v>922767.3</v>
      </c>
    </row>
    <row r="111" spans="1:19" x14ac:dyDescent="0.2">
      <c r="A111" s="15" t="s">
        <v>209</v>
      </c>
      <c r="B111" s="15" t="s">
        <v>210</v>
      </c>
      <c r="C111" s="15" t="s">
        <v>162</v>
      </c>
      <c r="D111" s="148">
        <v>148764.81</v>
      </c>
      <c r="E111" s="148">
        <v>111161.63</v>
      </c>
      <c r="F111" s="148">
        <v>173299.16</v>
      </c>
      <c r="G111" s="148">
        <v>180561.99</v>
      </c>
      <c r="H111" s="148">
        <v>115600.02</v>
      </c>
      <c r="I111" s="148">
        <v>123064.6</v>
      </c>
      <c r="J111" s="148">
        <v>88001.9</v>
      </c>
      <c r="K111" s="148">
        <v>81820.27</v>
      </c>
      <c r="L111" s="148">
        <v>104914.7</v>
      </c>
      <c r="M111" s="148">
        <v>243041.38</v>
      </c>
      <c r="N111" s="148">
        <v>289890.08</v>
      </c>
      <c r="O111" s="148">
        <v>314304.19</v>
      </c>
      <c r="P111" s="148">
        <v>1974424.73</v>
      </c>
      <c r="Q111" s="149">
        <f t="shared" si="3"/>
        <v>1974424.73</v>
      </c>
      <c r="R111" s="149">
        <f t="shared" si="4"/>
        <v>852452.21</v>
      </c>
      <c r="S111" s="149">
        <f t="shared" si="5"/>
        <v>1121972.52</v>
      </c>
    </row>
    <row r="112" spans="1:19" x14ac:dyDescent="0.2">
      <c r="A112" s="15" t="s">
        <v>211</v>
      </c>
      <c r="B112" s="15" t="s">
        <v>212</v>
      </c>
      <c r="C112" s="15" t="s">
        <v>162</v>
      </c>
      <c r="D112" s="148">
        <v>13892208.5</v>
      </c>
      <c r="E112" s="148">
        <v>15881225.800000001</v>
      </c>
      <c r="F112" s="148">
        <v>15187130.300000001</v>
      </c>
      <c r="G112" s="148">
        <v>14093171.699999999</v>
      </c>
      <c r="H112" s="148">
        <v>8824588.0299999993</v>
      </c>
      <c r="I112" s="148">
        <v>5817692.6200000001</v>
      </c>
      <c r="J112" s="148">
        <v>7902851.7999999998</v>
      </c>
      <c r="K112" s="148">
        <v>10144344.6</v>
      </c>
      <c r="L112" s="148">
        <v>9576321.4100000001</v>
      </c>
      <c r="M112" s="148">
        <v>17856084.100000001</v>
      </c>
      <c r="N112" s="148">
        <v>16165940.300000001</v>
      </c>
      <c r="O112" s="148">
        <v>16247479.1</v>
      </c>
      <c r="P112" s="148">
        <v>151589038</v>
      </c>
      <c r="Q112" s="149">
        <f t="shared" si="3"/>
        <v>151589038.25999999</v>
      </c>
      <c r="R112" s="149">
        <f t="shared" si="4"/>
        <v>73696016.950000003</v>
      </c>
      <c r="S112" s="149">
        <f t="shared" si="5"/>
        <v>77893021.309999987</v>
      </c>
    </row>
    <row r="113" spans="1:19" x14ac:dyDescent="0.2">
      <c r="A113" s="15" t="s">
        <v>213</v>
      </c>
      <c r="B113" s="15" t="s">
        <v>214</v>
      </c>
      <c r="C113" s="15" t="s">
        <v>162</v>
      </c>
      <c r="D113" s="148">
        <v>422348.77</v>
      </c>
      <c r="E113" s="148">
        <v>362250.62</v>
      </c>
      <c r="F113" s="148">
        <v>386552.98</v>
      </c>
      <c r="G113" s="148">
        <v>481269.89</v>
      </c>
      <c r="H113" s="148">
        <v>299521.44</v>
      </c>
      <c r="I113" s="148">
        <v>125458.36</v>
      </c>
      <c r="J113" s="148">
        <v>64628.69</v>
      </c>
      <c r="K113" s="148">
        <v>40539.089999999997</v>
      </c>
      <c r="L113" s="148">
        <v>599027.30000000005</v>
      </c>
      <c r="M113" s="148">
        <v>1042239.56</v>
      </c>
      <c r="N113" s="148">
        <v>233722.56</v>
      </c>
      <c r="O113" s="148">
        <v>76095.72</v>
      </c>
      <c r="P113" s="148">
        <v>4133654.98</v>
      </c>
      <c r="Q113" s="149">
        <f t="shared" si="3"/>
        <v>4133654.9800000009</v>
      </c>
      <c r="R113" s="149">
        <f t="shared" si="4"/>
        <v>2077402.0600000003</v>
      </c>
      <c r="S113" s="149">
        <f t="shared" si="5"/>
        <v>2056252.9200000002</v>
      </c>
    </row>
    <row r="114" spans="1:19" x14ac:dyDescent="0.2">
      <c r="A114" s="15" t="s">
        <v>215</v>
      </c>
      <c r="B114" s="15" t="s">
        <v>216</v>
      </c>
      <c r="C114" s="15" t="s">
        <v>162</v>
      </c>
      <c r="D114" s="148">
        <v>275045.98</v>
      </c>
      <c r="E114" s="148">
        <v>314352.62</v>
      </c>
      <c r="F114" s="148">
        <v>300717.45</v>
      </c>
      <c r="G114" s="148">
        <v>278901.18</v>
      </c>
      <c r="H114" s="148">
        <v>174778.08</v>
      </c>
      <c r="I114" s="148">
        <v>115279.16</v>
      </c>
      <c r="J114" s="148">
        <v>145592.24</v>
      </c>
      <c r="K114" s="148">
        <v>199804.86</v>
      </c>
      <c r="L114" s="148">
        <v>188660.37</v>
      </c>
      <c r="M114" s="148">
        <v>351847.6</v>
      </c>
      <c r="N114" s="148">
        <v>318414.12</v>
      </c>
      <c r="O114" s="148">
        <v>329558.61</v>
      </c>
      <c r="P114" s="148">
        <v>2992952.27</v>
      </c>
      <c r="Q114" s="149">
        <f t="shared" si="3"/>
        <v>2992952.27</v>
      </c>
      <c r="R114" s="149">
        <f t="shared" si="4"/>
        <v>1459074.47</v>
      </c>
      <c r="S114" s="149">
        <f t="shared" si="5"/>
        <v>1533877.7999999998</v>
      </c>
    </row>
    <row r="115" spans="1:19" x14ac:dyDescent="0.2">
      <c r="A115" s="15" t="s">
        <v>217</v>
      </c>
      <c r="B115" s="15" t="s">
        <v>218</v>
      </c>
      <c r="C115" s="15" t="s">
        <v>104</v>
      </c>
      <c r="D115" s="148">
        <v>0</v>
      </c>
      <c r="E115" s="148">
        <v>0</v>
      </c>
      <c r="F115" s="148">
        <v>0</v>
      </c>
      <c r="G115" s="148">
        <v>706292.04</v>
      </c>
      <c r="H115" s="148">
        <v>651961.89</v>
      </c>
      <c r="I115" s="148">
        <v>507081.47</v>
      </c>
      <c r="J115" s="148">
        <v>579521.68000000005</v>
      </c>
      <c r="K115" s="148">
        <v>561411.62</v>
      </c>
      <c r="L115" s="148">
        <v>543301.56999999995</v>
      </c>
      <c r="M115" s="148">
        <v>579521.68000000005</v>
      </c>
      <c r="N115" s="148">
        <v>561411.62</v>
      </c>
      <c r="O115" s="148">
        <v>561411.62</v>
      </c>
      <c r="P115" s="148">
        <v>5251915.1900000004</v>
      </c>
      <c r="Q115" s="149">
        <f t="shared" si="3"/>
        <v>5251915.1900000004</v>
      </c>
      <c r="R115" s="149">
        <f t="shared" si="4"/>
        <v>1865335.4000000001</v>
      </c>
      <c r="S115" s="149">
        <f t="shared" si="5"/>
        <v>3386579.7900000005</v>
      </c>
    </row>
    <row r="116" spans="1:19" x14ac:dyDescent="0.2">
      <c r="A116" s="15" t="s">
        <v>219</v>
      </c>
      <c r="B116" s="15" t="s">
        <v>220</v>
      </c>
      <c r="C116" s="15" t="s">
        <v>104</v>
      </c>
      <c r="D116" s="148">
        <v>0</v>
      </c>
      <c r="E116" s="148">
        <v>0</v>
      </c>
      <c r="F116" s="148">
        <v>0</v>
      </c>
      <c r="G116" s="148">
        <v>146350.51</v>
      </c>
      <c r="H116" s="148">
        <v>146350.51</v>
      </c>
      <c r="I116" s="148">
        <v>146350.51</v>
      </c>
      <c r="J116" s="148">
        <v>263430.92</v>
      </c>
      <c r="K116" s="148">
        <v>234160.82</v>
      </c>
      <c r="L116" s="148">
        <v>234160.82</v>
      </c>
      <c r="M116" s="148">
        <v>263430.92</v>
      </c>
      <c r="N116" s="148">
        <v>234160.82</v>
      </c>
      <c r="O116" s="148">
        <v>234160.82</v>
      </c>
      <c r="P116" s="148">
        <v>1902556.65</v>
      </c>
      <c r="Q116" s="149">
        <f t="shared" si="3"/>
        <v>1902556.6500000001</v>
      </c>
      <c r="R116" s="149">
        <f t="shared" si="4"/>
        <v>439051.53</v>
      </c>
      <c r="S116" s="149">
        <f t="shared" si="5"/>
        <v>1463505.12</v>
      </c>
    </row>
    <row r="117" spans="1:19" x14ac:dyDescent="0.2">
      <c r="A117" s="15" t="s">
        <v>221</v>
      </c>
      <c r="B117" s="15" t="s">
        <v>222</v>
      </c>
      <c r="C117" s="15" t="s">
        <v>104</v>
      </c>
      <c r="D117" s="148">
        <v>0</v>
      </c>
      <c r="E117" s="148">
        <v>0</v>
      </c>
      <c r="F117" s="148">
        <v>0</v>
      </c>
      <c r="G117" s="148">
        <v>452751.31</v>
      </c>
      <c r="H117" s="148">
        <v>416531.21</v>
      </c>
      <c r="I117" s="148">
        <v>307870.89</v>
      </c>
      <c r="J117" s="148">
        <v>380311.1</v>
      </c>
      <c r="K117" s="148">
        <v>325980.94</v>
      </c>
      <c r="L117" s="148">
        <v>325980.94</v>
      </c>
      <c r="M117" s="148">
        <v>398421.15</v>
      </c>
      <c r="N117" s="148">
        <v>325980.94</v>
      </c>
      <c r="O117" s="148">
        <v>325980.94</v>
      </c>
      <c r="P117" s="148">
        <v>3259809.42</v>
      </c>
      <c r="Q117" s="149">
        <f t="shared" si="3"/>
        <v>3259809.42</v>
      </c>
      <c r="R117" s="149">
        <f t="shared" si="4"/>
        <v>1177153.4100000001</v>
      </c>
      <c r="S117" s="149">
        <f t="shared" si="5"/>
        <v>2082656.0099999998</v>
      </c>
    </row>
    <row r="118" spans="1:19" x14ac:dyDescent="0.2">
      <c r="A118" s="15" t="s">
        <v>223</v>
      </c>
      <c r="B118" s="15" t="s">
        <v>224</v>
      </c>
      <c r="C118" s="15" t="s">
        <v>225</v>
      </c>
      <c r="D118" s="148">
        <v>0</v>
      </c>
      <c r="E118" s="148">
        <v>0</v>
      </c>
      <c r="F118" s="148">
        <v>1154484.82</v>
      </c>
      <c r="G118" s="148">
        <v>1233999.01</v>
      </c>
      <c r="H118" s="148">
        <v>0</v>
      </c>
      <c r="I118" s="148">
        <v>0</v>
      </c>
      <c r="J118" s="148">
        <v>0</v>
      </c>
      <c r="K118" s="148">
        <v>0</v>
      </c>
      <c r="L118" s="148">
        <v>0</v>
      </c>
      <c r="M118" s="148">
        <v>0</v>
      </c>
      <c r="N118" s="148">
        <v>0</v>
      </c>
      <c r="O118" s="148">
        <v>0</v>
      </c>
      <c r="P118" s="148">
        <v>2388483.83</v>
      </c>
      <c r="Q118" s="149">
        <f t="shared" si="3"/>
        <v>2388483.83</v>
      </c>
      <c r="R118" s="149">
        <f t="shared" si="4"/>
        <v>2388483.83</v>
      </c>
      <c r="S118" s="149">
        <f t="shared" si="5"/>
        <v>0</v>
      </c>
    </row>
    <row r="119" spans="1:19" x14ac:dyDescent="0.2">
      <c r="A119" s="15" t="s">
        <v>226</v>
      </c>
      <c r="B119" s="15" t="s">
        <v>227</v>
      </c>
      <c r="C119" s="15" t="s">
        <v>225</v>
      </c>
      <c r="D119" s="148">
        <v>147859.85999999999</v>
      </c>
      <c r="E119" s="148">
        <v>140764.84</v>
      </c>
      <c r="F119" s="148">
        <v>113694.68</v>
      </c>
      <c r="G119" s="148">
        <v>126928.98</v>
      </c>
      <c r="H119" s="148">
        <v>134147.69</v>
      </c>
      <c r="I119" s="148">
        <v>113694.68</v>
      </c>
      <c r="J119" s="148">
        <v>113694.68</v>
      </c>
      <c r="K119" s="148">
        <v>170867.13</v>
      </c>
      <c r="L119" s="148">
        <v>152026.26999999999</v>
      </c>
      <c r="M119" s="148">
        <v>122790.45</v>
      </c>
      <c r="N119" s="148">
        <v>137083.51999999999</v>
      </c>
      <c r="O119" s="148">
        <v>137083.51999999999</v>
      </c>
      <c r="P119" s="148">
        <v>1610636.3</v>
      </c>
      <c r="Q119" s="149">
        <f t="shared" si="3"/>
        <v>1610636.3</v>
      </c>
      <c r="R119" s="149">
        <f t="shared" si="4"/>
        <v>777090.73</v>
      </c>
      <c r="S119" s="149">
        <f t="shared" si="5"/>
        <v>833545.57</v>
      </c>
    </row>
    <row r="120" spans="1:19" x14ac:dyDescent="0.2">
      <c r="A120" s="15" t="s">
        <v>228</v>
      </c>
      <c r="B120" s="15" t="s">
        <v>229</v>
      </c>
      <c r="C120" s="15" t="s">
        <v>225</v>
      </c>
      <c r="D120" s="148">
        <v>337697.68</v>
      </c>
      <c r="E120" s="148">
        <v>361336.52</v>
      </c>
      <c r="F120" s="148">
        <v>265131.62</v>
      </c>
      <c r="G120" s="148">
        <v>329520.73</v>
      </c>
      <c r="H120" s="148">
        <v>296947.40999999997</v>
      </c>
      <c r="I120" s="148">
        <v>329520.73</v>
      </c>
      <c r="J120" s="148">
        <v>296947.40999999997</v>
      </c>
      <c r="K120" s="148">
        <v>424604.68</v>
      </c>
      <c r="L120" s="148">
        <v>458965.75</v>
      </c>
      <c r="M120" s="148">
        <v>528506.02</v>
      </c>
      <c r="N120" s="148">
        <v>458965.75</v>
      </c>
      <c r="O120" s="148">
        <v>368972.47</v>
      </c>
      <c r="P120" s="148">
        <v>4457116.7699999996</v>
      </c>
      <c r="Q120" s="149">
        <f t="shared" si="3"/>
        <v>4457116.7699999996</v>
      </c>
      <c r="R120" s="149">
        <f t="shared" si="4"/>
        <v>1920154.6899999997</v>
      </c>
      <c r="S120" s="149">
        <f t="shared" si="5"/>
        <v>2536962.08</v>
      </c>
    </row>
    <row r="121" spans="1:19" x14ac:dyDescent="0.2">
      <c r="A121" s="15" t="s">
        <v>230</v>
      </c>
      <c r="B121" s="15" t="s">
        <v>231</v>
      </c>
      <c r="C121" s="15" t="s">
        <v>225</v>
      </c>
      <c r="D121" s="148">
        <v>337697.68</v>
      </c>
      <c r="E121" s="148">
        <v>233315.82</v>
      </c>
      <c r="F121" s="148">
        <v>393152.32</v>
      </c>
      <c r="G121" s="148">
        <v>265131.62</v>
      </c>
      <c r="H121" s="148">
        <v>329520.73</v>
      </c>
      <c r="I121" s="148">
        <v>265131.62</v>
      </c>
      <c r="J121" s="148">
        <v>265131.62</v>
      </c>
      <c r="K121" s="148">
        <v>390243.61</v>
      </c>
      <c r="L121" s="148">
        <v>424604.68</v>
      </c>
      <c r="M121" s="148">
        <v>320703.34000000003</v>
      </c>
      <c r="N121" s="148">
        <v>355882.54</v>
      </c>
      <c r="O121" s="148">
        <v>300250.32</v>
      </c>
      <c r="P121" s="148">
        <v>3880765.9</v>
      </c>
      <c r="Q121" s="149">
        <f t="shared" si="3"/>
        <v>3880765.9</v>
      </c>
      <c r="R121" s="149">
        <f t="shared" si="4"/>
        <v>1823949.79</v>
      </c>
      <c r="S121" s="149">
        <f t="shared" si="5"/>
        <v>2056816.11</v>
      </c>
    </row>
    <row r="122" spans="1:19" x14ac:dyDescent="0.2">
      <c r="A122" s="15" t="s">
        <v>232</v>
      </c>
      <c r="B122" s="15" t="s">
        <v>233</v>
      </c>
      <c r="C122" s="15" t="s">
        <v>225</v>
      </c>
      <c r="D122" s="148">
        <v>397166.46</v>
      </c>
      <c r="E122" s="148">
        <v>456783.9</v>
      </c>
      <c r="F122" s="148">
        <v>393152.32</v>
      </c>
      <c r="G122" s="148">
        <v>584804.6</v>
      </c>
      <c r="H122" s="148">
        <v>552988.81000000006</v>
      </c>
      <c r="I122" s="148">
        <v>552988.81000000006</v>
      </c>
      <c r="J122" s="148">
        <v>521173.01</v>
      </c>
      <c r="K122" s="148">
        <v>528506.02</v>
      </c>
      <c r="L122" s="148">
        <v>631589.24</v>
      </c>
      <c r="M122" s="148">
        <v>873752.98</v>
      </c>
      <c r="N122" s="148">
        <v>631589.24</v>
      </c>
      <c r="O122" s="148">
        <v>576775.14</v>
      </c>
      <c r="P122" s="148">
        <v>6701270.5300000003</v>
      </c>
      <c r="Q122" s="149">
        <f t="shared" si="3"/>
        <v>6701270.5300000003</v>
      </c>
      <c r="R122" s="149">
        <f t="shared" si="4"/>
        <v>2937884.9000000004</v>
      </c>
      <c r="S122" s="149">
        <f t="shared" si="5"/>
        <v>3763385.6300000004</v>
      </c>
    </row>
    <row r="123" spans="1:19" x14ac:dyDescent="0.2">
      <c r="A123" s="15" t="s">
        <v>234</v>
      </c>
      <c r="B123" s="15" t="s">
        <v>235</v>
      </c>
      <c r="C123" s="15" t="s">
        <v>225</v>
      </c>
      <c r="D123" s="148">
        <v>396458.5</v>
      </c>
      <c r="E123" s="148">
        <v>381032.01</v>
      </c>
      <c r="F123" s="148">
        <v>337853.43</v>
      </c>
      <c r="G123" s="148">
        <v>381032.01</v>
      </c>
      <c r="H123" s="148">
        <v>424210.59</v>
      </c>
      <c r="I123" s="148">
        <v>381032.01</v>
      </c>
      <c r="J123" s="148">
        <v>359063.96</v>
      </c>
      <c r="K123" s="148">
        <v>481873.13</v>
      </c>
      <c r="L123" s="148">
        <v>481873.13</v>
      </c>
      <c r="M123" s="148">
        <v>434422.13</v>
      </c>
      <c r="N123" s="148">
        <v>528506.02</v>
      </c>
      <c r="O123" s="148">
        <v>499871.79</v>
      </c>
      <c r="P123" s="148">
        <v>5087228.71</v>
      </c>
      <c r="Q123" s="149">
        <f t="shared" si="3"/>
        <v>5087228.71</v>
      </c>
      <c r="R123" s="149">
        <f t="shared" si="4"/>
        <v>2301618.5499999998</v>
      </c>
      <c r="S123" s="149">
        <f t="shared" si="5"/>
        <v>2785610.16</v>
      </c>
    </row>
    <row r="124" spans="1:19" x14ac:dyDescent="0.2">
      <c r="A124" s="15" t="s">
        <v>236</v>
      </c>
      <c r="B124" s="15" t="s">
        <v>237</v>
      </c>
      <c r="C124" s="15" t="s">
        <v>225</v>
      </c>
      <c r="D124" s="148">
        <v>375927.61</v>
      </c>
      <c r="E124" s="148">
        <v>359063.96</v>
      </c>
      <c r="F124" s="148">
        <v>402242.54</v>
      </c>
      <c r="G124" s="148">
        <v>402242.54</v>
      </c>
      <c r="H124" s="148">
        <v>402242.54</v>
      </c>
      <c r="I124" s="148">
        <v>359063.96</v>
      </c>
      <c r="J124" s="148">
        <v>359063.96</v>
      </c>
      <c r="K124" s="148">
        <v>341156.36</v>
      </c>
      <c r="L124" s="148">
        <v>434422.13</v>
      </c>
      <c r="M124" s="148">
        <v>387789.25</v>
      </c>
      <c r="N124" s="148">
        <v>434422.13</v>
      </c>
      <c r="O124" s="148">
        <v>406606.02</v>
      </c>
      <c r="P124" s="148">
        <v>4664243</v>
      </c>
      <c r="Q124" s="149">
        <f t="shared" si="3"/>
        <v>4664243</v>
      </c>
      <c r="R124" s="149">
        <f t="shared" si="4"/>
        <v>2300783.1500000004</v>
      </c>
      <c r="S124" s="149">
        <f t="shared" si="5"/>
        <v>2363459.85</v>
      </c>
    </row>
    <row r="125" spans="1:19" x14ac:dyDescent="0.2">
      <c r="A125" s="15" t="s">
        <v>238</v>
      </c>
      <c r="B125" s="15" t="s">
        <v>239</v>
      </c>
      <c r="C125" s="15" t="s">
        <v>225</v>
      </c>
      <c r="D125" s="148">
        <v>595213.51</v>
      </c>
      <c r="E125" s="148">
        <v>695769.98</v>
      </c>
      <c r="F125" s="148">
        <v>577379.80000000005</v>
      </c>
      <c r="G125" s="148">
        <v>636878.46</v>
      </c>
      <c r="H125" s="148">
        <v>577379.80000000005</v>
      </c>
      <c r="I125" s="148">
        <v>695769.98</v>
      </c>
      <c r="J125" s="148">
        <v>607129.13</v>
      </c>
      <c r="K125" s="148">
        <v>973710.6</v>
      </c>
      <c r="L125" s="148">
        <v>910107.96</v>
      </c>
      <c r="M125" s="148">
        <v>719300.02</v>
      </c>
      <c r="N125" s="148">
        <v>910107.96</v>
      </c>
      <c r="O125" s="148">
        <v>808474.86</v>
      </c>
      <c r="P125" s="148">
        <v>8707222.0600000005</v>
      </c>
      <c r="Q125" s="149">
        <f t="shared" si="3"/>
        <v>8707222.0600000005</v>
      </c>
      <c r="R125" s="149">
        <f t="shared" si="4"/>
        <v>3778391.53</v>
      </c>
      <c r="S125" s="149">
        <f t="shared" si="5"/>
        <v>4928830.53</v>
      </c>
    </row>
    <row r="126" spans="1:19" x14ac:dyDescent="0.2">
      <c r="A126" s="15" t="s">
        <v>240</v>
      </c>
      <c r="B126" s="15" t="s">
        <v>241</v>
      </c>
      <c r="C126" s="15" t="s">
        <v>225</v>
      </c>
      <c r="D126" s="148">
        <v>882120.15</v>
      </c>
      <c r="E126" s="148">
        <v>856753.89</v>
      </c>
      <c r="F126" s="148">
        <v>727218.16</v>
      </c>
      <c r="G126" s="148">
        <v>770396.73</v>
      </c>
      <c r="H126" s="148">
        <v>921900.52</v>
      </c>
      <c r="I126" s="148">
        <v>900689.99</v>
      </c>
      <c r="J126" s="148">
        <v>792364.78</v>
      </c>
      <c r="K126" s="148">
        <v>1136369.75</v>
      </c>
      <c r="L126" s="148">
        <v>1042285.86</v>
      </c>
      <c r="M126" s="148">
        <v>902387.21</v>
      </c>
      <c r="N126" s="148">
        <v>1042285.86</v>
      </c>
      <c r="O126" s="148">
        <v>766579.16</v>
      </c>
      <c r="P126" s="148">
        <v>10741352.1</v>
      </c>
      <c r="Q126" s="149">
        <f t="shared" si="3"/>
        <v>10741352.060000001</v>
      </c>
      <c r="R126" s="149">
        <f t="shared" si="4"/>
        <v>5059079.4400000004</v>
      </c>
      <c r="S126" s="149">
        <f t="shared" si="5"/>
        <v>5682272.6200000001</v>
      </c>
    </row>
    <row r="127" spans="1:19" x14ac:dyDescent="0.2">
      <c r="A127" s="15" t="s">
        <v>242</v>
      </c>
      <c r="B127" s="15" t="s">
        <v>243</v>
      </c>
      <c r="C127" s="15" t="s">
        <v>225</v>
      </c>
      <c r="D127" s="148">
        <v>204423.91</v>
      </c>
      <c r="E127" s="148">
        <v>210110.07999999999</v>
      </c>
      <c r="F127" s="148">
        <v>167264.6</v>
      </c>
      <c r="G127" s="148">
        <v>175885.16</v>
      </c>
      <c r="H127" s="148">
        <v>291683.74</v>
      </c>
      <c r="I127" s="148">
        <v>175885.16</v>
      </c>
      <c r="J127" s="148">
        <v>210110.07999999999</v>
      </c>
      <c r="K127" s="148">
        <v>277926.98</v>
      </c>
      <c r="L127" s="148">
        <v>259444.84</v>
      </c>
      <c r="M127" s="148">
        <v>194548.89</v>
      </c>
      <c r="N127" s="148">
        <v>236237.94</v>
      </c>
      <c r="O127" s="148">
        <v>194548.89</v>
      </c>
      <c r="P127" s="148">
        <v>2598070.27</v>
      </c>
      <c r="Q127" s="149">
        <f t="shared" si="3"/>
        <v>2598070.27</v>
      </c>
      <c r="R127" s="149">
        <f t="shared" si="4"/>
        <v>1225252.6499999999</v>
      </c>
      <c r="S127" s="149">
        <f t="shared" si="5"/>
        <v>1372817.62</v>
      </c>
    </row>
    <row r="128" spans="1:19" x14ac:dyDescent="0.2">
      <c r="A128" s="15" t="s">
        <v>244</v>
      </c>
      <c r="B128" s="15" t="s">
        <v>245</v>
      </c>
      <c r="C128" s="15" t="s">
        <v>225</v>
      </c>
      <c r="D128" s="148">
        <v>312346.93</v>
      </c>
      <c r="E128" s="148">
        <v>309984.02</v>
      </c>
      <c r="F128" s="148">
        <v>285750.18</v>
      </c>
      <c r="G128" s="148">
        <v>297779.93</v>
      </c>
      <c r="H128" s="148">
        <v>285750.18</v>
      </c>
      <c r="I128" s="148">
        <v>249486.58</v>
      </c>
      <c r="J128" s="148">
        <v>297779.93</v>
      </c>
      <c r="K128" s="148">
        <v>360945.32</v>
      </c>
      <c r="L128" s="148">
        <v>334773.49</v>
      </c>
      <c r="M128" s="148">
        <v>295421.59999999998</v>
      </c>
      <c r="N128" s="148">
        <v>308601.65999999997</v>
      </c>
      <c r="O128" s="148">
        <v>321593.43</v>
      </c>
      <c r="P128" s="148">
        <v>3660213.25</v>
      </c>
      <c r="Q128" s="149">
        <f t="shared" si="3"/>
        <v>3660213.25</v>
      </c>
      <c r="R128" s="149">
        <f t="shared" si="4"/>
        <v>1741097.8199999998</v>
      </c>
      <c r="S128" s="149">
        <f t="shared" si="5"/>
        <v>1919115.4299999997</v>
      </c>
    </row>
    <row r="129" spans="1:24" x14ac:dyDescent="0.2">
      <c r="A129" s="15" t="s">
        <v>246</v>
      </c>
      <c r="B129" s="15" t="s">
        <v>247</v>
      </c>
      <c r="C129" s="15" t="s">
        <v>248</v>
      </c>
      <c r="D129" s="148">
        <v>1147555.01</v>
      </c>
      <c r="E129" s="148">
        <v>969378.1</v>
      </c>
      <c r="F129" s="148">
        <v>980148.97</v>
      </c>
      <c r="G129" s="148">
        <v>1227878.93</v>
      </c>
      <c r="H129" s="148">
        <v>969378.1</v>
      </c>
      <c r="I129" s="148">
        <v>980148.97</v>
      </c>
      <c r="J129" s="148">
        <v>1227878.93</v>
      </c>
      <c r="K129" s="148">
        <v>1059974.55</v>
      </c>
      <c r="L129" s="148">
        <v>1071752.04</v>
      </c>
      <c r="M129" s="148">
        <v>1342634.43</v>
      </c>
      <c r="N129" s="148">
        <v>1059974.55</v>
      </c>
      <c r="O129" s="148">
        <v>1071752.04</v>
      </c>
      <c r="P129" s="148">
        <v>13108454.6</v>
      </c>
      <c r="Q129" s="149">
        <f t="shared" si="3"/>
        <v>13108454.619999997</v>
      </c>
      <c r="R129" s="149">
        <f t="shared" si="4"/>
        <v>6274488.0799999991</v>
      </c>
      <c r="S129" s="149">
        <f t="shared" si="5"/>
        <v>6833966.54</v>
      </c>
    </row>
    <row r="130" spans="1:24" x14ac:dyDescent="0.2">
      <c r="A130" s="15" t="s">
        <v>249</v>
      </c>
      <c r="B130" s="15" t="s">
        <v>250</v>
      </c>
      <c r="C130" s="15" t="s">
        <v>248</v>
      </c>
      <c r="D130" s="148">
        <v>270080.15000000002</v>
      </c>
      <c r="E130" s="148">
        <v>228542.83</v>
      </c>
      <c r="F130" s="148">
        <v>232050.57</v>
      </c>
      <c r="G130" s="148">
        <v>288983.90999999997</v>
      </c>
      <c r="H130" s="148">
        <v>228542.83</v>
      </c>
      <c r="I130" s="148">
        <v>232050.57</v>
      </c>
      <c r="J130" s="148">
        <v>288983.90999999997</v>
      </c>
      <c r="K130" s="148">
        <v>249902.11</v>
      </c>
      <c r="L130" s="148">
        <v>253737.68</v>
      </c>
      <c r="M130" s="148">
        <v>315991.93</v>
      </c>
      <c r="N130" s="148">
        <v>249902.11</v>
      </c>
      <c r="O130" s="148">
        <v>253737.68</v>
      </c>
      <c r="P130" s="148">
        <v>3092506.28</v>
      </c>
      <c r="Q130" s="149">
        <f t="shared" si="3"/>
        <v>3092506.2800000003</v>
      </c>
      <c r="R130" s="149">
        <f t="shared" si="4"/>
        <v>1480250.86</v>
      </c>
      <c r="S130" s="149">
        <f t="shared" si="5"/>
        <v>1612255.4199999997</v>
      </c>
    </row>
    <row r="131" spans="1:24" x14ac:dyDescent="0.2">
      <c r="A131" s="15" t="s">
        <v>251</v>
      </c>
      <c r="B131" s="15" t="s">
        <v>252</v>
      </c>
      <c r="C131" s="15" t="s">
        <v>248</v>
      </c>
      <c r="D131" s="148">
        <v>623418.75</v>
      </c>
      <c r="E131" s="148">
        <v>605713.84</v>
      </c>
      <c r="F131" s="148">
        <v>605713.84</v>
      </c>
      <c r="G131" s="148">
        <v>667058.06999999995</v>
      </c>
      <c r="H131" s="148">
        <v>605713.84</v>
      </c>
      <c r="I131" s="148">
        <v>605713.84</v>
      </c>
      <c r="J131" s="148">
        <v>667058.06999999995</v>
      </c>
      <c r="K131" s="148">
        <v>662322.61</v>
      </c>
      <c r="L131" s="148">
        <v>662322.61</v>
      </c>
      <c r="M131" s="148">
        <v>729399.94</v>
      </c>
      <c r="N131" s="148">
        <v>662322.61</v>
      </c>
      <c r="O131" s="148">
        <v>662322.61</v>
      </c>
      <c r="P131" s="148">
        <v>7759080.6299999999</v>
      </c>
      <c r="Q131" s="149">
        <f t="shared" si="3"/>
        <v>7759080.6300000008</v>
      </c>
      <c r="R131" s="149">
        <f t="shared" si="4"/>
        <v>3713332.1799999992</v>
      </c>
      <c r="S131" s="149">
        <f t="shared" si="5"/>
        <v>4045748.4499999997</v>
      </c>
    </row>
    <row r="132" spans="1:24" x14ac:dyDescent="0.2">
      <c r="A132" s="15" t="s">
        <v>253</v>
      </c>
      <c r="B132" s="15" t="s">
        <v>254</v>
      </c>
      <c r="C132" s="15" t="s">
        <v>248</v>
      </c>
      <c r="D132" s="148">
        <v>65863.17</v>
      </c>
      <c r="E132" s="148">
        <v>49375.93</v>
      </c>
      <c r="F132" s="148">
        <v>56408.480000000003</v>
      </c>
      <c r="G132" s="148">
        <v>70473.59</v>
      </c>
      <c r="H132" s="148">
        <v>49375.93</v>
      </c>
      <c r="I132" s="148">
        <v>56408.480000000003</v>
      </c>
      <c r="J132" s="148">
        <v>70473.59</v>
      </c>
      <c r="K132" s="148">
        <v>53990.5</v>
      </c>
      <c r="L132" s="148">
        <v>61680.3</v>
      </c>
      <c r="M132" s="148">
        <v>77059.91</v>
      </c>
      <c r="N132" s="148">
        <v>53990.5</v>
      </c>
      <c r="O132" s="148">
        <v>61680.3</v>
      </c>
      <c r="P132" s="148">
        <v>726780.68</v>
      </c>
      <c r="Q132" s="149">
        <f t="shared" si="3"/>
        <v>726780.68000000017</v>
      </c>
      <c r="R132" s="149">
        <f t="shared" si="4"/>
        <v>347905.58</v>
      </c>
      <c r="S132" s="149">
        <f t="shared" si="5"/>
        <v>378875.10000000003</v>
      </c>
    </row>
    <row r="133" spans="1:24" x14ac:dyDescent="0.2">
      <c r="A133" s="15" t="s">
        <v>255</v>
      </c>
      <c r="B133" s="15" t="s">
        <v>256</v>
      </c>
      <c r="C133" s="15" t="s">
        <v>248</v>
      </c>
      <c r="D133" s="148">
        <v>610981.19999999995</v>
      </c>
      <c r="E133" s="148">
        <v>555945.22</v>
      </c>
      <c r="F133" s="148">
        <v>555945.22</v>
      </c>
      <c r="G133" s="148">
        <v>653745.56000000006</v>
      </c>
      <c r="H133" s="148">
        <v>555945.22</v>
      </c>
      <c r="I133" s="148">
        <v>555945.22</v>
      </c>
      <c r="J133" s="148">
        <v>653745.56000000006</v>
      </c>
      <c r="K133" s="148">
        <v>607903.06999999995</v>
      </c>
      <c r="L133" s="148">
        <v>607903.06999999995</v>
      </c>
      <c r="M133" s="148">
        <v>714843.68</v>
      </c>
      <c r="N133" s="148">
        <v>607903.06999999995</v>
      </c>
      <c r="O133" s="148">
        <v>607903.06999999995</v>
      </c>
      <c r="P133" s="148">
        <v>7288709.1600000001</v>
      </c>
      <c r="Q133" s="149">
        <f t="shared" si="3"/>
        <v>7288709.1600000001</v>
      </c>
      <c r="R133" s="149">
        <f t="shared" si="4"/>
        <v>3488507.6399999997</v>
      </c>
      <c r="S133" s="149">
        <f t="shared" si="5"/>
        <v>3800201.5199999996</v>
      </c>
    </row>
    <row r="134" spans="1:24" x14ac:dyDescent="0.2">
      <c r="A134" s="15" t="s">
        <v>257</v>
      </c>
      <c r="B134" s="15" t="s">
        <v>258</v>
      </c>
      <c r="C134" s="15" t="s">
        <v>248</v>
      </c>
      <c r="D134" s="148">
        <v>301988.15999999997</v>
      </c>
      <c r="E134" s="148">
        <v>269271.69</v>
      </c>
      <c r="F134" s="148">
        <v>269271.69</v>
      </c>
      <c r="G134" s="148">
        <v>323126.03000000003</v>
      </c>
      <c r="H134" s="148">
        <v>269271.69</v>
      </c>
      <c r="I134" s="148">
        <v>269271.69</v>
      </c>
      <c r="J134" s="148">
        <v>323126.03000000003</v>
      </c>
      <c r="K134" s="148">
        <v>294437.37</v>
      </c>
      <c r="L134" s="148">
        <v>294437.37</v>
      </c>
      <c r="M134" s="148">
        <v>353324.85</v>
      </c>
      <c r="N134" s="148">
        <v>294437.37</v>
      </c>
      <c r="O134" s="148">
        <v>294437.37</v>
      </c>
      <c r="P134" s="148">
        <v>3556401.31</v>
      </c>
      <c r="Q134" s="149">
        <f t="shared" si="3"/>
        <v>3556401.3100000005</v>
      </c>
      <c r="R134" s="149">
        <f t="shared" si="4"/>
        <v>1702200.95</v>
      </c>
      <c r="S134" s="149">
        <f t="shared" si="5"/>
        <v>1854200.3600000003</v>
      </c>
    </row>
    <row r="135" spans="1:24" x14ac:dyDescent="0.2">
      <c r="A135" s="15" t="s">
        <v>259</v>
      </c>
      <c r="B135" s="15" t="s">
        <v>260</v>
      </c>
      <c r="C135" s="15" t="s">
        <v>261</v>
      </c>
      <c r="D135" s="148">
        <v>341074.3</v>
      </c>
      <c r="E135" s="148">
        <v>288767.86</v>
      </c>
      <c r="F135" s="148">
        <v>258555.61</v>
      </c>
      <c r="G135" s="148">
        <v>273661.73</v>
      </c>
      <c r="H135" s="148">
        <v>258555.61</v>
      </c>
      <c r="I135" s="148">
        <v>258555.61</v>
      </c>
      <c r="J135" s="148">
        <v>273661.73</v>
      </c>
      <c r="K135" s="148">
        <v>282719.3</v>
      </c>
      <c r="L135" s="148">
        <v>282719.3</v>
      </c>
      <c r="M135" s="148">
        <v>299237.19</v>
      </c>
      <c r="N135" s="148">
        <v>282719.3</v>
      </c>
      <c r="O135" s="148">
        <v>282719.3</v>
      </c>
      <c r="P135" s="148">
        <v>3382946.84</v>
      </c>
      <c r="Q135" s="149">
        <f t="shared" si="3"/>
        <v>3382946.8399999989</v>
      </c>
      <c r="R135" s="149">
        <f t="shared" si="4"/>
        <v>1679170.7199999997</v>
      </c>
      <c r="S135" s="149">
        <f t="shared" si="5"/>
        <v>1703776.12</v>
      </c>
    </row>
    <row r="136" spans="1:24" x14ac:dyDescent="0.2">
      <c r="A136" s="15" t="s">
        <v>262</v>
      </c>
      <c r="B136" s="15" t="s">
        <v>263</v>
      </c>
      <c r="C136" s="15" t="s">
        <v>261</v>
      </c>
      <c r="D136" s="148">
        <v>207319.21</v>
      </c>
      <c r="E136" s="148">
        <v>173167.98</v>
      </c>
      <c r="F136" s="148">
        <v>152079.60999999999</v>
      </c>
      <c r="G136" s="148">
        <v>179453.94</v>
      </c>
      <c r="H136" s="148">
        <v>160596.07</v>
      </c>
      <c r="I136" s="148">
        <v>160596.07</v>
      </c>
      <c r="J136" s="148">
        <v>179453.94</v>
      </c>
      <c r="K136" s="148">
        <v>175604.92</v>
      </c>
      <c r="L136" s="148">
        <v>175604.92</v>
      </c>
      <c r="M136" s="148">
        <v>196225.19</v>
      </c>
      <c r="N136" s="148">
        <v>175604.92</v>
      </c>
      <c r="O136" s="148">
        <v>175604.92</v>
      </c>
      <c r="P136" s="148">
        <v>2111311.69</v>
      </c>
      <c r="Q136" s="149">
        <f t="shared" si="3"/>
        <v>2111311.69</v>
      </c>
      <c r="R136" s="149">
        <f t="shared" si="4"/>
        <v>1033212.8800000001</v>
      </c>
      <c r="S136" s="149">
        <f t="shared" si="5"/>
        <v>1078098.81</v>
      </c>
    </row>
    <row r="137" spans="1:24" x14ac:dyDescent="0.2">
      <c r="A137" s="15" t="s">
        <v>264</v>
      </c>
      <c r="B137" s="15" t="s">
        <v>265</v>
      </c>
      <c r="C137" s="15" t="s">
        <v>261</v>
      </c>
      <c r="D137" s="148">
        <v>417880.85</v>
      </c>
      <c r="E137" s="148">
        <v>359609.49</v>
      </c>
      <c r="F137" s="148">
        <v>340201.4</v>
      </c>
      <c r="G137" s="148">
        <v>388721.63</v>
      </c>
      <c r="H137" s="148">
        <v>330497.36</v>
      </c>
      <c r="I137" s="148">
        <v>330497.36</v>
      </c>
      <c r="J137" s="148">
        <v>388721.63</v>
      </c>
      <c r="K137" s="148">
        <v>361384.96000000002</v>
      </c>
      <c r="L137" s="148">
        <v>361384.96000000002</v>
      </c>
      <c r="M137" s="148">
        <v>425050.75</v>
      </c>
      <c r="N137" s="148">
        <v>361384.96000000002</v>
      </c>
      <c r="O137" s="148">
        <v>361384.96000000002</v>
      </c>
      <c r="P137" s="148">
        <v>4426720.3099999996</v>
      </c>
      <c r="Q137" s="149">
        <f t="shared" si="3"/>
        <v>4426720.3099999996</v>
      </c>
      <c r="R137" s="149">
        <f t="shared" si="4"/>
        <v>2167408.09</v>
      </c>
      <c r="S137" s="149">
        <f t="shared" si="5"/>
        <v>2259312.2200000002</v>
      </c>
    </row>
    <row r="138" spans="1:24" x14ac:dyDescent="0.2">
      <c r="A138" s="15" t="s">
        <v>266</v>
      </c>
      <c r="B138" s="15" t="s">
        <v>267</v>
      </c>
      <c r="C138" s="15" t="s">
        <v>261</v>
      </c>
      <c r="D138" s="148">
        <v>208313.08</v>
      </c>
      <c r="E138" s="148">
        <v>175558.32</v>
      </c>
      <c r="F138" s="148">
        <v>162103.71</v>
      </c>
      <c r="G138" s="148">
        <v>175558.32</v>
      </c>
      <c r="H138" s="148">
        <v>162103.71</v>
      </c>
      <c r="I138" s="148">
        <v>162103.71</v>
      </c>
      <c r="J138" s="148">
        <v>175558.32</v>
      </c>
      <c r="K138" s="148">
        <v>177253.76000000001</v>
      </c>
      <c r="L138" s="148">
        <v>177253.76000000001</v>
      </c>
      <c r="M138" s="148">
        <v>191965.82</v>
      </c>
      <c r="N138" s="148">
        <v>177253.76000000001</v>
      </c>
      <c r="O138" s="148">
        <v>177253.76000000001</v>
      </c>
      <c r="P138" s="148">
        <v>2122280.0299999998</v>
      </c>
      <c r="Q138" s="149">
        <f t="shared" si="3"/>
        <v>2122280.0300000003</v>
      </c>
      <c r="R138" s="149">
        <f t="shared" si="4"/>
        <v>1045740.8499999999</v>
      </c>
      <c r="S138" s="149">
        <f t="shared" si="5"/>
        <v>1076539.1800000002</v>
      </c>
    </row>
    <row r="139" spans="1:24" x14ac:dyDescent="0.2">
      <c r="A139" s="15" t="s">
        <v>268</v>
      </c>
      <c r="B139" s="15" t="s">
        <v>269</v>
      </c>
      <c r="C139" s="15" t="s">
        <v>261</v>
      </c>
      <c r="D139" s="148">
        <v>231530.13</v>
      </c>
      <c r="E139" s="148">
        <v>185801.60000000001</v>
      </c>
      <c r="F139" s="148">
        <v>185801.60000000001</v>
      </c>
      <c r="G139" s="148">
        <v>198188.37</v>
      </c>
      <c r="H139" s="148">
        <v>185801.60000000001</v>
      </c>
      <c r="I139" s="148">
        <v>185801.60000000001</v>
      </c>
      <c r="J139" s="148">
        <v>198188.37</v>
      </c>
      <c r="K139" s="148">
        <v>203166.36</v>
      </c>
      <c r="L139" s="148">
        <v>203166.36</v>
      </c>
      <c r="M139" s="148">
        <v>216710.78</v>
      </c>
      <c r="N139" s="148">
        <v>203166.36</v>
      </c>
      <c r="O139" s="148">
        <v>203166.36</v>
      </c>
      <c r="P139" s="148">
        <v>2400489.4900000002</v>
      </c>
      <c r="Q139" s="149">
        <f t="shared" si="3"/>
        <v>2400489.4899999998</v>
      </c>
      <c r="R139" s="149">
        <f t="shared" si="4"/>
        <v>1172924.8999999999</v>
      </c>
      <c r="S139" s="149">
        <f t="shared" si="5"/>
        <v>1227564.5899999999</v>
      </c>
    </row>
    <row r="140" spans="1:24" x14ac:dyDescent="0.2">
      <c r="A140" s="15" t="s">
        <v>270</v>
      </c>
      <c r="B140" s="15" t="s">
        <v>271</v>
      </c>
      <c r="C140" s="15" t="s">
        <v>261</v>
      </c>
      <c r="D140" s="148">
        <v>361049.97</v>
      </c>
      <c r="E140" s="148">
        <v>266036.82</v>
      </c>
      <c r="F140" s="148">
        <v>199603.63</v>
      </c>
      <c r="G140" s="148">
        <v>209028.93</v>
      </c>
      <c r="H140" s="148">
        <v>199603.63</v>
      </c>
      <c r="I140" s="148">
        <v>209028.93</v>
      </c>
      <c r="J140" s="148">
        <v>237608.89</v>
      </c>
      <c r="K140" s="148">
        <v>228031.56</v>
      </c>
      <c r="L140" s="148">
        <v>209028.93</v>
      </c>
      <c r="M140" s="148">
        <v>237608.89</v>
      </c>
      <c r="N140" s="148">
        <v>228031.56</v>
      </c>
      <c r="O140" s="148">
        <v>209028.93</v>
      </c>
      <c r="P140" s="148">
        <v>2793690.67</v>
      </c>
      <c r="Q140" s="149">
        <f t="shared" si="3"/>
        <v>2793690.6700000004</v>
      </c>
      <c r="R140" s="149">
        <f t="shared" si="4"/>
        <v>1444351.91</v>
      </c>
      <c r="S140" s="149">
        <f t="shared" si="5"/>
        <v>1349338.76</v>
      </c>
    </row>
    <row r="141" spans="1:24" x14ac:dyDescent="0.2">
      <c r="A141" s="15" t="s">
        <v>272</v>
      </c>
      <c r="B141" s="15" t="s">
        <v>273</v>
      </c>
      <c r="C141" s="15" t="s">
        <v>261</v>
      </c>
      <c r="D141" s="148">
        <v>424492.72</v>
      </c>
      <c r="E141" s="148">
        <v>341110.22</v>
      </c>
      <c r="F141" s="148">
        <v>276678.28999999998</v>
      </c>
      <c r="G141" s="148">
        <v>341110.22</v>
      </c>
      <c r="H141" s="148">
        <v>276678.28999999998</v>
      </c>
      <c r="I141" s="148">
        <v>276678.28999999998</v>
      </c>
      <c r="J141" s="148">
        <v>341110.22</v>
      </c>
      <c r="K141" s="148">
        <v>276678.28999999998</v>
      </c>
      <c r="L141" s="148">
        <v>276678.28999999998</v>
      </c>
      <c r="M141" s="148">
        <v>341110.22</v>
      </c>
      <c r="N141" s="148">
        <v>276678.28999999998</v>
      </c>
      <c r="O141" s="148">
        <v>265307.95</v>
      </c>
      <c r="P141" s="148">
        <v>3714311.29</v>
      </c>
      <c r="Q141" s="149">
        <f t="shared" si="3"/>
        <v>3714311.29</v>
      </c>
      <c r="R141" s="149">
        <f t="shared" si="4"/>
        <v>1936748.03</v>
      </c>
      <c r="S141" s="149">
        <f t="shared" si="5"/>
        <v>1777563.26</v>
      </c>
    </row>
    <row r="142" spans="1:24" x14ac:dyDescent="0.2">
      <c r="A142" s="95"/>
      <c r="B142" s="95"/>
      <c r="C142" s="95"/>
      <c r="D142" s="150">
        <f>SUM(D13:D141)</f>
        <v>108603957.65000004</v>
      </c>
      <c r="E142" s="150">
        <f t="shared" ref="E142:S142" si="6">SUM(E13:E141)</f>
        <v>108079538.19999997</v>
      </c>
      <c r="F142" s="150">
        <f t="shared" si="6"/>
        <v>104516638.59999996</v>
      </c>
      <c r="G142" s="150">
        <f t="shared" si="6"/>
        <v>104369034.20000006</v>
      </c>
      <c r="H142" s="150">
        <f t="shared" si="6"/>
        <v>79234538.039999977</v>
      </c>
      <c r="I142" s="150">
        <f t="shared" si="6"/>
        <v>67809988.12999998</v>
      </c>
      <c r="J142" s="150">
        <f t="shared" si="6"/>
        <v>76294314.100000009</v>
      </c>
      <c r="K142" s="150">
        <f t="shared" si="6"/>
        <v>94667650.159999952</v>
      </c>
      <c r="L142" s="150">
        <f t="shared" si="6"/>
        <v>99317572.019999981</v>
      </c>
      <c r="M142" s="150">
        <f t="shared" si="6"/>
        <v>144125479.65000001</v>
      </c>
      <c r="N142" s="150">
        <f t="shared" si="6"/>
        <v>147340619.55000007</v>
      </c>
      <c r="O142" s="150">
        <f t="shared" si="6"/>
        <v>151130453.54000002</v>
      </c>
      <c r="P142" s="150">
        <f t="shared" si="6"/>
        <v>1285489783.7600002</v>
      </c>
      <c r="Q142" s="150">
        <f t="shared" si="6"/>
        <v>1285489783.8400002</v>
      </c>
      <c r="R142" s="150">
        <f t="shared" si="6"/>
        <v>572613694.82000005</v>
      </c>
      <c r="S142" s="150">
        <f t="shared" si="6"/>
        <v>712876089.01999974</v>
      </c>
      <c r="T142" s="7"/>
      <c r="U142" s="7"/>
      <c r="V142" s="7"/>
      <c r="W142" s="7"/>
      <c r="X142" s="7"/>
    </row>
    <row r="143" spans="1:24" x14ac:dyDescent="0.2">
      <c r="A143" s="7"/>
      <c r="B143" s="7"/>
      <c r="C143" s="7"/>
      <c r="D143" s="23"/>
      <c r="E143" s="23"/>
      <c r="F143" s="23"/>
      <c r="G143" s="23"/>
      <c r="H143" s="23"/>
      <c r="I143" s="23"/>
      <c r="J143" s="23"/>
      <c r="K143" s="23"/>
      <c r="L143" s="23"/>
      <c r="M143" s="23"/>
      <c r="N143" s="23"/>
      <c r="O143" s="23"/>
      <c r="P143" s="23"/>
      <c r="Q143" s="7"/>
      <c r="R143" s="7"/>
      <c r="S143" s="7"/>
      <c r="T143" s="7"/>
      <c r="U143" s="7"/>
      <c r="V143" s="7"/>
      <c r="W143" s="7"/>
      <c r="X143" s="7"/>
    </row>
    <row r="144" spans="1:24" x14ac:dyDescent="0.2">
      <c r="A144" s="7"/>
      <c r="B144" s="7"/>
      <c r="C144" s="7"/>
      <c r="D144" s="25"/>
      <c r="E144" s="25"/>
      <c r="F144" s="25"/>
      <c r="G144" s="25"/>
      <c r="H144" s="25"/>
      <c r="I144" s="25"/>
      <c r="J144" s="25"/>
      <c r="K144" s="25"/>
      <c r="L144" s="25"/>
      <c r="M144" s="25"/>
      <c r="N144" s="25"/>
      <c r="O144" s="25"/>
      <c r="P144" s="25"/>
      <c r="Q144" s="7"/>
      <c r="R144" s="7"/>
      <c r="S144" s="7"/>
      <c r="T144" s="7"/>
      <c r="U144" s="7"/>
      <c r="V144" s="7"/>
      <c r="W144" s="7"/>
      <c r="X144" s="7"/>
    </row>
    <row r="145" spans="1:24" x14ac:dyDescent="0.2">
      <c r="A145" s="7"/>
      <c r="B145" s="7"/>
      <c r="C145" s="7"/>
      <c r="D145" s="25"/>
      <c r="E145" s="25"/>
      <c r="F145" s="25"/>
      <c r="G145" s="25"/>
      <c r="H145" s="25"/>
      <c r="I145" s="25"/>
      <c r="J145" s="25"/>
      <c r="K145" s="25"/>
      <c r="L145" s="25"/>
      <c r="M145" s="25"/>
      <c r="N145" s="25"/>
      <c r="O145" s="25"/>
      <c r="P145" s="25"/>
      <c r="Q145" s="7"/>
      <c r="R145" s="7"/>
      <c r="S145" s="7"/>
      <c r="T145" s="7"/>
      <c r="U145" s="7"/>
      <c r="V145" s="7"/>
      <c r="W145" s="7"/>
      <c r="X145" s="7"/>
    </row>
    <row r="146" spans="1:24" x14ac:dyDescent="0.2">
      <c r="A146" s="7"/>
      <c r="B146" s="7"/>
      <c r="C146" s="7"/>
      <c r="D146" s="25"/>
      <c r="E146" s="25"/>
      <c r="F146" s="25"/>
      <c r="G146" s="25"/>
      <c r="H146" s="25"/>
      <c r="I146" s="25"/>
      <c r="J146" s="25"/>
      <c r="K146" s="25"/>
      <c r="L146" s="25"/>
      <c r="M146" s="25"/>
      <c r="N146" s="25"/>
      <c r="O146" s="25"/>
      <c r="P146" s="25"/>
      <c r="Q146" s="7"/>
      <c r="R146" s="7"/>
      <c r="S146" s="7"/>
      <c r="T146" s="7"/>
      <c r="U146" s="7"/>
      <c r="V146" s="7"/>
      <c r="W146" s="7"/>
      <c r="X146" s="7"/>
    </row>
    <row r="147" spans="1:24" x14ac:dyDescent="0.2">
      <c r="A147" s="7"/>
      <c r="B147" s="7"/>
      <c r="C147" s="7"/>
      <c r="D147" s="25"/>
      <c r="E147" s="25"/>
      <c r="F147" s="25"/>
      <c r="G147" s="25"/>
      <c r="H147" s="25"/>
      <c r="I147" s="25"/>
      <c r="J147" s="25"/>
      <c r="K147" s="25"/>
      <c r="L147" s="25"/>
      <c r="M147" s="25"/>
      <c r="N147" s="25"/>
      <c r="O147" s="25"/>
      <c r="P147" s="25"/>
      <c r="Q147" s="7"/>
      <c r="R147" s="7"/>
      <c r="S147" s="7"/>
      <c r="T147" s="7"/>
      <c r="U147" s="7"/>
      <c r="V147" s="7"/>
      <c r="W147" s="7"/>
      <c r="X147" s="7"/>
    </row>
    <row r="148" spans="1:24" x14ac:dyDescent="0.2">
      <c r="A148" s="7"/>
      <c r="B148" s="7"/>
      <c r="C148" s="7"/>
      <c r="D148" s="25"/>
      <c r="E148" s="25"/>
      <c r="F148" s="25"/>
      <c r="G148" s="25"/>
      <c r="H148" s="25"/>
      <c r="I148" s="25"/>
      <c r="J148" s="25"/>
      <c r="K148" s="25"/>
      <c r="L148" s="25"/>
      <c r="M148" s="25"/>
      <c r="N148" s="25"/>
      <c r="O148" s="25"/>
      <c r="P148" s="25"/>
      <c r="Q148" s="7"/>
      <c r="R148" s="7"/>
      <c r="S148" s="7"/>
      <c r="T148" s="7"/>
      <c r="U148" s="7"/>
      <c r="V148" s="7"/>
      <c r="W148" s="7"/>
      <c r="X148" s="7"/>
    </row>
    <row r="149" spans="1:24" x14ac:dyDescent="0.2">
      <c r="A149" s="7"/>
      <c r="B149" s="7"/>
      <c r="C149" s="7"/>
      <c r="D149" s="25"/>
      <c r="E149" s="25"/>
      <c r="F149" s="25"/>
      <c r="G149" s="25"/>
      <c r="H149" s="25"/>
      <c r="I149" s="25"/>
      <c r="J149" s="25"/>
      <c r="K149" s="25"/>
      <c r="L149" s="25"/>
      <c r="M149" s="25"/>
      <c r="N149" s="25"/>
      <c r="O149" s="25"/>
      <c r="P149" s="25"/>
      <c r="Q149" s="7"/>
      <c r="R149" s="7"/>
      <c r="S149" s="7"/>
      <c r="T149" s="7"/>
      <c r="U149" s="7"/>
      <c r="V149" s="7"/>
      <c r="W149" s="7"/>
      <c r="X149" s="7"/>
    </row>
    <row r="150" spans="1:24" x14ac:dyDescent="0.2">
      <c r="A150" s="7"/>
      <c r="B150" s="7"/>
      <c r="C150" s="7"/>
      <c r="D150" s="25"/>
      <c r="E150" s="25"/>
      <c r="F150" s="25"/>
      <c r="G150" s="25"/>
      <c r="H150" s="25"/>
      <c r="I150" s="25"/>
      <c r="J150" s="25"/>
      <c r="K150" s="25"/>
      <c r="L150" s="25"/>
      <c r="M150" s="25"/>
      <c r="N150" s="25"/>
      <c r="O150" s="25"/>
      <c r="P150" s="25"/>
      <c r="Q150" s="7"/>
      <c r="R150" s="7"/>
      <c r="S150" s="7"/>
      <c r="T150" s="7"/>
      <c r="U150" s="7"/>
      <c r="V150" s="7"/>
      <c r="W150" s="7"/>
      <c r="X150" s="7"/>
    </row>
    <row r="151" spans="1:24" x14ac:dyDescent="0.2">
      <c r="A151" s="7"/>
      <c r="B151" s="7"/>
      <c r="C151" s="7"/>
      <c r="D151" s="25"/>
      <c r="E151" s="25"/>
      <c r="F151" s="25"/>
      <c r="G151" s="25"/>
      <c r="H151" s="25"/>
      <c r="I151" s="25"/>
      <c r="J151" s="25"/>
      <c r="K151" s="25"/>
      <c r="L151" s="25"/>
      <c r="M151" s="25"/>
      <c r="N151" s="25"/>
      <c r="O151" s="25"/>
      <c r="P151" s="25"/>
      <c r="Q151" s="7"/>
      <c r="R151" s="7"/>
      <c r="S151" s="7"/>
      <c r="T151" s="7"/>
      <c r="U151" s="7"/>
      <c r="V151" s="7"/>
      <c r="W151" s="7"/>
      <c r="X151" s="7"/>
    </row>
    <row r="152" spans="1:24" x14ac:dyDescent="0.2">
      <c r="A152" s="7"/>
      <c r="B152" s="7"/>
      <c r="C152" s="7"/>
      <c r="D152" s="25"/>
      <c r="E152" s="25"/>
      <c r="F152" s="25"/>
      <c r="G152" s="25"/>
      <c r="H152" s="25"/>
      <c r="I152" s="25"/>
      <c r="J152" s="25"/>
      <c r="K152" s="25"/>
      <c r="L152" s="25"/>
      <c r="M152" s="25"/>
      <c r="N152" s="25"/>
      <c r="O152" s="25"/>
      <c r="P152" s="25"/>
      <c r="Q152" s="7"/>
      <c r="R152" s="7"/>
      <c r="S152" s="7"/>
      <c r="T152" s="7"/>
      <c r="U152" s="7"/>
      <c r="V152" s="7"/>
      <c r="W152" s="7"/>
      <c r="X152" s="7"/>
    </row>
    <row r="153" spans="1:24" x14ac:dyDescent="0.2">
      <c r="A153" s="7"/>
      <c r="B153" s="7"/>
      <c r="C153" s="7"/>
      <c r="D153" s="25"/>
      <c r="E153" s="25"/>
      <c r="F153" s="25"/>
      <c r="G153" s="25"/>
      <c r="H153" s="25"/>
      <c r="I153" s="25"/>
      <c r="J153" s="25"/>
      <c r="K153" s="25"/>
      <c r="L153" s="25"/>
      <c r="M153" s="25"/>
      <c r="N153" s="25"/>
      <c r="O153" s="25"/>
      <c r="P153" s="25"/>
      <c r="Q153" s="7"/>
      <c r="R153" s="7"/>
      <c r="S153" s="7"/>
      <c r="T153" s="7"/>
      <c r="U153" s="7"/>
      <c r="V153" s="7"/>
      <c r="W153" s="7"/>
      <c r="X153" s="7"/>
    </row>
    <row r="154" spans="1:24" x14ac:dyDescent="0.2">
      <c r="A154" s="7"/>
      <c r="B154" s="7"/>
      <c r="C154" s="7"/>
      <c r="D154" s="25"/>
      <c r="E154" s="25"/>
      <c r="F154" s="25"/>
      <c r="G154" s="25"/>
      <c r="H154" s="25"/>
      <c r="I154" s="25"/>
      <c r="J154" s="25"/>
      <c r="K154" s="25"/>
      <c r="L154" s="25"/>
      <c r="M154" s="25"/>
      <c r="N154" s="25"/>
      <c r="O154" s="25"/>
      <c r="P154" s="25"/>
      <c r="Q154" s="7"/>
      <c r="R154" s="7"/>
      <c r="S154" s="7"/>
      <c r="T154" s="7"/>
      <c r="U154" s="7"/>
      <c r="V154" s="7"/>
      <c r="W154" s="7"/>
      <c r="X154" s="7"/>
    </row>
    <row r="155" spans="1:24" x14ac:dyDescent="0.2">
      <c r="A155" s="7"/>
      <c r="B155" s="7"/>
      <c r="C155" s="7"/>
      <c r="D155" s="25"/>
      <c r="E155" s="25"/>
      <c r="F155" s="25"/>
      <c r="G155" s="25"/>
      <c r="H155" s="25"/>
      <c r="I155" s="25"/>
      <c r="J155" s="25"/>
      <c r="K155" s="25"/>
      <c r="L155" s="25"/>
      <c r="M155" s="25"/>
      <c r="N155" s="25"/>
      <c r="O155" s="25"/>
      <c r="P155" s="25"/>
      <c r="Q155" s="7"/>
      <c r="R155" s="7"/>
      <c r="S155" s="7"/>
      <c r="T155" s="7"/>
      <c r="U155" s="7"/>
      <c r="V155" s="7"/>
      <c r="W155" s="7"/>
      <c r="X155" s="7"/>
    </row>
    <row r="156" spans="1:24" x14ac:dyDescent="0.2">
      <c r="A156" s="7"/>
      <c r="B156" s="7"/>
      <c r="C156" s="7"/>
      <c r="D156" s="25"/>
      <c r="E156" s="25"/>
      <c r="F156" s="25"/>
      <c r="G156" s="25"/>
      <c r="H156" s="25"/>
      <c r="I156" s="25"/>
      <c r="J156" s="25"/>
      <c r="K156" s="25"/>
      <c r="L156" s="25"/>
      <c r="M156" s="25"/>
      <c r="N156" s="25"/>
      <c r="O156" s="25"/>
      <c r="P156" s="25"/>
      <c r="Q156" s="7"/>
      <c r="R156" s="7"/>
      <c r="S156" s="7"/>
      <c r="T156" s="7"/>
      <c r="U156" s="7"/>
      <c r="V156" s="7"/>
      <c r="W156" s="7"/>
      <c r="X156" s="7"/>
    </row>
    <row r="157" spans="1:24" x14ac:dyDescent="0.2">
      <c r="A157" s="7"/>
      <c r="B157" s="7"/>
      <c r="C157" s="7"/>
      <c r="D157" s="25"/>
      <c r="E157" s="25"/>
      <c r="F157" s="25"/>
      <c r="G157" s="25"/>
      <c r="H157" s="25"/>
      <c r="I157" s="25"/>
      <c r="J157" s="25"/>
      <c r="K157" s="25"/>
      <c r="L157" s="25"/>
      <c r="M157" s="25"/>
      <c r="N157" s="25"/>
      <c r="O157" s="25"/>
      <c r="P157" s="25"/>
      <c r="Q157" s="7"/>
      <c r="R157" s="7"/>
      <c r="S157" s="7"/>
      <c r="T157" s="7"/>
      <c r="U157" s="7"/>
      <c r="V157" s="7"/>
      <c r="W157" s="7"/>
      <c r="X157" s="7"/>
    </row>
    <row r="158" spans="1:24" x14ac:dyDescent="0.2">
      <c r="A158" s="7"/>
      <c r="B158" s="7"/>
      <c r="C158" s="7"/>
      <c r="D158" s="25"/>
      <c r="E158" s="25"/>
      <c r="F158" s="25"/>
      <c r="G158" s="25"/>
      <c r="H158" s="25"/>
      <c r="I158" s="25"/>
      <c r="J158" s="25"/>
      <c r="K158" s="25"/>
      <c r="L158" s="25"/>
      <c r="M158" s="25"/>
      <c r="N158" s="25"/>
      <c r="O158" s="25"/>
      <c r="P158" s="25"/>
      <c r="Q158" s="7"/>
      <c r="R158" s="7"/>
      <c r="S158" s="7"/>
      <c r="T158" s="7"/>
      <c r="U158" s="7"/>
      <c r="V158" s="7"/>
      <c r="W158" s="7"/>
      <c r="X158" s="7"/>
    </row>
    <row r="159" spans="1:24" x14ac:dyDescent="0.2">
      <c r="A159" s="7"/>
      <c r="B159" s="7"/>
      <c r="C159" s="7"/>
      <c r="D159" s="25"/>
      <c r="E159" s="25"/>
      <c r="F159" s="25"/>
      <c r="G159" s="25"/>
      <c r="H159" s="25"/>
      <c r="I159" s="25"/>
      <c r="J159" s="25"/>
      <c r="K159" s="25"/>
      <c r="L159" s="25"/>
      <c r="M159" s="25"/>
      <c r="N159" s="25"/>
      <c r="O159" s="25"/>
      <c r="P159" s="25"/>
      <c r="Q159" s="7"/>
      <c r="R159" s="7"/>
      <c r="S159" s="7"/>
      <c r="T159" s="7"/>
      <c r="U159" s="7"/>
      <c r="V159" s="7"/>
      <c r="W159" s="7"/>
      <c r="X159" s="7"/>
    </row>
    <row r="160" spans="1:24" x14ac:dyDescent="0.2">
      <c r="A160" s="7"/>
      <c r="B160" s="7"/>
      <c r="C160" s="7"/>
      <c r="D160" s="25"/>
      <c r="E160" s="25"/>
      <c r="F160" s="25"/>
      <c r="G160" s="25"/>
      <c r="H160" s="25"/>
      <c r="I160" s="25"/>
      <c r="J160" s="25"/>
      <c r="K160" s="25"/>
      <c r="L160" s="25"/>
      <c r="M160" s="25"/>
      <c r="N160" s="25"/>
      <c r="O160" s="25"/>
      <c r="P160" s="25"/>
      <c r="Q160" s="7"/>
      <c r="R160" s="7"/>
      <c r="S160" s="7"/>
      <c r="T160" s="7"/>
      <c r="U160" s="7"/>
      <c r="V160" s="7"/>
      <c r="W160" s="7"/>
      <c r="X160" s="7"/>
    </row>
    <row r="161" spans="1:24" x14ac:dyDescent="0.2">
      <c r="A161" s="7"/>
      <c r="B161" s="7"/>
      <c r="C161" s="7"/>
      <c r="D161" s="25"/>
      <c r="E161" s="25"/>
      <c r="F161" s="25"/>
      <c r="G161" s="25"/>
      <c r="H161" s="25"/>
      <c r="I161" s="25"/>
      <c r="J161" s="25"/>
      <c r="K161" s="25"/>
      <c r="L161" s="25"/>
      <c r="M161" s="25"/>
      <c r="N161" s="25"/>
      <c r="O161" s="25"/>
      <c r="P161" s="25"/>
      <c r="Q161" s="7"/>
      <c r="R161" s="7"/>
      <c r="S161" s="7"/>
      <c r="T161" s="7"/>
      <c r="U161" s="7"/>
      <c r="V161" s="7"/>
      <c r="W161" s="7"/>
      <c r="X161" s="7"/>
    </row>
    <row r="162" spans="1:24" x14ac:dyDescent="0.2">
      <c r="A162" s="7"/>
      <c r="B162" s="7"/>
      <c r="C162" s="7"/>
      <c r="D162" s="25"/>
      <c r="E162" s="25"/>
      <c r="F162" s="25"/>
      <c r="G162" s="25"/>
      <c r="H162" s="25"/>
      <c r="I162" s="25"/>
      <c r="J162" s="25"/>
      <c r="K162" s="25"/>
      <c r="L162" s="25"/>
      <c r="M162" s="25"/>
      <c r="N162" s="25"/>
      <c r="O162" s="25"/>
      <c r="P162" s="25"/>
      <c r="Q162" s="7"/>
      <c r="R162" s="7"/>
      <c r="S162" s="7"/>
      <c r="T162" s="7"/>
      <c r="U162" s="7"/>
      <c r="V162" s="7"/>
      <c r="W162" s="7"/>
      <c r="X162" s="7"/>
    </row>
    <row r="163" spans="1:24" x14ac:dyDescent="0.2">
      <c r="A163" s="7"/>
      <c r="B163" s="7"/>
      <c r="C163" s="7"/>
      <c r="D163" s="25"/>
      <c r="E163" s="25"/>
      <c r="F163" s="25"/>
      <c r="G163" s="25"/>
      <c r="H163" s="25"/>
      <c r="I163" s="25"/>
      <c r="J163" s="25"/>
      <c r="K163" s="25"/>
      <c r="L163" s="25"/>
      <c r="M163" s="25"/>
      <c r="N163" s="25"/>
      <c r="O163" s="25"/>
      <c r="P163" s="25"/>
      <c r="Q163" s="7"/>
      <c r="R163" s="7"/>
      <c r="S163" s="7"/>
      <c r="T163" s="7"/>
      <c r="U163" s="7"/>
      <c r="V163" s="7"/>
      <c r="W163" s="7"/>
      <c r="X163" s="7"/>
    </row>
    <row r="164" spans="1:24" x14ac:dyDescent="0.2">
      <c r="A164" s="7"/>
      <c r="B164" s="7"/>
      <c r="C164" s="7"/>
      <c r="D164" s="25"/>
      <c r="E164" s="25"/>
      <c r="F164" s="25"/>
      <c r="G164" s="25"/>
      <c r="H164" s="25"/>
      <c r="I164" s="25"/>
      <c r="J164" s="25"/>
      <c r="K164" s="25"/>
      <c r="L164" s="25"/>
      <c r="M164" s="25"/>
      <c r="N164" s="25"/>
      <c r="O164" s="25"/>
      <c r="P164" s="25"/>
      <c r="Q164" s="7"/>
      <c r="R164" s="7"/>
      <c r="S164" s="7"/>
      <c r="T164" s="7"/>
      <c r="U164" s="7"/>
      <c r="V164" s="7"/>
      <c r="W164" s="7"/>
      <c r="X164" s="7"/>
    </row>
    <row r="165" spans="1:24" x14ac:dyDescent="0.2">
      <c r="A165" s="7"/>
      <c r="B165" s="7"/>
      <c r="C165" s="7"/>
      <c r="D165" s="25"/>
      <c r="E165" s="25"/>
      <c r="F165" s="25"/>
      <c r="G165" s="25"/>
      <c r="H165" s="25"/>
      <c r="I165" s="25"/>
      <c r="J165" s="25"/>
      <c r="K165" s="25"/>
      <c r="L165" s="25"/>
      <c r="M165" s="25"/>
      <c r="N165" s="25"/>
      <c r="O165" s="25"/>
      <c r="P165" s="25"/>
      <c r="Q165" s="7"/>
      <c r="R165" s="7"/>
      <c r="S165" s="7"/>
      <c r="T165" s="7"/>
      <c r="U165" s="7"/>
      <c r="V165" s="7"/>
      <c r="W165" s="7"/>
      <c r="X165" s="7"/>
    </row>
    <row r="166" spans="1:24" x14ac:dyDescent="0.2">
      <c r="A166" s="7"/>
      <c r="B166" s="7"/>
      <c r="C166" s="7"/>
      <c r="D166" s="25"/>
      <c r="E166" s="25"/>
      <c r="F166" s="25"/>
      <c r="G166" s="25"/>
      <c r="H166" s="25"/>
      <c r="I166" s="25"/>
      <c r="J166" s="25"/>
      <c r="K166" s="25"/>
      <c r="L166" s="25"/>
      <c r="M166" s="25"/>
      <c r="N166" s="25"/>
      <c r="O166" s="25"/>
      <c r="P166" s="25"/>
      <c r="Q166" s="7"/>
      <c r="R166" s="7"/>
      <c r="S166" s="7"/>
      <c r="T166" s="7"/>
      <c r="U166" s="7"/>
      <c r="V166" s="7"/>
      <c r="W166" s="7"/>
      <c r="X166" s="7"/>
    </row>
    <row r="167" spans="1:24" x14ac:dyDescent="0.2">
      <c r="A167" s="7"/>
      <c r="B167" s="7"/>
      <c r="C167" s="7"/>
      <c r="D167" s="25"/>
      <c r="E167" s="25"/>
      <c r="F167" s="25"/>
      <c r="G167" s="25"/>
      <c r="H167" s="25"/>
      <c r="I167" s="25"/>
      <c r="J167" s="25"/>
      <c r="K167" s="25"/>
      <c r="L167" s="25"/>
      <c r="M167" s="25"/>
      <c r="N167" s="25"/>
      <c r="O167" s="25"/>
      <c r="P167" s="25"/>
      <c r="Q167" s="7"/>
      <c r="R167" s="7"/>
      <c r="S167" s="7"/>
      <c r="T167" s="7"/>
      <c r="U167" s="7"/>
      <c r="V167" s="7"/>
      <c r="W167" s="7"/>
      <c r="X167" s="7"/>
    </row>
    <row r="168" spans="1:24" x14ac:dyDescent="0.2">
      <c r="A168" s="7"/>
      <c r="B168" s="7"/>
      <c r="C168" s="7"/>
      <c r="D168" s="25"/>
      <c r="E168" s="25"/>
      <c r="F168" s="25"/>
      <c r="G168" s="25"/>
      <c r="H168" s="25"/>
      <c r="I168" s="25"/>
      <c r="J168" s="25"/>
      <c r="K168" s="25"/>
      <c r="L168" s="25"/>
      <c r="M168" s="25"/>
      <c r="N168" s="25"/>
      <c r="O168" s="25"/>
      <c r="P168" s="25"/>
      <c r="Q168" s="7"/>
      <c r="R168" s="7"/>
      <c r="S168" s="7"/>
      <c r="T168" s="7"/>
      <c r="U168" s="7"/>
      <c r="V168" s="7"/>
      <c r="W168" s="7"/>
      <c r="X168" s="7"/>
    </row>
    <row r="169" spans="1:24" x14ac:dyDescent="0.2">
      <c r="A169" s="7"/>
      <c r="B169" s="7"/>
      <c r="C169" s="7"/>
      <c r="D169" s="25"/>
      <c r="E169" s="25"/>
      <c r="F169" s="25"/>
      <c r="G169" s="25"/>
      <c r="H169" s="25"/>
      <c r="I169" s="25"/>
      <c r="J169" s="25"/>
      <c r="K169" s="25"/>
      <c r="L169" s="25"/>
      <c r="M169" s="25"/>
      <c r="N169" s="25"/>
      <c r="O169" s="25"/>
      <c r="P169" s="25"/>
      <c r="Q169" s="7"/>
      <c r="R169" s="7"/>
      <c r="S169" s="7"/>
      <c r="T169" s="7"/>
      <c r="U169" s="7"/>
      <c r="V169" s="7"/>
      <c r="W169" s="7"/>
      <c r="X169" s="7"/>
    </row>
    <row r="170" spans="1:24" x14ac:dyDescent="0.2">
      <c r="A170" s="7"/>
      <c r="B170" s="7"/>
      <c r="C170" s="7"/>
      <c r="D170" s="25"/>
      <c r="E170" s="25"/>
      <c r="F170" s="25"/>
      <c r="G170" s="25"/>
      <c r="H170" s="25"/>
      <c r="I170" s="25"/>
      <c r="J170" s="25"/>
      <c r="K170" s="25"/>
      <c r="L170" s="25"/>
      <c r="M170" s="25"/>
      <c r="N170" s="25"/>
      <c r="O170" s="25"/>
      <c r="P170" s="25"/>
      <c r="Q170" s="7"/>
      <c r="R170" s="7"/>
      <c r="S170" s="7"/>
      <c r="T170" s="7"/>
      <c r="U170" s="7"/>
      <c r="V170" s="7"/>
      <c r="W170" s="7"/>
      <c r="X170" s="7"/>
    </row>
    <row r="171" spans="1:24" x14ac:dyDescent="0.2">
      <c r="A171" s="7"/>
      <c r="B171" s="7"/>
      <c r="C171" s="7"/>
      <c r="D171" s="25"/>
      <c r="E171" s="25"/>
      <c r="F171" s="25"/>
      <c r="G171" s="25"/>
      <c r="H171" s="25"/>
      <c r="I171" s="25"/>
      <c r="J171" s="25"/>
      <c r="K171" s="25"/>
      <c r="L171" s="25"/>
      <c r="M171" s="25"/>
      <c r="N171" s="25"/>
      <c r="O171" s="25"/>
      <c r="P171" s="25"/>
      <c r="Q171" s="7"/>
      <c r="R171" s="7"/>
      <c r="S171" s="7"/>
      <c r="T171" s="7"/>
      <c r="U171" s="7"/>
      <c r="V171" s="7"/>
      <c r="W171" s="7"/>
      <c r="X171" s="7"/>
    </row>
    <row r="172" spans="1:24" x14ac:dyDescent="0.2">
      <c r="A172" s="7"/>
      <c r="B172" s="7"/>
      <c r="C172" s="7"/>
      <c r="D172" s="25"/>
      <c r="E172" s="25"/>
      <c r="F172" s="25"/>
      <c r="G172" s="25"/>
      <c r="H172" s="25"/>
      <c r="I172" s="25"/>
      <c r="J172" s="25"/>
      <c r="K172" s="25"/>
      <c r="L172" s="25"/>
      <c r="M172" s="25"/>
      <c r="N172" s="25"/>
      <c r="O172" s="25"/>
      <c r="P172" s="25"/>
      <c r="Q172" s="7"/>
      <c r="R172" s="7"/>
      <c r="S172" s="7"/>
      <c r="T172" s="7"/>
      <c r="U172" s="7"/>
      <c r="V172" s="7"/>
      <c r="W172" s="7"/>
      <c r="X172" s="7"/>
    </row>
    <row r="173" spans="1:24" x14ac:dyDescent="0.2">
      <c r="A173" s="7"/>
      <c r="B173" s="7"/>
      <c r="C173" s="7"/>
      <c r="D173" s="25"/>
      <c r="E173" s="25"/>
      <c r="F173" s="25"/>
      <c r="G173" s="25"/>
      <c r="H173" s="25"/>
      <c r="I173" s="25"/>
      <c r="J173" s="25"/>
      <c r="K173" s="25"/>
      <c r="L173" s="25"/>
      <c r="M173" s="25"/>
      <c r="N173" s="25"/>
      <c r="O173" s="25"/>
      <c r="P173" s="25"/>
      <c r="Q173" s="7"/>
      <c r="R173" s="7"/>
      <c r="S173" s="7"/>
      <c r="T173" s="7"/>
      <c r="U173" s="7"/>
      <c r="V173" s="7"/>
      <c r="W173" s="7"/>
      <c r="X173" s="7"/>
    </row>
    <row r="174" spans="1:24" x14ac:dyDescent="0.2">
      <c r="A174" s="7"/>
      <c r="B174" s="7"/>
      <c r="C174" s="7"/>
      <c r="D174" s="25"/>
      <c r="E174" s="25"/>
      <c r="F174" s="25"/>
      <c r="G174" s="25"/>
      <c r="H174" s="25"/>
      <c r="I174" s="25"/>
      <c r="J174" s="25"/>
      <c r="K174" s="25"/>
      <c r="L174" s="25"/>
      <c r="M174" s="25"/>
      <c r="N174" s="25"/>
      <c r="O174" s="25"/>
      <c r="P174" s="25"/>
      <c r="Q174" s="7"/>
      <c r="R174" s="7"/>
      <c r="S174" s="7"/>
      <c r="T174" s="7"/>
      <c r="U174" s="7"/>
      <c r="V174" s="7"/>
      <c r="W174" s="7"/>
      <c r="X174" s="7"/>
    </row>
    <row r="175" spans="1:24" x14ac:dyDescent="0.2">
      <c r="A175" s="7"/>
      <c r="B175" s="7"/>
      <c r="C175" s="7"/>
      <c r="D175" s="25"/>
      <c r="E175" s="25"/>
      <c r="F175" s="25"/>
      <c r="G175" s="25"/>
      <c r="H175" s="25"/>
      <c r="I175" s="25"/>
      <c r="J175" s="25"/>
      <c r="K175" s="25"/>
      <c r="L175" s="25"/>
      <c r="M175" s="25"/>
      <c r="N175" s="25"/>
      <c r="O175" s="25"/>
      <c r="P175" s="25"/>
      <c r="Q175" s="7"/>
      <c r="R175" s="7"/>
      <c r="S175" s="7"/>
      <c r="T175" s="7"/>
      <c r="U175" s="7"/>
      <c r="V175" s="7"/>
      <c r="W175" s="7"/>
      <c r="X175" s="7"/>
    </row>
    <row r="176" spans="1:24" x14ac:dyDescent="0.2">
      <c r="A176" s="7"/>
      <c r="B176" s="7"/>
      <c r="C176" s="7"/>
      <c r="D176" s="25"/>
      <c r="E176" s="25"/>
      <c r="F176" s="25"/>
      <c r="G176" s="25"/>
      <c r="H176" s="25"/>
      <c r="I176" s="25"/>
      <c r="J176" s="25"/>
      <c r="K176" s="25"/>
      <c r="L176" s="25"/>
      <c r="M176" s="25"/>
      <c r="N176" s="25"/>
      <c r="O176" s="25"/>
      <c r="P176" s="25"/>
      <c r="Q176" s="7"/>
      <c r="R176" s="7"/>
      <c r="S176" s="7"/>
      <c r="T176" s="7"/>
      <c r="U176" s="7"/>
      <c r="V176" s="7"/>
      <c r="W176" s="7"/>
      <c r="X176" s="7"/>
    </row>
    <row r="177" spans="1:24" x14ac:dyDescent="0.2">
      <c r="A177" s="7"/>
      <c r="B177" s="7"/>
      <c r="C177" s="7"/>
      <c r="D177" s="25"/>
      <c r="E177" s="25"/>
      <c r="F177" s="25"/>
      <c r="G177" s="25"/>
      <c r="H177" s="25"/>
      <c r="I177" s="25"/>
      <c r="J177" s="25"/>
      <c r="K177" s="25"/>
      <c r="L177" s="25"/>
      <c r="M177" s="25"/>
      <c r="N177" s="25"/>
      <c r="O177" s="25"/>
      <c r="P177" s="25"/>
      <c r="Q177" s="7"/>
      <c r="R177" s="7"/>
      <c r="S177" s="7"/>
      <c r="T177" s="7"/>
      <c r="U177" s="7"/>
      <c r="V177" s="7"/>
      <c r="W177" s="7"/>
      <c r="X177" s="7"/>
    </row>
    <row r="178" spans="1:24" x14ac:dyDescent="0.2">
      <c r="A178" s="7"/>
      <c r="B178" s="7"/>
      <c r="C178" s="7"/>
      <c r="D178" s="25"/>
      <c r="E178" s="25"/>
      <c r="F178" s="25"/>
      <c r="G178" s="25"/>
      <c r="H178" s="25"/>
      <c r="I178" s="25"/>
      <c r="J178" s="25"/>
      <c r="K178" s="25"/>
      <c r="L178" s="25"/>
      <c r="M178" s="25"/>
      <c r="N178" s="25"/>
      <c r="O178" s="25"/>
      <c r="P178" s="25"/>
      <c r="Q178" s="7"/>
      <c r="R178" s="7"/>
      <c r="S178" s="7"/>
      <c r="T178" s="7"/>
      <c r="U178" s="7"/>
      <c r="V178" s="7"/>
      <c r="W178" s="7"/>
      <c r="X178" s="7"/>
    </row>
    <row r="179" spans="1:24" x14ac:dyDescent="0.2">
      <c r="A179" s="7"/>
      <c r="B179" s="7"/>
      <c r="C179" s="7"/>
      <c r="D179" s="25"/>
      <c r="E179" s="25"/>
      <c r="F179" s="25"/>
      <c r="G179" s="25"/>
      <c r="H179" s="25"/>
      <c r="I179" s="25"/>
      <c r="J179" s="25"/>
      <c r="K179" s="25"/>
      <c r="L179" s="25"/>
      <c r="M179" s="25"/>
      <c r="N179" s="25"/>
      <c r="O179" s="25"/>
      <c r="P179" s="25"/>
      <c r="Q179" s="7"/>
      <c r="R179" s="7"/>
      <c r="S179" s="7"/>
      <c r="T179" s="7"/>
      <c r="U179" s="7"/>
      <c r="V179" s="7"/>
      <c r="W179" s="7"/>
      <c r="X179" s="7"/>
    </row>
    <row r="180" spans="1:24" x14ac:dyDescent="0.2">
      <c r="A180" s="7"/>
      <c r="B180" s="7"/>
      <c r="C180" s="7"/>
      <c r="D180" s="25"/>
      <c r="E180" s="25"/>
      <c r="F180" s="25"/>
      <c r="G180" s="25"/>
      <c r="H180" s="25"/>
      <c r="I180" s="25"/>
      <c r="J180" s="25"/>
      <c r="K180" s="25"/>
      <c r="L180" s="25"/>
      <c r="M180" s="25"/>
      <c r="N180" s="25"/>
      <c r="O180" s="25"/>
      <c r="P180" s="25"/>
      <c r="Q180" s="7"/>
      <c r="R180" s="7"/>
      <c r="S180" s="7"/>
      <c r="T180" s="7"/>
      <c r="U180" s="7"/>
      <c r="V180" s="7"/>
      <c r="W180" s="7"/>
      <c r="X180" s="7"/>
    </row>
    <row r="181" spans="1:24" x14ac:dyDescent="0.2">
      <c r="A181" s="7"/>
      <c r="B181" s="7"/>
      <c r="C181" s="7"/>
      <c r="D181" s="25"/>
      <c r="E181" s="25"/>
      <c r="F181" s="25"/>
      <c r="G181" s="25"/>
      <c r="H181" s="25"/>
      <c r="I181" s="25"/>
      <c r="J181" s="25"/>
      <c r="K181" s="25"/>
      <c r="L181" s="25"/>
      <c r="M181" s="25"/>
      <c r="N181" s="25"/>
      <c r="O181" s="25"/>
      <c r="P181" s="25"/>
      <c r="Q181" s="7"/>
      <c r="R181" s="7"/>
      <c r="S181" s="7"/>
      <c r="T181" s="7"/>
      <c r="U181" s="7"/>
      <c r="V181" s="7"/>
      <c r="W181" s="7"/>
      <c r="X181" s="7"/>
    </row>
    <row r="182" spans="1:24" x14ac:dyDescent="0.2">
      <c r="A182" s="7"/>
      <c r="B182" s="7"/>
      <c r="C182" s="7"/>
      <c r="D182" s="25"/>
      <c r="E182" s="25"/>
      <c r="F182" s="25"/>
      <c r="G182" s="25"/>
      <c r="H182" s="25"/>
      <c r="I182" s="25"/>
      <c r="J182" s="25"/>
      <c r="K182" s="25"/>
      <c r="L182" s="25"/>
      <c r="M182" s="25"/>
      <c r="N182" s="25"/>
      <c r="O182" s="25"/>
      <c r="P182" s="25"/>
      <c r="Q182" s="7"/>
      <c r="R182" s="7"/>
      <c r="S182" s="7"/>
      <c r="T182" s="7"/>
      <c r="U182" s="7"/>
      <c r="V182" s="7"/>
      <c r="W182" s="7"/>
      <c r="X182" s="7"/>
    </row>
    <row r="183" spans="1:24" x14ac:dyDescent="0.2">
      <c r="A183" s="7"/>
      <c r="B183" s="7"/>
      <c r="C183" s="7"/>
      <c r="D183" s="25"/>
      <c r="E183" s="25"/>
      <c r="F183" s="25"/>
      <c r="G183" s="25"/>
      <c r="H183" s="25"/>
      <c r="I183" s="25"/>
      <c r="J183" s="25"/>
      <c r="K183" s="25"/>
      <c r="L183" s="25"/>
      <c r="M183" s="25"/>
      <c r="N183" s="25"/>
      <c r="O183" s="25"/>
      <c r="P183" s="25"/>
      <c r="Q183" s="7"/>
      <c r="R183" s="7"/>
      <c r="S183" s="7"/>
      <c r="T183" s="7"/>
      <c r="U183" s="7"/>
      <c r="V183" s="7"/>
      <c r="W183" s="7"/>
      <c r="X183" s="7"/>
    </row>
    <row r="184" spans="1:24" x14ac:dyDescent="0.2">
      <c r="A184" s="7"/>
      <c r="B184" s="7"/>
      <c r="C184" s="7"/>
      <c r="D184" s="25"/>
      <c r="E184" s="25"/>
      <c r="F184" s="25"/>
      <c r="G184" s="25"/>
      <c r="H184" s="25"/>
      <c r="I184" s="25"/>
      <c r="J184" s="25"/>
      <c r="K184" s="25"/>
      <c r="L184" s="25"/>
      <c r="M184" s="25"/>
      <c r="N184" s="25"/>
      <c r="O184" s="25"/>
      <c r="P184" s="25"/>
      <c r="Q184" s="7"/>
      <c r="R184" s="7"/>
      <c r="S184" s="7"/>
      <c r="T184" s="7"/>
      <c r="U184" s="7"/>
      <c r="V184" s="7"/>
      <c r="W184" s="7"/>
      <c r="X184" s="7"/>
    </row>
    <row r="185" spans="1:24" x14ac:dyDescent="0.2">
      <c r="A185" s="7"/>
      <c r="B185" s="7"/>
      <c r="C185" s="7"/>
      <c r="D185" s="25"/>
      <c r="E185" s="25"/>
      <c r="F185" s="25"/>
      <c r="G185" s="25"/>
      <c r="H185" s="25"/>
      <c r="I185" s="25"/>
      <c r="J185" s="25"/>
      <c r="K185" s="25"/>
      <c r="L185" s="25"/>
      <c r="M185" s="25"/>
      <c r="N185" s="25"/>
      <c r="O185" s="25"/>
      <c r="P185" s="25"/>
      <c r="Q185" s="7"/>
      <c r="R185" s="7"/>
      <c r="S185" s="7"/>
      <c r="T185" s="7"/>
      <c r="U185" s="7"/>
      <c r="V185" s="7"/>
      <c r="W185" s="7"/>
      <c r="X185" s="7"/>
    </row>
    <row r="186" spans="1:24" x14ac:dyDescent="0.2">
      <c r="A186" s="7"/>
      <c r="B186" s="7"/>
      <c r="C186" s="7"/>
      <c r="D186" s="25"/>
      <c r="E186" s="25"/>
      <c r="F186" s="25"/>
      <c r="G186" s="25"/>
      <c r="H186" s="25"/>
      <c r="I186" s="25"/>
      <c r="J186" s="25"/>
      <c r="K186" s="25"/>
      <c r="L186" s="25"/>
      <c r="M186" s="25"/>
      <c r="N186" s="25"/>
      <c r="O186" s="25"/>
      <c r="P186" s="25"/>
      <c r="Q186" s="7"/>
      <c r="R186" s="7"/>
      <c r="S186" s="7"/>
      <c r="T186" s="7"/>
      <c r="U186" s="7"/>
      <c r="V186" s="7"/>
      <c r="W186" s="7"/>
      <c r="X186" s="7"/>
    </row>
    <row r="187" spans="1:24" x14ac:dyDescent="0.2">
      <c r="A187" s="7"/>
      <c r="B187" s="7"/>
      <c r="C187" s="7"/>
      <c r="D187" s="25"/>
      <c r="E187" s="25"/>
      <c r="F187" s="25"/>
      <c r="G187" s="25"/>
      <c r="H187" s="25"/>
      <c r="I187" s="25"/>
      <c r="J187" s="25"/>
      <c r="K187" s="25"/>
      <c r="L187" s="25"/>
      <c r="M187" s="25"/>
      <c r="N187" s="25"/>
      <c r="O187" s="25"/>
      <c r="P187" s="25"/>
      <c r="Q187" s="7"/>
      <c r="R187" s="7"/>
      <c r="S187" s="7"/>
      <c r="T187" s="7"/>
      <c r="U187" s="7"/>
      <c r="V187" s="7"/>
      <c r="W187" s="7"/>
      <c r="X187" s="7"/>
    </row>
    <row r="188" spans="1:24" x14ac:dyDescent="0.2">
      <c r="A188" s="7"/>
      <c r="B188" s="7"/>
      <c r="C188" s="7"/>
      <c r="D188" s="25"/>
      <c r="E188" s="25"/>
      <c r="F188" s="25"/>
      <c r="G188" s="25"/>
      <c r="H188" s="25"/>
      <c r="I188" s="25"/>
      <c r="J188" s="25"/>
      <c r="K188" s="25"/>
      <c r="L188" s="25"/>
      <c r="M188" s="25"/>
      <c r="N188" s="25"/>
      <c r="O188" s="25"/>
      <c r="P188" s="25"/>
      <c r="Q188" s="7"/>
      <c r="R188" s="7"/>
      <c r="S188" s="7"/>
      <c r="T188" s="7"/>
      <c r="U188" s="7"/>
      <c r="V188" s="7"/>
      <c r="W188" s="7"/>
      <c r="X188" s="7"/>
    </row>
    <row r="189" spans="1:24" x14ac:dyDescent="0.2">
      <c r="A189" s="7"/>
      <c r="B189" s="7"/>
      <c r="C189" s="7"/>
      <c r="D189" s="25"/>
      <c r="E189" s="25"/>
      <c r="F189" s="25"/>
      <c r="G189" s="25"/>
      <c r="H189" s="25"/>
      <c r="I189" s="25"/>
      <c r="J189" s="25"/>
      <c r="K189" s="25"/>
      <c r="L189" s="25"/>
      <c r="M189" s="25"/>
      <c r="N189" s="25"/>
      <c r="O189" s="25"/>
      <c r="P189" s="25"/>
      <c r="Q189" s="7"/>
      <c r="R189" s="7"/>
      <c r="S189" s="7"/>
      <c r="T189" s="7"/>
      <c r="U189" s="7"/>
      <c r="V189" s="7"/>
      <c r="W189" s="7"/>
      <c r="X189" s="7"/>
    </row>
    <row r="190" spans="1:24" x14ac:dyDescent="0.2">
      <c r="A190" s="7"/>
      <c r="B190" s="7"/>
      <c r="C190" s="7"/>
      <c r="D190" s="25"/>
      <c r="E190" s="25"/>
      <c r="F190" s="25"/>
      <c r="G190" s="25"/>
      <c r="H190" s="25"/>
      <c r="I190" s="25"/>
      <c r="J190" s="25"/>
      <c r="K190" s="25"/>
      <c r="L190" s="25"/>
      <c r="M190" s="25"/>
      <c r="N190" s="25"/>
      <c r="O190" s="25"/>
      <c r="P190" s="25"/>
      <c r="Q190" s="7"/>
      <c r="R190" s="7"/>
      <c r="S190" s="7"/>
      <c r="T190" s="7"/>
      <c r="U190" s="7"/>
      <c r="V190" s="7"/>
      <c r="W190" s="7"/>
      <c r="X190" s="7"/>
    </row>
    <row r="191" spans="1:24" x14ac:dyDescent="0.2">
      <c r="A191" s="7"/>
      <c r="B191" s="7"/>
      <c r="C191" s="7"/>
      <c r="D191" s="25"/>
      <c r="E191" s="25"/>
      <c r="F191" s="25"/>
      <c r="G191" s="25"/>
      <c r="H191" s="25"/>
      <c r="I191" s="25"/>
      <c r="J191" s="25"/>
      <c r="K191" s="25"/>
      <c r="L191" s="25"/>
      <c r="M191" s="25"/>
      <c r="N191" s="25"/>
      <c r="O191" s="25"/>
      <c r="P191" s="25"/>
      <c r="Q191" s="7"/>
      <c r="R191" s="7"/>
      <c r="S191" s="7"/>
      <c r="T191" s="7"/>
      <c r="U191" s="7"/>
      <c r="V191" s="7"/>
      <c r="W191" s="7"/>
      <c r="X191" s="7"/>
    </row>
    <row r="192" spans="1:24" x14ac:dyDescent="0.2">
      <c r="A192" s="7"/>
      <c r="B192" s="7"/>
      <c r="C192" s="7"/>
      <c r="D192" s="25"/>
      <c r="E192" s="25"/>
      <c r="F192" s="25"/>
      <c r="G192" s="25"/>
      <c r="H192" s="25"/>
      <c r="I192" s="25"/>
      <c r="J192" s="25"/>
      <c r="K192" s="25"/>
      <c r="L192" s="25"/>
      <c r="M192" s="25"/>
      <c r="N192" s="25"/>
      <c r="O192" s="25"/>
      <c r="P192" s="25"/>
      <c r="Q192" s="7"/>
      <c r="R192" s="7"/>
      <c r="S192" s="7"/>
      <c r="T192" s="7"/>
      <c r="U192" s="7"/>
      <c r="V192" s="7"/>
      <c r="W192" s="7"/>
      <c r="X192" s="7"/>
    </row>
    <row r="193" spans="1:24" x14ac:dyDescent="0.2">
      <c r="A193" s="7"/>
      <c r="B193" s="7"/>
      <c r="C193" s="7"/>
      <c r="D193" s="25"/>
      <c r="E193" s="25"/>
      <c r="F193" s="25"/>
      <c r="G193" s="25"/>
      <c r="H193" s="25"/>
      <c r="I193" s="25"/>
      <c r="J193" s="25"/>
      <c r="K193" s="25"/>
      <c r="L193" s="25"/>
      <c r="M193" s="25"/>
      <c r="N193" s="25"/>
      <c r="O193" s="25"/>
      <c r="P193" s="25"/>
      <c r="Q193" s="7"/>
      <c r="R193" s="7"/>
      <c r="S193" s="7"/>
      <c r="T193" s="7"/>
      <c r="U193" s="7"/>
      <c r="V193" s="7"/>
      <c r="W193" s="7"/>
      <c r="X193" s="7"/>
    </row>
    <row r="194" spans="1:24" x14ac:dyDescent="0.2">
      <c r="A194" s="7"/>
      <c r="B194" s="7"/>
      <c r="C194" s="7"/>
      <c r="D194" s="25"/>
      <c r="E194" s="25"/>
      <c r="F194" s="25"/>
      <c r="G194" s="25"/>
      <c r="H194" s="25"/>
      <c r="I194" s="25"/>
      <c r="J194" s="25"/>
      <c r="K194" s="25"/>
      <c r="L194" s="25"/>
      <c r="M194" s="25"/>
      <c r="N194" s="25"/>
      <c r="O194" s="25"/>
      <c r="P194" s="25"/>
      <c r="Q194" s="7"/>
      <c r="R194" s="7"/>
      <c r="S194" s="7"/>
      <c r="T194" s="7"/>
      <c r="U194" s="7"/>
      <c r="V194" s="7"/>
      <c r="W194" s="7"/>
      <c r="X194" s="7"/>
    </row>
    <row r="195" spans="1:24" x14ac:dyDescent="0.2">
      <c r="A195" s="7"/>
      <c r="B195" s="7"/>
      <c r="C195" s="7"/>
      <c r="D195" s="25"/>
      <c r="E195" s="25"/>
      <c r="F195" s="25"/>
      <c r="G195" s="25"/>
      <c r="H195" s="25"/>
      <c r="I195" s="25"/>
      <c r="J195" s="25"/>
      <c r="K195" s="25"/>
      <c r="L195" s="25"/>
      <c r="M195" s="25"/>
      <c r="N195" s="25"/>
      <c r="O195" s="25"/>
      <c r="P195" s="25"/>
      <c r="Q195" s="7"/>
      <c r="R195" s="7"/>
      <c r="S195" s="7"/>
      <c r="T195" s="7"/>
      <c r="U195" s="7"/>
      <c r="V195" s="7"/>
      <c r="W195" s="7"/>
      <c r="X195" s="7"/>
    </row>
    <row r="196" spans="1:24" x14ac:dyDescent="0.2">
      <c r="A196" s="7"/>
      <c r="B196" s="7"/>
      <c r="C196" s="7"/>
      <c r="D196" s="25"/>
      <c r="E196" s="25"/>
      <c r="F196" s="25"/>
      <c r="G196" s="25"/>
      <c r="H196" s="25"/>
      <c r="I196" s="25"/>
      <c r="J196" s="25"/>
      <c r="K196" s="25"/>
      <c r="L196" s="25"/>
      <c r="M196" s="25"/>
      <c r="N196" s="25"/>
      <c r="O196" s="25"/>
      <c r="P196" s="25"/>
      <c r="Q196" s="7"/>
      <c r="R196" s="7"/>
      <c r="S196" s="7"/>
      <c r="T196" s="7"/>
      <c r="U196" s="7"/>
      <c r="V196" s="7"/>
      <c r="W196" s="7"/>
      <c r="X196" s="7"/>
    </row>
    <row r="197" spans="1:24" x14ac:dyDescent="0.2">
      <c r="A197" s="7"/>
      <c r="B197" s="7"/>
      <c r="C197" s="7"/>
      <c r="D197" s="25"/>
      <c r="E197" s="25"/>
      <c r="F197" s="25"/>
      <c r="G197" s="25"/>
      <c r="H197" s="25"/>
      <c r="I197" s="25"/>
      <c r="J197" s="25"/>
      <c r="K197" s="25"/>
      <c r="L197" s="25"/>
      <c r="M197" s="25"/>
      <c r="N197" s="25"/>
      <c r="O197" s="25"/>
      <c r="P197" s="25"/>
      <c r="Q197" s="7"/>
      <c r="R197" s="7"/>
      <c r="S197" s="7"/>
      <c r="T197" s="7"/>
      <c r="U197" s="7"/>
      <c r="V197" s="7"/>
      <c r="W197" s="7"/>
      <c r="X197" s="7"/>
    </row>
    <row r="198" spans="1:24" x14ac:dyDescent="0.2">
      <c r="A198" s="7"/>
      <c r="B198" s="7"/>
      <c r="C198" s="7"/>
      <c r="D198" s="25"/>
      <c r="E198" s="25"/>
      <c r="F198" s="25"/>
      <c r="G198" s="25"/>
      <c r="H198" s="25"/>
      <c r="I198" s="25"/>
      <c r="J198" s="25"/>
      <c r="K198" s="25"/>
      <c r="L198" s="25"/>
      <c r="M198" s="25"/>
      <c r="N198" s="25"/>
      <c r="O198" s="25"/>
      <c r="P198" s="25"/>
      <c r="Q198" s="7"/>
      <c r="R198" s="7"/>
      <c r="S198" s="7"/>
      <c r="T198" s="7"/>
      <c r="U198" s="7"/>
      <c r="V198" s="7"/>
      <c r="W198" s="7"/>
      <c r="X198" s="7"/>
    </row>
    <row r="199" spans="1:24" x14ac:dyDescent="0.2">
      <c r="A199" s="7"/>
      <c r="B199" s="7"/>
      <c r="C199" s="7"/>
      <c r="D199" s="25"/>
      <c r="E199" s="25"/>
      <c r="F199" s="25"/>
      <c r="G199" s="25"/>
      <c r="H199" s="25"/>
      <c r="I199" s="25"/>
      <c r="J199" s="25"/>
      <c r="K199" s="25"/>
      <c r="L199" s="25"/>
      <c r="M199" s="25"/>
      <c r="N199" s="25"/>
      <c r="O199" s="25"/>
      <c r="P199" s="25"/>
      <c r="Q199" s="7"/>
      <c r="R199" s="7"/>
      <c r="S199" s="7"/>
      <c r="T199" s="7"/>
      <c r="U199" s="7"/>
      <c r="V199" s="7"/>
      <c r="W199" s="7"/>
      <c r="X199" s="7"/>
    </row>
    <row r="200" spans="1:24" x14ac:dyDescent="0.2">
      <c r="A200" s="7"/>
      <c r="B200" s="7"/>
      <c r="C200" s="7"/>
      <c r="D200" s="25"/>
      <c r="E200" s="25"/>
      <c r="F200" s="25"/>
      <c r="G200" s="25"/>
      <c r="H200" s="25"/>
      <c r="I200" s="25"/>
      <c r="J200" s="25"/>
      <c r="K200" s="25"/>
      <c r="L200" s="25"/>
      <c r="M200" s="25"/>
      <c r="N200" s="25"/>
      <c r="O200" s="25"/>
      <c r="P200" s="25"/>
      <c r="Q200" s="7"/>
      <c r="R200" s="7"/>
      <c r="S200" s="7"/>
      <c r="T200" s="7"/>
      <c r="U200" s="7"/>
      <c r="V200" s="7"/>
      <c r="W200" s="7"/>
      <c r="X200" s="7"/>
    </row>
    <row r="201" spans="1:24" x14ac:dyDescent="0.2">
      <c r="A201" s="7"/>
      <c r="B201" s="7"/>
      <c r="C201" s="7"/>
      <c r="D201" s="25"/>
      <c r="E201" s="25"/>
      <c r="F201" s="25"/>
      <c r="G201" s="25"/>
      <c r="H201" s="25"/>
      <c r="I201" s="25"/>
      <c r="J201" s="25"/>
      <c r="K201" s="25"/>
      <c r="L201" s="25"/>
      <c r="M201" s="25"/>
      <c r="N201" s="25"/>
      <c r="O201" s="25"/>
      <c r="P201" s="25"/>
      <c r="Q201" s="7"/>
      <c r="R201" s="7"/>
      <c r="S201" s="7"/>
      <c r="T201" s="7"/>
      <c r="U201" s="7"/>
      <c r="V201" s="7"/>
      <c r="W201" s="7"/>
      <c r="X201" s="7"/>
    </row>
    <row r="202" spans="1:24" x14ac:dyDescent="0.2">
      <c r="A202" s="7"/>
      <c r="B202" s="7"/>
      <c r="C202" s="7"/>
      <c r="D202" s="25"/>
      <c r="E202" s="25"/>
      <c r="F202" s="25"/>
      <c r="G202" s="25"/>
      <c r="H202" s="25"/>
      <c r="I202" s="25"/>
      <c r="J202" s="25"/>
      <c r="K202" s="25"/>
      <c r="L202" s="25"/>
      <c r="M202" s="25"/>
      <c r="N202" s="25"/>
      <c r="O202" s="25"/>
      <c r="P202" s="25"/>
      <c r="Q202" s="7"/>
      <c r="R202" s="7"/>
      <c r="S202" s="7"/>
      <c r="T202" s="7"/>
      <c r="U202" s="7"/>
      <c r="V202" s="7"/>
      <c r="W202" s="7"/>
      <c r="X202" s="7"/>
    </row>
    <row r="203" spans="1:24" x14ac:dyDescent="0.2">
      <c r="A203" s="7"/>
      <c r="B203" s="7"/>
      <c r="C203" s="7"/>
      <c r="D203" s="25"/>
      <c r="E203" s="25"/>
      <c r="F203" s="25"/>
      <c r="G203" s="25"/>
      <c r="H203" s="25"/>
      <c r="I203" s="25"/>
      <c r="J203" s="25"/>
      <c r="K203" s="25"/>
      <c r="L203" s="25"/>
      <c r="M203" s="25"/>
      <c r="N203" s="25"/>
      <c r="O203" s="25"/>
      <c r="P203" s="25"/>
      <c r="Q203" s="7"/>
      <c r="R203" s="7"/>
      <c r="S203" s="7"/>
      <c r="T203" s="7"/>
      <c r="U203" s="7"/>
      <c r="V203" s="7"/>
      <c r="W203" s="7"/>
      <c r="X203" s="7"/>
    </row>
    <row r="204" spans="1:24" x14ac:dyDescent="0.2">
      <c r="A204" s="7"/>
      <c r="B204" s="7"/>
      <c r="C204" s="7"/>
      <c r="D204" s="25"/>
      <c r="E204" s="25"/>
      <c r="F204" s="25"/>
      <c r="G204" s="25"/>
      <c r="H204" s="25"/>
      <c r="I204" s="25"/>
      <c r="J204" s="25"/>
      <c r="K204" s="25"/>
      <c r="L204" s="25"/>
      <c r="M204" s="25"/>
      <c r="N204" s="25"/>
      <c r="O204" s="25"/>
      <c r="P204" s="25"/>
      <c r="Q204" s="7"/>
      <c r="R204" s="7"/>
      <c r="S204" s="7"/>
      <c r="T204" s="7"/>
      <c r="U204" s="7"/>
      <c r="V204" s="7"/>
      <c r="W204" s="7"/>
      <c r="X204" s="7"/>
    </row>
    <row r="205" spans="1:24" x14ac:dyDescent="0.2">
      <c r="A205" s="7"/>
      <c r="B205" s="7"/>
      <c r="C205" s="7"/>
      <c r="D205" s="25"/>
      <c r="E205" s="25"/>
      <c r="F205" s="25"/>
      <c r="G205" s="25"/>
      <c r="H205" s="25"/>
      <c r="I205" s="25"/>
      <c r="J205" s="25"/>
      <c r="K205" s="25"/>
      <c r="L205" s="25"/>
      <c r="M205" s="25"/>
      <c r="N205" s="25"/>
      <c r="O205" s="25"/>
      <c r="P205" s="25"/>
      <c r="Q205" s="7"/>
      <c r="R205" s="7"/>
      <c r="S205" s="7"/>
      <c r="T205" s="7"/>
      <c r="U205" s="7"/>
      <c r="V205" s="7"/>
      <c r="W205" s="7"/>
      <c r="X205" s="7"/>
    </row>
    <row r="206" spans="1:24" x14ac:dyDescent="0.2">
      <c r="A206" s="7"/>
      <c r="B206" s="7"/>
      <c r="C206" s="7"/>
      <c r="D206" s="25"/>
      <c r="E206" s="25"/>
      <c r="F206" s="25"/>
      <c r="G206" s="25"/>
      <c r="H206" s="25"/>
      <c r="I206" s="25"/>
      <c r="J206" s="25"/>
      <c r="K206" s="25"/>
      <c r="L206" s="25"/>
      <c r="M206" s="25"/>
      <c r="N206" s="25"/>
      <c r="O206" s="25"/>
      <c r="P206" s="25"/>
      <c r="Q206" s="7"/>
      <c r="R206" s="7"/>
      <c r="S206" s="7"/>
      <c r="T206" s="7"/>
      <c r="U206" s="7"/>
      <c r="V206" s="7"/>
      <c r="W206" s="7"/>
      <c r="X206" s="7"/>
    </row>
    <row r="207" spans="1:24" x14ac:dyDescent="0.2">
      <c r="A207" s="7"/>
      <c r="B207" s="7"/>
      <c r="C207" s="7"/>
      <c r="D207" s="25"/>
      <c r="E207" s="25"/>
      <c r="F207" s="25"/>
      <c r="G207" s="25"/>
      <c r="H207" s="25"/>
      <c r="I207" s="25"/>
      <c r="J207" s="25"/>
      <c r="K207" s="25"/>
      <c r="L207" s="25"/>
      <c r="M207" s="25"/>
      <c r="N207" s="25"/>
      <c r="O207" s="25"/>
      <c r="P207" s="25"/>
      <c r="Q207" s="7"/>
      <c r="R207" s="7"/>
      <c r="S207" s="7"/>
      <c r="T207" s="7"/>
      <c r="U207" s="7"/>
      <c r="V207" s="7"/>
      <c r="W207" s="7"/>
      <c r="X207" s="7"/>
    </row>
    <row r="208" spans="1:24" x14ac:dyDescent="0.2">
      <c r="A208" s="7"/>
      <c r="B208" s="7"/>
      <c r="C208" s="7"/>
      <c r="D208" s="25"/>
      <c r="E208" s="25"/>
      <c r="F208" s="25"/>
      <c r="G208" s="25"/>
      <c r="H208" s="25"/>
      <c r="I208" s="25"/>
      <c r="J208" s="25"/>
      <c r="K208" s="25"/>
      <c r="L208" s="25"/>
      <c r="M208" s="25"/>
      <c r="N208" s="25"/>
      <c r="O208" s="25"/>
      <c r="P208" s="25"/>
      <c r="Q208" s="7"/>
      <c r="R208" s="7"/>
      <c r="S208" s="7"/>
      <c r="T208" s="7"/>
      <c r="U208" s="7"/>
      <c r="V208" s="7"/>
      <c r="W208" s="7"/>
      <c r="X208" s="7"/>
    </row>
    <row r="209" spans="1:24" x14ac:dyDescent="0.2">
      <c r="A209" s="7"/>
      <c r="B209" s="7"/>
      <c r="C209" s="7"/>
      <c r="D209" s="25"/>
      <c r="E209" s="25"/>
      <c r="F209" s="25"/>
      <c r="G209" s="25"/>
      <c r="H209" s="25"/>
      <c r="I209" s="25"/>
      <c r="J209" s="25"/>
      <c r="K209" s="25"/>
      <c r="L209" s="25"/>
      <c r="M209" s="25"/>
      <c r="N209" s="25"/>
      <c r="O209" s="25"/>
      <c r="P209" s="25"/>
      <c r="Q209" s="7"/>
      <c r="R209" s="7"/>
      <c r="S209" s="7"/>
      <c r="T209" s="7"/>
      <c r="U209" s="7"/>
      <c r="V209" s="7"/>
      <c r="W209" s="7"/>
      <c r="X209" s="7"/>
    </row>
    <row r="210" spans="1:24" x14ac:dyDescent="0.2">
      <c r="A210" s="7"/>
      <c r="B210" s="7"/>
      <c r="C210" s="7"/>
      <c r="D210" s="25"/>
      <c r="E210" s="25"/>
      <c r="F210" s="25"/>
      <c r="G210" s="25"/>
      <c r="H210" s="25"/>
      <c r="I210" s="25"/>
      <c r="J210" s="25"/>
      <c r="K210" s="25"/>
      <c r="L210" s="25"/>
      <c r="M210" s="25"/>
      <c r="N210" s="25"/>
      <c r="O210" s="25"/>
      <c r="P210" s="25"/>
      <c r="Q210" s="7"/>
      <c r="R210" s="7"/>
      <c r="S210" s="7"/>
      <c r="T210" s="7"/>
      <c r="U210" s="7"/>
      <c r="V210" s="7"/>
      <c r="W210" s="7"/>
      <c r="X210" s="7"/>
    </row>
    <row r="211" spans="1:24" x14ac:dyDescent="0.2">
      <c r="A211" s="7"/>
      <c r="B211" s="7"/>
      <c r="C211" s="7"/>
      <c r="D211" s="25"/>
      <c r="E211" s="25"/>
      <c r="F211" s="25"/>
      <c r="G211" s="25"/>
      <c r="H211" s="25"/>
      <c r="I211" s="25"/>
      <c r="J211" s="25"/>
      <c r="K211" s="25"/>
      <c r="L211" s="25"/>
      <c r="M211" s="25"/>
      <c r="N211" s="25"/>
      <c r="O211" s="25"/>
      <c r="P211" s="25"/>
      <c r="Q211" s="7"/>
      <c r="R211" s="7"/>
      <c r="S211" s="7"/>
      <c r="T211" s="7"/>
      <c r="U211" s="7"/>
      <c r="V211" s="7"/>
      <c r="W211" s="7"/>
      <c r="X211" s="7"/>
    </row>
    <row r="212" spans="1:24" x14ac:dyDescent="0.2">
      <c r="A212" s="7"/>
      <c r="B212" s="7"/>
      <c r="C212" s="7"/>
      <c r="D212" s="25"/>
      <c r="E212" s="25"/>
      <c r="F212" s="25"/>
      <c r="G212" s="25"/>
      <c r="H212" s="25"/>
      <c r="I212" s="25"/>
      <c r="J212" s="25"/>
      <c r="K212" s="25"/>
      <c r="L212" s="25"/>
      <c r="M212" s="25"/>
      <c r="N212" s="25"/>
      <c r="O212" s="25"/>
      <c r="P212" s="25"/>
      <c r="Q212" s="7"/>
      <c r="R212" s="7"/>
      <c r="S212" s="7"/>
      <c r="T212" s="7"/>
      <c r="U212" s="7"/>
      <c r="V212" s="7"/>
      <c r="W212" s="7"/>
      <c r="X212" s="7"/>
    </row>
    <row r="213" spans="1:24" x14ac:dyDescent="0.2">
      <c r="A213" s="7"/>
      <c r="B213" s="7"/>
      <c r="C213" s="7"/>
      <c r="D213" s="25"/>
      <c r="E213" s="25"/>
      <c r="F213" s="25"/>
      <c r="G213" s="25"/>
      <c r="H213" s="25"/>
      <c r="I213" s="25"/>
      <c r="J213" s="25"/>
      <c r="K213" s="25"/>
      <c r="L213" s="25"/>
      <c r="M213" s="25"/>
      <c r="N213" s="25"/>
      <c r="O213" s="25"/>
      <c r="P213" s="25"/>
      <c r="Q213" s="7"/>
      <c r="R213" s="7"/>
      <c r="S213" s="7"/>
      <c r="T213" s="7"/>
      <c r="U213" s="7"/>
      <c r="V213" s="7"/>
      <c r="W213" s="7"/>
      <c r="X213" s="7"/>
    </row>
    <row r="214" spans="1:24" x14ac:dyDescent="0.2">
      <c r="A214" s="7"/>
      <c r="B214" s="7"/>
      <c r="C214" s="7"/>
      <c r="D214" s="25"/>
      <c r="E214" s="25"/>
      <c r="F214" s="25"/>
      <c r="G214" s="25"/>
      <c r="H214" s="25"/>
      <c r="I214" s="25"/>
      <c r="J214" s="25"/>
      <c r="K214" s="25"/>
      <c r="L214" s="25"/>
      <c r="M214" s="25"/>
      <c r="N214" s="25"/>
      <c r="O214" s="25"/>
      <c r="P214" s="25"/>
      <c r="Q214" s="7"/>
      <c r="R214" s="7"/>
      <c r="S214" s="7"/>
      <c r="T214" s="7"/>
      <c r="U214" s="7"/>
      <c r="V214" s="7"/>
      <c r="W214" s="7"/>
      <c r="X214" s="7"/>
    </row>
    <row r="215" spans="1:24" x14ac:dyDescent="0.2">
      <c r="A215" s="7"/>
      <c r="B215" s="7"/>
      <c r="C215" s="7"/>
      <c r="D215" s="25"/>
      <c r="E215" s="25"/>
      <c r="F215" s="25"/>
      <c r="G215" s="25"/>
      <c r="H215" s="25"/>
      <c r="I215" s="25"/>
      <c r="J215" s="25"/>
      <c r="K215" s="25"/>
      <c r="L215" s="25"/>
      <c r="M215" s="25"/>
      <c r="N215" s="25"/>
      <c r="O215" s="25"/>
      <c r="P215" s="25"/>
      <c r="Q215" s="7"/>
      <c r="R215" s="7"/>
      <c r="S215" s="7"/>
      <c r="T215" s="7"/>
      <c r="U215" s="7"/>
      <c r="V215" s="7"/>
      <c r="W215" s="7"/>
      <c r="X215" s="7"/>
    </row>
    <row r="216" spans="1:24" x14ac:dyDescent="0.2">
      <c r="A216" s="7"/>
      <c r="B216" s="7"/>
      <c r="C216" s="7"/>
      <c r="D216" s="25"/>
      <c r="E216" s="25"/>
      <c r="F216" s="25"/>
      <c r="G216" s="25"/>
      <c r="H216" s="25"/>
      <c r="I216" s="25"/>
      <c r="J216" s="25"/>
      <c r="K216" s="25"/>
      <c r="L216" s="25"/>
      <c r="M216" s="25"/>
      <c r="N216" s="25"/>
      <c r="O216" s="25"/>
      <c r="P216" s="25"/>
      <c r="Q216" s="7"/>
      <c r="R216" s="7"/>
      <c r="S216" s="7"/>
      <c r="T216" s="7"/>
      <c r="U216" s="7"/>
      <c r="V216" s="7"/>
      <c r="W216" s="7"/>
      <c r="X216" s="7"/>
    </row>
    <row r="217" spans="1:24" x14ac:dyDescent="0.2">
      <c r="A217" s="7"/>
      <c r="B217" s="7"/>
      <c r="C217" s="7"/>
      <c r="D217" s="25"/>
      <c r="E217" s="25"/>
      <c r="F217" s="25"/>
      <c r="G217" s="25"/>
      <c r="H217" s="25"/>
      <c r="I217" s="25"/>
      <c r="J217" s="25"/>
      <c r="K217" s="25"/>
      <c r="L217" s="25"/>
      <c r="M217" s="25"/>
      <c r="N217" s="25"/>
      <c r="O217" s="25"/>
      <c r="P217" s="25"/>
      <c r="Q217" s="7"/>
      <c r="R217" s="7"/>
      <c r="S217" s="7"/>
      <c r="T217" s="7"/>
      <c r="U217" s="7"/>
      <c r="V217" s="7"/>
      <c r="W217" s="7"/>
      <c r="X217" s="7"/>
    </row>
    <row r="218" spans="1:24" x14ac:dyDescent="0.2">
      <c r="A218" s="7"/>
      <c r="B218" s="7"/>
      <c r="C218" s="7"/>
      <c r="D218" s="25"/>
      <c r="E218" s="25"/>
      <c r="F218" s="25"/>
      <c r="G218" s="25"/>
      <c r="H218" s="25"/>
      <c r="I218" s="25"/>
      <c r="J218" s="25"/>
      <c r="K218" s="25"/>
      <c r="L218" s="25"/>
      <c r="M218" s="25"/>
      <c r="N218" s="25"/>
      <c r="O218" s="25"/>
      <c r="P218" s="25"/>
      <c r="Q218" s="7"/>
      <c r="R218" s="7"/>
      <c r="S218" s="7"/>
      <c r="T218" s="7"/>
      <c r="U218" s="7"/>
      <c r="V218" s="7"/>
      <c r="W218" s="7"/>
      <c r="X218" s="7"/>
    </row>
    <row r="219" spans="1:24" x14ac:dyDescent="0.2">
      <c r="A219" s="7"/>
      <c r="B219" s="7"/>
      <c r="C219" s="7"/>
      <c r="D219" s="25"/>
      <c r="E219" s="25"/>
      <c r="F219" s="25"/>
      <c r="G219" s="25"/>
      <c r="H219" s="25"/>
      <c r="I219" s="25"/>
      <c r="J219" s="25"/>
      <c r="K219" s="25"/>
      <c r="L219" s="25"/>
      <c r="M219" s="25"/>
      <c r="N219" s="25"/>
      <c r="O219" s="25"/>
      <c r="P219" s="25"/>
      <c r="Q219" s="7"/>
      <c r="R219" s="7"/>
      <c r="S219" s="7"/>
      <c r="T219" s="7"/>
      <c r="U219" s="7"/>
      <c r="V219" s="7"/>
      <c r="W219" s="7"/>
      <c r="X219" s="7"/>
    </row>
    <row r="220" spans="1:24" x14ac:dyDescent="0.2">
      <c r="A220" s="7"/>
      <c r="B220" s="7"/>
      <c r="C220" s="7"/>
      <c r="D220" s="25"/>
      <c r="E220" s="25"/>
      <c r="F220" s="25"/>
      <c r="G220" s="25"/>
      <c r="H220" s="25"/>
      <c r="I220" s="25"/>
      <c r="J220" s="25"/>
      <c r="K220" s="25"/>
      <c r="L220" s="25"/>
      <c r="M220" s="25"/>
      <c r="N220" s="25"/>
      <c r="O220" s="25"/>
      <c r="P220" s="25"/>
      <c r="Q220" s="7"/>
      <c r="R220" s="7"/>
      <c r="S220" s="7"/>
      <c r="T220" s="7"/>
      <c r="U220" s="7"/>
      <c r="V220" s="7"/>
      <c r="W220" s="7"/>
      <c r="X220" s="7"/>
    </row>
    <row r="221" spans="1:24" x14ac:dyDescent="0.2">
      <c r="A221" s="7"/>
      <c r="B221" s="7"/>
      <c r="C221" s="7"/>
      <c r="D221" s="25"/>
      <c r="E221" s="25"/>
      <c r="F221" s="25"/>
      <c r="G221" s="25"/>
      <c r="H221" s="25"/>
      <c r="I221" s="25"/>
      <c r="J221" s="25"/>
      <c r="K221" s="25"/>
      <c r="L221" s="25"/>
      <c r="M221" s="25"/>
      <c r="N221" s="25"/>
      <c r="O221" s="25"/>
      <c r="P221" s="25"/>
      <c r="Q221" s="7"/>
      <c r="R221" s="7"/>
      <c r="S221" s="7"/>
      <c r="T221" s="7"/>
      <c r="U221" s="7"/>
      <c r="V221" s="7"/>
      <c r="W221" s="7"/>
      <c r="X221" s="7"/>
    </row>
    <row r="222" spans="1:24" x14ac:dyDescent="0.2">
      <c r="A222" s="7"/>
      <c r="B222" s="7"/>
      <c r="C222" s="7"/>
      <c r="D222" s="25"/>
      <c r="E222" s="25"/>
      <c r="F222" s="25"/>
      <c r="G222" s="25"/>
      <c r="H222" s="25"/>
      <c r="I222" s="25"/>
      <c r="J222" s="25"/>
      <c r="K222" s="25"/>
      <c r="L222" s="25"/>
      <c r="M222" s="25"/>
      <c r="N222" s="25"/>
      <c r="O222" s="25"/>
      <c r="P222" s="25"/>
      <c r="Q222" s="7"/>
      <c r="R222" s="7"/>
      <c r="S222" s="7"/>
      <c r="T222" s="7"/>
      <c r="U222" s="7"/>
      <c r="V222" s="7"/>
      <c r="W222" s="7"/>
      <c r="X222" s="7"/>
    </row>
    <row r="223" spans="1:24" x14ac:dyDescent="0.2">
      <c r="A223" s="7"/>
      <c r="B223" s="7"/>
      <c r="C223" s="7"/>
      <c r="D223" s="25"/>
      <c r="E223" s="25"/>
      <c r="F223" s="25"/>
      <c r="G223" s="25"/>
      <c r="H223" s="25"/>
      <c r="I223" s="25"/>
      <c r="J223" s="25"/>
      <c r="K223" s="25"/>
      <c r="L223" s="25"/>
      <c r="M223" s="25"/>
      <c r="N223" s="25"/>
      <c r="O223" s="25"/>
      <c r="P223" s="25"/>
      <c r="Q223" s="7"/>
      <c r="R223" s="7"/>
      <c r="S223" s="7"/>
      <c r="T223" s="7"/>
      <c r="U223" s="7"/>
      <c r="V223" s="7"/>
      <c r="W223" s="7"/>
      <c r="X223" s="7"/>
    </row>
    <row r="224" spans="1:24" x14ac:dyDescent="0.2">
      <c r="A224" s="7"/>
      <c r="B224" s="7"/>
      <c r="C224" s="7"/>
      <c r="D224" s="25"/>
      <c r="E224" s="25"/>
      <c r="F224" s="25"/>
      <c r="G224" s="25"/>
      <c r="H224" s="25"/>
      <c r="I224" s="25"/>
      <c r="J224" s="25"/>
      <c r="K224" s="25"/>
      <c r="L224" s="25"/>
      <c r="M224" s="25"/>
      <c r="N224" s="25"/>
      <c r="O224" s="25"/>
      <c r="P224" s="25"/>
      <c r="Q224" s="7"/>
      <c r="R224" s="7"/>
      <c r="S224" s="7"/>
      <c r="T224" s="7"/>
      <c r="U224" s="7"/>
      <c r="V224" s="7"/>
      <c r="W224" s="7"/>
      <c r="X224" s="7"/>
    </row>
    <row r="225" spans="1:24" x14ac:dyDescent="0.2">
      <c r="A225" s="7"/>
      <c r="B225" s="7"/>
      <c r="C225" s="7"/>
      <c r="D225" s="25"/>
      <c r="E225" s="25"/>
      <c r="F225" s="25"/>
      <c r="G225" s="25"/>
      <c r="H225" s="25"/>
      <c r="I225" s="25"/>
      <c r="J225" s="25"/>
      <c r="K225" s="25"/>
      <c r="L225" s="25"/>
      <c r="M225" s="25"/>
      <c r="N225" s="25"/>
      <c r="O225" s="25"/>
      <c r="P225" s="25"/>
      <c r="Q225" s="7"/>
      <c r="R225" s="7"/>
      <c r="S225" s="7"/>
      <c r="T225" s="7"/>
      <c r="U225" s="7"/>
      <c r="V225" s="7"/>
      <c r="W225" s="7"/>
      <c r="X225" s="7"/>
    </row>
    <row r="226" spans="1:24" x14ac:dyDescent="0.2">
      <c r="A226" s="7"/>
      <c r="B226" s="7"/>
      <c r="C226" s="7"/>
      <c r="D226" s="25"/>
      <c r="E226" s="25"/>
      <c r="F226" s="25"/>
      <c r="G226" s="25"/>
      <c r="H226" s="25"/>
      <c r="I226" s="25"/>
      <c r="J226" s="25"/>
      <c r="K226" s="25"/>
      <c r="L226" s="25"/>
      <c r="M226" s="25"/>
      <c r="N226" s="25"/>
      <c r="O226" s="25"/>
      <c r="P226" s="25"/>
      <c r="Q226" s="7"/>
      <c r="R226" s="7"/>
      <c r="S226" s="7"/>
      <c r="T226" s="7"/>
      <c r="U226" s="7"/>
      <c r="V226" s="7"/>
      <c r="W226" s="7"/>
      <c r="X226" s="7"/>
    </row>
    <row r="227" spans="1:24" x14ac:dyDescent="0.2">
      <c r="A227" s="7"/>
      <c r="B227" s="7"/>
      <c r="C227" s="7"/>
      <c r="D227" s="25"/>
      <c r="E227" s="25"/>
      <c r="F227" s="25"/>
      <c r="G227" s="25"/>
      <c r="H227" s="25"/>
      <c r="I227" s="25"/>
      <c r="J227" s="25"/>
      <c r="K227" s="25"/>
      <c r="L227" s="25"/>
      <c r="M227" s="25"/>
      <c r="N227" s="25"/>
      <c r="O227" s="25"/>
      <c r="P227" s="25"/>
      <c r="Q227" s="7"/>
      <c r="R227" s="7"/>
      <c r="S227" s="7"/>
      <c r="T227" s="7"/>
      <c r="U227" s="7"/>
      <c r="V227" s="7"/>
      <c r="W227" s="7"/>
      <c r="X227" s="7"/>
    </row>
    <row r="228" spans="1:24" x14ac:dyDescent="0.2">
      <c r="A228" s="7"/>
      <c r="B228" s="7"/>
      <c r="C228" s="7"/>
      <c r="D228" s="25"/>
      <c r="E228" s="25"/>
      <c r="F228" s="25"/>
      <c r="G228" s="25"/>
      <c r="H228" s="25"/>
      <c r="I228" s="25"/>
      <c r="J228" s="25"/>
      <c r="K228" s="25"/>
      <c r="L228" s="25"/>
      <c r="M228" s="25"/>
      <c r="N228" s="25"/>
      <c r="O228" s="25"/>
      <c r="P228" s="25"/>
      <c r="Q228" s="7"/>
      <c r="R228" s="7"/>
      <c r="S228" s="7"/>
      <c r="T228" s="7"/>
      <c r="U228" s="7"/>
      <c r="V228" s="7"/>
      <c r="W228" s="7"/>
      <c r="X228" s="7"/>
    </row>
    <row r="229" spans="1:24" x14ac:dyDescent="0.2">
      <c r="A229" s="7"/>
      <c r="B229" s="7"/>
      <c r="C229" s="7"/>
      <c r="D229" s="25"/>
      <c r="E229" s="25"/>
      <c r="F229" s="25"/>
      <c r="G229" s="25"/>
      <c r="H229" s="25"/>
      <c r="I229" s="25"/>
      <c r="J229" s="25"/>
      <c r="K229" s="25"/>
      <c r="L229" s="25"/>
      <c r="M229" s="25"/>
      <c r="N229" s="25"/>
      <c r="O229" s="25"/>
      <c r="P229" s="25"/>
      <c r="Q229" s="7"/>
      <c r="R229" s="7"/>
      <c r="S229" s="7"/>
      <c r="T229" s="7"/>
      <c r="U229" s="7"/>
      <c r="V229" s="7"/>
      <c r="W229" s="7"/>
      <c r="X229" s="7"/>
    </row>
    <row r="230" spans="1:24" x14ac:dyDescent="0.2">
      <c r="A230" s="7"/>
      <c r="B230" s="7"/>
      <c r="C230" s="7"/>
      <c r="D230" s="25"/>
      <c r="E230" s="25"/>
      <c r="F230" s="25"/>
      <c r="G230" s="25"/>
      <c r="H230" s="25"/>
      <c r="I230" s="25"/>
      <c r="J230" s="25"/>
      <c r="K230" s="25"/>
      <c r="L230" s="25"/>
      <c r="M230" s="25"/>
      <c r="N230" s="25"/>
      <c r="O230" s="25"/>
      <c r="P230" s="25"/>
      <c r="Q230" s="7"/>
      <c r="R230" s="7"/>
      <c r="S230" s="7"/>
      <c r="T230" s="7"/>
      <c r="U230" s="7"/>
      <c r="V230" s="7"/>
      <c r="W230" s="7"/>
      <c r="X230" s="7"/>
    </row>
    <row r="231" spans="1:24" x14ac:dyDescent="0.2">
      <c r="A231" s="7"/>
      <c r="B231" s="7"/>
      <c r="C231" s="7"/>
      <c r="D231" s="25"/>
      <c r="E231" s="25"/>
      <c r="F231" s="25"/>
      <c r="G231" s="25"/>
      <c r="H231" s="25"/>
      <c r="I231" s="25"/>
      <c r="J231" s="25"/>
      <c r="K231" s="25"/>
      <c r="L231" s="25"/>
      <c r="M231" s="25"/>
      <c r="N231" s="25"/>
      <c r="O231" s="25"/>
      <c r="P231" s="25"/>
      <c r="Q231" s="7"/>
      <c r="R231" s="7"/>
      <c r="S231" s="7"/>
      <c r="T231" s="7"/>
      <c r="U231" s="7"/>
      <c r="V231" s="7"/>
      <c r="W231" s="7"/>
      <c r="X231" s="7"/>
    </row>
    <row r="232" spans="1:24" x14ac:dyDescent="0.2">
      <c r="A232" s="7"/>
      <c r="B232" s="7"/>
      <c r="C232" s="7"/>
      <c r="D232" s="25"/>
      <c r="E232" s="25"/>
      <c r="F232" s="25"/>
      <c r="G232" s="25"/>
      <c r="H232" s="25"/>
      <c r="I232" s="25"/>
      <c r="J232" s="25"/>
      <c r="K232" s="25"/>
      <c r="L232" s="25"/>
      <c r="M232" s="25"/>
      <c r="N232" s="25"/>
      <c r="O232" s="25"/>
      <c r="P232" s="25"/>
      <c r="Q232" s="7"/>
      <c r="R232" s="7"/>
      <c r="S232" s="7"/>
      <c r="T232" s="7"/>
      <c r="U232" s="7"/>
      <c r="V232" s="7"/>
      <c r="W232" s="7"/>
      <c r="X232" s="7"/>
    </row>
    <row r="233" spans="1:24" x14ac:dyDescent="0.2">
      <c r="A233" s="7"/>
      <c r="B233" s="7"/>
      <c r="C233" s="7"/>
      <c r="D233" s="25"/>
      <c r="E233" s="25"/>
      <c r="F233" s="25"/>
      <c r="G233" s="25"/>
      <c r="H233" s="25"/>
      <c r="I233" s="25"/>
      <c r="J233" s="25"/>
      <c r="K233" s="25"/>
      <c r="L233" s="25"/>
      <c r="M233" s="25"/>
      <c r="N233" s="25"/>
      <c r="O233" s="25"/>
      <c r="P233" s="25"/>
      <c r="Q233" s="7"/>
      <c r="R233" s="7"/>
      <c r="S233" s="7"/>
      <c r="T233" s="7"/>
      <c r="U233" s="7"/>
      <c r="V233" s="7"/>
      <c r="W233" s="7"/>
      <c r="X233" s="7"/>
    </row>
    <row r="234" spans="1:24" x14ac:dyDescent="0.2">
      <c r="A234" s="7"/>
      <c r="B234" s="7"/>
      <c r="C234" s="7"/>
      <c r="D234" s="25"/>
      <c r="E234" s="25"/>
      <c r="F234" s="25"/>
      <c r="G234" s="25"/>
      <c r="H234" s="25"/>
      <c r="I234" s="25"/>
      <c r="J234" s="25"/>
      <c r="K234" s="25"/>
      <c r="L234" s="25"/>
      <c r="M234" s="25"/>
      <c r="N234" s="25"/>
      <c r="O234" s="25"/>
      <c r="P234" s="25"/>
      <c r="Q234" s="7"/>
      <c r="R234" s="7"/>
      <c r="S234" s="7"/>
      <c r="T234" s="7"/>
      <c r="U234" s="7"/>
      <c r="V234" s="7"/>
      <c r="W234" s="7"/>
      <c r="X234" s="7"/>
    </row>
    <row r="235" spans="1:24" x14ac:dyDescent="0.2">
      <c r="A235" s="7"/>
      <c r="B235" s="7"/>
      <c r="C235" s="7"/>
      <c r="D235" s="25"/>
      <c r="E235" s="25"/>
      <c r="F235" s="25"/>
      <c r="G235" s="25"/>
      <c r="H235" s="25"/>
      <c r="I235" s="25"/>
      <c r="J235" s="25"/>
      <c r="K235" s="25"/>
      <c r="L235" s="25"/>
      <c r="M235" s="25"/>
      <c r="N235" s="25"/>
      <c r="O235" s="25"/>
      <c r="P235" s="25"/>
      <c r="Q235" s="7"/>
      <c r="R235" s="7"/>
      <c r="S235" s="7"/>
      <c r="T235" s="7"/>
      <c r="U235" s="7"/>
      <c r="V235" s="7"/>
      <c r="W235" s="7"/>
      <c r="X235" s="7"/>
    </row>
    <row r="236" spans="1:24" x14ac:dyDescent="0.2">
      <c r="A236" s="7"/>
      <c r="B236" s="7"/>
      <c r="C236" s="7"/>
      <c r="D236" s="25"/>
      <c r="E236" s="25"/>
      <c r="F236" s="25"/>
      <c r="G236" s="25"/>
      <c r="H236" s="25"/>
      <c r="I236" s="25"/>
      <c r="J236" s="25"/>
      <c r="K236" s="25"/>
      <c r="L236" s="25"/>
      <c r="M236" s="25"/>
      <c r="N236" s="25"/>
      <c r="O236" s="25"/>
      <c r="P236" s="25"/>
      <c r="Q236" s="7"/>
      <c r="R236" s="7"/>
      <c r="S236" s="7"/>
      <c r="T236" s="7"/>
      <c r="U236" s="7"/>
      <c r="V236" s="7"/>
      <c r="W236" s="7"/>
      <c r="X236" s="7"/>
    </row>
    <row r="237" spans="1:24" x14ac:dyDescent="0.2">
      <c r="A237" s="7"/>
      <c r="B237" s="7"/>
      <c r="C237" s="7"/>
      <c r="D237" s="25"/>
      <c r="E237" s="25"/>
      <c r="F237" s="25"/>
      <c r="G237" s="25"/>
      <c r="H237" s="25"/>
      <c r="I237" s="25"/>
      <c r="J237" s="25"/>
      <c r="K237" s="25"/>
      <c r="L237" s="25"/>
      <c r="M237" s="25"/>
      <c r="N237" s="25"/>
      <c r="O237" s="25"/>
      <c r="P237" s="25"/>
      <c r="Q237" s="7"/>
      <c r="R237" s="7"/>
      <c r="S237" s="7"/>
      <c r="T237" s="7"/>
      <c r="U237" s="7"/>
      <c r="V237" s="7"/>
      <c r="W237" s="7"/>
      <c r="X237" s="7"/>
    </row>
    <row r="238" spans="1:24" x14ac:dyDescent="0.2">
      <c r="A238" s="7"/>
      <c r="B238" s="7"/>
      <c r="C238" s="7"/>
      <c r="D238" s="25"/>
      <c r="E238" s="25"/>
      <c r="F238" s="25"/>
      <c r="G238" s="25"/>
      <c r="H238" s="25"/>
      <c r="I238" s="25"/>
      <c r="J238" s="25"/>
      <c r="K238" s="25"/>
      <c r="L238" s="25"/>
      <c r="M238" s="25"/>
      <c r="N238" s="25"/>
      <c r="O238" s="25"/>
      <c r="P238" s="25"/>
      <c r="Q238" s="7"/>
      <c r="R238" s="7"/>
      <c r="S238" s="7"/>
      <c r="T238" s="7"/>
      <c r="U238" s="7"/>
      <c r="V238" s="7"/>
      <c r="W238" s="7"/>
      <c r="X238" s="7"/>
    </row>
    <row r="239" spans="1:24" x14ac:dyDescent="0.2">
      <c r="A239" s="7"/>
      <c r="B239" s="7"/>
      <c r="C239" s="7"/>
      <c r="D239" s="25"/>
      <c r="E239" s="25"/>
      <c r="F239" s="25"/>
      <c r="G239" s="25"/>
      <c r="H239" s="25"/>
      <c r="I239" s="25"/>
      <c r="J239" s="25"/>
      <c r="K239" s="25"/>
      <c r="L239" s="25"/>
      <c r="M239" s="25"/>
      <c r="N239" s="25"/>
      <c r="O239" s="25"/>
      <c r="P239" s="25"/>
      <c r="Q239" s="7"/>
      <c r="R239" s="7"/>
      <c r="S239" s="7"/>
      <c r="T239" s="7"/>
      <c r="U239" s="7"/>
      <c r="V239" s="7"/>
      <c r="W239" s="7"/>
      <c r="X239" s="7"/>
    </row>
    <row r="240" spans="1:24" x14ac:dyDescent="0.2">
      <c r="A240" s="7"/>
      <c r="B240" s="7"/>
      <c r="C240" s="7"/>
      <c r="D240" s="25"/>
      <c r="E240" s="25"/>
      <c r="F240" s="25"/>
      <c r="G240" s="25"/>
      <c r="H240" s="25"/>
      <c r="I240" s="25"/>
      <c r="J240" s="25"/>
      <c r="K240" s="25"/>
      <c r="L240" s="25"/>
      <c r="M240" s="25"/>
      <c r="N240" s="25"/>
      <c r="O240" s="25"/>
      <c r="P240" s="25"/>
      <c r="Q240" s="7"/>
      <c r="R240" s="7"/>
      <c r="S240" s="7"/>
      <c r="T240" s="7"/>
      <c r="U240" s="7"/>
      <c r="V240" s="7"/>
      <c r="W240" s="7"/>
      <c r="X240" s="7"/>
    </row>
    <row r="241" spans="1:24" x14ac:dyDescent="0.2">
      <c r="A241" s="7"/>
      <c r="B241" s="7"/>
      <c r="C241" s="7"/>
      <c r="D241" s="25"/>
      <c r="E241" s="25"/>
      <c r="F241" s="25"/>
      <c r="G241" s="25"/>
      <c r="H241" s="25"/>
      <c r="I241" s="25"/>
      <c r="J241" s="25"/>
      <c r="K241" s="25"/>
      <c r="L241" s="25"/>
      <c r="M241" s="25"/>
      <c r="N241" s="25"/>
      <c r="O241" s="25"/>
      <c r="P241" s="25"/>
      <c r="Q241" s="7"/>
      <c r="R241" s="7"/>
      <c r="S241" s="7"/>
      <c r="T241" s="7"/>
      <c r="U241" s="7"/>
      <c r="V241" s="7"/>
      <c r="W241" s="7"/>
      <c r="X241" s="7"/>
    </row>
    <row r="242" spans="1:24" x14ac:dyDescent="0.2">
      <c r="A242" s="7"/>
      <c r="B242" s="7"/>
      <c r="C242" s="7"/>
      <c r="D242" s="25"/>
      <c r="E242" s="25"/>
      <c r="F242" s="25"/>
      <c r="G242" s="25"/>
      <c r="H242" s="25"/>
      <c r="I242" s="25"/>
      <c r="J242" s="25"/>
      <c r="K242" s="25"/>
      <c r="L242" s="25"/>
      <c r="M242" s="25"/>
      <c r="N242" s="25"/>
      <c r="O242" s="25"/>
      <c r="P242" s="25"/>
      <c r="Q242" s="7"/>
      <c r="R242" s="7"/>
      <c r="S242" s="7"/>
      <c r="T242" s="7"/>
      <c r="U242" s="7"/>
      <c r="V242" s="7"/>
      <c r="W242" s="7"/>
      <c r="X242" s="7"/>
    </row>
    <row r="243" spans="1:24" x14ac:dyDescent="0.2">
      <c r="A243" s="7"/>
      <c r="B243" s="7"/>
      <c r="C243" s="7"/>
      <c r="D243" s="25"/>
      <c r="E243" s="25"/>
      <c r="F243" s="25"/>
      <c r="G243" s="25"/>
      <c r="H243" s="25"/>
      <c r="I243" s="25"/>
      <c r="J243" s="25"/>
      <c r="K243" s="25"/>
      <c r="L243" s="25"/>
      <c r="M243" s="25"/>
      <c r="N243" s="25"/>
      <c r="O243" s="25"/>
      <c r="P243" s="25"/>
      <c r="Q243" s="7"/>
      <c r="R243" s="7"/>
      <c r="S243" s="7"/>
      <c r="T243" s="7"/>
      <c r="U243" s="7"/>
      <c r="V243" s="7"/>
      <c r="W243" s="7"/>
      <c r="X243" s="7"/>
    </row>
    <row r="244" spans="1:24" x14ac:dyDescent="0.2">
      <c r="A244" s="7"/>
      <c r="B244" s="7"/>
      <c r="C244" s="7"/>
      <c r="D244" s="25"/>
      <c r="E244" s="25"/>
      <c r="F244" s="25"/>
      <c r="G244" s="25"/>
      <c r="H244" s="25"/>
      <c r="I244" s="25"/>
      <c r="J244" s="25"/>
      <c r="K244" s="25"/>
      <c r="L244" s="25"/>
      <c r="M244" s="25"/>
      <c r="N244" s="25"/>
      <c r="O244" s="25"/>
      <c r="P244" s="25"/>
      <c r="Q244" s="7"/>
      <c r="R244" s="7"/>
      <c r="S244" s="7"/>
      <c r="T244" s="7"/>
      <c r="U244" s="7"/>
      <c r="V244" s="7"/>
      <c r="W244" s="7"/>
      <c r="X244" s="7"/>
    </row>
    <row r="245" spans="1:24" x14ac:dyDescent="0.2">
      <c r="A245" s="7"/>
      <c r="B245" s="7"/>
      <c r="C245" s="7"/>
      <c r="D245" s="25"/>
      <c r="E245" s="25"/>
      <c r="F245" s="25"/>
      <c r="G245" s="25"/>
      <c r="H245" s="25"/>
      <c r="I245" s="25"/>
      <c r="J245" s="25"/>
      <c r="K245" s="25"/>
      <c r="L245" s="25"/>
      <c r="M245" s="25"/>
      <c r="N245" s="25"/>
      <c r="O245" s="25"/>
      <c r="P245" s="25"/>
      <c r="Q245" s="7"/>
      <c r="R245" s="7"/>
      <c r="S245" s="7"/>
      <c r="T245" s="7"/>
      <c r="U245" s="7"/>
      <c r="V245" s="7"/>
      <c r="W245" s="7"/>
      <c r="X245" s="7"/>
    </row>
    <row r="246" spans="1:24" x14ac:dyDescent="0.2">
      <c r="A246" s="7"/>
      <c r="B246" s="7"/>
      <c r="C246" s="7"/>
      <c r="D246" s="25"/>
      <c r="E246" s="25"/>
      <c r="F246" s="25"/>
      <c r="G246" s="25"/>
      <c r="H246" s="25"/>
      <c r="I246" s="25"/>
      <c r="J246" s="25"/>
      <c r="K246" s="25"/>
      <c r="L246" s="25"/>
      <c r="M246" s="25"/>
      <c r="N246" s="25"/>
      <c r="O246" s="25"/>
      <c r="P246" s="25"/>
      <c r="Q246" s="7"/>
      <c r="R246" s="7"/>
      <c r="S246" s="7"/>
      <c r="T246" s="7"/>
      <c r="U246" s="7"/>
      <c r="V246" s="7"/>
      <c r="W246" s="7"/>
      <c r="X246" s="7"/>
    </row>
    <row r="247" spans="1:24" x14ac:dyDescent="0.2">
      <c r="A247" s="7"/>
      <c r="B247" s="7"/>
      <c r="C247" s="7"/>
      <c r="D247" s="25"/>
      <c r="E247" s="25"/>
      <c r="F247" s="25"/>
      <c r="G247" s="25"/>
      <c r="H247" s="25"/>
      <c r="I247" s="25"/>
      <c r="J247" s="25"/>
      <c r="K247" s="25"/>
      <c r="L247" s="25"/>
      <c r="M247" s="25"/>
      <c r="N247" s="25"/>
      <c r="O247" s="25"/>
      <c r="P247" s="25"/>
      <c r="Q247" s="7"/>
      <c r="R247" s="7"/>
      <c r="S247" s="7"/>
      <c r="T247" s="7"/>
      <c r="U247" s="7"/>
      <c r="V247" s="7"/>
      <c r="W247" s="7"/>
      <c r="X247" s="7"/>
    </row>
    <row r="248" spans="1:24" x14ac:dyDescent="0.2">
      <c r="A248" s="7"/>
      <c r="B248" s="7"/>
      <c r="C248" s="7"/>
      <c r="D248" s="25"/>
      <c r="E248" s="25"/>
      <c r="F248" s="25"/>
      <c r="G248" s="25"/>
      <c r="H248" s="25"/>
      <c r="I248" s="25"/>
      <c r="J248" s="25"/>
      <c r="K248" s="25"/>
      <c r="L248" s="25"/>
      <c r="M248" s="25"/>
      <c r="N248" s="25"/>
      <c r="O248" s="25"/>
      <c r="P248" s="25"/>
      <c r="Q248" s="7"/>
      <c r="R248" s="7"/>
      <c r="S248" s="7"/>
      <c r="T248" s="7"/>
      <c r="U248" s="7"/>
      <c r="V248" s="7"/>
      <c r="W248" s="7"/>
      <c r="X248" s="7"/>
    </row>
    <row r="249" spans="1:24" x14ac:dyDescent="0.2">
      <c r="A249" s="7"/>
      <c r="B249" s="7"/>
      <c r="C249" s="7"/>
      <c r="D249" s="25"/>
      <c r="E249" s="25"/>
      <c r="F249" s="25"/>
      <c r="G249" s="25"/>
      <c r="H249" s="25"/>
      <c r="I249" s="25"/>
      <c r="J249" s="25"/>
      <c r="K249" s="25"/>
      <c r="L249" s="25"/>
      <c r="M249" s="25"/>
      <c r="N249" s="25"/>
      <c r="O249" s="25"/>
      <c r="P249" s="25"/>
      <c r="Q249" s="7"/>
      <c r="R249" s="7"/>
      <c r="S249" s="7"/>
      <c r="T249" s="7"/>
      <c r="U249" s="7"/>
      <c r="V249" s="7"/>
      <c r="W249" s="7"/>
      <c r="X249" s="7"/>
    </row>
    <row r="250" spans="1:24" x14ac:dyDescent="0.2">
      <c r="A250" s="7"/>
      <c r="B250" s="7"/>
      <c r="C250" s="7"/>
      <c r="D250" s="25"/>
      <c r="E250" s="25"/>
      <c r="F250" s="25"/>
      <c r="G250" s="25"/>
      <c r="H250" s="25"/>
      <c r="I250" s="25"/>
      <c r="J250" s="25"/>
      <c r="K250" s="25"/>
      <c r="L250" s="25"/>
      <c r="M250" s="25"/>
      <c r="N250" s="25"/>
      <c r="O250" s="25"/>
      <c r="P250" s="25"/>
      <c r="Q250" s="7"/>
      <c r="R250" s="7"/>
      <c r="S250" s="7"/>
      <c r="T250" s="7"/>
      <c r="U250" s="7"/>
      <c r="V250" s="7"/>
      <c r="W250" s="7"/>
      <c r="X250" s="7"/>
    </row>
    <row r="251" spans="1:24" x14ac:dyDescent="0.2">
      <c r="A251" s="7"/>
      <c r="B251" s="7"/>
      <c r="C251" s="7"/>
      <c r="D251" s="25"/>
      <c r="E251" s="25"/>
      <c r="F251" s="25"/>
      <c r="G251" s="25"/>
      <c r="H251" s="25"/>
      <c r="I251" s="25"/>
      <c r="J251" s="25"/>
      <c r="K251" s="25"/>
      <c r="L251" s="25"/>
      <c r="M251" s="25"/>
      <c r="N251" s="25"/>
      <c r="O251" s="25"/>
      <c r="P251" s="25"/>
      <c r="Q251" s="7"/>
      <c r="R251" s="7"/>
      <c r="S251" s="7"/>
      <c r="T251" s="7"/>
      <c r="U251" s="7"/>
      <c r="V251" s="7"/>
      <c r="W251" s="7"/>
      <c r="X251" s="7"/>
    </row>
    <row r="252" spans="1:24" x14ac:dyDescent="0.2">
      <c r="A252" s="7"/>
      <c r="B252" s="7"/>
      <c r="C252" s="7"/>
      <c r="D252" s="25"/>
      <c r="E252" s="25"/>
      <c r="F252" s="25"/>
      <c r="G252" s="25"/>
      <c r="H252" s="25"/>
      <c r="I252" s="25"/>
      <c r="J252" s="25"/>
      <c r="K252" s="25"/>
      <c r="L252" s="25"/>
      <c r="M252" s="25"/>
      <c r="N252" s="25"/>
      <c r="O252" s="25"/>
      <c r="P252" s="25"/>
      <c r="Q252" s="7"/>
      <c r="R252" s="7"/>
      <c r="S252" s="7"/>
      <c r="T252" s="7"/>
      <c r="U252" s="7"/>
      <c r="V252" s="7"/>
      <c r="W252" s="7"/>
      <c r="X252" s="7"/>
    </row>
    <row r="253" spans="1:24" x14ac:dyDescent="0.2">
      <c r="A253" s="7"/>
      <c r="B253" s="7"/>
      <c r="C253" s="7"/>
      <c r="D253" s="25"/>
      <c r="E253" s="25"/>
      <c r="F253" s="25"/>
      <c r="G253" s="25"/>
      <c r="H253" s="25"/>
      <c r="I253" s="25"/>
      <c r="J253" s="25"/>
      <c r="K253" s="25"/>
      <c r="L253" s="25"/>
      <c r="M253" s="25"/>
      <c r="N253" s="25"/>
      <c r="O253" s="25"/>
      <c r="P253" s="25"/>
      <c r="Q253" s="7"/>
      <c r="R253" s="7"/>
      <c r="S253" s="7"/>
      <c r="T253" s="7"/>
      <c r="U253" s="7"/>
      <c r="V253" s="7"/>
      <c r="W253" s="7"/>
      <c r="X253" s="7"/>
    </row>
    <row r="254" spans="1:24" x14ac:dyDescent="0.2">
      <c r="A254" s="7"/>
      <c r="B254" s="7"/>
      <c r="C254" s="7"/>
      <c r="D254" s="25"/>
      <c r="E254" s="25"/>
      <c r="F254" s="25"/>
      <c r="G254" s="25"/>
      <c r="H254" s="25"/>
      <c r="I254" s="25"/>
      <c r="J254" s="25"/>
      <c r="K254" s="25"/>
      <c r="L254" s="25"/>
      <c r="M254" s="25"/>
      <c r="N254" s="25"/>
      <c r="O254" s="25"/>
      <c r="P254" s="25"/>
      <c r="Q254" s="7"/>
      <c r="R254" s="7"/>
      <c r="S254" s="7"/>
      <c r="T254" s="7"/>
      <c r="U254" s="7"/>
      <c r="V254" s="7"/>
      <c r="W254" s="7"/>
      <c r="X254" s="7"/>
    </row>
    <row r="255" spans="1:24" x14ac:dyDescent="0.2">
      <c r="A255" s="7"/>
      <c r="B255" s="7"/>
      <c r="C255" s="7"/>
      <c r="D255" s="25"/>
      <c r="E255" s="25"/>
      <c r="F255" s="25"/>
      <c r="G255" s="25"/>
      <c r="H255" s="25"/>
      <c r="I255" s="25"/>
      <c r="J255" s="25"/>
      <c r="K255" s="25"/>
      <c r="L255" s="25"/>
      <c r="M255" s="25"/>
      <c r="N255" s="25"/>
      <c r="O255" s="25"/>
      <c r="P255" s="25"/>
      <c r="Q255" s="7"/>
      <c r="R255" s="7"/>
      <c r="S255" s="7"/>
      <c r="T255" s="7"/>
      <c r="U255" s="7"/>
      <c r="V255" s="7"/>
      <c r="W255" s="7"/>
      <c r="X255" s="7"/>
    </row>
    <row r="256" spans="1:24" x14ac:dyDescent="0.2">
      <c r="A256" s="7"/>
      <c r="B256" s="7"/>
      <c r="C256" s="7"/>
      <c r="D256" s="25"/>
      <c r="E256" s="25"/>
      <c r="F256" s="25"/>
      <c r="G256" s="25"/>
      <c r="H256" s="25"/>
      <c r="I256" s="25"/>
      <c r="J256" s="25"/>
      <c r="K256" s="25"/>
      <c r="L256" s="25"/>
      <c r="M256" s="25"/>
      <c r="N256" s="25"/>
      <c r="O256" s="25"/>
      <c r="P256" s="25"/>
      <c r="Q256" s="7"/>
      <c r="R256" s="7"/>
      <c r="S256" s="7"/>
      <c r="T256" s="7"/>
      <c r="U256" s="7"/>
      <c r="V256" s="7"/>
      <c r="W256" s="7"/>
      <c r="X256" s="7"/>
    </row>
    <row r="257" spans="1:24" x14ac:dyDescent="0.2">
      <c r="A257" s="7"/>
      <c r="B257" s="7"/>
      <c r="C257" s="7"/>
      <c r="D257" s="25"/>
      <c r="E257" s="25"/>
      <c r="F257" s="25"/>
      <c r="G257" s="25"/>
      <c r="H257" s="25"/>
      <c r="I257" s="25"/>
      <c r="J257" s="25"/>
      <c r="K257" s="25"/>
      <c r="L257" s="25"/>
      <c r="M257" s="25"/>
      <c r="N257" s="25"/>
      <c r="O257" s="25"/>
      <c r="P257" s="25"/>
      <c r="Q257" s="7"/>
      <c r="R257" s="7"/>
      <c r="S257" s="7"/>
      <c r="T257" s="7"/>
      <c r="U257" s="7"/>
      <c r="V257" s="7"/>
      <c r="W257" s="7"/>
      <c r="X257" s="7"/>
    </row>
    <row r="258" spans="1:24" x14ac:dyDescent="0.2">
      <c r="A258" s="7"/>
      <c r="B258" s="7"/>
      <c r="C258" s="7"/>
      <c r="D258" s="25"/>
      <c r="E258" s="25"/>
      <c r="F258" s="25"/>
      <c r="G258" s="25"/>
      <c r="H258" s="25"/>
      <c r="I258" s="25"/>
      <c r="J258" s="25"/>
      <c r="K258" s="25"/>
      <c r="L258" s="25"/>
      <c r="M258" s="25"/>
      <c r="N258" s="25"/>
      <c r="O258" s="25"/>
      <c r="P258" s="25"/>
      <c r="Q258" s="7"/>
      <c r="R258" s="7"/>
      <c r="S258" s="7"/>
      <c r="T258" s="7"/>
      <c r="U258" s="7"/>
      <c r="V258" s="7"/>
      <c r="W258" s="7"/>
      <c r="X258" s="7"/>
    </row>
    <row r="259" spans="1:24" x14ac:dyDescent="0.2">
      <c r="A259" s="7"/>
      <c r="B259" s="7"/>
      <c r="C259" s="7"/>
      <c r="D259" s="25"/>
      <c r="E259" s="25"/>
      <c r="F259" s="25"/>
      <c r="G259" s="25"/>
      <c r="H259" s="25"/>
      <c r="I259" s="25"/>
      <c r="J259" s="25"/>
      <c r="K259" s="25"/>
      <c r="L259" s="25"/>
      <c r="M259" s="25"/>
      <c r="N259" s="25"/>
      <c r="O259" s="25"/>
      <c r="P259" s="25"/>
      <c r="Q259" s="7"/>
      <c r="R259" s="7"/>
      <c r="S259" s="7"/>
      <c r="T259" s="7"/>
      <c r="U259" s="7"/>
      <c r="V259" s="7"/>
      <c r="W259" s="7"/>
      <c r="X259" s="7"/>
    </row>
    <row r="260" spans="1:24" x14ac:dyDescent="0.2">
      <c r="A260" s="7"/>
      <c r="B260" s="7"/>
      <c r="C260" s="7"/>
      <c r="D260" s="25"/>
      <c r="E260" s="25"/>
      <c r="F260" s="25"/>
      <c r="G260" s="25"/>
      <c r="H260" s="25"/>
      <c r="I260" s="25"/>
      <c r="J260" s="25"/>
      <c r="K260" s="25"/>
      <c r="L260" s="25"/>
      <c r="M260" s="25"/>
      <c r="N260" s="25"/>
      <c r="O260" s="25"/>
      <c r="P260" s="25"/>
      <c r="Q260" s="7"/>
      <c r="R260" s="7"/>
      <c r="S260" s="7"/>
      <c r="T260" s="7"/>
      <c r="U260" s="7"/>
      <c r="V260" s="7"/>
      <c r="W260" s="7"/>
      <c r="X260" s="7"/>
    </row>
    <row r="261" spans="1:24" x14ac:dyDescent="0.2">
      <c r="A261" s="7"/>
      <c r="B261" s="7"/>
      <c r="C261" s="7"/>
      <c r="D261" s="25"/>
      <c r="E261" s="25"/>
      <c r="F261" s="25"/>
      <c r="G261" s="25"/>
      <c r="H261" s="25"/>
      <c r="I261" s="25"/>
      <c r="J261" s="25"/>
      <c r="K261" s="25"/>
      <c r="L261" s="25"/>
      <c r="M261" s="25"/>
      <c r="N261" s="25"/>
      <c r="O261" s="25"/>
      <c r="P261" s="25"/>
      <c r="Q261" s="7"/>
      <c r="R261" s="7"/>
      <c r="S261" s="7"/>
      <c r="T261" s="7"/>
      <c r="U261" s="7"/>
      <c r="V261" s="7"/>
      <c r="W261" s="7"/>
      <c r="X261" s="7"/>
    </row>
    <row r="262" spans="1:24" x14ac:dyDescent="0.2">
      <c r="A262" s="7"/>
      <c r="B262" s="7"/>
      <c r="C262" s="7"/>
      <c r="D262" s="25"/>
      <c r="E262" s="25"/>
      <c r="F262" s="25"/>
      <c r="G262" s="25"/>
      <c r="H262" s="25"/>
      <c r="I262" s="25"/>
      <c r="J262" s="25"/>
      <c r="K262" s="25"/>
      <c r="L262" s="25"/>
      <c r="M262" s="25"/>
      <c r="N262" s="25"/>
      <c r="O262" s="25"/>
      <c r="P262" s="25"/>
      <c r="Q262" s="7"/>
      <c r="R262" s="7"/>
      <c r="S262" s="7"/>
      <c r="T262" s="7"/>
      <c r="U262" s="7"/>
      <c r="V262" s="7"/>
      <c r="W262" s="7"/>
      <c r="X262" s="7"/>
    </row>
    <row r="263" spans="1:24" x14ac:dyDescent="0.2">
      <c r="A263" s="7"/>
      <c r="B263" s="7"/>
      <c r="C263" s="7"/>
      <c r="D263" s="25"/>
      <c r="E263" s="25"/>
      <c r="F263" s="25"/>
      <c r="G263" s="25"/>
      <c r="H263" s="25"/>
      <c r="I263" s="25"/>
      <c r="J263" s="25"/>
      <c r="K263" s="25"/>
      <c r="L263" s="25"/>
      <c r="M263" s="25"/>
      <c r="N263" s="25"/>
      <c r="O263" s="25"/>
      <c r="P263" s="25"/>
      <c r="Q263" s="7"/>
      <c r="R263" s="7"/>
      <c r="S263" s="7"/>
      <c r="T263" s="7"/>
      <c r="U263" s="7"/>
      <c r="V263" s="7"/>
      <c r="W263" s="7"/>
      <c r="X263" s="7"/>
    </row>
    <row r="264" spans="1:24" x14ac:dyDescent="0.2">
      <c r="A264" s="7"/>
      <c r="B264" s="7"/>
      <c r="C264" s="7"/>
      <c r="D264" s="25"/>
      <c r="E264" s="25"/>
      <c r="F264" s="25"/>
      <c r="G264" s="25"/>
      <c r="H264" s="25"/>
      <c r="I264" s="25"/>
      <c r="J264" s="25"/>
      <c r="K264" s="25"/>
      <c r="L264" s="25"/>
      <c r="M264" s="25"/>
      <c r="N264" s="25"/>
      <c r="O264" s="25"/>
      <c r="P264" s="25"/>
      <c r="Q264" s="7"/>
      <c r="R264" s="7"/>
      <c r="S264" s="7"/>
      <c r="T264" s="7"/>
      <c r="U264" s="7"/>
      <c r="V264" s="7"/>
      <c r="W264" s="7"/>
      <c r="X264" s="7"/>
    </row>
    <row r="265" spans="1:24" x14ac:dyDescent="0.2">
      <c r="A265" s="7"/>
      <c r="B265" s="7"/>
      <c r="C265" s="7"/>
      <c r="D265" s="25"/>
      <c r="E265" s="25"/>
      <c r="F265" s="25"/>
      <c r="G265" s="25"/>
      <c r="H265" s="25"/>
      <c r="I265" s="25"/>
      <c r="J265" s="25"/>
      <c r="K265" s="25"/>
      <c r="L265" s="25"/>
      <c r="M265" s="25"/>
      <c r="N265" s="25"/>
      <c r="O265" s="25"/>
      <c r="P265" s="25"/>
      <c r="Q265" s="7"/>
      <c r="R265" s="7"/>
      <c r="S265" s="7"/>
      <c r="T265" s="7"/>
      <c r="U265" s="7"/>
      <c r="V265" s="7"/>
      <c r="W265" s="7"/>
      <c r="X265" s="7"/>
    </row>
    <row r="266" spans="1:24" x14ac:dyDescent="0.2">
      <c r="A266" s="7"/>
      <c r="B266" s="7"/>
      <c r="C266" s="7"/>
      <c r="D266" s="25"/>
      <c r="E266" s="25"/>
      <c r="F266" s="25"/>
      <c r="G266" s="25"/>
      <c r="H266" s="25"/>
      <c r="I266" s="25"/>
      <c r="J266" s="25"/>
      <c r="K266" s="25"/>
      <c r="L266" s="25"/>
      <c r="M266" s="25"/>
      <c r="N266" s="25"/>
      <c r="O266" s="25"/>
      <c r="P266" s="25"/>
      <c r="Q266" s="7"/>
      <c r="R266" s="7"/>
      <c r="S266" s="7"/>
      <c r="T266" s="7"/>
      <c r="U266" s="7"/>
      <c r="V266" s="7"/>
      <c r="W266" s="7"/>
      <c r="X266" s="7"/>
    </row>
    <row r="267" spans="1:24" x14ac:dyDescent="0.2">
      <c r="A267" s="7"/>
      <c r="B267" s="7"/>
      <c r="C267" s="7"/>
      <c r="D267" s="25"/>
      <c r="E267" s="25"/>
      <c r="F267" s="25"/>
      <c r="G267" s="25"/>
      <c r="H267" s="25"/>
      <c r="I267" s="25"/>
      <c r="J267" s="25"/>
      <c r="K267" s="25"/>
      <c r="L267" s="25"/>
      <c r="M267" s="25"/>
      <c r="N267" s="25"/>
      <c r="O267" s="25"/>
      <c r="P267" s="25"/>
      <c r="Q267" s="7"/>
      <c r="R267" s="7"/>
      <c r="S267" s="7"/>
      <c r="T267" s="7"/>
      <c r="U267" s="7"/>
      <c r="V267" s="7"/>
      <c r="W267" s="7"/>
      <c r="X267" s="7"/>
    </row>
    <row r="268" spans="1:24" x14ac:dyDescent="0.2">
      <c r="A268" s="7"/>
      <c r="B268" s="7"/>
      <c r="C268" s="7"/>
      <c r="D268" s="25"/>
      <c r="E268" s="25"/>
      <c r="F268" s="25"/>
      <c r="G268" s="25"/>
      <c r="H268" s="25"/>
      <c r="I268" s="25"/>
      <c r="J268" s="25"/>
      <c r="K268" s="25"/>
      <c r="L268" s="25"/>
      <c r="M268" s="25"/>
      <c r="N268" s="25"/>
      <c r="O268" s="25"/>
      <c r="P268" s="25"/>
      <c r="Q268" s="7"/>
      <c r="R268" s="7"/>
      <c r="S268" s="7"/>
      <c r="T268" s="7"/>
      <c r="U268" s="7"/>
      <c r="V268" s="7"/>
      <c r="W268" s="7"/>
      <c r="X268" s="7"/>
    </row>
    <row r="269" spans="1:24" x14ac:dyDescent="0.2">
      <c r="A269" s="7"/>
      <c r="B269" s="7"/>
      <c r="C269" s="7"/>
      <c r="D269" s="25"/>
      <c r="E269" s="25"/>
      <c r="F269" s="25"/>
      <c r="G269" s="25"/>
      <c r="H269" s="25"/>
      <c r="I269" s="25"/>
      <c r="J269" s="25"/>
      <c r="K269" s="25"/>
      <c r="L269" s="25"/>
      <c r="M269" s="25"/>
      <c r="N269" s="25"/>
      <c r="O269" s="25"/>
      <c r="P269" s="25"/>
      <c r="Q269" s="7"/>
      <c r="R269" s="7"/>
      <c r="S269" s="7"/>
      <c r="T269" s="7"/>
      <c r="U269" s="7"/>
      <c r="V269" s="7"/>
      <c r="W269" s="7"/>
      <c r="X269" s="7"/>
    </row>
    <row r="270" spans="1:24" x14ac:dyDescent="0.2">
      <c r="A270" s="7"/>
      <c r="B270" s="7"/>
      <c r="C270" s="7"/>
      <c r="D270" s="25"/>
      <c r="E270" s="25"/>
      <c r="F270" s="25"/>
      <c r="G270" s="25"/>
      <c r="H270" s="25"/>
      <c r="I270" s="25"/>
      <c r="J270" s="25"/>
      <c r="K270" s="25"/>
      <c r="L270" s="25"/>
      <c r="M270" s="25"/>
      <c r="N270" s="25"/>
      <c r="O270" s="25"/>
      <c r="P270" s="25"/>
      <c r="Q270" s="7"/>
      <c r="R270" s="7"/>
      <c r="S270" s="7"/>
      <c r="T270" s="7"/>
      <c r="U270" s="7"/>
      <c r="V270" s="7"/>
      <c r="W270" s="7"/>
      <c r="X270" s="7"/>
    </row>
    <row r="271" spans="1:24" x14ac:dyDescent="0.2">
      <c r="A271" s="7"/>
      <c r="B271" s="7"/>
      <c r="C271" s="7"/>
      <c r="D271" s="25"/>
      <c r="E271" s="25"/>
      <c r="F271" s="25"/>
      <c r="G271" s="25"/>
      <c r="H271" s="25"/>
      <c r="I271" s="25"/>
      <c r="J271" s="25"/>
      <c r="K271" s="25"/>
      <c r="L271" s="25"/>
      <c r="M271" s="25"/>
      <c r="N271" s="25"/>
      <c r="O271" s="25"/>
      <c r="P271" s="25"/>
      <c r="Q271" s="7"/>
      <c r="R271" s="7"/>
      <c r="S271" s="7"/>
      <c r="T271" s="7"/>
      <c r="U271" s="7"/>
      <c r="V271" s="7"/>
      <c r="W271" s="7"/>
      <c r="X271" s="7"/>
    </row>
    <row r="272" spans="1:24" x14ac:dyDescent="0.2">
      <c r="A272" s="7"/>
      <c r="B272" s="7"/>
      <c r="C272" s="7"/>
      <c r="D272" s="25"/>
      <c r="E272" s="25"/>
      <c r="F272" s="25"/>
      <c r="G272" s="25"/>
      <c r="H272" s="25"/>
      <c r="I272" s="25"/>
      <c r="J272" s="25"/>
      <c r="K272" s="25"/>
      <c r="L272" s="25"/>
      <c r="M272" s="25"/>
      <c r="N272" s="25"/>
      <c r="O272" s="25"/>
      <c r="P272" s="25"/>
      <c r="Q272" s="7"/>
      <c r="R272" s="7"/>
      <c r="S272" s="7"/>
      <c r="T272" s="7"/>
      <c r="U272" s="7"/>
      <c r="V272" s="7"/>
      <c r="W272" s="7"/>
      <c r="X272" s="7"/>
    </row>
    <row r="273" spans="1:24" x14ac:dyDescent="0.2">
      <c r="A273" s="7"/>
      <c r="B273" s="7"/>
      <c r="C273" s="7"/>
      <c r="D273" s="25"/>
      <c r="E273" s="25"/>
      <c r="F273" s="25"/>
      <c r="G273" s="25"/>
      <c r="H273" s="25"/>
      <c r="I273" s="25"/>
      <c r="J273" s="25"/>
      <c r="K273" s="25"/>
      <c r="L273" s="25"/>
      <c r="M273" s="25"/>
      <c r="N273" s="25"/>
      <c r="O273" s="25"/>
      <c r="P273" s="25"/>
      <c r="Q273" s="7"/>
      <c r="R273" s="7"/>
      <c r="S273" s="7"/>
      <c r="T273" s="7"/>
      <c r="U273" s="7"/>
      <c r="V273" s="7"/>
      <c r="W273" s="7"/>
      <c r="X273" s="7"/>
    </row>
    <row r="274" spans="1:24" x14ac:dyDescent="0.2">
      <c r="A274" s="7"/>
      <c r="B274" s="7"/>
      <c r="C274" s="7"/>
      <c r="D274" s="25"/>
      <c r="E274" s="25"/>
      <c r="F274" s="25"/>
      <c r="G274" s="25"/>
      <c r="H274" s="25"/>
      <c r="I274" s="25"/>
      <c r="J274" s="25"/>
      <c r="K274" s="25"/>
      <c r="L274" s="25"/>
      <c r="M274" s="25"/>
      <c r="N274" s="25"/>
      <c r="O274" s="25"/>
      <c r="P274" s="25"/>
      <c r="Q274" s="7"/>
      <c r="R274" s="7"/>
      <c r="S274" s="7"/>
      <c r="T274" s="7"/>
      <c r="U274" s="7"/>
      <c r="V274" s="7"/>
      <c r="W274" s="7"/>
      <c r="X274" s="7"/>
    </row>
    <row r="275" spans="1:24" x14ac:dyDescent="0.2">
      <c r="A275" s="7"/>
      <c r="B275" s="7"/>
      <c r="C275" s="7"/>
      <c r="D275" s="25"/>
      <c r="E275" s="25"/>
      <c r="F275" s="25"/>
      <c r="G275" s="25"/>
      <c r="H275" s="25"/>
      <c r="I275" s="25"/>
      <c r="J275" s="25"/>
      <c r="K275" s="25"/>
      <c r="L275" s="25"/>
      <c r="M275" s="25"/>
      <c r="N275" s="25"/>
      <c r="O275" s="25"/>
      <c r="P275" s="25"/>
      <c r="Q275" s="7"/>
      <c r="R275" s="7"/>
      <c r="S275" s="7"/>
      <c r="T275" s="7"/>
      <c r="U275" s="7"/>
      <c r="V275" s="7"/>
      <c r="W275" s="7"/>
      <c r="X275" s="7"/>
    </row>
    <row r="276" spans="1:24" x14ac:dyDescent="0.2">
      <c r="A276" s="7"/>
      <c r="B276" s="7"/>
      <c r="C276" s="7"/>
      <c r="D276" s="25"/>
      <c r="E276" s="25"/>
      <c r="F276" s="25"/>
      <c r="G276" s="25"/>
      <c r="H276" s="25"/>
      <c r="I276" s="25"/>
      <c r="J276" s="25"/>
      <c r="K276" s="25"/>
      <c r="L276" s="25"/>
      <c r="M276" s="25"/>
      <c r="N276" s="25"/>
      <c r="O276" s="25"/>
      <c r="P276" s="25"/>
      <c r="Q276" s="7"/>
      <c r="R276" s="7"/>
      <c r="S276" s="7"/>
      <c r="T276" s="7"/>
      <c r="U276" s="7"/>
      <c r="V276" s="7"/>
      <c r="W276" s="7"/>
      <c r="X276" s="7"/>
    </row>
    <row r="277" spans="1:24" x14ac:dyDescent="0.2">
      <c r="A277" s="7"/>
      <c r="B277" s="7"/>
      <c r="C277" s="7"/>
      <c r="D277" s="25"/>
      <c r="E277" s="25"/>
      <c r="F277" s="25"/>
      <c r="G277" s="25"/>
      <c r="H277" s="25"/>
      <c r="I277" s="25"/>
      <c r="J277" s="25"/>
      <c r="K277" s="25"/>
      <c r="L277" s="25"/>
      <c r="M277" s="25"/>
      <c r="N277" s="25"/>
      <c r="O277" s="25"/>
      <c r="P277" s="25"/>
      <c r="Q277" s="7"/>
      <c r="R277" s="7"/>
      <c r="S277" s="7"/>
      <c r="T277" s="7"/>
      <c r="U277" s="7"/>
      <c r="V277" s="7"/>
      <c r="W277" s="7"/>
      <c r="X277" s="7"/>
    </row>
    <row r="278" spans="1:24" x14ac:dyDescent="0.2">
      <c r="A278" s="7"/>
      <c r="B278" s="7"/>
      <c r="C278" s="7"/>
      <c r="D278" s="25"/>
      <c r="E278" s="25"/>
      <c r="F278" s="25"/>
      <c r="G278" s="25"/>
      <c r="H278" s="25"/>
      <c r="I278" s="25"/>
      <c r="J278" s="25"/>
      <c r="K278" s="25"/>
      <c r="L278" s="25"/>
      <c r="M278" s="25"/>
      <c r="N278" s="25"/>
      <c r="O278" s="25"/>
      <c r="P278" s="25"/>
      <c r="Q278" s="7"/>
      <c r="R278" s="7"/>
      <c r="S278" s="7"/>
      <c r="T278" s="7"/>
      <c r="U278" s="7"/>
      <c r="V278" s="7"/>
      <c r="W278" s="7"/>
      <c r="X278" s="7"/>
    </row>
    <row r="279" spans="1:24" x14ac:dyDescent="0.2">
      <c r="A279" s="7"/>
      <c r="B279" s="7"/>
      <c r="C279" s="7"/>
      <c r="D279" s="25"/>
      <c r="E279" s="25"/>
      <c r="F279" s="25"/>
      <c r="G279" s="25"/>
      <c r="H279" s="25"/>
      <c r="I279" s="25"/>
      <c r="J279" s="25"/>
      <c r="K279" s="25"/>
      <c r="L279" s="25"/>
      <c r="M279" s="25"/>
      <c r="N279" s="25"/>
      <c r="O279" s="25"/>
      <c r="P279" s="25"/>
      <c r="Q279" s="7"/>
      <c r="R279" s="7"/>
      <c r="S279" s="7"/>
      <c r="T279" s="7"/>
      <c r="U279" s="7"/>
      <c r="V279" s="7"/>
      <c r="W279" s="7"/>
      <c r="X279" s="7"/>
    </row>
    <row r="280" spans="1:24" x14ac:dyDescent="0.2">
      <c r="A280" s="7"/>
      <c r="B280" s="7"/>
      <c r="C280" s="7"/>
      <c r="D280" s="25"/>
      <c r="E280" s="25"/>
      <c r="F280" s="25"/>
      <c r="G280" s="25"/>
      <c r="H280" s="25"/>
      <c r="I280" s="25"/>
      <c r="J280" s="25"/>
      <c r="K280" s="25"/>
      <c r="L280" s="25"/>
      <c r="M280" s="25"/>
      <c r="N280" s="25"/>
      <c r="O280" s="25"/>
      <c r="P280" s="25"/>
      <c r="Q280" s="7"/>
      <c r="R280" s="7"/>
      <c r="S280" s="7"/>
      <c r="T280" s="7"/>
      <c r="U280" s="7"/>
      <c r="V280" s="7"/>
      <c r="W280" s="7"/>
      <c r="X280" s="7"/>
    </row>
    <row r="281" spans="1:24" x14ac:dyDescent="0.2">
      <c r="A281" s="7"/>
      <c r="B281" s="7"/>
      <c r="C281" s="7"/>
      <c r="D281" s="25"/>
      <c r="E281" s="25"/>
      <c r="F281" s="25"/>
      <c r="G281" s="25"/>
      <c r="H281" s="25"/>
      <c r="I281" s="25"/>
      <c r="J281" s="25"/>
      <c r="K281" s="25"/>
      <c r="L281" s="25"/>
      <c r="M281" s="25"/>
      <c r="N281" s="25"/>
      <c r="O281" s="25"/>
      <c r="P281" s="25"/>
      <c r="Q281" s="7"/>
      <c r="R281" s="7"/>
      <c r="S281" s="7"/>
      <c r="T281" s="7"/>
      <c r="U281" s="7"/>
      <c r="V281" s="7"/>
      <c r="W281" s="7"/>
      <c r="X281" s="7"/>
    </row>
    <row r="282" spans="1:24" x14ac:dyDescent="0.2">
      <c r="A282" s="7"/>
      <c r="B282" s="7"/>
      <c r="C282" s="7"/>
      <c r="D282" s="25"/>
      <c r="E282" s="25"/>
      <c r="F282" s="25"/>
      <c r="G282" s="25"/>
      <c r="H282" s="25"/>
      <c r="I282" s="25"/>
      <c r="J282" s="25"/>
      <c r="K282" s="25"/>
      <c r="L282" s="25"/>
      <c r="M282" s="25"/>
      <c r="N282" s="25"/>
      <c r="O282" s="25"/>
      <c r="P282" s="25"/>
      <c r="Q282" s="7"/>
      <c r="R282" s="7"/>
      <c r="S282" s="7"/>
      <c r="T282" s="7"/>
      <c r="U282" s="7"/>
      <c r="V282" s="7"/>
      <c r="W282" s="7"/>
      <c r="X282" s="7"/>
    </row>
    <row r="283" spans="1:24" x14ac:dyDescent="0.2">
      <c r="A283" s="7"/>
      <c r="B283" s="7"/>
      <c r="C283" s="7"/>
      <c r="D283" s="25"/>
      <c r="E283" s="25"/>
      <c r="F283" s="25"/>
      <c r="G283" s="25"/>
      <c r="H283" s="25"/>
      <c r="I283" s="25"/>
      <c r="J283" s="25"/>
      <c r="K283" s="25"/>
      <c r="L283" s="25"/>
      <c r="M283" s="25"/>
      <c r="N283" s="25"/>
      <c r="O283" s="25"/>
      <c r="P283" s="25"/>
      <c r="Q283" s="7"/>
      <c r="R283" s="7"/>
      <c r="S283" s="7"/>
      <c r="T283" s="7"/>
      <c r="U283" s="7"/>
      <c r="V283" s="7"/>
      <c r="W283" s="7"/>
      <c r="X283" s="7"/>
    </row>
    <row r="284" spans="1:24" x14ac:dyDescent="0.2">
      <c r="A284" s="7"/>
      <c r="B284" s="7"/>
      <c r="C284" s="7"/>
      <c r="D284" s="25"/>
      <c r="E284" s="25"/>
      <c r="F284" s="25"/>
      <c r="G284" s="25"/>
      <c r="H284" s="25"/>
      <c r="I284" s="25"/>
      <c r="J284" s="25"/>
      <c r="K284" s="25"/>
      <c r="L284" s="25"/>
      <c r="M284" s="25"/>
      <c r="N284" s="25"/>
      <c r="O284" s="25"/>
      <c r="P284" s="25"/>
      <c r="Q284" s="7"/>
      <c r="R284" s="7"/>
      <c r="S284" s="7"/>
      <c r="T284" s="7"/>
      <c r="U284" s="7"/>
      <c r="V284" s="7"/>
      <c r="W284" s="7"/>
      <c r="X284" s="7"/>
    </row>
    <row r="285" spans="1:24" x14ac:dyDescent="0.2">
      <c r="A285" s="7"/>
      <c r="B285" s="7"/>
      <c r="C285" s="7"/>
      <c r="D285" s="25"/>
      <c r="E285" s="25"/>
      <c r="F285" s="25"/>
      <c r="G285" s="25"/>
      <c r="H285" s="25"/>
      <c r="I285" s="25"/>
      <c r="J285" s="25"/>
      <c r="K285" s="25"/>
      <c r="L285" s="25"/>
      <c r="M285" s="25"/>
      <c r="N285" s="25"/>
      <c r="O285" s="25"/>
      <c r="P285" s="25"/>
      <c r="Q285" s="7"/>
      <c r="R285" s="7"/>
      <c r="S285" s="7"/>
      <c r="T285" s="7"/>
      <c r="U285" s="7"/>
      <c r="V285" s="7"/>
      <c r="W285" s="7"/>
      <c r="X285" s="7"/>
    </row>
    <row r="286" spans="1:24" x14ac:dyDescent="0.2">
      <c r="A286" s="7"/>
      <c r="B286" s="7"/>
      <c r="C286" s="7"/>
      <c r="D286" s="25"/>
      <c r="E286" s="25"/>
      <c r="F286" s="25"/>
      <c r="G286" s="25"/>
      <c r="H286" s="25"/>
      <c r="I286" s="25"/>
      <c r="J286" s="25"/>
      <c r="K286" s="25"/>
      <c r="L286" s="25"/>
      <c r="M286" s="25"/>
      <c r="N286" s="25"/>
      <c r="O286" s="25"/>
      <c r="P286" s="25"/>
      <c r="Q286" s="7"/>
      <c r="R286" s="7"/>
      <c r="S286" s="7"/>
      <c r="T286" s="7"/>
      <c r="U286" s="7"/>
      <c r="V286" s="7"/>
      <c r="W286" s="7"/>
      <c r="X286" s="7"/>
    </row>
    <row r="287" spans="1:24" x14ac:dyDescent="0.2">
      <c r="A287" s="7"/>
      <c r="B287" s="7"/>
      <c r="C287" s="7"/>
      <c r="D287" s="25"/>
      <c r="E287" s="25"/>
      <c r="F287" s="25"/>
      <c r="G287" s="25"/>
      <c r="H287" s="25"/>
      <c r="I287" s="25"/>
      <c r="J287" s="25"/>
      <c r="K287" s="25"/>
      <c r="L287" s="25"/>
      <c r="M287" s="25"/>
      <c r="N287" s="25"/>
      <c r="O287" s="25"/>
      <c r="P287" s="25"/>
      <c r="Q287" s="7"/>
      <c r="R287" s="7"/>
      <c r="S287" s="7"/>
      <c r="T287" s="7"/>
      <c r="U287" s="7"/>
      <c r="V287" s="7"/>
      <c r="W287" s="7"/>
      <c r="X287" s="7"/>
    </row>
    <row r="288" spans="1:24" x14ac:dyDescent="0.2">
      <c r="A288" s="7"/>
      <c r="B288" s="7"/>
      <c r="C288" s="7"/>
      <c r="D288" s="25"/>
      <c r="E288" s="25"/>
      <c r="F288" s="25"/>
      <c r="G288" s="25"/>
      <c r="H288" s="25"/>
      <c r="I288" s="25"/>
      <c r="J288" s="25"/>
      <c r="K288" s="25"/>
      <c r="L288" s="25"/>
      <c r="M288" s="25"/>
      <c r="N288" s="25"/>
      <c r="O288" s="25"/>
      <c r="P288" s="25"/>
      <c r="Q288" s="7"/>
      <c r="R288" s="7"/>
      <c r="S288" s="7"/>
      <c r="T288" s="7"/>
      <c r="U288" s="7"/>
      <c r="V288" s="7"/>
      <c r="W288" s="7"/>
      <c r="X288" s="7"/>
    </row>
    <row r="289" spans="1:24" x14ac:dyDescent="0.2">
      <c r="A289" s="7"/>
      <c r="B289" s="7"/>
      <c r="C289" s="7"/>
      <c r="D289" s="25"/>
      <c r="E289" s="25"/>
      <c r="F289" s="25"/>
      <c r="G289" s="25"/>
      <c r="H289" s="25"/>
      <c r="I289" s="25"/>
      <c r="J289" s="25"/>
      <c r="K289" s="25"/>
      <c r="L289" s="25"/>
      <c r="M289" s="25"/>
      <c r="N289" s="25"/>
      <c r="O289" s="25"/>
      <c r="P289" s="25"/>
      <c r="Q289" s="7"/>
      <c r="R289" s="7"/>
      <c r="S289" s="7"/>
      <c r="T289" s="7"/>
      <c r="U289" s="7"/>
      <c r="V289" s="7"/>
      <c r="W289" s="7"/>
      <c r="X289" s="7"/>
    </row>
    <row r="290" spans="1:24" x14ac:dyDescent="0.2">
      <c r="A290" s="7"/>
      <c r="B290" s="7"/>
      <c r="C290" s="7"/>
      <c r="D290" s="25"/>
      <c r="E290" s="25"/>
      <c r="F290" s="25"/>
      <c r="G290" s="25"/>
      <c r="H290" s="25"/>
      <c r="I290" s="25"/>
      <c r="J290" s="25"/>
      <c r="K290" s="25"/>
      <c r="L290" s="25"/>
      <c r="M290" s="25"/>
      <c r="N290" s="25"/>
      <c r="O290" s="25"/>
      <c r="P290" s="25"/>
      <c r="Q290" s="7"/>
      <c r="R290" s="7"/>
      <c r="S290" s="7"/>
      <c r="T290" s="7"/>
      <c r="U290" s="7"/>
      <c r="V290" s="7"/>
      <c r="W290" s="7"/>
      <c r="X290" s="7"/>
    </row>
    <row r="291" spans="1:24" x14ac:dyDescent="0.2">
      <c r="A291" s="7"/>
      <c r="B291" s="7"/>
      <c r="C291" s="7"/>
      <c r="D291" s="25"/>
      <c r="E291" s="25"/>
      <c r="F291" s="25"/>
      <c r="G291" s="25"/>
      <c r="H291" s="25"/>
      <c r="I291" s="25"/>
      <c r="J291" s="25"/>
      <c r="K291" s="25"/>
      <c r="L291" s="25"/>
      <c r="M291" s="25"/>
      <c r="N291" s="25"/>
      <c r="O291" s="25"/>
      <c r="P291" s="25"/>
      <c r="Q291" s="7"/>
      <c r="R291" s="7"/>
      <c r="S291" s="7"/>
      <c r="T291" s="7"/>
      <c r="U291" s="7"/>
      <c r="V291" s="7"/>
      <c r="W291" s="7"/>
      <c r="X291" s="7"/>
    </row>
    <row r="292" spans="1:24" x14ac:dyDescent="0.2">
      <c r="A292" s="7"/>
      <c r="B292" s="7"/>
      <c r="C292" s="7"/>
      <c r="D292" s="25"/>
      <c r="E292" s="25"/>
      <c r="F292" s="25"/>
      <c r="G292" s="25"/>
      <c r="H292" s="25"/>
      <c r="I292" s="25"/>
      <c r="J292" s="25"/>
      <c r="K292" s="25"/>
      <c r="L292" s="25"/>
      <c r="M292" s="25"/>
      <c r="N292" s="25"/>
      <c r="O292" s="25"/>
      <c r="P292" s="25"/>
      <c r="Q292" s="7"/>
      <c r="R292" s="7"/>
      <c r="S292" s="7"/>
      <c r="T292" s="7"/>
      <c r="U292" s="7"/>
      <c r="V292" s="7"/>
      <c r="W292" s="7"/>
      <c r="X292" s="7"/>
    </row>
    <row r="293" spans="1:24" x14ac:dyDescent="0.2">
      <c r="A293" s="7"/>
      <c r="B293" s="7"/>
      <c r="C293" s="7"/>
      <c r="D293" s="25"/>
      <c r="E293" s="25"/>
      <c r="F293" s="25"/>
      <c r="G293" s="25"/>
      <c r="H293" s="25"/>
      <c r="I293" s="25"/>
      <c r="J293" s="25"/>
      <c r="K293" s="25"/>
      <c r="L293" s="25"/>
      <c r="M293" s="25"/>
      <c r="N293" s="25"/>
      <c r="O293" s="25"/>
      <c r="P293" s="25"/>
      <c r="Q293" s="7"/>
      <c r="R293" s="7"/>
      <c r="S293" s="7"/>
      <c r="T293" s="7"/>
      <c r="U293" s="7"/>
      <c r="V293" s="7"/>
      <c r="W293" s="7"/>
      <c r="X293" s="7"/>
    </row>
    <row r="294" spans="1:24" x14ac:dyDescent="0.2">
      <c r="A294" s="7"/>
      <c r="B294" s="7"/>
      <c r="C294" s="7"/>
      <c r="D294" s="25"/>
      <c r="E294" s="25"/>
      <c r="F294" s="25"/>
      <c r="G294" s="25"/>
      <c r="H294" s="25"/>
      <c r="I294" s="25"/>
      <c r="J294" s="25"/>
      <c r="K294" s="25"/>
      <c r="L294" s="25"/>
      <c r="M294" s="25"/>
      <c r="N294" s="25"/>
      <c r="O294" s="25"/>
      <c r="P294" s="25"/>
      <c r="Q294" s="7"/>
      <c r="R294" s="7"/>
      <c r="S294" s="7"/>
      <c r="T294" s="7"/>
      <c r="U294" s="7"/>
      <c r="V294" s="7"/>
      <c r="W294" s="7"/>
      <c r="X294" s="7"/>
    </row>
    <row r="295" spans="1:24" x14ac:dyDescent="0.2">
      <c r="A295" s="7"/>
      <c r="B295" s="7"/>
      <c r="C295" s="7"/>
      <c r="D295" s="25"/>
      <c r="E295" s="25"/>
      <c r="F295" s="25"/>
      <c r="G295" s="25"/>
      <c r="H295" s="25"/>
      <c r="I295" s="25"/>
      <c r="J295" s="25"/>
      <c r="K295" s="25"/>
      <c r="L295" s="25"/>
      <c r="M295" s="25"/>
      <c r="N295" s="25"/>
      <c r="O295" s="25"/>
      <c r="P295" s="25"/>
      <c r="Q295" s="7"/>
      <c r="R295" s="7"/>
      <c r="S295" s="7"/>
      <c r="T295" s="7"/>
      <c r="U295" s="7"/>
      <c r="V295" s="7"/>
      <c r="W295" s="7"/>
      <c r="X295" s="7"/>
    </row>
    <row r="296" spans="1:24" x14ac:dyDescent="0.2">
      <c r="A296" s="7"/>
      <c r="B296" s="7"/>
      <c r="C296" s="7"/>
      <c r="D296" s="25"/>
      <c r="E296" s="25"/>
      <c r="F296" s="25"/>
      <c r="G296" s="25"/>
      <c r="H296" s="25"/>
      <c r="I296" s="25"/>
      <c r="J296" s="25"/>
      <c r="K296" s="25"/>
      <c r="L296" s="25"/>
      <c r="M296" s="25"/>
      <c r="N296" s="25"/>
      <c r="O296" s="25"/>
      <c r="P296" s="25"/>
      <c r="Q296" s="7"/>
      <c r="R296" s="7"/>
      <c r="S296" s="7"/>
      <c r="T296" s="7"/>
      <c r="U296" s="7"/>
      <c r="V296" s="7"/>
      <c r="W296" s="7"/>
      <c r="X296" s="7"/>
    </row>
    <row r="297" spans="1:24" x14ac:dyDescent="0.2">
      <c r="A297" s="7"/>
      <c r="B297" s="7"/>
      <c r="C297" s="7"/>
      <c r="D297" s="25"/>
      <c r="E297" s="25"/>
      <c r="F297" s="25"/>
      <c r="G297" s="25"/>
      <c r="H297" s="25"/>
      <c r="I297" s="25"/>
      <c r="J297" s="25"/>
      <c r="K297" s="25"/>
      <c r="L297" s="25"/>
      <c r="M297" s="25"/>
      <c r="N297" s="25"/>
      <c r="O297" s="25"/>
      <c r="P297" s="25"/>
      <c r="Q297" s="7"/>
      <c r="R297" s="7"/>
      <c r="S297" s="7"/>
      <c r="T297" s="7"/>
      <c r="U297" s="7"/>
      <c r="V297" s="7"/>
      <c r="W297" s="7"/>
      <c r="X297" s="7"/>
    </row>
    <row r="298" spans="1:24" x14ac:dyDescent="0.2">
      <c r="A298" s="7"/>
      <c r="B298" s="7"/>
      <c r="C298" s="7"/>
      <c r="D298" s="25"/>
      <c r="E298" s="25"/>
      <c r="F298" s="25"/>
      <c r="G298" s="25"/>
      <c r="H298" s="25"/>
      <c r="I298" s="25"/>
      <c r="J298" s="25"/>
      <c r="K298" s="25"/>
      <c r="L298" s="25"/>
      <c r="M298" s="25"/>
      <c r="N298" s="25"/>
      <c r="O298" s="25"/>
      <c r="P298" s="25"/>
      <c r="Q298" s="7"/>
      <c r="R298" s="7"/>
      <c r="S298" s="7"/>
      <c r="T298" s="7"/>
      <c r="U298" s="7"/>
      <c r="V298" s="7"/>
      <c r="W298" s="7"/>
      <c r="X298" s="7"/>
    </row>
    <row r="299" spans="1:24" x14ac:dyDescent="0.2">
      <c r="A299" s="7"/>
      <c r="B299" s="7"/>
      <c r="C299" s="7"/>
      <c r="D299" s="25"/>
      <c r="E299" s="25"/>
      <c r="F299" s="25"/>
      <c r="G299" s="25"/>
      <c r="H299" s="25"/>
      <c r="I299" s="25"/>
      <c r="J299" s="25"/>
      <c r="K299" s="25"/>
      <c r="L299" s="25"/>
      <c r="M299" s="25"/>
      <c r="N299" s="25"/>
      <c r="O299" s="25"/>
      <c r="P299" s="25"/>
      <c r="Q299" s="7"/>
      <c r="R299" s="7"/>
      <c r="S299" s="7"/>
      <c r="T299" s="7"/>
      <c r="U299" s="7"/>
      <c r="V299" s="7"/>
      <c r="W299" s="7"/>
      <c r="X299" s="7"/>
    </row>
    <row r="300" spans="1:24" x14ac:dyDescent="0.2">
      <c r="A300" s="7"/>
      <c r="B300" s="7"/>
      <c r="C300" s="7"/>
      <c r="D300" s="25"/>
      <c r="E300" s="25"/>
      <c r="F300" s="25"/>
      <c r="G300" s="25"/>
      <c r="H300" s="25"/>
      <c r="I300" s="25"/>
      <c r="J300" s="25"/>
      <c r="K300" s="25"/>
      <c r="L300" s="25"/>
      <c r="M300" s="25"/>
      <c r="N300" s="25"/>
      <c r="O300" s="25"/>
      <c r="P300" s="25"/>
      <c r="Q300" s="7"/>
      <c r="R300" s="7"/>
      <c r="S300" s="7"/>
      <c r="T300" s="7"/>
      <c r="U300" s="7"/>
      <c r="V300" s="7"/>
      <c r="W300" s="7"/>
      <c r="X300" s="7"/>
    </row>
    <row r="301" spans="1:24" x14ac:dyDescent="0.2">
      <c r="A301" s="7"/>
      <c r="B301" s="7"/>
      <c r="C301" s="7"/>
      <c r="D301" s="25"/>
      <c r="E301" s="25"/>
      <c r="F301" s="25"/>
      <c r="G301" s="25"/>
      <c r="H301" s="25"/>
      <c r="I301" s="25"/>
      <c r="J301" s="25"/>
      <c r="K301" s="25"/>
      <c r="L301" s="25"/>
      <c r="M301" s="25"/>
      <c r="N301" s="25"/>
      <c r="O301" s="25"/>
      <c r="P301" s="25"/>
      <c r="Q301" s="7"/>
      <c r="R301" s="7"/>
      <c r="S301" s="7"/>
      <c r="T301" s="7"/>
      <c r="U301" s="7"/>
      <c r="V301" s="7"/>
      <c r="W301" s="7"/>
      <c r="X301" s="7"/>
    </row>
    <row r="302" spans="1:24" x14ac:dyDescent="0.2">
      <c r="A302" s="7"/>
      <c r="B302" s="7"/>
      <c r="C302" s="7"/>
      <c r="D302" s="25"/>
      <c r="E302" s="25"/>
      <c r="F302" s="25"/>
      <c r="G302" s="25"/>
      <c r="H302" s="25"/>
      <c r="I302" s="25"/>
      <c r="J302" s="25"/>
      <c r="K302" s="25"/>
      <c r="L302" s="25"/>
      <c r="M302" s="25"/>
      <c r="N302" s="25"/>
      <c r="O302" s="25"/>
      <c r="P302" s="25"/>
      <c r="Q302" s="7"/>
      <c r="R302" s="7"/>
      <c r="S302" s="7"/>
      <c r="T302" s="7"/>
      <c r="U302" s="7"/>
      <c r="V302" s="7"/>
      <c r="W302" s="7"/>
      <c r="X302" s="7"/>
    </row>
    <row r="303" spans="1:24" x14ac:dyDescent="0.2">
      <c r="A303" s="7"/>
      <c r="B303" s="7"/>
      <c r="C303" s="7"/>
      <c r="D303" s="25"/>
      <c r="E303" s="25"/>
      <c r="F303" s="25"/>
      <c r="G303" s="25"/>
      <c r="H303" s="25"/>
      <c r="I303" s="25"/>
      <c r="J303" s="25"/>
      <c r="K303" s="25"/>
      <c r="L303" s="25"/>
      <c r="M303" s="25"/>
      <c r="N303" s="25"/>
      <c r="O303" s="25"/>
      <c r="P303" s="25"/>
      <c r="Q303" s="7"/>
      <c r="R303" s="7"/>
      <c r="S303" s="7"/>
      <c r="T303" s="7"/>
      <c r="U303" s="7"/>
      <c r="V303" s="7"/>
      <c r="W303" s="7"/>
      <c r="X303" s="7"/>
    </row>
    <row r="304" spans="1:24" x14ac:dyDescent="0.2">
      <c r="A304" s="7"/>
      <c r="B304" s="7"/>
      <c r="C304" s="7"/>
      <c r="D304" s="25"/>
      <c r="E304" s="25"/>
      <c r="F304" s="25"/>
      <c r="G304" s="25"/>
      <c r="H304" s="25"/>
      <c r="I304" s="25"/>
      <c r="J304" s="25"/>
      <c r="K304" s="25"/>
      <c r="L304" s="25"/>
      <c r="M304" s="25"/>
      <c r="N304" s="25"/>
      <c r="O304" s="25"/>
      <c r="P304" s="25"/>
      <c r="Q304" s="7"/>
      <c r="R304" s="7"/>
      <c r="S304" s="7"/>
      <c r="T304" s="7"/>
      <c r="U304" s="7"/>
      <c r="V304" s="7"/>
      <c r="W304" s="7"/>
      <c r="X304" s="7"/>
    </row>
    <row r="305" spans="1:24" x14ac:dyDescent="0.2">
      <c r="A305" s="7"/>
      <c r="B305" s="7"/>
      <c r="C305" s="7"/>
      <c r="D305" s="25"/>
      <c r="E305" s="25"/>
      <c r="F305" s="25"/>
      <c r="G305" s="25"/>
      <c r="H305" s="25"/>
      <c r="I305" s="25"/>
      <c r="J305" s="25"/>
      <c r="K305" s="25"/>
      <c r="L305" s="25"/>
      <c r="M305" s="25"/>
      <c r="N305" s="25"/>
      <c r="O305" s="25"/>
      <c r="P305" s="25"/>
      <c r="Q305" s="7"/>
      <c r="R305" s="7"/>
      <c r="S305" s="7"/>
      <c r="T305" s="7"/>
      <c r="U305" s="7"/>
      <c r="V305" s="7"/>
      <c r="W305" s="7"/>
      <c r="X305" s="7"/>
    </row>
    <row r="306" spans="1:24" x14ac:dyDescent="0.2">
      <c r="A306" s="7"/>
      <c r="B306" s="7"/>
      <c r="C306" s="7"/>
      <c r="D306" s="25"/>
      <c r="E306" s="25"/>
      <c r="F306" s="25"/>
      <c r="G306" s="25"/>
      <c r="H306" s="25"/>
      <c r="I306" s="25"/>
      <c r="J306" s="25"/>
      <c r="K306" s="25"/>
      <c r="L306" s="25"/>
      <c r="M306" s="25"/>
      <c r="N306" s="25"/>
      <c r="O306" s="25"/>
      <c r="P306" s="25"/>
      <c r="Q306" s="7"/>
      <c r="R306" s="7"/>
      <c r="S306" s="7"/>
      <c r="T306" s="7"/>
      <c r="U306" s="7"/>
      <c r="V306" s="7"/>
      <c r="W306" s="7"/>
      <c r="X306" s="7"/>
    </row>
    <row r="307" spans="1:24" x14ac:dyDescent="0.2">
      <c r="A307" s="7"/>
      <c r="B307" s="7"/>
      <c r="C307" s="7"/>
      <c r="D307" s="25"/>
      <c r="E307" s="25"/>
      <c r="F307" s="25"/>
      <c r="G307" s="25"/>
      <c r="H307" s="25"/>
      <c r="I307" s="25"/>
      <c r="J307" s="25"/>
      <c r="K307" s="25"/>
      <c r="L307" s="25"/>
      <c r="M307" s="25"/>
      <c r="N307" s="25"/>
      <c r="O307" s="25"/>
      <c r="P307" s="25"/>
      <c r="Q307" s="7"/>
      <c r="R307" s="7"/>
      <c r="S307" s="7"/>
      <c r="T307" s="7"/>
      <c r="U307" s="7"/>
      <c r="V307" s="7"/>
      <c r="W307" s="7"/>
      <c r="X307" s="7"/>
    </row>
    <row r="308" spans="1:24" x14ac:dyDescent="0.2">
      <c r="A308" s="7"/>
      <c r="B308" s="7"/>
      <c r="C308" s="7"/>
      <c r="D308" s="25"/>
      <c r="E308" s="25"/>
      <c r="F308" s="25"/>
      <c r="G308" s="25"/>
      <c r="H308" s="25"/>
      <c r="I308" s="25"/>
      <c r="J308" s="25"/>
      <c r="K308" s="25"/>
      <c r="L308" s="25"/>
      <c r="M308" s="25"/>
      <c r="N308" s="25"/>
      <c r="O308" s="25"/>
      <c r="P308" s="25"/>
      <c r="Q308" s="7"/>
      <c r="R308" s="7"/>
      <c r="S308" s="7"/>
      <c r="T308" s="7"/>
      <c r="U308" s="7"/>
      <c r="V308" s="7"/>
      <c r="W308" s="7"/>
      <c r="X308" s="7"/>
    </row>
    <row r="309" spans="1:24" x14ac:dyDescent="0.2">
      <c r="A309" s="7"/>
      <c r="B309" s="7"/>
      <c r="C309" s="7"/>
      <c r="D309" s="25"/>
      <c r="E309" s="25"/>
      <c r="F309" s="25"/>
      <c r="G309" s="25"/>
      <c r="H309" s="25"/>
      <c r="I309" s="25"/>
      <c r="J309" s="25"/>
      <c r="K309" s="25"/>
      <c r="L309" s="25"/>
      <c r="M309" s="25"/>
      <c r="N309" s="25"/>
      <c r="O309" s="25"/>
      <c r="P309" s="25"/>
      <c r="Q309" s="7"/>
      <c r="R309" s="7"/>
      <c r="S309" s="7"/>
      <c r="T309" s="7"/>
      <c r="U309" s="7"/>
      <c r="V309" s="7"/>
      <c r="W309" s="7"/>
      <c r="X309" s="7"/>
    </row>
    <row r="310" spans="1:24" x14ac:dyDescent="0.2">
      <c r="A310" s="7"/>
      <c r="B310" s="7"/>
      <c r="C310" s="7"/>
      <c r="D310" s="25"/>
      <c r="E310" s="25"/>
      <c r="F310" s="25"/>
      <c r="G310" s="25"/>
      <c r="H310" s="25"/>
      <c r="I310" s="25"/>
      <c r="J310" s="25"/>
      <c r="K310" s="25"/>
      <c r="L310" s="25"/>
      <c r="M310" s="25"/>
      <c r="N310" s="25"/>
      <c r="O310" s="25"/>
      <c r="P310" s="25"/>
      <c r="Q310" s="7"/>
      <c r="R310" s="7"/>
      <c r="S310" s="7"/>
      <c r="T310" s="7"/>
      <c r="U310" s="7"/>
      <c r="V310" s="7"/>
      <c r="W310" s="7"/>
      <c r="X310" s="7"/>
    </row>
    <row r="311" spans="1:24" x14ac:dyDescent="0.2">
      <c r="A311" s="7"/>
      <c r="B311" s="7"/>
      <c r="C311" s="7"/>
      <c r="D311" s="25"/>
      <c r="E311" s="25"/>
      <c r="F311" s="25"/>
      <c r="G311" s="25"/>
      <c r="H311" s="25"/>
      <c r="I311" s="25"/>
      <c r="J311" s="25"/>
      <c r="K311" s="25"/>
      <c r="L311" s="25"/>
      <c r="M311" s="25"/>
      <c r="N311" s="25"/>
      <c r="O311" s="25"/>
      <c r="P311" s="25"/>
      <c r="Q311" s="7"/>
      <c r="R311" s="7"/>
      <c r="S311" s="7"/>
      <c r="T311" s="7"/>
      <c r="U311" s="7"/>
      <c r="V311" s="7"/>
      <c r="W311" s="7"/>
      <c r="X311" s="7"/>
    </row>
    <row r="312" spans="1:24" x14ac:dyDescent="0.2">
      <c r="A312" s="7"/>
      <c r="B312" s="7"/>
      <c r="C312" s="7"/>
      <c r="D312" s="25"/>
      <c r="E312" s="25"/>
      <c r="F312" s="25"/>
      <c r="G312" s="25"/>
      <c r="H312" s="25"/>
      <c r="I312" s="25"/>
      <c r="J312" s="25"/>
      <c r="K312" s="25"/>
      <c r="L312" s="25"/>
      <c r="M312" s="25"/>
      <c r="N312" s="25"/>
      <c r="O312" s="25"/>
      <c r="P312" s="25"/>
      <c r="Q312" s="7"/>
      <c r="R312" s="7"/>
      <c r="S312" s="7"/>
      <c r="T312" s="7"/>
      <c r="U312" s="7"/>
      <c r="V312" s="7"/>
      <c r="W312" s="7"/>
      <c r="X312" s="7"/>
    </row>
    <row r="313" spans="1:24" x14ac:dyDescent="0.2">
      <c r="A313" s="7"/>
      <c r="B313" s="7"/>
      <c r="C313" s="7"/>
      <c r="D313" s="25"/>
      <c r="E313" s="25"/>
      <c r="F313" s="25"/>
      <c r="G313" s="25"/>
      <c r="H313" s="25"/>
      <c r="I313" s="25"/>
      <c r="J313" s="25"/>
      <c r="K313" s="25"/>
      <c r="L313" s="25"/>
      <c r="M313" s="25"/>
      <c r="N313" s="25"/>
      <c r="O313" s="25"/>
      <c r="P313" s="25"/>
      <c r="Q313" s="7"/>
      <c r="R313" s="7"/>
      <c r="S313" s="7"/>
      <c r="T313" s="7"/>
      <c r="U313" s="7"/>
      <c r="V313" s="7"/>
      <c r="W313" s="7"/>
      <c r="X313" s="7"/>
    </row>
    <row r="314" spans="1:24" x14ac:dyDescent="0.2">
      <c r="A314" s="7"/>
      <c r="B314" s="7"/>
      <c r="C314" s="7"/>
      <c r="D314" s="25"/>
      <c r="E314" s="25"/>
      <c r="F314" s="25"/>
      <c r="G314" s="25"/>
      <c r="H314" s="25"/>
      <c r="I314" s="25"/>
      <c r="J314" s="25"/>
      <c r="K314" s="25"/>
      <c r="L314" s="25"/>
      <c r="M314" s="25"/>
      <c r="N314" s="25"/>
      <c r="O314" s="25"/>
      <c r="P314" s="25"/>
      <c r="Q314" s="7"/>
      <c r="R314" s="7"/>
      <c r="S314" s="7"/>
      <c r="T314" s="7"/>
      <c r="U314" s="7"/>
      <c r="V314" s="7"/>
      <c r="W314" s="7"/>
      <c r="X314" s="7"/>
    </row>
    <row r="315" spans="1:24" x14ac:dyDescent="0.2">
      <c r="A315" s="7"/>
      <c r="B315" s="7"/>
      <c r="C315" s="7"/>
      <c r="D315" s="25"/>
      <c r="E315" s="25"/>
      <c r="F315" s="25"/>
      <c r="G315" s="25"/>
      <c r="H315" s="25"/>
      <c r="I315" s="25"/>
      <c r="J315" s="25"/>
      <c r="K315" s="25"/>
      <c r="L315" s="25"/>
      <c r="M315" s="25"/>
      <c r="N315" s="25"/>
      <c r="O315" s="25"/>
      <c r="P315" s="25"/>
      <c r="Q315" s="7"/>
      <c r="R315" s="7"/>
      <c r="S315" s="7"/>
      <c r="T315" s="7"/>
      <c r="U315" s="7"/>
      <c r="V315" s="7"/>
      <c r="W315" s="7"/>
      <c r="X315" s="7"/>
    </row>
    <row r="316" spans="1:24" x14ac:dyDescent="0.2">
      <c r="A316" s="7"/>
      <c r="B316" s="7"/>
      <c r="C316" s="7"/>
      <c r="D316" s="25"/>
      <c r="E316" s="25"/>
      <c r="F316" s="25"/>
      <c r="G316" s="25"/>
      <c r="H316" s="25"/>
      <c r="I316" s="25"/>
      <c r="J316" s="25"/>
      <c r="K316" s="25"/>
      <c r="L316" s="25"/>
      <c r="M316" s="25"/>
      <c r="N316" s="25"/>
      <c r="O316" s="25"/>
      <c r="P316" s="25"/>
      <c r="Q316" s="7"/>
      <c r="R316" s="7"/>
      <c r="S316" s="7"/>
      <c r="T316" s="7"/>
      <c r="U316" s="7"/>
      <c r="V316" s="7"/>
      <c r="W316" s="7"/>
      <c r="X316" s="7"/>
    </row>
    <row r="317" spans="1:24" x14ac:dyDescent="0.2">
      <c r="A317" s="7"/>
      <c r="B317" s="7"/>
      <c r="C317" s="7"/>
      <c r="D317" s="25"/>
      <c r="E317" s="25"/>
      <c r="F317" s="25"/>
      <c r="G317" s="25"/>
      <c r="H317" s="25"/>
      <c r="I317" s="25"/>
      <c r="J317" s="25"/>
      <c r="K317" s="25"/>
      <c r="L317" s="25"/>
      <c r="M317" s="25"/>
      <c r="N317" s="25"/>
      <c r="O317" s="25"/>
      <c r="P317" s="25"/>
      <c r="Q317" s="7"/>
      <c r="R317" s="7"/>
      <c r="S317" s="7"/>
      <c r="T317" s="7"/>
      <c r="U317" s="7"/>
      <c r="V317" s="7"/>
      <c r="W317" s="7"/>
      <c r="X317" s="7"/>
    </row>
    <row r="318" spans="1:24" x14ac:dyDescent="0.2">
      <c r="A318" s="7"/>
      <c r="B318" s="7"/>
      <c r="C318" s="7"/>
      <c r="D318" s="25"/>
      <c r="E318" s="25"/>
      <c r="F318" s="25"/>
      <c r="G318" s="25"/>
      <c r="H318" s="25"/>
      <c r="I318" s="25"/>
      <c r="J318" s="25"/>
      <c r="K318" s="25"/>
      <c r="L318" s="25"/>
      <c r="M318" s="25"/>
      <c r="N318" s="25"/>
      <c r="O318" s="25"/>
      <c r="P318" s="25"/>
      <c r="Q318" s="7"/>
      <c r="R318" s="7"/>
      <c r="S318" s="7"/>
      <c r="T318" s="7"/>
      <c r="U318" s="7"/>
      <c r="V318" s="7"/>
      <c r="W318" s="7"/>
      <c r="X318" s="7"/>
    </row>
    <row r="319" spans="1:24" x14ac:dyDescent="0.2">
      <c r="A319" s="7"/>
      <c r="B319" s="7"/>
      <c r="C319" s="7"/>
      <c r="D319" s="25"/>
      <c r="E319" s="25"/>
      <c r="F319" s="25"/>
      <c r="G319" s="25"/>
      <c r="H319" s="25"/>
      <c r="I319" s="25"/>
      <c r="J319" s="25"/>
      <c r="K319" s="25"/>
      <c r="L319" s="25"/>
      <c r="M319" s="25"/>
      <c r="N319" s="25"/>
      <c r="O319" s="25"/>
      <c r="P319" s="25"/>
      <c r="Q319" s="7"/>
      <c r="R319" s="7"/>
      <c r="S319" s="7"/>
      <c r="T319" s="7"/>
      <c r="U319" s="7"/>
      <c r="V319" s="7"/>
      <c r="W319" s="7"/>
      <c r="X319" s="7"/>
    </row>
    <row r="320" spans="1:24" x14ac:dyDescent="0.2">
      <c r="A320" s="7"/>
      <c r="B320" s="7"/>
      <c r="C320" s="7"/>
      <c r="D320" s="25"/>
      <c r="E320" s="25"/>
      <c r="F320" s="25"/>
      <c r="G320" s="25"/>
      <c r="H320" s="25"/>
      <c r="I320" s="25"/>
      <c r="J320" s="25"/>
      <c r="K320" s="25"/>
      <c r="L320" s="25"/>
      <c r="M320" s="25"/>
      <c r="N320" s="25"/>
      <c r="O320" s="25"/>
      <c r="P320" s="25"/>
      <c r="Q320" s="7"/>
      <c r="R320" s="7"/>
      <c r="S320" s="7"/>
      <c r="T320" s="7"/>
      <c r="U320" s="7"/>
      <c r="V320" s="7"/>
      <c r="W320" s="7"/>
      <c r="X320" s="7"/>
    </row>
    <row r="321" spans="1:24" x14ac:dyDescent="0.2">
      <c r="A321" s="7"/>
      <c r="B321" s="7"/>
      <c r="C321" s="7"/>
      <c r="D321" s="25"/>
      <c r="E321" s="25"/>
      <c r="F321" s="25"/>
      <c r="G321" s="25"/>
      <c r="H321" s="25"/>
      <c r="I321" s="25"/>
      <c r="J321" s="25"/>
      <c r="K321" s="25"/>
      <c r="L321" s="25"/>
      <c r="M321" s="25"/>
      <c r="N321" s="25"/>
      <c r="O321" s="25"/>
      <c r="P321" s="25"/>
      <c r="Q321" s="7"/>
      <c r="R321" s="7"/>
      <c r="S321" s="7"/>
      <c r="T321" s="7"/>
      <c r="U321" s="7"/>
      <c r="V321" s="7"/>
      <c r="W321" s="7"/>
      <c r="X321" s="7"/>
    </row>
    <row r="322" spans="1:24" x14ac:dyDescent="0.2">
      <c r="A322" s="7"/>
      <c r="B322" s="7"/>
      <c r="C322" s="7"/>
      <c r="D322" s="25"/>
      <c r="E322" s="25"/>
      <c r="F322" s="25"/>
      <c r="G322" s="25"/>
      <c r="H322" s="25"/>
      <c r="I322" s="25"/>
      <c r="J322" s="25"/>
      <c r="K322" s="25"/>
      <c r="L322" s="25"/>
      <c r="M322" s="25"/>
      <c r="N322" s="25"/>
      <c r="O322" s="25"/>
      <c r="P322" s="25"/>
      <c r="Q322" s="7"/>
      <c r="R322" s="7"/>
      <c r="S322" s="7"/>
      <c r="T322" s="7"/>
      <c r="U322" s="7"/>
      <c r="V322" s="7"/>
      <c r="W322" s="7"/>
      <c r="X322" s="7"/>
    </row>
    <row r="323" spans="1:24" x14ac:dyDescent="0.2">
      <c r="A323" s="7"/>
      <c r="B323" s="7"/>
      <c r="C323" s="7"/>
      <c r="D323" s="25"/>
      <c r="E323" s="25"/>
      <c r="F323" s="25"/>
      <c r="G323" s="25"/>
      <c r="H323" s="25"/>
      <c r="I323" s="25"/>
      <c r="J323" s="25"/>
      <c r="K323" s="25"/>
      <c r="L323" s="25"/>
      <c r="M323" s="25"/>
      <c r="N323" s="25"/>
      <c r="O323" s="25"/>
      <c r="P323" s="25"/>
      <c r="Q323" s="7"/>
      <c r="R323" s="7"/>
      <c r="S323" s="7"/>
      <c r="T323" s="7"/>
      <c r="U323" s="7"/>
      <c r="V323" s="7"/>
      <c r="W323" s="7"/>
      <c r="X323" s="7"/>
    </row>
    <row r="324" spans="1:24" x14ac:dyDescent="0.2">
      <c r="A324" s="7"/>
      <c r="B324" s="7"/>
      <c r="C324" s="7"/>
      <c r="D324" s="25"/>
      <c r="E324" s="25"/>
      <c r="F324" s="25"/>
      <c r="G324" s="25"/>
      <c r="H324" s="25"/>
      <c r="I324" s="25"/>
      <c r="J324" s="25"/>
      <c r="K324" s="25"/>
      <c r="L324" s="25"/>
      <c r="M324" s="25"/>
      <c r="N324" s="25"/>
      <c r="O324" s="25"/>
      <c r="P324" s="25"/>
      <c r="Q324" s="7"/>
      <c r="R324" s="7"/>
      <c r="S324" s="7"/>
      <c r="T324" s="7"/>
      <c r="U324" s="7"/>
      <c r="V324" s="7"/>
      <c r="W324" s="7"/>
      <c r="X324" s="7"/>
    </row>
    <row r="325" spans="1:24" x14ac:dyDescent="0.2">
      <c r="A325" s="7"/>
      <c r="B325" s="7"/>
      <c r="C325" s="7"/>
      <c r="D325" s="25"/>
      <c r="E325" s="25"/>
      <c r="F325" s="25"/>
      <c r="G325" s="25"/>
      <c r="H325" s="25"/>
      <c r="I325" s="25"/>
      <c r="J325" s="25"/>
      <c r="K325" s="25"/>
      <c r="L325" s="25"/>
      <c r="M325" s="25"/>
      <c r="N325" s="25"/>
      <c r="O325" s="25"/>
      <c r="P325" s="25"/>
      <c r="Q325" s="7"/>
      <c r="R325" s="7"/>
      <c r="S325" s="7"/>
      <c r="T325" s="7"/>
      <c r="U325" s="7"/>
      <c r="V325" s="7"/>
      <c r="W325" s="7"/>
      <c r="X325" s="7"/>
    </row>
    <row r="326" spans="1:24" x14ac:dyDescent="0.2">
      <c r="A326" s="7"/>
      <c r="B326" s="7"/>
      <c r="C326" s="7"/>
      <c r="D326" s="25"/>
      <c r="E326" s="25"/>
      <c r="F326" s="25"/>
      <c r="G326" s="25"/>
      <c r="H326" s="25"/>
      <c r="I326" s="25"/>
      <c r="J326" s="25"/>
      <c r="K326" s="25"/>
      <c r="L326" s="25"/>
      <c r="M326" s="25"/>
      <c r="N326" s="25"/>
      <c r="O326" s="25"/>
      <c r="P326" s="25"/>
      <c r="Q326" s="7"/>
      <c r="R326" s="7"/>
      <c r="S326" s="7"/>
      <c r="T326" s="7"/>
      <c r="U326" s="7"/>
      <c r="V326" s="7"/>
      <c r="W326" s="7"/>
      <c r="X326" s="7"/>
    </row>
    <row r="327" spans="1:24" x14ac:dyDescent="0.2">
      <c r="A327" s="7"/>
      <c r="B327" s="7"/>
      <c r="C327" s="7"/>
      <c r="D327" s="25"/>
      <c r="E327" s="25"/>
      <c r="F327" s="25"/>
      <c r="G327" s="25"/>
      <c r="H327" s="25"/>
      <c r="I327" s="25"/>
      <c r="J327" s="25"/>
      <c r="K327" s="25"/>
      <c r="L327" s="25"/>
      <c r="M327" s="25"/>
      <c r="N327" s="25"/>
      <c r="O327" s="25"/>
      <c r="P327" s="25"/>
      <c r="Q327" s="7"/>
      <c r="R327" s="7"/>
      <c r="S327" s="7"/>
      <c r="T327" s="7"/>
      <c r="U327" s="7"/>
      <c r="V327" s="7"/>
      <c r="W327" s="7"/>
      <c r="X327" s="7"/>
    </row>
    <row r="328" spans="1:24" x14ac:dyDescent="0.2">
      <c r="A328" s="7"/>
      <c r="B328" s="7"/>
      <c r="C328" s="7"/>
      <c r="D328" s="25"/>
      <c r="E328" s="25"/>
      <c r="F328" s="25"/>
      <c r="G328" s="25"/>
      <c r="H328" s="25"/>
      <c r="I328" s="25"/>
      <c r="J328" s="25"/>
      <c r="K328" s="25"/>
      <c r="L328" s="25"/>
      <c r="M328" s="25"/>
      <c r="N328" s="25"/>
      <c r="O328" s="25"/>
      <c r="P328" s="25"/>
      <c r="Q328" s="7"/>
      <c r="R328" s="7"/>
      <c r="S328" s="7"/>
      <c r="T328" s="7"/>
      <c r="U328" s="7"/>
      <c r="V328" s="7"/>
      <c r="W328" s="7"/>
      <c r="X328" s="7"/>
    </row>
    <row r="329" spans="1:24" x14ac:dyDescent="0.2">
      <c r="A329" s="7"/>
      <c r="B329" s="7"/>
      <c r="C329" s="7"/>
      <c r="D329" s="25"/>
      <c r="E329" s="25"/>
      <c r="F329" s="25"/>
      <c r="G329" s="25"/>
      <c r="H329" s="25"/>
      <c r="I329" s="25"/>
      <c r="J329" s="25"/>
      <c r="K329" s="25"/>
      <c r="L329" s="25"/>
      <c r="M329" s="25"/>
      <c r="N329" s="25"/>
      <c r="O329" s="25"/>
      <c r="P329" s="25"/>
      <c r="Q329" s="7"/>
      <c r="R329" s="7"/>
      <c r="S329" s="7"/>
      <c r="T329" s="7"/>
      <c r="U329" s="7"/>
      <c r="V329" s="7"/>
      <c r="W329" s="7"/>
      <c r="X329" s="7"/>
    </row>
    <row r="330" spans="1:24" x14ac:dyDescent="0.2">
      <c r="A330" s="7"/>
      <c r="B330" s="7"/>
      <c r="C330" s="7"/>
      <c r="D330" s="25"/>
      <c r="E330" s="25"/>
      <c r="F330" s="25"/>
      <c r="G330" s="25"/>
      <c r="H330" s="25"/>
      <c r="I330" s="25"/>
      <c r="J330" s="25"/>
      <c r="K330" s="25"/>
      <c r="L330" s="25"/>
      <c r="M330" s="25"/>
      <c r="N330" s="25"/>
      <c r="O330" s="25"/>
      <c r="P330" s="25"/>
      <c r="Q330" s="7"/>
      <c r="R330" s="7"/>
      <c r="S330" s="7"/>
      <c r="T330" s="7"/>
      <c r="U330" s="7"/>
      <c r="V330" s="7"/>
      <c r="W330" s="7"/>
      <c r="X330" s="7"/>
    </row>
    <row r="331" spans="1:24" x14ac:dyDescent="0.2">
      <c r="A331" s="7"/>
      <c r="B331" s="7"/>
      <c r="C331" s="7"/>
      <c r="D331" s="25"/>
      <c r="E331" s="25"/>
      <c r="F331" s="25"/>
      <c r="G331" s="25"/>
      <c r="H331" s="25"/>
      <c r="I331" s="25"/>
      <c r="J331" s="25"/>
      <c r="K331" s="25"/>
      <c r="L331" s="25"/>
      <c r="M331" s="25"/>
      <c r="N331" s="25"/>
      <c r="O331" s="25"/>
      <c r="P331" s="25"/>
      <c r="Q331" s="7"/>
      <c r="R331" s="7"/>
      <c r="S331" s="7"/>
      <c r="T331" s="7"/>
      <c r="U331" s="7"/>
      <c r="V331" s="7"/>
      <c r="W331" s="7"/>
      <c r="X331" s="7"/>
    </row>
    <row r="332" spans="1:24" x14ac:dyDescent="0.2">
      <c r="A332" s="7"/>
      <c r="B332" s="7"/>
      <c r="C332" s="7"/>
      <c r="D332" s="25"/>
      <c r="E332" s="25"/>
      <c r="F332" s="25"/>
      <c r="G332" s="25"/>
      <c r="H332" s="25"/>
      <c r="I332" s="25"/>
      <c r="J332" s="25"/>
      <c r="K332" s="25"/>
      <c r="L332" s="25"/>
      <c r="M332" s="25"/>
      <c r="N332" s="25"/>
      <c r="O332" s="25"/>
      <c r="P332" s="25"/>
      <c r="Q332" s="7"/>
      <c r="R332" s="7"/>
      <c r="S332" s="7"/>
      <c r="T332" s="7"/>
      <c r="U332" s="7"/>
      <c r="V332" s="7"/>
      <c r="W332" s="7"/>
      <c r="X332" s="7"/>
    </row>
    <row r="333" spans="1:24" x14ac:dyDescent="0.2">
      <c r="A333" s="7"/>
      <c r="B333" s="7"/>
      <c r="C333" s="7"/>
      <c r="D333" s="25"/>
      <c r="E333" s="25"/>
      <c r="F333" s="25"/>
      <c r="G333" s="25"/>
      <c r="H333" s="25"/>
      <c r="I333" s="25"/>
      <c r="J333" s="25"/>
      <c r="K333" s="25"/>
      <c r="L333" s="25"/>
      <c r="M333" s="25"/>
      <c r="N333" s="25"/>
      <c r="O333" s="25"/>
      <c r="P333" s="25"/>
      <c r="Q333" s="7"/>
      <c r="R333" s="7"/>
      <c r="S333" s="7"/>
      <c r="T333" s="7"/>
      <c r="U333" s="7"/>
      <c r="V333" s="7"/>
      <c r="W333" s="7"/>
      <c r="X333" s="7"/>
    </row>
    <row r="334" spans="1:24" x14ac:dyDescent="0.2">
      <c r="A334" s="7"/>
      <c r="B334" s="7"/>
      <c r="C334" s="7"/>
      <c r="D334" s="25"/>
      <c r="E334" s="25"/>
      <c r="F334" s="25"/>
      <c r="G334" s="25"/>
      <c r="H334" s="25"/>
      <c r="I334" s="25"/>
      <c r="J334" s="25"/>
      <c r="K334" s="25"/>
      <c r="L334" s="25"/>
      <c r="M334" s="25"/>
      <c r="N334" s="25"/>
      <c r="O334" s="25"/>
      <c r="P334" s="25"/>
      <c r="Q334" s="7"/>
      <c r="R334" s="7"/>
      <c r="S334" s="7"/>
      <c r="T334" s="7"/>
      <c r="U334" s="7"/>
      <c r="V334" s="7"/>
      <c r="W334" s="7"/>
      <c r="X334" s="7"/>
    </row>
    <row r="335" spans="1:24" x14ac:dyDescent="0.2">
      <c r="A335" s="7"/>
      <c r="B335" s="7"/>
      <c r="C335" s="7"/>
      <c r="D335" s="25"/>
      <c r="E335" s="25"/>
      <c r="F335" s="25"/>
      <c r="G335" s="25"/>
      <c r="H335" s="25"/>
      <c r="I335" s="25"/>
      <c r="J335" s="25"/>
      <c r="K335" s="25"/>
      <c r="L335" s="25"/>
      <c r="M335" s="25"/>
      <c r="N335" s="25"/>
      <c r="O335" s="25"/>
      <c r="P335" s="25"/>
      <c r="Q335" s="7"/>
      <c r="R335" s="7"/>
      <c r="S335" s="7"/>
      <c r="T335" s="7"/>
      <c r="U335" s="7"/>
      <c r="V335" s="7"/>
      <c r="W335" s="7"/>
      <c r="X335" s="7"/>
    </row>
    <row r="336" spans="1:24" x14ac:dyDescent="0.2">
      <c r="A336" s="7"/>
      <c r="B336" s="7"/>
      <c r="C336" s="7"/>
      <c r="D336" s="25"/>
      <c r="E336" s="25"/>
      <c r="F336" s="25"/>
      <c r="G336" s="25"/>
      <c r="H336" s="25"/>
      <c r="I336" s="25"/>
      <c r="J336" s="25"/>
      <c r="K336" s="25"/>
      <c r="L336" s="25"/>
      <c r="M336" s="25"/>
      <c r="N336" s="25"/>
      <c r="O336" s="25"/>
      <c r="P336" s="25"/>
      <c r="Q336" s="7"/>
      <c r="R336" s="7"/>
      <c r="S336" s="7"/>
      <c r="T336" s="7"/>
      <c r="U336" s="7"/>
      <c r="V336" s="7"/>
      <c r="W336" s="7"/>
      <c r="X336" s="7"/>
    </row>
    <row r="337" spans="1:24" x14ac:dyDescent="0.2">
      <c r="A337" s="7"/>
      <c r="B337" s="7"/>
      <c r="C337" s="7"/>
      <c r="D337" s="25"/>
      <c r="E337" s="25"/>
      <c r="F337" s="25"/>
      <c r="G337" s="25"/>
      <c r="H337" s="25"/>
      <c r="I337" s="25"/>
      <c r="J337" s="25"/>
      <c r="K337" s="25"/>
      <c r="L337" s="25"/>
      <c r="M337" s="25"/>
      <c r="N337" s="25"/>
      <c r="O337" s="25"/>
      <c r="P337" s="25"/>
      <c r="Q337" s="7"/>
      <c r="R337" s="7"/>
      <c r="S337" s="7"/>
      <c r="T337" s="7"/>
      <c r="U337" s="7"/>
      <c r="V337" s="7"/>
      <c r="W337" s="7"/>
      <c r="X337" s="7"/>
    </row>
    <row r="338" spans="1:24" x14ac:dyDescent="0.2">
      <c r="A338" s="7"/>
      <c r="B338" s="7"/>
      <c r="C338" s="7"/>
      <c r="D338" s="25"/>
      <c r="E338" s="25"/>
      <c r="F338" s="25"/>
      <c r="G338" s="25"/>
      <c r="H338" s="25"/>
      <c r="I338" s="25"/>
      <c r="J338" s="25"/>
      <c r="K338" s="25"/>
      <c r="L338" s="25"/>
      <c r="M338" s="25"/>
      <c r="N338" s="25"/>
      <c r="O338" s="25"/>
      <c r="P338" s="25"/>
      <c r="Q338" s="7"/>
      <c r="R338" s="7"/>
      <c r="S338" s="7"/>
      <c r="T338" s="7"/>
      <c r="U338" s="7"/>
      <c r="V338" s="7"/>
      <c r="W338" s="7"/>
      <c r="X338" s="7"/>
    </row>
    <row r="339" spans="1:24" x14ac:dyDescent="0.2">
      <c r="A339" s="7"/>
      <c r="B339" s="7"/>
      <c r="C339" s="7"/>
      <c r="D339" s="25"/>
      <c r="E339" s="25"/>
      <c r="F339" s="25"/>
      <c r="G339" s="25"/>
      <c r="H339" s="25"/>
      <c r="I339" s="25"/>
      <c r="J339" s="25"/>
      <c r="K339" s="25"/>
      <c r="L339" s="25"/>
      <c r="M339" s="25"/>
      <c r="N339" s="25"/>
      <c r="O339" s="25"/>
      <c r="P339" s="25"/>
      <c r="Q339" s="7"/>
      <c r="R339" s="7"/>
      <c r="S339" s="7"/>
      <c r="T339" s="7"/>
      <c r="U339" s="7"/>
      <c r="V339" s="7"/>
      <c r="W339" s="7"/>
      <c r="X339" s="7"/>
    </row>
    <row r="340" spans="1:24" x14ac:dyDescent="0.2">
      <c r="A340" s="7"/>
      <c r="B340" s="7"/>
      <c r="C340" s="7"/>
      <c r="D340" s="25"/>
      <c r="E340" s="25"/>
      <c r="F340" s="25"/>
      <c r="G340" s="25"/>
      <c r="H340" s="25"/>
      <c r="I340" s="25"/>
      <c r="J340" s="25"/>
      <c r="K340" s="25"/>
      <c r="L340" s="25"/>
      <c r="M340" s="25"/>
      <c r="N340" s="25"/>
      <c r="O340" s="25"/>
      <c r="P340" s="25"/>
      <c r="Q340" s="7"/>
      <c r="R340" s="7"/>
      <c r="S340" s="7"/>
      <c r="T340" s="7"/>
      <c r="U340" s="7"/>
      <c r="V340" s="7"/>
      <c r="W340" s="7"/>
      <c r="X340" s="7"/>
    </row>
    <row r="341" spans="1:24" x14ac:dyDescent="0.2">
      <c r="A341" s="7"/>
      <c r="B341" s="7"/>
      <c r="C341" s="7"/>
      <c r="D341" s="25"/>
      <c r="E341" s="25"/>
      <c r="F341" s="25"/>
      <c r="G341" s="25"/>
      <c r="H341" s="25"/>
      <c r="I341" s="25"/>
      <c r="J341" s="25"/>
      <c r="K341" s="25"/>
      <c r="L341" s="25"/>
      <c r="M341" s="25"/>
      <c r="N341" s="25"/>
      <c r="O341" s="25"/>
      <c r="P341" s="25"/>
      <c r="Q341" s="7"/>
      <c r="R341" s="7"/>
      <c r="S341" s="7"/>
      <c r="T341" s="7"/>
      <c r="U341" s="7"/>
      <c r="V341" s="7"/>
      <c r="W341" s="7"/>
      <c r="X341" s="7"/>
    </row>
    <row r="342" spans="1:24" x14ac:dyDescent="0.2">
      <c r="A342" s="7"/>
      <c r="B342" s="7"/>
      <c r="C342" s="7"/>
      <c r="D342" s="25"/>
      <c r="E342" s="25"/>
      <c r="F342" s="25"/>
      <c r="G342" s="25"/>
      <c r="H342" s="25"/>
      <c r="I342" s="25"/>
      <c r="J342" s="25"/>
      <c r="K342" s="25"/>
      <c r="L342" s="25"/>
      <c r="M342" s="25"/>
      <c r="N342" s="25"/>
      <c r="O342" s="25"/>
      <c r="P342" s="25"/>
      <c r="Q342" s="7"/>
      <c r="R342" s="7"/>
      <c r="S342" s="7"/>
      <c r="T342" s="7"/>
      <c r="U342" s="7"/>
      <c r="V342" s="7"/>
      <c r="W342" s="7"/>
      <c r="X342" s="7"/>
    </row>
    <row r="343" spans="1:24" x14ac:dyDescent="0.2">
      <c r="A343" s="7"/>
      <c r="B343" s="7"/>
      <c r="C343" s="7"/>
      <c r="D343" s="25"/>
      <c r="E343" s="25"/>
      <c r="F343" s="25"/>
      <c r="G343" s="25"/>
      <c r="H343" s="25"/>
      <c r="I343" s="25"/>
      <c r="J343" s="25"/>
      <c r="K343" s="25"/>
      <c r="L343" s="25"/>
      <c r="M343" s="25"/>
      <c r="N343" s="25"/>
      <c r="O343" s="25"/>
      <c r="P343" s="25"/>
      <c r="Q343" s="7"/>
      <c r="R343" s="7"/>
      <c r="S343" s="7"/>
      <c r="T343" s="7"/>
      <c r="U343" s="7"/>
      <c r="V343" s="7"/>
      <c r="W343" s="7"/>
      <c r="X343" s="7"/>
    </row>
    <row r="344" spans="1:24" x14ac:dyDescent="0.2">
      <c r="A344" s="7"/>
      <c r="B344" s="7"/>
      <c r="C344" s="7"/>
      <c r="D344" s="25"/>
      <c r="E344" s="25"/>
      <c r="F344" s="25"/>
      <c r="G344" s="25"/>
      <c r="H344" s="25"/>
      <c r="I344" s="25"/>
      <c r="J344" s="25"/>
      <c r="K344" s="25"/>
      <c r="L344" s="25"/>
      <c r="M344" s="25"/>
      <c r="N344" s="25"/>
      <c r="O344" s="25"/>
      <c r="P344" s="25"/>
      <c r="Q344" s="7"/>
      <c r="R344" s="7"/>
      <c r="S344" s="7"/>
      <c r="T344" s="7"/>
      <c r="U344" s="7"/>
      <c r="V344" s="7"/>
      <c r="W344" s="7"/>
      <c r="X344" s="7"/>
    </row>
    <row r="345" spans="1:24" x14ac:dyDescent="0.2">
      <c r="A345" s="7"/>
      <c r="B345" s="7"/>
      <c r="C345" s="7"/>
      <c r="D345" s="25"/>
      <c r="E345" s="25"/>
      <c r="F345" s="25"/>
      <c r="G345" s="25"/>
      <c r="H345" s="25"/>
      <c r="I345" s="25"/>
      <c r="J345" s="25"/>
      <c r="K345" s="25"/>
      <c r="L345" s="25"/>
      <c r="M345" s="25"/>
      <c r="N345" s="25"/>
      <c r="O345" s="25"/>
      <c r="P345" s="25"/>
      <c r="Q345" s="7"/>
      <c r="R345" s="7"/>
      <c r="S345" s="7"/>
      <c r="T345" s="7"/>
      <c r="U345" s="7"/>
      <c r="V345" s="7"/>
      <c r="W345" s="7"/>
      <c r="X345" s="7"/>
    </row>
    <row r="346" spans="1:24" x14ac:dyDescent="0.2">
      <c r="A346" s="7"/>
      <c r="B346" s="7"/>
      <c r="C346" s="7"/>
      <c r="D346" s="25"/>
      <c r="E346" s="25"/>
      <c r="F346" s="25"/>
      <c r="G346" s="25"/>
      <c r="H346" s="25"/>
      <c r="I346" s="25"/>
      <c r="J346" s="25"/>
      <c r="K346" s="25"/>
      <c r="L346" s="25"/>
      <c r="M346" s="25"/>
      <c r="N346" s="25"/>
      <c r="O346" s="25"/>
      <c r="P346" s="25"/>
      <c r="Q346" s="7"/>
      <c r="R346" s="7"/>
      <c r="S346" s="7"/>
      <c r="T346" s="7"/>
      <c r="U346" s="7"/>
      <c r="V346" s="7"/>
      <c r="W346" s="7"/>
      <c r="X346" s="7"/>
    </row>
    <row r="347" spans="1:24" x14ac:dyDescent="0.2">
      <c r="A347" s="7"/>
      <c r="B347" s="7"/>
      <c r="C347" s="7"/>
      <c r="D347" s="25"/>
      <c r="E347" s="25"/>
      <c r="F347" s="25"/>
      <c r="G347" s="25"/>
      <c r="H347" s="25"/>
      <c r="I347" s="25"/>
      <c r="J347" s="25"/>
      <c r="K347" s="25"/>
      <c r="L347" s="25"/>
      <c r="M347" s="25"/>
      <c r="N347" s="25"/>
      <c r="O347" s="25"/>
      <c r="P347" s="25"/>
      <c r="Q347" s="7"/>
      <c r="R347" s="7"/>
      <c r="S347" s="7"/>
      <c r="T347" s="7"/>
      <c r="U347" s="7"/>
      <c r="V347" s="7"/>
      <c r="W347" s="7"/>
      <c r="X347" s="7"/>
    </row>
    <row r="348" spans="1:24" x14ac:dyDescent="0.2">
      <c r="A348" s="7"/>
      <c r="B348" s="7"/>
      <c r="C348" s="7"/>
      <c r="D348" s="25"/>
      <c r="E348" s="25"/>
      <c r="F348" s="25"/>
      <c r="G348" s="25"/>
      <c r="H348" s="25"/>
      <c r="I348" s="25"/>
      <c r="J348" s="25"/>
      <c r="K348" s="25"/>
      <c r="L348" s="25"/>
      <c r="M348" s="25"/>
      <c r="N348" s="25"/>
      <c r="O348" s="25"/>
      <c r="P348" s="25"/>
      <c r="Q348" s="7"/>
      <c r="R348" s="7"/>
      <c r="S348" s="7"/>
      <c r="T348" s="7"/>
      <c r="U348" s="7"/>
      <c r="V348" s="7"/>
      <c r="W348" s="7"/>
      <c r="X348" s="7"/>
    </row>
    <row r="349" spans="1:24" x14ac:dyDescent="0.2">
      <c r="A349" s="7"/>
      <c r="B349" s="7"/>
      <c r="C349" s="7"/>
      <c r="D349" s="25"/>
      <c r="E349" s="25"/>
      <c r="F349" s="25"/>
      <c r="G349" s="25"/>
      <c r="H349" s="25"/>
      <c r="I349" s="25"/>
      <c r="J349" s="25"/>
      <c r="K349" s="25"/>
      <c r="L349" s="25"/>
      <c r="M349" s="25"/>
      <c r="N349" s="25"/>
      <c r="O349" s="25"/>
      <c r="P349" s="25"/>
      <c r="Q349" s="7"/>
      <c r="R349" s="7"/>
      <c r="S349" s="7"/>
      <c r="T349" s="7"/>
      <c r="U349" s="7"/>
      <c r="V349" s="7"/>
      <c r="W349" s="7"/>
      <c r="X349" s="7"/>
    </row>
    <row r="350" spans="1:24" x14ac:dyDescent="0.2">
      <c r="A350" s="7"/>
      <c r="B350" s="7"/>
      <c r="C350" s="7"/>
      <c r="D350" s="25"/>
      <c r="E350" s="25"/>
      <c r="F350" s="25"/>
      <c r="G350" s="25"/>
      <c r="H350" s="25"/>
      <c r="I350" s="25"/>
      <c r="J350" s="25"/>
      <c r="K350" s="25"/>
      <c r="L350" s="25"/>
      <c r="M350" s="25"/>
      <c r="N350" s="25"/>
      <c r="O350" s="25"/>
      <c r="P350" s="25"/>
      <c r="Q350" s="7"/>
      <c r="R350" s="7"/>
      <c r="S350" s="7"/>
      <c r="T350" s="7"/>
      <c r="U350" s="7"/>
      <c r="V350" s="7"/>
      <c r="W350" s="7"/>
      <c r="X350" s="7"/>
    </row>
    <row r="351" spans="1:24" x14ac:dyDescent="0.2">
      <c r="A351" s="7"/>
      <c r="B351" s="7"/>
      <c r="C351" s="7"/>
      <c r="D351" s="25"/>
      <c r="E351" s="25"/>
      <c r="F351" s="25"/>
      <c r="G351" s="25"/>
      <c r="H351" s="25"/>
      <c r="I351" s="25"/>
      <c r="J351" s="25"/>
      <c r="K351" s="25"/>
      <c r="L351" s="25"/>
      <c r="M351" s="25"/>
      <c r="N351" s="25"/>
      <c r="O351" s="25"/>
      <c r="P351" s="25"/>
      <c r="Q351" s="7"/>
      <c r="R351" s="7"/>
      <c r="S351" s="7"/>
      <c r="T351" s="7"/>
      <c r="U351" s="7"/>
      <c r="V351" s="7"/>
      <c r="W351" s="7"/>
      <c r="X351" s="7"/>
    </row>
    <row r="352" spans="1:24" x14ac:dyDescent="0.2">
      <c r="A352" s="7"/>
      <c r="B352" s="7"/>
      <c r="C352" s="7"/>
      <c r="D352" s="25"/>
      <c r="E352" s="25"/>
      <c r="F352" s="25"/>
      <c r="G352" s="25"/>
      <c r="H352" s="25"/>
      <c r="I352" s="25"/>
      <c r="J352" s="25"/>
      <c r="K352" s="25"/>
      <c r="L352" s="25"/>
      <c r="M352" s="25"/>
      <c r="N352" s="25"/>
      <c r="O352" s="25"/>
      <c r="P352" s="25"/>
      <c r="Q352" s="7"/>
      <c r="R352" s="7"/>
      <c r="S352" s="7"/>
      <c r="T352" s="7"/>
      <c r="U352" s="7"/>
      <c r="V352" s="7"/>
      <c r="W352" s="7"/>
      <c r="X352" s="7"/>
    </row>
    <row r="353" spans="1:24" x14ac:dyDescent="0.2">
      <c r="A353" s="7"/>
      <c r="B353" s="7"/>
      <c r="C353" s="7"/>
      <c r="D353" s="25"/>
      <c r="E353" s="25"/>
      <c r="F353" s="25"/>
      <c r="G353" s="25"/>
      <c r="H353" s="25"/>
      <c r="I353" s="25"/>
      <c r="J353" s="25"/>
      <c r="K353" s="25"/>
      <c r="L353" s="25"/>
      <c r="M353" s="25"/>
      <c r="N353" s="25"/>
      <c r="O353" s="25"/>
      <c r="P353" s="25"/>
      <c r="Q353" s="7"/>
      <c r="R353" s="7"/>
      <c r="S353" s="7"/>
      <c r="T353" s="7"/>
      <c r="U353" s="7"/>
      <c r="V353" s="7"/>
      <c r="W353" s="7"/>
      <c r="X353" s="7"/>
    </row>
    <row r="354" spans="1:24" x14ac:dyDescent="0.2">
      <c r="A354" s="7"/>
      <c r="B354" s="7"/>
      <c r="C354" s="7"/>
      <c r="D354" s="25"/>
      <c r="E354" s="25"/>
      <c r="F354" s="25"/>
      <c r="G354" s="25"/>
      <c r="H354" s="25"/>
      <c r="I354" s="25"/>
      <c r="J354" s="25"/>
      <c r="K354" s="25"/>
      <c r="L354" s="25"/>
      <c r="M354" s="25"/>
      <c r="N354" s="25"/>
      <c r="O354" s="25"/>
      <c r="P354" s="25"/>
      <c r="Q354" s="7"/>
      <c r="R354" s="7"/>
      <c r="S354" s="7"/>
      <c r="T354" s="7"/>
      <c r="U354" s="7"/>
      <c r="V354" s="7"/>
      <c r="W354" s="7"/>
      <c r="X354" s="7"/>
    </row>
    <row r="355" spans="1:24" x14ac:dyDescent="0.2">
      <c r="A355" s="7"/>
      <c r="B355" s="7"/>
      <c r="C355" s="7"/>
      <c r="D355" s="25"/>
      <c r="E355" s="25"/>
      <c r="F355" s="25"/>
      <c r="G355" s="25"/>
      <c r="H355" s="25"/>
      <c r="I355" s="25"/>
      <c r="J355" s="25"/>
      <c r="K355" s="25"/>
      <c r="L355" s="25"/>
      <c r="M355" s="25"/>
      <c r="N355" s="25"/>
      <c r="O355" s="25"/>
      <c r="P355" s="25"/>
      <c r="Q355" s="7"/>
      <c r="R355" s="7"/>
      <c r="S355" s="7"/>
      <c r="T355" s="7"/>
      <c r="U355" s="7"/>
      <c r="V355" s="7"/>
      <c r="W355" s="7"/>
      <c r="X355" s="7"/>
    </row>
    <row r="356" spans="1:24" x14ac:dyDescent="0.2">
      <c r="A356" s="7"/>
      <c r="B356" s="7"/>
      <c r="C356" s="7"/>
      <c r="D356" s="25"/>
      <c r="E356" s="25"/>
      <c r="F356" s="25"/>
      <c r="G356" s="25"/>
      <c r="H356" s="25"/>
      <c r="I356" s="25"/>
      <c r="J356" s="25"/>
      <c r="K356" s="25"/>
      <c r="L356" s="25"/>
      <c r="M356" s="25"/>
      <c r="N356" s="25"/>
      <c r="O356" s="25"/>
      <c r="P356" s="25"/>
      <c r="Q356" s="7"/>
      <c r="R356" s="7"/>
      <c r="S356" s="7"/>
      <c r="T356" s="7"/>
      <c r="U356" s="7"/>
      <c r="V356" s="7"/>
      <c r="W356" s="7"/>
      <c r="X356" s="7"/>
    </row>
    <row r="357" spans="1:24" x14ac:dyDescent="0.2">
      <c r="A357" s="7"/>
      <c r="B357" s="7"/>
      <c r="C357" s="7"/>
      <c r="D357" s="25"/>
      <c r="E357" s="25"/>
      <c r="F357" s="25"/>
      <c r="G357" s="25"/>
      <c r="H357" s="25"/>
      <c r="I357" s="25"/>
      <c r="J357" s="25"/>
      <c r="K357" s="25"/>
      <c r="L357" s="25"/>
      <c r="M357" s="25"/>
      <c r="N357" s="25"/>
      <c r="O357" s="25"/>
      <c r="P357" s="25"/>
      <c r="Q357" s="7"/>
      <c r="R357" s="7"/>
      <c r="S357" s="7"/>
      <c r="T357" s="7"/>
      <c r="U357" s="7"/>
      <c r="V357" s="7"/>
      <c r="W357" s="7"/>
      <c r="X357" s="7"/>
    </row>
    <row r="358" spans="1:24" x14ac:dyDescent="0.2">
      <c r="A358" s="7"/>
      <c r="B358" s="7"/>
      <c r="C358" s="7"/>
      <c r="D358" s="25"/>
      <c r="E358" s="25"/>
      <c r="F358" s="25"/>
      <c r="G358" s="25"/>
      <c r="H358" s="25"/>
      <c r="I358" s="25"/>
      <c r="J358" s="25"/>
      <c r="K358" s="25"/>
      <c r="L358" s="25"/>
      <c r="M358" s="25"/>
      <c r="N358" s="25"/>
      <c r="O358" s="25"/>
      <c r="P358" s="25"/>
      <c r="Q358" s="7"/>
      <c r="R358" s="7"/>
      <c r="S358" s="7"/>
      <c r="T358" s="7"/>
      <c r="U358" s="7"/>
      <c r="V358" s="7"/>
      <c r="W358" s="7"/>
      <c r="X358" s="7"/>
    </row>
    <row r="359" spans="1:24" x14ac:dyDescent="0.2">
      <c r="A359" s="7"/>
      <c r="B359" s="7"/>
      <c r="C359" s="7"/>
      <c r="D359" s="25"/>
      <c r="E359" s="25"/>
      <c r="F359" s="25"/>
      <c r="G359" s="25"/>
      <c r="H359" s="25"/>
      <c r="I359" s="25"/>
      <c r="J359" s="25"/>
      <c r="K359" s="25"/>
      <c r="L359" s="25"/>
      <c r="M359" s="25"/>
      <c r="N359" s="25"/>
      <c r="O359" s="25"/>
      <c r="P359" s="25"/>
      <c r="Q359" s="7"/>
      <c r="R359" s="7"/>
      <c r="S359" s="7"/>
      <c r="T359" s="7"/>
      <c r="U359" s="7"/>
      <c r="V359" s="7"/>
      <c r="W359" s="7"/>
      <c r="X359" s="7"/>
    </row>
    <row r="360" spans="1:24" x14ac:dyDescent="0.2">
      <c r="A360" s="7"/>
      <c r="B360" s="7"/>
      <c r="C360" s="7"/>
      <c r="D360" s="25"/>
      <c r="E360" s="25"/>
      <c r="F360" s="25"/>
      <c r="G360" s="25"/>
      <c r="H360" s="25"/>
      <c r="I360" s="25"/>
      <c r="J360" s="25"/>
      <c r="K360" s="25"/>
      <c r="L360" s="25"/>
      <c r="M360" s="25"/>
      <c r="N360" s="25"/>
      <c r="O360" s="25"/>
      <c r="P360" s="25"/>
      <c r="Q360" s="7"/>
      <c r="R360" s="7"/>
      <c r="S360" s="7"/>
      <c r="T360" s="7"/>
      <c r="U360" s="7"/>
      <c r="V360" s="7"/>
      <c r="W360" s="7"/>
      <c r="X360" s="7"/>
    </row>
    <row r="361" spans="1:24" x14ac:dyDescent="0.2">
      <c r="A361" s="7"/>
      <c r="B361" s="7"/>
      <c r="C361" s="7"/>
      <c r="D361" s="25"/>
      <c r="E361" s="25"/>
      <c r="F361" s="25"/>
      <c r="G361" s="25"/>
      <c r="H361" s="25"/>
      <c r="I361" s="25"/>
      <c r="J361" s="25"/>
      <c r="K361" s="25"/>
      <c r="L361" s="25"/>
      <c r="M361" s="25"/>
      <c r="N361" s="25"/>
      <c r="O361" s="25"/>
      <c r="P361" s="25"/>
      <c r="Q361" s="7"/>
      <c r="R361" s="7"/>
      <c r="S361" s="7"/>
      <c r="T361" s="7"/>
      <c r="U361" s="7"/>
      <c r="V361" s="7"/>
      <c r="W361" s="7"/>
      <c r="X361" s="7"/>
    </row>
    <row r="362" spans="1:24" x14ac:dyDescent="0.2">
      <c r="A362" s="7"/>
      <c r="B362" s="7"/>
      <c r="C362" s="7"/>
      <c r="D362" s="25"/>
      <c r="E362" s="25"/>
      <c r="F362" s="25"/>
      <c r="G362" s="25"/>
      <c r="H362" s="25"/>
      <c r="I362" s="25"/>
      <c r="J362" s="25"/>
      <c r="K362" s="25"/>
      <c r="L362" s="25"/>
      <c r="M362" s="25"/>
      <c r="N362" s="25"/>
      <c r="O362" s="25"/>
      <c r="P362" s="25"/>
      <c r="Q362" s="7"/>
      <c r="R362" s="7"/>
      <c r="S362" s="7"/>
      <c r="T362" s="7"/>
      <c r="U362" s="7"/>
      <c r="V362" s="7"/>
      <c r="W362" s="7"/>
      <c r="X362" s="7"/>
    </row>
    <row r="363" spans="1:24" x14ac:dyDescent="0.2">
      <c r="A363" s="7"/>
      <c r="B363" s="7"/>
      <c r="C363" s="7"/>
      <c r="D363" s="25"/>
      <c r="E363" s="25"/>
      <c r="F363" s="25"/>
      <c r="G363" s="25"/>
      <c r="H363" s="25"/>
      <c r="I363" s="25"/>
      <c r="J363" s="25"/>
      <c r="K363" s="25"/>
      <c r="L363" s="25"/>
      <c r="M363" s="25"/>
      <c r="N363" s="25"/>
      <c r="O363" s="25"/>
      <c r="P363" s="25"/>
      <c r="Q363" s="7"/>
      <c r="R363" s="7"/>
      <c r="S363" s="7"/>
      <c r="T363" s="7"/>
      <c r="U363" s="7"/>
      <c r="V363" s="7"/>
      <c r="W363" s="7"/>
      <c r="X363" s="7"/>
    </row>
    <row r="364" spans="1:24" x14ac:dyDescent="0.2">
      <c r="A364" s="7"/>
      <c r="B364" s="7"/>
      <c r="C364" s="7"/>
      <c r="D364" s="25"/>
      <c r="E364" s="25"/>
      <c r="F364" s="25"/>
      <c r="G364" s="25"/>
      <c r="H364" s="25"/>
      <c r="I364" s="25"/>
      <c r="J364" s="25"/>
      <c r="K364" s="25"/>
      <c r="L364" s="25"/>
      <c r="M364" s="25"/>
      <c r="N364" s="25"/>
      <c r="O364" s="25"/>
      <c r="P364" s="25"/>
      <c r="Q364" s="7"/>
      <c r="R364" s="7"/>
      <c r="S364" s="7"/>
      <c r="T364" s="7"/>
      <c r="U364" s="7"/>
      <c r="V364" s="7"/>
      <c r="W364" s="7"/>
      <c r="X364" s="7"/>
    </row>
    <row r="365" spans="1:24" x14ac:dyDescent="0.2">
      <c r="A365" s="7"/>
      <c r="B365" s="7"/>
      <c r="C365" s="7"/>
      <c r="D365" s="25"/>
      <c r="E365" s="25"/>
      <c r="F365" s="25"/>
      <c r="G365" s="25"/>
      <c r="H365" s="25"/>
      <c r="I365" s="25"/>
      <c r="J365" s="25"/>
      <c r="K365" s="25"/>
      <c r="L365" s="25"/>
      <c r="M365" s="25"/>
      <c r="N365" s="25"/>
      <c r="O365" s="25"/>
      <c r="P365" s="25"/>
      <c r="Q365" s="7"/>
      <c r="R365" s="7"/>
      <c r="S365" s="7"/>
      <c r="T365" s="7"/>
      <c r="U365" s="7"/>
      <c r="V365" s="7"/>
      <c r="W365" s="7"/>
      <c r="X365" s="7"/>
    </row>
    <row r="366" spans="1:24" x14ac:dyDescent="0.2">
      <c r="A366" s="7"/>
      <c r="B366" s="7"/>
      <c r="C366" s="7"/>
      <c r="D366" s="25"/>
      <c r="E366" s="25"/>
      <c r="F366" s="25"/>
      <c r="G366" s="25"/>
      <c r="H366" s="25"/>
      <c r="I366" s="25"/>
      <c r="J366" s="25"/>
      <c r="K366" s="25"/>
      <c r="L366" s="25"/>
      <c r="M366" s="25"/>
      <c r="N366" s="25"/>
      <c r="O366" s="25"/>
      <c r="P366" s="25"/>
      <c r="Q366" s="7"/>
      <c r="R366" s="7"/>
      <c r="S366" s="7"/>
      <c r="T366" s="7"/>
      <c r="U366" s="7"/>
      <c r="V366" s="7"/>
      <c r="W366" s="7"/>
      <c r="X366" s="7"/>
    </row>
    <row r="367" spans="1:24" x14ac:dyDescent="0.2">
      <c r="A367" s="7"/>
      <c r="B367" s="7"/>
      <c r="C367" s="7"/>
      <c r="D367" s="25"/>
      <c r="E367" s="25"/>
      <c r="F367" s="25"/>
      <c r="G367" s="25"/>
      <c r="H367" s="25"/>
      <c r="I367" s="25"/>
      <c r="J367" s="25"/>
      <c r="K367" s="25"/>
      <c r="L367" s="25"/>
      <c r="M367" s="25"/>
      <c r="N367" s="25"/>
      <c r="O367" s="25"/>
      <c r="P367" s="25"/>
      <c r="Q367" s="7"/>
      <c r="R367" s="7"/>
      <c r="S367" s="7"/>
      <c r="T367" s="7"/>
      <c r="U367" s="7"/>
      <c r="V367" s="7"/>
      <c r="W367" s="7"/>
      <c r="X367" s="7"/>
    </row>
    <row r="368" spans="1:24" x14ac:dyDescent="0.2">
      <c r="A368" s="7"/>
      <c r="B368" s="7"/>
      <c r="C368" s="7"/>
      <c r="D368" s="25"/>
      <c r="E368" s="25"/>
      <c r="F368" s="25"/>
      <c r="G368" s="25"/>
      <c r="H368" s="25"/>
      <c r="I368" s="25"/>
      <c r="J368" s="25"/>
      <c r="K368" s="25"/>
      <c r="L368" s="25"/>
      <c r="M368" s="25"/>
      <c r="N368" s="25"/>
      <c r="O368" s="25"/>
      <c r="P368" s="25"/>
      <c r="Q368" s="7"/>
      <c r="R368" s="7"/>
      <c r="S368" s="7"/>
      <c r="T368" s="7"/>
      <c r="U368" s="7"/>
      <c r="V368" s="7"/>
      <c r="W368" s="7"/>
      <c r="X368" s="7"/>
    </row>
    <row r="369" spans="1:24" x14ac:dyDescent="0.2">
      <c r="A369" s="7"/>
      <c r="B369" s="7"/>
      <c r="C369" s="7"/>
      <c r="D369" s="25"/>
      <c r="E369" s="25"/>
      <c r="F369" s="25"/>
      <c r="G369" s="25"/>
      <c r="H369" s="25"/>
      <c r="I369" s="25"/>
      <c r="J369" s="25"/>
      <c r="K369" s="25"/>
      <c r="L369" s="25"/>
      <c r="M369" s="25"/>
      <c r="N369" s="25"/>
      <c r="O369" s="25"/>
      <c r="P369" s="25"/>
      <c r="Q369" s="7"/>
      <c r="R369" s="7"/>
      <c r="S369" s="7"/>
      <c r="T369" s="7"/>
      <c r="U369" s="7"/>
      <c r="V369" s="7"/>
      <c r="W369" s="7"/>
      <c r="X369" s="7"/>
    </row>
    <row r="370" spans="1:24" x14ac:dyDescent="0.2">
      <c r="A370" s="7"/>
      <c r="B370" s="7"/>
      <c r="C370" s="7"/>
      <c r="D370" s="25"/>
      <c r="E370" s="25"/>
      <c r="F370" s="25"/>
      <c r="G370" s="25"/>
      <c r="H370" s="25"/>
      <c r="I370" s="25"/>
      <c r="J370" s="25"/>
      <c r="K370" s="25"/>
      <c r="L370" s="25"/>
      <c r="M370" s="25"/>
      <c r="N370" s="25"/>
      <c r="O370" s="25"/>
      <c r="P370" s="25"/>
      <c r="Q370" s="7"/>
      <c r="R370" s="7"/>
      <c r="S370" s="7"/>
      <c r="T370" s="7"/>
      <c r="U370" s="7"/>
      <c r="V370" s="7"/>
      <c r="W370" s="7"/>
      <c r="X370" s="7"/>
    </row>
    <row r="371" spans="1:24" x14ac:dyDescent="0.2">
      <c r="A371" s="7"/>
      <c r="B371" s="7"/>
      <c r="C371" s="7"/>
      <c r="D371" s="25"/>
      <c r="E371" s="25"/>
      <c r="F371" s="25"/>
      <c r="G371" s="25"/>
      <c r="H371" s="25"/>
      <c r="I371" s="25"/>
      <c r="J371" s="25"/>
      <c r="K371" s="25"/>
      <c r="L371" s="25"/>
      <c r="M371" s="25"/>
      <c r="N371" s="25"/>
      <c r="O371" s="25"/>
      <c r="P371" s="25"/>
      <c r="Q371" s="7"/>
      <c r="R371" s="7"/>
      <c r="S371" s="7"/>
      <c r="T371" s="7"/>
      <c r="U371" s="7"/>
      <c r="V371" s="7"/>
      <c r="W371" s="7"/>
      <c r="X371" s="7"/>
    </row>
    <row r="372" spans="1:24" x14ac:dyDescent="0.2">
      <c r="A372" s="7"/>
      <c r="B372" s="7"/>
      <c r="C372" s="7"/>
      <c r="D372" s="25"/>
      <c r="E372" s="25"/>
      <c r="F372" s="25"/>
      <c r="G372" s="25"/>
      <c r="H372" s="25"/>
      <c r="I372" s="25"/>
      <c r="J372" s="25"/>
      <c r="K372" s="25"/>
      <c r="L372" s="25"/>
      <c r="M372" s="25"/>
      <c r="N372" s="25"/>
      <c r="O372" s="25"/>
      <c r="P372" s="25"/>
      <c r="Q372" s="7"/>
      <c r="R372" s="7"/>
      <c r="S372" s="7"/>
      <c r="T372" s="7"/>
      <c r="U372" s="7"/>
      <c r="V372" s="7"/>
      <c r="W372" s="7"/>
      <c r="X372" s="7"/>
    </row>
    <row r="373" spans="1:24" x14ac:dyDescent="0.2">
      <c r="A373" s="7"/>
      <c r="B373" s="7"/>
      <c r="C373" s="7"/>
      <c r="D373" s="25"/>
      <c r="E373" s="25"/>
      <c r="F373" s="25"/>
      <c r="G373" s="25"/>
      <c r="H373" s="25"/>
      <c r="I373" s="25"/>
      <c r="J373" s="25"/>
      <c r="K373" s="25"/>
      <c r="L373" s="25"/>
      <c r="M373" s="25"/>
      <c r="N373" s="25"/>
      <c r="O373" s="25"/>
      <c r="P373" s="25"/>
      <c r="Q373" s="7"/>
      <c r="R373" s="7"/>
      <c r="S373" s="7"/>
      <c r="T373" s="7"/>
      <c r="U373" s="7"/>
      <c r="V373" s="7"/>
      <c r="W373" s="7"/>
      <c r="X373" s="7"/>
    </row>
    <row r="374" spans="1:24" x14ac:dyDescent="0.2">
      <c r="A374" s="7"/>
      <c r="B374" s="7"/>
      <c r="C374" s="7"/>
      <c r="D374" s="25"/>
      <c r="E374" s="25"/>
      <c r="F374" s="25"/>
      <c r="G374" s="25"/>
      <c r="H374" s="25"/>
      <c r="I374" s="25"/>
      <c r="J374" s="25"/>
      <c r="K374" s="25"/>
      <c r="L374" s="25"/>
      <c r="M374" s="25"/>
      <c r="N374" s="25"/>
      <c r="O374" s="25"/>
      <c r="P374" s="25"/>
      <c r="Q374" s="7"/>
      <c r="R374" s="7"/>
      <c r="S374" s="7"/>
      <c r="T374" s="7"/>
      <c r="U374" s="7"/>
      <c r="V374" s="7"/>
      <c r="W374" s="7"/>
      <c r="X374" s="7"/>
    </row>
    <row r="375" spans="1:24" x14ac:dyDescent="0.2">
      <c r="A375" s="7"/>
      <c r="B375" s="7"/>
      <c r="C375" s="7"/>
      <c r="D375" s="25"/>
      <c r="E375" s="25"/>
      <c r="F375" s="25"/>
      <c r="G375" s="25"/>
      <c r="H375" s="25"/>
      <c r="I375" s="25"/>
      <c r="J375" s="25"/>
      <c r="K375" s="25"/>
      <c r="L375" s="25"/>
      <c r="M375" s="25"/>
      <c r="N375" s="25"/>
      <c r="O375" s="25"/>
      <c r="P375" s="25"/>
      <c r="Q375" s="7"/>
      <c r="R375" s="7"/>
      <c r="S375" s="7"/>
      <c r="T375" s="7"/>
      <c r="U375" s="7"/>
      <c r="V375" s="7"/>
      <c r="W375" s="7"/>
      <c r="X375" s="7"/>
    </row>
    <row r="376" spans="1:24" x14ac:dyDescent="0.2">
      <c r="A376" s="7"/>
      <c r="B376" s="7"/>
      <c r="C376" s="7"/>
      <c r="D376" s="25"/>
      <c r="E376" s="25"/>
      <c r="F376" s="25"/>
      <c r="G376" s="25"/>
      <c r="H376" s="25"/>
      <c r="I376" s="25"/>
      <c r="J376" s="25"/>
      <c r="K376" s="25"/>
      <c r="L376" s="25"/>
      <c r="M376" s="25"/>
      <c r="N376" s="25"/>
      <c r="O376" s="25"/>
      <c r="P376" s="25"/>
      <c r="Q376" s="7"/>
      <c r="R376" s="7"/>
      <c r="S376" s="7"/>
      <c r="T376" s="7"/>
      <c r="U376" s="7"/>
      <c r="V376" s="7"/>
      <c r="W376" s="7"/>
      <c r="X376" s="7"/>
    </row>
    <row r="377" spans="1:24" x14ac:dyDescent="0.2">
      <c r="A377" s="7"/>
      <c r="B377" s="7"/>
      <c r="C377" s="7"/>
      <c r="D377" s="25"/>
      <c r="E377" s="25"/>
      <c r="F377" s="25"/>
      <c r="G377" s="25"/>
      <c r="H377" s="25"/>
      <c r="I377" s="25"/>
      <c r="J377" s="25"/>
      <c r="K377" s="25"/>
      <c r="L377" s="25"/>
      <c r="M377" s="25"/>
      <c r="N377" s="25"/>
      <c r="O377" s="25"/>
      <c r="P377" s="25"/>
      <c r="Q377" s="7"/>
      <c r="R377" s="7"/>
      <c r="S377" s="7"/>
      <c r="T377" s="7"/>
      <c r="U377" s="7"/>
      <c r="V377" s="7"/>
      <c r="W377" s="7"/>
      <c r="X377" s="7"/>
    </row>
    <row r="378" spans="1:24" x14ac:dyDescent="0.2">
      <c r="A378" s="7"/>
      <c r="B378" s="7"/>
      <c r="C378" s="7"/>
      <c r="D378" s="25"/>
      <c r="E378" s="25"/>
      <c r="F378" s="25"/>
      <c r="G378" s="25"/>
      <c r="H378" s="25"/>
      <c r="I378" s="25"/>
      <c r="J378" s="25"/>
      <c r="K378" s="25"/>
      <c r="L378" s="25"/>
      <c r="M378" s="25"/>
      <c r="N378" s="25"/>
      <c r="O378" s="25"/>
      <c r="P378" s="25"/>
      <c r="Q378" s="7"/>
      <c r="R378" s="7"/>
      <c r="S378" s="7"/>
      <c r="T378" s="7"/>
      <c r="U378" s="7"/>
      <c r="V378" s="7"/>
      <c r="W378" s="7"/>
      <c r="X378" s="7"/>
    </row>
    <row r="379" spans="1:24" x14ac:dyDescent="0.2">
      <c r="A379" s="7"/>
      <c r="B379" s="7"/>
      <c r="C379" s="7"/>
      <c r="D379" s="25"/>
      <c r="E379" s="25"/>
      <c r="F379" s="25"/>
      <c r="G379" s="25"/>
      <c r="H379" s="25"/>
      <c r="I379" s="25"/>
      <c r="J379" s="25"/>
      <c r="K379" s="25"/>
      <c r="L379" s="25"/>
      <c r="M379" s="25"/>
      <c r="N379" s="25"/>
      <c r="O379" s="25"/>
      <c r="P379" s="25"/>
      <c r="Q379" s="7"/>
      <c r="R379" s="7"/>
      <c r="S379" s="7"/>
      <c r="T379" s="7"/>
      <c r="U379" s="7"/>
      <c r="V379" s="7"/>
      <c r="W379" s="7"/>
      <c r="X379" s="7"/>
    </row>
    <row r="380" spans="1:24" x14ac:dyDescent="0.2">
      <c r="A380" s="7"/>
      <c r="B380" s="7"/>
      <c r="C380" s="7"/>
      <c r="D380" s="25"/>
      <c r="E380" s="25"/>
      <c r="F380" s="25"/>
      <c r="G380" s="25"/>
      <c r="H380" s="25"/>
      <c r="I380" s="25"/>
      <c r="J380" s="25"/>
      <c r="K380" s="25"/>
      <c r="L380" s="25"/>
      <c r="M380" s="25"/>
      <c r="N380" s="25"/>
      <c r="O380" s="25"/>
      <c r="P380" s="25"/>
      <c r="Q380" s="7"/>
      <c r="R380" s="7"/>
      <c r="S380" s="7"/>
      <c r="T380" s="7"/>
      <c r="U380" s="7"/>
      <c r="V380" s="7"/>
      <c r="W380" s="7"/>
      <c r="X380" s="7"/>
    </row>
    <row r="381" spans="1:24" x14ac:dyDescent="0.2">
      <c r="A381" s="7"/>
      <c r="B381" s="7"/>
      <c r="C381" s="7"/>
      <c r="D381" s="25"/>
      <c r="E381" s="25"/>
      <c r="F381" s="25"/>
      <c r="G381" s="25"/>
      <c r="H381" s="25"/>
      <c r="I381" s="25"/>
      <c r="J381" s="25"/>
      <c r="K381" s="25"/>
      <c r="L381" s="25"/>
      <c r="M381" s="25"/>
      <c r="N381" s="25"/>
      <c r="O381" s="25"/>
      <c r="P381" s="25"/>
      <c r="Q381" s="7"/>
      <c r="R381" s="7"/>
      <c r="S381" s="7"/>
      <c r="T381" s="7"/>
      <c r="U381" s="7"/>
      <c r="V381" s="7"/>
      <c r="W381" s="7"/>
      <c r="X381" s="7"/>
    </row>
    <row r="382" spans="1:24" x14ac:dyDescent="0.2">
      <c r="A382" s="7"/>
      <c r="B382" s="7"/>
      <c r="C382" s="7"/>
      <c r="D382" s="25"/>
      <c r="E382" s="25"/>
      <c r="F382" s="25"/>
      <c r="G382" s="25"/>
      <c r="H382" s="25"/>
      <c r="I382" s="25"/>
      <c r="J382" s="25"/>
      <c r="K382" s="25"/>
      <c r="L382" s="25"/>
      <c r="M382" s="25"/>
      <c r="N382" s="25"/>
      <c r="O382" s="25"/>
      <c r="P382" s="25"/>
      <c r="Q382" s="7"/>
      <c r="R382" s="7"/>
      <c r="S382" s="7"/>
      <c r="T382" s="7"/>
      <c r="U382" s="7"/>
      <c r="V382" s="7"/>
      <c r="W382" s="7"/>
      <c r="X382" s="7"/>
    </row>
    <row r="383" spans="1:24" x14ac:dyDescent="0.2">
      <c r="A383" s="7"/>
      <c r="B383" s="7"/>
      <c r="C383" s="7"/>
      <c r="D383" s="25"/>
      <c r="E383" s="25"/>
      <c r="F383" s="25"/>
      <c r="G383" s="25"/>
      <c r="H383" s="25"/>
      <c r="I383" s="25"/>
      <c r="J383" s="25"/>
      <c r="K383" s="25"/>
      <c r="L383" s="25"/>
      <c r="M383" s="25"/>
      <c r="N383" s="25"/>
      <c r="O383" s="25"/>
      <c r="P383" s="25"/>
      <c r="Q383" s="7"/>
      <c r="R383" s="7"/>
      <c r="S383" s="7"/>
      <c r="T383" s="7"/>
      <c r="U383" s="7"/>
      <c r="V383" s="7"/>
      <c r="W383" s="7"/>
      <c r="X383" s="7"/>
    </row>
    <row r="384" spans="1:24" x14ac:dyDescent="0.2">
      <c r="A384" s="7"/>
      <c r="B384" s="7"/>
      <c r="C384" s="7"/>
      <c r="D384" s="25"/>
      <c r="E384" s="25"/>
      <c r="F384" s="25"/>
      <c r="G384" s="25"/>
      <c r="H384" s="25"/>
      <c r="I384" s="25"/>
      <c r="J384" s="25"/>
      <c r="K384" s="25"/>
      <c r="L384" s="25"/>
      <c r="M384" s="25"/>
      <c r="N384" s="25"/>
      <c r="O384" s="25"/>
      <c r="P384" s="25"/>
      <c r="Q384" s="7"/>
      <c r="R384" s="7"/>
      <c r="S384" s="7"/>
      <c r="T384" s="7"/>
      <c r="U384" s="7"/>
      <c r="V384" s="7"/>
      <c r="W384" s="7"/>
      <c r="X384" s="7"/>
    </row>
    <row r="385" spans="1:24" x14ac:dyDescent="0.2">
      <c r="A385" s="7"/>
      <c r="B385" s="7"/>
      <c r="C385" s="7"/>
      <c r="D385" s="25"/>
      <c r="E385" s="25"/>
      <c r="F385" s="25"/>
      <c r="G385" s="25"/>
      <c r="H385" s="25"/>
      <c r="I385" s="25"/>
      <c r="J385" s="25"/>
      <c r="K385" s="25"/>
      <c r="L385" s="25"/>
      <c r="M385" s="25"/>
      <c r="N385" s="25"/>
      <c r="O385" s="25"/>
      <c r="P385" s="25"/>
      <c r="Q385" s="7"/>
      <c r="R385" s="7"/>
      <c r="S385" s="7"/>
      <c r="T385" s="7"/>
      <c r="U385" s="7"/>
      <c r="V385" s="7"/>
      <c r="W385" s="7"/>
      <c r="X385" s="7"/>
    </row>
    <row r="386" spans="1:24" x14ac:dyDescent="0.2">
      <c r="A386" s="7"/>
      <c r="B386" s="7"/>
      <c r="C386" s="7"/>
      <c r="D386" s="25"/>
      <c r="E386" s="25"/>
      <c r="F386" s="25"/>
      <c r="G386" s="25"/>
      <c r="H386" s="25"/>
      <c r="I386" s="25"/>
      <c r="J386" s="25"/>
      <c r="K386" s="25"/>
      <c r="L386" s="25"/>
      <c r="M386" s="25"/>
      <c r="N386" s="25"/>
      <c r="O386" s="25"/>
      <c r="P386" s="25"/>
      <c r="Q386" s="7"/>
      <c r="R386" s="7"/>
      <c r="S386" s="7"/>
      <c r="T386" s="7"/>
      <c r="U386" s="7"/>
      <c r="V386" s="7"/>
      <c r="W386" s="7"/>
      <c r="X386" s="7"/>
    </row>
    <row r="387" spans="1:24" x14ac:dyDescent="0.2">
      <c r="A387" s="7"/>
      <c r="B387" s="7"/>
      <c r="C387" s="7"/>
      <c r="D387" s="25"/>
      <c r="E387" s="25"/>
      <c r="F387" s="25"/>
      <c r="G387" s="25"/>
      <c r="H387" s="25"/>
      <c r="I387" s="25"/>
      <c r="J387" s="25"/>
      <c r="K387" s="25"/>
      <c r="L387" s="25"/>
      <c r="M387" s="25"/>
      <c r="N387" s="25"/>
      <c r="O387" s="25"/>
      <c r="P387" s="25"/>
      <c r="Q387" s="7"/>
      <c r="R387" s="7"/>
      <c r="S387" s="7"/>
      <c r="T387" s="7"/>
      <c r="U387" s="7"/>
      <c r="V387" s="7"/>
      <c r="W387" s="7"/>
      <c r="X387" s="7"/>
    </row>
    <row r="388" spans="1:24" x14ac:dyDescent="0.2">
      <c r="A388" s="7"/>
      <c r="B388" s="7"/>
      <c r="C388" s="7"/>
      <c r="D388" s="25"/>
      <c r="E388" s="25"/>
      <c r="F388" s="25"/>
      <c r="G388" s="25"/>
      <c r="H388" s="25"/>
      <c r="I388" s="25"/>
      <c r="J388" s="25"/>
      <c r="K388" s="25"/>
      <c r="L388" s="25"/>
      <c r="M388" s="25"/>
      <c r="N388" s="25"/>
      <c r="O388" s="25"/>
      <c r="P388" s="25"/>
      <c r="Q388" s="7"/>
      <c r="R388" s="7"/>
      <c r="S388" s="7"/>
      <c r="T388" s="7"/>
      <c r="U388" s="7"/>
      <c r="V388" s="7"/>
      <c r="W388" s="7"/>
      <c r="X388" s="7"/>
    </row>
    <row r="389" spans="1:24" x14ac:dyDescent="0.2">
      <c r="A389" s="7"/>
      <c r="B389" s="7"/>
      <c r="C389" s="7"/>
      <c r="D389" s="25"/>
      <c r="E389" s="25"/>
      <c r="F389" s="25"/>
      <c r="G389" s="25"/>
      <c r="H389" s="25"/>
      <c r="I389" s="25"/>
      <c r="J389" s="25"/>
      <c r="K389" s="25"/>
      <c r="L389" s="25"/>
      <c r="M389" s="25"/>
      <c r="N389" s="25"/>
      <c r="O389" s="25"/>
      <c r="P389" s="25"/>
      <c r="Q389" s="7"/>
      <c r="R389" s="7"/>
      <c r="S389" s="7"/>
      <c r="T389" s="7"/>
      <c r="U389" s="7"/>
      <c r="V389" s="7"/>
      <c r="W389" s="7"/>
      <c r="X389" s="7"/>
    </row>
    <row r="390" spans="1:24" x14ac:dyDescent="0.2">
      <c r="A390" s="7"/>
      <c r="B390" s="7"/>
      <c r="C390" s="7"/>
      <c r="D390" s="25"/>
      <c r="E390" s="25"/>
      <c r="F390" s="25"/>
      <c r="G390" s="25"/>
      <c r="H390" s="25"/>
      <c r="I390" s="25"/>
      <c r="J390" s="25"/>
      <c r="K390" s="25"/>
      <c r="L390" s="25"/>
      <c r="M390" s="25"/>
      <c r="N390" s="25"/>
      <c r="O390" s="25"/>
      <c r="P390" s="25"/>
      <c r="Q390" s="7"/>
      <c r="R390" s="7"/>
      <c r="S390" s="7"/>
      <c r="T390" s="7"/>
      <c r="U390" s="7"/>
      <c r="V390" s="7"/>
      <c r="W390" s="7"/>
      <c r="X390" s="7"/>
    </row>
    <row r="391" spans="1:24" x14ac:dyDescent="0.2">
      <c r="A391" s="7"/>
      <c r="B391" s="7"/>
      <c r="C391" s="7"/>
      <c r="D391" s="25"/>
      <c r="E391" s="25"/>
      <c r="F391" s="25"/>
      <c r="G391" s="25"/>
      <c r="H391" s="25"/>
      <c r="I391" s="25"/>
      <c r="J391" s="25"/>
      <c r="K391" s="25"/>
      <c r="L391" s="25"/>
      <c r="M391" s="25"/>
      <c r="N391" s="25"/>
      <c r="O391" s="25"/>
      <c r="P391" s="25"/>
      <c r="Q391" s="7"/>
      <c r="R391" s="7"/>
      <c r="S391" s="7"/>
      <c r="T391" s="7"/>
      <c r="U391" s="7"/>
      <c r="V391" s="7"/>
      <c r="W391" s="7"/>
      <c r="X391" s="7"/>
    </row>
    <row r="392" spans="1:24" x14ac:dyDescent="0.2">
      <c r="A392" s="7"/>
      <c r="B392" s="7"/>
      <c r="C392" s="7"/>
      <c r="D392" s="25"/>
      <c r="E392" s="25"/>
      <c r="F392" s="25"/>
      <c r="G392" s="25"/>
      <c r="H392" s="25"/>
      <c r="I392" s="25"/>
      <c r="J392" s="25"/>
      <c r="K392" s="25"/>
      <c r="L392" s="25"/>
      <c r="M392" s="25"/>
      <c r="N392" s="25"/>
      <c r="O392" s="25"/>
      <c r="P392" s="25"/>
      <c r="Q392" s="7"/>
      <c r="R392" s="7"/>
      <c r="S392" s="7"/>
      <c r="T392" s="7"/>
      <c r="U392" s="7"/>
      <c r="V392" s="7"/>
      <c r="W392" s="7"/>
      <c r="X392" s="7"/>
    </row>
    <row r="393" spans="1:24" x14ac:dyDescent="0.2">
      <c r="A393" s="7"/>
      <c r="B393" s="7"/>
      <c r="C393" s="7"/>
      <c r="D393" s="25"/>
      <c r="E393" s="25"/>
      <c r="F393" s="25"/>
      <c r="G393" s="25"/>
      <c r="H393" s="25"/>
      <c r="I393" s="25"/>
      <c r="J393" s="25"/>
      <c r="K393" s="25"/>
      <c r="L393" s="25"/>
      <c r="M393" s="25"/>
      <c r="N393" s="25"/>
      <c r="O393" s="25"/>
      <c r="P393" s="25"/>
      <c r="Q393" s="7"/>
      <c r="R393" s="7"/>
      <c r="S393" s="7"/>
      <c r="T393" s="7"/>
      <c r="U393" s="7"/>
      <c r="V393" s="7"/>
      <c r="W393" s="7"/>
      <c r="X393" s="7"/>
    </row>
    <row r="394" spans="1:24" x14ac:dyDescent="0.2">
      <c r="A394" s="7"/>
      <c r="B394" s="7"/>
      <c r="C394" s="7"/>
      <c r="D394" s="25"/>
      <c r="E394" s="25"/>
      <c r="F394" s="25"/>
      <c r="G394" s="25"/>
      <c r="H394" s="25"/>
      <c r="I394" s="25"/>
      <c r="J394" s="25"/>
      <c r="K394" s="25"/>
      <c r="L394" s="25"/>
      <c r="M394" s="25"/>
      <c r="N394" s="25"/>
      <c r="O394" s="25"/>
      <c r="P394" s="25"/>
      <c r="Q394" s="7"/>
      <c r="R394" s="7"/>
      <c r="S394" s="7"/>
      <c r="T394" s="7"/>
      <c r="U394" s="7"/>
      <c r="V394" s="7"/>
      <c r="W394" s="7"/>
      <c r="X394" s="7"/>
    </row>
    <row r="395" spans="1:24" x14ac:dyDescent="0.2">
      <c r="A395" s="7"/>
      <c r="B395" s="7"/>
      <c r="C395" s="7"/>
      <c r="D395" s="25"/>
      <c r="E395" s="25"/>
      <c r="F395" s="25"/>
      <c r="G395" s="25"/>
      <c r="H395" s="25"/>
      <c r="I395" s="25"/>
      <c r="J395" s="25"/>
      <c r="K395" s="25"/>
      <c r="L395" s="25"/>
      <c r="M395" s="25"/>
      <c r="N395" s="25"/>
      <c r="O395" s="25"/>
      <c r="P395" s="25"/>
      <c r="Q395" s="7"/>
      <c r="R395" s="7"/>
      <c r="S395" s="7"/>
      <c r="T395" s="7"/>
      <c r="U395" s="7"/>
      <c r="V395" s="7"/>
      <c r="W395" s="7"/>
      <c r="X395" s="7"/>
    </row>
    <row r="396" spans="1:24" x14ac:dyDescent="0.2">
      <c r="A396" s="7"/>
      <c r="B396" s="7"/>
      <c r="C396" s="7"/>
      <c r="D396" s="25"/>
      <c r="E396" s="25"/>
      <c r="F396" s="25"/>
      <c r="G396" s="25"/>
      <c r="H396" s="25"/>
      <c r="I396" s="25"/>
      <c r="J396" s="25"/>
      <c r="K396" s="25"/>
      <c r="L396" s="25"/>
      <c r="M396" s="25"/>
      <c r="N396" s="25"/>
      <c r="O396" s="25"/>
      <c r="P396" s="25"/>
      <c r="Q396" s="7"/>
      <c r="R396" s="7"/>
      <c r="S396" s="7"/>
      <c r="T396" s="7"/>
      <c r="U396" s="7"/>
      <c r="V396" s="7"/>
      <c r="W396" s="7"/>
      <c r="X396" s="7"/>
    </row>
    <row r="397" spans="1:24" x14ac:dyDescent="0.2">
      <c r="A397" s="7"/>
      <c r="B397" s="7"/>
      <c r="C397" s="7"/>
      <c r="D397" s="25"/>
      <c r="E397" s="25"/>
      <c r="F397" s="25"/>
      <c r="G397" s="25"/>
      <c r="H397" s="25"/>
      <c r="I397" s="25"/>
      <c r="J397" s="25"/>
      <c r="K397" s="25"/>
      <c r="L397" s="25"/>
      <c r="M397" s="25"/>
      <c r="N397" s="25"/>
      <c r="O397" s="25"/>
      <c r="P397" s="25"/>
      <c r="Q397" s="7"/>
      <c r="R397" s="7"/>
      <c r="S397" s="7"/>
      <c r="T397" s="7"/>
      <c r="U397" s="7"/>
      <c r="V397" s="7"/>
      <c r="W397" s="7"/>
      <c r="X397" s="7"/>
    </row>
    <row r="398" spans="1:24" x14ac:dyDescent="0.2">
      <c r="A398" s="7"/>
      <c r="B398" s="7"/>
      <c r="C398" s="7"/>
      <c r="D398" s="25"/>
      <c r="E398" s="25"/>
      <c r="F398" s="25"/>
      <c r="G398" s="25"/>
      <c r="H398" s="25"/>
      <c r="I398" s="25"/>
      <c r="J398" s="25"/>
      <c r="K398" s="25"/>
      <c r="L398" s="25"/>
      <c r="M398" s="25"/>
      <c r="N398" s="25"/>
      <c r="O398" s="25"/>
      <c r="P398" s="25"/>
      <c r="Q398" s="7"/>
      <c r="R398" s="7"/>
      <c r="S398" s="7"/>
      <c r="T398" s="7"/>
      <c r="U398" s="7"/>
      <c r="V398" s="7"/>
      <c r="W398" s="7"/>
      <c r="X398" s="7"/>
    </row>
    <row r="399" spans="1:24" x14ac:dyDescent="0.2">
      <c r="A399" s="7"/>
      <c r="B399" s="7"/>
      <c r="C399" s="7"/>
      <c r="D399" s="25"/>
      <c r="E399" s="25"/>
      <c r="F399" s="25"/>
      <c r="G399" s="25"/>
      <c r="H399" s="25"/>
      <c r="I399" s="25"/>
      <c r="J399" s="25"/>
      <c r="K399" s="25"/>
      <c r="L399" s="25"/>
      <c r="M399" s="25"/>
      <c r="N399" s="25"/>
      <c r="O399" s="25"/>
      <c r="P399" s="25"/>
      <c r="Q399" s="7"/>
      <c r="R399" s="7"/>
      <c r="S399" s="7"/>
      <c r="T399" s="7"/>
      <c r="U399" s="7"/>
      <c r="V399" s="7"/>
      <c r="W399" s="7"/>
      <c r="X399" s="7"/>
    </row>
    <row r="400" spans="1:24" x14ac:dyDescent="0.2">
      <c r="A400" s="7"/>
      <c r="B400" s="7"/>
      <c r="C400" s="7"/>
      <c r="D400" s="25"/>
      <c r="E400" s="25"/>
      <c r="F400" s="25"/>
      <c r="G400" s="25"/>
      <c r="H400" s="25"/>
      <c r="I400" s="25"/>
      <c r="J400" s="25"/>
      <c r="K400" s="25"/>
      <c r="L400" s="25"/>
      <c r="M400" s="25"/>
      <c r="N400" s="25"/>
      <c r="O400" s="25"/>
      <c r="P400" s="25"/>
      <c r="Q400" s="7"/>
      <c r="R400" s="7"/>
      <c r="S400" s="7"/>
      <c r="T400" s="7"/>
      <c r="U400" s="7"/>
      <c r="V400" s="7"/>
      <c r="W400" s="7"/>
      <c r="X400" s="7"/>
    </row>
    <row r="401" spans="1:24" x14ac:dyDescent="0.2">
      <c r="A401" s="7"/>
      <c r="B401" s="7"/>
      <c r="C401" s="7"/>
      <c r="D401" s="25"/>
      <c r="E401" s="25"/>
      <c r="F401" s="25"/>
      <c r="G401" s="25"/>
      <c r="H401" s="25"/>
      <c r="I401" s="25"/>
      <c r="J401" s="25"/>
      <c r="K401" s="25"/>
      <c r="L401" s="25"/>
      <c r="M401" s="25"/>
      <c r="N401" s="25"/>
      <c r="O401" s="25"/>
      <c r="P401" s="25"/>
      <c r="Q401" s="7"/>
      <c r="R401" s="7"/>
      <c r="S401" s="7"/>
      <c r="T401" s="7"/>
      <c r="U401" s="7"/>
      <c r="V401" s="7"/>
      <c r="W401" s="7"/>
      <c r="X401" s="7"/>
    </row>
    <row r="402" spans="1:24" x14ac:dyDescent="0.2">
      <c r="A402" s="7"/>
      <c r="B402" s="7"/>
      <c r="C402" s="7"/>
      <c r="D402" s="25"/>
      <c r="E402" s="25"/>
      <c r="F402" s="25"/>
      <c r="G402" s="25"/>
      <c r="H402" s="25"/>
      <c r="I402" s="25"/>
      <c r="J402" s="25"/>
      <c r="K402" s="25"/>
      <c r="L402" s="25"/>
      <c r="M402" s="25"/>
      <c r="N402" s="25"/>
      <c r="O402" s="25"/>
      <c r="P402" s="25"/>
      <c r="Q402" s="7"/>
      <c r="R402" s="7"/>
      <c r="S402" s="7"/>
      <c r="T402" s="7"/>
      <c r="U402" s="7"/>
      <c r="V402" s="7"/>
      <c r="W402" s="7"/>
      <c r="X402" s="7"/>
    </row>
    <row r="403" spans="1:24" x14ac:dyDescent="0.2">
      <c r="A403" s="7"/>
      <c r="B403" s="7"/>
      <c r="C403" s="7"/>
      <c r="D403" s="25"/>
      <c r="E403" s="25"/>
      <c r="F403" s="25"/>
      <c r="G403" s="25"/>
      <c r="H403" s="25"/>
      <c r="I403" s="25"/>
      <c r="J403" s="25"/>
      <c r="K403" s="25"/>
      <c r="L403" s="25"/>
      <c r="M403" s="25"/>
      <c r="N403" s="25"/>
      <c r="O403" s="25"/>
      <c r="P403" s="25"/>
      <c r="Q403" s="7"/>
      <c r="R403" s="7"/>
      <c r="S403" s="7"/>
      <c r="T403" s="7"/>
      <c r="U403" s="7"/>
      <c r="V403" s="7"/>
      <c r="W403" s="7"/>
      <c r="X403" s="7"/>
    </row>
    <row r="404" spans="1:24" x14ac:dyDescent="0.2">
      <c r="A404" s="7"/>
      <c r="B404" s="7"/>
      <c r="C404" s="7"/>
      <c r="D404" s="25"/>
      <c r="E404" s="25"/>
      <c r="F404" s="25"/>
      <c r="G404" s="25"/>
      <c r="H404" s="25"/>
      <c r="I404" s="25"/>
      <c r="J404" s="25"/>
      <c r="K404" s="25"/>
      <c r="L404" s="25"/>
      <c r="M404" s="25"/>
      <c r="N404" s="25"/>
      <c r="O404" s="25"/>
      <c r="P404" s="25"/>
      <c r="Q404" s="7"/>
      <c r="R404" s="7"/>
      <c r="S404" s="7"/>
      <c r="T404" s="7"/>
      <c r="U404" s="7"/>
      <c r="V404" s="7"/>
      <c r="W404" s="7"/>
      <c r="X404" s="7"/>
    </row>
    <row r="405" spans="1:24" x14ac:dyDescent="0.2">
      <c r="A405" s="7"/>
      <c r="B405" s="7"/>
      <c r="C405" s="7"/>
      <c r="D405" s="25"/>
      <c r="E405" s="25"/>
      <c r="F405" s="25"/>
      <c r="G405" s="25"/>
      <c r="H405" s="25"/>
      <c r="I405" s="25"/>
      <c r="J405" s="25"/>
      <c r="K405" s="25"/>
      <c r="L405" s="25"/>
      <c r="M405" s="25"/>
      <c r="N405" s="25"/>
      <c r="O405" s="25"/>
      <c r="P405" s="25"/>
      <c r="Q405" s="7"/>
      <c r="R405" s="7"/>
      <c r="S405" s="7"/>
      <c r="T405" s="7"/>
      <c r="U405" s="7"/>
      <c r="V405" s="7"/>
      <c r="W405" s="7"/>
      <c r="X405" s="7"/>
    </row>
    <row r="406" spans="1:24" x14ac:dyDescent="0.2">
      <c r="A406" s="7"/>
      <c r="B406" s="7"/>
      <c r="C406" s="7"/>
      <c r="D406" s="25"/>
      <c r="E406" s="25"/>
      <c r="F406" s="25"/>
      <c r="G406" s="25"/>
      <c r="H406" s="25"/>
      <c r="I406" s="25"/>
      <c r="J406" s="25"/>
      <c r="K406" s="25"/>
      <c r="L406" s="25"/>
      <c r="M406" s="25"/>
      <c r="N406" s="25"/>
      <c r="O406" s="25"/>
      <c r="P406" s="25"/>
      <c r="Q406" s="7"/>
      <c r="R406" s="7"/>
      <c r="S406" s="7"/>
      <c r="T406" s="7"/>
      <c r="U406" s="7"/>
      <c r="V406" s="7"/>
      <c r="W406" s="7"/>
      <c r="X406" s="7"/>
    </row>
    <row r="407" spans="1:24" x14ac:dyDescent="0.2">
      <c r="A407" s="7"/>
      <c r="B407" s="7"/>
      <c r="C407" s="7"/>
      <c r="D407" s="25"/>
      <c r="E407" s="25"/>
      <c r="F407" s="25"/>
      <c r="G407" s="25"/>
      <c r="H407" s="25"/>
      <c r="I407" s="25"/>
      <c r="J407" s="25"/>
      <c r="K407" s="25"/>
      <c r="L407" s="25"/>
      <c r="M407" s="25"/>
      <c r="N407" s="25"/>
      <c r="O407" s="25"/>
      <c r="P407" s="25"/>
      <c r="Q407" s="7"/>
      <c r="R407" s="7"/>
      <c r="S407" s="7"/>
      <c r="T407" s="7"/>
      <c r="U407" s="7"/>
      <c r="V407" s="7"/>
      <c r="W407" s="7"/>
      <c r="X407" s="7"/>
    </row>
    <row r="408" spans="1:24" x14ac:dyDescent="0.2">
      <c r="A408" s="7"/>
      <c r="B408" s="7"/>
      <c r="C408" s="7"/>
      <c r="D408" s="25"/>
      <c r="E408" s="25"/>
      <c r="F408" s="25"/>
      <c r="G408" s="25"/>
      <c r="H408" s="25"/>
      <c r="I408" s="25"/>
      <c r="J408" s="25"/>
      <c r="K408" s="25"/>
      <c r="L408" s="25"/>
      <c r="M408" s="25"/>
      <c r="N408" s="25"/>
      <c r="O408" s="25"/>
      <c r="P408" s="25"/>
      <c r="Q408" s="7"/>
      <c r="R408" s="7"/>
      <c r="S408" s="7"/>
      <c r="T408" s="7"/>
      <c r="U408" s="7"/>
      <c r="V408" s="7"/>
      <c r="W408" s="7"/>
      <c r="X408" s="7"/>
    </row>
    <row r="409" spans="1:24" x14ac:dyDescent="0.2">
      <c r="A409" s="7"/>
      <c r="B409" s="7"/>
      <c r="C409" s="7"/>
      <c r="D409" s="25"/>
      <c r="E409" s="25"/>
      <c r="F409" s="25"/>
      <c r="G409" s="25"/>
      <c r="H409" s="25"/>
      <c r="I409" s="25"/>
      <c r="J409" s="25"/>
      <c r="K409" s="25"/>
      <c r="L409" s="25"/>
      <c r="M409" s="25"/>
      <c r="N409" s="25"/>
      <c r="O409" s="25"/>
      <c r="P409" s="25"/>
      <c r="Q409" s="7"/>
      <c r="R409" s="7"/>
      <c r="S409" s="7"/>
      <c r="T409" s="7"/>
      <c r="U409" s="7"/>
      <c r="V409" s="7"/>
      <c r="W409" s="7"/>
      <c r="X409" s="7"/>
    </row>
    <row r="410" spans="1:24" x14ac:dyDescent="0.2">
      <c r="A410" s="7"/>
      <c r="B410" s="7"/>
      <c r="C410" s="7"/>
      <c r="D410" s="25"/>
      <c r="E410" s="25"/>
      <c r="F410" s="25"/>
      <c r="G410" s="25"/>
      <c r="H410" s="25"/>
      <c r="I410" s="25"/>
      <c r="J410" s="25"/>
      <c r="K410" s="25"/>
      <c r="L410" s="25"/>
      <c r="M410" s="25"/>
      <c r="N410" s="25"/>
      <c r="O410" s="25"/>
      <c r="P410" s="25"/>
      <c r="Q410" s="7"/>
      <c r="R410" s="7"/>
      <c r="S410" s="7"/>
      <c r="T410" s="7"/>
      <c r="U410" s="7"/>
      <c r="V410" s="7"/>
      <c r="W410" s="7"/>
      <c r="X410" s="7"/>
    </row>
    <row r="411" spans="1:24" x14ac:dyDescent="0.2">
      <c r="A411" s="7"/>
      <c r="B411" s="7"/>
      <c r="C411" s="7"/>
      <c r="D411" s="25"/>
      <c r="E411" s="25"/>
      <c r="F411" s="25"/>
      <c r="G411" s="25"/>
      <c r="H411" s="25"/>
      <c r="I411" s="25"/>
      <c r="J411" s="25"/>
      <c r="K411" s="25"/>
      <c r="L411" s="25"/>
      <c r="M411" s="25"/>
      <c r="N411" s="25"/>
      <c r="O411" s="25"/>
      <c r="P411" s="25"/>
      <c r="Q411" s="7"/>
      <c r="R411" s="7"/>
      <c r="S411" s="7"/>
      <c r="T411" s="7"/>
      <c r="U411" s="7"/>
      <c r="V411" s="7"/>
      <c r="W411" s="7"/>
      <c r="X411" s="7"/>
    </row>
    <row r="412" spans="1:24" x14ac:dyDescent="0.2">
      <c r="A412" s="7"/>
      <c r="B412" s="7"/>
      <c r="C412" s="7"/>
      <c r="D412" s="25"/>
      <c r="E412" s="25"/>
      <c r="F412" s="25"/>
      <c r="G412" s="25"/>
      <c r="H412" s="25"/>
      <c r="I412" s="25"/>
      <c r="J412" s="25"/>
      <c r="K412" s="25"/>
      <c r="L412" s="25"/>
      <c r="M412" s="25"/>
      <c r="N412" s="25"/>
      <c r="O412" s="25"/>
      <c r="P412" s="25"/>
      <c r="Q412" s="7"/>
      <c r="R412" s="7"/>
      <c r="S412" s="7"/>
      <c r="T412" s="7"/>
      <c r="U412" s="7"/>
      <c r="V412" s="7"/>
      <c r="W412" s="7"/>
      <c r="X412" s="7"/>
    </row>
    <row r="413" spans="1:24" x14ac:dyDescent="0.2">
      <c r="A413" s="7"/>
      <c r="B413" s="7"/>
      <c r="C413" s="7"/>
      <c r="D413" s="25"/>
      <c r="E413" s="25"/>
      <c r="F413" s="25"/>
      <c r="G413" s="25"/>
      <c r="H413" s="25"/>
      <c r="I413" s="25"/>
      <c r="J413" s="25"/>
      <c r="K413" s="25"/>
      <c r="L413" s="25"/>
      <c r="M413" s="25"/>
      <c r="N413" s="25"/>
      <c r="O413" s="25"/>
      <c r="P413" s="25"/>
      <c r="Q413" s="7"/>
      <c r="R413" s="7"/>
      <c r="S413" s="7"/>
      <c r="T413" s="7"/>
      <c r="U413" s="7"/>
      <c r="V413" s="7"/>
      <c r="W413" s="7"/>
      <c r="X413" s="7"/>
    </row>
    <row r="414" spans="1:24" x14ac:dyDescent="0.2">
      <c r="A414" s="7"/>
      <c r="B414" s="7"/>
      <c r="C414" s="7"/>
      <c r="D414" s="25"/>
      <c r="E414" s="25"/>
      <c r="F414" s="25"/>
      <c r="G414" s="25"/>
      <c r="H414" s="25"/>
      <c r="I414" s="25"/>
      <c r="J414" s="25"/>
      <c r="K414" s="25"/>
      <c r="L414" s="25"/>
      <c r="M414" s="25"/>
      <c r="N414" s="25"/>
      <c r="O414" s="25"/>
      <c r="P414" s="25"/>
      <c r="Q414" s="7"/>
      <c r="R414" s="7"/>
      <c r="S414" s="7"/>
      <c r="T414" s="7"/>
      <c r="U414" s="7"/>
      <c r="V414" s="7"/>
      <c r="W414" s="7"/>
      <c r="X414" s="7"/>
    </row>
    <row r="415" spans="1:24" x14ac:dyDescent="0.2">
      <c r="A415" s="7"/>
      <c r="B415" s="7"/>
      <c r="C415" s="7"/>
      <c r="D415" s="25"/>
      <c r="E415" s="25"/>
      <c r="F415" s="25"/>
      <c r="G415" s="25"/>
      <c r="H415" s="25"/>
      <c r="I415" s="25"/>
      <c r="J415" s="25"/>
      <c r="K415" s="25"/>
      <c r="L415" s="25"/>
      <c r="M415" s="25"/>
      <c r="N415" s="25"/>
      <c r="O415" s="25"/>
      <c r="P415" s="25"/>
      <c r="Q415" s="7"/>
      <c r="R415" s="7"/>
      <c r="S415" s="7"/>
      <c r="T415" s="7"/>
      <c r="U415" s="7"/>
      <c r="V415" s="7"/>
      <c r="W415" s="7"/>
      <c r="X415" s="7"/>
    </row>
    <row r="416" spans="1:24" x14ac:dyDescent="0.2">
      <c r="A416" s="7"/>
      <c r="B416" s="7"/>
      <c r="C416" s="7"/>
      <c r="D416" s="25"/>
      <c r="E416" s="25"/>
      <c r="F416" s="25"/>
      <c r="G416" s="25"/>
      <c r="H416" s="25"/>
      <c r="I416" s="25"/>
      <c r="J416" s="25"/>
      <c r="K416" s="25"/>
      <c r="L416" s="25"/>
      <c r="M416" s="25"/>
      <c r="N416" s="25"/>
      <c r="O416" s="25"/>
      <c r="P416" s="25"/>
      <c r="Q416" s="7"/>
      <c r="R416" s="7"/>
      <c r="S416" s="7"/>
      <c r="T416" s="7"/>
      <c r="U416" s="7"/>
      <c r="V416" s="7"/>
      <c r="W416" s="7"/>
      <c r="X416" s="7"/>
    </row>
    <row r="417" spans="1:24" x14ac:dyDescent="0.2">
      <c r="A417" s="7"/>
      <c r="B417" s="7"/>
      <c r="C417" s="7"/>
      <c r="D417" s="25"/>
      <c r="E417" s="25"/>
      <c r="F417" s="25"/>
      <c r="G417" s="25"/>
      <c r="H417" s="25"/>
      <c r="I417" s="25"/>
      <c r="J417" s="25"/>
      <c r="K417" s="25"/>
      <c r="L417" s="25"/>
      <c r="M417" s="25"/>
      <c r="N417" s="25"/>
      <c r="O417" s="25"/>
      <c r="P417" s="25"/>
      <c r="Q417" s="7"/>
      <c r="R417" s="7"/>
      <c r="S417" s="7"/>
      <c r="T417" s="7"/>
      <c r="U417" s="7"/>
      <c r="V417" s="7"/>
      <c r="W417" s="7"/>
      <c r="X417" s="7"/>
    </row>
    <row r="418" spans="1:24" x14ac:dyDescent="0.2">
      <c r="A418" s="7"/>
      <c r="B418" s="7"/>
      <c r="C418" s="7"/>
      <c r="D418" s="25"/>
      <c r="E418" s="25"/>
      <c r="F418" s="25"/>
      <c r="G418" s="25"/>
      <c r="H418" s="25"/>
      <c r="I418" s="25"/>
      <c r="J418" s="25"/>
      <c r="K418" s="25"/>
      <c r="L418" s="25"/>
      <c r="M418" s="25"/>
      <c r="N418" s="25"/>
      <c r="O418" s="25"/>
      <c r="P418" s="25"/>
      <c r="Q418" s="7"/>
      <c r="R418" s="7"/>
      <c r="S418" s="7"/>
      <c r="T418" s="7"/>
      <c r="U418" s="7"/>
      <c r="V418" s="7"/>
      <c r="W418" s="7"/>
      <c r="X418" s="7"/>
    </row>
    <row r="419" spans="1:24" x14ac:dyDescent="0.2">
      <c r="A419" s="7"/>
      <c r="B419" s="7"/>
      <c r="C419" s="7"/>
      <c r="D419" s="25"/>
      <c r="E419" s="25"/>
      <c r="F419" s="25"/>
      <c r="G419" s="25"/>
      <c r="H419" s="25"/>
      <c r="I419" s="25"/>
      <c r="J419" s="25"/>
      <c r="K419" s="25"/>
      <c r="L419" s="25"/>
      <c r="M419" s="25"/>
      <c r="N419" s="25"/>
      <c r="O419" s="25"/>
      <c r="P419" s="25"/>
      <c r="Q419" s="7"/>
      <c r="R419" s="7"/>
      <c r="S419" s="7"/>
      <c r="T419" s="7"/>
      <c r="U419" s="7"/>
      <c r="V419" s="7"/>
      <c r="W419" s="7"/>
      <c r="X419" s="7"/>
    </row>
    <row r="420" spans="1:24" x14ac:dyDescent="0.2">
      <c r="A420" s="7"/>
      <c r="B420" s="7"/>
      <c r="C420" s="7"/>
      <c r="D420" s="25"/>
      <c r="E420" s="25"/>
      <c r="F420" s="25"/>
      <c r="G420" s="25"/>
      <c r="H420" s="25"/>
      <c r="I420" s="25"/>
      <c r="J420" s="25"/>
      <c r="K420" s="25"/>
      <c r="L420" s="25"/>
      <c r="M420" s="25"/>
      <c r="N420" s="25"/>
      <c r="O420" s="25"/>
      <c r="P420" s="25"/>
      <c r="Q420" s="7"/>
      <c r="R420" s="7"/>
      <c r="S420" s="7"/>
      <c r="T420" s="7"/>
      <c r="U420" s="7"/>
      <c r="V420" s="7"/>
      <c r="W420" s="7"/>
      <c r="X420" s="7"/>
    </row>
    <row r="421" spans="1:24" x14ac:dyDescent="0.2">
      <c r="A421" s="7"/>
      <c r="B421" s="7"/>
      <c r="C421" s="7"/>
      <c r="D421" s="25"/>
      <c r="E421" s="25"/>
      <c r="F421" s="25"/>
      <c r="G421" s="25"/>
      <c r="H421" s="25"/>
      <c r="I421" s="25"/>
      <c r="J421" s="25"/>
      <c r="K421" s="25"/>
      <c r="L421" s="25"/>
      <c r="M421" s="25"/>
      <c r="N421" s="25"/>
      <c r="O421" s="25"/>
      <c r="P421" s="25"/>
      <c r="Q421" s="7"/>
      <c r="R421" s="7"/>
      <c r="S421" s="7"/>
      <c r="T421" s="7"/>
      <c r="U421" s="7"/>
      <c r="V421" s="7"/>
      <c r="W421" s="7"/>
      <c r="X421" s="7"/>
    </row>
    <row r="422" spans="1:24" x14ac:dyDescent="0.2">
      <c r="A422" s="7"/>
      <c r="B422" s="7"/>
      <c r="C422" s="7"/>
      <c r="D422" s="25"/>
      <c r="E422" s="25"/>
      <c r="F422" s="25"/>
      <c r="G422" s="25"/>
      <c r="H422" s="25"/>
      <c r="I422" s="25"/>
      <c r="J422" s="25"/>
      <c r="K422" s="25"/>
      <c r="L422" s="25"/>
      <c r="M422" s="25"/>
      <c r="N422" s="25"/>
      <c r="O422" s="25"/>
      <c r="P422" s="25"/>
      <c r="Q422" s="7"/>
      <c r="R422" s="7"/>
      <c r="S422" s="7"/>
      <c r="T422" s="7"/>
      <c r="U422" s="7"/>
      <c r="V422" s="7"/>
      <c r="W422" s="7"/>
      <c r="X422" s="7"/>
    </row>
    <row r="423" spans="1:24" x14ac:dyDescent="0.2">
      <c r="A423" s="7"/>
      <c r="B423" s="7"/>
      <c r="C423" s="7"/>
      <c r="D423" s="25"/>
      <c r="E423" s="25"/>
      <c r="F423" s="25"/>
      <c r="G423" s="25"/>
      <c r="H423" s="25"/>
      <c r="I423" s="25"/>
      <c r="J423" s="25"/>
      <c r="K423" s="25"/>
      <c r="L423" s="25"/>
      <c r="M423" s="25"/>
      <c r="N423" s="25"/>
      <c r="O423" s="25"/>
      <c r="P423" s="25"/>
      <c r="Q423" s="7"/>
      <c r="R423" s="7"/>
      <c r="S423" s="7"/>
      <c r="T423" s="7"/>
      <c r="U423" s="7"/>
      <c r="V423" s="7"/>
      <c r="W423" s="7"/>
      <c r="X423" s="7"/>
    </row>
    <row r="424" spans="1:24" x14ac:dyDescent="0.2">
      <c r="A424" s="7"/>
      <c r="B424" s="7"/>
      <c r="C424" s="7"/>
      <c r="D424" s="25"/>
      <c r="E424" s="25"/>
      <c r="F424" s="25"/>
      <c r="G424" s="25"/>
      <c r="H424" s="25"/>
      <c r="I424" s="25"/>
      <c r="J424" s="25"/>
      <c r="K424" s="25"/>
      <c r="L424" s="25"/>
      <c r="M424" s="25"/>
      <c r="N424" s="25"/>
      <c r="O424" s="25"/>
      <c r="P424" s="25"/>
      <c r="Q424" s="7"/>
      <c r="R424" s="7"/>
      <c r="S424" s="7"/>
      <c r="T424" s="7"/>
      <c r="U424" s="7"/>
      <c r="V424" s="7"/>
      <c r="W424" s="7"/>
      <c r="X424" s="7"/>
    </row>
    <row r="425" spans="1:24" x14ac:dyDescent="0.2">
      <c r="A425" s="7"/>
      <c r="B425" s="7"/>
      <c r="C425" s="7"/>
      <c r="D425" s="25"/>
      <c r="E425" s="25"/>
      <c r="F425" s="25"/>
      <c r="G425" s="25"/>
      <c r="H425" s="25"/>
      <c r="I425" s="25"/>
      <c r="J425" s="25"/>
      <c r="K425" s="25"/>
      <c r="L425" s="25"/>
      <c r="M425" s="25"/>
      <c r="N425" s="25"/>
      <c r="O425" s="25"/>
      <c r="P425" s="25"/>
      <c r="Q425" s="7"/>
      <c r="R425" s="7"/>
      <c r="S425" s="7"/>
      <c r="T425" s="7"/>
      <c r="U425" s="7"/>
      <c r="V425" s="7"/>
      <c r="W425" s="7"/>
      <c r="X425" s="7"/>
    </row>
    <row r="426" spans="1:24" x14ac:dyDescent="0.2">
      <c r="A426" s="7"/>
      <c r="B426" s="7"/>
      <c r="C426" s="7"/>
      <c r="D426" s="25"/>
      <c r="E426" s="25"/>
      <c r="F426" s="25"/>
      <c r="G426" s="25"/>
      <c r="H426" s="25"/>
      <c r="I426" s="25"/>
      <c r="J426" s="25"/>
      <c r="K426" s="25"/>
      <c r="L426" s="25"/>
      <c r="M426" s="25"/>
      <c r="N426" s="25"/>
      <c r="O426" s="25"/>
      <c r="P426" s="25"/>
      <c r="Q426" s="7"/>
      <c r="R426" s="7"/>
      <c r="S426" s="7"/>
      <c r="T426" s="7"/>
      <c r="U426" s="7"/>
      <c r="V426" s="7"/>
      <c r="W426" s="7"/>
      <c r="X426" s="7"/>
    </row>
    <row r="427" spans="1:24" x14ac:dyDescent="0.2">
      <c r="A427" s="7"/>
      <c r="B427" s="7"/>
      <c r="C427" s="7"/>
      <c r="D427" s="25"/>
      <c r="E427" s="25"/>
      <c r="F427" s="25"/>
      <c r="G427" s="25"/>
      <c r="H427" s="25"/>
      <c r="I427" s="25"/>
      <c r="J427" s="25"/>
      <c r="K427" s="25"/>
      <c r="L427" s="25"/>
      <c r="M427" s="25"/>
      <c r="N427" s="25"/>
      <c r="O427" s="25"/>
      <c r="P427" s="25"/>
      <c r="Q427" s="7"/>
      <c r="R427" s="7"/>
      <c r="S427" s="7"/>
      <c r="T427" s="7"/>
      <c r="U427" s="7"/>
      <c r="V427" s="7"/>
      <c r="W427" s="7"/>
      <c r="X427" s="7"/>
    </row>
    <row r="428" spans="1:24" x14ac:dyDescent="0.2">
      <c r="A428" s="7"/>
      <c r="B428" s="7"/>
      <c r="C428" s="7"/>
      <c r="D428" s="25"/>
      <c r="E428" s="25"/>
      <c r="F428" s="25"/>
      <c r="G428" s="25"/>
      <c r="H428" s="25"/>
      <c r="I428" s="25"/>
      <c r="J428" s="25"/>
      <c r="K428" s="25"/>
      <c r="L428" s="25"/>
      <c r="M428" s="25"/>
      <c r="N428" s="25"/>
      <c r="O428" s="25"/>
      <c r="P428" s="25"/>
      <c r="Q428" s="7"/>
      <c r="R428" s="7"/>
      <c r="S428" s="7"/>
      <c r="T428" s="7"/>
      <c r="U428" s="7"/>
      <c r="V428" s="7"/>
      <c r="W428" s="7"/>
      <c r="X428" s="7"/>
    </row>
    <row r="429" spans="1:24" x14ac:dyDescent="0.2">
      <c r="A429" s="7"/>
      <c r="B429" s="7"/>
      <c r="C429" s="7"/>
      <c r="D429" s="25"/>
      <c r="E429" s="25"/>
      <c r="F429" s="25"/>
      <c r="G429" s="25"/>
      <c r="H429" s="25"/>
      <c r="I429" s="25"/>
      <c r="J429" s="25"/>
      <c r="K429" s="25"/>
      <c r="L429" s="25"/>
      <c r="M429" s="25"/>
      <c r="N429" s="25"/>
      <c r="O429" s="25"/>
      <c r="P429" s="25"/>
      <c r="Q429" s="7"/>
      <c r="R429" s="7"/>
      <c r="S429" s="7"/>
      <c r="T429" s="7"/>
      <c r="U429" s="7"/>
      <c r="V429" s="7"/>
      <c r="W429" s="7"/>
      <c r="X429" s="7"/>
    </row>
    <row r="430" spans="1:24" x14ac:dyDescent="0.2">
      <c r="A430" s="7"/>
      <c r="B430" s="7"/>
      <c r="C430" s="7"/>
      <c r="D430" s="25"/>
      <c r="E430" s="25"/>
      <c r="F430" s="25"/>
      <c r="G430" s="25"/>
      <c r="H430" s="25"/>
      <c r="I430" s="25"/>
      <c r="J430" s="25"/>
      <c r="K430" s="25"/>
      <c r="L430" s="25"/>
      <c r="M430" s="25"/>
      <c r="N430" s="25"/>
      <c r="O430" s="25"/>
      <c r="P430" s="25"/>
      <c r="Q430" s="7"/>
      <c r="R430" s="7"/>
      <c r="S430" s="7"/>
      <c r="T430" s="7"/>
      <c r="U430" s="7"/>
      <c r="V430" s="7"/>
      <c r="W430" s="7"/>
      <c r="X430" s="7"/>
    </row>
    <row r="431" spans="1:24" x14ac:dyDescent="0.2">
      <c r="A431" s="7"/>
      <c r="B431" s="7"/>
      <c r="C431" s="7"/>
      <c r="D431" s="25"/>
      <c r="E431" s="25"/>
      <c r="F431" s="25"/>
      <c r="G431" s="25"/>
      <c r="H431" s="25"/>
      <c r="I431" s="25"/>
      <c r="J431" s="25"/>
      <c r="K431" s="25"/>
      <c r="L431" s="25"/>
      <c r="M431" s="25"/>
      <c r="N431" s="25"/>
      <c r="O431" s="25"/>
      <c r="P431" s="25"/>
      <c r="Q431" s="7"/>
      <c r="R431" s="7"/>
      <c r="S431" s="7"/>
      <c r="T431" s="7"/>
      <c r="U431" s="7"/>
      <c r="V431" s="7"/>
      <c r="W431" s="7"/>
      <c r="X431" s="7"/>
    </row>
    <row r="432" spans="1:24" x14ac:dyDescent="0.2">
      <c r="A432" s="7"/>
      <c r="B432" s="7"/>
      <c r="C432" s="7"/>
      <c r="D432" s="25"/>
      <c r="E432" s="25"/>
      <c r="F432" s="25"/>
      <c r="G432" s="25"/>
      <c r="H432" s="25"/>
      <c r="I432" s="25"/>
      <c r="J432" s="25"/>
      <c r="K432" s="25"/>
      <c r="L432" s="25"/>
      <c r="M432" s="25"/>
      <c r="N432" s="25"/>
      <c r="O432" s="25"/>
      <c r="P432" s="25"/>
      <c r="Q432" s="7"/>
      <c r="R432" s="7"/>
      <c r="S432" s="7"/>
      <c r="T432" s="7"/>
      <c r="U432" s="7"/>
      <c r="V432" s="7"/>
      <c r="W432" s="7"/>
      <c r="X432" s="7"/>
    </row>
    <row r="433" spans="1:24" x14ac:dyDescent="0.2">
      <c r="A433" s="7"/>
      <c r="B433" s="7"/>
      <c r="C433" s="7"/>
      <c r="D433" s="25"/>
      <c r="E433" s="25"/>
      <c r="F433" s="25"/>
      <c r="G433" s="25"/>
      <c r="H433" s="25"/>
      <c r="I433" s="25"/>
      <c r="J433" s="25"/>
      <c r="K433" s="25"/>
      <c r="L433" s="25"/>
      <c r="M433" s="25"/>
      <c r="N433" s="25"/>
      <c r="O433" s="25"/>
      <c r="P433" s="25"/>
      <c r="Q433" s="7"/>
      <c r="R433" s="7"/>
      <c r="S433" s="7"/>
      <c r="T433" s="7"/>
      <c r="U433" s="7"/>
      <c r="V433" s="7"/>
      <c r="W433" s="7"/>
      <c r="X433" s="7"/>
    </row>
    <row r="434" spans="1:24" x14ac:dyDescent="0.2">
      <c r="A434" s="7"/>
      <c r="B434" s="7"/>
      <c r="C434" s="7"/>
      <c r="D434" s="25"/>
      <c r="E434" s="25"/>
      <c r="F434" s="25"/>
      <c r="G434" s="25"/>
      <c r="H434" s="25"/>
      <c r="I434" s="25"/>
      <c r="J434" s="25"/>
      <c r="K434" s="25"/>
      <c r="L434" s="25"/>
      <c r="M434" s="25"/>
      <c r="N434" s="25"/>
      <c r="O434" s="25"/>
      <c r="P434" s="25"/>
      <c r="Q434" s="7"/>
      <c r="R434" s="7"/>
      <c r="S434" s="7"/>
      <c r="T434" s="7"/>
      <c r="U434" s="7"/>
      <c r="V434" s="7"/>
      <c r="W434" s="7"/>
      <c r="X434" s="7"/>
    </row>
    <row r="435" spans="1:24" x14ac:dyDescent="0.2">
      <c r="A435" s="7"/>
      <c r="B435" s="7"/>
      <c r="C435" s="7"/>
      <c r="D435" s="25"/>
      <c r="E435" s="25"/>
      <c r="F435" s="25"/>
      <c r="G435" s="25"/>
      <c r="H435" s="25"/>
      <c r="I435" s="25"/>
      <c r="J435" s="25"/>
      <c r="K435" s="25"/>
      <c r="L435" s="25"/>
      <c r="M435" s="25"/>
      <c r="N435" s="25"/>
      <c r="O435" s="25"/>
      <c r="P435" s="25"/>
      <c r="Q435" s="7"/>
      <c r="R435" s="7"/>
      <c r="S435" s="7"/>
      <c r="T435" s="7"/>
      <c r="U435" s="7"/>
      <c r="V435" s="7"/>
      <c r="W435" s="7"/>
      <c r="X435" s="7"/>
    </row>
    <row r="436" spans="1:24" x14ac:dyDescent="0.2">
      <c r="A436" s="7"/>
      <c r="B436" s="7"/>
      <c r="C436" s="7"/>
      <c r="D436" s="25"/>
      <c r="E436" s="25"/>
      <c r="F436" s="25"/>
      <c r="G436" s="25"/>
      <c r="H436" s="25"/>
      <c r="I436" s="25"/>
      <c r="J436" s="25"/>
      <c r="K436" s="25"/>
      <c r="L436" s="25"/>
      <c r="M436" s="25"/>
      <c r="N436" s="25"/>
      <c r="O436" s="25"/>
      <c r="P436" s="25"/>
      <c r="Q436" s="7"/>
      <c r="R436" s="7"/>
      <c r="S436" s="7"/>
      <c r="T436" s="7"/>
      <c r="U436" s="7"/>
      <c r="V436" s="7"/>
      <c r="W436" s="7"/>
      <c r="X436" s="7"/>
    </row>
    <row r="437" spans="1:24" x14ac:dyDescent="0.2">
      <c r="A437" s="7"/>
      <c r="B437" s="7"/>
      <c r="C437" s="7"/>
      <c r="D437" s="25"/>
      <c r="E437" s="25"/>
      <c r="F437" s="25"/>
      <c r="G437" s="25"/>
      <c r="H437" s="25"/>
      <c r="I437" s="25"/>
      <c r="J437" s="25"/>
      <c r="K437" s="25"/>
      <c r="L437" s="25"/>
      <c r="M437" s="25"/>
      <c r="N437" s="25"/>
      <c r="O437" s="25"/>
      <c r="P437" s="25"/>
      <c r="Q437" s="7"/>
      <c r="R437" s="7"/>
      <c r="S437" s="7"/>
      <c r="T437" s="7"/>
      <c r="U437" s="7"/>
      <c r="V437" s="7"/>
      <c r="W437" s="7"/>
      <c r="X437" s="7"/>
    </row>
    <row r="438" spans="1:24" x14ac:dyDescent="0.2">
      <c r="A438" s="7"/>
      <c r="B438" s="7"/>
      <c r="C438" s="7"/>
      <c r="D438" s="25"/>
      <c r="E438" s="25"/>
      <c r="F438" s="25"/>
      <c r="G438" s="25"/>
      <c r="H438" s="25"/>
      <c r="I438" s="25"/>
      <c r="J438" s="25"/>
      <c r="K438" s="25"/>
      <c r="L438" s="25"/>
      <c r="M438" s="25"/>
      <c r="N438" s="25"/>
      <c r="O438" s="25"/>
      <c r="P438" s="25"/>
      <c r="Q438" s="7"/>
      <c r="R438" s="7"/>
      <c r="S438" s="7"/>
      <c r="T438" s="7"/>
      <c r="U438" s="7"/>
      <c r="V438" s="7"/>
      <c r="W438" s="7"/>
      <c r="X438" s="7"/>
    </row>
    <row r="439" spans="1:24" x14ac:dyDescent="0.2">
      <c r="A439" s="7"/>
      <c r="B439" s="7"/>
      <c r="C439" s="7"/>
      <c r="D439" s="25"/>
      <c r="E439" s="25"/>
      <c r="F439" s="25"/>
      <c r="G439" s="25"/>
      <c r="H439" s="25"/>
      <c r="I439" s="25"/>
      <c r="J439" s="25"/>
      <c r="K439" s="25"/>
      <c r="L439" s="25"/>
      <c r="M439" s="25"/>
      <c r="N439" s="25"/>
      <c r="O439" s="25"/>
      <c r="P439" s="25"/>
      <c r="Q439" s="7"/>
      <c r="R439" s="7"/>
      <c r="S439" s="7"/>
      <c r="T439" s="7"/>
      <c r="U439" s="7"/>
      <c r="V439" s="7"/>
      <c r="W439" s="7"/>
      <c r="X439" s="7"/>
    </row>
    <row r="440" spans="1:24" x14ac:dyDescent="0.2">
      <c r="A440" s="7"/>
      <c r="B440" s="7"/>
      <c r="C440" s="7"/>
      <c r="D440" s="25"/>
      <c r="E440" s="25"/>
      <c r="F440" s="25"/>
      <c r="G440" s="25"/>
      <c r="H440" s="25"/>
      <c r="I440" s="25"/>
      <c r="J440" s="25"/>
      <c r="K440" s="25"/>
      <c r="L440" s="25"/>
      <c r="M440" s="25"/>
      <c r="N440" s="25"/>
      <c r="O440" s="25"/>
      <c r="P440" s="25"/>
      <c r="Q440" s="7"/>
      <c r="R440" s="7"/>
      <c r="S440" s="7"/>
      <c r="T440" s="7"/>
      <c r="U440" s="7"/>
      <c r="V440" s="7"/>
      <c r="W440" s="7"/>
      <c r="X440" s="7"/>
    </row>
    <row r="441" spans="1:24" x14ac:dyDescent="0.2">
      <c r="A441" s="7"/>
      <c r="B441" s="7"/>
      <c r="C441" s="7"/>
      <c r="D441" s="25"/>
      <c r="E441" s="25"/>
      <c r="F441" s="25"/>
      <c r="G441" s="25"/>
      <c r="H441" s="25"/>
      <c r="I441" s="25"/>
      <c r="J441" s="25"/>
      <c r="K441" s="25"/>
      <c r="L441" s="25"/>
      <c r="M441" s="25"/>
      <c r="N441" s="25"/>
      <c r="O441" s="25"/>
      <c r="P441" s="25"/>
      <c r="Q441" s="7"/>
      <c r="R441" s="7"/>
      <c r="S441" s="7"/>
      <c r="T441" s="7"/>
      <c r="U441" s="7"/>
      <c r="V441" s="7"/>
      <c r="W441" s="7"/>
      <c r="X441" s="7"/>
    </row>
    <row r="442" spans="1:24" x14ac:dyDescent="0.2">
      <c r="A442" s="7"/>
      <c r="B442" s="7"/>
      <c r="C442" s="7"/>
      <c r="D442" s="25"/>
      <c r="E442" s="25"/>
      <c r="F442" s="25"/>
      <c r="G442" s="25"/>
      <c r="H442" s="25"/>
      <c r="I442" s="25"/>
      <c r="J442" s="25"/>
      <c r="K442" s="25"/>
      <c r="L442" s="25"/>
      <c r="M442" s="25"/>
      <c r="N442" s="25"/>
      <c r="O442" s="25"/>
      <c r="P442" s="25"/>
      <c r="Q442" s="7"/>
      <c r="R442" s="7"/>
      <c r="S442" s="7"/>
      <c r="T442" s="7"/>
      <c r="U442" s="7"/>
      <c r="V442" s="7"/>
      <c r="W442" s="7"/>
      <c r="X442" s="7"/>
    </row>
    <row r="443" spans="1:24" x14ac:dyDescent="0.2">
      <c r="A443" s="7"/>
      <c r="B443" s="7"/>
      <c r="C443" s="7"/>
      <c r="D443" s="25"/>
      <c r="E443" s="25"/>
      <c r="F443" s="25"/>
      <c r="G443" s="25"/>
      <c r="H443" s="25"/>
      <c r="I443" s="25"/>
      <c r="J443" s="25"/>
      <c r="K443" s="25"/>
      <c r="L443" s="25"/>
      <c r="M443" s="25"/>
      <c r="N443" s="25"/>
      <c r="O443" s="25"/>
      <c r="P443" s="25"/>
      <c r="Q443" s="7"/>
      <c r="R443" s="7"/>
      <c r="S443" s="7"/>
      <c r="T443" s="7"/>
      <c r="U443" s="7"/>
      <c r="V443" s="7"/>
      <c r="W443" s="7"/>
      <c r="X443" s="7"/>
    </row>
    <row r="444" spans="1:24" x14ac:dyDescent="0.2">
      <c r="A444" s="7"/>
      <c r="B444" s="7"/>
      <c r="C444" s="7"/>
      <c r="D444" s="25"/>
      <c r="E444" s="25"/>
      <c r="F444" s="25"/>
      <c r="G444" s="25"/>
      <c r="H444" s="25"/>
      <c r="I444" s="25"/>
      <c r="J444" s="25"/>
      <c r="K444" s="25"/>
      <c r="L444" s="25"/>
      <c r="M444" s="25"/>
      <c r="N444" s="25"/>
      <c r="O444" s="25"/>
      <c r="P444" s="25"/>
      <c r="Q444" s="7"/>
      <c r="R444" s="7"/>
      <c r="S444" s="7"/>
      <c r="T444" s="7"/>
      <c r="U444" s="7"/>
      <c r="V444" s="7"/>
      <c r="W444" s="7"/>
      <c r="X444" s="7"/>
    </row>
    <row r="445" spans="1:24" x14ac:dyDescent="0.2">
      <c r="A445" s="7"/>
      <c r="B445" s="7"/>
      <c r="C445" s="7"/>
      <c r="D445" s="25"/>
      <c r="E445" s="25"/>
      <c r="F445" s="25"/>
      <c r="G445" s="25"/>
      <c r="H445" s="25"/>
      <c r="I445" s="25"/>
      <c r="J445" s="25"/>
      <c r="K445" s="25"/>
      <c r="L445" s="25"/>
      <c r="M445" s="25"/>
      <c r="N445" s="25"/>
      <c r="O445" s="25"/>
      <c r="P445" s="25"/>
      <c r="Q445" s="7"/>
      <c r="R445" s="7"/>
      <c r="S445" s="7"/>
      <c r="T445" s="7"/>
      <c r="U445" s="7"/>
      <c r="V445" s="7"/>
      <c r="W445" s="7"/>
      <c r="X445" s="7"/>
    </row>
    <row r="446" spans="1:24" x14ac:dyDescent="0.2">
      <c r="A446" s="7"/>
      <c r="B446" s="7"/>
      <c r="C446" s="7"/>
      <c r="D446" s="25"/>
      <c r="E446" s="25"/>
      <c r="F446" s="25"/>
      <c r="G446" s="25"/>
      <c r="H446" s="25"/>
      <c r="I446" s="25"/>
      <c r="J446" s="25"/>
      <c r="K446" s="25"/>
      <c r="L446" s="25"/>
      <c r="M446" s="25"/>
      <c r="N446" s="25"/>
      <c r="O446" s="25"/>
      <c r="P446" s="25"/>
      <c r="Q446" s="7"/>
      <c r="R446" s="7"/>
      <c r="S446" s="7"/>
      <c r="T446" s="7"/>
      <c r="U446" s="7"/>
      <c r="V446" s="7"/>
      <c r="W446" s="7"/>
      <c r="X446" s="7"/>
    </row>
    <row r="447" spans="1:24" x14ac:dyDescent="0.2">
      <c r="A447" s="7"/>
      <c r="B447" s="7"/>
      <c r="C447" s="7"/>
      <c r="D447" s="25"/>
      <c r="E447" s="25"/>
      <c r="F447" s="25"/>
      <c r="G447" s="25"/>
      <c r="H447" s="25"/>
      <c r="I447" s="25"/>
      <c r="J447" s="25"/>
      <c r="K447" s="25"/>
      <c r="L447" s="25"/>
      <c r="M447" s="25"/>
      <c r="N447" s="25"/>
      <c r="O447" s="25"/>
      <c r="P447" s="25"/>
      <c r="Q447" s="7"/>
      <c r="R447" s="7"/>
      <c r="S447" s="7"/>
      <c r="T447" s="7"/>
      <c r="U447" s="7"/>
      <c r="V447" s="7"/>
      <c r="W447" s="7"/>
      <c r="X447" s="7"/>
    </row>
    <row r="448" spans="1:24" x14ac:dyDescent="0.2">
      <c r="A448" s="7"/>
      <c r="B448" s="7"/>
      <c r="C448" s="7"/>
      <c r="D448" s="25"/>
      <c r="E448" s="25"/>
      <c r="F448" s="25"/>
      <c r="G448" s="25"/>
      <c r="H448" s="25"/>
      <c r="I448" s="25"/>
      <c r="J448" s="25"/>
      <c r="K448" s="25"/>
      <c r="L448" s="25"/>
      <c r="M448" s="25"/>
      <c r="N448" s="25"/>
      <c r="O448" s="25"/>
      <c r="P448" s="25"/>
      <c r="Q448" s="7"/>
      <c r="R448" s="7"/>
      <c r="S448" s="7"/>
      <c r="T448" s="7"/>
      <c r="U448" s="7"/>
      <c r="V448" s="7"/>
      <c r="W448" s="7"/>
      <c r="X448" s="7"/>
    </row>
    <row r="449" spans="1:24" x14ac:dyDescent="0.2">
      <c r="A449" s="7"/>
      <c r="B449" s="7"/>
      <c r="C449" s="7"/>
      <c r="D449" s="25"/>
      <c r="E449" s="25"/>
      <c r="F449" s="25"/>
      <c r="G449" s="25"/>
      <c r="H449" s="25"/>
      <c r="I449" s="25"/>
      <c r="J449" s="25"/>
      <c r="K449" s="25"/>
      <c r="L449" s="25"/>
      <c r="M449" s="25"/>
      <c r="N449" s="25"/>
      <c r="O449" s="25"/>
      <c r="P449" s="25"/>
      <c r="Q449" s="7"/>
      <c r="R449" s="7"/>
      <c r="S449" s="7"/>
      <c r="T449" s="7"/>
      <c r="U449" s="7"/>
      <c r="V449" s="7"/>
      <c r="W449" s="7"/>
      <c r="X449" s="7"/>
    </row>
    <row r="450" spans="1:24" x14ac:dyDescent="0.2">
      <c r="A450" s="7"/>
      <c r="B450" s="7"/>
      <c r="C450" s="7"/>
      <c r="D450" s="25"/>
      <c r="E450" s="25"/>
      <c r="F450" s="25"/>
      <c r="G450" s="25"/>
      <c r="H450" s="25"/>
      <c r="I450" s="25"/>
      <c r="J450" s="25"/>
      <c r="K450" s="25"/>
      <c r="L450" s="25"/>
      <c r="M450" s="25"/>
      <c r="N450" s="25"/>
      <c r="O450" s="25"/>
      <c r="P450" s="25"/>
      <c r="Q450" s="7"/>
      <c r="R450" s="7"/>
      <c r="S450" s="7"/>
      <c r="T450" s="7"/>
      <c r="U450" s="7"/>
      <c r="V450" s="7"/>
      <c r="W450" s="7"/>
      <c r="X450" s="7"/>
    </row>
    <row r="451" spans="1:24" x14ac:dyDescent="0.2">
      <c r="A451" s="7"/>
      <c r="B451" s="7"/>
      <c r="C451" s="7"/>
      <c r="D451" s="25"/>
      <c r="E451" s="25"/>
      <c r="F451" s="25"/>
      <c r="G451" s="25"/>
      <c r="H451" s="25"/>
      <c r="I451" s="25"/>
      <c r="J451" s="25"/>
      <c r="K451" s="25"/>
      <c r="L451" s="25"/>
      <c r="M451" s="25"/>
      <c r="N451" s="25"/>
      <c r="O451" s="25"/>
      <c r="P451" s="25"/>
      <c r="Q451" s="7"/>
      <c r="R451" s="7"/>
      <c r="S451" s="7"/>
      <c r="T451" s="7"/>
      <c r="U451" s="7"/>
      <c r="V451" s="7"/>
      <c r="W451" s="7"/>
      <c r="X451" s="7"/>
    </row>
    <row r="452" spans="1:24" x14ac:dyDescent="0.2">
      <c r="A452" s="7"/>
      <c r="B452" s="7"/>
      <c r="C452" s="7"/>
      <c r="D452" s="25"/>
      <c r="E452" s="25"/>
      <c r="F452" s="25"/>
      <c r="G452" s="25"/>
      <c r="H452" s="25"/>
      <c r="I452" s="25"/>
      <c r="J452" s="25"/>
      <c r="K452" s="25"/>
      <c r="L452" s="25"/>
      <c r="M452" s="25"/>
      <c r="N452" s="25"/>
      <c r="O452" s="25"/>
      <c r="P452" s="25"/>
      <c r="Q452" s="7"/>
      <c r="R452" s="7"/>
      <c r="S452" s="7"/>
      <c r="T452" s="7"/>
      <c r="U452" s="7"/>
      <c r="V452" s="7"/>
      <c r="W452" s="7"/>
      <c r="X452" s="7"/>
    </row>
    <row r="453" spans="1:24" x14ac:dyDescent="0.2">
      <c r="A453" s="7"/>
      <c r="B453" s="7"/>
      <c r="C453" s="7"/>
      <c r="D453" s="25"/>
      <c r="E453" s="25"/>
      <c r="F453" s="25"/>
      <c r="G453" s="25"/>
      <c r="H453" s="25"/>
      <c r="I453" s="25"/>
      <c r="J453" s="25"/>
      <c r="K453" s="25"/>
      <c r="L453" s="25"/>
      <c r="M453" s="25"/>
      <c r="N453" s="25"/>
      <c r="O453" s="25"/>
      <c r="P453" s="25"/>
      <c r="Q453" s="7"/>
      <c r="R453" s="7"/>
      <c r="S453" s="7"/>
      <c r="T453" s="7"/>
      <c r="U453" s="7"/>
      <c r="V453" s="7"/>
      <c r="W453" s="7"/>
      <c r="X453" s="7"/>
    </row>
    <row r="454" spans="1:24" x14ac:dyDescent="0.2">
      <c r="A454" s="7"/>
      <c r="B454" s="7"/>
      <c r="C454" s="7"/>
      <c r="D454" s="25"/>
      <c r="E454" s="25"/>
      <c r="F454" s="25"/>
      <c r="G454" s="25"/>
      <c r="H454" s="25"/>
      <c r="I454" s="25"/>
      <c r="J454" s="25"/>
      <c r="K454" s="25"/>
      <c r="L454" s="25"/>
      <c r="M454" s="25"/>
      <c r="N454" s="25"/>
      <c r="O454" s="25"/>
      <c r="P454" s="25"/>
      <c r="Q454" s="7"/>
      <c r="R454" s="7"/>
      <c r="S454" s="7"/>
      <c r="T454" s="7"/>
      <c r="U454" s="7"/>
      <c r="V454" s="7"/>
      <c r="W454" s="7"/>
      <c r="X454" s="7"/>
    </row>
    <row r="455" spans="1:24" x14ac:dyDescent="0.2">
      <c r="A455" s="7"/>
      <c r="B455" s="7"/>
      <c r="C455" s="7"/>
      <c r="D455" s="25"/>
      <c r="E455" s="25"/>
      <c r="F455" s="25"/>
      <c r="G455" s="25"/>
      <c r="H455" s="25"/>
      <c r="I455" s="25"/>
      <c r="J455" s="25"/>
      <c r="K455" s="25"/>
      <c r="L455" s="25"/>
      <c r="M455" s="25"/>
      <c r="N455" s="25"/>
      <c r="O455" s="25"/>
      <c r="P455" s="25"/>
      <c r="Q455" s="7"/>
      <c r="R455" s="7"/>
      <c r="S455" s="7"/>
      <c r="T455" s="7"/>
      <c r="U455" s="7"/>
      <c r="V455" s="7"/>
      <c r="W455" s="7"/>
      <c r="X455" s="7"/>
    </row>
    <row r="456" spans="1:24" x14ac:dyDescent="0.2">
      <c r="A456" s="7"/>
      <c r="B456" s="7"/>
      <c r="C456" s="7"/>
      <c r="D456" s="25"/>
      <c r="E456" s="25"/>
      <c r="F456" s="25"/>
      <c r="G456" s="25"/>
      <c r="H456" s="25"/>
      <c r="I456" s="25"/>
      <c r="J456" s="25"/>
      <c r="K456" s="25"/>
      <c r="L456" s="25"/>
      <c r="M456" s="25"/>
      <c r="N456" s="25"/>
      <c r="O456" s="25"/>
      <c r="P456" s="25"/>
      <c r="Q456" s="7"/>
      <c r="R456" s="7"/>
      <c r="S456" s="7"/>
      <c r="T456" s="7"/>
      <c r="U456" s="7"/>
      <c r="V456" s="7"/>
      <c r="W456" s="7"/>
      <c r="X456" s="7"/>
    </row>
    <row r="457" spans="1:24" x14ac:dyDescent="0.2">
      <c r="A457" s="7"/>
      <c r="B457" s="7"/>
      <c r="C457" s="7"/>
      <c r="D457" s="25"/>
      <c r="E457" s="25"/>
      <c r="F457" s="25"/>
      <c r="G457" s="25"/>
      <c r="H457" s="25"/>
      <c r="I457" s="25"/>
      <c r="J457" s="25"/>
      <c r="K457" s="25"/>
      <c r="L457" s="25"/>
      <c r="M457" s="25"/>
      <c r="N457" s="25"/>
      <c r="O457" s="25"/>
      <c r="P457" s="25"/>
      <c r="Q457" s="7"/>
      <c r="R457" s="7"/>
      <c r="S457" s="7"/>
      <c r="T457" s="7"/>
      <c r="U457" s="7"/>
      <c r="V457" s="7"/>
      <c r="W457" s="7"/>
      <c r="X457" s="7"/>
    </row>
    <row r="458" spans="1:24" x14ac:dyDescent="0.2">
      <c r="A458" s="7"/>
      <c r="B458" s="7"/>
      <c r="C458" s="7"/>
      <c r="D458" s="25"/>
      <c r="E458" s="25"/>
      <c r="F458" s="25"/>
      <c r="G458" s="25"/>
      <c r="H458" s="25"/>
      <c r="I458" s="25"/>
      <c r="J458" s="25"/>
      <c r="K458" s="25"/>
      <c r="L458" s="25"/>
      <c r="M458" s="25"/>
      <c r="N458" s="25"/>
      <c r="O458" s="25"/>
      <c r="P458" s="25"/>
      <c r="Q458" s="7"/>
      <c r="R458" s="7"/>
      <c r="S458" s="7"/>
      <c r="T458" s="7"/>
      <c r="U458" s="7"/>
      <c r="V458" s="7"/>
      <c r="W458" s="7"/>
      <c r="X458" s="7"/>
    </row>
    <row r="459" spans="1:24" x14ac:dyDescent="0.2">
      <c r="A459" s="7"/>
      <c r="B459" s="7"/>
      <c r="C459" s="7"/>
      <c r="D459" s="25"/>
      <c r="E459" s="25"/>
      <c r="F459" s="25"/>
      <c r="G459" s="25"/>
      <c r="H459" s="25"/>
      <c r="I459" s="25"/>
      <c r="J459" s="25"/>
      <c r="K459" s="25"/>
      <c r="L459" s="25"/>
      <c r="M459" s="25"/>
      <c r="N459" s="25"/>
      <c r="O459" s="25"/>
      <c r="P459" s="25"/>
      <c r="Q459" s="7"/>
      <c r="R459" s="7"/>
      <c r="S459" s="7"/>
      <c r="T459" s="7"/>
      <c r="U459" s="7"/>
      <c r="V459" s="7"/>
      <c r="W459" s="7"/>
      <c r="X459" s="7"/>
    </row>
    <row r="460" spans="1:24" x14ac:dyDescent="0.2">
      <c r="A460" s="7"/>
      <c r="B460" s="7"/>
      <c r="C460" s="7"/>
      <c r="D460" s="25"/>
      <c r="E460" s="25"/>
      <c r="F460" s="25"/>
      <c r="G460" s="25"/>
      <c r="H460" s="25"/>
      <c r="I460" s="25"/>
      <c r="J460" s="25"/>
      <c r="K460" s="25"/>
      <c r="L460" s="25"/>
      <c r="M460" s="25"/>
      <c r="N460" s="25"/>
      <c r="O460" s="25"/>
      <c r="P460" s="25"/>
      <c r="Q460" s="7"/>
      <c r="R460" s="7"/>
      <c r="S460" s="7"/>
      <c r="T460" s="7"/>
      <c r="U460" s="7"/>
      <c r="V460" s="7"/>
      <c r="W460" s="7"/>
      <c r="X460" s="7"/>
    </row>
    <row r="461" spans="1:24" x14ac:dyDescent="0.2">
      <c r="A461" s="7"/>
      <c r="B461" s="7"/>
      <c r="C461" s="7"/>
      <c r="D461" s="25"/>
      <c r="E461" s="25"/>
      <c r="F461" s="25"/>
      <c r="G461" s="25"/>
      <c r="H461" s="25"/>
      <c r="I461" s="25"/>
      <c r="J461" s="25"/>
      <c r="K461" s="25"/>
      <c r="L461" s="25"/>
      <c r="M461" s="25"/>
      <c r="N461" s="25"/>
      <c r="O461" s="25"/>
      <c r="P461" s="25"/>
      <c r="Q461" s="7"/>
      <c r="R461" s="7"/>
      <c r="S461" s="7"/>
      <c r="T461" s="7"/>
      <c r="U461" s="7"/>
      <c r="V461" s="7"/>
      <c r="W461" s="7"/>
      <c r="X461" s="7"/>
    </row>
    <row r="462" spans="1:24" x14ac:dyDescent="0.2">
      <c r="A462" s="7"/>
      <c r="B462" s="7"/>
      <c r="C462" s="7"/>
      <c r="D462" s="25"/>
      <c r="E462" s="25"/>
      <c r="F462" s="25"/>
      <c r="G462" s="25"/>
      <c r="H462" s="25"/>
      <c r="I462" s="25"/>
      <c r="J462" s="25"/>
      <c r="K462" s="25"/>
      <c r="L462" s="25"/>
      <c r="M462" s="25"/>
      <c r="N462" s="25"/>
      <c r="O462" s="25"/>
      <c r="P462" s="25"/>
      <c r="Q462" s="7"/>
      <c r="R462" s="7"/>
      <c r="S462" s="7"/>
      <c r="T462" s="7"/>
      <c r="U462" s="7"/>
      <c r="V462" s="7"/>
      <c r="W462" s="7"/>
      <c r="X462" s="7"/>
    </row>
    <row r="463" spans="1:24" x14ac:dyDescent="0.2">
      <c r="A463" s="7"/>
      <c r="B463" s="7"/>
      <c r="C463" s="7"/>
      <c r="D463" s="25"/>
      <c r="E463" s="25"/>
      <c r="F463" s="25"/>
      <c r="G463" s="25"/>
      <c r="H463" s="25"/>
      <c r="I463" s="25"/>
      <c r="J463" s="25"/>
      <c r="K463" s="25"/>
      <c r="L463" s="25"/>
      <c r="M463" s="25"/>
      <c r="N463" s="25"/>
      <c r="O463" s="25"/>
      <c r="P463" s="25"/>
      <c r="Q463" s="7"/>
      <c r="R463" s="7"/>
      <c r="S463" s="7"/>
      <c r="T463" s="7"/>
      <c r="U463" s="7"/>
      <c r="V463" s="7"/>
      <c r="W463" s="7"/>
      <c r="X463" s="7"/>
    </row>
    <row r="464" spans="1:24" x14ac:dyDescent="0.2">
      <c r="A464" s="7"/>
      <c r="B464" s="7"/>
      <c r="C464" s="7"/>
      <c r="D464" s="25"/>
      <c r="E464" s="25"/>
      <c r="F464" s="25"/>
      <c r="G464" s="25"/>
      <c r="H464" s="25"/>
      <c r="I464" s="25"/>
      <c r="J464" s="25"/>
      <c r="K464" s="25"/>
      <c r="L464" s="25"/>
      <c r="M464" s="25"/>
      <c r="N464" s="25"/>
      <c r="O464" s="25"/>
      <c r="P464" s="25"/>
      <c r="Q464" s="7"/>
      <c r="R464" s="7"/>
      <c r="S464" s="7"/>
      <c r="T464" s="7"/>
      <c r="U464" s="7"/>
      <c r="V464" s="7"/>
      <c r="W464" s="7"/>
      <c r="X464" s="7"/>
    </row>
    <row r="465" spans="1:24" x14ac:dyDescent="0.2">
      <c r="A465" s="7"/>
      <c r="B465" s="7"/>
      <c r="C465" s="7"/>
      <c r="D465" s="25"/>
      <c r="E465" s="25"/>
      <c r="F465" s="25"/>
      <c r="G465" s="25"/>
      <c r="H465" s="25"/>
      <c r="I465" s="25"/>
      <c r="J465" s="25"/>
      <c r="K465" s="25"/>
      <c r="L465" s="25"/>
      <c r="M465" s="25"/>
      <c r="N465" s="25"/>
      <c r="O465" s="25"/>
      <c r="P465" s="25"/>
      <c r="Q465" s="7"/>
      <c r="R465" s="7"/>
      <c r="S465" s="7"/>
      <c r="T465" s="7"/>
      <c r="U465" s="7"/>
      <c r="V465" s="7"/>
      <c r="W465" s="7"/>
      <c r="X465" s="7"/>
    </row>
    <row r="466" spans="1:24" x14ac:dyDescent="0.2">
      <c r="A466" s="7"/>
      <c r="B466" s="7"/>
      <c r="C466" s="7"/>
      <c r="D466" s="25"/>
      <c r="E466" s="25"/>
      <c r="F466" s="25"/>
      <c r="G466" s="25"/>
      <c r="H466" s="25"/>
      <c r="I466" s="25"/>
      <c r="J466" s="25"/>
      <c r="K466" s="25"/>
      <c r="L466" s="25"/>
      <c r="M466" s="25"/>
      <c r="N466" s="25"/>
      <c r="O466" s="25"/>
      <c r="P466" s="25"/>
      <c r="Q466" s="7"/>
      <c r="R466" s="7"/>
      <c r="S466" s="7"/>
      <c r="T466" s="7"/>
      <c r="U466" s="7"/>
      <c r="V466" s="7"/>
      <c r="W466" s="7"/>
      <c r="X466" s="7"/>
    </row>
    <row r="467" spans="1:24" x14ac:dyDescent="0.2">
      <c r="A467" s="7"/>
      <c r="B467" s="7"/>
      <c r="C467" s="7"/>
      <c r="D467" s="25"/>
      <c r="E467" s="25"/>
      <c r="F467" s="25"/>
      <c r="G467" s="25"/>
      <c r="H467" s="25"/>
      <c r="I467" s="25"/>
      <c r="J467" s="25"/>
      <c r="K467" s="25"/>
      <c r="L467" s="25"/>
      <c r="M467" s="25"/>
      <c r="N467" s="25"/>
      <c r="O467" s="25"/>
      <c r="P467" s="25"/>
      <c r="Q467" s="7"/>
      <c r="R467" s="7"/>
      <c r="S467" s="7"/>
      <c r="T467" s="7"/>
      <c r="U467" s="7"/>
      <c r="V467" s="7"/>
      <c r="W467" s="7"/>
      <c r="X467" s="7"/>
    </row>
    <row r="468" spans="1:24" x14ac:dyDescent="0.2">
      <c r="A468" s="7"/>
      <c r="B468" s="7"/>
      <c r="C468" s="7"/>
      <c r="D468" s="25"/>
      <c r="E468" s="25"/>
      <c r="F468" s="25"/>
      <c r="G468" s="25"/>
      <c r="H468" s="25"/>
      <c r="I468" s="25"/>
      <c r="J468" s="25"/>
      <c r="K468" s="25"/>
      <c r="L468" s="25"/>
      <c r="M468" s="25"/>
      <c r="N468" s="25"/>
      <c r="O468" s="25"/>
      <c r="P468" s="25"/>
      <c r="Q468" s="7"/>
      <c r="R468" s="7"/>
      <c r="S468" s="7"/>
      <c r="T468" s="7"/>
      <c r="U468" s="7"/>
      <c r="V468" s="7"/>
      <c r="W468" s="7"/>
      <c r="X468" s="7"/>
    </row>
    <row r="469" spans="1:24" x14ac:dyDescent="0.2">
      <c r="A469" s="7"/>
      <c r="B469" s="7"/>
      <c r="C469" s="7"/>
      <c r="D469" s="25"/>
      <c r="E469" s="25"/>
      <c r="F469" s="25"/>
      <c r="G469" s="25"/>
      <c r="H469" s="25"/>
      <c r="I469" s="25"/>
      <c r="J469" s="25"/>
      <c r="K469" s="25"/>
      <c r="L469" s="25"/>
      <c r="M469" s="25"/>
      <c r="N469" s="25"/>
      <c r="O469" s="25"/>
      <c r="P469" s="25"/>
      <c r="Q469" s="7"/>
      <c r="R469" s="7"/>
      <c r="S469" s="7"/>
      <c r="T469" s="7"/>
      <c r="U469" s="7"/>
      <c r="V469" s="7"/>
      <c r="W469" s="7"/>
      <c r="X469" s="7"/>
    </row>
    <row r="470" spans="1:24" x14ac:dyDescent="0.2">
      <c r="A470" s="7"/>
      <c r="B470" s="7"/>
      <c r="C470" s="7"/>
      <c r="D470" s="25"/>
      <c r="E470" s="25"/>
      <c r="F470" s="25"/>
      <c r="G470" s="25"/>
      <c r="H470" s="25"/>
      <c r="I470" s="25"/>
      <c r="J470" s="25"/>
      <c r="K470" s="25"/>
      <c r="L470" s="25"/>
      <c r="M470" s="25"/>
      <c r="N470" s="25"/>
      <c r="O470" s="25"/>
      <c r="P470" s="25"/>
      <c r="Q470" s="7"/>
      <c r="R470" s="7"/>
      <c r="S470" s="7"/>
      <c r="T470" s="7"/>
      <c r="U470" s="7"/>
      <c r="V470" s="7"/>
      <c r="W470" s="7"/>
      <c r="X470" s="7"/>
    </row>
    <row r="471" spans="1:24" x14ac:dyDescent="0.2">
      <c r="A471" s="7"/>
      <c r="B471" s="7"/>
      <c r="C471" s="7"/>
      <c r="D471" s="25"/>
      <c r="E471" s="25"/>
      <c r="F471" s="25"/>
      <c r="G471" s="25"/>
      <c r="H471" s="25"/>
      <c r="I471" s="25"/>
      <c r="J471" s="25"/>
      <c r="K471" s="25"/>
      <c r="L471" s="25"/>
      <c r="M471" s="25"/>
      <c r="N471" s="25"/>
      <c r="O471" s="25"/>
      <c r="P471" s="25"/>
      <c r="Q471" s="7"/>
      <c r="R471" s="7"/>
      <c r="S471" s="7"/>
      <c r="T471" s="7"/>
      <c r="U471" s="7"/>
      <c r="V471" s="7"/>
      <c r="W471" s="7"/>
      <c r="X471" s="7"/>
    </row>
    <row r="472" spans="1:24" x14ac:dyDescent="0.2">
      <c r="A472" s="7"/>
      <c r="B472" s="7"/>
      <c r="C472" s="7"/>
      <c r="D472" s="25"/>
      <c r="E472" s="25"/>
      <c r="F472" s="25"/>
      <c r="G472" s="25"/>
      <c r="H472" s="25"/>
      <c r="I472" s="25"/>
      <c r="J472" s="25"/>
      <c r="K472" s="25"/>
      <c r="L472" s="25"/>
      <c r="M472" s="25"/>
      <c r="N472" s="25"/>
      <c r="O472" s="25"/>
      <c r="P472" s="25"/>
      <c r="Q472" s="7"/>
      <c r="R472" s="7"/>
      <c r="S472" s="7"/>
      <c r="T472" s="7"/>
      <c r="U472" s="7"/>
      <c r="V472" s="7"/>
      <c r="W472" s="7"/>
      <c r="X472" s="7"/>
    </row>
    <row r="473" spans="1:24" x14ac:dyDescent="0.2">
      <c r="A473" s="7"/>
      <c r="B473" s="7"/>
      <c r="C473" s="7"/>
      <c r="D473" s="25"/>
      <c r="E473" s="25"/>
      <c r="F473" s="25"/>
      <c r="G473" s="25"/>
      <c r="H473" s="25"/>
      <c r="I473" s="25"/>
      <c r="J473" s="25"/>
      <c r="K473" s="25"/>
      <c r="L473" s="25"/>
      <c r="M473" s="25"/>
      <c r="N473" s="25"/>
      <c r="O473" s="25"/>
      <c r="P473" s="25"/>
      <c r="Q473" s="7"/>
      <c r="R473" s="7"/>
      <c r="S473" s="7"/>
      <c r="T473" s="7"/>
      <c r="U473" s="7"/>
      <c r="V473" s="7"/>
      <c r="W473" s="7"/>
      <c r="X473" s="7"/>
    </row>
    <row r="474" spans="1:24" x14ac:dyDescent="0.2">
      <c r="A474" s="7"/>
      <c r="B474" s="7"/>
      <c r="C474" s="7"/>
      <c r="D474" s="25"/>
      <c r="E474" s="25"/>
      <c r="F474" s="25"/>
      <c r="G474" s="25"/>
      <c r="H474" s="25"/>
      <c r="I474" s="25"/>
      <c r="J474" s="25"/>
      <c r="K474" s="25"/>
      <c r="L474" s="25"/>
      <c r="M474" s="25"/>
      <c r="N474" s="25"/>
      <c r="O474" s="25"/>
      <c r="P474" s="25"/>
      <c r="Q474" s="7"/>
      <c r="R474" s="7"/>
      <c r="S474" s="7"/>
      <c r="T474" s="7"/>
      <c r="U474" s="7"/>
      <c r="V474" s="7"/>
      <c r="W474" s="7"/>
      <c r="X474" s="7"/>
    </row>
    <row r="475" spans="1:24" x14ac:dyDescent="0.2">
      <c r="A475" s="7"/>
      <c r="B475" s="7"/>
      <c r="C475" s="7"/>
      <c r="D475" s="25"/>
      <c r="E475" s="25"/>
      <c r="F475" s="25"/>
      <c r="G475" s="25"/>
      <c r="H475" s="25"/>
      <c r="I475" s="25"/>
      <c r="J475" s="25"/>
      <c r="K475" s="25"/>
      <c r="L475" s="25"/>
      <c r="M475" s="25"/>
      <c r="N475" s="25"/>
      <c r="O475" s="25"/>
      <c r="P475" s="25"/>
      <c r="Q475" s="7"/>
      <c r="R475" s="7"/>
      <c r="S475" s="7"/>
      <c r="T475" s="7"/>
      <c r="U475" s="7"/>
      <c r="V475" s="7"/>
      <c r="W475" s="7"/>
      <c r="X475" s="7"/>
    </row>
    <row r="476" spans="1:24" x14ac:dyDescent="0.2">
      <c r="A476" s="7"/>
      <c r="B476" s="7"/>
      <c r="C476" s="7"/>
      <c r="D476" s="25"/>
      <c r="E476" s="25"/>
      <c r="F476" s="25"/>
      <c r="G476" s="25"/>
      <c r="H476" s="25"/>
      <c r="I476" s="25"/>
      <c r="J476" s="25"/>
      <c r="K476" s="25"/>
      <c r="L476" s="25"/>
      <c r="M476" s="25"/>
      <c r="N476" s="25"/>
      <c r="O476" s="25"/>
      <c r="P476" s="25"/>
      <c r="Q476" s="7"/>
      <c r="R476" s="7"/>
      <c r="S476" s="7"/>
      <c r="T476" s="7"/>
      <c r="U476" s="7"/>
      <c r="V476" s="7"/>
      <c r="W476" s="7"/>
      <c r="X476" s="7"/>
    </row>
    <row r="477" spans="1:24" x14ac:dyDescent="0.2">
      <c r="A477" s="7"/>
      <c r="B477" s="7"/>
      <c r="C477" s="7"/>
      <c r="D477" s="25"/>
      <c r="E477" s="25"/>
      <c r="F477" s="25"/>
      <c r="G477" s="25"/>
      <c r="H477" s="25"/>
      <c r="I477" s="25"/>
      <c r="J477" s="25"/>
      <c r="K477" s="25"/>
      <c r="L477" s="25"/>
      <c r="M477" s="25"/>
      <c r="N477" s="25"/>
      <c r="O477" s="25"/>
      <c r="P477" s="25"/>
      <c r="Q477" s="7"/>
      <c r="R477" s="7"/>
      <c r="S477" s="7"/>
      <c r="T477" s="7"/>
      <c r="U477" s="7"/>
      <c r="V477" s="7"/>
      <c r="W477" s="7"/>
      <c r="X477" s="7"/>
    </row>
    <row r="478" spans="1:24" x14ac:dyDescent="0.2">
      <c r="A478" s="7"/>
      <c r="B478" s="7"/>
      <c r="C478" s="7"/>
      <c r="D478" s="25"/>
      <c r="E478" s="25"/>
      <c r="F478" s="25"/>
      <c r="G478" s="25"/>
      <c r="H478" s="25"/>
      <c r="I478" s="25"/>
      <c r="J478" s="25"/>
      <c r="K478" s="25"/>
      <c r="L478" s="25"/>
      <c r="M478" s="25"/>
      <c r="N478" s="25"/>
      <c r="O478" s="25"/>
      <c r="P478" s="25"/>
      <c r="Q478" s="7"/>
      <c r="R478" s="7"/>
      <c r="S478" s="7"/>
      <c r="T478" s="7"/>
      <c r="U478" s="7"/>
      <c r="V478" s="7"/>
      <c r="W478" s="7"/>
      <c r="X478" s="7"/>
    </row>
    <row r="479" spans="1:24" x14ac:dyDescent="0.2">
      <c r="A479" s="7"/>
      <c r="B479" s="7"/>
      <c r="C479" s="7"/>
      <c r="D479" s="25"/>
      <c r="E479" s="25"/>
      <c r="F479" s="25"/>
      <c r="G479" s="25"/>
      <c r="H479" s="25"/>
      <c r="I479" s="25"/>
      <c r="J479" s="25"/>
      <c r="K479" s="25"/>
      <c r="L479" s="25"/>
      <c r="M479" s="25"/>
      <c r="N479" s="25"/>
      <c r="O479" s="25"/>
      <c r="P479" s="25"/>
      <c r="Q479" s="7"/>
      <c r="R479" s="7"/>
      <c r="S479" s="7"/>
      <c r="T479" s="7"/>
      <c r="U479" s="7"/>
      <c r="V479" s="7"/>
      <c r="W479" s="7"/>
      <c r="X479" s="7"/>
    </row>
    <row r="480" spans="1:24" x14ac:dyDescent="0.2">
      <c r="A480" s="7"/>
      <c r="B480" s="7"/>
      <c r="C480" s="7"/>
      <c r="D480" s="25"/>
      <c r="E480" s="25"/>
      <c r="F480" s="25"/>
      <c r="G480" s="25"/>
      <c r="H480" s="25"/>
      <c r="I480" s="25"/>
      <c r="J480" s="25"/>
      <c r="K480" s="25"/>
      <c r="L480" s="25"/>
      <c r="M480" s="25"/>
      <c r="N480" s="25"/>
      <c r="O480" s="25"/>
      <c r="P480" s="25"/>
      <c r="Q480" s="7"/>
      <c r="R480" s="7"/>
      <c r="S480" s="7"/>
      <c r="T480" s="7"/>
      <c r="U480" s="7"/>
      <c r="V480" s="7"/>
      <c r="W480" s="7"/>
      <c r="X480" s="7"/>
    </row>
    <row r="481" spans="1:24" x14ac:dyDescent="0.2">
      <c r="A481" s="7"/>
      <c r="B481" s="7"/>
      <c r="C481" s="7"/>
      <c r="D481" s="25"/>
      <c r="E481" s="25"/>
      <c r="F481" s="25"/>
      <c r="G481" s="25"/>
      <c r="H481" s="25"/>
      <c r="I481" s="25"/>
      <c r="J481" s="25"/>
      <c r="K481" s="25"/>
      <c r="L481" s="25"/>
      <c r="M481" s="25"/>
      <c r="N481" s="25"/>
      <c r="O481" s="25"/>
      <c r="P481" s="25"/>
      <c r="Q481" s="7"/>
      <c r="R481" s="7"/>
      <c r="S481" s="7"/>
      <c r="T481" s="7"/>
      <c r="U481" s="7"/>
      <c r="V481" s="7"/>
      <c r="W481" s="7"/>
      <c r="X481" s="7"/>
    </row>
    <row r="482" spans="1:24" x14ac:dyDescent="0.2">
      <c r="A482" s="7"/>
      <c r="B482" s="7"/>
      <c r="C482" s="7"/>
      <c r="D482" s="25"/>
      <c r="E482" s="25"/>
      <c r="F482" s="25"/>
      <c r="G482" s="25"/>
      <c r="H482" s="25"/>
      <c r="I482" s="25"/>
      <c r="J482" s="25"/>
      <c r="K482" s="25"/>
      <c r="L482" s="25"/>
      <c r="M482" s="25"/>
      <c r="N482" s="25"/>
      <c r="O482" s="25"/>
      <c r="P482" s="25"/>
      <c r="Q482" s="7"/>
      <c r="R482" s="7"/>
      <c r="S482" s="7"/>
      <c r="T482" s="7"/>
      <c r="U482" s="7"/>
      <c r="V482" s="7"/>
      <c r="W482" s="7"/>
      <c r="X482" s="7"/>
    </row>
    <row r="483" spans="1:24" x14ac:dyDescent="0.2">
      <c r="A483" s="7"/>
      <c r="B483" s="7"/>
      <c r="C483" s="7"/>
      <c r="D483" s="25"/>
      <c r="E483" s="25"/>
      <c r="F483" s="25"/>
      <c r="G483" s="25"/>
      <c r="H483" s="25"/>
      <c r="I483" s="25"/>
      <c r="J483" s="25"/>
      <c r="K483" s="25"/>
      <c r="L483" s="25"/>
      <c r="M483" s="25"/>
      <c r="N483" s="25"/>
      <c r="O483" s="25"/>
      <c r="P483" s="25"/>
      <c r="Q483" s="7"/>
      <c r="R483" s="7"/>
      <c r="S483" s="7"/>
      <c r="T483" s="7"/>
      <c r="U483" s="7"/>
      <c r="V483" s="7"/>
      <c r="W483" s="7"/>
      <c r="X483" s="7"/>
    </row>
    <row r="484" spans="1:24" x14ac:dyDescent="0.2">
      <c r="A484" s="7"/>
      <c r="B484" s="7"/>
      <c r="C484" s="7"/>
      <c r="D484" s="25"/>
      <c r="E484" s="25"/>
      <c r="F484" s="25"/>
      <c r="G484" s="25"/>
      <c r="H484" s="25"/>
      <c r="I484" s="25"/>
      <c r="J484" s="25"/>
      <c r="K484" s="25"/>
      <c r="L484" s="25"/>
      <c r="M484" s="25"/>
      <c r="N484" s="25"/>
      <c r="O484" s="25"/>
      <c r="P484" s="25"/>
      <c r="Q484" s="7"/>
      <c r="R484" s="7"/>
      <c r="S484" s="7"/>
      <c r="T484" s="7"/>
      <c r="U484" s="7"/>
      <c r="V484" s="7"/>
      <c r="W484" s="7"/>
      <c r="X484" s="7"/>
    </row>
    <row r="485" spans="1:24" x14ac:dyDescent="0.2">
      <c r="A485" s="7"/>
      <c r="B485" s="7"/>
      <c r="C485" s="7"/>
      <c r="D485" s="25"/>
      <c r="E485" s="25"/>
      <c r="F485" s="25"/>
      <c r="G485" s="25"/>
      <c r="H485" s="25"/>
      <c r="I485" s="25"/>
      <c r="J485" s="25"/>
      <c r="K485" s="25"/>
      <c r="L485" s="25"/>
      <c r="M485" s="25"/>
      <c r="N485" s="25"/>
      <c r="O485" s="25"/>
      <c r="P485" s="25"/>
      <c r="Q485" s="7"/>
      <c r="R485" s="7"/>
      <c r="S485" s="7"/>
      <c r="T485" s="7"/>
      <c r="U485" s="7"/>
      <c r="V485" s="7"/>
      <c r="W485" s="7"/>
      <c r="X485" s="7"/>
    </row>
    <row r="486" spans="1:24" x14ac:dyDescent="0.2">
      <c r="A486" s="7"/>
      <c r="B486" s="7"/>
      <c r="C486" s="7"/>
      <c r="D486" s="25"/>
      <c r="E486" s="25"/>
      <c r="F486" s="25"/>
      <c r="G486" s="25"/>
      <c r="H486" s="25"/>
      <c r="I486" s="25"/>
      <c r="J486" s="25"/>
      <c r="K486" s="25"/>
      <c r="L486" s="25"/>
      <c r="M486" s="25"/>
      <c r="N486" s="25"/>
      <c r="O486" s="25"/>
      <c r="P486" s="25"/>
      <c r="Q486" s="7"/>
      <c r="R486" s="7"/>
      <c r="S486" s="7"/>
      <c r="T486" s="7"/>
      <c r="U486" s="7"/>
      <c r="V486" s="7"/>
      <c r="W486" s="7"/>
      <c r="X486" s="7"/>
    </row>
    <row r="487" spans="1:24" x14ac:dyDescent="0.2">
      <c r="A487" s="7"/>
      <c r="B487" s="7"/>
      <c r="C487" s="7"/>
      <c r="D487" s="25"/>
      <c r="E487" s="25"/>
      <c r="F487" s="25"/>
      <c r="G487" s="25"/>
      <c r="H487" s="25"/>
      <c r="I487" s="25"/>
      <c r="J487" s="25"/>
      <c r="K487" s="25"/>
      <c r="L487" s="25"/>
      <c r="M487" s="25"/>
      <c r="N487" s="25"/>
      <c r="O487" s="25"/>
      <c r="P487" s="25"/>
      <c r="Q487" s="7"/>
      <c r="R487" s="7"/>
      <c r="S487" s="7"/>
      <c r="T487" s="7"/>
      <c r="U487" s="7"/>
      <c r="V487" s="7"/>
      <c r="W487" s="7"/>
      <c r="X487" s="7"/>
    </row>
    <row r="488" spans="1:24" x14ac:dyDescent="0.2">
      <c r="A488" s="7"/>
      <c r="B488" s="7"/>
      <c r="C488" s="7"/>
      <c r="D488" s="25"/>
      <c r="E488" s="25"/>
      <c r="F488" s="25"/>
      <c r="G488" s="25"/>
      <c r="H488" s="25"/>
      <c r="I488" s="25"/>
      <c r="J488" s="25"/>
      <c r="K488" s="25"/>
      <c r="L488" s="25"/>
      <c r="M488" s="25"/>
      <c r="N488" s="25"/>
      <c r="O488" s="25"/>
      <c r="P488" s="25"/>
      <c r="Q488" s="7"/>
      <c r="R488" s="7"/>
      <c r="S488" s="7"/>
      <c r="T488" s="7"/>
      <c r="U488" s="7"/>
      <c r="V488" s="7"/>
      <c r="W488" s="7"/>
      <c r="X488" s="7"/>
    </row>
    <row r="489" spans="1:24" x14ac:dyDescent="0.2">
      <c r="A489" s="7"/>
      <c r="B489" s="7"/>
      <c r="C489" s="7"/>
      <c r="D489" s="25"/>
      <c r="E489" s="25"/>
      <c r="F489" s="25"/>
      <c r="G489" s="25"/>
      <c r="H489" s="25"/>
      <c r="I489" s="25"/>
      <c r="J489" s="25"/>
      <c r="K489" s="25"/>
      <c r="L489" s="25"/>
      <c r="M489" s="25"/>
      <c r="N489" s="25"/>
      <c r="O489" s="25"/>
      <c r="P489" s="25"/>
      <c r="Q489" s="7"/>
      <c r="R489" s="7"/>
      <c r="S489" s="7"/>
      <c r="T489" s="7"/>
      <c r="U489" s="7"/>
      <c r="V489" s="7"/>
      <c r="W489" s="7"/>
      <c r="X489" s="7"/>
    </row>
    <row r="490" spans="1:24" x14ac:dyDescent="0.2">
      <c r="A490" s="7"/>
      <c r="B490" s="7"/>
      <c r="C490" s="7"/>
      <c r="D490" s="25"/>
      <c r="E490" s="25"/>
      <c r="F490" s="25"/>
      <c r="G490" s="25"/>
      <c r="H490" s="25"/>
      <c r="I490" s="25"/>
      <c r="J490" s="25"/>
      <c r="K490" s="25"/>
      <c r="L490" s="25"/>
      <c r="M490" s="25"/>
      <c r="N490" s="25"/>
      <c r="O490" s="25"/>
      <c r="P490" s="25"/>
      <c r="Q490" s="7"/>
      <c r="R490" s="7"/>
      <c r="S490" s="7"/>
      <c r="T490" s="7"/>
      <c r="U490" s="7"/>
      <c r="V490" s="7"/>
      <c r="W490" s="7"/>
      <c r="X490" s="7"/>
    </row>
    <row r="491" spans="1:24" x14ac:dyDescent="0.2">
      <c r="A491" s="7"/>
      <c r="B491" s="7"/>
      <c r="C491" s="7"/>
      <c r="D491" s="25"/>
      <c r="E491" s="25"/>
      <c r="F491" s="25"/>
      <c r="G491" s="25"/>
      <c r="H491" s="25"/>
      <c r="I491" s="25"/>
      <c r="J491" s="25"/>
      <c r="K491" s="25"/>
      <c r="L491" s="25"/>
      <c r="M491" s="25"/>
      <c r="N491" s="25"/>
      <c r="O491" s="25"/>
      <c r="P491" s="25"/>
      <c r="Q491" s="7"/>
      <c r="R491" s="7"/>
      <c r="S491" s="7"/>
      <c r="T491" s="7"/>
      <c r="U491" s="7"/>
      <c r="V491" s="7"/>
      <c r="W491" s="7"/>
      <c r="X491" s="7"/>
    </row>
    <row r="492" spans="1:24" x14ac:dyDescent="0.2">
      <c r="A492" s="7"/>
      <c r="B492" s="7"/>
      <c r="C492" s="7"/>
      <c r="D492" s="25"/>
      <c r="E492" s="25"/>
      <c r="F492" s="25"/>
      <c r="G492" s="25"/>
      <c r="H492" s="25"/>
      <c r="I492" s="25"/>
      <c r="J492" s="25"/>
      <c r="K492" s="25"/>
      <c r="L492" s="25"/>
      <c r="M492" s="25"/>
      <c r="N492" s="25"/>
      <c r="O492" s="25"/>
      <c r="P492" s="25"/>
      <c r="Q492" s="7"/>
      <c r="R492" s="7"/>
      <c r="S492" s="7"/>
      <c r="T492" s="7"/>
      <c r="U492" s="7"/>
      <c r="V492" s="7"/>
      <c r="W492" s="7"/>
      <c r="X492" s="7"/>
    </row>
    <row r="493" spans="1:24" x14ac:dyDescent="0.2">
      <c r="A493" s="7"/>
      <c r="B493" s="7"/>
      <c r="C493" s="7"/>
      <c r="D493" s="25"/>
      <c r="E493" s="25"/>
      <c r="F493" s="25"/>
      <c r="G493" s="25"/>
      <c r="H493" s="25"/>
      <c r="I493" s="25"/>
      <c r="J493" s="25"/>
      <c r="K493" s="25"/>
      <c r="L493" s="25"/>
      <c r="M493" s="25"/>
      <c r="N493" s="25"/>
      <c r="O493" s="25"/>
      <c r="P493" s="25"/>
      <c r="Q493" s="7"/>
      <c r="R493" s="7"/>
      <c r="S493" s="7"/>
      <c r="T493" s="7"/>
      <c r="U493" s="7"/>
      <c r="V493" s="7"/>
      <c r="W493" s="7"/>
      <c r="X493" s="7"/>
    </row>
    <row r="494" spans="1:24" x14ac:dyDescent="0.2">
      <c r="A494" s="7"/>
      <c r="B494" s="7"/>
      <c r="C494" s="7"/>
      <c r="D494" s="25"/>
      <c r="E494" s="25"/>
      <c r="F494" s="25"/>
      <c r="G494" s="25"/>
      <c r="H494" s="25"/>
      <c r="I494" s="25"/>
      <c r="J494" s="25"/>
      <c r="K494" s="25"/>
      <c r="L494" s="25"/>
      <c r="M494" s="25"/>
      <c r="N494" s="25"/>
      <c r="O494" s="25"/>
      <c r="P494" s="25"/>
      <c r="Q494" s="7"/>
      <c r="R494" s="7"/>
      <c r="S494" s="7"/>
      <c r="T494" s="7"/>
      <c r="U494" s="7"/>
      <c r="V494" s="7"/>
      <c r="W494" s="7"/>
      <c r="X494" s="7"/>
    </row>
    <row r="495" spans="1:24" x14ac:dyDescent="0.2">
      <c r="A495" s="7"/>
      <c r="B495" s="7"/>
      <c r="C495" s="7"/>
      <c r="D495" s="25"/>
      <c r="E495" s="25"/>
      <c r="F495" s="25"/>
      <c r="G495" s="25"/>
      <c r="H495" s="25"/>
      <c r="I495" s="25"/>
      <c r="J495" s="25"/>
      <c r="K495" s="25"/>
      <c r="L495" s="25"/>
      <c r="M495" s="25"/>
      <c r="N495" s="25"/>
      <c r="O495" s="25"/>
      <c r="P495" s="25"/>
      <c r="Q495" s="7"/>
      <c r="R495" s="7"/>
      <c r="S495" s="7"/>
      <c r="T495" s="7"/>
      <c r="U495" s="7"/>
      <c r="V495" s="7"/>
      <c r="W495" s="7"/>
      <c r="X495" s="7"/>
    </row>
    <row r="496" spans="1:24" x14ac:dyDescent="0.2">
      <c r="A496" s="7"/>
      <c r="B496" s="7"/>
      <c r="C496" s="7"/>
      <c r="D496" s="25"/>
      <c r="E496" s="25"/>
      <c r="F496" s="25"/>
      <c r="G496" s="25"/>
      <c r="H496" s="25"/>
      <c r="I496" s="25"/>
      <c r="J496" s="25"/>
      <c r="K496" s="25"/>
      <c r="L496" s="25"/>
      <c r="M496" s="25"/>
      <c r="N496" s="25"/>
      <c r="O496" s="25"/>
      <c r="P496" s="25"/>
      <c r="Q496" s="7"/>
      <c r="R496" s="7"/>
      <c r="S496" s="7"/>
      <c r="T496" s="7"/>
      <c r="U496" s="7"/>
      <c r="V496" s="7"/>
      <c r="W496" s="7"/>
      <c r="X496" s="7"/>
    </row>
    <row r="497" spans="1:24" x14ac:dyDescent="0.2">
      <c r="A497" s="7"/>
      <c r="B497" s="7"/>
      <c r="C497" s="7"/>
      <c r="D497" s="25"/>
      <c r="E497" s="25"/>
      <c r="F497" s="25"/>
      <c r="G497" s="25"/>
      <c r="H497" s="25"/>
      <c r="I497" s="25"/>
      <c r="J497" s="25"/>
      <c r="K497" s="25"/>
      <c r="L497" s="25"/>
      <c r="M497" s="25"/>
      <c r="N497" s="25"/>
      <c r="O497" s="25"/>
      <c r="P497" s="25"/>
      <c r="Q497" s="7"/>
      <c r="R497" s="7"/>
      <c r="S497" s="7"/>
      <c r="T497" s="7"/>
      <c r="U497" s="7"/>
      <c r="V497" s="7"/>
      <c r="W497" s="7"/>
      <c r="X497" s="7"/>
    </row>
    <row r="498" spans="1:24" x14ac:dyDescent="0.2">
      <c r="A498" s="7"/>
      <c r="B498" s="7"/>
      <c r="C498" s="7"/>
      <c r="D498" s="25"/>
      <c r="E498" s="25"/>
      <c r="F498" s="25"/>
      <c r="G498" s="25"/>
      <c r="H498" s="25"/>
      <c r="I498" s="25"/>
      <c r="J498" s="25"/>
      <c r="K498" s="25"/>
      <c r="L498" s="25"/>
      <c r="M498" s="25"/>
      <c r="N498" s="25"/>
      <c r="O498" s="25"/>
      <c r="P498" s="25"/>
      <c r="Q498" s="7"/>
      <c r="R498" s="7"/>
      <c r="S498" s="7"/>
      <c r="T498" s="7"/>
      <c r="U498" s="7"/>
      <c r="V498" s="7"/>
      <c r="W498" s="7"/>
      <c r="X498" s="7"/>
    </row>
    <row r="499" spans="1:24" x14ac:dyDescent="0.2">
      <c r="A499" s="7"/>
      <c r="B499" s="7"/>
      <c r="C499" s="7"/>
      <c r="D499" s="25"/>
      <c r="E499" s="25"/>
      <c r="F499" s="25"/>
      <c r="G499" s="25"/>
      <c r="H499" s="25"/>
      <c r="I499" s="25"/>
      <c r="J499" s="25"/>
      <c r="K499" s="25"/>
      <c r="L499" s="25"/>
      <c r="M499" s="25"/>
      <c r="N499" s="25"/>
      <c r="O499" s="25"/>
      <c r="P499" s="25"/>
      <c r="Q499" s="7"/>
      <c r="R499" s="7"/>
      <c r="S499" s="7"/>
      <c r="T499" s="7"/>
      <c r="U499" s="7"/>
      <c r="V499" s="7"/>
      <c r="W499" s="7"/>
      <c r="X499" s="7"/>
    </row>
    <row r="500" spans="1:24" x14ac:dyDescent="0.2">
      <c r="A500" s="7"/>
      <c r="B500" s="7"/>
      <c r="C500" s="7"/>
      <c r="D500" s="25"/>
      <c r="E500" s="25"/>
      <c r="F500" s="25"/>
      <c r="G500" s="25"/>
      <c r="H500" s="25"/>
      <c r="I500" s="25"/>
      <c r="J500" s="25"/>
      <c r="K500" s="25"/>
      <c r="L500" s="25"/>
      <c r="M500" s="25"/>
      <c r="N500" s="25"/>
      <c r="O500" s="25"/>
      <c r="P500" s="25"/>
      <c r="Q500" s="7"/>
      <c r="R500" s="7"/>
      <c r="S500" s="7"/>
      <c r="T500" s="7"/>
      <c r="U500" s="7"/>
      <c r="V500" s="7"/>
      <c r="W500" s="7"/>
      <c r="X500" s="7"/>
    </row>
    <row r="501" spans="1:24" x14ac:dyDescent="0.2">
      <c r="A501" s="7"/>
      <c r="B501" s="7"/>
      <c r="C501" s="7"/>
      <c r="D501" s="25"/>
      <c r="E501" s="25"/>
      <c r="F501" s="25"/>
      <c r="G501" s="25"/>
      <c r="H501" s="25"/>
      <c r="I501" s="25"/>
      <c r="J501" s="25"/>
      <c r="K501" s="25"/>
      <c r="L501" s="25"/>
      <c r="M501" s="25"/>
      <c r="N501" s="25"/>
      <c r="O501" s="25"/>
      <c r="P501" s="25"/>
      <c r="Q501" s="7"/>
      <c r="R501" s="7"/>
      <c r="S501" s="7"/>
      <c r="T501" s="7"/>
      <c r="U501" s="7"/>
      <c r="V501" s="7"/>
      <c r="W501" s="7"/>
      <c r="X501" s="7"/>
    </row>
    <row r="502" spans="1:24" x14ac:dyDescent="0.2">
      <c r="A502" s="7"/>
      <c r="B502" s="7"/>
      <c r="C502" s="7"/>
      <c r="D502" s="25"/>
      <c r="E502" s="25"/>
      <c r="F502" s="25"/>
      <c r="G502" s="25"/>
      <c r="H502" s="25"/>
      <c r="I502" s="25"/>
      <c r="J502" s="25"/>
      <c r="K502" s="25"/>
      <c r="L502" s="25"/>
      <c r="M502" s="25"/>
      <c r="N502" s="25"/>
      <c r="O502" s="25"/>
      <c r="P502" s="25"/>
      <c r="Q502" s="7"/>
      <c r="R502" s="7"/>
      <c r="S502" s="7"/>
      <c r="T502" s="7"/>
      <c r="U502" s="7"/>
      <c r="V502" s="7"/>
      <c r="W502" s="7"/>
      <c r="X502" s="7"/>
    </row>
    <row r="503" spans="1:24" x14ac:dyDescent="0.2">
      <c r="A503" s="7"/>
      <c r="B503" s="7"/>
      <c r="C503" s="7"/>
      <c r="D503" s="25"/>
      <c r="E503" s="25"/>
      <c r="F503" s="25"/>
      <c r="G503" s="25"/>
      <c r="H503" s="25"/>
      <c r="I503" s="25"/>
      <c r="J503" s="25"/>
      <c r="K503" s="25"/>
      <c r="L503" s="25"/>
      <c r="M503" s="25"/>
      <c r="N503" s="25"/>
      <c r="O503" s="25"/>
      <c r="P503" s="25"/>
      <c r="Q503" s="7"/>
      <c r="R503" s="7"/>
      <c r="S503" s="7"/>
      <c r="T503" s="7"/>
      <c r="U503" s="7"/>
      <c r="V503" s="7"/>
      <c r="W503" s="7"/>
      <c r="X503" s="7"/>
    </row>
    <row r="504" spans="1:24" x14ac:dyDescent="0.2">
      <c r="A504" s="7"/>
      <c r="B504" s="7"/>
      <c r="C504" s="7"/>
      <c r="D504" s="25"/>
      <c r="E504" s="25"/>
      <c r="F504" s="25"/>
      <c r="G504" s="25"/>
      <c r="H504" s="25"/>
      <c r="I504" s="25"/>
      <c r="J504" s="25"/>
      <c r="K504" s="25"/>
      <c r="L504" s="25"/>
      <c r="M504" s="25"/>
      <c r="N504" s="25"/>
      <c r="O504" s="25"/>
      <c r="P504" s="25"/>
      <c r="Q504" s="7"/>
      <c r="R504" s="7"/>
      <c r="S504" s="7"/>
      <c r="T504" s="7"/>
      <c r="U504" s="7"/>
      <c r="V504" s="7"/>
      <c r="W504" s="7"/>
      <c r="X504" s="7"/>
    </row>
    <row r="505" spans="1:24" x14ac:dyDescent="0.2">
      <c r="A505" s="7"/>
      <c r="B505" s="7"/>
      <c r="C505" s="7"/>
      <c r="D505" s="25"/>
      <c r="E505" s="25"/>
      <c r="F505" s="25"/>
      <c r="G505" s="25"/>
      <c r="H505" s="25"/>
      <c r="I505" s="25"/>
      <c r="J505" s="25"/>
      <c r="K505" s="25"/>
      <c r="L505" s="25"/>
      <c r="M505" s="25"/>
      <c r="N505" s="25"/>
      <c r="O505" s="25"/>
      <c r="P505" s="25"/>
      <c r="Q505" s="7"/>
      <c r="R505" s="7"/>
      <c r="S505" s="7"/>
      <c r="T505" s="7"/>
      <c r="U505" s="7"/>
      <c r="V505" s="7"/>
      <c r="W505" s="7"/>
      <c r="X505" s="7"/>
    </row>
    <row r="506" spans="1:24" x14ac:dyDescent="0.2">
      <c r="A506" s="7"/>
      <c r="B506" s="7"/>
      <c r="C506" s="7"/>
      <c r="D506" s="25"/>
      <c r="E506" s="25"/>
      <c r="F506" s="25"/>
      <c r="G506" s="25"/>
      <c r="H506" s="25"/>
      <c r="I506" s="25"/>
      <c r="J506" s="25"/>
      <c r="K506" s="25"/>
      <c r="L506" s="25"/>
      <c r="M506" s="25"/>
      <c r="N506" s="25"/>
      <c r="O506" s="25"/>
      <c r="P506" s="25"/>
      <c r="Q506" s="7"/>
      <c r="R506" s="7"/>
      <c r="S506" s="7"/>
      <c r="T506" s="7"/>
      <c r="U506" s="7"/>
      <c r="V506" s="7"/>
      <c r="W506" s="7"/>
      <c r="X506" s="7"/>
    </row>
    <row r="507" spans="1:24" x14ac:dyDescent="0.2">
      <c r="A507" s="7"/>
      <c r="B507" s="7"/>
      <c r="C507" s="7"/>
      <c r="D507" s="25"/>
      <c r="E507" s="25"/>
      <c r="F507" s="25"/>
      <c r="G507" s="25"/>
      <c r="H507" s="25"/>
      <c r="I507" s="25"/>
      <c r="J507" s="25"/>
      <c r="K507" s="25"/>
      <c r="L507" s="25"/>
      <c r="M507" s="25"/>
      <c r="N507" s="25"/>
      <c r="O507" s="25"/>
      <c r="P507" s="25"/>
      <c r="Q507" s="7"/>
      <c r="R507" s="7"/>
      <c r="S507" s="7"/>
      <c r="T507" s="7"/>
      <c r="U507" s="7"/>
      <c r="V507" s="7"/>
      <c r="W507" s="7"/>
      <c r="X507" s="7"/>
    </row>
    <row r="508" spans="1:24" x14ac:dyDescent="0.2">
      <c r="A508" s="7"/>
      <c r="B508" s="7"/>
      <c r="C508" s="7"/>
      <c r="D508" s="25"/>
      <c r="E508" s="25"/>
      <c r="F508" s="25"/>
      <c r="G508" s="25"/>
      <c r="H508" s="25"/>
      <c r="I508" s="25"/>
      <c r="J508" s="25"/>
      <c r="K508" s="25"/>
      <c r="L508" s="25"/>
      <c r="M508" s="25"/>
      <c r="N508" s="25"/>
      <c r="O508" s="25"/>
      <c r="P508" s="25"/>
      <c r="Q508" s="7"/>
      <c r="R508" s="7"/>
      <c r="S508" s="7"/>
      <c r="T508" s="7"/>
      <c r="U508" s="7"/>
      <c r="V508" s="7"/>
      <c r="W508" s="7"/>
      <c r="X508" s="7"/>
    </row>
    <row r="509" spans="1:24" x14ac:dyDescent="0.2">
      <c r="A509" s="7"/>
      <c r="B509" s="7"/>
      <c r="C509" s="7"/>
      <c r="D509" s="25"/>
      <c r="E509" s="25"/>
      <c r="F509" s="25"/>
      <c r="G509" s="25"/>
      <c r="H509" s="25"/>
      <c r="I509" s="25"/>
      <c r="J509" s="25"/>
      <c r="K509" s="25"/>
      <c r="L509" s="25"/>
      <c r="M509" s="25"/>
      <c r="N509" s="25"/>
      <c r="O509" s="25"/>
      <c r="P509" s="25"/>
      <c r="Q509" s="7"/>
      <c r="R509" s="7"/>
      <c r="S509" s="7"/>
      <c r="T509" s="7"/>
      <c r="U509" s="7"/>
      <c r="V509" s="7"/>
      <c r="W509" s="7"/>
      <c r="X509" s="7"/>
    </row>
    <row r="510" spans="1:24" x14ac:dyDescent="0.2">
      <c r="A510" s="7"/>
      <c r="B510" s="7"/>
      <c r="C510" s="7"/>
      <c r="D510" s="25"/>
      <c r="E510" s="25"/>
      <c r="F510" s="25"/>
      <c r="G510" s="25"/>
      <c r="H510" s="25"/>
      <c r="I510" s="25"/>
      <c r="J510" s="25"/>
      <c r="K510" s="25"/>
      <c r="L510" s="25"/>
      <c r="M510" s="25"/>
      <c r="N510" s="25"/>
      <c r="O510" s="25"/>
      <c r="P510" s="25"/>
      <c r="Q510" s="7"/>
      <c r="R510" s="7"/>
      <c r="S510" s="7"/>
      <c r="T510" s="7"/>
      <c r="U510" s="7"/>
      <c r="V510" s="7"/>
      <c r="W510" s="7"/>
      <c r="X510" s="7"/>
    </row>
    <row r="511" spans="1:24" x14ac:dyDescent="0.2">
      <c r="A511" s="7"/>
      <c r="B511" s="7"/>
      <c r="C511" s="7"/>
      <c r="D511" s="25"/>
      <c r="E511" s="25"/>
      <c r="F511" s="25"/>
      <c r="G511" s="25"/>
      <c r="H511" s="25"/>
      <c r="I511" s="25"/>
      <c r="J511" s="25"/>
      <c r="K511" s="25"/>
      <c r="L511" s="25"/>
      <c r="M511" s="25"/>
      <c r="N511" s="25"/>
      <c r="O511" s="25"/>
      <c r="P511" s="25"/>
      <c r="Q511" s="7"/>
      <c r="R511" s="7"/>
      <c r="S511" s="7"/>
      <c r="T511" s="7"/>
      <c r="U511" s="7"/>
      <c r="V511" s="7"/>
      <c r="W511" s="7"/>
      <c r="X511" s="7"/>
    </row>
    <row r="512" spans="1:24" x14ac:dyDescent="0.2">
      <c r="A512" s="7"/>
      <c r="B512" s="7"/>
      <c r="C512" s="7"/>
      <c r="D512" s="25"/>
      <c r="E512" s="25"/>
      <c r="F512" s="25"/>
      <c r="G512" s="25"/>
      <c r="H512" s="25"/>
      <c r="I512" s="25"/>
      <c r="J512" s="25"/>
      <c r="K512" s="25"/>
      <c r="L512" s="25"/>
      <c r="M512" s="25"/>
      <c r="N512" s="25"/>
      <c r="O512" s="25"/>
      <c r="P512" s="25"/>
      <c r="Q512" s="7"/>
      <c r="R512" s="7"/>
      <c r="S512" s="7"/>
      <c r="T512" s="7"/>
      <c r="U512" s="7"/>
      <c r="V512" s="7"/>
      <c r="W512" s="7"/>
      <c r="X512" s="7"/>
    </row>
    <row r="513" spans="1:24" x14ac:dyDescent="0.2">
      <c r="A513" s="7"/>
      <c r="B513" s="7"/>
      <c r="C513" s="7"/>
      <c r="D513" s="25"/>
      <c r="E513" s="25"/>
      <c r="F513" s="25"/>
      <c r="G513" s="25"/>
      <c r="H513" s="25"/>
      <c r="I513" s="25"/>
      <c r="J513" s="25"/>
      <c r="K513" s="25"/>
      <c r="L513" s="25"/>
      <c r="M513" s="25"/>
      <c r="N513" s="25"/>
      <c r="O513" s="25"/>
      <c r="P513" s="25"/>
      <c r="Q513" s="7"/>
      <c r="R513" s="7"/>
      <c r="S513" s="7"/>
      <c r="T513" s="7"/>
      <c r="U513" s="7"/>
      <c r="V513" s="7"/>
      <c r="W513" s="7"/>
      <c r="X513" s="7"/>
    </row>
    <row r="514" spans="1:24" x14ac:dyDescent="0.2">
      <c r="A514" s="7"/>
      <c r="B514" s="7"/>
      <c r="C514" s="7"/>
      <c r="D514" s="25"/>
      <c r="E514" s="25"/>
      <c r="F514" s="25"/>
      <c r="G514" s="25"/>
      <c r="H514" s="25"/>
      <c r="I514" s="25"/>
      <c r="J514" s="25"/>
      <c r="K514" s="25"/>
      <c r="L514" s="25"/>
      <c r="M514" s="25"/>
      <c r="N514" s="25"/>
      <c r="O514" s="25"/>
      <c r="P514" s="25"/>
      <c r="Q514" s="7"/>
      <c r="R514" s="7"/>
      <c r="S514" s="7"/>
      <c r="T514" s="7"/>
      <c r="U514" s="7"/>
      <c r="V514" s="7"/>
      <c r="W514" s="7"/>
      <c r="X514" s="7"/>
    </row>
    <row r="515" spans="1:24" x14ac:dyDescent="0.2">
      <c r="A515" s="7"/>
      <c r="B515" s="7"/>
      <c r="C515" s="7"/>
      <c r="D515" s="25"/>
      <c r="E515" s="25"/>
      <c r="F515" s="25"/>
      <c r="G515" s="25"/>
      <c r="H515" s="25"/>
      <c r="I515" s="25"/>
      <c r="J515" s="25"/>
      <c r="K515" s="25"/>
      <c r="L515" s="25"/>
      <c r="M515" s="25"/>
      <c r="N515" s="25"/>
      <c r="O515" s="25"/>
      <c r="P515" s="25"/>
      <c r="Q515" s="7"/>
      <c r="R515" s="7"/>
      <c r="S515" s="7"/>
      <c r="T515" s="7"/>
      <c r="U515" s="7"/>
      <c r="V515" s="7"/>
      <c r="W515" s="7"/>
      <c r="X515" s="7"/>
    </row>
    <row r="516" spans="1:24" x14ac:dyDescent="0.2">
      <c r="A516" s="7"/>
      <c r="B516" s="7"/>
      <c r="C516" s="7"/>
      <c r="D516" s="25"/>
      <c r="E516" s="25"/>
      <c r="F516" s="25"/>
      <c r="G516" s="25"/>
      <c r="H516" s="25"/>
      <c r="I516" s="25"/>
      <c r="J516" s="25"/>
      <c r="K516" s="25"/>
      <c r="L516" s="25"/>
      <c r="M516" s="25"/>
      <c r="N516" s="25"/>
      <c r="O516" s="25"/>
      <c r="P516" s="25"/>
      <c r="Q516" s="7"/>
      <c r="R516" s="7"/>
      <c r="S516" s="7"/>
      <c r="T516" s="7"/>
      <c r="U516" s="7"/>
      <c r="V516" s="7"/>
      <c r="W516" s="7"/>
      <c r="X516" s="7"/>
    </row>
    <row r="517" spans="1:24" x14ac:dyDescent="0.2">
      <c r="A517" s="7"/>
      <c r="B517" s="7"/>
      <c r="C517" s="7"/>
      <c r="D517" s="25"/>
      <c r="E517" s="25"/>
      <c r="F517" s="25"/>
      <c r="G517" s="25"/>
      <c r="H517" s="25"/>
      <c r="I517" s="25"/>
      <c r="J517" s="25"/>
      <c r="K517" s="25"/>
      <c r="L517" s="25"/>
      <c r="M517" s="25"/>
      <c r="N517" s="25"/>
      <c r="O517" s="25"/>
      <c r="P517" s="25"/>
      <c r="Q517" s="7"/>
      <c r="R517" s="7"/>
      <c r="S517" s="7"/>
      <c r="T517" s="7"/>
      <c r="U517" s="7"/>
      <c r="V517" s="7"/>
      <c r="W517" s="7"/>
      <c r="X517" s="7"/>
    </row>
    <row r="518" spans="1:24" x14ac:dyDescent="0.2">
      <c r="A518" s="7"/>
      <c r="B518" s="7"/>
      <c r="C518" s="7"/>
      <c r="D518" s="25"/>
      <c r="E518" s="25"/>
      <c r="F518" s="25"/>
      <c r="G518" s="25"/>
      <c r="H518" s="25"/>
      <c r="I518" s="25"/>
      <c r="J518" s="25"/>
      <c r="K518" s="25"/>
      <c r="L518" s="25"/>
      <c r="M518" s="25"/>
      <c r="N518" s="25"/>
      <c r="O518" s="25"/>
      <c r="P518" s="25"/>
      <c r="Q518" s="7"/>
      <c r="R518" s="7"/>
      <c r="S518" s="7"/>
      <c r="T518" s="7"/>
      <c r="U518" s="7"/>
      <c r="V518" s="7"/>
      <c r="W518" s="7"/>
      <c r="X518" s="7"/>
    </row>
    <row r="519" spans="1:24" x14ac:dyDescent="0.2">
      <c r="A519" s="7"/>
      <c r="B519" s="7"/>
      <c r="C519" s="7"/>
      <c r="D519" s="25"/>
      <c r="E519" s="25"/>
      <c r="F519" s="25"/>
      <c r="G519" s="25"/>
      <c r="H519" s="25"/>
      <c r="I519" s="25"/>
      <c r="J519" s="25"/>
      <c r="K519" s="25"/>
      <c r="L519" s="25"/>
      <c r="M519" s="25"/>
      <c r="N519" s="25"/>
      <c r="O519" s="25"/>
      <c r="P519" s="25"/>
      <c r="Q519" s="7"/>
      <c r="R519" s="7"/>
      <c r="S519" s="7"/>
      <c r="T519" s="7"/>
      <c r="U519" s="7"/>
      <c r="V519" s="7"/>
      <c r="W519" s="7"/>
      <c r="X519" s="7"/>
    </row>
    <row r="520" spans="1:24" x14ac:dyDescent="0.2">
      <c r="A520" s="7"/>
      <c r="B520" s="7"/>
      <c r="C520" s="7"/>
      <c r="D520" s="25"/>
      <c r="E520" s="25"/>
      <c r="F520" s="25"/>
      <c r="G520" s="25"/>
      <c r="H520" s="25"/>
      <c r="I520" s="25"/>
      <c r="J520" s="25"/>
      <c r="K520" s="25"/>
      <c r="L520" s="25"/>
      <c r="M520" s="25"/>
      <c r="N520" s="25"/>
      <c r="O520" s="25"/>
      <c r="P520" s="25"/>
      <c r="Q520" s="7"/>
      <c r="R520" s="7"/>
      <c r="S520" s="7"/>
      <c r="T520" s="7"/>
      <c r="U520" s="7"/>
      <c r="V520" s="7"/>
      <c r="W520" s="7"/>
      <c r="X520" s="7"/>
    </row>
    <row r="521" spans="1:24" x14ac:dyDescent="0.2">
      <c r="A521" s="7"/>
      <c r="B521" s="7"/>
      <c r="C521" s="7"/>
      <c r="D521" s="25"/>
      <c r="E521" s="25"/>
      <c r="F521" s="25"/>
      <c r="G521" s="25"/>
      <c r="H521" s="25"/>
      <c r="I521" s="25"/>
      <c r="J521" s="25"/>
      <c r="K521" s="25"/>
      <c r="L521" s="25"/>
      <c r="M521" s="25"/>
      <c r="N521" s="25"/>
      <c r="O521" s="25"/>
      <c r="P521" s="25"/>
      <c r="Q521" s="7"/>
      <c r="R521" s="7"/>
      <c r="S521" s="7"/>
      <c r="T521" s="7"/>
      <c r="U521" s="7"/>
      <c r="V521" s="7"/>
      <c r="W521" s="7"/>
      <c r="X521" s="7"/>
    </row>
    <row r="522" spans="1:24" x14ac:dyDescent="0.2">
      <c r="A522" s="7"/>
      <c r="B522" s="7"/>
      <c r="C522" s="7"/>
      <c r="D522" s="25"/>
      <c r="E522" s="25"/>
      <c r="F522" s="25"/>
      <c r="G522" s="25"/>
      <c r="H522" s="25"/>
      <c r="I522" s="25"/>
      <c r="J522" s="25"/>
      <c r="K522" s="25"/>
      <c r="L522" s="25"/>
      <c r="M522" s="25"/>
      <c r="N522" s="25"/>
      <c r="O522" s="25"/>
      <c r="P522" s="25"/>
      <c r="Q522" s="7"/>
      <c r="R522" s="7"/>
      <c r="S522" s="7"/>
      <c r="T522" s="7"/>
      <c r="U522" s="7"/>
      <c r="V522" s="7"/>
      <c r="W522" s="7"/>
      <c r="X522" s="7"/>
    </row>
    <row r="523" spans="1:24" x14ac:dyDescent="0.2">
      <c r="A523" s="7"/>
      <c r="B523" s="7"/>
      <c r="C523" s="7"/>
      <c r="D523" s="25"/>
      <c r="E523" s="25"/>
      <c r="F523" s="25"/>
      <c r="G523" s="25"/>
      <c r="H523" s="25"/>
      <c r="I523" s="25"/>
      <c r="J523" s="25"/>
      <c r="K523" s="25"/>
      <c r="L523" s="25"/>
      <c r="M523" s="25"/>
      <c r="N523" s="25"/>
      <c r="O523" s="25"/>
      <c r="P523" s="25"/>
      <c r="Q523" s="7"/>
      <c r="R523" s="7"/>
      <c r="S523" s="7"/>
      <c r="T523" s="7"/>
      <c r="U523" s="7"/>
      <c r="V523" s="7"/>
      <c r="W523" s="7"/>
      <c r="X523" s="7"/>
    </row>
    <row r="524" spans="1:24" x14ac:dyDescent="0.2">
      <c r="A524" s="7"/>
      <c r="B524" s="7"/>
      <c r="C524" s="7"/>
      <c r="D524" s="25"/>
      <c r="E524" s="25"/>
      <c r="F524" s="25"/>
      <c r="G524" s="25"/>
      <c r="H524" s="25"/>
      <c r="I524" s="25"/>
      <c r="J524" s="25"/>
      <c r="K524" s="25"/>
      <c r="L524" s="25"/>
      <c r="M524" s="25"/>
      <c r="N524" s="25"/>
      <c r="O524" s="25"/>
      <c r="P524" s="25"/>
      <c r="Q524" s="7"/>
      <c r="R524" s="7"/>
      <c r="S524" s="7"/>
      <c r="T524" s="7"/>
      <c r="U524" s="7"/>
      <c r="V524" s="7"/>
      <c r="W524" s="7"/>
      <c r="X524" s="7"/>
    </row>
    <row r="525" spans="1:24" x14ac:dyDescent="0.2">
      <c r="A525" s="7"/>
      <c r="B525" s="7"/>
      <c r="C525" s="7"/>
      <c r="D525" s="25"/>
      <c r="E525" s="25"/>
      <c r="F525" s="25"/>
      <c r="G525" s="25"/>
      <c r="H525" s="25"/>
      <c r="I525" s="25"/>
      <c r="J525" s="25"/>
      <c r="K525" s="25"/>
      <c r="L525" s="25"/>
      <c r="M525" s="25"/>
      <c r="N525" s="25"/>
      <c r="O525" s="25"/>
      <c r="P525" s="25"/>
      <c r="Q525" s="7"/>
      <c r="R525" s="7"/>
      <c r="S525" s="7"/>
      <c r="T525" s="7"/>
      <c r="U525" s="7"/>
      <c r="V525" s="7"/>
      <c r="W525" s="7"/>
      <c r="X525" s="7"/>
    </row>
    <row r="526" spans="1:24" x14ac:dyDescent="0.2">
      <c r="A526" s="7"/>
      <c r="B526" s="7"/>
      <c r="C526" s="7"/>
      <c r="D526" s="25"/>
      <c r="E526" s="25"/>
      <c r="F526" s="25"/>
      <c r="G526" s="25"/>
      <c r="H526" s="25"/>
      <c r="I526" s="25"/>
      <c r="J526" s="25"/>
      <c r="K526" s="25"/>
      <c r="L526" s="25"/>
      <c r="M526" s="25"/>
      <c r="N526" s="25"/>
      <c r="O526" s="25"/>
      <c r="P526" s="25"/>
      <c r="Q526" s="7"/>
      <c r="R526" s="7"/>
      <c r="S526" s="7"/>
      <c r="T526" s="7"/>
      <c r="U526" s="7"/>
      <c r="V526" s="7"/>
      <c r="W526" s="7"/>
      <c r="X526" s="7"/>
    </row>
    <row r="527" spans="1:24" x14ac:dyDescent="0.2">
      <c r="A527" s="7"/>
      <c r="B527" s="7"/>
      <c r="C527" s="7"/>
      <c r="D527" s="25"/>
      <c r="E527" s="25"/>
      <c r="F527" s="25"/>
      <c r="G527" s="25"/>
      <c r="H527" s="25"/>
      <c r="I527" s="25"/>
      <c r="J527" s="25"/>
      <c r="K527" s="25"/>
      <c r="L527" s="25"/>
      <c r="M527" s="25"/>
      <c r="N527" s="25"/>
      <c r="O527" s="25"/>
      <c r="P527" s="25"/>
      <c r="Q527" s="7"/>
      <c r="R527" s="7"/>
      <c r="S527" s="7"/>
      <c r="T527" s="7"/>
      <c r="U527" s="7"/>
      <c r="V527" s="7"/>
      <c r="W527" s="7"/>
      <c r="X527" s="7"/>
    </row>
    <row r="528" spans="1:24" x14ac:dyDescent="0.2">
      <c r="A528" s="7"/>
      <c r="B528" s="7"/>
      <c r="C528" s="7"/>
      <c r="D528" s="25"/>
      <c r="E528" s="25"/>
      <c r="F528" s="25"/>
      <c r="G528" s="25"/>
      <c r="H528" s="25"/>
      <c r="I528" s="25"/>
      <c r="J528" s="25"/>
      <c r="K528" s="25"/>
      <c r="L528" s="25"/>
      <c r="M528" s="25"/>
      <c r="N528" s="25"/>
      <c r="O528" s="25"/>
      <c r="P528" s="25"/>
      <c r="Q528" s="7"/>
      <c r="R528" s="7"/>
      <c r="S528" s="7"/>
      <c r="T528" s="7"/>
      <c r="U528" s="7"/>
      <c r="V528" s="7"/>
      <c r="W528" s="7"/>
      <c r="X528" s="7"/>
    </row>
    <row r="529" spans="1:24" x14ac:dyDescent="0.2">
      <c r="A529" s="7"/>
      <c r="B529" s="7"/>
      <c r="C529" s="7"/>
      <c r="D529" s="25"/>
      <c r="E529" s="25"/>
      <c r="F529" s="25"/>
      <c r="G529" s="25"/>
      <c r="H529" s="25"/>
      <c r="I529" s="25"/>
      <c r="J529" s="25"/>
      <c r="K529" s="25"/>
      <c r="L529" s="25"/>
      <c r="M529" s="25"/>
      <c r="N529" s="25"/>
      <c r="O529" s="25"/>
      <c r="P529" s="25"/>
      <c r="Q529" s="7"/>
      <c r="R529" s="7"/>
      <c r="S529" s="7"/>
      <c r="T529" s="7"/>
      <c r="U529" s="7"/>
      <c r="V529" s="7"/>
      <c r="W529" s="7"/>
      <c r="X529" s="7"/>
    </row>
    <row r="530" spans="1:24" x14ac:dyDescent="0.2">
      <c r="A530" s="7"/>
      <c r="B530" s="7"/>
      <c r="C530" s="7"/>
      <c r="D530" s="25"/>
      <c r="E530" s="25"/>
      <c r="F530" s="25"/>
      <c r="G530" s="25"/>
      <c r="H530" s="25"/>
      <c r="I530" s="25"/>
      <c r="J530" s="25"/>
      <c r="K530" s="25"/>
      <c r="L530" s="25"/>
      <c r="M530" s="25"/>
      <c r="N530" s="25"/>
      <c r="O530" s="25"/>
      <c r="P530" s="25"/>
      <c r="Q530" s="7"/>
      <c r="R530" s="7"/>
      <c r="S530" s="7"/>
      <c r="T530" s="7"/>
      <c r="U530" s="7"/>
      <c r="V530" s="7"/>
      <c r="W530" s="7"/>
      <c r="X530" s="7"/>
    </row>
    <row r="531" spans="1:24" x14ac:dyDescent="0.2">
      <c r="A531" s="7"/>
      <c r="B531" s="7"/>
      <c r="C531" s="7"/>
      <c r="D531" s="25"/>
      <c r="E531" s="25"/>
      <c r="F531" s="25"/>
      <c r="G531" s="25"/>
      <c r="H531" s="25"/>
      <c r="I531" s="25"/>
      <c r="J531" s="25"/>
      <c r="K531" s="25"/>
      <c r="L531" s="25"/>
      <c r="M531" s="25"/>
      <c r="N531" s="25"/>
      <c r="O531" s="25"/>
      <c r="P531" s="25"/>
      <c r="Q531" s="7"/>
      <c r="R531" s="7"/>
      <c r="S531" s="7"/>
      <c r="T531" s="7"/>
      <c r="U531" s="7"/>
      <c r="V531" s="7"/>
      <c r="W531" s="7"/>
      <c r="X531" s="7"/>
    </row>
    <row r="532" spans="1:24" x14ac:dyDescent="0.2">
      <c r="A532" s="7"/>
      <c r="B532" s="7"/>
      <c r="C532" s="7"/>
      <c r="D532" s="25"/>
      <c r="E532" s="25"/>
      <c r="F532" s="25"/>
      <c r="G532" s="25"/>
      <c r="H532" s="25"/>
      <c r="I532" s="25"/>
      <c r="J532" s="25"/>
      <c r="K532" s="25"/>
      <c r="L532" s="25"/>
      <c r="M532" s="25"/>
      <c r="N532" s="25"/>
      <c r="O532" s="25"/>
      <c r="P532" s="25"/>
      <c r="Q532" s="7"/>
      <c r="R532" s="7"/>
      <c r="S532" s="7"/>
      <c r="T532" s="7"/>
      <c r="U532" s="7"/>
      <c r="V532" s="7"/>
      <c r="W532" s="7"/>
      <c r="X532" s="7"/>
    </row>
    <row r="533" spans="1:24" x14ac:dyDescent="0.2">
      <c r="A533" s="7"/>
      <c r="B533" s="7"/>
      <c r="C533" s="7"/>
      <c r="D533" s="25"/>
      <c r="E533" s="25"/>
      <c r="F533" s="25"/>
      <c r="G533" s="25"/>
      <c r="H533" s="25"/>
      <c r="I533" s="25"/>
      <c r="J533" s="25"/>
      <c r="K533" s="25"/>
      <c r="L533" s="25"/>
      <c r="M533" s="25"/>
      <c r="N533" s="25"/>
      <c r="O533" s="25"/>
      <c r="P533" s="25"/>
      <c r="Q533" s="7"/>
      <c r="R533" s="7"/>
      <c r="S533" s="7"/>
      <c r="T533" s="7"/>
      <c r="U533" s="7"/>
      <c r="V533" s="7"/>
      <c r="W533" s="7"/>
      <c r="X533" s="7"/>
    </row>
    <row r="534" spans="1:24" x14ac:dyDescent="0.2">
      <c r="A534" s="7"/>
      <c r="B534" s="7"/>
      <c r="C534" s="7"/>
      <c r="D534" s="25"/>
      <c r="E534" s="25"/>
      <c r="F534" s="25"/>
      <c r="G534" s="25"/>
      <c r="H534" s="25"/>
      <c r="I534" s="25"/>
      <c r="J534" s="25"/>
      <c r="K534" s="25"/>
      <c r="L534" s="25"/>
      <c r="M534" s="25"/>
      <c r="N534" s="25"/>
      <c r="O534" s="25"/>
      <c r="P534" s="25"/>
      <c r="Q534" s="7"/>
      <c r="R534" s="7"/>
      <c r="S534" s="7"/>
      <c r="T534" s="7"/>
      <c r="U534" s="7"/>
      <c r="V534" s="7"/>
      <c r="W534" s="7"/>
      <c r="X534" s="7"/>
    </row>
    <row r="535" spans="1:24" x14ac:dyDescent="0.2">
      <c r="A535" s="7"/>
      <c r="B535" s="7"/>
      <c r="C535" s="7"/>
      <c r="D535" s="25"/>
      <c r="E535" s="25"/>
      <c r="F535" s="25"/>
      <c r="G535" s="25"/>
      <c r="H535" s="25"/>
      <c r="I535" s="25"/>
      <c r="J535" s="25"/>
      <c r="K535" s="25"/>
      <c r="L535" s="25"/>
      <c r="M535" s="25"/>
      <c r="N535" s="25"/>
      <c r="O535" s="25"/>
      <c r="P535" s="25"/>
      <c r="Q535" s="7"/>
      <c r="R535" s="7"/>
      <c r="S535" s="7"/>
      <c r="T535" s="7"/>
      <c r="U535" s="7"/>
      <c r="V535" s="7"/>
      <c r="W535" s="7"/>
      <c r="X535" s="7"/>
    </row>
    <row r="536" spans="1:24" x14ac:dyDescent="0.2">
      <c r="A536" s="7"/>
      <c r="B536" s="7"/>
      <c r="C536" s="7"/>
      <c r="D536" s="25"/>
      <c r="E536" s="25"/>
      <c r="F536" s="25"/>
      <c r="G536" s="25"/>
      <c r="H536" s="25"/>
      <c r="I536" s="25"/>
      <c r="J536" s="25"/>
      <c r="K536" s="25"/>
      <c r="L536" s="25"/>
      <c r="M536" s="25"/>
      <c r="N536" s="25"/>
      <c r="O536" s="25"/>
      <c r="P536" s="25"/>
      <c r="Q536" s="7"/>
      <c r="R536" s="7"/>
      <c r="S536" s="7"/>
      <c r="T536" s="7"/>
      <c r="U536" s="7"/>
      <c r="V536" s="7"/>
      <c r="W536" s="7"/>
      <c r="X536" s="7"/>
    </row>
    <row r="537" spans="1:24" x14ac:dyDescent="0.2">
      <c r="A537" s="7"/>
      <c r="B537" s="7"/>
      <c r="C537" s="7"/>
      <c r="D537" s="25"/>
      <c r="E537" s="25"/>
      <c r="F537" s="25"/>
      <c r="G537" s="25"/>
      <c r="H537" s="25"/>
      <c r="I537" s="25"/>
      <c r="J537" s="25"/>
      <c r="K537" s="25"/>
      <c r="L537" s="25"/>
      <c r="M537" s="25"/>
      <c r="N537" s="25"/>
      <c r="O537" s="25"/>
      <c r="P537" s="25"/>
      <c r="Q537" s="7"/>
      <c r="R537" s="7"/>
      <c r="S537" s="7"/>
      <c r="T537" s="7"/>
      <c r="U537" s="7"/>
      <c r="V537" s="7"/>
      <c r="W537" s="7"/>
      <c r="X537" s="7"/>
    </row>
    <row r="538" spans="1:24" x14ac:dyDescent="0.2">
      <c r="A538" s="7"/>
      <c r="B538" s="7"/>
      <c r="C538" s="7"/>
      <c r="D538" s="25"/>
      <c r="E538" s="25"/>
      <c r="F538" s="25"/>
      <c r="G538" s="25"/>
      <c r="H538" s="25"/>
      <c r="I538" s="25"/>
      <c r="J538" s="25"/>
      <c r="K538" s="25"/>
      <c r="L538" s="25"/>
      <c r="M538" s="25"/>
      <c r="N538" s="25"/>
      <c r="O538" s="25"/>
      <c r="P538" s="25"/>
      <c r="Q538" s="7"/>
      <c r="R538" s="7"/>
      <c r="S538" s="7"/>
      <c r="T538" s="7"/>
      <c r="U538" s="7"/>
      <c r="V538" s="7"/>
      <c r="W538" s="7"/>
      <c r="X538" s="7"/>
    </row>
    <row r="539" spans="1:24" x14ac:dyDescent="0.2">
      <c r="A539" s="7"/>
      <c r="B539" s="7"/>
      <c r="C539" s="7"/>
      <c r="D539" s="25"/>
      <c r="E539" s="25"/>
      <c r="F539" s="25"/>
      <c r="G539" s="25"/>
      <c r="H539" s="25"/>
      <c r="I539" s="25"/>
      <c r="J539" s="25"/>
      <c r="K539" s="25"/>
      <c r="L539" s="25"/>
      <c r="M539" s="25"/>
      <c r="N539" s="25"/>
      <c r="O539" s="25"/>
      <c r="P539" s="25"/>
      <c r="Q539" s="7"/>
      <c r="R539" s="7"/>
      <c r="S539" s="7"/>
      <c r="T539" s="7"/>
      <c r="U539" s="7"/>
      <c r="V539" s="7"/>
      <c r="W539" s="7"/>
      <c r="X539" s="7"/>
    </row>
    <row r="540" spans="1:24" x14ac:dyDescent="0.2">
      <c r="A540" s="7"/>
      <c r="B540" s="7"/>
      <c r="C540" s="7"/>
      <c r="D540" s="25"/>
      <c r="E540" s="25"/>
      <c r="F540" s="25"/>
      <c r="G540" s="25"/>
      <c r="H540" s="25"/>
      <c r="I540" s="25"/>
      <c r="J540" s="25"/>
      <c r="K540" s="25"/>
      <c r="L540" s="25"/>
      <c r="M540" s="25"/>
      <c r="N540" s="25"/>
      <c r="O540" s="25"/>
      <c r="P540" s="25"/>
      <c r="Q540" s="7"/>
      <c r="R540" s="7"/>
      <c r="S540" s="7"/>
      <c r="T540" s="7"/>
      <c r="U540" s="7"/>
      <c r="V540" s="7"/>
      <c r="W540" s="7"/>
      <c r="X540" s="7"/>
    </row>
    <row r="541" spans="1:24" x14ac:dyDescent="0.2">
      <c r="A541" s="7"/>
      <c r="B541" s="7"/>
      <c r="C541" s="7"/>
      <c r="D541" s="25"/>
      <c r="E541" s="25"/>
      <c r="F541" s="25"/>
      <c r="G541" s="25"/>
      <c r="H541" s="25"/>
      <c r="I541" s="25"/>
      <c r="J541" s="25"/>
      <c r="K541" s="25"/>
      <c r="L541" s="25"/>
      <c r="M541" s="25"/>
      <c r="N541" s="25"/>
      <c r="O541" s="25"/>
      <c r="P541" s="25"/>
      <c r="Q541" s="7"/>
      <c r="R541" s="7"/>
      <c r="S541" s="7"/>
      <c r="T541" s="7"/>
      <c r="U541" s="7"/>
      <c r="V541" s="7"/>
      <c r="W541" s="7"/>
      <c r="X541" s="7"/>
    </row>
    <row r="542" spans="1:24" x14ac:dyDescent="0.2">
      <c r="A542" s="7"/>
      <c r="B542" s="7"/>
      <c r="C542" s="7"/>
      <c r="D542" s="25"/>
      <c r="E542" s="25"/>
      <c r="F542" s="25"/>
      <c r="G542" s="25"/>
      <c r="H542" s="25"/>
      <c r="I542" s="25"/>
      <c r="J542" s="25"/>
      <c r="K542" s="25"/>
      <c r="L542" s="25"/>
      <c r="M542" s="25"/>
      <c r="N542" s="25"/>
      <c r="O542" s="25"/>
      <c r="P542" s="25"/>
      <c r="Q542" s="7"/>
      <c r="R542" s="7"/>
      <c r="S542" s="7"/>
      <c r="T542" s="7"/>
      <c r="U542" s="7"/>
      <c r="V542" s="7"/>
      <c r="W542" s="7"/>
      <c r="X542" s="7"/>
    </row>
    <row r="543" spans="1:24" x14ac:dyDescent="0.2">
      <c r="A543" s="7"/>
      <c r="B543" s="7"/>
      <c r="C543" s="7"/>
      <c r="D543" s="25"/>
      <c r="E543" s="25"/>
      <c r="F543" s="25"/>
      <c r="G543" s="25"/>
      <c r="H543" s="25"/>
      <c r="I543" s="25"/>
      <c r="J543" s="25"/>
      <c r="K543" s="25"/>
      <c r="L543" s="25"/>
      <c r="M543" s="25"/>
      <c r="N543" s="25"/>
      <c r="O543" s="25"/>
      <c r="P543" s="25"/>
      <c r="Q543" s="7"/>
      <c r="R543" s="7"/>
      <c r="S543" s="7"/>
      <c r="T543" s="7"/>
      <c r="U543" s="7"/>
      <c r="V543" s="7"/>
      <c r="W543" s="7"/>
      <c r="X543" s="7"/>
    </row>
    <row r="544" spans="1:24" x14ac:dyDescent="0.2">
      <c r="A544" s="7"/>
      <c r="B544" s="7"/>
      <c r="C544" s="7"/>
      <c r="D544" s="25"/>
      <c r="E544" s="25"/>
      <c r="F544" s="25"/>
      <c r="G544" s="25"/>
      <c r="H544" s="25"/>
      <c r="I544" s="25"/>
      <c r="J544" s="25"/>
      <c r="K544" s="25"/>
      <c r="L544" s="25"/>
      <c r="M544" s="25"/>
      <c r="N544" s="25"/>
      <c r="O544" s="25"/>
      <c r="P544" s="25"/>
      <c r="Q544" s="7"/>
      <c r="R544" s="7"/>
      <c r="S544" s="7"/>
      <c r="T544" s="7"/>
      <c r="U544" s="7"/>
      <c r="V544" s="7"/>
      <c r="W544" s="7"/>
      <c r="X544" s="7"/>
    </row>
    <row r="545" spans="1:24" x14ac:dyDescent="0.2">
      <c r="A545" s="7"/>
      <c r="B545" s="7"/>
      <c r="C545" s="7"/>
      <c r="D545" s="25"/>
      <c r="E545" s="25"/>
      <c r="F545" s="25"/>
      <c r="G545" s="25"/>
      <c r="H545" s="25"/>
      <c r="I545" s="25"/>
      <c r="J545" s="25"/>
      <c r="K545" s="25"/>
      <c r="L545" s="25"/>
      <c r="M545" s="25"/>
      <c r="N545" s="25"/>
      <c r="O545" s="25"/>
      <c r="P545" s="25"/>
      <c r="Q545" s="7"/>
      <c r="R545" s="7"/>
      <c r="S545" s="7"/>
      <c r="T545" s="7"/>
      <c r="U545" s="7"/>
      <c r="V545" s="7"/>
      <c r="W545" s="7"/>
      <c r="X545" s="7"/>
    </row>
    <row r="546" spans="1:24" x14ac:dyDescent="0.2">
      <c r="A546" s="7"/>
      <c r="B546" s="7"/>
      <c r="C546" s="7"/>
      <c r="D546" s="25"/>
      <c r="E546" s="25"/>
      <c r="F546" s="25"/>
      <c r="G546" s="25"/>
      <c r="H546" s="25"/>
      <c r="I546" s="25"/>
      <c r="J546" s="25"/>
      <c r="K546" s="25"/>
      <c r="L546" s="25"/>
      <c r="M546" s="25"/>
      <c r="N546" s="25"/>
      <c r="O546" s="25"/>
      <c r="P546" s="25"/>
      <c r="Q546" s="7"/>
      <c r="R546" s="7"/>
      <c r="S546" s="7"/>
      <c r="T546" s="7"/>
      <c r="U546" s="7"/>
      <c r="V546" s="7"/>
      <c r="W546" s="7"/>
      <c r="X546" s="7"/>
    </row>
    <row r="547" spans="1:24" x14ac:dyDescent="0.2">
      <c r="A547" s="7"/>
      <c r="B547" s="7"/>
      <c r="C547" s="7"/>
      <c r="D547" s="25"/>
      <c r="E547" s="25"/>
      <c r="F547" s="25"/>
      <c r="G547" s="25"/>
      <c r="H547" s="25"/>
      <c r="I547" s="25"/>
      <c r="J547" s="25"/>
      <c r="K547" s="25"/>
      <c r="L547" s="25"/>
      <c r="M547" s="25"/>
      <c r="N547" s="25"/>
      <c r="O547" s="25"/>
      <c r="P547" s="25"/>
      <c r="Q547" s="7"/>
      <c r="R547" s="7"/>
      <c r="S547" s="7"/>
      <c r="T547" s="7"/>
      <c r="U547" s="7"/>
      <c r="V547" s="7"/>
      <c r="W547" s="7"/>
      <c r="X547" s="7"/>
    </row>
    <row r="548" spans="1:24" x14ac:dyDescent="0.2">
      <c r="A548" s="7"/>
      <c r="B548" s="7"/>
      <c r="C548" s="7"/>
      <c r="D548" s="25"/>
      <c r="E548" s="25"/>
      <c r="F548" s="25"/>
      <c r="G548" s="25"/>
      <c r="H548" s="25"/>
      <c r="I548" s="25"/>
      <c r="J548" s="25"/>
      <c r="K548" s="25"/>
      <c r="L548" s="25"/>
      <c r="M548" s="25"/>
      <c r="N548" s="25"/>
      <c r="O548" s="25"/>
      <c r="P548" s="25"/>
      <c r="Q548" s="7"/>
      <c r="R548" s="7"/>
      <c r="S548" s="7"/>
      <c r="T548" s="7"/>
      <c r="U548" s="7"/>
      <c r="V548" s="7"/>
      <c r="W548" s="7"/>
      <c r="X548" s="7"/>
    </row>
    <row r="549" spans="1:24" x14ac:dyDescent="0.2">
      <c r="A549" s="7"/>
      <c r="B549" s="7"/>
      <c r="C549" s="7"/>
      <c r="D549" s="25"/>
      <c r="E549" s="25"/>
      <c r="F549" s="25"/>
      <c r="G549" s="25"/>
      <c r="H549" s="25"/>
      <c r="I549" s="25"/>
      <c r="J549" s="25"/>
      <c r="K549" s="25"/>
      <c r="L549" s="25"/>
      <c r="M549" s="25"/>
      <c r="N549" s="25"/>
      <c r="O549" s="25"/>
      <c r="P549" s="25"/>
      <c r="Q549" s="7"/>
      <c r="R549" s="7"/>
      <c r="S549" s="7"/>
      <c r="T549" s="7"/>
      <c r="U549" s="7"/>
      <c r="V549" s="7"/>
      <c r="W549" s="7"/>
      <c r="X549" s="7"/>
    </row>
    <row r="550" spans="1:24" x14ac:dyDescent="0.2">
      <c r="A550" s="7"/>
      <c r="B550" s="7"/>
      <c r="C550" s="7"/>
      <c r="D550" s="25"/>
      <c r="E550" s="25"/>
      <c r="F550" s="25"/>
      <c r="G550" s="25"/>
      <c r="H550" s="25"/>
      <c r="I550" s="25"/>
      <c r="J550" s="25"/>
      <c r="K550" s="25"/>
      <c r="L550" s="25"/>
      <c r="M550" s="25"/>
      <c r="N550" s="25"/>
      <c r="O550" s="25"/>
      <c r="P550" s="25"/>
      <c r="Q550" s="7"/>
      <c r="R550" s="7"/>
      <c r="S550" s="7"/>
      <c r="T550" s="7"/>
      <c r="U550" s="7"/>
      <c r="V550" s="7"/>
      <c r="W550" s="7"/>
      <c r="X550" s="7"/>
    </row>
    <row r="551" spans="1:24" x14ac:dyDescent="0.2">
      <c r="A551" s="7"/>
      <c r="B551" s="7"/>
      <c r="C551" s="7"/>
      <c r="D551" s="25"/>
      <c r="E551" s="25"/>
      <c r="F551" s="25"/>
      <c r="G551" s="25"/>
      <c r="H551" s="25"/>
      <c r="I551" s="25"/>
      <c r="J551" s="25"/>
      <c r="K551" s="25"/>
      <c r="L551" s="25"/>
      <c r="M551" s="25"/>
      <c r="N551" s="25"/>
      <c r="O551" s="25"/>
      <c r="P551" s="25"/>
      <c r="Q551" s="7"/>
      <c r="R551" s="7"/>
      <c r="S551" s="7"/>
      <c r="T551" s="7"/>
      <c r="U551" s="7"/>
      <c r="V551" s="7"/>
      <c r="W551" s="7"/>
      <c r="X551" s="7"/>
    </row>
    <row r="552" spans="1:24" x14ac:dyDescent="0.2">
      <c r="A552" s="7"/>
      <c r="B552" s="7"/>
      <c r="C552" s="7"/>
      <c r="D552" s="25"/>
      <c r="E552" s="25"/>
      <c r="F552" s="25"/>
      <c r="G552" s="25"/>
      <c r="H552" s="25"/>
      <c r="I552" s="25"/>
      <c r="J552" s="25"/>
      <c r="K552" s="25"/>
      <c r="L552" s="25"/>
      <c r="M552" s="25"/>
      <c r="N552" s="25"/>
      <c r="O552" s="25"/>
      <c r="P552" s="25"/>
      <c r="Q552" s="7"/>
      <c r="R552" s="7"/>
      <c r="S552" s="7"/>
      <c r="T552" s="7"/>
      <c r="U552" s="7"/>
      <c r="V552" s="7"/>
      <c r="W552" s="7"/>
      <c r="X552" s="7"/>
    </row>
    <row r="553" spans="1:24" x14ac:dyDescent="0.2">
      <c r="A553" s="7"/>
      <c r="B553" s="7"/>
      <c r="C553" s="7"/>
      <c r="D553" s="25"/>
      <c r="E553" s="25"/>
      <c r="F553" s="25"/>
      <c r="G553" s="25"/>
      <c r="H553" s="25"/>
      <c r="I553" s="25"/>
      <c r="J553" s="25"/>
      <c r="K553" s="25"/>
      <c r="L553" s="25"/>
      <c r="M553" s="25"/>
      <c r="N553" s="25"/>
      <c r="O553" s="25"/>
      <c r="P553" s="25"/>
      <c r="Q553" s="7"/>
      <c r="R553" s="7"/>
      <c r="S553" s="7"/>
      <c r="T553" s="7"/>
      <c r="U553" s="7"/>
      <c r="V553" s="7"/>
      <c r="W553" s="7"/>
      <c r="X553" s="7"/>
    </row>
    <row r="554" spans="1:24" x14ac:dyDescent="0.2">
      <c r="A554" s="7"/>
      <c r="B554" s="7"/>
      <c r="C554" s="7"/>
      <c r="D554" s="25"/>
      <c r="E554" s="25"/>
      <c r="F554" s="25"/>
      <c r="G554" s="25"/>
      <c r="H554" s="25"/>
      <c r="I554" s="25"/>
      <c r="J554" s="25"/>
      <c r="K554" s="25"/>
      <c r="L554" s="25"/>
      <c r="M554" s="25"/>
      <c r="N554" s="25"/>
      <c r="O554" s="25"/>
      <c r="P554" s="25"/>
      <c r="Q554" s="7"/>
      <c r="R554" s="7"/>
      <c r="S554" s="7"/>
      <c r="T554" s="7"/>
      <c r="U554" s="7"/>
      <c r="V554" s="7"/>
      <c r="W554" s="7"/>
      <c r="X554" s="7"/>
    </row>
    <row r="555" spans="1:24" x14ac:dyDescent="0.2">
      <c r="A555" s="7"/>
      <c r="B555" s="7"/>
      <c r="C555" s="7"/>
      <c r="D555" s="25"/>
      <c r="E555" s="25"/>
      <c r="F555" s="25"/>
      <c r="G555" s="25"/>
      <c r="H555" s="25"/>
      <c r="I555" s="25"/>
      <c r="J555" s="25"/>
      <c r="K555" s="25"/>
      <c r="L555" s="25"/>
      <c r="M555" s="25"/>
      <c r="N555" s="25"/>
      <c r="O555" s="25"/>
      <c r="P555" s="25"/>
      <c r="Q555" s="7"/>
      <c r="R555" s="7"/>
      <c r="S555" s="7"/>
      <c r="T555" s="7"/>
      <c r="U555" s="7"/>
      <c r="V555" s="7"/>
      <c r="W555" s="7"/>
      <c r="X555" s="7"/>
    </row>
    <row r="556" spans="1:24" x14ac:dyDescent="0.2">
      <c r="A556" s="7"/>
      <c r="B556" s="7"/>
      <c r="C556" s="7"/>
      <c r="D556" s="25"/>
      <c r="E556" s="25"/>
      <c r="F556" s="25"/>
      <c r="G556" s="25"/>
      <c r="H556" s="25"/>
      <c r="I556" s="25"/>
      <c r="J556" s="25"/>
      <c r="K556" s="25"/>
      <c r="L556" s="25"/>
      <c r="M556" s="25"/>
      <c r="N556" s="25"/>
      <c r="O556" s="25"/>
      <c r="P556" s="25"/>
      <c r="Q556" s="7"/>
      <c r="R556" s="7"/>
      <c r="S556" s="7"/>
      <c r="T556" s="7"/>
      <c r="U556" s="7"/>
      <c r="V556" s="7"/>
      <c r="W556" s="7"/>
      <c r="X556" s="7"/>
    </row>
    <row r="557" spans="1:24" x14ac:dyDescent="0.2">
      <c r="A557" s="7"/>
      <c r="B557" s="7"/>
      <c r="C557" s="7"/>
      <c r="D557" s="25"/>
      <c r="E557" s="25"/>
      <c r="F557" s="25"/>
      <c r="G557" s="25"/>
      <c r="H557" s="25"/>
      <c r="I557" s="25"/>
      <c r="J557" s="25"/>
      <c r="K557" s="25"/>
      <c r="L557" s="25"/>
      <c r="M557" s="25"/>
      <c r="N557" s="25"/>
      <c r="O557" s="25"/>
      <c r="P557" s="25"/>
      <c r="Q557" s="7"/>
      <c r="R557" s="7"/>
      <c r="S557" s="7"/>
      <c r="T557" s="7"/>
      <c r="U557" s="7"/>
      <c r="V557" s="7"/>
      <c r="W557" s="7"/>
      <c r="X557" s="7"/>
    </row>
    <row r="558" spans="1:24" x14ac:dyDescent="0.2">
      <c r="A558" s="7"/>
      <c r="B558" s="7"/>
      <c r="C558" s="7"/>
      <c r="D558" s="25"/>
      <c r="E558" s="25"/>
      <c r="F558" s="25"/>
      <c r="G558" s="25"/>
      <c r="H558" s="25"/>
      <c r="I558" s="25"/>
      <c r="J558" s="25"/>
      <c r="K558" s="25"/>
      <c r="L558" s="25"/>
      <c r="M558" s="25"/>
      <c r="N558" s="25"/>
      <c r="O558" s="25"/>
      <c r="P558" s="25"/>
      <c r="Q558" s="7"/>
      <c r="R558" s="7"/>
      <c r="S558" s="7"/>
      <c r="T558" s="7"/>
      <c r="U558" s="7"/>
      <c r="V558" s="7"/>
      <c r="W558" s="7"/>
      <c r="X558" s="7"/>
    </row>
    <row r="559" spans="1:24" x14ac:dyDescent="0.2">
      <c r="A559" s="7"/>
      <c r="B559" s="7"/>
      <c r="C559" s="7"/>
      <c r="D559" s="25"/>
      <c r="E559" s="25"/>
      <c r="F559" s="25"/>
      <c r="G559" s="25"/>
      <c r="H559" s="25"/>
      <c r="I559" s="25"/>
      <c r="J559" s="25"/>
      <c r="K559" s="25"/>
      <c r="L559" s="25"/>
      <c r="M559" s="25"/>
      <c r="N559" s="25"/>
      <c r="O559" s="25"/>
      <c r="P559" s="25"/>
      <c r="Q559" s="7"/>
      <c r="R559" s="7"/>
      <c r="S559" s="7"/>
      <c r="T559" s="7"/>
      <c r="U559" s="7"/>
      <c r="V559" s="7"/>
      <c r="W559" s="7"/>
      <c r="X559" s="7"/>
    </row>
    <row r="560" spans="1:24" x14ac:dyDescent="0.2">
      <c r="A560" s="7"/>
      <c r="B560" s="7"/>
      <c r="C560" s="7"/>
      <c r="D560" s="25"/>
      <c r="E560" s="25"/>
      <c r="F560" s="25"/>
      <c r="G560" s="25"/>
      <c r="H560" s="25"/>
      <c r="I560" s="25"/>
      <c r="J560" s="25"/>
      <c r="K560" s="25"/>
      <c r="L560" s="25"/>
      <c r="M560" s="25"/>
      <c r="N560" s="25"/>
      <c r="O560" s="25"/>
      <c r="P560" s="25"/>
      <c r="Q560" s="7"/>
      <c r="R560" s="7"/>
      <c r="S560" s="7"/>
      <c r="T560" s="7"/>
      <c r="U560" s="7"/>
      <c r="V560" s="7"/>
      <c r="W560" s="7"/>
      <c r="X560" s="7"/>
    </row>
    <row r="561" spans="1:24" x14ac:dyDescent="0.2">
      <c r="A561" s="7"/>
      <c r="B561" s="7"/>
      <c r="C561" s="7"/>
      <c r="D561" s="25"/>
      <c r="E561" s="25"/>
      <c r="F561" s="25"/>
      <c r="G561" s="25"/>
      <c r="H561" s="25"/>
      <c r="I561" s="25"/>
      <c r="J561" s="25"/>
      <c r="K561" s="25"/>
      <c r="L561" s="25"/>
      <c r="M561" s="25"/>
      <c r="N561" s="25"/>
      <c r="O561" s="25"/>
      <c r="P561" s="25"/>
      <c r="Q561" s="7"/>
      <c r="R561" s="7"/>
      <c r="S561" s="7"/>
      <c r="T561" s="7"/>
      <c r="U561" s="7"/>
      <c r="V561" s="7"/>
      <c r="W561" s="7"/>
      <c r="X561" s="7"/>
    </row>
    <row r="562" spans="1:24" x14ac:dyDescent="0.2">
      <c r="A562" s="7"/>
      <c r="B562" s="7"/>
      <c r="C562" s="7"/>
      <c r="D562" s="25"/>
      <c r="E562" s="25"/>
      <c r="F562" s="25"/>
      <c r="G562" s="25"/>
      <c r="H562" s="25"/>
      <c r="I562" s="25"/>
      <c r="J562" s="25"/>
      <c r="K562" s="25"/>
      <c r="L562" s="25"/>
      <c r="M562" s="25"/>
      <c r="N562" s="25"/>
      <c r="O562" s="25"/>
      <c r="P562" s="25"/>
      <c r="Q562" s="7"/>
      <c r="R562" s="7"/>
      <c r="S562" s="7"/>
      <c r="T562" s="7"/>
      <c r="U562" s="7"/>
      <c r="V562" s="7"/>
      <c r="W562" s="7"/>
      <c r="X562" s="7"/>
    </row>
    <row r="563" spans="1:24" x14ac:dyDescent="0.2">
      <c r="A563" s="7"/>
      <c r="B563" s="7"/>
      <c r="C563" s="7"/>
      <c r="D563" s="25"/>
      <c r="E563" s="25"/>
      <c r="F563" s="25"/>
      <c r="G563" s="25"/>
      <c r="H563" s="25"/>
      <c r="I563" s="25"/>
      <c r="J563" s="25"/>
      <c r="K563" s="25"/>
      <c r="L563" s="25"/>
      <c r="M563" s="25"/>
      <c r="N563" s="25"/>
      <c r="O563" s="25"/>
      <c r="P563" s="25"/>
      <c r="Q563" s="7"/>
      <c r="R563" s="7"/>
      <c r="S563" s="7"/>
      <c r="T563" s="7"/>
      <c r="U563" s="7"/>
      <c r="V563" s="7"/>
      <c r="W563" s="7"/>
      <c r="X563" s="7"/>
    </row>
    <row r="564" spans="1:24" x14ac:dyDescent="0.2">
      <c r="A564" s="7"/>
      <c r="B564" s="7"/>
      <c r="C564" s="7"/>
      <c r="D564" s="25"/>
      <c r="E564" s="25"/>
      <c r="F564" s="25"/>
      <c r="G564" s="25"/>
      <c r="H564" s="25"/>
      <c r="I564" s="25"/>
      <c r="J564" s="25"/>
      <c r="K564" s="25"/>
      <c r="L564" s="25"/>
      <c r="M564" s="25"/>
      <c r="N564" s="25"/>
      <c r="O564" s="25"/>
      <c r="P564" s="25"/>
      <c r="Q564" s="7"/>
      <c r="R564" s="7"/>
      <c r="S564" s="7"/>
      <c r="T564" s="7"/>
      <c r="U564" s="7"/>
      <c r="V564" s="7"/>
      <c r="W564" s="7"/>
      <c r="X564" s="7"/>
    </row>
    <row r="565" spans="1:24" x14ac:dyDescent="0.2">
      <c r="A565" s="7"/>
      <c r="B565" s="7"/>
      <c r="C565" s="7"/>
      <c r="D565" s="25"/>
      <c r="E565" s="25"/>
      <c r="F565" s="25"/>
      <c r="G565" s="25"/>
      <c r="H565" s="25"/>
      <c r="I565" s="25"/>
      <c r="J565" s="25"/>
      <c r="K565" s="25"/>
      <c r="L565" s="25"/>
      <c r="M565" s="25"/>
      <c r="N565" s="25"/>
      <c r="O565" s="25"/>
      <c r="P565" s="25"/>
      <c r="Q565" s="7"/>
      <c r="R565" s="7"/>
      <c r="S565" s="7"/>
      <c r="T565" s="7"/>
      <c r="U565" s="7"/>
      <c r="V565" s="7"/>
      <c r="W565" s="7"/>
      <c r="X565" s="7"/>
    </row>
    <row r="566" spans="1:24" x14ac:dyDescent="0.2">
      <c r="A566" s="7"/>
      <c r="B566" s="7"/>
      <c r="C566" s="7"/>
      <c r="D566" s="25"/>
      <c r="E566" s="25"/>
      <c r="F566" s="25"/>
      <c r="G566" s="25"/>
      <c r="H566" s="25"/>
      <c r="I566" s="25"/>
      <c r="J566" s="25"/>
      <c r="K566" s="25"/>
      <c r="L566" s="25"/>
      <c r="M566" s="25"/>
      <c r="N566" s="25"/>
      <c r="O566" s="25"/>
      <c r="P566" s="25"/>
      <c r="Q566" s="7"/>
      <c r="R566" s="7"/>
      <c r="S566" s="7"/>
      <c r="T566" s="7"/>
      <c r="U566" s="7"/>
      <c r="V566" s="7"/>
      <c r="W566" s="7"/>
      <c r="X566" s="7"/>
    </row>
    <row r="567" spans="1:24" x14ac:dyDescent="0.2">
      <c r="A567" s="7"/>
      <c r="B567" s="7"/>
      <c r="C567" s="7"/>
      <c r="D567" s="25"/>
      <c r="E567" s="25"/>
      <c r="F567" s="25"/>
      <c r="G567" s="25"/>
      <c r="H567" s="25"/>
      <c r="I567" s="25"/>
      <c r="J567" s="25"/>
      <c r="K567" s="25"/>
      <c r="L567" s="25"/>
      <c r="M567" s="25"/>
      <c r="N567" s="25"/>
      <c r="O567" s="25"/>
      <c r="P567" s="25"/>
      <c r="Q567" s="7"/>
      <c r="R567" s="7"/>
      <c r="S567" s="7"/>
      <c r="T567" s="7"/>
      <c r="U567" s="7"/>
      <c r="V567" s="7"/>
      <c r="W567" s="7"/>
      <c r="X567" s="7"/>
    </row>
    <row r="568" spans="1:24" x14ac:dyDescent="0.2">
      <c r="A568" s="7"/>
      <c r="B568" s="7"/>
      <c r="C568" s="7"/>
      <c r="D568" s="25"/>
      <c r="E568" s="25"/>
      <c r="F568" s="25"/>
      <c r="G568" s="25"/>
      <c r="H568" s="25"/>
      <c r="I568" s="25"/>
      <c r="J568" s="25"/>
      <c r="K568" s="25"/>
      <c r="L568" s="25"/>
      <c r="M568" s="25"/>
      <c r="N568" s="25"/>
      <c r="O568" s="25"/>
      <c r="P568" s="25"/>
      <c r="Q568" s="7"/>
      <c r="R568" s="7"/>
      <c r="S568" s="7"/>
      <c r="T568" s="7"/>
      <c r="U568" s="7"/>
      <c r="V568" s="7"/>
      <c r="W568" s="7"/>
      <c r="X568" s="7"/>
    </row>
    <row r="569" spans="1:24" x14ac:dyDescent="0.2">
      <c r="A569" s="7"/>
      <c r="B569" s="7"/>
      <c r="C569" s="7"/>
      <c r="D569" s="25"/>
      <c r="E569" s="25"/>
      <c r="F569" s="25"/>
      <c r="G569" s="25"/>
      <c r="H569" s="25"/>
      <c r="I569" s="25"/>
      <c r="J569" s="25"/>
      <c r="K569" s="25"/>
      <c r="L569" s="25"/>
      <c r="M569" s="25"/>
      <c r="N569" s="25"/>
      <c r="O569" s="25"/>
      <c r="P569" s="25"/>
      <c r="Q569" s="7"/>
      <c r="R569" s="7"/>
      <c r="S569" s="7"/>
      <c r="T569" s="7"/>
      <c r="U569" s="7"/>
      <c r="V569" s="7"/>
      <c r="W569" s="7"/>
      <c r="X569" s="7"/>
    </row>
    <row r="570" spans="1:24" x14ac:dyDescent="0.2">
      <c r="A570" s="7"/>
      <c r="B570" s="7"/>
      <c r="C570" s="7"/>
      <c r="D570" s="25"/>
      <c r="E570" s="25"/>
      <c r="F570" s="25"/>
      <c r="G570" s="25"/>
      <c r="H570" s="25"/>
      <c r="I570" s="25"/>
      <c r="J570" s="25"/>
      <c r="K570" s="25"/>
      <c r="L570" s="25"/>
      <c r="M570" s="25"/>
      <c r="N570" s="25"/>
      <c r="O570" s="25"/>
      <c r="P570" s="25"/>
      <c r="Q570" s="7"/>
      <c r="R570" s="7"/>
      <c r="S570" s="7"/>
      <c r="T570" s="7"/>
      <c r="U570" s="7"/>
      <c r="V570" s="7"/>
      <c r="W570" s="7"/>
      <c r="X570" s="7"/>
    </row>
    <row r="571" spans="1:24" x14ac:dyDescent="0.2">
      <c r="A571" s="7"/>
      <c r="B571" s="7"/>
      <c r="C571" s="7"/>
      <c r="D571" s="25"/>
      <c r="E571" s="25"/>
      <c r="F571" s="25"/>
      <c r="G571" s="25"/>
      <c r="H571" s="25"/>
      <c r="I571" s="25"/>
      <c r="J571" s="25"/>
      <c r="K571" s="25"/>
      <c r="L571" s="25"/>
      <c r="M571" s="25"/>
      <c r="N571" s="25"/>
      <c r="O571" s="25"/>
      <c r="P571" s="25"/>
      <c r="Q571" s="7"/>
      <c r="R571" s="7"/>
      <c r="S571" s="7"/>
      <c r="T571" s="7"/>
      <c r="U571" s="7"/>
      <c r="V571" s="7"/>
      <c r="W571" s="7"/>
      <c r="X571" s="7"/>
    </row>
    <row r="572" spans="1:24" x14ac:dyDescent="0.2">
      <c r="A572" s="7"/>
      <c r="B572" s="7"/>
      <c r="C572" s="7"/>
      <c r="D572" s="25"/>
      <c r="E572" s="25"/>
      <c r="F572" s="25"/>
      <c r="G572" s="25"/>
      <c r="H572" s="25"/>
      <c r="I572" s="25"/>
      <c r="J572" s="25"/>
      <c r="K572" s="25"/>
      <c r="L572" s="25"/>
      <c r="M572" s="25"/>
      <c r="N572" s="25"/>
      <c r="O572" s="25"/>
      <c r="P572" s="25"/>
      <c r="Q572" s="7"/>
      <c r="R572" s="7"/>
      <c r="S572" s="7"/>
      <c r="T572" s="7"/>
      <c r="U572" s="7"/>
      <c r="V572" s="7"/>
      <c r="W572" s="7"/>
      <c r="X572" s="7"/>
    </row>
    <row r="573" spans="1:24" x14ac:dyDescent="0.2">
      <c r="A573" s="7"/>
      <c r="B573" s="7"/>
      <c r="C573" s="7"/>
      <c r="D573" s="25"/>
      <c r="E573" s="25"/>
      <c r="F573" s="25"/>
      <c r="G573" s="25"/>
      <c r="H573" s="25"/>
      <c r="I573" s="25"/>
      <c r="J573" s="25"/>
      <c r="K573" s="25"/>
      <c r="L573" s="25"/>
      <c r="M573" s="25"/>
      <c r="N573" s="25"/>
      <c r="O573" s="25"/>
      <c r="P573" s="25"/>
      <c r="Q573" s="7"/>
      <c r="R573" s="7"/>
      <c r="S573" s="7"/>
      <c r="T573" s="7"/>
      <c r="U573" s="7"/>
      <c r="V573" s="7"/>
      <c r="W573" s="7"/>
      <c r="X573" s="7"/>
    </row>
    <row r="574" spans="1:24" x14ac:dyDescent="0.2">
      <c r="A574" s="7"/>
      <c r="B574" s="7"/>
      <c r="C574" s="7"/>
      <c r="D574" s="25"/>
      <c r="E574" s="25"/>
      <c r="F574" s="25"/>
      <c r="G574" s="25"/>
      <c r="H574" s="25"/>
      <c r="I574" s="25"/>
      <c r="J574" s="25"/>
      <c r="K574" s="25"/>
      <c r="L574" s="25"/>
      <c r="M574" s="25"/>
      <c r="N574" s="25"/>
      <c r="O574" s="25"/>
      <c r="P574" s="25"/>
      <c r="Q574" s="7"/>
      <c r="R574" s="7"/>
      <c r="S574" s="7"/>
      <c r="T574" s="7"/>
      <c r="U574" s="7"/>
      <c r="V574" s="7"/>
      <c r="W574" s="7"/>
      <c r="X574" s="7"/>
    </row>
    <row r="575" spans="1:24" x14ac:dyDescent="0.2">
      <c r="A575" s="7"/>
      <c r="B575" s="7"/>
      <c r="C575" s="7"/>
      <c r="D575" s="25"/>
      <c r="E575" s="25"/>
      <c r="F575" s="25"/>
      <c r="G575" s="25"/>
      <c r="H575" s="25"/>
      <c r="I575" s="25"/>
      <c r="J575" s="25"/>
      <c r="K575" s="25"/>
      <c r="L575" s="25"/>
      <c r="M575" s="25"/>
      <c r="N575" s="25"/>
      <c r="O575" s="25"/>
      <c r="P575" s="25"/>
      <c r="Q575" s="7"/>
      <c r="R575" s="7"/>
      <c r="S575" s="7"/>
      <c r="T575" s="7"/>
      <c r="U575" s="7"/>
      <c r="V575" s="7"/>
      <c r="W575" s="7"/>
      <c r="X575" s="7"/>
    </row>
    <row r="576" spans="1:24" x14ac:dyDescent="0.2">
      <c r="A576" s="7"/>
      <c r="B576" s="7"/>
      <c r="C576" s="7"/>
      <c r="D576" s="25"/>
      <c r="E576" s="25"/>
      <c r="F576" s="25"/>
      <c r="G576" s="25"/>
      <c r="H576" s="25"/>
      <c r="I576" s="25"/>
      <c r="J576" s="25"/>
      <c r="K576" s="25"/>
      <c r="L576" s="25"/>
      <c r="M576" s="25"/>
      <c r="N576" s="25"/>
      <c r="O576" s="25"/>
      <c r="P576" s="25"/>
      <c r="Q576" s="7"/>
      <c r="R576" s="7"/>
      <c r="S576" s="7"/>
      <c r="T576" s="7"/>
      <c r="U576" s="7"/>
      <c r="V576" s="7"/>
      <c r="W576" s="7"/>
      <c r="X576" s="7"/>
    </row>
    <row r="577" spans="1:24" x14ac:dyDescent="0.2">
      <c r="A577" s="7"/>
      <c r="B577" s="7"/>
      <c r="C577" s="7"/>
      <c r="D577" s="25"/>
      <c r="E577" s="25"/>
      <c r="F577" s="25"/>
      <c r="G577" s="25"/>
      <c r="H577" s="25"/>
      <c r="I577" s="25"/>
      <c r="J577" s="25"/>
      <c r="K577" s="25"/>
      <c r="L577" s="25"/>
      <c r="M577" s="25"/>
      <c r="N577" s="25"/>
      <c r="O577" s="25"/>
      <c r="P577" s="25"/>
      <c r="Q577" s="7"/>
      <c r="R577" s="7"/>
      <c r="S577" s="7"/>
      <c r="T577" s="7"/>
      <c r="U577" s="7"/>
      <c r="V577" s="7"/>
      <c r="W577" s="7"/>
      <c r="X577" s="7"/>
    </row>
    <row r="578" spans="1:24" x14ac:dyDescent="0.2">
      <c r="A578" s="7"/>
      <c r="B578" s="7"/>
      <c r="C578" s="7"/>
      <c r="D578" s="25"/>
      <c r="E578" s="25"/>
      <c r="F578" s="25"/>
      <c r="G578" s="25"/>
      <c r="H578" s="25"/>
      <c r="I578" s="25"/>
      <c r="J578" s="25"/>
      <c r="K578" s="25"/>
      <c r="L578" s="25"/>
      <c r="M578" s="25"/>
      <c r="N578" s="25"/>
      <c r="O578" s="25"/>
      <c r="P578" s="25"/>
      <c r="Q578" s="7"/>
      <c r="R578" s="7"/>
      <c r="S578" s="7"/>
      <c r="T578" s="7"/>
      <c r="U578" s="7"/>
      <c r="V578" s="7"/>
      <c r="W578" s="7"/>
      <c r="X578" s="7"/>
    </row>
    <row r="579" spans="1:24" x14ac:dyDescent="0.2">
      <c r="A579" s="7"/>
      <c r="B579" s="7"/>
      <c r="C579" s="7"/>
      <c r="D579" s="25"/>
      <c r="E579" s="25"/>
      <c r="F579" s="25"/>
      <c r="G579" s="25"/>
      <c r="H579" s="25"/>
      <c r="I579" s="25"/>
      <c r="J579" s="25"/>
      <c r="K579" s="25"/>
      <c r="L579" s="25"/>
      <c r="M579" s="25"/>
      <c r="N579" s="25"/>
      <c r="O579" s="25"/>
      <c r="P579" s="25"/>
      <c r="Q579" s="7"/>
      <c r="R579" s="7"/>
      <c r="S579" s="7"/>
      <c r="T579" s="7"/>
      <c r="U579" s="7"/>
      <c r="V579" s="7"/>
      <c r="W579" s="7"/>
      <c r="X579" s="7"/>
    </row>
    <row r="580" spans="1:24" x14ac:dyDescent="0.2">
      <c r="A580" s="7"/>
      <c r="B580" s="7"/>
      <c r="C580" s="7"/>
      <c r="D580" s="25"/>
      <c r="E580" s="25"/>
      <c r="F580" s="25"/>
      <c r="G580" s="25"/>
      <c r="H580" s="25"/>
      <c r="I580" s="25"/>
      <c r="J580" s="25"/>
      <c r="K580" s="25"/>
      <c r="L580" s="25"/>
      <c r="M580" s="25"/>
      <c r="N580" s="25"/>
      <c r="O580" s="25"/>
      <c r="P580" s="25"/>
      <c r="Q580" s="7"/>
      <c r="R580" s="7"/>
      <c r="S580" s="7"/>
      <c r="T580" s="7"/>
      <c r="U580" s="7"/>
      <c r="V580" s="7"/>
      <c r="W580" s="7"/>
      <c r="X580" s="7"/>
    </row>
    <row r="581" spans="1:24" x14ac:dyDescent="0.2">
      <c r="A581" s="7"/>
      <c r="B581" s="7"/>
      <c r="C581" s="7"/>
      <c r="D581" s="25"/>
      <c r="E581" s="25"/>
      <c r="F581" s="25"/>
      <c r="G581" s="25"/>
      <c r="H581" s="25"/>
      <c r="I581" s="25"/>
      <c r="J581" s="25"/>
      <c r="K581" s="25"/>
      <c r="L581" s="25"/>
      <c r="M581" s="25"/>
      <c r="N581" s="25"/>
      <c r="O581" s="25"/>
      <c r="P581" s="25"/>
      <c r="Q581" s="7"/>
      <c r="R581" s="7"/>
      <c r="S581" s="7"/>
      <c r="T581" s="7"/>
      <c r="U581" s="7"/>
      <c r="V581" s="7"/>
      <c r="W581" s="7"/>
      <c r="X581" s="7"/>
    </row>
    <row r="582" spans="1:24" x14ac:dyDescent="0.2">
      <c r="A582" s="7"/>
      <c r="B582" s="7"/>
      <c r="C582" s="7"/>
      <c r="D582" s="25"/>
      <c r="E582" s="25"/>
      <c r="F582" s="25"/>
      <c r="G582" s="25"/>
      <c r="H582" s="25"/>
      <c r="I582" s="25"/>
      <c r="J582" s="25"/>
      <c r="K582" s="25"/>
      <c r="L582" s="25"/>
      <c r="M582" s="25"/>
      <c r="N582" s="25"/>
      <c r="O582" s="25"/>
      <c r="P582" s="25"/>
      <c r="Q582" s="7"/>
      <c r="R582" s="7"/>
      <c r="S582" s="7"/>
      <c r="T582" s="7"/>
      <c r="U582" s="7"/>
      <c r="V582" s="7"/>
      <c r="W582" s="7"/>
      <c r="X582" s="7"/>
    </row>
    <row r="583" spans="1:24" x14ac:dyDescent="0.2">
      <c r="A583" s="7"/>
      <c r="B583" s="7"/>
      <c r="C583" s="7"/>
      <c r="D583" s="25"/>
      <c r="E583" s="25"/>
      <c r="F583" s="25"/>
      <c r="G583" s="25"/>
      <c r="H583" s="25"/>
      <c r="I583" s="25"/>
      <c r="J583" s="25"/>
      <c r="K583" s="25"/>
      <c r="L583" s="25"/>
      <c r="M583" s="25"/>
      <c r="N583" s="25"/>
      <c r="O583" s="25"/>
      <c r="P583" s="25"/>
      <c r="Q583" s="7"/>
      <c r="R583" s="7"/>
      <c r="S583" s="7"/>
      <c r="T583" s="7"/>
      <c r="U583" s="7"/>
      <c r="V583" s="7"/>
      <c r="W583" s="7"/>
      <c r="X583" s="7"/>
    </row>
    <row r="584" spans="1:24" x14ac:dyDescent="0.2">
      <c r="A584" s="7"/>
      <c r="B584" s="7"/>
      <c r="C584" s="7"/>
      <c r="D584" s="25"/>
      <c r="E584" s="25"/>
      <c r="F584" s="25"/>
      <c r="G584" s="25"/>
      <c r="H584" s="25"/>
      <c r="I584" s="25"/>
      <c r="J584" s="25"/>
      <c r="K584" s="25"/>
      <c r="L584" s="25"/>
      <c r="M584" s="25"/>
      <c r="N584" s="25"/>
      <c r="O584" s="25"/>
      <c r="P584" s="25"/>
      <c r="Q584" s="7"/>
      <c r="R584" s="7"/>
      <c r="S584" s="7"/>
      <c r="T584" s="7"/>
      <c r="U584" s="7"/>
      <c r="V584" s="7"/>
      <c r="W584" s="7"/>
      <c r="X584" s="7"/>
    </row>
    <row r="585" spans="1:24" x14ac:dyDescent="0.2">
      <c r="A585" s="7"/>
      <c r="B585" s="7"/>
      <c r="C585" s="7"/>
      <c r="D585" s="25"/>
      <c r="E585" s="25"/>
      <c r="F585" s="25"/>
      <c r="G585" s="25"/>
      <c r="H585" s="25"/>
      <c r="I585" s="25"/>
      <c r="J585" s="25"/>
      <c r="K585" s="25"/>
      <c r="L585" s="25"/>
      <c r="M585" s="25"/>
      <c r="N585" s="25"/>
      <c r="O585" s="25"/>
      <c r="P585" s="25"/>
      <c r="Q585" s="7"/>
      <c r="R585" s="7"/>
      <c r="S585" s="7"/>
      <c r="T585" s="7"/>
      <c r="U585" s="7"/>
      <c r="V585" s="7"/>
      <c r="W585" s="7"/>
      <c r="X585" s="7"/>
    </row>
    <row r="586" spans="1:24" x14ac:dyDescent="0.2">
      <c r="A586" s="7"/>
      <c r="B586" s="7"/>
      <c r="C586" s="7"/>
      <c r="D586" s="25"/>
      <c r="E586" s="25"/>
      <c r="F586" s="25"/>
      <c r="G586" s="25"/>
      <c r="H586" s="25"/>
      <c r="I586" s="25"/>
      <c r="J586" s="25"/>
      <c r="K586" s="25"/>
      <c r="L586" s="25"/>
      <c r="M586" s="25"/>
      <c r="N586" s="25"/>
      <c r="O586" s="25"/>
      <c r="P586" s="25"/>
      <c r="Q586" s="7"/>
      <c r="R586" s="7"/>
      <c r="S586" s="7"/>
      <c r="T586" s="7"/>
      <c r="U586" s="7"/>
      <c r="V586" s="7"/>
      <c r="W586" s="7"/>
      <c r="X586" s="7"/>
    </row>
    <row r="587" spans="1:24" x14ac:dyDescent="0.2">
      <c r="A587" s="7"/>
      <c r="B587" s="7"/>
      <c r="C587" s="7"/>
      <c r="D587" s="25"/>
      <c r="E587" s="25"/>
      <c r="F587" s="25"/>
      <c r="G587" s="25"/>
      <c r="H587" s="25"/>
      <c r="I587" s="25"/>
      <c r="J587" s="25"/>
      <c r="K587" s="25"/>
      <c r="L587" s="25"/>
      <c r="M587" s="25"/>
      <c r="N587" s="25"/>
      <c r="O587" s="25"/>
      <c r="P587" s="25"/>
      <c r="Q587" s="7"/>
      <c r="R587" s="7"/>
      <c r="S587" s="7"/>
      <c r="T587" s="7"/>
      <c r="U587" s="7"/>
      <c r="V587" s="7"/>
      <c r="W587" s="7"/>
      <c r="X587" s="7"/>
    </row>
    <row r="588" spans="1:24" x14ac:dyDescent="0.2">
      <c r="A588" s="7"/>
      <c r="B588" s="7"/>
      <c r="C588" s="7"/>
      <c r="D588" s="25"/>
      <c r="E588" s="25"/>
      <c r="F588" s="25"/>
      <c r="G588" s="25"/>
      <c r="H588" s="25"/>
      <c r="I588" s="25"/>
      <c r="J588" s="25"/>
      <c r="K588" s="25"/>
      <c r="L588" s="25"/>
      <c r="M588" s="25"/>
      <c r="N588" s="25"/>
      <c r="O588" s="25"/>
      <c r="P588" s="25"/>
      <c r="Q588" s="7"/>
      <c r="R588" s="7"/>
      <c r="S588" s="7"/>
      <c r="T588" s="7"/>
      <c r="U588" s="7"/>
      <c r="V588" s="7"/>
      <c r="W588" s="7"/>
      <c r="X588" s="7"/>
    </row>
    <row r="589" spans="1:24" x14ac:dyDescent="0.2">
      <c r="A589" s="7"/>
      <c r="B589" s="7"/>
      <c r="C589" s="7"/>
      <c r="D589" s="25"/>
      <c r="E589" s="25"/>
      <c r="F589" s="25"/>
      <c r="G589" s="25"/>
      <c r="H589" s="25"/>
      <c r="I589" s="25"/>
      <c r="J589" s="25"/>
      <c r="K589" s="25"/>
      <c r="L589" s="25"/>
      <c r="M589" s="25"/>
      <c r="N589" s="25"/>
      <c r="O589" s="25"/>
      <c r="P589" s="25"/>
      <c r="Q589" s="7"/>
      <c r="R589" s="7"/>
      <c r="S589" s="7"/>
      <c r="T589" s="7"/>
      <c r="U589" s="7"/>
      <c r="V589" s="7"/>
      <c r="W589" s="7"/>
      <c r="X589" s="7"/>
    </row>
    <row r="590" spans="1:24" x14ac:dyDescent="0.2">
      <c r="A590" s="7"/>
      <c r="B590" s="7"/>
      <c r="C590" s="7"/>
      <c r="D590" s="25"/>
      <c r="E590" s="25"/>
      <c r="F590" s="25"/>
      <c r="G590" s="25"/>
      <c r="H590" s="25"/>
      <c r="I590" s="25"/>
      <c r="J590" s="25"/>
      <c r="K590" s="25"/>
      <c r="L590" s="25"/>
      <c r="M590" s="25"/>
      <c r="N590" s="25"/>
      <c r="O590" s="25"/>
      <c r="P590" s="25"/>
      <c r="Q590" s="7"/>
      <c r="R590" s="7"/>
      <c r="S590" s="7"/>
      <c r="T590" s="7"/>
      <c r="U590" s="7"/>
      <c r="V590" s="7"/>
      <c r="W590" s="7"/>
      <c r="X590" s="7"/>
    </row>
    <row r="591" spans="1:24" x14ac:dyDescent="0.2">
      <c r="A591" s="7"/>
      <c r="B591" s="7"/>
      <c r="C591" s="7"/>
      <c r="D591" s="25"/>
      <c r="E591" s="25"/>
      <c r="F591" s="25"/>
      <c r="G591" s="25"/>
      <c r="H591" s="25"/>
      <c r="I591" s="25"/>
      <c r="J591" s="25"/>
      <c r="K591" s="25"/>
      <c r="L591" s="25"/>
      <c r="M591" s="25"/>
      <c r="N591" s="25"/>
      <c r="O591" s="25"/>
      <c r="P591" s="25"/>
      <c r="Q591" s="7"/>
      <c r="R591" s="7"/>
      <c r="S591" s="7"/>
      <c r="T591" s="7"/>
      <c r="U591" s="7"/>
      <c r="V591" s="7"/>
      <c r="W591" s="7"/>
      <c r="X591" s="7"/>
    </row>
    <row r="592" spans="1:24" x14ac:dyDescent="0.2">
      <c r="A592" s="7"/>
      <c r="B592" s="7"/>
      <c r="C592" s="7"/>
      <c r="D592" s="25"/>
      <c r="E592" s="25"/>
      <c r="F592" s="25"/>
      <c r="G592" s="25"/>
      <c r="H592" s="25"/>
      <c r="I592" s="25"/>
      <c r="J592" s="25"/>
      <c r="K592" s="25"/>
      <c r="L592" s="25"/>
      <c r="M592" s="25"/>
      <c r="N592" s="25"/>
      <c r="O592" s="25"/>
      <c r="P592" s="25"/>
      <c r="Q592" s="7"/>
      <c r="R592" s="7"/>
      <c r="S592" s="7"/>
      <c r="T592" s="7"/>
      <c r="U592" s="7"/>
      <c r="V592" s="7"/>
      <c r="W592" s="7"/>
      <c r="X592" s="7"/>
    </row>
    <row r="593" spans="1:24" x14ac:dyDescent="0.2">
      <c r="A593" s="7"/>
      <c r="B593" s="7"/>
      <c r="C593" s="7"/>
      <c r="D593" s="25"/>
      <c r="E593" s="25"/>
      <c r="F593" s="25"/>
      <c r="G593" s="25"/>
      <c r="H593" s="25"/>
      <c r="I593" s="25"/>
      <c r="J593" s="25"/>
      <c r="K593" s="25"/>
      <c r="L593" s="25"/>
      <c r="M593" s="25"/>
      <c r="N593" s="25"/>
      <c r="O593" s="25"/>
      <c r="P593" s="25"/>
      <c r="Q593" s="7"/>
      <c r="R593" s="7"/>
      <c r="S593" s="7"/>
      <c r="T593" s="7"/>
      <c r="U593" s="7"/>
      <c r="V593" s="7"/>
      <c r="W593" s="7"/>
      <c r="X593" s="7"/>
    </row>
    <row r="594" spans="1:24" x14ac:dyDescent="0.2">
      <c r="A594" s="7"/>
      <c r="B594" s="7"/>
      <c r="C594" s="7"/>
      <c r="D594" s="25"/>
      <c r="E594" s="25"/>
      <c r="F594" s="25"/>
      <c r="G594" s="25"/>
      <c r="H594" s="25"/>
      <c r="I594" s="25"/>
      <c r="J594" s="25"/>
      <c r="K594" s="25"/>
      <c r="L594" s="25"/>
      <c r="M594" s="25"/>
      <c r="N594" s="25"/>
      <c r="O594" s="25"/>
      <c r="P594" s="25"/>
      <c r="Q594" s="7"/>
      <c r="R594" s="7"/>
      <c r="S594" s="7"/>
      <c r="T594" s="7"/>
      <c r="U594" s="7"/>
      <c r="V594" s="7"/>
      <c r="W594" s="7"/>
      <c r="X594" s="7"/>
    </row>
    <row r="595" spans="1:24" x14ac:dyDescent="0.2">
      <c r="A595" s="7"/>
      <c r="B595" s="7"/>
      <c r="C595" s="7"/>
      <c r="D595" s="25"/>
      <c r="E595" s="25"/>
      <c r="F595" s="25"/>
      <c r="G595" s="25"/>
      <c r="H595" s="25"/>
      <c r="I595" s="25"/>
      <c r="J595" s="25"/>
      <c r="K595" s="25"/>
      <c r="L595" s="25"/>
      <c r="M595" s="25"/>
      <c r="N595" s="25"/>
      <c r="O595" s="25"/>
      <c r="P595" s="25"/>
      <c r="Q595" s="7"/>
      <c r="R595" s="7"/>
      <c r="S595" s="7"/>
      <c r="T595" s="7"/>
      <c r="U595" s="7"/>
      <c r="V595" s="7"/>
      <c r="W595" s="7"/>
      <c r="X595" s="7"/>
    </row>
    <row r="596" spans="1:24" x14ac:dyDescent="0.2">
      <c r="A596" s="7"/>
      <c r="B596" s="7"/>
      <c r="C596" s="7"/>
      <c r="D596" s="25"/>
      <c r="E596" s="25"/>
      <c r="F596" s="25"/>
      <c r="G596" s="25"/>
      <c r="H596" s="25"/>
      <c r="I596" s="25"/>
      <c r="J596" s="25"/>
      <c r="K596" s="25"/>
      <c r="L596" s="25"/>
      <c r="M596" s="25"/>
      <c r="N596" s="25"/>
      <c r="O596" s="25"/>
      <c r="P596" s="25"/>
      <c r="Q596" s="7"/>
      <c r="R596" s="7"/>
      <c r="S596" s="7"/>
      <c r="T596" s="7"/>
      <c r="U596" s="7"/>
      <c r="V596" s="7"/>
      <c r="W596" s="7"/>
      <c r="X596" s="7"/>
    </row>
    <row r="597" spans="1:24" x14ac:dyDescent="0.2">
      <c r="A597" s="7"/>
      <c r="B597" s="7"/>
      <c r="C597" s="7"/>
      <c r="D597" s="25"/>
      <c r="E597" s="25"/>
      <c r="F597" s="25"/>
      <c r="G597" s="25"/>
      <c r="H597" s="25"/>
      <c r="I597" s="25"/>
      <c r="J597" s="25"/>
      <c r="K597" s="25"/>
      <c r="L597" s="25"/>
      <c r="M597" s="25"/>
      <c r="N597" s="25"/>
      <c r="O597" s="25"/>
      <c r="P597" s="25"/>
      <c r="Q597" s="7"/>
      <c r="R597" s="7"/>
      <c r="S597" s="7"/>
      <c r="T597" s="7"/>
      <c r="U597" s="7"/>
      <c r="V597" s="7"/>
      <c r="W597" s="7"/>
      <c r="X597" s="7"/>
    </row>
    <row r="598" spans="1:24" x14ac:dyDescent="0.2">
      <c r="A598" s="7"/>
      <c r="B598" s="7"/>
      <c r="C598" s="7"/>
      <c r="D598" s="25"/>
      <c r="E598" s="25"/>
      <c r="F598" s="25"/>
      <c r="G598" s="25"/>
      <c r="H598" s="25"/>
      <c r="I598" s="25"/>
      <c r="J598" s="25"/>
      <c r="K598" s="25"/>
      <c r="L598" s="25"/>
      <c r="M598" s="25"/>
      <c r="N598" s="25"/>
      <c r="O598" s="25"/>
      <c r="P598" s="25"/>
      <c r="Q598" s="7"/>
      <c r="R598" s="7"/>
      <c r="S598" s="7"/>
      <c r="T598" s="7"/>
      <c r="U598" s="7"/>
      <c r="V598" s="7"/>
      <c r="W598" s="7"/>
      <c r="X598" s="7"/>
    </row>
    <row r="599" spans="1:24" x14ac:dyDescent="0.2">
      <c r="A599" s="7"/>
      <c r="B599" s="7"/>
      <c r="C599" s="7"/>
      <c r="D599" s="25"/>
      <c r="E599" s="25"/>
      <c r="F599" s="25"/>
      <c r="G599" s="25"/>
      <c r="H599" s="25"/>
      <c r="I599" s="25"/>
      <c r="J599" s="25"/>
      <c r="K599" s="25"/>
      <c r="L599" s="25"/>
      <c r="M599" s="25"/>
      <c r="N599" s="25"/>
      <c r="O599" s="25"/>
      <c r="P599" s="25"/>
      <c r="Q599" s="7"/>
      <c r="R599" s="7"/>
      <c r="S599" s="7"/>
      <c r="T599" s="7"/>
      <c r="U599" s="7"/>
      <c r="V599" s="7"/>
      <c r="W599" s="7"/>
      <c r="X599" s="7"/>
    </row>
    <row r="600" spans="1:24" x14ac:dyDescent="0.2">
      <c r="A600" s="7"/>
      <c r="B600" s="7"/>
      <c r="C600" s="7"/>
      <c r="D600" s="25"/>
      <c r="E600" s="25"/>
      <c r="F600" s="25"/>
      <c r="G600" s="25"/>
      <c r="H600" s="25"/>
      <c r="I600" s="25"/>
      <c r="J600" s="25"/>
      <c r="K600" s="25"/>
      <c r="L600" s="25"/>
      <c r="M600" s="25"/>
      <c r="N600" s="25"/>
      <c r="O600" s="25"/>
      <c r="P600" s="25"/>
      <c r="Q600" s="7"/>
      <c r="R600" s="7"/>
      <c r="S600" s="7"/>
      <c r="T600" s="7"/>
      <c r="U600" s="7"/>
      <c r="V600" s="7"/>
      <c r="W600" s="7"/>
      <c r="X600" s="7"/>
    </row>
    <row r="601" spans="1:24" x14ac:dyDescent="0.2">
      <c r="A601" s="7"/>
      <c r="B601" s="7"/>
      <c r="C601" s="7"/>
      <c r="D601" s="25"/>
      <c r="E601" s="25"/>
      <c r="F601" s="25"/>
      <c r="G601" s="25"/>
      <c r="H601" s="25"/>
      <c r="I601" s="25"/>
      <c r="J601" s="25"/>
      <c r="K601" s="25"/>
      <c r="L601" s="25"/>
      <c r="M601" s="25"/>
      <c r="N601" s="25"/>
      <c r="O601" s="25"/>
      <c r="P601" s="25"/>
      <c r="Q601" s="7"/>
      <c r="R601" s="7"/>
      <c r="S601" s="7"/>
      <c r="T601" s="7"/>
      <c r="U601" s="7"/>
      <c r="V601" s="7"/>
      <c r="W601" s="7"/>
      <c r="X601" s="7"/>
    </row>
    <row r="602" spans="1:24" x14ac:dyDescent="0.2">
      <c r="A602" s="7"/>
      <c r="B602" s="7"/>
      <c r="C602" s="7"/>
      <c r="D602" s="25"/>
      <c r="E602" s="25"/>
      <c r="F602" s="25"/>
      <c r="G602" s="25"/>
      <c r="H602" s="25"/>
      <c r="I602" s="25"/>
      <c r="J602" s="25"/>
      <c r="K602" s="25"/>
      <c r="L602" s="25"/>
      <c r="M602" s="25"/>
      <c r="N602" s="25"/>
      <c r="O602" s="25"/>
      <c r="P602" s="25"/>
      <c r="Q602" s="7"/>
      <c r="R602" s="7"/>
      <c r="S602" s="7"/>
      <c r="T602" s="7"/>
      <c r="U602" s="7"/>
      <c r="V602" s="7"/>
      <c r="W602" s="7"/>
      <c r="X602" s="7"/>
    </row>
    <row r="603" spans="1:24" x14ac:dyDescent="0.2">
      <c r="A603" s="7"/>
      <c r="B603" s="7"/>
      <c r="C603" s="7"/>
      <c r="D603" s="25"/>
      <c r="E603" s="25"/>
      <c r="F603" s="25"/>
      <c r="G603" s="25"/>
      <c r="H603" s="25"/>
      <c r="I603" s="25"/>
      <c r="J603" s="25"/>
      <c r="K603" s="25"/>
      <c r="L603" s="25"/>
      <c r="M603" s="25"/>
      <c r="N603" s="25"/>
      <c r="O603" s="25"/>
      <c r="P603" s="25"/>
      <c r="Q603" s="7"/>
      <c r="R603" s="7"/>
      <c r="S603" s="7"/>
      <c r="T603" s="7"/>
      <c r="U603" s="7"/>
      <c r="V603" s="7"/>
      <c r="W603" s="7"/>
      <c r="X603" s="7"/>
    </row>
    <row r="604" spans="1:24" x14ac:dyDescent="0.2">
      <c r="A604" s="7"/>
      <c r="B604" s="7"/>
      <c r="C604" s="7"/>
      <c r="D604" s="25"/>
      <c r="E604" s="25"/>
      <c r="F604" s="25"/>
      <c r="G604" s="25"/>
      <c r="H604" s="25"/>
      <c r="I604" s="25"/>
      <c r="J604" s="25"/>
      <c r="K604" s="25"/>
      <c r="L604" s="25"/>
      <c r="M604" s="25"/>
      <c r="N604" s="25"/>
      <c r="O604" s="25"/>
      <c r="P604" s="25"/>
      <c r="Q604" s="7"/>
      <c r="R604" s="7"/>
      <c r="S604" s="7"/>
      <c r="T604" s="7"/>
      <c r="U604" s="7"/>
      <c r="V604" s="7"/>
      <c r="W604" s="7"/>
      <c r="X604" s="7"/>
    </row>
    <row r="605" spans="1:24" x14ac:dyDescent="0.2">
      <c r="A605" s="7"/>
      <c r="B605" s="7"/>
      <c r="C605" s="7"/>
      <c r="D605" s="25"/>
      <c r="E605" s="25"/>
      <c r="F605" s="25"/>
      <c r="G605" s="25"/>
      <c r="H605" s="25"/>
      <c r="I605" s="25"/>
      <c r="J605" s="25"/>
      <c r="K605" s="25"/>
      <c r="L605" s="25"/>
      <c r="M605" s="25"/>
      <c r="N605" s="25"/>
      <c r="O605" s="25"/>
      <c r="P605" s="25"/>
      <c r="Q605" s="7"/>
      <c r="R605" s="7"/>
      <c r="S605" s="7"/>
      <c r="T605" s="7"/>
      <c r="U605" s="7"/>
      <c r="V605" s="7"/>
      <c r="W605" s="7"/>
      <c r="X605" s="7"/>
    </row>
    <row r="606" spans="1:24" x14ac:dyDescent="0.2">
      <c r="A606" s="7"/>
      <c r="B606" s="7"/>
      <c r="C606" s="7"/>
      <c r="D606" s="25"/>
      <c r="E606" s="25"/>
      <c r="F606" s="25"/>
      <c r="G606" s="25"/>
      <c r="H606" s="25"/>
      <c r="I606" s="25"/>
      <c r="J606" s="25"/>
      <c r="K606" s="25"/>
      <c r="L606" s="25"/>
      <c r="M606" s="25"/>
      <c r="N606" s="25"/>
      <c r="O606" s="25"/>
      <c r="P606" s="25"/>
      <c r="Q606" s="7"/>
      <c r="R606" s="7"/>
      <c r="S606" s="7"/>
      <c r="T606" s="7"/>
      <c r="U606" s="7"/>
      <c r="V606" s="7"/>
      <c r="W606" s="7"/>
      <c r="X606" s="7"/>
    </row>
    <row r="607" spans="1:24" x14ac:dyDescent="0.2">
      <c r="A607" s="7"/>
      <c r="B607" s="7"/>
      <c r="C607" s="7"/>
      <c r="D607" s="25"/>
      <c r="E607" s="25"/>
      <c r="F607" s="25"/>
      <c r="G607" s="25"/>
      <c r="H607" s="25"/>
      <c r="I607" s="25"/>
      <c r="J607" s="25"/>
      <c r="K607" s="25"/>
      <c r="L607" s="25"/>
      <c r="M607" s="25"/>
      <c r="N607" s="25"/>
      <c r="O607" s="25"/>
      <c r="P607" s="25"/>
      <c r="Q607" s="7"/>
      <c r="R607" s="7"/>
      <c r="S607" s="7"/>
      <c r="T607" s="7"/>
      <c r="U607" s="7"/>
      <c r="V607" s="7"/>
      <c r="W607" s="7"/>
      <c r="X607" s="7"/>
    </row>
    <row r="608" spans="1:24" x14ac:dyDescent="0.2">
      <c r="A608" s="7"/>
      <c r="B608" s="7"/>
      <c r="C608" s="7"/>
      <c r="D608" s="25"/>
      <c r="E608" s="25"/>
      <c r="F608" s="25"/>
      <c r="G608" s="25"/>
      <c r="H608" s="25"/>
      <c r="I608" s="25"/>
      <c r="J608" s="25"/>
      <c r="K608" s="25"/>
      <c r="L608" s="25"/>
      <c r="M608" s="25"/>
      <c r="N608" s="25"/>
      <c r="O608" s="25"/>
      <c r="P608" s="25"/>
      <c r="Q608" s="7"/>
      <c r="R608" s="7"/>
      <c r="S608" s="7"/>
      <c r="T608" s="7"/>
      <c r="U608" s="7"/>
      <c r="V608" s="7"/>
      <c r="W608" s="7"/>
      <c r="X608" s="7"/>
    </row>
    <row r="609" spans="1:24" x14ac:dyDescent="0.2">
      <c r="A609" s="7"/>
      <c r="B609" s="7"/>
      <c r="C609" s="7"/>
      <c r="D609" s="25"/>
      <c r="E609" s="25"/>
      <c r="F609" s="25"/>
      <c r="G609" s="25"/>
      <c r="H609" s="25"/>
      <c r="I609" s="25"/>
      <c r="J609" s="25"/>
      <c r="K609" s="25"/>
      <c r="L609" s="25"/>
      <c r="M609" s="25"/>
      <c r="N609" s="25"/>
      <c r="O609" s="25"/>
      <c r="P609" s="25"/>
      <c r="Q609" s="7"/>
      <c r="R609" s="7"/>
      <c r="S609" s="7"/>
      <c r="T609" s="7"/>
      <c r="U609" s="7"/>
      <c r="V609" s="7"/>
      <c r="W609" s="7"/>
      <c r="X609" s="7"/>
    </row>
    <row r="610" spans="1:24" x14ac:dyDescent="0.2">
      <c r="A610" s="7"/>
      <c r="B610" s="7"/>
      <c r="C610" s="7"/>
      <c r="D610" s="25"/>
      <c r="E610" s="25"/>
      <c r="F610" s="25"/>
      <c r="G610" s="25"/>
      <c r="H610" s="25"/>
      <c r="I610" s="25"/>
      <c r="J610" s="25"/>
      <c r="K610" s="25"/>
      <c r="L610" s="25"/>
      <c r="M610" s="25"/>
      <c r="N610" s="25"/>
      <c r="O610" s="25"/>
      <c r="P610" s="25"/>
      <c r="Q610" s="7"/>
      <c r="R610" s="7"/>
      <c r="S610" s="7"/>
      <c r="T610" s="7"/>
      <c r="U610" s="7"/>
      <c r="V610" s="7"/>
      <c r="W610" s="7"/>
      <c r="X610" s="7"/>
    </row>
    <row r="611" spans="1:24" x14ac:dyDescent="0.2">
      <c r="A611" s="7"/>
      <c r="B611" s="7"/>
      <c r="C611" s="7"/>
      <c r="D611" s="25"/>
      <c r="E611" s="25"/>
      <c r="F611" s="25"/>
      <c r="G611" s="25"/>
      <c r="H611" s="25"/>
      <c r="I611" s="25"/>
      <c r="J611" s="25"/>
      <c r="K611" s="25"/>
      <c r="L611" s="25"/>
      <c r="M611" s="25"/>
      <c r="N611" s="25"/>
      <c r="O611" s="25"/>
      <c r="P611" s="25"/>
      <c r="Q611" s="7"/>
      <c r="R611" s="7"/>
      <c r="S611" s="7"/>
      <c r="T611" s="7"/>
      <c r="U611" s="7"/>
      <c r="V611" s="7"/>
      <c r="W611" s="7"/>
      <c r="X611" s="7"/>
    </row>
    <row r="612" spans="1:24" x14ac:dyDescent="0.2">
      <c r="A612" s="7"/>
      <c r="B612" s="7"/>
      <c r="C612" s="7"/>
      <c r="D612" s="25"/>
      <c r="E612" s="25"/>
      <c r="F612" s="25"/>
      <c r="G612" s="25"/>
      <c r="H612" s="25"/>
      <c r="I612" s="25"/>
      <c r="J612" s="25"/>
      <c r="K612" s="25"/>
      <c r="L612" s="25"/>
      <c r="M612" s="25"/>
      <c r="N612" s="25"/>
      <c r="O612" s="25"/>
      <c r="P612" s="25"/>
      <c r="Q612" s="7"/>
      <c r="R612" s="7"/>
      <c r="S612" s="7"/>
      <c r="T612" s="7"/>
      <c r="U612" s="7"/>
      <c r="V612" s="7"/>
      <c r="W612" s="7"/>
      <c r="X612" s="7"/>
    </row>
    <row r="613" spans="1:24" x14ac:dyDescent="0.2">
      <c r="A613" s="7"/>
      <c r="B613" s="7"/>
      <c r="C613" s="7"/>
      <c r="D613" s="25"/>
      <c r="E613" s="25"/>
      <c r="F613" s="25"/>
      <c r="G613" s="25"/>
      <c r="H613" s="25"/>
      <c r="I613" s="25"/>
      <c r="J613" s="25"/>
      <c r="K613" s="25"/>
      <c r="L613" s="25"/>
      <c r="M613" s="25"/>
      <c r="N613" s="25"/>
      <c r="O613" s="25"/>
      <c r="P613" s="25"/>
      <c r="Q613" s="7"/>
      <c r="R613" s="7"/>
      <c r="S613" s="7"/>
      <c r="T613" s="7"/>
      <c r="U613" s="7"/>
      <c r="V613" s="7"/>
      <c r="W613" s="7"/>
      <c r="X613" s="7"/>
    </row>
    <row r="614" spans="1:24" x14ac:dyDescent="0.2">
      <c r="A614" s="7"/>
      <c r="B614" s="7"/>
      <c r="C614" s="7"/>
      <c r="D614" s="25"/>
      <c r="E614" s="25"/>
      <c r="F614" s="25"/>
      <c r="G614" s="25"/>
      <c r="H614" s="25"/>
      <c r="I614" s="25"/>
      <c r="J614" s="25"/>
      <c r="K614" s="25"/>
      <c r="L614" s="25"/>
      <c r="M614" s="25"/>
      <c r="N614" s="25"/>
      <c r="O614" s="25"/>
      <c r="P614" s="25"/>
      <c r="Q614" s="7"/>
      <c r="R614" s="7"/>
      <c r="S614" s="7"/>
      <c r="T614" s="7"/>
      <c r="U614" s="7"/>
      <c r="V614" s="7"/>
      <c r="W614" s="7"/>
      <c r="X614" s="7"/>
    </row>
    <row r="615" spans="1:24" x14ac:dyDescent="0.2">
      <c r="A615" s="7"/>
      <c r="B615" s="7"/>
      <c r="C615" s="7"/>
      <c r="D615" s="25"/>
      <c r="E615" s="25"/>
      <c r="F615" s="25"/>
      <c r="G615" s="25"/>
      <c r="H615" s="25"/>
      <c r="I615" s="25"/>
      <c r="J615" s="25"/>
      <c r="K615" s="25"/>
      <c r="L615" s="25"/>
      <c r="M615" s="25"/>
      <c r="N615" s="25"/>
      <c r="O615" s="25"/>
      <c r="P615" s="25"/>
      <c r="Q615" s="7"/>
      <c r="R615" s="7"/>
      <c r="S615" s="7"/>
      <c r="T615" s="7"/>
      <c r="U615" s="7"/>
      <c r="V615" s="7"/>
      <c r="W615" s="7"/>
      <c r="X615" s="7"/>
    </row>
    <row r="616" spans="1:24" x14ac:dyDescent="0.2">
      <c r="A616" s="7"/>
      <c r="B616" s="7"/>
      <c r="C616" s="7"/>
      <c r="D616" s="25"/>
      <c r="E616" s="25"/>
      <c r="F616" s="25"/>
      <c r="G616" s="25"/>
      <c r="H616" s="25"/>
      <c r="I616" s="25"/>
      <c r="J616" s="25"/>
      <c r="K616" s="25"/>
      <c r="L616" s="25"/>
      <c r="M616" s="25"/>
      <c r="N616" s="25"/>
      <c r="O616" s="25"/>
      <c r="P616" s="25"/>
      <c r="Q616" s="7"/>
      <c r="R616" s="7"/>
      <c r="S616" s="7"/>
      <c r="T616" s="7"/>
      <c r="U616" s="7"/>
      <c r="V616" s="7"/>
      <c r="W616" s="7"/>
      <c r="X616" s="7"/>
    </row>
    <row r="617" spans="1:24" x14ac:dyDescent="0.2">
      <c r="A617" s="7"/>
      <c r="B617" s="7"/>
      <c r="C617" s="7"/>
      <c r="D617" s="25"/>
      <c r="E617" s="25"/>
      <c r="F617" s="25"/>
      <c r="G617" s="25"/>
      <c r="H617" s="25"/>
      <c r="I617" s="25"/>
      <c r="J617" s="25"/>
      <c r="K617" s="25"/>
      <c r="L617" s="25"/>
      <c r="M617" s="25"/>
      <c r="N617" s="25"/>
      <c r="O617" s="25"/>
      <c r="P617" s="25"/>
      <c r="Q617" s="7"/>
      <c r="R617" s="7"/>
      <c r="S617" s="7"/>
      <c r="T617" s="7"/>
      <c r="U617" s="7"/>
      <c r="V617" s="7"/>
      <c r="W617" s="7"/>
      <c r="X617" s="7"/>
    </row>
    <row r="618" spans="1:24" x14ac:dyDescent="0.2">
      <c r="A618" s="7"/>
      <c r="B618" s="7"/>
      <c r="C618" s="7"/>
      <c r="D618" s="25"/>
      <c r="E618" s="25"/>
      <c r="F618" s="25"/>
      <c r="G618" s="25"/>
      <c r="H618" s="25"/>
      <c r="I618" s="25"/>
      <c r="J618" s="25"/>
      <c r="K618" s="25"/>
      <c r="L618" s="25"/>
      <c r="M618" s="25"/>
      <c r="N618" s="25"/>
      <c r="O618" s="25"/>
      <c r="P618" s="25"/>
      <c r="Q618" s="7"/>
      <c r="R618" s="7"/>
      <c r="S618" s="7"/>
      <c r="T618" s="7"/>
      <c r="U618" s="7"/>
      <c r="V618" s="7"/>
      <c r="W618" s="7"/>
      <c r="X618" s="7"/>
    </row>
    <row r="619" spans="1:24" x14ac:dyDescent="0.2">
      <c r="A619" s="7"/>
      <c r="B619" s="7"/>
      <c r="C619" s="7"/>
      <c r="D619" s="25"/>
      <c r="E619" s="25"/>
      <c r="F619" s="25"/>
      <c r="G619" s="25"/>
      <c r="H619" s="25"/>
      <c r="I619" s="25"/>
      <c r="J619" s="25"/>
      <c r="K619" s="25"/>
      <c r="L619" s="25"/>
      <c r="M619" s="25"/>
      <c r="N619" s="25"/>
      <c r="O619" s="25"/>
      <c r="P619" s="25"/>
      <c r="Q619" s="7"/>
      <c r="R619" s="7"/>
      <c r="S619" s="7"/>
      <c r="T619" s="7"/>
      <c r="U619" s="7"/>
      <c r="V619" s="7"/>
      <c r="W619" s="7"/>
      <c r="X619" s="7"/>
    </row>
    <row r="620" spans="1:24" x14ac:dyDescent="0.2">
      <c r="A620" s="7"/>
      <c r="B620" s="7"/>
      <c r="C620" s="7"/>
      <c r="D620" s="25"/>
      <c r="E620" s="25"/>
      <c r="F620" s="25"/>
      <c r="G620" s="25"/>
      <c r="H620" s="25"/>
      <c r="I620" s="25"/>
      <c r="J620" s="25"/>
      <c r="K620" s="25"/>
      <c r="L620" s="25"/>
      <c r="M620" s="25"/>
      <c r="N620" s="25"/>
      <c r="O620" s="25"/>
      <c r="P620" s="25"/>
      <c r="Q620" s="7"/>
      <c r="R620" s="7"/>
      <c r="S620" s="7"/>
      <c r="T620" s="7"/>
      <c r="U620" s="7"/>
      <c r="V620" s="7"/>
      <c r="W620" s="7"/>
      <c r="X620" s="7"/>
    </row>
    <row r="621" spans="1:24" x14ac:dyDescent="0.2">
      <c r="A621" s="7"/>
      <c r="B621" s="7"/>
      <c r="C621" s="7"/>
      <c r="D621" s="25"/>
      <c r="E621" s="25"/>
      <c r="F621" s="25"/>
      <c r="G621" s="25"/>
      <c r="H621" s="25"/>
      <c r="I621" s="25"/>
      <c r="J621" s="25"/>
      <c r="K621" s="25"/>
      <c r="L621" s="25"/>
      <c r="M621" s="25"/>
      <c r="N621" s="25"/>
      <c r="O621" s="25"/>
      <c r="P621" s="25"/>
      <c r="Q621" s="7"/>
      <c r="R621" s="7"/>
      <c r="S621" s="7"/>
      <c r="T621" s="7"/>
      <c r="U621" s="7"/>
      <c r="V621" s="7"/>
      <c r="W621" s="7"/>
      <c r="X621" s="7"/>
    </row>
    <row r="622" spans="1:24" x14ac:dyDescent="0.2">
      <c r="A622" s="7"/>
      <c r="B622" s="7"/>
      <c r="C622" s="7"/>
      <c r="D622" s="25"/>
      <c r="E622" s="25"/>
      <c r="F622" s="25"/>
      <c r="G622" s="25"/>
      <c r="H622" s="25"/>
      <c r="I622" s="25"/>
      <c r="J622" s="25"/>
      <c r="K622" s="25"/>
      <c r="L622" s="25"/>
      <c r="M622" s="25"/>
      <c r="N622" s="25"/>
      <c r="O622" s="25"/>
      <c r="P622" s="25"/>
      <c r="Q622" s="7"/>
      <c r="R622" s="7"/>
      <c r="S622" s="7"/>
      <c r="T622" s="7"/>
      <c r="U622" s="7"/>
      <c r="V622" s="7"/>
      <c r="W622" s="7"/>
      <c r="X622" s="7"/>
    </row>
    <row r="623" spans="1:24" x14ac:dyDescent="0.2">
      <c r="A623" s="7"/>
      <c r="B623" s="7"/>
      <c r="C623" s="7"/>
      <c r="D623" s="25"/>
      <c r="E623" s="25"/>
      <c r="F623" s="25"/>
      <c r="G623" s="25"/>
      <c r="H623" s="25"/>
      <c r="I623" s="25"/>
      <c r="J623" s="25"/>
      <c r="K623" s="25"/>
      <c r="L623" s="25"/>
      <c r="M623" s="25"/>
      <c r="N623" s="25"/>
      <c r="O623" s="25"/>
      <c r="P623" s="25"/>
      <c r="Q623" s="7"/>
      <c r="R623" s="7"/>
      <c r="S623" s="7"/>
      <c r="T623" s="7"/>
      <c r="U623" s="7"/>
      <c r="V623" s="7"/>
      <c r="W623" s="7"/>
      <c r="X623" s="7"/>
    </row>
    <row r="624" spans="1:24" x14ac:dyDescent="0.2">
      <c r="A624" s="7"/>
      <c r="B624" s="7"/>
      <c r="C624" s="7"/>
      <c r="D624" s="25"/>
      <c r="E624" s="25"/>
      <c r="F624" s="25"/>
      <c r="G624" s="25"/>
      <c r="H624" s="25"/>
      <c r="I624" s="25"/>
      <c r="J624" s="25"/>
      <c r="K624" s="25"/>
      <c r="L624" s="25"/>
      <c r="M624" s="25"/>
      <c r="N624" s="25"/>
      <c r="O624" s="25"/>
      <c r="P624" s="25"/>
      <c r="Q624" s="7"/>
      <c r="R624" s="7"/>
      <c r="S624" s="7"/>
      <c r="T624" s="7"/>
      <c r="U624" s="7"/>
      <c r="V624" s="7"/>
      <c r="W624" s="7"/>
      <c r="X624" s="7"/>
    </row>
    <row r="625" spans="1:24" x14ac:dyDescent="0.2">
      <c r="A625" s="7"/>
      <c r="B625" s="7"/>
      <c r="C625" s="7"/>
      <c r="D625" s="25"/>
      <c r="E625" s="25"/>
      <c r="F625" s="25"/>
      <c r="G625" s="25"/>
      <c r="H625" s="25"/>
      <c r="I625" s="25"/>
      <c r="J625" s="25"/>
      <c r="K625" s="25"/>
      <c r="L625" s="25"/>
      <c r="M625" s="25"/>
      <c r="N625" s="25"/>
      <c r="O625" s="25"/>
      <c r="P625" s="25"/>
      <c r="Q625" s="7"/>
      <c r="R625" s="7"/>
      <c r="S625" s="7"/>
      <c r="T625" s="7"/>
      <c r="U625" s="7"/>
      <c r="V625" s="7"/>
      <c r="W625" s="7"/>
      <c r="X625" s="7"/>
    </row>
    <row r="626" spans="1:24" x14ac:dyDescent="0.2">
      <c r="A626" s="7"/>
      <c r="B626" s="7"/>
      <c r="C626" s="7"/>
      <c r="D626" s="25"/>
      <c r="E626" s="25"/>
      <c r="F626" s="25"/>
      <c r="G626" s="25"/>
      <c r="H626" s="25"/>
      <c r="I626" s="25"/>
      <c r="J626" s="25"/>
      <c r="K626" s="25"/>
      <c r="L626" s="25"/>
      <c r="M626" s="25"/>
      <c r="N626" s="25"/>
      <c r="O626" s="25"/>
      <c r="P626" s="25"/>
      <c r="Q626" s="7"/>
      <c r="R626" s="7"/>
      <c r="S626" s="7"/>
      <c r="T626" s="7"/>
      <c r="U626" s="7"/>
      <c r="V626" s="7"/>
      <c r="W626" s="7"/>
      <c r="X626" s="7"/>
    </row>
    <row r="627" spans="1:24" x14ac:dyDescent="0.2">
      <c r="A627" s="7"/>
      <c r="B627" s="7"/>
      <c r="C627" s="7"/>
      <c r="D627" s="25"/>
      <c r="E627" s="25"/>
      <c r="F627" s="25"/>
      <c r="G627" s="25"/>
      <c r="H627" s="25"/>
      <c r="I627" s="25"/>
      <c r="J627" s="25"/>
      <c r="K627" s="25"/>
      <c r="L627" s="25"/>
      <c r="M627" s="25"/>
      <c r="N627" s="25"/>
      <c r="O627" s="25"/>
      <c r="P627" s="25"/>
      <c r="Q627" s="7"/>
      <c r="R627" s="7"/>
      <c r="S627" s="7"/>
      <c r="T627" s="7"/>
      <c r="U627" s="7"/>
      <c r="V627" s="7"/>
      <c r="W627" s="7"/>
      <c r="X627" s="7"/>
    </row>
    <row r="628" spans="1:24" x14ac:dyDescent="0.2">
      <c r="A628" s="7"/>
      <c r="B628" s="7"/>
      <c r="C628" s="7"/>
      <c r="D628" s="25"/>
      <c r="E628" s="25"/>
      <c r="F628" s="25"/>
      <c r="G628" s="25"/>
      <c r="H628" s="25"/>
      <c r="I628" s="25"/>
      <c r="J628" s="25"/>
      <c r="K628" s="25"/>
      <c r="L628" s="25"/>
      <c r="M628" s="25"/>
      <c r="N628" s="25"/>
      <c r="O628" s="25"/>
      <c r="P628" s="25"/>
      <c r="Q628" s="7"/>
      <c r="R628" s="7"/>
      <c r="S628" s="7"/>
      <c r="T628" s="7"/>
      <c r="U628" s="7"/>
      <c r="V628" s="7"/>
      <c r="W628" s="7"/>
      <c r="X628" s="7"/>
    </row>
    <row r="629" spans="1:24" x14ac:dyDescent="0.2">
      <c r="A629" s="7"/>
      <c r="B629" s="7"/>
      <c r="C629" s="7"/>
      <c r="D629" s="25"/>
      <c r="E629" s="25"/>
      <c r="F629" s="25"/>
      <c r="G629" s="25"/>
      <c r="H629" s="25"/>
      <c r="I629" s="25"/>
      <c r="J629" s="25"/>
      <c r="K629" s="25"/>
      <c r="L629" s="25"/>
      <c r="M629" s="25"/>
      <c r="N629" s="25"/>
      <c r="O629" s="25"/>
      <c r="P629" s="25"/>
      <c r="Q629" s="7"/>
      <c r="R629" s="7"/>
      <c r="S629" s="7"/>
      <c r="T629" s="7"/>
      <c r="U629" s="7"/>
      <c r="V629" s="7"/>
      <c r="W629" s="7"/>
      <c r="X629" s="7"/>
    </row>
    <row r="630" spans="1:24" x14ac:dyDescent="0.2">
      <c r="A630" s="7"/>
      <c r="B630" s="7"/>
      <c r="C630" s="7"/>
      <c r="D630" s="25"/>
      <c r="E630" s="25"/>
      <c r="F630" s="25"/>
      <c r="G630" s="25"/>
      <c r="H630" s="25"/>
      <c r="I630" s="25"/>
      <c r="J630" s="25"/>
      <c r="K630" s="25"/>
      <c r="L630" s="25"/>
      <c r="M630" s="25"/>
      <c r="N630" s="25"/>
      <c r="O630" s="25"/>
      <c r="P630" s="25"/>
      <c r="Q630" s="7"/>
      <c r="R630" s="7"/>
      <c r="S630" s="7"/>
      <c r="T630" s="7"/>
      <c r="U630" s="7"/>
      <c r="V630" s="7"/>
      <c r="W630" s="7"/>
      <c r="X630" s="7"/>
    </row>
    <row r="631" spans="1:24" x14ac:dyDescent="0.2">
      <c r="A631" s="7"/>
      <c r="B631" s="7"/>
      <c r="C631" s="7"/>
      <c r="D631" s="25"/>
      <c r="E631" s="25"/>
      <c r="F631" s="25"/>
      <c r="G631" s="25"/>
      <c r="H631" s="25"/>
      <c r="I631" s="25"/>
      <c r="J631" s="25"/>
      <c r="K631" s="25"/>
      <c r="L631" s="25"/>
      <c r="M631" s="25"/>
      <c r="N631" s="25"/>
      <c r="O631" s="25"/>
      <c r="P631" s="25"/>
      <c r="Q631" s="7"/>
      <c r="R631" s="7"/>
      <c r="S631" s="7"/>
      <c r="T631" s="7"/>
      <c r="U631" s="7"/>
      <c r="V631" s="7"/>
      <c r="W631" s="7"/>
      <c r="X631" s="7"/>
    </row>
    <row r="632" spans="1:24" x14ac:dyDescent="0.2">
      <c r="A632" s="7"/>
      <c r="B632" s="7"/>
      <c r="C632" s="7"/>
      <c r="D632" s="25"/>
      <c r="E632" s="25"/>
      <c r="F632" s="25"/>
      <c r="G632" s="25"/>
      <c r="H632" s="25"/>
      <c r="I632" s="25"/>
      <c r="J632" s="25"/>
      <c r="K632" s="25"/>
      <c r="L632" s="25"/>
      <c r="M632" s="25"/>
      <c r="N632" s="25"/>
      <c r="O632" s="25"/>
      <c r="P632" s="25"/>
      <c r="Q632" s="7"/>
      <c r="R632" s="7"/>
      <c r="S632" s="7"/>
      <c r="T632" s="7"/>
      <c r="U632" s="7"/>
      <c r="V632" s="7"/>
      <c r="W632" s="7"/>
      <c r="X632" s="7"/>
    </row>
    <row r="633" spans="1:24" x14ac:dyDescent="0.2">
      <c r="A633" s="7"/>
      <c r="B633" s="7"/>
      <c r="C633" s="7"/>
      <c r="D633" s="25"/>
      <c r="E633" s="25"/>
      <c r="F633" s="25"/>
      <c r="G633" s="25"/>
      <c r="H633" s="25"/>
      <c r="I633" s="25"/>
      <c r="J633" s="25"/>
      <c r="K633" s="25"/>
      <c r="L633" s="25"/>
      <c r="M633" s="25"/>
      <c r="N633" s="25"/>
      <c r="O633" s="25"/>
      <c r="P633" s="25"/>
      <c r="Q633" s="7"/>
      <c r="R633" s="7"/>
      <c r="S633" s="7"/>
      <c r="T633" s="7"/>
      <c r="U633" s="7"/>
      <c r="V633" s="7"/>
      <c r="W633" s="7"/>
      <c r="X633" s="7"/>
    </row>
    <row r="634" spans="1:24" x14ac:dyDescent="0.2">
      <c r="A634" s="7"/>
      <c r="B634" s="7"/>
      <c r="C634" s="7"/>
      <c r="D634" s="25"/>
      <c r="E634" s="25"/>
      <c r="F634" s="25"/>
      <c r="G634" s="25"/>
      <c r="H634" s="25"/>
      <c r="I634" s="25"/>
      <c r="J634" s="25"/>
      <c r="K634" s="25"/>
      <c r="L634" s="25"/>
      <c r="M634" s="25"/>
      <c r="N634" s="25"/>
      <c r="O634" s="25"/>
      <c r="P634" s="25"/>
      <c r="Q634" s="7"/>
      <c r="R634" s="7"/>
      <c r="S634" s="7"/>
      <c r="T634" s="7"/>
      <c r="U634" s="7"/>
      <c r="V634" s="7"/>
      <c r="W634" s="7"/>
      <c r="X634" s="7"/>
    </row>
    <row r="635" spans="1:24" x14ac:dyDescent="0.2">
      <c r="A635" s="7"/>
      <c r="B635" s="7"/>
      <c r="C635" s="7"/>
      <c r="D635" s="25"/>
      <c r="E635" s="25"/>
      <c r="F635" s="25"/>
      <c r="G635" s="25"/>
      <c r="H635" s="25"/>
      <c r="I635" s="25"/>
      <c r="J635" s="25"/>
      <c r="K635" s="25"/>
      <c r="L635" s="25"/>
      <c r="M635" s="25"/>
      <c r="N635" s="25"/>
      <c r="O635" s="25"/>
      <c r="P635" s="25"/>
      <c r="Q635" s="7"/>
      <c r="R635" s="7"/>
      <c r="S635" s="7"/>
      <c r="T635" s="7"/>
      <c r="U635" s="7"/>
      <c r="V635" s="7"/>
      <c r="W635" s="7"/>
      <c r="X635" s="7"/>
    </row>
    <row r="636" spans="1:24" x14ac:dyDescent="0.2">
      <c r="A636" s="7"/>
      <c r="B636" s="7"/>
      <c r="C636" s="7"/>
      <c r="D636" s="25"/>
      <c r="E636" s="25"/>
      <c r="F636" s="25"/>
      <c r="G636" s="25"/>
      <c r="H636" s="25"/>
      <c r="I636" s="25"/>
      <c r="J636" s="25"/>
      <c r="K636" s="25"/>
      <c r="L636" s="25"/>
      <c r="M636" s="25"/>
      <c r="N636" s="25"/>
      <c r="O636" s="25"/>
      <c r="P636" s="25"/>
      <c r="Q636" s="7"/>
      <c r="R636" s="7"/>
      <c r="S636" s="7"/>
      <c r="T636" s="7"/>
      <c r="U636" s="7"/>
      <c r="V636" s="7"/>
      <c r="W636" s="7"/>
      <c r="X636" s="7"/>
    </row>
    <row r="637" spans="1:24" x14ac:dyDescent="0.2">
      <c r="A637" s="7"/>
      <c r="B637" s="7"/>
      <c r="C637" s="7"/>
      <c r="D637" s="25"/>
      <c r="E637" s="25"/>
      <c r="F637" s="25"/>
      <c r="G637" s="25"/>
      <c r="H637" s="25"/>
      <c r="I637" s="25"/>
      <c r="J637" s="25"/>
      <c r="K637" s="25"/>
      <c r="L637" s="25"/>
      <c r="M637" s="25"/>
      <c r="N637" s="25"/>
      <c r="O637" s="25"/>
      <c r="P637" s="25"/>
      <c r="Q637" s="7"/>
      <c r="R637" s="7"/>
      <c r="S637" s="7"/>
      <c r="T637" s="7"/>
      <c r="U637" s="7"/>
      <c r="V637" s="7"/>
      <c r="W637" s="7"/>
      <c r="X637" s="7"/>
    </row>
    <row r="638" spans="1:24" x14ac:dyDescent="0.2">
      <c r="A638" s="7"/>
      <c r="B638" s="7"/>
      <c r="C638" s="7"/>
      <c r="D638" s="25"/>
      <c r="E638" s="25"/>
      <c r="F638" s="25"/>
      <c r="G638" s="25"/>
      <c r="H638" s="25"/>
      <c r="I638" s="25"/>
      <c r="J638" s="25"/>
      <c r="K638" s="25"/>
      <c r="L638" s="25"/>
      <c r="M638" s="25"/>
      <c r="N638" s="25"/>
      <c r="O638" s="25"/>
      <c r="P638" s="25"/>
      <c r="Q638" s="7"/>
      <c r="R638" s="7"/>
      <c r="S638" s="7"/>
      <c r="T638" s="7"/>
      <c r="U638" s="7"/>
      <c r="V638" s="7"/>
      <c r="W638" s="7"/>
      <c r="X638" s="7"/>
    </row>
    <row r="639" spans="1:24" x14ac:dyDescent="0.2">
      <c r="A639" s="7"/>
      <c r="B639" s="7"/>
      <c r="C639" s="7"/>
      <c r="D639" s="25"/>
      <c r="E639" s="25"/>
      <c r="F639" s="25"/>
      <c r="G639" s="25"/>
      <c r="H639" s="25"/>
      <c r="I639" s="25"/>
      <c r="J639" s="25"/>
      <c r="K639" s="25"/>
      <c r="L639" s="25"/>
      <c r="M639" s="25"/>
      <c r="N639" s="25"/>
      <c r="O639" s="25"/>
      <c r="P639" s="25"/>
      <c r="Q639" s="7"/>
      <c r="R639" s="7"/>
      <c r="S639" s="7"/>
      <c r="T639" s="7"/>
      <c r="U639" s="7"/>
      <c r="V639" s="7"/>
      <c r="W639" s="7"/>
      <c r="X639" s="7"/>
    </row>
    <row r="640" spans="1:24" x14ac:dyDescent="0.2">
      <c r="A640" s="7"/>
      <c r="B640" s="7"/>
      <c r="C640" s="7"/>
      <c r="D640" s="25"/>
      <c r="E640" s="25"/>
      <c r="F640" s="25"/>
      <c r="G640" s="25"/>
      <c r="H640" s="25"/>
      <c r="I640" s="25"/>
      <c r="J640" s="25"/>
      <c r="K640" s="25"/>
      <c r="L640" s="25"/>
      <c r="M640" s="25"/>
      <c r="N640" s="25"/>
      <c r="O640" s="25"/>
      <c r="P640" s="25"/>
      <c r="Q640" s="7"/>
      <c r="R640" s="7"/>
      <c r="S640" s="7"/>
      <c r="T640" s="7"/>
      <c r="U640" s="7"/>
      <c r="V640" s="7"/>
      <c r="W640" s="7"/>
      <c r="X640" s="7"/>
    </row>
    <row r="641" spans="1:24" x14ac:dyDescent="0.2">
      <c r="A641" s="7"/>
      <c r="B641" s="7"/>
      <c r="C641" s="7"/>
      <c r="D641" s="25"/>
      <c r="E641" s="25"/>
      <c r="F641" s="25"/>
      <c r="G641" s="25"/>
      <c r="H641" s="25"/>
      <c r="I641" s="25"/>
      <c r="J641" s="25"/>
      <c r="K641" s="25"/>
      <c r="L641" s="25"/>
      <c r="M641" s="25"/>
      <c r="N641" s="25"/>
      <c r="O641" s="25"/>
      <c r="P641" s="25"/>
      <c r="Q641" s="7"/>
      <c r="R641" s="7"/>
      <c r="S641" s="7"/>
      <c r="T641" s="7"/>
      <c r="U641" s="7"/>
      <c r="V641" s="7"/>
      <c r="W641" s="7"/>
      <c r="X641" s="7"/>
    </row>
    <row r="642" spans="1:24" x14ac:dyDescent="0.2">
      <c r="A642" s="7"/>
      <c r="B642" s="7"/>
      <c r="C642" s="7"/>
      <c r="D642" s="25"/>
      <c r="E642" s="25"/>
      <c r="F642" s="25"/>
      <c r="G642" s="25"/>
      <c r="H642" s="25"/>
      <c r="I642" s="25"/>
      <c r="J642" s="25"/>
      <c r="K642" s="25"/>
      <c r="L642" s="25"/>
      <c r="M642" s="25"/>
      <c r="N642" s="25"/>
      <c r="O642" s="25"/>
      <c r="P642" s="25"/>
      <c r="Q642" s="7"/>
      <c r="R642" s="7"/>
      <c r="S642" s="7"/>
      <c r="T642" s="7"/>
      <c r="U642" s="7"/>
      <c r="V642" s="7"/>
      <c r="W642" s="7"/>
      <c r="X642" s="7"/>
    </row>
    <row r="643" spans="1:24" x14ac:dyDescent="0.2">
      <c r="A643" s="7"/>
      <c r="B643" s="7"/>
      <c r="C643" s="7"/>
      <c r="D643" s="25"/>
      <c r="E643" s="25"/>
      <c r="F643" s="25"/>
      <c r="G643" s="25"/>
      <c r="H643" s="25"/>
      <c r="I643" s="25"/>
      <c r="J643" s="25"/>
      <c r="K643" s="25"/>
      <c r="L643" s="25"/>
      <c r="M643" s="25"/>
      <c r="N643" s="25"/>
      <c r="O643" s="25"/>
      <c r="P643" s="25"/>
      <c r="Q643" s="7"/>
      <c r="R643" s="7"/>
      <c r="S643" s="7"/>
      <c r="T643" s="7"/>
      <c r="U643" s="7"/>
      <c r="V643" s="7"/>
      <c r="W643" s="7"/>
      <c r="X643" s="7"/>
    </row>
    <row r="644" spans="1:24" x14ac:dyDescent="0.2">
      <c r="A644" s="7"/>
      <c r="B644" s="7"/>
      <c r="C644" s="7"/>
      <c r="D644" s="25"/>
      <c r="E644" s="25"/>
      <c r="F644" s="25"/>
      <c r="G644" s="25"/>
      <c r="H644" s="25"/>
      <c r="I644" s="25"/>
      <c r="J644" s="25"/>
      <c r="K644" s="25"/>
      <c r="L644" s="25"/>
      <c r="M644" s="25"/>
      <c r="N644" s="25"/>
      <c r="O644" s="25"/>
      <c r="P644" s="25"/>
      <c r="Q644" s="7"/>
      <c r="R644" s="7"/>
      <c r="S644" s="7"/>
      <c r="T644" s="7"/>
      <c r="U644" s="7"/>
      <c r="V644" s="7"/>
      <c r="W644" s="7"/>
      <c r="X644" s="7"/>
    </row>
    <row r="645" spans="1:24" x14ac:dyDescent="0.2">
      <c r="A645" s="7"/>
      <c r="B645" s="7"/>
      <c r="C645" s="7"/>
      <c r="D645" s="25"/>
      <c r="E645" s="25"/>
      <c r="F645" s="25"/>
      <c r="G645" s="25"/>
      <c r="H645" s="25"/>
      <c r="I645" s="25"/>
      <c r="J645" s="25"/>
      <c r="K645" s="25"/>
      <c r="L645" s="25"/>
      <c r="M645" s="25"/>
      <c r="N645" s="25"/>
      <c r="O645" s="25"/>
      <c r="P645" s="25"/>
      <c r="Q645" s="7"/>
      <c r="R645" s="7"/>
      <c r="S645" s="7"/>
      <c r="T645" s="7"/>
      <c r="U645" s="7"/>
      <c r="V645" s="7"/>
      <c r="W645" s="7"/>
      <c r="X645" s="7"/>
    </row>
    <row r="646" spans="1:24" x14ac:dyDescent="0.2">
      <c r="A646" s="7"/>
      <c r="B646" s="7"/>
      <c r="C646" s="7"/>
      <c r="D646" s="25"/>
      <c r="E646" s="25"/>
      <c r="F646" s="25"/>
      <c r="G646" s="25"/>
      <c r="H646" s="25"/>
      <c r="I646" s="25"/>
      <c r="J646" s="25"/>
      <c r="K646" s="25"/>
      <c r="L646" s="25"/>
      <c r="M646" s="25"/>
      <c r="N646" s="25"/>
      <c r="O646" s="25"/>
      <c r="P646" s="25"/>
      <c r="Q646" s="7"/>
      <c r="R646" s="7"/>
      <c r="S646" s="7"/>
      <c r="T646" s="7"/>
      <c r="U646" s="7"/>
      <c r="V646" s="7"/>
      <c r="W646" s="7"/>
      <c r="X646" s="7"/>
    </row>
    <row r="647" spans="1:24" x14ac:dyDescent="0.2">
      <c r="A647" s="7"/>
      <c r="B647" s="7"/>
      <c r="C647" s="7"/>
      <c r="D647" s="25"/>
      <c r="E647" s="25"/>
      <c r="F647" s="25"/>
      <c r="G647" s="25"/>
      <c r="H647" s="25"/>
      <c r="I647" s="25"/>
      <c r="J647" s="25"/>
      <c r="K647" s="25"/>
      <c r="L647" s="25"/>
      <c r="M647" s="25"/>
      <c r="N647" s="25"/>
      <c r="O647" s="25"/>
      <c r="P647" s="25"/>
      <c r="Q647" s="7"/>
      <c r="R647" s="7"/>
      <c r="S647" s="7"/>
      <c r="T647" s="7"/>
      <c r="U647" s="7"/>
      <c r="V647" s="7"/>
      <c r="W647" s="7"/>
      <c r="X647" s="7"/>
    </row>
    <row r="648" spans="1:24" x14ac:dyDescent="0.2">
      <c r="A648" s="7"/>
      <c r="B648" s="7"/>
      <c r="C648" s="7"/>
      <c r="D648" s="25"/>
      <c r="E648" s="25"/>
      <c r="F648" s="25"/>
      <c r="G648" s="25"/>
      <c r="H648" s="25"/>
      <c r="I648" s="25"/>
      <c r="J648" s="25"/>
      <c r="K648" s="25"/>
      <c r="L648" s="25"/>
      <c r="M648" s="25"/>
      <c r="N648" s="25"/>
      <c r="O648" s="25"/>
      <c r="P648" s="25"/>
      <c r="Q648" s="7"/>
      <c r="R648" s="7"/>
      <c r="S648" s="7"/>
      <c r="T648" s="7"/>
      <c r="U648" s="7"/>
      <c r="V648" s="7"/>
      <c r="W648" s="7"/>
      <c r="X648" s="7"/>
    </row>
    <row r="649" spans="1:24" x14ac:dyDescent="0.2">
      <c r="A649" s="7"/>
      <c r="B649" s="7"/>
      <c r="C649" s="7"/>
      <c r="D649" s="25"/>
      <c r="E649" s="25"/>
      <c r="F649" s="25"/>
      <c r="G649" s="25"/>
      <c r="H649" s="25"/>
      <c r="I649" s="25"/>
      <c r="J649" s="25"/>
      <c r="K649" s="25"/>
      <c r="L649" s="25"/>
      <c r="M649" s="25"/>
      <c r="N649" s="25"/>
      <c r="O649" s="25"/>
      <c r="P649" s="25"/>
      <c r="Q649" s="7"/>
      <c r="R649" s="7"/>
      <c r="S649" s="7"/>
      <c r="T649" s="7"/>
      <c r="U649" s="7"/>
      <c r="V649" s="7"/>
      <c r="W649" s="7"/>
      <c r="X649" s="7"/>
    </row>
    <row r="650" spans="1:24" x14ac:dyDescent="0.2">
      <c r="A650" s="7"/>
      <c r="B650" s="7"/>
      <c r="C650" s="7"/>
      <c r="D650" s="25"/>
      <c r="E650" s="25"/>
      <c r="F650" s="25"/>
      <c r="G650" s="25"/>
      <c r="H650" s="25"/>
      <c r="I650" s="25"/>
      <c r="J650" s="25"/>
      <c r="K650" s="25"/>
      <c r="L650" s="25"/>
      <c r="M650" s="25"/>
      <c r="N650" s="25"/>
      <c r="O650" s="25"/>
      <c r="P650" s="25"/>
      <c r="Q650" s="7"/>
      <c r="R650" s="7"/>
      <c r="S650" s="7"/>
      <c r="T650" s="7"/>
      <c r="U650" s="7"/>
      <c r="V650" s="7"/>
      <c r="W650" s="7"/>
      <c r="X650" s="7"/>
    </row>
    <row r="651" spans="1:24" x14ac:dyDescent="0.2">
      <c r="A651" s="7"/>
      <c r="B651" s="7"/>
      <c r="C651" s="7"/>
      <c r="D651" s="25"/>
      <c r="E651" s="25"/>
      <c r="F651" s="25"/>
      <c r="G651" s="25"/>
      <c r="H651" s="25"/>
      <c r="I651" s="25"/>
      <c r="J651" s="25"/>
      <c r="K651" s="25"/>
      <c r="L651" s="25"/>
      <c r="M651" s="25"/>
      <c r="N651" s="25"/>
      <c r="O651" s="25"/>
      <c r="P651" s="25"/>
      <c r="Q651" s="7"/>
      <c r="R651" s="7"/>
      <c r="S651" s="7"/>
      <c r="T651" s="7"/>
      <c r="U651" s="7"/>
      <c r="V651" s="7"/>
      <c r="W651" s="7"/>
      <c r="X651" s="7"/>
    </row>
    <row r="652" spans="1:24" x14ac:dyDescent="0.2">
      <c r="A652" s="7"/>
      <c r="B652" s="7"/>
      <c r="C652" s="7"/>
      <c r="D652" s="25"/>
      <c r="E652" s="25"/>
      <c r="F652" s="25"/>
      <c r="G652" s="25"/>
      <c r="H652" s="25"/>
      <c r="I652" s="25"/>
      <c r="J652" s="25"/>
      <c r="K652" s="25"/>
      <c r="L652" s="25"/>
      <c r="M652" s="25"/>
      <c r="N652" s="25"/>
      <c r="O652" s="25"/>
      <c r="P652" s="25"/>
      <c r="Q652" s="7"/>
      <c r="R652" s="7"/>
      <c r="S652" s="7"/>
      <c r="T652" s="7"/>
      <c r="U652" s="7"/>
      <c r="V652" s="7"/>
      <c r="W652" s="7"/>
      <c r="X652" s="7"/>
    </row>
    <row r="653" spans="1:24" x14ac:dyDescent="0.2">
      <c r="A653" s="7"/>
      <c r="B653" s="7"/>
      <c r="C653" s="7"/>
      <c r="D653" s="25"/>
      <c r="E653" s="25"/>
      <c r="F653" s="25"/>
      <c r="G653" s="25"/>
      <c r="H653" s="25"/>
      <c r="I653" s="25"/>
      <c r="J653" s="25"/>
      <c r="K653" s="25"/>
      <c r="L653" s="25"/>
      <c r="M653" s="25"/>
      <c r="N653" s="25"/>
      <c r="O653" s="25"/>
      <c r="P653" s="25"/>
      <c r="Q653" s="7"/>
      <c r="R653" s="7"/>
      <c r="S653" s="7"/>
      <c r="T653" s="7"/>
      <c r="U653" s="7"/>
      <c r="V653" s="7"/>
      <c r="W653" s="7"/>
      <c r="X653" s="7"/>
    </row>
    <row r="654" spans="1:24" x14ac:dyDescent="0.2">
      <c r="A654" s="7"/>
      <c r="B654" s="7"/>
      <c r="C654" s="7"/>
      <c r="D654" s="25"/>
      <c r="E654" s="25"/>
      <c r="F654" s="25"/>
      <c r="G654" s="25"/>
      <c r="H654" s="25"/>
      <c r="I654" s="25"/>
      <c r="J654" s="25"/>
      <c r="K654" s="25"/>
      <c r="L654" s="25"/>
      <c r="M654" s="25"/>
      <c r="N654" s="25"/>
      <c r="O654" s="25"/>
      <c r="P654" s="25"/>
      <c r="Q654" s="7"/>
      <c r="R654" s="7"/>
      <c r="S654" s="7"/>
      <c r="T654" s="7"/>
      <c r="U654" s="7"/>
      <c r="V654" s="7"/>
      <c r="W654" s="7"/>
      <c r="X654" s="7"/>
    </row>
    <row r="655" spans="1:24" x14ac:dyDescent="0.2">
      <c r="A655" s="7"/>
      <c r="B655" s="7"/>
      <c r="C655" s="7"/>
      <c r="D655" s="25"/>
      <c r="E655" s="25"/>
      <c r="F655" s="25"/>
      <c r="G655" s="25"/>
      <c r="H655" s="25"/>
      <c r="I655" s="25"/>
      <c r="J655" s="25"/>
      <c r="K655" s="25"/>
      <c r="L655" s="25"/>
      <c r="M655" s="25"/>
      <c r="N655" s="25"/>
      <c r="O655" s="25"/>
      <c r="P655" s="25"/>
      <c r="Q655" s="7"/>
      <c r="R655" s="7"/>
      <c r="S655" s="7"/>
      <c r="T655" s="7"/>
      <c r="U655" s="7"/>
      <c r="V655" s="7"/>
      <c r="W655" s="7"/>
      <c r="X655" s="7"/>
    </row>
    <row r="656" spans="1:24" x14ac:dyDescent="0.2">
      <c r="A656" s="7"/>
      <c r="B656" s="7"/>
      <c r="C656" s="7"/>
      <c r="D656" s="25"/>
      <c r="E656" s="25"/>
      <c r="F656" s="25"/>
      <c r="G656" s="25"/>
      <c r="H656" s="25"/>
      <c r="I656" s="25"/>
      <c r="J656" s="25"/>
      <c r="K656" s="25"/>
      <c r="L656" s="25"/>
      <c r="M656" s="25"/>
      <c r="N656" s="25"/>
      <c r="O656" s="25"/>
      <c r="P656" s="25"/>
      <c r="Q656" s="7"/>
      <c r="R656" s="7"/>
      <c r="S656" s="7"/>
      <c r="T656" s="7"/>
      <c r="U656" s="7"/>
      <c r="V656" s="7"/>
      <c r="W656" s="7"/>
      <c r="X656" s="7"/>
    </row>
    <row r="657" spans="1:24" x14ac:dyDescent="0.2">
      <c r="A657" s="7"/>
      <c r="B657" s="7"/>
      <c r="C657" s="7"/>
      <c r="D657" s="25"/>
      <c r="E657" s="25"/>
      <c r="F657" s="25"/>
      <c r="G657" s="25"/>
      <c r="H657" s="25"/>
      <c r="I657" s="25"/>
      <c r="J657" s="25"/>
      <c r="K657" s="25"/>
      <c r="L657" s="25"/>
      <c r="M657" s="25"/>
      <c r="N657" s="25"/>
      <c r="O657" s="25"/>
      <c r="P657" s="25"/>
      <c r="Q657" s="7"/>
      <c r="R657" s="7"/>
      <c r="S657" s="7"/>
      <c r="T657" s="7"/>
      <c r="U657" s="7"/>
      <c r="V657" s="7"/>
      <c r="W657" s="7"/>
      <c r="X657" s="7"/>
    </row>
    <row r="658" spans="1:24" x14ac:dyDescent="0.2">
      <c r="A658" s="7"/>
      <c r="B658" s="7"/>
      <c r="C658" s="7"/>
      <c r="D658" s="25"/>
      <c r="E658" s="25"/>
      <c r="F658" s="25"/>
      <c r="G658" s="25"/>
      <c r="H658" s="25"/>
      <c r="I658" s="25"/>
      <c r="J658" s="25"/>
      <c r="K658" s="25"/>
      <c r="L658" s="25"/>
      <c r="M658" s="25"/>
      <c r="N658" s="25"/>
      <c r="O658" s="25"/>
      <c r="P658" s="25"/>
      <c r="Q658" s="7"/>
      <c r="R658" s="7"/>
      <c r="S658" s="7"/>
      <c r="T658" s="7"/>
      <c r="U658" s="7"/>
      <c r="V658" s="7"/>
      <c r="W658" s="7"/>
      <c r="X658" s="7"/>
    </row>
    <row r="659" spans="1:24" x14ac:dyDescent="0.2">
      <c r="A659" s="7"/>
      <c r="B659" s="7"/>
      <c r="C659" s="7"/>
      <c r="D659" s="25"/>
      <c r="E659" s="25"/>
      <c r="F659" s="25"/>
      <c r="G659" s="25"/>
      <c r="H659" s="25"/>
      <c r="I659" s="25"/>
      <c r="J659" s="25"/>
      <c r="K659" s="25"/>
      <c r="L659" s="25"/>
      <c r="M659" s="25"/>
      <c r="N659" s="25"/>
      <c r="O659" s="25"/>
      <c r="P659" s="25"/>
      <c r="Q659" s="7"/>
      <c r="R659" s="7"/>
      <c r="S659" s="7"/>
      <c r="T659" s="7"/>
      <c r="U659" s="7"/>
      <c r="V659" s="7"/>
      <c r="W659" s="7"/>
      <c r="X659" s="7"/>
    </row>
    <row r="660" spans="1:24" x14ac:dyDescent="0.2">
      <c r="A660" s="7"/>
      <c r="B660" s="7"/>
      <c r="C660" s="7"/>
      <c r="D660" s="25"/>
      <c r="E660" s="25"/>
      <c r="F660" s="25"/>
      <c r="G660" s="25"/>
      <c r="H660" s="25"/>
      <c r="I660" s="25"/>
      <c r="J660" s="25"/>
      <c r="K660" s="25"/>
      <c r="L660" s="25"/>
      <c r="M660" s="25"/>
      <c r="N660" s="25"/>
      <c r="O660" s="25"/>
      <c r="P660" s="25"/>
      <c r="Q660" s="7"/>
      <c r="R660" s="7"/>
      <c r="S660" s="7"/>
      <c r="T660" s="7"/>
      <c r="U660" s="7"/>
      <c r="V660" s="7"/>
      <c r="W660" s="7"/>
      <c r="X660" s="7"/>
    </row>
    <row r="661" spans="1:24" x14ac:dyDescent="0.2">
      <c r="A661" s="7"/>
      <c r="B661" s="7"/>
      <c r="C661" s="7"/>
      <c r="D661" s="25"/>
      <c r="E661" s="25"/>
      <c r="F661" s="25"/>
      <c r="G661" s="25"/>
      <c r="H661" s="25"/>
      <c r="I661" s="25"/>
      <c r="J661" s="25"/>
      <c r="K661" s="25"/>
      <c r="L661" s="25"/>
      <c r="M661" s="25"/>
      <c r="N661" s="25"/>
      <c r="O661" s="25"/>
      <c r="P661" s="25"/>
      <c r="Q661" s="7"/>
      <c r="R661" s="7"/>
      <c r="S661" s="7"/>
      <c r="T661" s="7"/>
      <c r="U661" s="7"/>
      <c r="V661" s="7"/>
      <c r="W661" s="7"/>
      <c r="X661" s="7"/>
    </row>
    <row r="662" spans="1:24" x14ac:dyDescent="0.2">
      <c r="A662" s="7"/>
      <c r="B662" s="7"/>
      <c r="C662" s="7"/>
      <c r="D662" s="25"/>
      <c r="E662" s="25"/>
      <c r="F662" s="25"/>
      <c r="G662" s="25"/>
      <c r="H662" s="25"/>
      <c r="I662" s="25"/>
      <c r="J662" s="25"/>
      <c r="K662" s="25"/>
      <c r="L662" s="25"/>
      <c r="M662" s="25"/>
      <c r="N662" s="25"/>
      <c r="O662" s="25"/>
      <c r="P662" s="25"/>
      <c r="Q662" s="7"/>
      <c r="R662" s="7"/>
      <c r="S662" s="7"/>
      <c r="T662" s="7"/>
      <c r="U662" s="7"/>
      <c r="V662" s="7"/>
      <c r="W662" s="7"/>
      <c r="X662" s="7"/>
    </row>
    <row r="663" spans="1:24" x14ac:dyDescent="0.2">
      <c r="A663" s="7"/>
      <c r="B663" s="7"/>
      <c r="C663" s="7"/>
      <c r="D663" s="25"/>
      <c r="E663" s="25"/>
      <c r="F663" s="25"/>
      <c r="G663" s="25"/>
      <c r="H663" s="25"/>
      <c r="I663" s="25"/>
      <c r="J663" s="25"/>
      <c r="K663" s="25"/>
      <c r="L663" s="25"/>
      <c r="M663" s="25"/>
      <c r="N663" s="25"/>
      <c r="O663" s="25"/>
      <c r="P663" s="25"/>
      <c r="Q663" s="7"/>
      <c r="R663" s="7"/>
      <c r="S663" s="7"/>
      <c r="T663" s="7"/>
      <c r="U663" s="7"/>
      <c r="V663" s="7"/>
      <c r="W663" s="7"/>
      <c r="X663" s="7"/>
    </row>
    <row r="664" spans="1:24" x14ac:dyDescent="0.2">
      <c r="A664" s="7"/>
      <c r="B664" s="7"/>
      <c r="C664" s="7"/>
      <c r="D664" s="25"/>
      <c r="E664" s="25"/>
      <c r="F664" s="25"/>
      <c r="G664" s="25"/>
      <c r="H664" s="25"/>
      <c r="I664" s="25"/>
      <c r="J664" s="25"/>
      <c r="K664" s="25"/>
      <c r="L664" s="25"/>
      <c r="M664" s="25"/>
      <c r="N664" s="25"/>
      <c r="O664" s="25"/>
      <c r="P664" s="25"/>
      <c r="Q664" s="7"/>
      <c r="R664" s="7"/>
      <c r="S664" s="7"/>
      <c r="T664" s="7"/>
      <c r="U664" s="7"/>
      <c r="V664" s="7"/>
      <c r="W664" s="7"/>
      <c r="X664" s="7"/>
    </row>
    <row r="665" spans="1:24" x14ac:dyDescent="0.2">
      <c r="A665" s="7"/>
      <c r="B665" s="7"/>
      <c r="C665" s="7"/>
      <c r="D665" s="25"/>
      <c r="E665" s="25"/>
      <c r="F665" s="25"/>
      <c r="G665" s="25"/>
      <c r="H665" s="25"/>
      <c r="I665" s="25"/>
      <c r="J665" s="25"/>
      <c r="K665" s="25"/>
      <c r="L665" s="25"/>
      <c r="M665" s="25"/>
      <c r="N665" s="25"/>
      <c r="O665" s="25"/>
      <c r="P665" s="25"/>
      <c r="Q665" s="7"/>
      <c r="R665" s="7"/>
      <c r="S665" s="7"/>
      <c r="T665" s="7"/>
      <c r="U665" s="7"/>
      <c r="V665" s="7"/>
      <c r="W665" s="7"/>
      <c r="X665" s="7"/>
    </row>
    <row r="666" spans="1:24" x14ac:dyDescent="0.2">
      <c r="A666" s="7"/>
      <c r="B666" s="7"/>
      <c r="C666" s="7"/>
      <c r="D666" s="25"/>
      <c r="E666" s="25"/>
      <c r="F666" s="25"/>
      <c r="G666" s="25"/>
      <c r="H666" s="25"/>
      <c r="I666" s="25"/>
      <c r="J666" s="25"/>
      <c r="K666" s="25"/>
      <c r="L666" s="25"/>
      <c r="M666" s="25"/>
      <c r="N666" s="25"/>
      <c r="O666" s="25"/>
      <c r="P666" s="25"/>
      <c r="Q666" s="7"/>
      <c r="R666" s="7"/>
      <c r="S666" s="7"/>
      <c r="T666" s="7"/>
      <c r="U666" s="7"/>
      <c r="V666" s="7"/>
      <c r="W666" s="7"/>
      <c r="X666" s="7"/>
    </row>
    <row r="667" spans="1:24" x14ac:dyDescent="0.2">
      <c r="A667" s="7"/>
      <c r="B667" s="7"/>
      <c r="C667" s="7"/>
      <c r="D667" s="25"/>
      <c r="E667" s="25"/>
      <c r="F667" s="25"/>
      <c r="G667" s="25"/>
      <c r="H667" s="25"/>
      <c r="I667" s="25"/>
      <c r="J667" s="25"/>
      <c r="K667" s="25"/>
      <c r="L667" s="25"/>
      <c r="M667" s="25"/>
      <c r="N667" s="25"/>
      <c r="O667" s="25"/>
      <c r="P667" s="25"/>
      <c r="Q667" s="7"/>
      <c r="R667" s="7"/>
      <c r="S667" s="7"/>
      <c r="T667" s="7"/>
      <c r="U667" s="7"/>
      <c r="V667" s="7"/>
      <c r="W667" s="7"/>
      <c r="X667" s="7"/>
    </row>
    <row r="668" spans="1:24" x14ac:dyDescent="0.2">
      <c r="A668" s="7"/>
      <c r="B668" s="7"/>
      <c r="C668" s="7"/>
      <c r="D668" s="25"/>
      <c r="E668" s="25"/>
      <c r="F668" s="25"/>
      <c r="G668" s="25"/>
      <c r="H668" s="25"/>
      <c r="I668" s="25"/>
      <c r="J668" s="25"/>
      <c r="K668" s="25"/>
      <c r="L668" s="25"/>
      <c r="M668" s="25"/>
      <c r="N668" s="25"/>
      <c r="O668" s="25"/>
      <c r="P668" s="25"/>
      <c r="Q668" s="7"/>
      <c r="R668" s="7"/>
      <c r="S668" s="7"/>
      <c r="T668" s="7"/>
      <c r="U668" s="7"/>
      <c r="V668" s="7"/>
      <c r="W668" s="7"/>
      <c r="X668" s="7"/>
    </row>
    <row r="669" spans="1:24" x14ac:dyDescent="0.2">
      <c r="A669" s="7"/>
      <c r="B669" s="7"/>
      <c r="C669" s="7"/>
      <c r="D669" s="25"/>
      <c r="E669" s="25"/>
      <c r="F669" s="25"/>
      <c r="G669" s="25"/>
      <c r="H669" s="25"/>
      <c r="I669" s="25"/>
      <c r="J669" s="25"/>
      <c r="K669" s="25"/>
      <c r="L669" s="25"/>
      <c r="M669" s="25"/>
      <c r="N669" s="25"/>
      <c r="O669" s="25"/>
      <c r="P669" s="25"/>
      <c r="Q669" s="7"/>
      <c r="R669" s="7"/>
      <c r="S669" s="7"/>
      <c r="T669" s="7"/>
      <c r="U669" s="7"/>
      <c r="V669" s="7"/>
      <c r="W669" s="7"/>
      <c r="X669" s="7"/>
    </row>
    <row r="670" spans="1:24" x14ac:dyDescent="0.2">
      <c r="A670" s="7"/>
      <c r="B670" s="7"/>
      <c r="C670" s="7"/>
      <c r="D670" s="25"/>
      <c r="E670" s="25"/>
      <c r="F670" s="25"/>
      <c r="G670" s="25"/>
      <c r="H670" s="25"/>
      <c r="I670" s="25"/>
      <c r="J670" s="25"/>
      <c r="K670" s="25"/>
      <c r="L670" s="25"/>
      <c r="M670" s="25"/>
      <c r="N670" s="25"/>
      <c r="O670" s="25"/>
      <c r="P670" s="25"/>
      <c r="Q670" s="7"/>
      <c r="R670" s="7"/>
      <c r="S670" s="7"/>
      <c r="T670" s="7"/>
      <c r="U670" s="7"/>
      <c r="V670" s="7"/>
      <c r="W670" s="7"/>
      <c r="X670" s="7"/>
    </row>
    <row r="671" spans="1:24" x14ac:dyDescent="0.2">
      <c r="A671" s="7"/>
      <c r="B671" s="7"/>
      <c r="C671" s="7"/>
      <c r="D671" s="25"/>
      <c r="E671" s="25"/>
      <c r="F671" s="25"/>
      <c r="G671" s="25"/>
      <c r="H671" s="25"/>
      <c r="I671" s="25"/>
      <c r="J671" s="25"/>
      <c r="K671" s="25"/>
      <c r="L671" s="25"/>
      <c r="M671" s="25"/>
      <c r="N671" s="25"/>
      <c r="O671" s="25"/>
      <c r="P671" s="25"/>
      <c r="Q671" s="7"/>
      <c r="R671" s="7"/>
      <c r="S671" s="7"/>
      <c r="T671" s="7"/>
      <c r="U671" s="7"/>
      <c r="V671" s="7"/>
      <c r="W671" s="7"/>
      <c r="X671" s="7"/>
    </row>
    <row r="672" spans="1:24" x14ac:dyDescent="0.2">
      <c r="A672" s="7"/>
      <c r="B672" s="7"/>
      <c r="C672" s="7"/>
      <c r="D672" s="25"/>
      <c r="E672" s="25"/>
      <c r="F672" s="25"/>
      <c r="G672" s="25"/>
      <c r="H672" s="25"/>
      <c r="I672" s="25"/>
      <c r="J672" s="25"/>
      <c r="K672" s="25"/>
      <c r="L672" s="25"/>
      <c r="M672" s="25"/>
      <c r="N672" s="25"/>
      <c r="O672" s="25"/>
      <c r="P672" s="25"/>
      <c r="Q672" s="7"/>
      <c r="R672" s="7"/>
      <c r="S672" s="7"/>
      <c r="T672" s="7"/>
      <c r="U672" s="7"/>
      <c r="V672" s="7"/>
      <c r="W672" s="7"/>
      <c r="X672" s="7"/>
    </row>
    <row r="673" spans="1:24" x14ac:dyDescent="0.2">
      <c r="A673" s="7"/>
      <c r="B673" s="7"/>
      <c r="C673" s="7"/>
      <c r="D673" s="25"/>
      <c r="E673" s="25"/>
      <c r="F673" s="25"/>
      <c r="G673" s="25"/>
      <c r="H673" s="25"/>
      <c r="I673" s="25"/>
      <c r="J673" s="25"/>
      <c r="K673" s="25"/>
      <c r="L673" s="25"/>
      <c r="M673" s="25"/>
      <c r="N673" s="25"/>
      <c r="O673" s="25"/>
      <c r="P673" s="25"/>
      <c r="Q673" s="7"/>
      <c r="R673" s="7"/>
      <c r="S673" s="7"/>
      <c r="T673" s="7"/>
      <c r="U673" s="7"/>
      <c r="V673" s="7"/>
      <c r="W673" s="7"/>
      <c r="X673" s="7"/>
    </row>
    <row r="674" spans="1:24" x14ac:dyDescent="0.2">
      <c r="A674" s="7"/>
      <c r="B674" s="7"/>
      <c r="C674" s="7"/>
      <c r="D674" s="25"/>
      <c r="E674" s="25"/>
      <c r="F674" s="25"/>
      <c r="G674" s="25"/>
      <c r="H674" s="25"/>
      <c r="I674" s="25"/>
      <c r="J674" s="25"/>
      <c r="K674" s="25"/>
      <c r="L674" s="25"/>
      <c r="M674" s="25"/>
      <c r="N674" s="25"/>
      <c r="O674" s="25"/>
      <c r="P674" s="25"/>
      <c r="Q674" s="7"/>
      <c r="R674" s="7"/>
      <c r="S674" s="7"/>
      <c r="T674" s="7"/>
      <c r="U674" s="7"/>
      <c r="V674" s="7"/>
      <c r="W674" s="7"/>
      <c r="X674" s="7"/>
    </row>
    <row r="675" spans="1:24" x14ac:dyDescent="0.2">
      <c r="A675" s="7"/>
      <c r="B675" s="7"/>
      <c r="C675" s="7"/>
      <c r="D675" s="25"/>
      <c r="E675" s="25"/>
      <c r="F675" s="25"/>
      <c r="G675" s="25"/>
      <c r="H675" s="25"/>
      <c r="I675" s="25"/>
      <c r="J675" s="25"/>
      <c r="K675" s="25"/>
      <c r="L675" s="25"/>
      <c r="M675" s="25"/>
      <c r="N675" s="25"/>
      <c r="O675" s="25"/>
      <c r="P675" s="25"/>
      <c r="Q675" s="7"/>
      <c r="R675" s="7"/>
      <c r="S675" s="7"/>
      <c r="T675" s="7"/>
      <c r="U675" s="7"/>
      <c r="V675" s="7"/>
      <c r="W675" s="7"/>
      <c r="X675" s="7"/>
    </row>
    <row r="676" spans="1:24" x14ac:dyDescent="0.2">
      <c r="A676" s="7"/>
      <c r="B676" s="7"/>
      <c r="C676" s="7"/>
      <c r="D676" s="25"/>
      <c r="E676" s="25"/>
      <c r="F676" s="25"/>
      <c r="G676" s="25"/>
      <c r="H676" s="25"/>
      <c r="I676" s="25"/>
      <c r="J676" s="25"/>
      <c r="K676" s="25"/>
      <c r="L676" s="25"/>
      <c r="M676" s="25"/>
      <c r="N676" s="25"/>
      <c r="O676" s="25"/>
      <c r="P676" s="25"/>
      <c r="Q676" s="7"/>
      <c r="R676" s="7"/>
      <c r="S676" s="7"/>
      <c r="T676" s="7"/>
      <c r="U676" s="7"/>
      <c r="V676" s="7"/>
      <c r="W676" s="7"/>
      <c r="X676" s="7"/>
    </row>
    <row r="677" spans="1:24" x14ac:dyDescent="0.2">
      <c r="A677" s="7"/>
      <c r="B677" s="7"/>
      <c r="C677" s="7"/>
      <c r="D677" s="25"/>
      <c r="E677" s="25"/>
      <c r="F677" s="25"/>
      <c r="G677" s="25"/>
      <c r="H677" s="25"/>
      <c r="I677" s="25"/>
      <c r="J677" s="25"/>
      <c r="K677" s="25"/>
      <c r="L677" s="25"/>
      <c r="M677" s="25"/>
      <c r="N677" s="25"/>
      <c r="O677" s="25"/>
      <c r="P677" s="25"/>
      <c r="Q677" s="7"/>
      <c r="R677" s="7"/>
      <c r="S677" s="7"/>
      <c r="T677" s="7"/>
      <c r="U677" s="7"/>
      <c r="V677" s="7"/>
      <c r="W677" s="7"/>
      <c r="X677" s="7"/>
    </row>
    <row r="678" spans="1:24" x14ac:dyDescent="0.2">
      <c r="A678" s="7"/>
      <c r="B678" s="7"/>
      <c r="C678" s="7"/>
      <c r="D678" s="25"/>
      <c r="E678" s="25"/>
      <c r="F678" s="25"/>
      <c r="G678" s="25"/>
      <c r="H678" s="25"/>
      <c r="I678" s="25"/>
      <c r="J678" s="25"/>
      <c r="K678" s="25"/>
      <c r="L678" s="25"/>
      <c r="M678" s="25"/>
      <c r="N678" s="25"/>
      <c r="O678" s="25"/>
      <c r="P678" s="25"/>
      <c r="Q678" s="7"/>
      <c r="R678" s="7"/>
      <c r="S678" s="7"/>
      <c r="T678" s="7"/>
      <c r="U678" s="7"/>
      <c r="V678" s="7"/>
      <c r="W678" s="7"/>
      <c r="X678" s="7"/>
    </row>
    <row r="679" spans="1:24" x14ac:dyDescent="0.2">
      <c r="A679" s="7"/>
      <c r="B679" s="7"/>
      <c r="C679" s="7"/>
      <c r="D679" s="25"/>
      <c r="E679" s="25"/>
      <c r="F679" s="25"/>
      <c r="G679" s="25"/>
      <c r="H679" s="25"/>
      <c r="I679" s="25"/>
      <c r="J679" s="25"/>
      <c r="K679" s="25"/>
      <c r="L679" s="25"/>
      <c r="M679" s="25"/>
      <c r="N679" s="25"/>
      <c r="O679" s="25"/>
      <c r="P679" s="25"/>
      <c r="Q679" s="7"/>
      <c r="R679" s="7"/>
      <c r="S679" s="7"/>
      <c r="T679" s="7"/>
      <c r="U679" s="7"/>
      <c r="V679" s="7"/>
      <c r="W679" s="7"/>
      <c r="X679" s="7"/>
    </row>
    <row r="680" spans="1:24" x14ac:dyDescent="0.2">
      <c r="A680" s="7"/>
      <c r="B680" s="7"/>
      <c r="C680" s="7"/>
      <c r="D680" s="25"/>
      <c r="E680" s="25"/>
      <c r="F680" s="25"/>
      <c r="G680" s="25"/>
      <c r="H680" s="25"/>
      <c r="I680" s="25"/>
      <c r="J680" s="25"/>
      <c r="K680" s="25"/>
      <c r="L680" s="25"/>
      <c r="M680" s="25"/>
      <c r="N680" s="25"/>
      <c r="O680" s="25"/>
      <c r="P680" s="25"/>
      <c r="Q680" s="7"/>
      <c r="R680" s="7"/>
      <c r="S680" s="7"/>
      <c r="T680" s="7"/>
      <c r="U680" s="7"/>
      <c r="V680" s="7"/>
      <c r="W680" s="7"/>
      <c r="X680" s="7"/>
    </row>
    <row r="681" spans="1:24" x14ac:dyDescent="0.2">
      <c r="A681" s="7"/>
      <c r="B681" s="7"/>
      <c r="C681" s="7"/>
      <c r="D681" s="25"/>
      <c r="E681" s="25"/>
      <c r="F681" s="25"/>
      <c r="G681" s="25"/>
      <c r="H681" s="25"/>
      <c r="I681" s="25"/>
      <c r="J681" s="25"/>
      <c r="K681" s="25"/>
      <c r="L681" s="25"/>
      <c r="M681" s="25"/>
      <c r="N681" s="25"/>
      <c r="O681" s="25"/>
      <c r="P681" s="25"/>
      <c r="Q681" s="7"/>
      <c r="R681" s="7"/>
      <c r="S681" s="7"/>
      <c r="T681" s="7"/>
      <c r="U681" s="7"/>
      <c r="V681" s="7"/>
      <c r="W681" s="7"/>
      <c r="X681" s="7"/>
    </row>
    <row r="682" spans="1:24" x14ac:dyDescent="0.2">
      <c r="A682" s="7"/>
      <c r="B682" s="7"/>
      <c r="C682" s="7"/>
      <c r="D682" s="25"/>
      <c r="E682" s="25"/>
      <c r="F682" s="25"/>
      <c r="G682" s="25"/>
      <c r="H682" s="25"/>
      <c r="I682" s="25"/>
      <c r="J682" s="25"/>
      <c r="K682" s="25"/>
      <c r="L682" s="25"/>
      <c r="M682" s="25"/>
      <c r="N682" s="25"/>
      <c r="O682" s="25"/>
      <c r="P682" s="25"/>
      <c r="Q682" s="7"/>
      <c r="R682" s="7"/>
      <c r="S682" s="7"/>
      <c r="T682" s="7"/>
      <c r="U682" s="7"/>
      <c r="V682" s="7"/>
      <c r="W682" s="7"/>
      <c r="X682" s="7"/>
    </row>
    <row r="683" spans="1:24" x14ac:dyDescent="0.2">
      <c r="A683" s="7"/>
      <c r="B683" s="7"/>
      <c r="C683" s="7"/>
      <c r="D683" s="25"/>
      <c r="E683" s="25"/>
      <c r="F683" s="25"/>
      <c r="G683" s="25"/>
      <c r="H683" s="25"/>
      <c r="I683" s="25"/>
      <c r="J683" s="25"/>
      <c r="K683" s="25"/>
      <c r="L683" s="25"/>
      <c r="M683" s="25"/>
      <c r="N683" s="25"/>
      <c r="O683" s="25"/>
      <c r="P683" s="25"/>
      <c r="Q683" s="7"/>
      <c r="R683" s="7"/>
      <c r="S683" s="7"/>
      <c r="T683" s="7"/>
      <c r="U683" s="7"/>
      <c r="V683" s="7"/>
      <c r="W683" s="7"/>
      <c r="X683" s="7"/>
    </row>
    <row r="684" spans="1:24" x14ac:dyDescent="0.2">
      <c r="A684" s="7"/>
      <c r="B684" s="7"/>
      <c r="C684" s="7"/>
      <c r="D684" s="25"/>
      <c r="E684" s="25"/>
      <c r="F684" s="25"/>
      <c r="G684" s="25"/>
      <c r="H684" s="25"/>
      <c r="I684" s="25"/>
      <c r="J684" s="25"/>
      <c r="K684" s="25"/>
      <c r="L684" s="25"/>
      <c r="M684" s="25"/>
      <c r="N684" s="25"/>
      <c r="O684" s="25"/>
      <c r="P684" s="25"/>
      <c r="Q684" s="7"/>
      <c r="R684" s="7"/>
      <c r="S684" s="7"/>
      <c r="T684" s="7"/>
      <c r="U684" s="7"/>
      <c r="V684" s="7"/>
      <c r="W684" s="7"/>
      <c r="X684" s="7"/>
    </row>
    <row r="685" spans="1:24" x14ac:dyDescent="0.2">
      <c r="A685" s="7"/>
      <c r="B685" s="7"/>
      <c r="C685" s="7"/>
      <c r="D685" s="25"/>
      <c r="E685" s="25"/>
      <c r="F685" s="25"/>
      <c r="G685" s="25"/>
      <c r="H685" s="25"/>
      <c r="I685" s="25"/>
      <c r="J685" s="25"/>
      <c r="K685" s="25"/>
      <c r="L685" s="25"/>
      <c r="M685" s="25"/>
      <c r="N685" s="25"/>
      <c r="O685" s="25"/>
      <c r="P685" s="25"/>
      <c r="Q685" s="7"/>
      <c r="R685" s="7"/>
      <c r="S685" s="7"/>
      <c r="T685" s="7"/>
      <c r="U685" s="7"/>
      <c r="V685" s="7"/>
      <c r="W685" s="7"/>
      <c r="X685" s="7"/>
    </row>
    <row r="686" spans="1:24" x14ac:dyDescent="0.2">
      <c r="A686" s="7"/>
      <c r="B686" s="7"/>
      <c r="C686" s="7"/>
      <c r="D686" s="25"/>
      <c r="E686" s="25"/>
      <c r="F686" s="25"/>
      <c r="G686" s="25"/>
      <c r="H686" s="25"/>
      <c r="I686" s="25"/>
      <c r="J686" s="25"/>
      <c r="K686" s="25"/>
      <c r="L686" s="25"/>
      <c r="M686" s="25"/>
      <c r="N686" s="25"/>
      <c r="O686" s="25"/>
      <c r="P686" s="25"/>
      <c r="Q686" s="7"/>
      <c r="R686" s="7"/>
      <c r="S686" s="7"/>
      <c r="T686" s="7"/>
      <c r="U686" s="7"/>
      <c r="V686" s="7"/>
      <c r="W686" s="7"/>
      <c r="X686" s="7"/>
    </row>
    <row r="687" spans="1:24" x14ac:dyDescent="0.2">
      <c r="A687" s="7"/>
      <c r="B687" s="7"/>
      <c r="C687" s="7"/>
      <c r="D687" s="25"/>
      <c r="E687" s="25"/>
      <c r="F687" s="25"/>
      <c r="G687" s="25"/>
      <c r="H687" s="25"/>
      <c r="I687" s="25"/>
      <c r="J687" s="25"/>
      <c r="K687" s="25"/>
      <c r="L687" s="25"/>
      <c r="M687" s="25"/>
      <c r="N687" s="25"/>
      <c r="O687" s="25"/>
      <c r="P687" s="25"/>
      <c r="Q687" s="7"/>
      <c r="R687" s="7"/>
      <c r="S687" s="7"/>
      <c r="T687" s="7"/>
      <c r="U687" s="7"/>
      <c r="V687" s="7"/>
      <c r="W687" s="7"/>
      <c r="X687" s="7"/>
    </row>
    <row r="688" spans="1:24" x14ac:dyDescent="0.2">
      <c r="A688" s="7"/>
      <c r="B688" s="7"/>
      <c r="C688" s="7"/>
      <c r="D688" s="25"/>
      <c r="E688" s="25"/>
      <c r="F688" s="25"/>
      <c r="G688" s="25"/>
      <c r="H688" s="25"/>
      <c r="I688" s="25"/>
      <c r="J688" s="25"/>
      <c r="K688" s="25"/>
      <c r="L688" s="25"/>
      <c r="M688" s="25"/>
      <c r="N688" s="25"/>
      <c r="O688" s="25"/>
      <c r="P688" s="25"/>
      <c r="Q688" s="7"/>
      <c r="R688" s="7"/>
      <c r="S688" s="7"/>
      <c r="T688" s="7"/>
      <c r="U688" s="7"/>
      <c r="V688" s="7"/>
      <c r="W688" s="7"/>
      <c r="X688" s="7"/>
    </row>
    <row r="689" spans="1:24" x14ac:dyDescent="0.2">
      <c r="A689" s="7"/>
      <c r="B689" s="7"/>
      <c r="C689" s="7"/>
      <c r="D689" s="25"/>
      <c r="E689" s="25"/>
      <c r="F689" s="25"/>
      <c r="G689" s="25"/>
      <c r="H689" s="25"/>
      <c r="I689" s="25"/>
      <c r="J689" s="25"/>
      <c r="K689" s="25"/>
      <c r="L689" s="25"/>
      <c r="M689" s="25"/>
      <c r="N689" s="25"/>
      <c r="O689" s="25"/>
      <c r="P689" s="25"/>
      <c r="Q689" s="7"/>
      <c r="R689" s="7"/>
      <c r="S689" s="7"/>
      <c r="T689" s="7"/>
      <c r="U689" s="7"/>
      <c r="V689" s="7"/>
      <c r="W689" s="7"/>
      <c r="X689" s="7"/>
    </row>
    <row r="690" spans="1:24" x14ac:dyDescent="0.2">
      <c r="A690" s="7"/>
      <c r="B690" s="7"/>
      <c r="C690" s="7"/>
      <c r="D690" s="25"/>
      <c r="E690" s="25"/>
      <c r="F690" s="25"/>
      <c r="G690" s="25"/>
      <c r="H690" s="25"/>
      <c r="I690" s="25"/>
      <c r="J690" s="25"/>
      <c r="K690" s="25"/>
      <c r="L690" s="25"/>
      <c r="M690" s="25"/>
      <c r="N690" s="25"/>
      <c r="O690" s="25"/>
      <c r="P690" s="25"/>
      <c r="Q690" s="7"/>
      <c r="R690" s="7"/>
      <c r="S690" s="7"/>
      <c r="T690" s="7"/>
      <c r="U690" s="7"/>
      <c r="V690" s="7"/>
      <c r="W690" s="7"/>
      <c r="X690" s="7"/>
    </row>
    <row r="691" spans="1:24" x14ac:dyDescent="0.2">
      <c r="A691" s="7"/>
      <c r="B691" s="7"/>
      <c r="C691" s="7"/>
      <c r="D691" s="25"/>
      <c r="E691" s="25"/>
      <c r="F691" s="25"/>
      <c r="G691" s="25"/>
      <c r="H691" s="25"/>
      <c r="I691" s="25"/>
      <c r="J691" s="25"/>
      <c r="K691" s="25"/>
      <c r="L691" s="25"/>
      <c r="M691" s="25"/>
      <c r="N691" s="25"/>
      <c r="O691" s="25"/>
      <c r="P691" s="25"/>
      <c r="Q691" s="7"/>
      <c r="R691" s="7"/>
      <c r="S691" s="7"/>
      <c r="T691" s="7"/>
      <c r="U691" s="7"/>
      <c r="V691" s="7"/>
      <c r="W691" s="7"/>
      <c r="X691" s="7"/>
    </row>
    <row r="692" spans="1:24" x14ac:dyDescent="0.2">
      <c r="A692" s="7"/>
      <c r="B692" s="7"/>
      <c r="C692" s="7"/>
      <c r="D692" s="25"/>
      <c r="E692" s="25"/>
      <c r="F692" s="25"/>
      <c r="G692" s="25"/>
      <c r="H692" s="25"/>
      <c r="I692" s="25"/>
      <c r="J692" s="25"/>
      <c r="K692" s="25"/>
      <c r="L692" s="25"/>
      <c r="M692" s="25"/>
      <c r="N692" s="25"/>
      <c r="O692" s="25"/>
      <c r="P692" s="25"/>
      <c r="Q692" s="7"/>
      <c r="R692" s="7"/>
      <c r="S692" s="7"/>
      <c r="T692" s="7"/>
      <c r="U692" s="7"/>
      <c r="V692" s="7"/>
      <c r="W692" s="7"/>
      <c r="X692" s="7"/>
    </row>
    <row r="693" spans="1:24" x14ac:dyDescent="0.2">
      <c r="A693" s="7"/>
      <c r="B693" s="7"/>
      <c r="C693" s="7"/>
      <c r="D693" s="25"/>
      <c r="E693" s="25"/>
      <c r="F693" s="25"/>
      <c r="G693" s="25"/>
      <c r="H693" s="25"/>
      <c r="I693" s="25"/>
      <c r="J693" s="25"/>
      <c r="K693" s="25"/>
      <c r="L693" s="25"/>
      <c r="M693" s="25"/>
      <c r="N693" s="25"/>
      <c r="O693" s="25"/>
      <c r="P693" s="25"/>
      <c r="Q693" s="7"/>
      <c r="R693" s="7"/>
      <c r="S693" s="7"/>
      <c r="T693" s="7"/>
      <c r="U693" s="7"/>
      <c r="V693" s="7"/>
      <c r="W693" s="7"/>
      <c r="X693" s="7"/>
    </row>
    <row r="694" spans="1:24" x14ac:dyDescent="0.2">
      <c r="A694" s="7"/>
      <c r="B694" s="7"/>
      <c r="C694" s="7"/>
      <c r="D694" s="25"/>
      <c r="E694" s="25"/>
      <c r="F694" s="25"/>
      <c r="G694" s="25"/>
      <c r="H694" s="25"/>
      <c r="I694" s="25"/>
      <c r="J694" s="25"/>
      <c r="K694" s="25"/>
      <c r="L694" s="25"/>
      <c r="M694" s="25"/>
      <c r="N694" s="25"/>
      <c r="O694" s="25"/>
      <c r="P694" s="25"/>
      <c r="Q694" s="7"/>
      <c r="R694" s="7"/>
      <c r="S694" s="7"/>
      <c r="T694" s="7"/>
      <c r="U694" s="7"/>
      <c r="V694" s="7"/>
      <c r="W694" s="7"/>
      <c r="X694" s="7"/>
    </row>
    <row r="695" spans="1:24" x14ac:dyDescent="0.2">
      <c r="A695" s="7"/>
      <c r="B695" s="7"/>
      <c r="C695" s="7"/>
      <c r="D695" s="25"/>
      <c r="E695" s="25"/>
      <c r="F695" s="25"/>
      <c r="G695" s="25"/>
      <c r="H695" s="25"/>
      <c r="I695" s="25"/>
      <c r="J695" s="25"/>
      <c r="K695" s="25"/>
      <c r="L695" s="25"/>
      <c r="M695" s="25"/>
      <c r="N695" s="25"/>
      <c r="O695" s="25"/>
      <c r="P695" s="25"/>
      <c r="Q695" s="7"/>
      <c r="R695" s="7"/>
      <c r="S695" s="7"/>
      <c r="T695" s="7"/>
      <c r="U695" s="7"/>
      <c r="V695" s="7"/>
      <c r="W695" s="7"/>
      <c r="X695" s="7"/>
    </row>
    <row r="696" spans="1:24" x14ac:dyDescent="0.2">
      <c r="A696" s="7"/>
      <c r="B696" s="7"/>
      <c r="C696" s="7"/>
      <c r="D696" s="25"/>
      <c r="E696" s="25"/>
      <c r="F696" s="25"/>
      <c r="G696" s="25"/>
      <c r="H696" s="25"/>
      <c r="I696" s="25"/>
      <c r="J696" s="25"/>
      <c r="K696" s="25"/>
      <c r="L696" s="25"/>
      <c r="M696" s="25"/>
      <c r="N696" s="25"/>
      <c r="O696" s="25"/>
      <c r="P696" s="25"/>
      <c r="Q696" s="7"/>
      <c r="R696" s="7"/>
      <c r="S696" s="7"/>
      <c r="T696" s="7"/>
      <c r="U696" s="7"/>
      <c r="V696" s="7"/>
      <c r="W696" s="7"/>
      <c r="X696" s="7"/>
    </row>
    <row r="697" spans="1:24" x14ac:dyDescent="0.2">
      <c r="A697" s="7"/>
      <c r="B697" s="7"/>
      <c r="C697" s="7"/>
      <c r="D697" s="25"/>
      <c r="E697" s="25"/>
      <c r="F697" s="25"/>
      <c r="G697" s="25"/>
      <c r="H697" s="25"/>
      <c r="I697" s="25"/>
      <c r="J697" s="25"/>
      <c r="K697" s="25"/>
      <c r="L697" s="25"/>
      <c r="M697" s="25"/>
      <c r="N697" s="25"/>
      <c r="O697" s="25"/>
      <c r="P697" s="25"/>
      <c r="Q697" s="7"/>
      <c r="R697" s="7"/>
      <c r="S697" s="7"/>
      <c r="T697" s="7"/>
      <c r="U697" s="7"/>
      <c r="V697" s="7"/>
      <c r="W697" s="7"/>
      <c r="X697" s="7"/>
    </row>
    <row r="698" spans="1:24" x14ac:dyDescent="0.2">
      <c r="A698" s="7"/>
      <c r="B698" s="7"/>
      <c r="C698" s="7"/>
      <c r="D698" s="25"/>
      <c r="E698" s="25"/>
      <c r="F698" s="25"/>
      <c r="G698" s="25"/>
      <c r="H698" s="25"/>
      <c r="I698" s="25"/>
      <c r="J698" s="25"/>
      <c r="K698" s="25"/>
      <c r="L698" s="25"/>
      <c r="M698" s="25"/>
      <c r="N698" s="25"/>
      <c r="O698" s="25"/>
      <c r="P698" s="25"/>
      <c r="Q698" s="7"/>
      <c r="R698" s="7"/>
      <c r="S698" s="7"/>
      <c r="T698" s="7"/>
      <c r="U698" s="7"/>
      <c r="V698" s="7"/>
      <c r="W698" s="7"/>
      <c r="X698" s="7"/>
    </row>
    <row r="699" spans="1:24" x14ac:dyDescent="0.2">
      <c r="A699" s="7"/>
      <c r="B699" s="7"/>
      <c r="C699" s="7"/>
      <c r="D699" s="25"/>
      <c r="E699" s="25"/>
      <c r="F699" s="25"/>
      <c r="G699" s="25"/>
      <c r="H699" s="25"/>
      <c r="I699" s="25"/>
      <c r="J699" s="25"/>
      <c r="K699" s="25"/>
      <c r="L699" s="25"/>
      <c r="M699" s="25"/>
      <c r="N699" s="25"/>
      <c r="O699" s="25"/>
      <c r="P699" s="25"/>
      <c r="Q699" s="7"/>
      <c r="R699" s="7"/>
      <c r="S699" s="7"/>
      <c r="T699" s="7"/>
      <c r="U699" s="7"/>
      <c r="V699" s="7"/>
      <c r="W699" s="7"/>
      <c r="X699" s="7"/>
    </row>
    <row r="700" spans="1:24" x14ac:dyDescent="0.2">
      <c r="A700" s="7"/>
      <c r="B700" s="7"/>
      <c r="C700" s="7"/>
      <c r="D700" s="25"/>
      <c r="E700" s="25"/>
      <c r="F700" s="25"/>
      <c r="G700" s="25"/>
      <c r="H700" s="25"/>
      <c r="I700" s="25"/>
      <c r="J700" s="25"/>
      <c r="K700" s="25"/>
      <c r="L700" s="25"/>
      <c r="M700" s="25"/>
      <c r="N700" s="25"/>
      <c r="O700" s="25"/>
      <c r="P700" s="25"/>
      <c r="Q700" s="7"/>
      <c r="R700" s="7"/>
      <c r="S700" s="7"/>
      <c r="T700" s="7"/>
      <c r="U700" s="7"/>
      <c r="V700" s="7"/>
      <c r="W700" s="7"/>
      <c r="X700" s="7"/>
    </row>
    <row r="701" spans="1:24" x14ac:dyDescent="0.2">
      <c r="A701" s="7"/>
      <c r="B701" s="7"/>
      <c r="C701" s="7"/>
      <c r="D701" s="25"/>
      <c r="E701" s="25"/>
      <c r="F701" s="25"/>
      <c r="G701" s="25"/>
      <c r="H701" s="25"/>
      <c r="I701" s="25"/>
      <c r="J701" s="25"/>
      <c r="K701" s="25"/>
      <c r="L701" s="25"/>
      <c r="M701" s="25"/>
      <c r="N701" s="25"/>
      <c r="O701" s="25"/>
      <c r="P701" s="25"/>
      <c r="Q701" s="7"/>
      <c r="R701" s="7"/>
      <c r="S701" s="7"/>
      <c r="T701" s="7"/>
      <c r="U701" s="7"/>
      <c r="V701" s="7"/>
      <c r="W701" s="7"/>
      <c r="X701" s="7"/>
    </row>
    <row r="702" spans="1:24" x14ac:dyDescent="0.2">
      <c r="A702" s="7"/>
      <c r="B702" s="7"/>
      <c r="C702" s="7"/>
      <c r="D702" s="25"/>
      <c r="E702" s="25"/>
      <c r="F702" s="25"/>
      <c r="G702" s="25"/>
      <c r="H702" s="25"/>
      <c r="I702" s="25"/>
      <c r="J702" s="25"/>
      <c r="K702" s="25"/>
      <c r="L702" s="25"/>
      <c r="M702" s="25"/>
      <c r="N702" s="25"/>
      <c r="O702" s="25"/>
      <c r="P702" s="25"/>
      <c r="Q702" s="7"/>
      <c r="R702" s="7"/>
      <c r="S702" s="7"/>
      <c r="T702" s="7"/>
      <c r="U702" s="7"/>
      <c r="V702" s="7"/>
      <c r="W702" s="7"/>
      <c r="X702" s="7"/>
    </row>
    <row r="703" spans="1:24" x14ac:dyDescent="0.2">
      <c r="A703" s="7"/>
      <c r="B703" s="7"/>
      <c r="C703" s="7"/>
      <c r="D703" s="25"/>
      <c r="E703" s="25"/>
      <c r="F703" s="25"/>
      <c r="G703" s="25"/>
      <c r="H703" s="25"/>
      <c r="I703" s="25"/>
      <c r="J703" s="25"/>
      <c r="K703" s="25"/>
      <c r="L703" s="25"/>
      <c r="M703" s="25"/>
      <c r="N703" s="25"/>
      <c r="O703" s="25"/>
      <c r="P703" s="25"/>
      <c r="Q703" s="7"/>
      <c r="R703" s="7"/>
      <c r="S703" s="7"/>
      <c r="T703" s="7"/>
      <c r="U703" s="7"/>
      <c r="V703" s="7"/>
      <c r="W703" s="7"/>
      <c r="X703" s="7"/>
    </row>
    <row r="704" spans="1:24" x14ac:dyDescent="0.2">
      <c r="A704" s="7"/>
      <c r="B704" s="7"/>
      <c r="C704" s="7"/>
      <c r="D704" s="25"/>
      <c r="E704" s="25"/>
      <c r="F704" s="25"/>
      <c r="G704" s="25"/>
      <c r="H704" s="25"/>
      <c r="I704" s="25"/>
      <c r="J704" s="25"/>
      <c r="K704" s="25"/>
      <c r="L704" s="25"/>
      <c r="M704" s="25"/>
      <c r="N704" s="25"/>
      <c r="O704" s="25"/>
      <c r="P704" s="25"/>
      <c r="Q704" s="7"/>
      <c r="R704" s="7"/>
      <c r="S704" s="7"/>
      <c r="T704" s="7"/>
      <c r="U704" s="7"/>
      <c r="V704" s="7"/>
      <c r="W704" s="7"/>
      <c r="X704" s="7"/>
    </row>
    <row r="705" spans="1:24" x14ac:dyDescent="0.2">
      <c r="A705" s="7"/>
      <c r="B705" s="7"/>
      <c r="C705" s="7"/>
      <c r="D705" s="25"/>
      <c r="E705" s="25"/>
      <c r="F705" s="25"/>
      <c r="G705" s="25"/>
      <c r="H705" s="25"/>
      <c r="I705" s="25"/>
      <c r="J705" s="25"/>
      <c r="K705" s="25"/>
      <c r="L705" s="25"/>
      <c r="M705" s="25"/>
      <c r="N705" s="25"/>
      <c r="O705" s="25"/>
      <c r="P705" s="25"/>
      <c r="Q705" s="7"/>
      <c r="R705" s="7"/>
      <c r="S705" s="7"/>
      <c r="T705" s="7"/>
      <c r="U705" s="7"/>
      <c r="V705" s="7"/>
      <c r="W705" s="7"/>
      <c r="X705" s="7"/>
    </row>
    <row r="706" spans="1:24" x14ac:dyDescent="0.2">
      <c r="A706" s="7"/>
      <c r="B706" s="7"/>
      <c r="C706" s="7"/>
      <c r="D706" s="25"/>
      <c r="E706" s="25"/>
      <c r="F706" s="25"/>
      <c r="G706" s="25"/>
      <c r="H706" s="25"/>
      <c r="I706" s="25"/>
      <c r="J706" s="25"/>
      <c r="K706" s="25"/>
      <c r="L706" s="25"/>
      <c r="M706" s="25"/>
      <c r="N706" s="25"/>
      <c r="O706" s="25"/>
      <c r="P706" s="25"/>
      <c r="Q706" s="7"/>
      <c r="R706" s="7"/>
      <c r="S706" s="7"/>
      <c r="T706" s="7"/>
      <c r="U706" s="7"/>
      <c r="V706" s="7"/>
      <c r="W706" s="7"/>
      <c r="X706" s="7"/>
    </row>
    <row r="707" spans="1:24" x14ac:dyDescent="0.2">
      <c r="A707" s="7"/>
      <c r="B707" s="7"/>
      <c r="C707" s="7"/>
      <c r="D707" s="25"/>
      <c r="E707" s="25"/>
      <c r="F707" s="25"/>
      <c r="G707" s="25"/>
      <c r="H707" s="25"/>
      <c r="I707" s="25"/>
      <c r="J707" s="25"/>
      <c r="K707" s="25"/>
      <c r="L707" s="25"/>
      <c r="M707" s="25"/>
      <c r="N707" s="25"/>
      <c r="O707" s="25"/>
      <c r="P707" s="25"/>
      <c r="Q707" s="7"/>
      <c r="R707" s="7"/>
      <c r="S707" s="7"/>
      <c r="T707" s="7"/>
      <c r="U707" s="7"/>
      <c r="V707" s="7"/>
      <c r="W707" s="7"/>
      <c r="X707" s="7"/>
    </row>
    <row r="708" spans="1:24" x14ac:dyDescent="0.2">
      <c r="A708" s="7"/>
      <c r="B708" s="7"/>
      <c r="C708" s="7"/>
      <c r="D708" s="25"/>
      <c r="E708" s="25"/>
      <c r="F708" s="25"/>
      <c r="G708" s="25"/>
      <c r="H708" s="25"/>
      <c r="I708" s="25"/>
      <c r="J708" s="25"/>
      <c r="K708" s="25"/>
      <c r="L708" s="25"/>
      <c r="M708" s="25"/>
      <c r="N708" s="25"/>
      <c r="O708" s="25"/>
      <c r="P708" s="25"/>
      <c r="Q708" s="7"/>
      <c r="R708" s="7"/>
      <c r="S708" s="7"/>
      <c r="T708" s="7"/>
      <c r="U708" s="7"/>
      <c r="V708" s="7"/>
      <c r="W708" s="7"/>
      <c r="X708" s="7"/>
    </row>
    <row r="709" spans="1:24" x14ac:dyDescent="0.2">
      <c r="A709" s="7"/>
      <c r="B709" s="7"/>
      <c r="C709" s="7"/>
      <c r="D709" s="25"/>
      <c r="E709" s="25"/>
      <c r="F709" s="25"/>
      <c r="G709" s="25"/>
      <c r="H709" s="25"/>
      <c r="I709" s="25"/>
      <c r="J709" s="25"/>
      <c r="K709" s="25"/>
      <c r="L709" s="25"/>
      <c r="M709" s="25"/>
      <c r="N709" s="25"/>
      <c r="O709" s="25"/>
      <c r="P709" s="25"/>
      <c r="Q709" s="7"/>
      <c r="R709" s="7"/>
      <c r="S709" s="7"/>
      <c r="T709" s="7"/>
      <c r="U709" s="7"/>
      <c r="V709" s="7"/>
      <c r="W709" s="7"/>
      <c r="X709" s="7"/>
    </row>
    <row r="710" spans="1:24" x14ac:dyDescent="0.2">
      <c r="A710" s="7"/>
      <c r="B710" s="7"/>
      <c r="C710" s="7"/>
      <c r="D710" s="25"/>
      <c r="E710" s="25"/>
      <c r="F710" s="25"/>
      <c r="G710" s="25"/>
      <c r="H710" s="25"/>
      <c r="I710" s="25"/>
      <c r="J710" s="25"/>
      <c r="K710" s="25"/>
      <c r="L710" s="25"/>
      <c r="M710" s="25"/>
      <c r="N710" s="25"/>
      <c r="O710" s="25"/>
      <c r="P710" s="25"/>
      <c r="Q710" s="7"/>
      <c r="R710" s="7"/>
      <c r="S710" s="7"/>
      <c r="T710" s="7"/>
      <c r="U710" s="7"/>
      <c r="V710" s="7"/>
      <c r="W710" s="7"/>
      <c r="X710" s="7"/>
    </row>
    <row r="711" spans="1:24" x14ac:dyDescent="0.2">
      <c r="A711" s="7"/>
      <c r="B711" s="7"/>
      <c r="C711" s="7"/>
      <c r="D711" s="25"/>
      <c r="E711" s="25"/>
      <c r="F711" s="25"/>
      <c r="G711" s="25"/>
      <c r="H711" s="25"/>
      <c r="I711" s="25"/>
      <c r="J711" s="25"/>
      <c r="K711" s="25"/>
      <c r="L711" s="25"/>
      <c r="M711" s="25"/>
      <c r="N711" s="25"/>
      <c r="O711" s="25"/>
      <c r="P711" s="25"/>
      <c r="Q711" s="7"/>
      <c r="R711" s="7"/>
      <c r="S711" s="7"/>
      <c r="T711" s="7"/>
      <c r="U711" s="7"/>
      <c r="V711" s="7"/>
      <c r="W711" s="7"/>
      <c r="X711" s="7"/>
    </row>
    <row r="712" spans="1:24" x14ac:dyDescent="0.2">
      <c r="A712" s="7"/>
      <c r="B712" s="7"/>
      <c r="C712" s="7"/>
      <c r="D712" s="25"/>
      <c r="E712" s="25"/>
      <c r="F712" s="25"/>
      <c r="G712" s="25"/>
      <c r="H712" s="25"/>
      <c r="I712" s="25"/>
      <c r="J712" s="25"/>
      <c r="K712" s="25"/>
      <c r="L712" s="25"/>
      <c r="M712" s="25"/>
      <c r="N712" s="25"/>
      <c r="O712" s="25"/>
      <c r="P712" s="25"/>
      <c r="Q712" s="7"/>
      <c r="R712" s="7"/>
      <c r="S712" s="7"/>
      <c r="T712" s="7"/>
      <c r="U712" s="7"/>
      <c r="V712" s="7"/>
      <c r="W712" s="7"/>
      <c r="X712" s="7"/>
    </row>
    <row r="713" spans="1:24" x14ac:dyDescent="0.2">
      <c r="A713" s="7"/>
      <c r="B713" s="7"/>
      <c r="C713" s="7"/>
      <c r="D713" s="25"/>
      <c r="E713" s="25"/>
      <c r="F713" s="25"/>
      <c r="G713" s="25"/>
      <c r="H713" s="25"/>
      <c r="I713" s="25"/>
      <c r="J713" s="25"/>
      <c r="K713" s="25"/>
      <c r="L713" s="25"/>
      <c r="M713" s="25"/>
      <c r="N713" s="25"/>
      <c r="O713" s="25"/>
      <c r="P713" s="25"/>
      <c r="Q713" s="7"/>
      <c r="R713" s="7"/>
      <c r="S713" s="7"/>
      <c r="T713" s="7"/>
      <c r="U713" s="7"/>
      <c r="V713" s="7"/>
      <c r="W713" s="7"/>
      <c r="X713" s="7"/>
    </row>
    <row r="714" spans="1:24" x14ac:dyDescent="0.2">
      <c r="A714" s="7"/>
      <c r="B714" s="7"/>
      <c r="C714" s="7"/>
      <c r="D714" s="25"/>
      <c r="E714" s="25"/>
      <c r="F714" s="25"/>
      <c r="G714" s="25"/>
      <c r="H714" s="25"/>
      <c r="I714" s="25"/>
      <c r="J714" s="25"/>
      <c r="K714" s="25"/>
      <c r="L714" s="25"/>
      <c r="M714" s="25"/>
      <c r="N714" s="25"/>
      <c r="O714" s="25"/>
      <c r="P714" s="25"/>
      <c r="Q714" s="7"/>
      <c r="R714" s="7"/>
      <c r="S714" s="7"/>
      <c r="T714" s="7"/>
      <c r="U714" s="7"/>
      <c r="V714" s="7"/>
      <c r="W714" s="7"/>
      <c r="X714" s="7"/>
    </row>
    <row r="715" spans="1:24" x14ac:dyDescent="0.2">
      <c r="A715" s="7"/>
      <c r="B715" s="7"/>
      <c r="C715" s="7"/>
      <c r="D715" s="25"/>
      <c r="E715" s="25"/>
      <c r="F715" s="25"/>
      <c r="G715" s="25"/>
      <c r="H715" s="25"/>
      <c r="I715" s="25"/>
      <c r="J715" s="25"/>
      <c r="K715" s="25"/>
      <c r="L715" s="25"/>
      <c r="M715" s="25"/>
      <c r="N715" s="25"/>
      <c r="O715" s="25"/>
      <c r="P715" s="25"/>
      <c r="Q715" s="7"/>
      <c r="R715" s="7"/>
      <c r="S715" s="7"/>
      <c r="T715" s="7"/>
      <c r="U715" s="7"/>
      <c r="V715" s="7"/>
      <c r="W715" s="7"/>
      <c r="X715" s="7"/>
    </row>
    <row r="716" spans="1:24" x14ac:dyDescent="0.2">
      <c r="A716" s="7"/>
      <c r="B716" s="7"/>
      <c r="C716" s="7"/>
      <c r="D716" s="25"/>
      <c r="E716" s="25"/>
      <c r="F716" s="25"/>
      <c r="G716" s="25"/>
      <c r="H716" s="25"/>
      <c r="I716" s="25"/>
      <c r="J716" s="25"/>
      <c r="K716" s="25"/>
      <c r="L716" s="25"/>
      <c r="M716" s="25"/>
      <c r="N716" s="25"/>
      <c r="O716" s="25"/>
      <c r="P716" s="25"/>
      <c r="Q716" s="7"/>
      <c r="R716" s="7"/>
      <c r="S716" s="7"/>
      <c r="T716" s="7"/>
      <c r="U716" s="7"/>
      <c r="V716" s="7"/>
      <c r="W716" s="7"/>
      <c r="X716" s="7"/>
    </row>
    <row r="717" spans="1:24" x14ac:dyDescent="0.2">
      <c r="A717" s="7"/>
      <c r="B717" s="7"/>
      <c r="C717" s="7"/>
      <c r="D717" s="25"/>
      <c r="E717" s="25"/>
      <c r="F717" s="25"/>
      <c r="G717" s="25"/>
      <c r="H717" s="25"/>
      <c r="I717" s="25"/>
      <c r="J717" s="25"/>
      <c r="K717" s="25"/>
      <c r="L717" s="25"/>
      <c r="M717" s="25"/>
      <c r="N717" s="25"/>
      <c r="O717" s="25"/>
      <c r="P717" s="25"/>
      <c r="Q717" s="7"/>
      <c r="R717" s="7"/>
      <c r="S717" s="7"/>
      <c r="T717" s="7"/>
      <c r="U717" s="7"/>
      <c r="V717" s="7"/>
      <c r="W717" s="7"/>
      <c r="X717" s="7"/>
    </row>
    <row r="718" spans="1:24" x14ac:dyDescent="0.2">
      <c r="A718" s="7"/>
      <c r="B718" s="7"/>
      <c r="C718" s="7"/>
      <c r="D718" s="25"/>
      <c r="E718" s="25"/>
      <c r="F718" s="25"/>
      <c r="G718" s="25"/>
      <c r="H718" s="25"/>
      <c r="I718" s="25"/>
      <c r="J718" s="25"/>
      <c r="K718" s="25"/>
      <c r="L718" s="25"/>
      <c r="M718" s="25"/>
      <c r="N718" s="25"/>
      <c r="O718" s="25"/>
      <c r="P718" s="25"/>
      <c r="Q718" s="7"/>
      <c r="R718" s="7"/>
      <c r="S718" s="7"/>
      <c r="T718" s="7"/>
      <c r="U718" s="7"/>
      <c r="V718" s="7"/>
      <c r="W718" s="7"/>
      <c r="X718" s="7"/>
    </row>
    <row r="719" spans="1:24" x14ac:dyDescent="0.2">
      <c r="A719" s="7"/>
      <c r="B719" s="7"/>
      <c r="C719" s="7"/>
      <c r="D719" s="25"/>
      <c r="E719" s="25"/>
      <c r="F719" s="25"/>
      <c r="G719" s="25"/>
      <c r="H719" s="25"/>
      <c r="I719" s="25"/>
      <c r="J719" s="25"/>
      <c r="K719" s="25"/>
      <c r="L719" s="25"/>
      <c r="M719" s="25"/>
      <c r="N719" s="25"/>
      <c r="O719" s="25"/>
      <c r="P719" s="25"/>
      <c r="Q719" s="7"/>
      <c r="R719" s="7"/>
      <c r="S719" s="7"/>
      <c r="T719" s="7"/>
      <c r="U719" s="7"/>
      <c r="V719" s="7"/>
      <c r="W719" s="7"/>
      <c r="X719" s="7"/>
    </row>
    <row r="720" spans="1:24" x14ac:dyDescent="0.2">
      <c r="A720" s="7"/>
      <c r="B720" s="7"/>
      <c r="C720" s="7"/>
      <c r="D720" s="25"/>
      <c r="E720" s="25"/>
      <c r="F720" s="25"/>
      <c r="G720" s="25"/>
      <c r="H720" s="25"/>
      <c r="I720" s="25"/>
      <c r="J720" s="25"/>
      <c r="K720" s="25"/>
      <c r="L720" s="25"/>
      <c r="M720" s="25"/>
      <c r="N720" s="25"/>
      <c r="O720" s="25"/>
      <c r="P720" s="25"/>
      <c r="Q720" s="7"/>
      <c r="R720" s="7"/>
      <c r="S720" s="7"/>
      <c r="T720" s="7"/>
      <c r="U720" s="7"/>
      <c r="V720" s="7"/>
      <c r="W720" s="7"/>
      <c r="X720" s="7"/>
    </row>
    <row r="721" spans="1:24" x14ac:dyDescent="0.2">
      <c r="A721" s="7"/>
      <c r="B721" s="7"/>
      <c r="C721" s="7"/>
      <c r="D721" s="25"/>
      <c r="E721" s="25"/>
      <c r="F721" s="25"/>
      <c r="G721" s="25"/>
      <c r="H721" s="25"/>
      <c r="I721" s="25"/>
      <c r="J721" s="25"/>
      <c r="K721" s="25"/>
      <c r="L721" s="25"/>
      <c r="M721" s="25"/>
      <c r="N721" s="25"/>
      <c r="O721" s="25"/>
      <c r="P721" s="25"/>
      <c r="Q721" s="7"/>
      <c r="R721" s="7"/>
      <c r="S721" s="7"/>
      <c r="T721" s="7"/>
      <c r="U721" s="7"/>
      <c r="V721" s="7"/>
      <c r="W721" s="7"/>
      <c r="X721" s="7"/>
    </row>
    <row r="722" spans="1:24" x14ac:dyDescent="0.2">
      <c r="A722" s="7"/>
      <c r="B722" s="7"/>
      <c r="C722" s="7"/>
      <c r="D722" s="25"/>
      <c r="E722" s="25"/>
      <c r="F722" s="25"/>
      <c r="G722" s="25"/>
      <c r="H722" s="25"/>
      <c r="I722" s="25"/>
      <c r="J722" s="25"/>
      <c r="K722" s="25"/>
      <c r="L722" s="25"/>
      <c r="M722" s="25"/>
      <c r="N722" s="25"/>
      <c r="O722" s="25"/>
      <c r="P722" s="25"/>
      <c r="Q722" s="7"/>
      <c r="R722" s="7"/>
      <c r="S722" s="7"/>
      <c r="T722" s="7"/>
      <c r="U722" s="7"/>
      <c r="V722" s="7"/>
      <c r="W722" s="7"/>
      <c r="X722" s="7"/>
    </row>
    <row r="723" spans="1:24" x14ac:dyDescent="0.2">
      <c r="A723" s="7"/>
      <c r="B723" s="7"/>
      <c r="C723" s="7"/>
      <c r="D723" s="25"/>
      <c r="E723" s="25"/>
      <c r="F723" s="25"/>
      <c r="G723" s="25"/>
      <c r="H723" s="25"/>
      <c r="I723" s="25"/>
      <c r="J723" s="25"/>
      <c r="K723" s="25"/>
      <c r="L723" s="25"/>
      <c r="M723" s="25"/>
      <c r="N723" s="25"/>
      <c r="O723" s="25"/>
      <c r="P723" s="25"/>
      <c r="Q723" s="7"/>
      <c r="R723" s="7"/>
      <c r="S723" s="7"/>
      <c r="T723" s="7"/>
      <c r="U723" s="7"/>
      <c r="V723" s="7"/>
      <c r="W723" s="7"/>
      <c r="X723" s="7"/>
    </row>
    <row r="724" spans="1:24" x14ac:dyDescent="0.2">
      <c r="A724" s="7"/>
      <c r="B724" s="7"/>
      <c r="C724" s="7"/>
      <c r="D724" s="25"/>
      <c r="E724" s="25"/>
      <c r="F724" s="25"/>
      <c r="G724" s="25"/>
      <c r="H724" s="25"/>
      <c r="I724" s="25"/>
      <c r="J724" s="25"/>
      <c r="K724" s="25"/>
      <c r="L724" s="25"/>
      <c r="M724" s="25"/>
      <c r="N724" s="25"/>
      <c r="O724" s="25"/>
      <c r="P724" s="25"/>
      <c r="Q724" s="7"/>
      <c r="R724" s="7"/>
      <c r="S724" s="7"/>
      <c r="T724" s="7"/>
      <c r="U724" s="7"/>
      <c r="V724" s="7"/>
      <c r="W724" s="7"/>
      <c r="X724" s="7"/>
    </row>
    <row r="725" spans="1:24" x14ac:dyDescent="0.2">
      <c r="A725" s="7"/>
      <c r="B725" s="7"/>
      <c r="C725" s="7"/>
      <c r="D725" s="25"/>
      <c r="E725" s="25"/>
      <c r="F725" s="25"/>
      <c r="G725" s="25"/>
      <c r="H725" s="25"/>
      <c r="I725" s="25"/>
      <c r="J725" s="25"/>
      <c r="K725" s="25"/>
      <c r="L725" s="25"/>
      <c r="M725" s="25"/>
      <c r="N725" s="25"/>
      <c r="O725" s="25"/>
      <c r="P725" s="25"/>
      <c r="Q725" s="7"/>
      <c r="R725" s="7"/>
      <c r="S725" s="7"/>
      <c r="T725" s="7"/>
      <c r="U725" s="7"/>
      <c r="V725" s="7"/>
      <c r="W725" s="7"/>
      <c r="X725" s="7"/>
    </row>
    <row r="726" spans="1:24" x14ac:dyDescent="0.2">
      <c r="A726" s="7"/>
      <c r="B726" s="7"/>
      <c r="C726" s="7"/>
      <c r="D726" s="25"/>
      <c r="E726" s="25"/>
      <c r="F726" s="25"/>
      <c r="G726" s="25"/>
      <c r="H726" s="25"/>
      <c r="I726" s="25"/>
      <c r="J726" s="25"/>
      <c r="K726" s="25"/>
      <c r="L726" s="25"/>
      <c r="M726" s="25"/>
      <c r="N726" s="25"/>
      <c r="O726" s="25"/>
      <c r="P726" s="25"/>
      <c r="Q726" s="7"/>
      <c r="R726" s="7"/>
      <c r="S726" s="7"/>
      <c r="T726" s="7"/>
      <c r="U726" s="7"/>
      <c r="V726" s="7"/>
      <c r="W726" s="7"/>
      <c r="X726" s="7"/>
    </row>
    <row r="727" spans="1:24" x14ac:dyDescent="0.2">
      <c r="A727" s="7"/>
      <c r="B727" s="7"/>
      <c r="C727" s="7"/>
      <c r="D727" s="25"/>
      <c r="E727" s="25"/>
      <c r="F727" s="25"/>
      <c r="G727" s="25"/>
      <c r="H727" s="25"/>
      <c r="I727" s="25"/>
      <c r="J727" s="25"/>
      <c r="K727" s="25"/>
      <c r="L727" s="25"/>
      <c r="M727" s="25"/>
      <c r="N727" s="25"/>
      <c r="O727" s="25"/>
      <c r="P727" s="25"/>
      <c r="Q727" s="7"/>
      <c r="R727" s="7"/>
      <c r="S727" s="7"/>
      <c r="T727" s="7"/>
      <c r="U727" s="7"/>
      <c r="V727" s="7"/>
      <c r="W727" s="7"/>
      <c r="X727" s="7"/>
    </row>
    <row r="728" spans="1:24" x14ac:dyDescent="0.2">
      <c r="A728" s="7"/>
      <c r="B728" s="7"/>
      <c r="C728" s="7"/>
      <c r="D728" s="25"/>
      <c r="E728" s="25"/>
      <c r="F728" s="25"/>
      <c r="G728" s="25"/>
      <c r="H728" s="25"/>
      <c r="I728" s="25"/>
      <c r="J728" s="25"/>
      <c r="K728" s="25"/>
      <c r="L728" s="25"/>
      <c r="M728" s="25"/>
      <c r="N728" s="25"/>
      <c r="O728" s="25"/>
      <c r="P728" s="25"/>
      <c r="Q728" s="7"/>
      <c r="R728" s="7"/>
      <c r="S728" s="7"/>
      <c r="T728" s="7"/>
      <c r="U728" s="7"/>
      <c r="V728" s="7"/>
      <c r="W728" s="7"/>
      <c r="X728" s="7"/>
    </row>
    <row r="729" spans="1:24" x14ac:dyDescent="0.2">
      <c r="A729" s="7"/>
      <c r="B729" s="7"/>
      <c r="C729" s="7"/>
      <c r="D729" s="25"/>
      <c r="E729" s="25"/>
      <c r="F729" s="25"/>
      <c r="G729" s="25"/>
      <c r="H729" s="25"/>
      <c r="I729" s="25"/>
      <c r="J729" s="25"/>
      <c r="K729" s="25"/>
      <c r="L729" s="25"/>
      <c r="M729" s="25"/>
      <c r="N729" s="25"/>
      <c r="O729" s="25"/>
      <c r="P729" s="25"/>
      <c r="Q729" s="7"/>
      <c r="R729" s="7"/>
      <c r="S729" s="7"/>
      <c r="T729" s="7"/>
      <c r="U729" s="7"/>
      <c r="V729" s="7"/>
      <c r="W729" s="7"/>
      <c r="X729" s="7"/>
    </row>
    <row r="730" spans="1:24" x14ac:dyDescent="0.2">
      <c r="A730" s="7"/>
      <c r="B730" s="7"/>
      <c r="C730" s="7"/>
      <c r="D730" s="25"/>
      <c r="E730" s="25"/>
      <c r="F730" s="25"/>
      <c r="G730" s="25"/>
      <c r="H730" s="25"/>
      <c r="I730" s="25"/>
      <c r="J730" s="25"/>
      <c r="K730" s="25"/>
      <c r="L730" s="25"/>
      <c r="M730" s="25"/>
      <c r="N730" s="25"/>
      <c r="O730" s="25"/>
      <c r="P730" s="25"/>
      <c r="Q730" s="7"/>
      <c r="R730" s="7"/>
      <c r="S730" s="7"/>
      <c r="T730" s="7"/>
      <c r="U730" s="7"/>
      <c r="V730" s="7"/>
      <c r="W730" s="7"/>
      <c r="X730" s="7"/>
    </row>
    <row r="731" spans="1:24" x14ac:dyDescent="0.2">
      <c r="A731" s="7"/>
      <c r="B731" s="7"/>
      <c r="C731" s="7"/>
      <c r="D731" s="25"/>
      <c r="E731" s="25"/>
      <c r="F731" s="25"/>
      <c r="G731" s="25"/>
      <c r="H731" s="25"/>
      <c r="I731" s="25"/>
      <c r="J731" s="25"/>
      <c r="K731" s="25"/>
      <c r="L731" s="25"/>
      <c r="M731" s="25"/>
      <c r="N731" s="25"/>
      <c r="O731" s="25"/>
      <c r="P731" s="25"/>
      <c r="Q731" s="7"/>
      <c r="R731" s="7"/>
      <c r="S731" s="7"/>
      <c r="T731" s="7"/>
      <c r="U731" s="7"/>
      <c r="V731" s="7"/>
      <c r="W731" s="7"/>
      <c r="X731" s="7"/>
    </row>
    <row r="732" spans="1:24" x14ac:dyDescent="0.2">
      <c r="A732" s="7"/>
      <c r="B732" s="7"/>
      <c r="C732" s="7"/>
      <c r="D732" s="25"/>
      <c r="E732" s="25"/>
      <c r="F732" s="25"/>
      <c r="G732" s="25"/>
      <c r="H732" s="25"/>
      <c r="I732" s="25"/>
      <c r="J732" s="25"/>
      <c r="K732" s="25"/>
      <c r="L732" s="25"/>
      <c r="M732" s="25"/>
      <c r="N732" s="25"/>
      <c r="O732" s="25"/>
      <c r="P732" s="25"/>
      <c r="Q732" s="7"/>
      <c r="R732" s="7"/>
      <c r="S732" s="7"/>
      <c r="T732" s="7"/>
      <c r="U732" s="7"/>
      <c r="V732" s="7"/>
      <c r="W732" s="7"/>
      <c r="X732" s="7"/>
    </row>
    <row r="733" spans="1:24" x14ac:dyDescent="0.2">
      <c r="A733" s="7"/>
      <c r="B733" s="7"/>
      <c r="C733" s="7"/>
      <c r="D733" s="25"/>
      <c r="E733" s="25"/>
      <c r="F733" s="25"/>
      <c r="G733" s="25"/>
      <c r="H733" s="25"/>
      <c r="I733" s="25"/>
      <c r="J733" s="25"/>
      <c r="K733" s="25"/>
      <c r="L733" s="25"/>
      <c r="M733" s="25"/>
      <c r="N733" s="25"/>
      <c r="O733" s="25"/>
      <c r="P733" s="25"/>
      <c r="Q733" s="7"/>
      <c r="R733" s="7"/>
      <c r="S733" s="7"/>
      <c r="T733" s="7"/>
      <c r="U733" s="7"/>
      <c r="V733" s="7"/>
      <c r="W733" s="7"/>
      <c r="X733" s="7"/>
    </row>
    <row r="734" spans="1:24" x14ac:dyDescent="0.2">
      <c r="A734" s="7"/>
      <c r="B734" s="7"/>
      <c r="C734" s="7"/>
      <c r="D734" s="25"/>
      <c r="E734" s="25"/>
      <c r="F734" s="25"/>
      <c r="G734" s="25"/>
      <c r="H734" s="25"/>
      <c r="I734" s="25"/>
      <c r="J734" s="25"/>
      <c r="K734" s="25"/>
      <c r="L734" s="25"/>
      <c r="M734" s="25"/>
      <c r="N734" s="25"/>
      <c r="O734" s="25"/>
      <c r="P734" s="25"/>
      <c r="Q734" s="7"/>
      <c r="R734" s="7"/>
      <c r="S734" s="7"/>
      <c r="T734" s="7"/>
      <c r="U734" s="7"/>
      <c r="V734" s="7"/>
      <c r="W734" s="7"/>
      <c r="X734" s="7"/>
    </row>
    <row r="735" spans="1:24" x14ac:dyDescent="0.2">
      <c r="A735" s="7"/>
      <c r="B735" s="7"/>
      <c r="C735" s="7"/>
      <c r="D735" s="25"/>
      <c r="E735" s="25"/>
      <c r="F735" s="25"/>
      <c r="G735" s="25"/>
      <c r="H735" s="25"/>
      <c r="I735" s="25"/>
      <c r="J735" s="25"/>
      <c r="K735" s="25"/>
      <c r="L735" s="25"/>
      <c r="M735" s="25"/>
      <c r="N735" s="25"/>
      <c r="O735" s="25"/>
      <c r="P735" s="25"/>
      <c r="Q735" s="7"/>
      <c r="R735" s="7"/>
      <c r="S735" s="7"/>
      <c r="T735" s="7"/>
      <c r="U735" s="7"/>
      <c r="V735" s="7"/>
      <c r="W735" s="7"/>
      <c r="X735" s="7"/>
    </row>
    <row r="736" spans="1:24" x14ac:dyDescent="0.2">
      <c r="A736" s="7"/>
      <c r="B736" s="7"/>
      <c r="C736" s="7"/>
      <c r="D736" s="25"/>
      <c r="E736" s="25"/>
      <c r="F736" s="25"/>
      <c r="G736" s="25"/>
      <c r="H736" s="25"/>
      <c r="I736" s="25"/>
      <c r="J736" s="25"/>
      <c r="K736" s="25"/>
      <c r="L736" s="25"/>
      <c r="M736" s="25"/>
      <c r="N736" s="25"/>
      <c r="O736" s="25"/>
      <c r="P736" s="25"/>
      <c r="Q736" s="7"/>
      <c r="R736" s="7"/>
      <c r="S736" s="7"/>
      <c r="T736" s="7"/>
      <c r="U736" s="7"/>
      <c r="V736" s="7"/>
      <c r="W736" s="7"/>
      <c r="X736" s="7"/>
    </row>
    <row r="737" spans="1:24" x14ac:dyDescent="0.2">
      <c r="A737" s="7"/>
      <c r="B737" s="7"/>
      <c r="C737" s="7"/>
      <c r="D737" s="25"/>
      <c r="E737" s="25"/>
      <c r="F737" s="25"/>
      <c r="G737" s="25"/>
      <c r="H737" s="25"/>
      <c r="I737" s="25"/>
      <c r="J737" s="25"/>
      <c r="K737" s="25"/>
      <c r="L737" s="25"/>
      <c r="M737" s="25"/>
      <c r="N737" s="25"/>
      <c r="O737" s="25"/>
      <c r="P737" s="25"/>
      <c r="Q737" s="7"/>
      <c r="R737" s="7"/>
      <c r="S737" s="7"/>
      <c r="T737" s="7"/>
      <c r="U737" s="7"/>
      <c r="V737" s="7"/>
      <c r="W737" s="7"/>
      <c r="X737" s="7"/>
    </row>
    <row r="738" spans="1:24" x14ac:dyDescent="0.2">
      <c r="A738" s="7"/>
      <c r="B738" s="7"/>
      <c r="C738" s="7"/>
      <c r="D738" s="25"/>
      <c r="E738" s="25"/>
      <c r="F738" s="25"/>
      <c r="G738" s="25"/>
      <c r="H738" s="25"/>
      <c r="I738" s="25"/>
      <c r="J738" s="25"/>
      <c r="K738" s="25"/>
      <c r="L738" s="25"/>
      <c r="M738" s="25"/>
      <c r="N738" s="25"/>
      <c r="O738" s="25"/>
      <c r="P738" s="25"/>
      <c r="Q738" s="7"/>
      <c r="R738" s="7"/>
      <c r="S738" s="7"/>
      <c r="T738" s="7"/>
      <c r="U738" s="7"/>
      <c r="V738" s="7"/>
      <c r="W738" s="7"/>
      <c r="X738" s="7"/>
    </row>
    <row r="739" spans="1:24" x14ac:dyDescent="0.2">
      <c r="A739" s="7"/>
      <c r="B739" s="7"/>
      <c r="C739" s="7"/>
      <c r="D739" s="25"/>
      <c r="E739" s="25"/>
      <c r="F739" s="25"/>
      <c r="G739" s="25"/>
      <c r="H739" s="25"/>
      <c r="I739" s="25"/>
      <c r="J739" s="25"/>
      <c r="K739" s="25"/>
      <c r="L739" s="25"/>
      <c r="M739" s="25"/>
      <c r="N739" s="25"/>
      <c r="O739" s="25"/>
      <c r="P739" s="25"/>
      <c r="Q739" s="7"/>
      <c r="R739" s="7"/>
      <c r="S739" s="7"/>
      <c r="T739" s="7"/>
      <c r="U739" s="7"/>
      <c r="V739" s="7"/>
      <c r="W739" s="7"/>
      <c r="X739" s="7"/>
    </row>
    <row r="740" spans="1:24" x14ac:dyDescent="0.2">
      <c r="A740" s="7"/>
      <c r="B740" s="7"/>
      <c r="C740" s="7"/>
      <c r="D740" s="25"/>
      <c r="E740" s="25"/>
      <c r="F740" s="25"/>
      <c r="G740" s="25"/>
      <c r="H740" s="25"/>
      <c r="I740" s="25"/>
      <c r="J740" s="25"/>
      <c r="K740" s="25"/>
      <c r="L740" s="25"/>
      <c r="M740" s="25"/>
      <c r="N740" s="25"/>
      <c r="O740" s="25"/>
      <c r="P740" s="25"/>
      <c r="Q740" s="7"/>
      <c r="R740" s="7"/>
      <c r="S740" s="7"/>
      <c r="T740" s="7"/>
      <c r="U740" s="7"/>
      <c r="V740" s="7"/>
      <c r="W740" s="7"/>
      <c r="X740" s="7"/>
    </row>
    <row r="741" spans="1:24" x14ac:dyDescent="0.2">
      <c r="A741" s="7"/>
      <c r="B741" s="7"/>
      <c r="C741" s="7"/>
      <c r="D741" s="25"/>
      <c r="E741" s="25"/>
      <c r="F741" s="25"/>
      <c r="G741" s="25"/>
      <c r="H741" s="25"/>
      <c r="I741" s="25"/>
      <c r="J741" s="25"/>
      <c r="K741" s="25"/>
      <c r="L741" s="25"/>
      <c r="M741" s="25"/>
      <c r="N741" s="25"/>
      <c r="O741" s="25"/>
      <c r="P741" s="25"/>
      <c r="Q741" s="7"/>
      <c r="R741" s="7"/>
      <c r="S741" s="7"/>
      <c r="T741" s="7"/>
      <c r="U741" s="7"/>
      <c r="V741" s="7"/>
      <c r="W741" s="7"/>
      <c r="X741" s="7"/>
    </row>
    <row r="742" spans="1:24" x14ac:dyDescent="0.2">
      <c r="A742" s="7"/>
      <c r="B742" s="7"/>
      <c r="C742" s="7"/>
      <c r="D742" s="25"/>
      <c r="E742" s="25"/>
      <c r="F742" s="25"/>
      <c r="G742" s="25"/>
      <c r="H742" s="25"/>
      <c r="I742" s="25"/>
      <c r="J742" s="25"/>
      <c r="K742" s="25"/>
      <c r="L742" s="25"/>
      <c r="M742" s="25"/>
      <c r="N742" s="25"/>
      <c r="O742" s="25"/>
      <c r="P742" s="25"/>
      <c r="Q742" s="7"/>
      <c r="R742" s="7"/>
      <c r="S742" s="7"/>
      <c r="T742" s="7"/>
      <c r="U742" s="7"/>
      <c r="V742" s="7"/>
      <c r="W742" s="7"/>
      <c r="X742" s="7"/>
    </row>
    <row r="743" spans="1:24" x14ac:dyDescent="0.2">
      <c r="A743" s="7"/>
      <c r="B743" s="7"/>
      <c r="C743" s="7"/>
      <c r="D743" s="25"/>
      <c r="E743" s="25"/>
      <c r="F743" s="25"/>
      <c r="G743" s="25"/>
      <c r="H743" s="25"/>
      <c r="I743" s="25"/>
      <c r="J743" s="25"/>
      <c r="K743" s="25"/>
      <c r="L743" s="25"/>
      <c r="M743" s="25"/>
      <c r="N743" s="25"/>
      <c r="O743" s="25"/>
      <c r="P743" s="25"/>
      <c r="Q743" s="7"/>
      <c r="R743" s="7"/>
      <c r="S743" s="7"/>
      <c r="T743" s="7"/>
      <c r="U743" s="7"/>
      <c r="V743" s="7"/>
      <c r="W743" s="7"/>
      <c r="X743" s="7"/>
    </row>
    <row r="744" spans="1:24" x14ac:dyDescent="0.2">
      <c r="A744" s="7"/>
      <c r="B744" s="7"/>
      <c r="C744" s="7"/>
      <c r="D744" s="25"/>
      <c r="E744" s="25"/>
      <c r="F744" s="25"/>
      <c r="G744" s="25"/>
      <c r="H744" s="25"/>
      <c r="I744" s="25"/>
      <c r="J744" s="25"/>
      <c r="K744" s="25"/>
      <c r="L744" s="25"/>
      <c r="M744" s="25"/>
      <c r="N744" s="25"/>
      <c r="O744" s="25"/>
      <c r="P744" s="25"/>
      <c r="Q744" s="7"/>
      <c r="R744" s="7"/>
      <c r="S744" s="7"/>
      <c r="T744" s="7"/>
      <c r="U744" s="7"/>
      <c r="V744" s="7"/>
      <c r="W744" s="7"/>
      <c r="X744" s="7"/>
    </row>
    <row r="745" spans="1:24" x14ac:dyDescent="0.2">
      <c r="A745" s="7"/>
      <c r="B745" s="7"/>
      <c r="C745" s="7"/>
      <c r="D745" s="25"/>
      <c r="E745" s="25"/>
      <c r="F745" s="25"/>
      <c r="G745" s="25"/>
      <c r="H745" s="25"/>
      <c r="I745" s="25"/>
      <c r="J745" s="25"/>
      <c r="K745" s="25"/>
      <c r="L745" s="25"/>
      <c r="M745" s="25"/>
      <c r="N745" s="25"/>
      <c r="O745" s="25"/>
      <c r="P745" s="25"/>
      <c r="Q745" s="7"/>
      <c r="R745" s="7"/>
      <c r="S745" s="7"/>
      <c r="T745" s="7"/>
      <c r="U745" s="7"/>
      <c r="V745" s="7"/>
      <c r="W745" s="7"/>
      <c r="X745" s="7"/>
    </row>
    <row r="746" spans="1:24" x14ac:dyDescent="0.2">
      <c r="A746" s="7"/>
      <c r="B746" s="7"/>
      <c r="C746" s="7"/>
      <c r="D746" s="25"/>
      <c r="E746" s="25"/>
      <c r="F746" s="25"/>
      <c r="G746" s="25"/>
      <c r="H746" s="25"/>
      <c r="I746" s="25"/>
      <c r="J746" s="25"/>
      <c r="K746" s="25"/>
      <c r="L746" s="25"/>
      <c r="M746" s="25"/>
      <c r="N746" s="25"/>
      <c r="O746" s="25"/>
      <c r="P746" s="25"/>
      <c r="Q746" s="7"/>
      <c r="R746" s="7"/>
      <c r="S746" s="7"/>
      <c r="T746" s="7"/>
      <c r="U746" s="7"/>
      <c r="V746" s="7"/>
      <c r="W746" s="7"/>
      <c r="X746" s="7"/>
    </row>
    <row r="747" spans="1:24" x14ac:dyDescent="0.2">
      <c r="A747" s="7"/>
      <c r="B747" s="7"/>
      <c r="C747" s="7"/>
      <c r="D747" s="25"/>
      <c r="E747" s="25"/>
      <c r="F747" s="25"/>
      <c r="G747" s="25"/>
      <c r="H747" s="25"/>
      <c r="I747" s="25"/>
      <c r="J747" s="25"/>
      <c r="K747" s="25"/>
      <c r="L747" s="25"/>
      <c r="M747" s="25"/>
      <c r="N747" s="25"/>
      <c r="O747" s="25"/>
      <c r="P747" s="25"/>
      <c r="Q747" s="7"/>
      <c r="R747" s="7"/>
      <c r="S747" s="7"/>
      <c r="T747" s="7"/>
      <c r="U747" s="7"/>
      <c r="V747" s="7"/>
      <c r="W747" s="7"/>
      <c r="X747" s="7"/>
    </row>
    <row r="748" spans="1:24" x14ac:dyDescent="0.2">
      <c r="A748" s="7"/>
      <c r="B748" s="7"/>
      <c r="C748" s="7"/>
      <c r="D748" s="25"/>
      <c r="E748" s="25"/>
      <c r="F748" s="25"/>
      <c r="G748" s="25"/>
      <c r="H748" s="25"/>
      <c r="I748" s="25"/>
      <c r="J748" s="25"/>
      <c r="K748" s="25"/>
      <c r="L748" s="25"/>
      <c r="M748" s="25"/>
      <c r="N748" s="25"/>
      <c r="O748" s="25"/>
      <c r="P748" s="25"/>
      <c r="Q748" s="7"/>
      <c r="R748" s="7"/>
      <c r="S748" s="7"/>
      <c r="T748" s="7"/>
      <c r="U748" s="7"/>
      <c r="V748" s="7"/>
      <c r="W748" s="7"/>
      <c r="X748" s="7"/>
    </row>
    <row r="749" spans="1:24" x14ac:dyDescent="0.2">
      <c r="A749" s="7"/>
      <c r="B749" s="7"/>
      <c r="C749" s="7"/>
      <c r="D749" s="25"/>
      <c r="E749" s="25"/>
      <c r="F749" s="25"/>
      <c r="G749" s="25"/>
      <c r="H749" s="25"/>
      <c r="I749" s="25"/>
      <c r="J749" s="25"/>
      <c r="K749" s="25"/>
      <c r="L749" s="25"/>
      <c r="M749" s="25"/>
      <c r="N749" s="25"/>
      <c r="O749" s="25"/>
      <c r="P749" s="25"/>
      <c r="Q749" s="7"/>
      <c r="R749" s="7"/>
      <c r="S749" s="7"/>
      <c r="T749" s="7"/>
      <c r="U749" s="7"/>
      <c r="V749" s="7"/>
      <c r="W749" s="7"/>
      <c r="X749" s="7"/>
    </row>
    <row r="750" spans="1:24" x14ac:dyDescent="0.2">
      <c r="A750" s="7"/>
      <c r="B750" s="7"/>
      <c r="C750" s="7"/>
      <c r="D750" s="25"/>
      <c r="E750" s="25"/>
      <c r="F750" s="25"/>
      <c r="G750" s="25"/>
      <c r="H750" s="25"/>
      <c r="I750" s="25"/>
      <c r="J750" s="25"/>
      <c r="K750" s="25"/>
      <c r="L750" s="25"/>
      <c r="M750" s="25"/>
      <c r="N750" s="25"/>
      <c r="O750" s="25"/>
      <c r="P750" s="25"/>
      <c r="Q750" s="7"/>
      <c r="R750" s="7"/>
      <c r="S750" s="7"/>
      <c r="T750" s="7"/>
      <c r="U750" s="7"/>
      <c r="V750" s="7"/>
      <c r="W750" s="7"/>
      <c r="X750" s="7"/>
    </row>
    <row r="751" spans="1:24" x14ac:dyDescent="0.2">
      <c r="A751" s="7"/>
      <c r="B751" s="7"/>
      <c r="C751" s="7"/>
      <c r="D751" s="25"/>
      <c r="E751" s="25"/>
      <c r="F751" s="25"/>
      <c r="G751" s="25"/>
      <c r="H751" s="25"/>
      <c r="I751" s="25"/>
      <c r="J751" s="25"/>
      <c r="K751" s="25"/>
      <c r="L751" s="25"/>
      <c r="M751" s="25"/>
      <c r="N751" s="25"/>
      <c r="O751" s="25"/>
      <c r="P751" s="25"/>
      <c r="Q751" s="7"/>
      <c r="R751" s="7"/>
      <c r="S751" s="7"/>
      <c r="T751" s="7"/>
      <c r="U751" s="7"/>
      <c r="V751" s="7"/>
      <c r="W751" s="7"/>
      <c r="X751" s="7"/>
    </row>
    <row r="752" spans="1:24" x14ac:dyDescent="0.2">
      <c r="A752" s="7"/>
      <c r="B752" s="7"/>
      <c r="C752" s="7"/>
      <c r="D752" s="25"/>
      <c r="E752" s="25"/>
      <c r="F752" s="25"/>
      <c r="G752" s="25"/>
      <c r="H752" s="25"/>
      <c r="I752" s="25"/>
      <c r="J752" s="25"/>
      <c r="K752" s="25"/>
      <c r="L752" s="25"/>
      <c r="M752" s="25"/>
      <c r="N752" s="25"/>
      <c r="O752" s="25"/>
      <c r="P752" s="25"/>
      <c r="Q752" s="7"/>
      <c r="R752" s="7"/>
      <c r="S752" s="7"/>
      <c r="T752" s="7"/>
      <c r="U752" s="7"/>
      <c r="V752" s="7"/>
      <c r="W752" s="7"/>
      <c r="X752" s="7"/>
    </row>
    <row r="753" spans="1:24" x14ac:dyDescent="0.2">
      <c r="A753" s="7"/>
      <c r="B753" s="7"/>
      <c r="C753" s="7"/>
      <c r="D753" s="25"/>
      <c r="E753" s="25"/>
      <c r="F753" s="25"/>
      <c r="G753" s="25"/>
      <c r="H753" s="25"/>
      <c r="I753" s="25"/>
      <c r="J753" s="25"/>
      <c r="K753" s="25"/>
      <c r="L753" s="25"/>
      <c r="M753" s="25"/>
      <c r="N753" s="25"/>
      <c r="O753" s="25"/>
      <c r="P753" s="25"/>
      <c r="Q753" s="7"/>
      <c r="R753" s="7"/>
      <c r="S753" s="7"/>
      <c r="T753" s="7"/>
      <c r="U753" s="7"/>
      <c r="V753" s="7"/>
      <c r="W753" s="7"/>
      <c r="X753" s="7"/>
    </row>
    <row r="754" spans="1:24" x14ac:dyDescent="0.2">
      <c r="A754" s="7"/>
      <c r="B754" s="7"/>
      <c r="C754" s="7"/>
      <c r="D754" s="25"/>
      <c r="E754" s="25"/>
      <c r="F754" s="25"/>
      <c r="G754" s="25"/>
      <c r="H754" s="25"/>
      <c r="I754" s="25"/>
      <c r="J754" s="25"/>
      <c r="K754" s="25"/>
      <c r="L754" s="25"/>
      <c r="M754" s="25"/>
      <c r="N754" s="25"/>
      <c r="O754" s="25"/>
      <c r="P754" s="25"/>
      <c r="Q754" s="7"/>
      <c r="R754" s="7"/>
      <c r="S754" s="7"/>
      <c r="T754" s="7"/>
      <c r="U754" s="7"/>
      <c r="V754" s="7"/>
      <c r="W754" s="7"/>
      <c r="X754" s="7"/>
    </row>
    <row r="755" spans="1:24" x14ac:dyDescent="0.2">
      <c r="A755" s="7"/>
      <c r="B755" s="7"/>
      <c r="C755" s="7"/>
      <c r="D755" s="25"/>
      <c r="E755" s="25"/>
      <c r="F755" s="25"/>
      <c r="G755" s="25"/>
      <c r="H755" s="25"/>
      <c r="I755" s="25"/>
      <c r="J755" s="25"/>
      <c r="K755" s="25"/>
      <c r="L755" s="25"/>
      <c r="M755" s="25"/>
      <c r="N755" s="25"/>
      <c r="O755" s="25"/>
      <c r="P755" s="25"/>
      <c r="Q755" s="7"/>
      <c r="R755" s="7"/>
      <c r="S755" s="7"/>
      <c r="T755" s="7"/>
      <c r="U755" s="7"/>
      <c r="V755" s="7"/>
      <c r="W755" s="7"/>
      <c r="X755" s="7"/>
    </row>
    <row r="756" spans="1:24" x14ac:dyDescent="0.2">
      <c r="A756" s="7"/>
      <c r="B756" s="7"/>
      <c r="C756" s="7"/>
      <c r="D756" s="25"/>
      <c r="E756" s="25"/>
      <c r="F756" s="25"/>
      <c r="G756" s="25"/>
      <c r="H756" s="25"/>
      <c r="I756" s="25"/>
      <c r="J756" s="25"/>
      <c r="K756" s="25"/>
      <c r="L756" s="25"/>
      <c r="M756" s="25"/>
      <c r="N756" s="25"/>
      <c r="O756" s="25"/>
      <c r="P756" s="25"/>
      <c r="Q756" s="7"/>
      <c r="R756" s="7"/>
      <c r="S756" s="7"/>
      <c r="T756" s="7"/>
      <c r="U756" s="7"/>
      <c r="V756" s="7"/>
      <c r="W756" s="7"/>
      <c r="X756" s="7"/>
    </row>
    <row r="757" spans="1:24" x14ac:dyDescent="0.2">
      <c r="A757" s="7"/>
      <c r="B757" s="7"/>
      <c r="C757" s="7"/>
      <c r="D757" s="25"/>
      <c r="E757" s="25"/>
      <c r="F757" s="25"/>
      <c r="G757" s="25"/>
      <c r="H757" s="25"/>
      <c r="I757" s="25"/>
      <c r="J757" s="25"/>
      <c r="K757" s="25"/>
      <c r="L757" s="25"/>
      <c r="M757" s="25"/>
      <c r="N757" s="25"/>
      <c r="O757" s="25"/>
      <c r="P757" s="25"/>
      <c r="Q757" s="7"/>
      <c r="R757" s="7"/>
      <c r="S757" s="7"/>
      <c r="T757" s="7"/>
      <c r="U757" s="7"/>
      <c r="V757" s="7"/>
      <c r="W757" s="7"/>
      <c r="X757" s="7"/>
    </row>
    <row r="758" spans="1:24" x14ac:dyDescent="0.2">
      <c r="A758" s="7"/>
      <c r="B758" s="7"/>
      <c r="C758" s="7"/>
      <c r="D758" s="25"/>
      <c r="E758" s="25"/>
      <c r="F758" s="25"/>
      <c r="G758" s="25"/>
      <c r="H758" s="25"/>
      <c r="I758" s="25"/>
      <c r="J758" s="25"/>
      <c r="K758" s="25"/>
      <c r="L758" s="25"/>
      <c r="M758" s="25"/>
      <c r="N758" s="25"/>
      <c r="O758" s="25"/>
      <c r="P758" s="25"/>
      <c r="Q758" s="7"/>
      <c r="R758" s="7"/>
      <c r="S758" s="7"/>
      <c r="T758" s="7"/>
      <c r="U758" s="7"/>
      <c r="V758" s="7"/>
      <c r="W758" s="7"/>
      <c r="X758" s="7"/>
    </row>
    <row r="759" spans="1:24" x14ac:dyDescent="0.2">
      <c r="A759" s="7"/>
      <c r="B759" s="7"/>
      <c r="C759" s="7"/>
      <c r="D759" s="25"/>
      <c r="E759" s="25"/>
      <c r="F759" s="25"/>
      <c r="G759" s="25"/>
      <c r="H759" s="25"/>
      <c r="I759" s="25"/>
      <c r="J759" s="25"/>
      <c r="K759" s="25"/>
      <c r="L759" s="25"/>
      <c r="M759" s="25"/>
      <c r="N759" s="25"/>
      <c r="O759" s="25"/>
      <c r="P759" s="25"/>
      <c r="Q759" s="7"/>
      <c r="R759" s="7"/>
      <c r="S759" s="7"/>
      <c r="T759" s="7"/>
      <c r="U759" s="7"/>
      <c r="V759" s="7"/>
      <c r="W759" s="7"/>
      <c r="X759" s="7"/>
    </row>
    <row r="760" spans="1:24" x14ac:dyDescent="0.2">
      <c r="A760" s="7"/>
      <c r="B760" s="7"/>
      <c r="C760" s="7"/>
      <c r="D760" s="25"/>
      <c r="E760" s="25"/>
      <c r="F760" s="25"/>
      <c r="G760" s="25"/>
      <c r="H760" s="25"/>
      <c r="I760" s="25"/>
      <c r="J760" s="25"/>
      <c r="K760" s="25"/>
      <c r="L760" s="25"/>
      <c r="M760" s="25"/>
      <c r="N760" s="25"/>
      <c r="O760" s="25"/>
      <c r="P760" s="25"/>
      <c r="Q760" s="7"/>
      <c r="R760" s="7"/>
      <c r="S760" s="7"/>
      <c r="T760" s="7"/>
      <c r="U760" s="7"/>
      <c r="V760" s="7"/>
      <c r="W760" s="7"/>
      <c r="X760" s="7"/>
    </row>
    <row r="761" spans="1:24" x14ac:dyDescent="0.2">
      <c r="A761" s="7"/>
      <c r="B761" s="7"/>
      <c r="C761" s="7"/>
      <c r="D761" s="25"/>
      <c r="E761" s="25"/>
      <c r="F761" s="25"/>
      <c r="G761" s="25"/>
      <c r="H761" s="25"/>
      <c r="I761" s="25"/>
      <c r="J761" s="25"/>
      <c r="K761" s="25"/>
      <c r="L761" s="25"/>
      <c r="M761" s="25"/>
      <c r="N761" s="25"/>
      <c r="O761" s="25"/>
      <c r="P761" s="25"/>
      <c r="Q761" s="7"/>
      <c r="R761" s="7"/>
      <c r="S761" s="7"/>
      <c r="T761" s="7"/>
      <c r="U761" s="7"/>
      <c r="V761" s="7"/>
      <c r="W761" s="7"/>
      <c r="X761" s="7"/>
    </row>
    <row r="762" spans="1:24" x14ac:dyDescent="0.2">
      <c r="A762" s="7"/>
      <c r="B762" s="7"/>
      <c r="C762" s="7"/>
      <c r="D762" s="25"/>
      <c r="E762" s="25"/>
      <c r="F762" s="25"/>
      <c r="G762" s="25"/>
      <c r="H762" s="25"/>
      <c r="I762" s="25"/>
      <c r="J762" s="25"/>
      <c r="K762" s="25"/>
      <c r="L762" s="25"/>
      <c r="M762" s="25"/>
      <c r="N762" s="25"/>
      <c r="O762" s="25"/>
      <c r="P762" s="25"/>
      <c r="Q762" s="7"/>
      <c r="R762" s="7"/>
      <c r="S762" s="7"/>
      <c r="T762" s="7"/>
      <c r="U762" s="7"/>
      <c r="V762" s="7"/>
      <c r="W762" s="7"/>
      <c r="X762" s="7"/>
    </row>
    <row r="763" spans="1:24" x14ac:dyDescent="0.2">
      <c r="A763" s="7"/>
      <c r="B763" s="7"/>
      <c r="C763" s="7"/>
      <c r="D763" s="25"/>
      <c r="E763" s="25"/>
      <c r="F763" s="25"/>
      <c r="G763" s="25"/>
      <c r="H763" s="25"/>
      <c r="I763" s="25"/>
      <c r="J763" s="25"/>
      <c r="K763" s="25"/>
      <c r="L763" s="25"/>
      <c r="M763" s="25"/>
      <c r="N763" s="25"/>
      <c r="O763" s="25"/>
      <c r="P763" s="25"/>
      <c r="Q763" s="7"/>
      <c r="R763" s="7"/>
      <c r="S763" s="7"/>
      <c r="T763" s="7"/>
      <c r="U763" s="7"/>
      <c r="V763" s="7"/>
      <c r="W763" s="7"/>
      <c r="X763" s="7"/>
    </row>
    <row r="764" spans="1:24" x14ac:dyDescent="0.2">
      <c r="A764" s="7"/>
      <c r="B764" s="7"/>
      <c r="C764" s="7"/>
      <c r="D764" s="25"/>
      <c r="E764" s="25"/>
      <c r="F764" s="25"/>
      <c r="G764" s="25"/>
      <c r="H764" s="25"/>
      <c r="I764" s="25"/>
      <c r="J764" s="25"/>
      <c r="K764" s="25"/>
      <c r="L764" s="25"/>
      <c r="M764" s="25"/>
      <c r="N764" s="25"/>
      <c r="O764" s="25"/>
      <c r="P764" s="25"/>
      <c r="Q764" s="7"/>
      <c r="R764" s="7"/>
      <c r="S764" s="7"/>
      <c r="T764" s="7"/>
      <c r="U764" s="7"/>
      <c r="V764" s="7"/>
      <c r="W764" s="7"/>
      <c r="X764" s="7"/>
    </row>
    <row r="765" spans="1:24" x14ac:dyDescent="0.2">
      <c r="A765" s="7"/>
      <c r="B765" s="7"/>
      <c r="C765" s="7"/>
      <c r="D765" s="25"/>
      <c r="E765" s="25"/>
      <c r="F765" s="25"/>
      <c r="G765" s="25"/>
      <c r="H765" s="25"/>
      <c r="I765" s="25"/>
      <c r="J765" s="25"/>
      <c r="K765" s="25"/>
      <c r="L765" s="25"/>
      <c r="M765" s="25"/>
      <c r="N765" s="25"/>
      <c r="O765" s="25"/>
      <c r="P765" s="25"/>
      <c r="Q765" s="7"/>
      <c r="R765" s="7"/>
      <c r="S765" s="7"/>
      <c r="T765" s="7"/>
      <c r="U765" s="7"/>
      <c r="V765" s="7"/>
      <c r="W765" s="7"/>
      <c r="X765" s="7"/>
    </row>
    <row r="766" spans="1:24" x14ac:dyDescent="0.2">
      <c r="A766" s="7"/>
      <c r="B766" s="7"/>
      <c r="C766" s="7"/>
      <c r="D766" s="25"/>
      <c r="E766" s="25"/>
      <c r="F766" s="25"/>
      <c r="G766" s="25"/>
      <c r="H766" s="25"/>
      <c r="I766" s="25"/>
      <c r="J766" s="25"/>
      <c r="K766" s="25"/>
      <c r="L766" s="25"/>
      <c r="M766" s="25"/>
      <c r="N766" s="25"/>
      <c r="O766" s="25"/>
      <c r="P766" s="25"/>
      <c r="Q766" s="7"/>
      <c r="R766" s="7"/>
      <c r="S766" s="7"/>
      <c r="T766" s="7"/>
      <c r="U766" s="7"/>
      <c r="V766" s="7"/>
      <c r="W766" s="7"/>
      <c r="X766" s="7"/>
    </row>
    <row r="767" spans="1:24" x14ac:dyDescent="0.2">
      <c r="A767" s="7"/>
      <c r="B767" s="7"/>
      <c r="C767" s="7"/>
      <c r="D767" s="25"/>
      <c r="E767" s="25"/>
      <c r="F767" s="25"/>
      <c r="G767" s="25"/>
      <c r="H767" s="25"/>
      <c r="I767" s="25"/>
      <c r="J767" s="25"/>
      <c r="K767" s="25"/>
      <c r="L767" s="25"/>
      <c r="M767" s="25"/>
      <c r="N767" s="25"/>
      <c r="O767" s="25"/>
      <c r="P767" s="25"/>
      <c r="Q767" s="7"/>
      <c r="R767" s="7"/>
      <c r="S767" s="7"/>
      <c r="T767" s="7"/>
      <c r="U767" s="7"/>
      <c r="V767" s="7"/>
      <c r="W767" s="7"/>
      <c r="X767" s="7"/>
    </row>
    <row r="768" spans="1:24" x14ac:dyDescent="0.2">
      <c r="A768" s="7"/>
      <c r="B768" s="7"/>
      <c r="C768" s="7"/>
      <c r="D768" s="25"/>
      <c r="E768" s="25"/>
      <c r="F768" s="25"/>
      <c r="G768" s="25"/>
      <c r="H768" s="25"/>
      <c r="I768" s="25"/>
      <c r="J768" s="25"/>
      <c r="K768" s="25"/>
      <c r="L768" s="25"/>
      <c r="M768" s="25"/>
      <c r="N768" s="25"/>
      <c r="O768" s="25"/>
      <c r="P768" s="25"/>
      <c r="Q768" s="7"/>
      <c r="R768" s="7"/>
      <c r="S768" s="7"/>
      <c r="T768" s="7"/>
      <c r="U768" s="7"/>
      <c r="V768" s="7"/>
      <c r="W768" s="7"/>
      <c r="X768" s="7"/>
    </row>
    <row r="769" spans="1:24" x14ac:dyDescent="0.2">
      <c r="A769" s="7"/>
      <c r="B769" s="7"/>
      <c r="C769" s="7"/>
      <c r="D769" s="25"/>
      <c r="E769" s="25"/>
      <c r="F769" s="25"/>
      <c r="G769" s="25"/>
      <c r="H769" s="25"/>
      <c r="I769" s="25"/>
      <c r="J769" s="25"/>
      <c r="K769" s="25"/>
      <c r="L769" s="25"/>
      <c r="M769" s="25"/>
      <c r="N769" s="25"/>
      <c r="O769" s="25"/>
      <c r="P769" s="25"/>
      <c r="Q769" s="7"/>
      <c r="R769" s="7"/>
      <c r="S769" s="7"/>
      <c r="T769" s="7"/>
      <c r="U769" s="7"/>
      <c r="V769" s="7"/>
      <c r="W769" s="7"/>
      <c r="X769" s="7"/>
    </row>
    <row r="770" spans="1:24" x14ac:dyDescent="0.2">
      <c r="A770" s="7"/>
      <c r="B770" s="7"/>
      <c r="C770" s="7"/>
      <c r="D770" s="25"/>
      <c r="E770" s="25"/>
      <c r="F770" s="25"/>
      <c r="G770" s="25"/>
      <c r="H770" s="25"/>
      <c r="I770" s="25"/>
      <c r="J770" s="25"/>
      <c r="K770" s="25"/>
      <c r="L770" s="25"/>
      <c r="M770" s="25"/>
      <c r="N770" s="25"/>
      <c r="O770" s="25"/>
      <c r="P770" s="25"/>
      <c r="Q770" s="7"/>
      <c r="R770" s="7"/>
      <c r="S770" s="7"/>
      <c r="T770" s="7"/>
      <c r="U770" s="7"/>
      <c r="V770" s="7"/>
      <c r="W770" s="7"/>
      <c r="X770" s="7"/>
    </row>
    <row r="771" spans="1:24" x14ac:dyDescent="0.2">
      <c r="A771" s="7"/>
      <c r="B771" s="7"/>
      <c r="C771" s="7"/>
      <c r="D771" s="25"/>
      <c r="E771" s="25"/>
      <c r="F771" s="25"/>
      <c r="G771" s="25"/>
      <c r="H771" s="25"/>
      <c r="I771" s="25"/>
      <c r="J771" s="25"/>
      <c r="K771" s="25"/>
      <c r="L771" s="25"/>
      <c r="M771" s="25"/>
      <c r="N771" s="25"/>
      <c r="O771" s="25"/>
      <c r="P771" s="25"/>
      <c r="Q771" s="7"/>
      <c r="R771" s="7"/>
      <c r="S771" s="7"/>
      <c r="T771" s="7"/>
      <c r="U771" s="7"/>
      <c r="V771" s="7"/>
      <c r="W771" s="7"/>
      <c r="X771" s="7"/>
    </row>
    <row r="772" spans="1:24" x14ac:dyDescent="0.2">
      <c r="A772" s="7"/>
      <c r="B772" s="7"/>
      <c r="C772" s="7"/>
      <c r="D772" s="25"/>
      <c r="E772" s="25"/>
      <c r="F772" s="25"/>
      <c r="G772" s="25"/>
      <c r="H772" s="25"/>
      <c r="I772" s="25"/>
      <c r="J772" s="25"/>
      <c r="K772" s="25"/>
      <c r="L772" s="25"/>
      <c r="M772" s="25"/>
      <c r="N772" s="25"/>
      <c r="O772" s="25"/>
      <c r="P772" s="25"/>
      <c r="Q772" s="7"/>
      <c r="R772" s="7"/>
      <c r="S772" s="7"/>
      <c r="T772" s="7"/>
      <c r="U772" s="7"/>
      <c r="V772" s="7"/>
      <c r="W772" s="7"/>
      <c r="X772" s="7"/>
    </row>
    <row r="773" spans="1:24" x14ac:dyDescent="0.2">
      <c r="A773" s="7"/>
      <c r="B773" s="7"/>
      <c r="C773" s="7"/>
      <c r="D773" s="25"/>
      <c r="E773" s="25"/>
      <c r="F773" s="25"/>
      <c r="G773" s="25"/>
      <c r="H773" s="25"/>
      <c r="I773" s="25"/>
      <c r="J773" s="25"/>
      <c r="K773" s="25"/>
      <c r="L773" s="25"/>
      <c r="M773" s="25"/>
      <c r="N773" s="25"/>
      <c r="O773" s="25"/>
      <c r="P773" s="25"/>
      <c r="Q773" s="7"/>
      <c r="R773" s="7"/>
      <c r="S773" s="7"/>
      <c r="T773" s="7"/>
      <c r="U773" s="7"/>
      <c r="V773" s="7"/>
      <c r="W773" s="7"/>
      <c r="X773" s="7"/>
    </row>
    <row r="774" spans="1:24" x14ac:dyDescent="0.2">
      <c r="A774" s="7"/>
      <c r="B774" s="7"/>
      <c r="C774" s="7"/>
      <c r="D774" s="25"/>
      <c r="E774" s="25"/>
      <c r="F774" s="25"/>
      <c r="G774" s="25"/>
      <c r="H774" s="25"/>
      <c r="I774" s="25"/>
      <c r="J774" s="25"/>
      <c r="K774" s="25"/>
      <c r="L774" s="25"/>
      <c r="M774" s="25"/>
      <c r="N774" s="25"/>
      <c r="O774" s="25"/>
      <c r="P774" s="25"/>
      <c r="Q774" s="7"/>
      <c r="R774" s="7"/>
      <c r="S774" s="7"/>
      <c r="T774" s="7"/>
      <c r="U774" s="7"/>
      <c r="V774" s="7"/>
      <c r="W774" s="7"/>
      <c r="X774" s="7"/>
    </row>
    <row r="775" spans="1:24" x14ac:dyDescent="0.2">
      <c r="A775" s="7"/>
      <c r="B775" s="7"/>
      <c r="C775" s="7"/>
      <c r="D775" s="25"/>
      <c r="E775" s="25"/>
      <c r="F775" s="25"/>
      <c r="G775" s="25"/>
      <c r="H775" s="25"/>
      <c r="I775" s="25"/>
      <c r="J775" s="25"/>
      <c r="K775" s="25"/>
      <c r="L775" s="25"/>
      <c r="M775" s="25"/>
      <c r="N775" s="25"/>
      <c r="O775" s="25"/>
      <c r="P775" s="25"/>
      <c r="Q775" s="7"/>
      <c r="R775" s="7"/>
      <c r="S775" s="7"/>
      <c r="T775" s="7"/>
      <c r="U775" s="7"/>
      <c r="V775" s="7"/>
      <c r="W775" s="7"/>
      <c r="X775" s="7"/>
    </row>
    <row r="776" spans="1:24" x14ac:dyDescent="0.2">
      <c r="A776" s="7"/>
      <c r="B776" s="7"/>
      <c r="C776" s="7"/>
      <c r="D776" s="25"/>
      <c r="E776" s="25"/>
      <c r="F776" s="25"/>
      <c r="G776" s="25"/>
      <c r="H776" s="25"/>
      <c r="I776" s="25"/>
      <c r="J776" s="25"/>
      <c r="K776" s="25"/>
      <c r="L776" s="25"/>
      <c r="M776" s="25"/>
      <c r="N776" s="25"/>
      <c r="O776" s="25"/>
      <c r="P776" s="25"/>
      <c r="Q776" s="7"/>
      <c r="R776" s="7"/>
      <c r="S776" s="7"/>
      <c r="T776" s="7"/>
      <c r="U776" s="7"/>
      <c r="V776" s="7"/>
      <c r="W776" s="7"/>
      <c r="X776" s="7"/>
    </row>
    <row r="777" spans="1:24" x14ac:dyDescent="0.2">
      <c r="A777" s="7"/>
      <c r="B777" s="7"/>
      <c r="C777" s="7"/>
      <c r="D777" s="25"/>
      <c r="E777" s="25"/>
      <c r="F777" s="25"/>
      <c r="G777" s="25"/>
      <c r="H777" s="25"/>
      <c r="I777" s="25"/>
      <c r="J777" s="25"/>
      <c r="K777" s="25"/>
      <c r="L777" s="25"/>
      <c r="M777" s="25"/>
      <c r="N777" s="25"/>
      <c r="O777" s="25"/>
      <c r="P777" s="25"/>
      <c r="Q777" s="7"/>
      <c r="R777" s="7"/>
      <c r="S777" s="7"/>
      <c r="T777" s="7"/>
      <c r="U777" s="7"/>
      <c r="V777" s="7"/>
      <c r="W777" s="7"/>
      <c r="X777" s="7"/>
    </row>
    <row r="778" spans="1:24" x14ac:dyDescent="0.2">
      <c r="A778" s="7"/>
      <c r="B778" s="7"/>
      <c r="C778" s="7"/>
      <c r="D778" s="25"/>
      <c r="E778" s="25"/>
      <c r="F778" s="25"/>
      <c r="G778" s="25"/>
      <c r="H778" s="25"/>
      <c r="I778" s="25"/>
      <c r="J778" s="25"/>
      <c r="K778" s="25"/>
      <c r="L778" s="25"/>
      <c r="M778" s="25"/>
      <c r="N778" s="25"/>
      <c r="O778" s="25"/>
      <c r="P778" s="25"/>
      <c r="Q778" s="7"/>
      <c r="R778" s="7"/>
      <c r="S778" s="7"/>
      <c r="T778" s="7"/>
      <c r="U778" s="7"/>
      <c r="V778" s="7"/>
      <c r="W778" s="7"/>
      <c r="X778" s="7"/>
    </row>
    <row r="779" spans="1:24" x14ac:dyDescent="0.2">
      <c r="A779" s="7"/>
      <c r="B779" s="7"/>
      <c r="C779" s="7"/>
      <c r="D779" s="25"/>
      <c r="E779" s="25"/>
      <c r="F779" s="25"/>
      <c r="G779" s="25"/>
      <c r="H779" s="25"/>
      <c r="I779" s="25"/>
      <c r="J779" s="25"/>
      <c r="K779" s="25"/>
      <c r="L779" s="25"/>
      <c r="M779" s="25"/>
      <c r="N779" s="25"/>
      <c r="O779" s="25"/>
      <c r="P779" s="25"/>
      <c r="Q779" s="7"/>
      <c r="R779" s="7"/>
      <c r="S779" s="7"/>
      <c r="T779" s="7"/>
      <c r="U779" s="7"/>
      <c r="V779" s="7"/>
      <c r="W779" s="7"/>
      <c r="X779" s="7"/>
    </row>
    <row r="780" spans="1:24" x14ac:dyDescent="0.2">
      <c r="A780" s="7"/>
      <c r="B780" s="7"/>
      <c r="C780" s="7"/>
      <c r="D780" s="25"/>
      <c r="E780" s="25"/>
      <c r="F780" s="25"/>
      <c r="G780" s="25"/>
      <c r="H780" s="25"/>
      <c r="I780" s="25"/>
      <c r="J780" s="25"/>
      <c r="K780" s="25"/>
      <c r="L780" s="25"/>
      <c r="M780" s="25"/>
      <c r="N780" s="25"/>
      <c r="O780" s="25"/>
      <c r="P780" s="25"/>
      <c r="Q780" s="7"/>
      <c r="R780" s="7"/>
      <c r="S780" s="7"/>
      <c r="T780" s="7"/>
      <c r="U780" s="7"/>
      <c r="V780" s="7"/>
      <c r="W780" s="7"/>
      <c r="X780" s="7"/>
    </row>
    <row r="781" spans="1:24" x14ac:dyDescent="0.2">
      <c r="A781" s="7"/>
      <c r="B781" s="7"/>
      <c r="C781" s="7"/>
      <c r="D781" s="25"/>
      <c r="E781" s="25"/>
      <c r="F781" s="25"/>
      <c r="G781" s="25"/>
      <c r="H781" s="25"/>
      <c r="I781" s="25"/>
      <c r="J781" s="25"/>
      <c r="K781" s="25"/>
      <c r="L781" s="25"/>
      <c r="M781" s="25"/>
      <c r="N781" s="25"/>
      <c r="O781" s="25"/>
      <c r="P781" s="25"/>
      <c r="Q781" s="7"/>
      <c r="R781" s="7"/>
      <c r="S781" s="7"/>
      <c r="T781" s="7"/>
      <c r="U781" s="7"/>
      <c r="V781" s="7"/>
      <c r="W781" s="7"/>
      <c r="X781" s="7"/>
    </row>
    <row r="782" spans="1:24" x14ac:dyDescent="0.2">
      <c r="A782" s="7"/>
      <c r="B782" s="7"/>
      <c r="C782" s="7"/>
      <c r="D782" s="25"/>
      <c r="E782" s="25"/>
      <c r="F782" s="25"/>
      <c r="G782" s="25"/>
      <c r="H782" s="25"/>
      <c r="I782" s="25"/>
      <c r="J782" s="25"/>
      <c r="K782" s="25"/>
      <c r="L782" s="25"/>
      <c r="M782" s="25"/>
      <c r="N782" s="25"/>
      <c r="O782" s="25"/>
      <c r="P782" s="25"/>
      <c r="Q782" s="7"/>
      <c r="R782" s="7"/>
      <c r="S782" s="7"/>
      <c r="T782" s="7"/>
      <c r="U782" s="7"/>
      <c r="V782" s="7"/>
      <c r="W782" s="7"/>
      <c r="X782" s="7"/>
    </row>
    <row r="783" spans="1:24" x14ac:dyDescent="0.2">
      <c r="A783" s="7"/>
      <c r="B783" s="7"/>
      <c r="C783" s="7"/>
      <c r="D783" s="25"/>
      <c r="E783" s="25"/>
      <c r="F783" s="25"/>
      <c r="G783" s="25"/>
      <c r="H783" s="25"/>
      <c r="I783" s="25"/>
      <c r="J783" s="25"/>
      <c r="K783" s="25"/>
      <c r="L783" s="25"/>
      <c r="M783" s="25"/>
      <c r="N783" s="25"/>
      <c r="O783" s="25"/>
      <c r="P783" s="25"/>
      <c r="Q783" s="7"/>
      <c r="R783" s="7"/>
      <c r="S783" s="7"/>
      <c r="T783" s="7"/>
      <c r="U783" s="7"/>
      <c r="V783" s="7"/>
      <c r="W783" s="7"/>
      <c r="X783" s="7"/>
    </row>
    <row r="784" spans="1:24" x14ac:dyDescent="0.2">
      <c r="A784" s="7"/>
      <c r="B784" s="7"/>
      <c r="C784" s="7"/>
      <c r="D784" s="25"/>
      <c r="E784" s="25"/>
      <c r="F784" s="25"/>
      <c r="G784" s="25"/>
      <c r="H784" s="25"/>
      <c r="I784" s="25"/>
      <c r="J784" s="25"/>
      <c r="K784" s="25"/>
      <c r="L784" s="25"/>
      <c r="M784" s="25"/>
      <c r="N784" s="25"/>
      <c r="O784" s="25"/>
      <c r="P784" s="25"/>
      <c r="Q784" s="7"/>
      <c r="R784" s="7"/>
      <c r="S784" s="7"/>
      <c r="T784" s="7"/>
      <c r="U784" s="7"/>
      <c r="V784" s="7"/>
      <c r="W784" s="7"/>
      <c r="X784" s="7"/>
    </row>
    <row r="785" spans="1:24" x14ac:dyDescent="0.2">
      <c r="A785" s="7"/>
      <c r="B785" s="7"/>
      <c r="C785" s="7"/>
      <c r="D785" s="25"/>
      <c r="E785" s="25"/>
      <c r="F785" s="25"/>
      <c r="G785" s="25"/>
      <c r="H785" s="25"/>
      <c r="I785" s="25"/>
      <c r="J785" s="25"/>
      <c r="K785" s="25"/>
      <c r="L785" s="25"/>
      <c r="M785" s="25"/>
      <c r="N785" s="25"/>
      <c r="O785" s="25"/>
      <c r="P785" s="25"/>
      <c r="Q785" s="7"/>
      <c r="R785" s="7"/>
      <c r="S785" s="7"/>
      <c r="T785" s="7"/>
      <c r="U785" s="7"/>
      <c r="V785" s="7"/>
      <c r="W785" s="7"/>
      <c r="X785" s="7"/>
    </row>
    <row r="786" spans="1:24" x14ac:dyDescent="0.2">
      <c r="A786" s="7"/>
      <c r="B786" s="7"/>
      <c r="C786" s="7"/>
      <c r="D786" s="25"/>
      <c r="E786" s="25"/>
      <c r="F786" s="25"/>
      <c r="G786" s="25"/>
      <c r="H786" s="25"/>
      <c r="I786" s="25"/>
      <c r="J786" s="25"/>
      <c r="K786" s="25"/>
      <c r="L786" s="25"/>
      <c r="M786" s="25"/>
      <c r="N786" s="25"/>
      <c r="O786" s="25"/>
      <c r="P786" s="25"/>
      <c r="Q786" s="7"/>
      <c r="R786" s="7"/>
      <c r="S786" s="7"/>
      <c r="T786" s="7"/>
      <c r="U786" s="7"/>
      <c r="V786" s="7"/>
      <c r="W786" s="7"/>
      <c r="X786" s="7"/>
    </row>
    <row r="787" spans="1:24" x14ac:dyDescent="0.2">
      <c r="A787" s="7"/>
      <c r="B787" s="7"/>
      <c r="C787" s="7"/>
      <c r="D787" s="25"/>
      <c r="E787" s="25"/>
      <c r="F787" s="25"/>
      <c r="G787" s="25"/>
      <c r="H787" s="25"/>
      <c r="I787" s="25"/>
      <c r="J787" s="25"/>
      <c r="K787" s="25"/>
      <c r="L787" s="25"/>
      <c r="M787" s="25"/>
      <c r="N787" s="25"/>
      <c r="O787" s="25"/>
      <c r="P787" s="25"/>
      <c r="Q787" s="7"/>
      <c r="R787" s="7"/>
      <c r="S787" s="7"/>
      <c r="T787" s="7"/>
      <c r="U787" s="7"/>
      <c r="V787" s="7"/>
      <c r="W787" s="7"/>
      <c r="X787" s="7"/>
    </row>
    <row r="788" spans="1:24" x14ac:dyDescent="0.2">
      <c r="A788" s="7"/>
      <c r="B788" s="7"/>
      <c r="C788" s="7"/>
      <c r="D788" s="25"/>
      <c r="E788" s="25"/>
      <c r="F788" s="25"/>
      <c r="G788" s="25"/>
      <c r="H788" s="25"/>
      <c r="I788" s="25"/>
      <c r="J788" s="25"/>
      <c r="K788" s="25"/>
      <c r="L788" s="25"/>
      <c r="M788" s="25"/>
      <c r="N788" s="25"/>
      <c r="O788" s="25"/>
      <c r="P788" s="25"/>
      <c r="Q788" s="7"/>
      <c r="R788" s="7"/>
      <c r="S788" s="7"/>
      <c r="T788" s="7"/>
      <c r="U788" s="7"/>
      <c r="V788" s="7"/>
      <c r="W788" s="7"/>
      <c r="X788" s="7"/>
    </row>
    <row r="789" spans="1:24" x14ac:dyDescent="0.2">
      <c r="A789" s="7"/>
      <c r="B789" s="7"/>
      <c r="C789" s="7"/>
      <c r="D789" s="25"/>
      <c r="E789" s="25"/>
      <c r="F789" s="25"/>
      <c r="G789" s="25"/>
      <c r="H789" s="25"/>
      <c r="I789" s="25"/>
      <c r="J789" s="25"/>
      <c r="K789" s="25"/>
      <c r="L789" s="25"/>
      <c r="M789" s="25"/>
      <c r="N789" s="25"/>
      <c r="O789" s="25"/>
      <c r="P789" s="25"/>
      <c r="Q789" s="7"/>
      <c r="R789" s="7"/>
      <c r="S789" s="7"/>
      <c r="T789" s="7"/>
      <c r="U789" s="7"/>
      <c r="V789" s="7"/>
      <c r="W789" s="7"/>
      <c r="X789" s="7"/>
    </row>
    <row r="790" spans="1:24" x14ac:dyDescent="0.2">
      <c r="A790" s="7"/>
      <c r="B790" s="7"/>
      <c r="C790" s="7"/>
      <c r="D790" s="25"/>
      <c r="E790" s="25"/>
      <c r="F790" s="25"/>
      <c r="G790" s="25"/>
      <c r="H790" s="25"/>
      <c r="I790" s="25"/>
      <c r="J790" s="25"/>
      <c r="K790" s="25"/>
      <c r="L790" s="25"/>
      <c r="M790" s="25"/>
      <c r="N790" s="25"/>
      <c r="O790" s="25"/>
      <c r="P790" s="25"/>
      <c r="Q790" s="7"/>
      <c r="R790" s="7"/>
      <c r="S790" s="7"/>
      <c r="T790" s="7"/>
      <c r="U790" s="7"/>
      <c r="V790" s="7"/>
      <c r="W790" s="7"/>
      <c r="X790" s="7"/>
    </row>
    <row r="791" spans="1:24" x14ac:dyDescent="0.2">
      <c r="A791" s="7"/>
      <c r="B791" s="7"/>
      <c r="C791" s="7"/>
      <c r="D791" s="25"/>
      <c r="E791" s="25"/>
      <c r="F791" s="25"/>
      <c r="G791" s="25"/>
      <c r="H791" s="25"/>
      <c r="I791" s="25"/>
      <c r="J791" s="25"/>
      <c r="K791" s="25"/>
      <c r="L791" s="25"/>
      <c r="M791" s="25"/>
      <c r="N791" s="25"/>
      <c r="O791" s="25"/>
      <c r="P791" s="25"/>
      <c r="Q791" s="7"/>
      <c r="R791" s="7"/>
      <c r="S791" s="7"/>
      <c r="T791" s="7"/>
      <c r="U791" s="7"/>
      <c r="V791" s="7"/>
      <c r="W791" s="7"/>
      <c r="X791" s="7"/>
    </row>
    <row r="792" spans="1:24" x14ac:dyDescent="0.2">
      <c r="A792" s="7"/>
      <c r="B792" s="7"/>
      <c r="C792" s="7"/>
      <c r="D792" s="25"/>
      <c r="E792" s="25"/>
      <c r="F792" s="25"/>
      <c r="G792" s="25"/>
      <c r="H792" s="25"/>
      <c r="I792" s="25"/>
      <c r="J792" s="25"/>
      <c r="K792" s="25"/>
      <c r="L792" s="25"/>
      <c r="M792" s="25"/>
      <c r="N792" s="25"/>
      <c r="O792" s="25"/>
      <c r="P792" s="25"/>
      <c r="Q792" s="7"/>
      <c r="R792" s="7"/>
      <c r="S792" s="7"/>
      <c r="T792" s="7"/>
      <c r="U792" s="7"/>
      <c r="V792" s="7"/>
      <c r="W792" s="7"/>
      <c r="X792" s="7"/>
    </row>
    <row r="793" spans="1:24" x14ac:dyDescent="0.2">
      <c r="A793" s="7"/>
      <c r="B793" s="7"/>
      <c r="C793" s="7"/>
      <c r="D793" s="25"/>
      <c r="E793" s="25"/>
      <c r="F793" s="25"/>
      <c r="G793" s="25"/>
      <c r="H793" s="25"/>
      <c r="I793" s="25"/>
      <c r="J793" s="25"/>
      <c r="K793" s="25"/>
      <c r="L793" s="25"/>
      <c r="M793" s="25"/>
      <c r="N793" s="25"/>
      <c r="O793" s="25"/>
      <c r="P793" s="25"/>
      <c r="Q793" s="7"/>
      <c r="R793" s="7"/>
      <c r="S793" s="7"/>
      <c r="T793" s="7"/>
      <c r="U793" s="7"/>
      <c r="V793" s="7"/>
      <c r="W793" s="7"/>
      <c r="X793" s="7"/>
    </row>
    <row r="794" spans="1:24" x14ac:dyDescent="0.2">
      <c r="A794" s="7"/>
      <c r="B794" s="7"/>
      <c r="C794" s="7"/>
      <c r="D794" s="25"/>
      <c r="E794" s="25"/>
      <c r="F794" s="25"/>
      <c r="G794" s="25"/>
      <c r="H794" s="25"/>
      <c r="I794" s="25"/>
      <c r="J794" s="25"/>
      <c r="K794" s="25"/>
      <c r="L794" s="25"/>
      <c r="M794" s="25"/>
      <c r="N794" s="25"/>
      <c r="O794" s="25"/>
      <c r="P794" s="25"/>
      <c r="Q794" s="7"/>
      <c r="R794" s="7"/>
      <c r="S794" s="7"/>
      <c r="T794" s="7"/>
      <c r="U794" s="7"/>
      <c r="V794" s="7"/>
      <c r="W794" s="7"/>
      <c r="X794" s="7"/>
    </row>
    <row r="795" spans="1:24" x14ac:dyDescent="0.2">
      <c r="A795" s="7"/>
      <c r="B795" s="7"/>
      <c r="C795" s="7"/>
      <c r="D795" s="25"/>
      <c r="E795" s="25"/>
      <c r="F795" s="25"/>
      <c r="G795" s="25"/>
      <c r="H795" s="25"/>
      <c r="I795" s="25"/>
      <c r="J795" s="25"/>
      <c r="K795" s="25"/>
      <c r="L795" s="25"/>
      <c r="M795" s="25"/>
      <c r="N795" s="25"/>
      <c r="O795" s="25"/>
      <c r="P795" s="25"/>
      <c r="Q795" s="7"/>
      <c r="R795" s="7"/>
      <c r="S795" s="7"/>
      <c r="T795" s="7"/>
      <c r="U795" s="7"/>
      <c r="V795" s="7"/>
      <c r="W795" s="7"/>
      <c r="X795" s="7"/>
    </row>
    <row r="796" spans="1:24" x14ac:dyDescent="0.2">
      <c r="A796" s="7"/>
      <c r="B796" s="7"/>
      <c r="C796" s="7"/>
      <c r="D796" s="25"/>
      <c r="E796" s="25"/>
      <c r="F796" s="25"/>
      <c r="G796" s="25"/>
      <c r="H796" s="25"/>
      <c r="I796" s="25"/>
      <c r="J796" s="25"/>
      <c r="K796" s="25"/>
      <c r="L796" s="25"/>
      <c r="M796" s="25"/>
      <c r="N796" s="25"/>
      <c r="O796" s="25"/>
      <c r="P796" s="25"/>
      <c r="Q796" s="7"/>
      <c r="R796" s="7"/>
      <c r="S796" s="7"/>
      <c r="T796" s="7"/>
      <c r="U796" s="7"/>
      <c r="V796" s="7"/>
      <c r="W796" s="7"/>
      <c r="X796" s="7"/>
    </row>
    <row r="797" spans="1:24" x14ac:dyDescent="0.2">
      <c r="A797" s="7"/>
      <c r="B797" s="7"/>
      <c r="C797" s="7"/>
      <c r="D797" s="25"/>
      <c r="E797" s="25"/>
      <c r="F797" s="25"/>
      <c r="G797" s="25"/>
      <c r="H797" s="25"/>
      <c r="I797" s="25"/>
      <c r="J797" s="25"/>
      <c r="K797" s="25"/>
      <c r="L797" s="25"/>
      <c r="M797" s="25"/>
      <c r="N797" s="25"/>
      <c r="O797" s="25"/>
      <c r="P797" s="25"/>
      <c r="Q797" s="7"/>
      <c r="R797" s="7"/>
      <c r="S797" s="7"/>
      <c r="T797" s="7"/>
      <c r="U797" s="7"/>
      <c r="V797" s="7"/>
      <c r="W797" s="7"/>
      <c r="X797" s="7"/>
    </row>
    <row r="798" spans="1:24" x14ac:dyDescent="0.2">
      <c r="A798" s="7"/>
      <c r="B798" s="7"/>
      <c r="C798" s="7"/>
      <c r="D798" s="25"/>
      <c r="E798" s="25"/>
      <c r="F798" s="25"/>
      <c r="G798" s="25"/>
      <c r="H798" s="25"/>
      <c r="I798" s="25"/>
      <c r="J798" s="25"/>
      <c r="K798" s="25"/>
      <c r="L798" s="25"/>
      <c r="M798" s="25"/>
      <c r="N798" s="25"/>
      <c r="O798" s="25"/>
      <c r="P798" s="25"/>
      <c r="Q798" s="7"/>
      <c r="R798" s="7"/>
      <c r="S798" s="7"/>
      <c r="T798" s="7"/>
      <c r="U798" s="7"/>
      <c r="V798" s="7"/>
      <c r="W798" s="7"/>
      <c r="X798" s="7"/>
    </row>
    <row r="799" spans="1:24" x14ac:dyDescent="0.2">
      <c r="A799" s="7"/>
      <c r="B799" s="7"/>
      <c r="C799" s="7"/>
      <c r="D799" s="25"/>
      <c r="E799" s="25"/>
      <c r="F799" s="25"/>
      <c r="G799" s="25"/>
      <c r="H799" s="25"/>
      <c r="I799" s="25"/>
      <c r="J799" s="25"/>
      <c r="K799" s="25"/>
      <c r="L799" s="25"/>
      <c r="M799" s="25"/>
      <c r="N799" s="25"/>
      <c r="O799" s="25"/>
      <c r="P799" s="25"/>
      <c r="Q799" s="7"/>
      <c r="R799" s="7"/>
      <c r="S799" s="7"/>
      <c r="T799" s="7"/>
      <c r="U799" s="7"/>
      <c r="V799" s="7"/>
      <c r="W799" s="7"/>
      <c r="X799" s="7"/>
    </row>
    <row r="800" spans="1:24" x14ac:dyDescent="0.2">
      <c r="A800" s="7"/>
      <c r="B800" s="7"/>
      <c r="C800" s="7"/>
      <c r="D800" s="25"/>
      <c r="E800" s="25"/>
      <c r="F800" s="25"/>
      <c r="G800" s="25"/>
      <c r="H800" s="25"/>
      <c r="I800" s="25"/>
      <c r="J800" s="25"/>
      <c r="K800" s="25"/>
      <c r="L800" s="25"/>
      <c r="M800" s="25"/>
      <c r="N800" s="25"/>
      <c r="O800" s="25"/>
      <c r="P800" s="25"/>
      <c r="Q800" s="7"/>
      <c r="R800" s="7"/>
      <c r="S800" s="7"/>
      <c r="T800" s="7"/>
      <c r="U800" s="7"/>
      <c r="V800" s="7"/>
      <c r="W800" s="7"/>
      <c r="X800" s="7"/>
    </row>
    <row r="801" spans="1:24" x14ac:dyDescent="0.2">
      <c r="A801" s="7"/>
      <c r="B801" s="7"/>
      <c r="C801" s="7"/>
      <c r="D801" s="25"/>
      <c r="E801" s="25"/>
      <c r="F801" s="25"/>
      <c r="G801" s="25"/>
      <c r="H801" s="25"/>
      <c r="I801" s="25"/>
      <c r="J801" s="25"/>
      <c r="K801" s="25"/>
      <c r="L801" s="25"/>
      <c r="M801" s="25"/>
      <c r="N801" s="25"/>
      <c r="O801" s="25"/>
      <c r="P801" s="25"/>
      <c r="Q801" s="7"/>
      <c r="R801" s="7"/>
      <c r="S801" s="7"/>
      <c r="T801" s="7"/>
      <c r="U801" s="7"/>
      <c r="V801" s="7"/>
      <c r="W801" s="7"/>
      <c r="X801" s="7"/>
    </row>
    <row r="802" spans="1:24" x14ac:dyDescent="0.2">
      <c r="A802" s="7"/>
      <c r="B802" s="7"/>
      <c r="C802" s="7"/>
      <c r="D802" s="25"/>
      <c r="E802" s="25"/>
      <c r="F802" s="25"/>
      <c r="G802" s="25"/>
      <c r="H802" s="25"/>
      <c r="I802" s="25"/>
      <c r="J802" s="25"/>
      <c r="K802" s="25"/>
      <c r="L802" s="25"/>
      <c r="M802" s="25"/>
      <c r="N802" s="25"/>
      <c r="O802" s="25"/>
      <c r="P802" s="25"/>
      <c r="Q802" s="7"/>
      <c r="R802" s="7"/>
      <c r="S802" s="7"/>
      <c r="T802" s="7"/>
      <c r="U802" s="7"/>
      <c r="V802" s="7"/>
      <c r="W802" s="7"/>
      <c r="X802" s="7"/>
    </row>
    <row r="803" spans="1:24" x14ac:dyDescent="0.2">
      <c r="A803" s="7"/>
      <c r="B803" s="7"/>
      <c r="C803" s="7"/>
      <c r="D803" s="25"/>
      <c r="E803" s="25"/>
      <c r="F803" s="25"/>
      <c r="G803" s="25"/>
      <c r="H803" s="25"/>
      <c r="I803" s="25"/>
      <c r="J803" s="25"/>
      <c r="K803" s="25"/>
      <c r="L803" s="25"/>
      <c r="M803" s="25"/>
      <c r="N803" s="25"/>
      <c r="O803" s="25"/>
      <c r="P803" s="25"/>
      <c r="Q803" s="7"/>
      <c r="R803" s="7"/>
      <c r="S803" s="7"/>
      <c r="T803" s="7"/>
      <c r="U803" s="7"/>
      <c r="V803" s="7"/>
      <c r="W803" s="7"/>
      <c r="X803" s="7"/>
    </row>
    <row r="804" spans="1:24" x14ac:dyDescent="0.2">
      <c r="A804" s="7"/>
      <c r="B804" s="7"/>
      <c r="C804" s="7"/>
      <c r="D804" s="25"/>
      <c r="E804" s="25"/>
      <c r="F804" s="25"/>
      <c r="G804" s="25"/>
      <c r="H804" s="25"/>
      <c r="I804" s="25"/>
      <c r="J804" s="25"/>
      <c r="K804" s="25"/>
      <c r="L804" s="25"/>
      <c r="M804" s="25"/>
      <c r="N804" s="25"/>
      <c r="O804" s="25"/>
      <c r="P804" s="25"/>
      <c r="Q804" s="7"/>
      <c r="R804" s="7"/>
      <c r="S804" s="7"/>
      <c r="T804" s="7"/>
      <c r="U804" s="7"/>
      <c r="V804" s="7"/>
      <c r="W804" s="7"/>
      <c r="X804" s="7"/>
    </row>
    <row r="805" spans="1:24" x14ac:dyDescent="0.2">
      <c r="A805" s="7"/>
      <c r="B805" s="7"/>
      <c r="C805" s="7"/>
      <c r="D805" s="25"/>
      <c r="E805" s="25"/>
      <c r="F805" s="25"/>
      <c r="G805" s="25"/>
      <c r="H805" s="25"/>
      <c r="I805" s="25"/>
      <c r="J805" s="25"/>
      <c r="K805" s="25"/>
      <c r="L805" s="25"/>
      <c r="M805" s="25"/>
      <c r="N805" s="25"/>
      <c r="O805" s="25"/>
      <c r="P805" s="25"/>
      <c r="Q805" s="7"/>
      <c r="R805" s="7"/>
      <c r="S805" s="7"/>
      <c r="T805" s="7"/>
      <c r="U805" s="7"/>
      <c r="V805" s="7"/>
      <c r="W805" s="7"/>
      <c r="X805" s="7"/>
    </row>
    <row r="806" spans="1:24" x14ac:dyDescent="0.2">
      <c r="A806" s="7"/>
      <c r="B806" s="7"/>
      <c r="C806" s="7"/>
      <c r="D806" s="25"/>
      <c r="E806" s="25"/>
      <c r="F806" s="25"/>
      <c r="G806" s="25"/>
      <c r="H806" s="25"/>
      <c r="I806" s="25"/>
      <c r="J806" s="25"/>
      <c r="K806" s="25"/>
      <c r="L806" s="25"/>
      <c r="M806" s="25"/>
      <c r="N806" s="25"/>
      <c r="O806" s="25"/>
      <c r="P806" s="25"/>
      <c r="Q806" s="7"/>
      <c r="R806" s="7"/>
      <c r="S806" s="7"/>
      <c r="T806" s="7"/>
      <c r="U806" s="7"/>
      <c r="V806" s="7"/>
      <c r="W806" s="7"/>
      <c r="X806" s="7"/>
    </row>
    <row r="807" spans="1:24" x14ac:dyDescent="0.2">
      <c r="A807" s="7"/>
      <c r="B807" s="7"/>
      <c r="C807" s="7"/>
      <c r="D807" s="25"/>
      <c r="E807" s="25"/>
      <c r="F807" s="25"/>
      <c r="G807" s="25"/>
      <c r="H807" s="25"/>
      <c r="I807" s="25"/>
      <c r="J807" s="25"/>
      <c r="K807" s="25"/>
      <c r="L807" s="25"/>
      <c r="M807" s="25"/>
      <c r="N807" s="25"/>
      <c r="O807" s="25"/>
      <c r="P807" s="25"/>
      <c r="Q807" s="7"/>
      <c r="R807" s="7"/>
      <c r="S807" s="7"/>
      <c r="T807" s="7"/>
      <c r="U807" s="7"/>
      <c r="V807" s="7"/>
      <c r="W807" s="7"/>
      <c r="X807" s="7"/>
    </row>
    <row r="808" spans="1:24" x14ac:dyDescent="0.2">
      <c r="A808" s="7"/>
      <c r="B808" s="7"/>
      <c r="C808" s="7"/>
      <c r="D808" s="25"/>
      <c r="E808" s="25"/>
      <c r="F808" s="25"/>
      <c r="G808" s="25"/>
      <c r="H808" s="25"/>
      <c r="I808" s="25"/>
      <c r="J808" s="25"/>
      <c r="K808" s="25"/>
      <c r="L808" s="25"/>
      <c r="M808" s="25"/>
      <c r="N808" s="25"/>
      <c r="O808" s="25"/>
      <c r="P808" s="25"/>
      <c r="Q808" s="7"/>
      <c r="R808" s="7"/>
      <c r="S808" s="7"/>
      <c r="T808" s="7"/>
      <c r="U808" s="7"/>
      <c r="V808" s="7"/>
      <c r="W808" s="7"/>
      <c r="X808" s="7"/>
    </row>
    <row r="809" spans="1:24" x14ac:dyDescent="0.2">
      <c r="A809" s="7"/>
      <c r="B809" s="7"/>
      <c r="C809" s="7"/>
      <c r="D809" s="25"/>
      <c r="E809" s="25"/>
      <c r="F809" s="25"/>
      <c r="G809" s="25"/>
      <c r="H809" s="25"/>
      <c r="I809" s="25"/>
      <c r="J809" s="25"/>
      <c r="K809" s="25"/>
      <c r="L809" s="25"/>
      <c r="M809" s="25"/>
      <c r="N809" s="25"/>
      <c r="O809" s="25"/>
      <c r="P809" s="25"/>
      <c r="Q809" s="7"/>
      <c r="R809" s="7"/>
      <c r="S809" s="7"/>
      <c r="T809" s="7"/>
      <c r="U809" s="7"/>
      <c r="V809" s="7"/>
      <c r="W809" s="7"/>
      <c r="X809" s="7"/>
    </row>
    <row r="810" spans="1:24" x14ac:dyDescent="0.2">
      <c r="A810" s="7"/>
      <c r="B810" s="7"/>
      <c r="C810" s="7"/>
      <c r="D810" s="25"/>
      <c r="E810" s="25"/>
      <c r="F810" s="25"/>
      <c r="G810" s="25"/>
      <c r="H810" s="25"/>
      <c r="I810" s="25"/>
      <c r="J810" s="25"/>
      <c r="K810" s="25"/>
      <c r="L810" s="25"/>
      <c r="M810" s="25"/>
      <c r="N810" s="25"/>
      <c r="O810" s="25"/>
      <c r="P810" s="25"/>
      <c r="Q810" s="7"/>
      <c r="R810" s="7"/>
      <c r="S810" s="7"/>
      <c r="T810" s="7"/>
      <c r="U810" s="7"/>
      <c r="V810" s="7"/>
      <c r="W810" s="7"/>
      <c r="X810" s="7"/>
    </row>
    <row r="811" spans="1:24" x14ac:dyDescent="0.2">
      <c r="A811" s="7"/>
      <c r="B811" s="7"/>
      <c r="C811" s="7"/>
      <c r="D811" s="25"/>
      <c r="E811" s="25"/>
      <c r="F811" s="25"/>
      <c r="G811" s="25"/>
      <c r="H811" s="25"/>
      <c r="I811" s="25"/>
      <c r="J811" s="25"/>
      <c r="K811" s="25"/>
      <c r="L811" s="25"/>
      <c r="M811" s="25"/>
      <c r="N811" s="25"/>
      <c r="O811" s="25"/>
      <c r="P811" s="25"/>
      <c r="Q811" s="7"/>
      <c r="R811" s="7"/>
      <c r="S811" s="7"/>
      <c r="T811" s="7"/>
      <c r="U811" s="7"/>
      <c r="V811" s="7"/>
      <c r="W811" s="7"/>
      <c r="X811" s="7"/>
    </row>
    <row r="812" spans="1:24" x14ac:dyDescent="0.2">
      <c r="A812" s="7"/>
      <c r="B812" s="7"/>
      <c r="C812" s="7"/>
      <c r="D812" s="25"/>
      <c r="E812" s="25"/>
      <c r="F812" s="25"/>
      <c r="G812" s="25"/>
      <c r="H812" s="25"/>
      <c r="I812" s="25"/>
      <c r="J812" s="25"/>
      <c r="K812" s="25"/>
      <c r="L812" s="25"/>
      <c r="M812" s="25"/>
      <c r="N812" s="25"/>
      <c r="O812" s="25"/>
      <c r="P812" s="25"/>
      <c r="Q812" s="7"/>
      <c r="R812" s="7"/>
      <c r="S812" s="7"/>
      <c r="T812" s="7"/>
      <c r="U812" s="7"/>
      <c r="V812" s="7"/>
      <c r="W812" s="7"/>
      <c r="X812" s="7"/>
    </row>
    <row r="813" spans="1:24" x14ac:dyDescent="0.2">
      <c r="A813" s="7"/>
      <c r="B813" s="7"/>
      <c r="C813" s="7"/>
      <c r="D813" s="25"/>
      <c r="E813" s="25"/>
      <c r="F813" s="25"/>
      <c r="G813" s="25"/>
      <c r="H813" s="25"/>
      <c r="I813" s="25"/>
      <c r="J813" s="25"/>
      <c r="K813" s="25"/>
      <c r="L813" s="25"/>
      <c r="M813" s="25"/>
      <c r="N813" s="25"/>
      <c r="O813" s="25"/>
      <c r="P813" s="25"/>
      <c r="Q813" s="7"/>
      <c r="R813" s="7"/>
      <c r="S813" s="7"/>
      <c r="T813" s="7"/>
      <c r="U813" s="7"/>
      <c r="V813" s="7"/>
      <c r="W813" s="7"/>
      <c r="X813" s="7"/>
    </row>
    <row r="814" spans="1:24" x14ac:dyDescent="0.2">
      <c r="A814" s="7"/>
      <c r="B814" s="7"/>
      <c r="C814" s="7"/>
      <c r="D814" s="25"/>
      <c r="E814" s="25"/>
      <c r="F814" s="25"/>
      <c r="G814" s="25"/>
      <c r="H814" s="25"/>
      <c r="I814" s="25"/>
      <c r="J814" s="25"/>
      <c r="K814" s="25"/>
      <c r="L814" s="25"/>
      <c r="M814" s="25"/>
      <c r="N814" s="25"/>
      <c r="O814" s="25"/>
      <c r="P814" s="25"/>
      <c r="Q814" s="7"/>
      <c r="R814" s="7"/>
      <c r="S814" s="7"/>
      <c r="T814" s="7"/>
      <c r="U814" s="7"/>
      <c r="V814" s="7"/>
      <c r="W814" s="7"/>
      <c r="X814" s="7"/>
    </row>
    <row r="815" spans="1:24" x14ac:dyDescent="0.2">
      <c r="A815" s="7"/>
      <c r="B815" s="7"/>
      <c r="C815" s="7"/>
      <c r="D815" s="25"/>
      <c r="E815" s="25"/>
      <c r="F815" s="25"/>
      <c r="G815" s="25"/>
      <c r="H815" s="25"/>
      <c r="I815" s="25"/>
      <c r="J815" s="25"/>
      <c r="K815" s="25"/>
      <c r="L815" s="25"/>
      <c r="M815" s="25"/>
      <c r="N815" s="25"/>
      <c r="O815" s="25"/>
      <c r="P815" s="25"/>
      <c r="Q815" s="7"/>
      <c r="R815" s="7"/>
      <c r="S815" s="7"/>
      <c r="T815" s="7"/>
      <c r="U815" s="7"/>
      <c r="V815" s="7"/>
      <c r="W815" s="7"/>
      <c r="X815" s="7"/>
    </row>
    <row r="816" spans="1:24" x14ac:dyDescent="0.2">
      <c r="A816" s="7"/>
      <c r="B816" s="7"/>
      <c r="C816" s="7"/>
      <c r="D816" s="25"/>
      <c r="E816" s="25"/>
      <c r="F816" s="25"/>
      <c r="G816" s="25"/>
      <c r="H816" s="25"/>
      <c r="I816" s="25"/>
      <c r="J816" s="25"/>
      <c r="K816" s="25"/>
      <c r="L816" s="25"/>
      <c r="M816" s="25"/>
      <c r="N816" s="25"/>
      <c r="O816" s="25"/>
      <c r="P816" s="25"/>
      <c r="Q816" s="7"/>
      <c r="R816" s="7"/>
      <c r="S816" s="7"/>
      <c r="T816" s="7"/>
      <c r="U816" s="7"/>
      <c r="V816" s="7"/>
      <c r="W816" s="7"/>
      <c r="X816" s="7"/>
    </row>
    <row r="817" spans="1:24" x14ac:dyDescent="0.2">
      <c r="A817" s="7"/>
      <c r="B817" s="7"/>
      <c r="C817" s="7"/>
      <c r="D817" s="25"/>
      <c r="E817" s="25"/>
      <c r="F817" s="25"/>
      <c r="G817" s="25"/>
      <c r="H817" s="25"/>
      <c r="I817" s="25"/>
      <c r="J817" s="25"/>
      <c r="K817" s="25"/>
      <c r="L817" s="25"/>
      <c r="M817" s="25"/>
      <c r="N817" s="25"/>
      <c r="O817" s="25"/>
      <c r="P817" s="25"/>
      <c r="Q817" s="7"/>
      <c r="R817" s="7"/>
      <c r="S817" s="7"/>
      <c r="T817" s="7"/>
      <c r="U817" s="7"/>
      <c r="V817" s="7"/>
      <c r="W817" s="7"/>
      <c r="X817" s="7"/>
    </row>
    <row r="818" spans="1:24" x14ac:dyDescent="0.2">
      <c r="A818" s="7"/>
      <c r="B818" s="7"/>
      <c r="C818" s="7"/>
      <c r="D818" s="25"/>
      <c r="E818" s="25"/>
      <c r="F818" s="25"/>
      <c r="G818" s="25"/>
      <c r="H818" s="25"/>
      <c r="I818" s="25"/>
      <c r="J818" s="25"/>
      <c r="K818" s="25"/>
      <c r="L818" s="25"/>
      <c r="M818" s="25"/>
      <c r="N818" s="25"/>
      <c r="O818" s="25"/>
      <c r="P818" s="25"/>
      <c r="Q818" s="7"/>
      <c r="R818" s="7"/>
      <c r="S818" s="7"/>
      <c r="T818" s="7"/>
      <c r="U818" s="7"/>
      <c r="V818" s="7"/>
      <c r="W818" s="7"/>
      <c r="X818" s="7"/>
    </row>
    <row r="819" spans="1:24" x14ac:dyDescent="0.2">
      <c r="A819" s="7"/>
      <c r="B819" s="7"/>
      <c r="C819" s="7"/>
      <c r="D819" s="25"/>
      <c r="E819" s="25"/>
      <c r="F819" s="25"/>
      <c r="G819" s="25"/>
      <c r="H819" s="25"/>
      <c r="I819" s="25"/>
      <c r="J819" s="25"/>
      <c r="K819" s="25"/>
      <c r="L819" s="25"/>
      <c r="M819" s="25"/>
      <c r="N819" s="25"/>
      <c r="O819" s="25"/>
      <c r="P819" s="25"/>
      <c r="Q819" s="7"/>
      <c r="R819" s="7"/>
      <c r="S819" s="7"/>
      <c r="T819" s="7"/>
      <c r="U819" s="7"/>
      <c r="V819" s="7"/>
      <c r="W819" s="7"/>
      <c r="X819" s="7"/>
    </row>
    <row r="820" spans="1:24" x14ac:dyDescent="0.2">
      <c r="A820" s="7"/>
      <c r="B820" s="7"/>
      <c r="C820" s="7"/>
      <c r="D820" s="25"/>
      <c r="E820" s="25"/>
      <c r="F820" s="25"/>
      <c r="G820" s="25"/>
      <c r="H820" s="25"/>
      <c r="I820" s="25"/>
      <c r="J820" s="25"/>
      <c r="K820" s="25"/>
      <c r="L820" s="25"/>
      <c r="M820" s="25"/>
      <c r="N820" s="25"/>
      <c r="O820" s="25"/>
      <c r="P820" s="25"/>
      <c r="Q820" s="7"/>
      <c r="R820" s="7"/>
      <c r="S820" s="7"/>
      <c r="T820" s="7"/>
      <c r="U820" s="7"/>
      <c r="V820" s="7"/>
      <c r="W820" s="7"/>
      <c r="X820" s="7"/>
    </row>
    <row r="821" spans="1:24" x14ac:dyDescent="0.2">
      <c r="A821" s="7"/>
      <c r="B821" s="7"/>
      <c r="C821" s="7"/>
      <c r="D821" s="25"/>
      <c r="E821" s="25"/>
      <c r="F821" s="25"/>
      <c r="G821" s="25"/>
      <c r="H821" s="25"/>
      <c r="I821" s="25"/>
      <c r="J821" s="25"/>
      <c r="K821" s="25"/>
      <c r="L821" s="25"/>
      <c r="M821" s="25"/>
      <c r="N821" s="25"/>
      <c r="O821" s="25"/>
      <c r="P821" s="25"/>
      <c r="Q821" s="7"/>
      <c r="R821" s="7"/>
      <c r="S821" s="7"/>
      <c r="T821" s="7"/>
      <c r="U821" s="7"/>
      <c r="V821" s="7"/>
      <c r="W821" s="7"/>
      <c r="X821" s="7"/>
    </row>
    <row r="822" spans="1:24" x14ac:dyDescent="0.2">
      <c r="A822" s="7"/>
      <c r="B822" s="7"/>
      <c r="C822" s="7"/>
      <c r="D822" s="25"/>
      <c r="E822" s="25"/>
      <c r="F822" s="25"/>
      <c r="G822" s="25"/>
      <c r="H822" s="25"/>
      <c r="I822" s="25"/>
      <c r="J822" s="25"/>
      <c r="K822" s="25"/>
      <c r="L822" s="25"/>
      <c r="M822" s="25"/>
      <c r="N822" s="25"/>
      <c r="O822" s="25"/>
      <c r="P822" s="25"/>
      <c r="Q822" s="7"/>
      <c r="R822" s="7"/>
      <c r="S822" s="7"/>
      <c r="T822" s="7"/>
      <c r="U822" s="7"/>
      <c r="V822" s="7"/>
      <c r="W822" s="7"/>
      <c r="X822" s="7"/>
    </row>
    <row r="823" spans="1:24" x14ac:dyDescent="0.2">
      <c r="A823" s="7"/>
      <c r="B823" s="7"/>
      <c r="C823" s="7"/>
      <c r="D823" s="25"/>
      <c r="E823" s="25"/>
      <c r="F823" s="25"/>
      <c r="G823" s="25"/>
      <c r="H823" s="25"/>
      <c r="I823" s="25"/>
      <c r="J823" s="25"/>
      <c r="K823" s="25"/>
      <c r="L823" s="25"/>
      <c r="M823" s="25"/>
      <c r="N823" s="25"/>
      <c r="O823" s="25"/>
      <c r="P823" s="25"/>
      <c r="Q823" s="7"/>
      <c r="R823" s="7"/>
      <c r="S823" s="7"/>
      <c r="T823" s="7"/>
      <c r="U823" s="7"/>
      <c r="V823" s="7"/>
      <c r="W823" s="7"/>
      <c r="X823" s="7"/>
    </row>
    <row r="824" spans="1:24" x14ac:dyDescent="0.2">
      <c r="A824" s="7"/>
      <c r="B824" s="7"/>
      <c r="C824" s="7"/>
      <c r="D824" s="25"/>
      <c r="E824" s="25"/>
      <c r="F824" s="25"/>
      <c r="G824" s="25"/>
      <c r="H824" s="25"/>
      <c r="I824" s="25"/>
      <c r="J824" s="25"/>
      <c r="K824" s="25"/>
      <c r="L824" s="25"/>
      <c r="M824" s="25"/>
      <c r="N824" s="25"/>
      <c r="O824" s="25"/>
      <c r="P824" s="25"/>
      <c r="Q824" s="7"/>
      <c r="R824" s="7"/>
      <c r="S824" s="7"/>
      <c r="T824" s="7"/>
      <c r="U824" s="7"/>
      <c r="V824" s="7"/>
      <c r="W824" s="7"/>
      <c r="X824" s="7"/>
    </row>
    <row r="825" spans="1:24" x14ac:dyDescent="0.2">
      <c r="A825" s="7"/>
      <c r="B825" s="7"/>
      <c r="C825" s="7"/>
      <c r="D825" s="25"/>
      <c r="E825" s="25"/>
      <c r="F825" s="25"/>
      <c r="G825" s="25"/>
      <c r="H825" s="25"/>
      <c r="I825" s="25"/>
      <c r="J825" s="25"/>
      <c r="K825" s="25"/>
      <c r="L825" s="25"/>
      <c r="M825" s="25"/>
      <c r="N825" s="25"/>
      <c r="O825" s="25"/>
      <c r="P825" s="25"/>
      <c r="Q825" s="7"/>
      <c r="R825" s="7"/>
      <c r="S825" s="7"/>
      <c r="T825" s="7"/>
      <c r="U825" s="7"/>
      <c r="V825" s="7"/>
      <c r="W825" s="7"/>
      <c r="X825" s="7"/>
    </row>
    <row r="826" spans="1:24" x14ac:dyDescent="0.2">
      <c r="A826" s="7"/>
      <c r="B826" s="7"/>
      <c r="C826" s="7"/>
      <c r="D826" s="25"/>
      <c r="E826" s="25"/>
      <c r="F826" s="25"/>
      <c r="G826" s="25"/>
      <c r="H826" s="25"/>
      <c r="I826" s="25"/>
      <c r="J826" s="25"/>
      <c r="K826" s="25"/>
      <c r="L826" s="25"/>
      <c r="M826" s="25"/>
      <c r="N826" s="25"/>
      <c r="O826" s="25"/>
      <c r="P826" s="25"/>
      <c r="Q826" s="7"/>
      <c r="R826" s="7"/>
      <c r="S826" s="7"/>
      <c r="T826" s="7"/>
      <c r="U826" s="7"/>
      <c r="V826" s="7"/>
      <c r="W826" s="7"/>
      <c r="X826" s="7"/>
    </row>
    <row r="827" spans="1:24" x14ac:dyDescent="0.2">
      <c r="A827" s="7"/>
      <c r="B827" s="7"/>
      <c r="C827" s="7"/>
      <c r="D827" s="25"/>
      <c r="E827" s="25"/>
      <c r="F827" s="25"/>
      <c r="G827" s="25"/>
      <c r="H827" s="25"/>
      <c r="I827" s="25"/>
      <c r="J827" s="25"/>
      <c r="K827" s="25"/>
      <c r="L827" s="25"/>
      <c r="M827" s="25"/>
      <c r="N827" s="25"/>
      <c r="O827" s="25"/>
      <c r="P827" s="25"/>
      <c r="Q827" s="7"/>
      <c r="R827" s="7"/>
      <c r="S827" s="7"/>
      <c r="T827" s="7"/>
      <c r="U827" s="7"/>
      <c r="V827" s="7"/>
      <c r="W827" s="7"/>
      <c r="X827" s="7"/>
    </row>
    <row r="828" spans="1:24" x14ac:dyDescent="0.2">
      <c r="A828" s="7"/>
      <c r="B828" s="7"/>
      <c r="C828" s="7"/>
      <c r="D828" s="25"/>
      <c r="E828" s="25"/>
      <c r="F828" s="25"/>
      <c r="G828" s="25"/>
      <c r="H828" s="25"/>
      <c r="I828" s="25"/>
      <c r="J828" s="25"/>
      <c r="K828" s="25"/>
      <c r="L828" s="25"/>
      <c r="M828" s="25"/>
      <c r="N828" s="25"/>
      <c r="O828" s="25"/>
      <c r="P828" s="25"/>
      <c r="Q828" s="7"/>
      <c r="R828" s="7"/>
      <c r="S828" s="7"/>
      <c r="T828" s="7"/>
      <c r="U828" s="7"/>
      <c r="V828" s="7"/>
      <c r="W828" s="7"/>
      <c r="X828" s="7"/>
    </row>
    <row r="829" spans="1:24" x14ac:dyDescent="0.2">
      <c r="A829" s="7"/>
      <c r="B829" s="7"/>
      <c r="C829" s="7"/>
      <c r="D829" s="25"/>
      <c r="E829" s="25"/>
      <c r="F829" s="25"/>
      <c r="G829" s="25"/>
      <c r="H829" s="25"/>
      <c r="I829" s="25"/>
      <c r="J829" s="25"/>
      <c r="K829" s="25"/>
      <c r="L829" s="25"/>
      <c r="M829" s="25"/>
      <c r="N829" s="25"/>
      <c r="O829" s="25"/>
      <c r="P829" s="25"/>
      <c r="Q829" s="7"/>
      <c r="R829" s="7"/>
      <c r="S829" s="7"/>
      <c r="T829" s="7"/>
      <c r="U829" s="7"/>
      <c r="V829" s="7"/>
      <c r="W829" s="7"/>
      <c r="X829" s="7"/>
    </row>
    <row r="830" spans="1:24" x14ac:dyDescent="0.2">
      <c r="A830" s="7"/>
      <c r="B830" s="7"/>
      <c r="C830" s="7"/>
      <c r="D830" s="25"/>
      <c r="E830" s="25"/>
      <c r="F830" s="25"/>
      <c r="G830" s="25"/>
      <c r="H830" s="25"/>
      <c r="I830" s="25"/>
      <c r="J830" s="25"/>
      <c r="K830" s="25"/>
      <c r="L830" s="25"/>
      <c r="M830" s="25"/>
      <c r="N830" s="25"/>
      <c r="O830" s="25"/>
      <c r="P830" s="25"/>
      <c r="Q830" s="7"/>
      <c r="R830" s="7"/>
      <c r="S830" s="7"/>
      <c r="T830" s="7"/>
      <c r="U830" s="7"/>
      <c r="V830" s="7"/>
      <c r="W830" s="7"/>
      <c r="X830" s="7"/>
    </row>
    <row r="831" spans="1:24" x14ac:dyDescent="0.2">
      <c r="A831" s="7"/>
      <c r="B831" s="7"/>
      <c r="C831" s="7"/>
      <c r="D831" s="25"/>
      <c r="E831" s="25"/>
      <c r="F831" s="25"/>
      <c r="G831" s="25"/>
      <c r="H831" s="25"/>
      <c r="I831" s="25"/>
      <c r="J831" s="25"/>
      <c r="K831" s="25"/>
      <c r="L831" s="25"/>
      <c r="M831" s="25"/>
      <c r="N831" s="25"/>
      <c r="O831" s="25"/>
      <c r="P831" s="25"/>
      <c r="Q831" s="7"/>
      <c r="R831" s="7"/>
      <c r="S831" s="7"/>
      <c r="T831" s="7"/>
      <c r="U831" s="7"/>
      <c r="V831" s="7"/>
      <c r="W831" s="7"/>
      <c r="X831" s="7"/>
    </row>
    <row r="832" spans="1:24" x14ac:dyDescent="0.2">
      <c r="A832" s="7"/>
      <c r="B832" s="7"/>
      <c r="C832" s="7"/>
      <c r="D832" s="25"/>
      <c r="E832" s="25"/>
      <c r="F832" s="25"/>
      <c r="G832" s="25"/>
      <c r="H832" s="25"/>
      <c r="I832" s="25"/>
      <c r="J832" s="25"/>
      <c r="K832" s="25"/>
      <c r="L832" s="25"/>
      <c r="M832" s="25"/>
      <c r="N832" s="25"/>
      <c r="O832" s="25"/>
      <c r="P832" s="25"/>
      <c r="Q832" s="7"/>
      <c r="R832" s="7"/>
      <c r="S832" s="7"/>
      <c r="T832" s="7"/>
      <c r="U832" s="7"/>
      <c r="V832" s="7"/>
      <c r="W832" s="7"/>
      <c r="X832" s="7"/>
    </row>
    <row r="833" spans="1:24" x14ac:dyDescent="0.2">
      <c r="A833" s="7"/>
      <c r="B833" s="7"/>
      <c r="C833" s="7"/>
      <c r="D833" s="25"/>
      <c r="E833" s="25"/>
      <c r="F833" s="25"/>
      <c r="G833" s="25"/>
      <c r="H833" s="25"/>
      <c r="I833" s="25"/>
      <c r="J833" s="25"/>
      <c r="K833" s="25"/>
      <c r="L833" s="25"/>
      <c r="M833" s="25"/>
      <c r="N833" s="25"/>
      <c r="O833" s="25"/>
      <c r="P833" s="25"/>
      <c r="Q833" s="7"/>
      <c r="R833" s="7"/>
      <c r="S833" s="7"/>
      <c r="T833" s="7"/>
      <c r="U833" s="7"/>
      <c r="V833" s="7"/>
      <c r="W833" s="7"/>
      <c r="X833" s="7"/>
    </row>
    <row r="834" spans="1:24" x14ac:dyDescent="0.2">
      <c r="A834" s="7"/>
      <c r="B834" s="7"/>
      <c r="C834" s="7"/>
      <c r="D834" s="25"/>
      <c r="E834" s="25"/>
      <c r="F834" s="25"/>
      <c r="G834" s="25"/>
      <c r="H834" s="25"/>
      <c r="I834" s="25"/>
      <c r="J834" s="25"/>
      <c r="K834" s="25"/>
      <c r="L834" s="25"/>
      <c r="M834" s="25"/>
      <c r="N834" s="25"/>
      <c r="O834" s="25"/>
      <c r="P834" s="25"/>
      <c r="Q834" s="7"/>
      <c r="R834" s="7"/>
      <c r="S834" s="7"/>
      <c r="T834" s="7"/>
      <c r="U834" s="7"/>
      <c r="V834" s="7"/>
      <c r="W834" s="7"/>
      <c r="X834" s="7"/>
    </row>
    <row r="835" spans="1:24" x14ac:dyDescent="0.2">
      <c r="A835" s="7"/>
      <c r="B835" s="7"/>
      <c r="C835" s="7"/>
      <c r="D835" s="25"/>
      <c r="E835" s="25"/>
      <c r="F835" s="25"/>
      <c r="G835" s="25"/>
      <c r="H835" s="25"/>
      <c r="I835" s="25"/>
      <c r="J835" s="25"/>
      <c r="K835" s="25"/>
      <c r="L835" s="25"/>
      <c r="M835" s="25"/>
      <c r="N835" s="25"/>
      <c r="O835" s="25"/>
      <c r="P835" s="25"/>
      <c r="Q835" s="7"/>
      <c r="R835" s="7"/>
      <c r="S835" s="7"/>
      <c r="T835" s="7"/>
      <c r="U835" s="7"/>
      <c r="V835" s="7"/>
      <c r="W835" s="7"/>
      <c r="X835" s="7"/>
    </row>
    <row r="836" spans="1:24" x14ac:dyDescent="0.2">
      <c r="A836" s="7"/>
      <c r="B836" s="7"/>
      <c r="C836" s="7"/>
      <c r="D836" s="25"/>
      <c r="E836" s="25"/>
      <c r="F836" s="25"/>
      <c r="G836" s="25"/>
      <c r="H836" s="25"/>
      <c r="I836" s="25"/>
      <c r="J836" s="25"/>
      <c r="K836" s="25"/>
      <c r="L836" s="25"/>
      <c r="M836" s="25"/>
      <c r="N836" s="25"/>
      <c r="O836" s="25"/>
      <c r="P836" s="25"/>
      <c r="Q836" s="7"/>
      <c r="R836" s="7"/>
      <c r="S836" s="7"/>
      <c r="T836" s="7"/>
      <c r="U836" s="7"/>
      <c r="V836" s="7"/>
      <c r="W836" s="7"/>
      <c r="X836" s="7"/>
    </row>
    <row r="837" spans="1:24" x14ac:dyDescent="0.2">
      <c r="A837" s="7"/>
      <c r="B837" s="7"/>
      <c r="C837" s="7"/>
      <c r="D837" s="25"/>
      <c r="E837" s="25"/>
      <c r="F837" s="25"/>
      <c r="G837" s="25"/>
      <c r="H837" s="25"/>
      <c r="I837" s="25"/>
      <c r="J837" s="25"/>
      <c r="K837" s="25"/>
      <c r="L837" s="25"/>
      <c r="M837" s="25"/>
      <c r="N837" s="25"/>
      <c r="O837" s="25"/>
      <c r="P837" s="25"/>
      <c r="Q837" s="7"/>
      <c r="R837" s="7"/>
      <c r="S837" s="7"/>
      <c r="T837" s="7"/>
      <c r="U837" s="7"/>
      <c r="V837" s="7"/>
      <c r="W837" s="7"/>
      <c r="X837" s="7"/>
    </row>
    <row r="838" spans="1:24" x14ac:dyDescent="0.2">
      <c r="A838" s="7"/>
      <c r="B838" s="7"/>
      <c r="C838" s="7"/>
      <c r="D838" s="25"/>
      <c r="E838" s="25"/>
      <c r="F838" s="25"/>
      <c r="G838" s="25"/>
      <c r="H838" s="25"/>
      <c r="I838" s="25"/>
      <c r="J838" s="25"/>
      <c r="K838" s="25"/>
      <c r="L838" s="25"/>
      <c r="M838" s="25"/>
      <c r="N838" s="25"/>
      <c r="O838" s="25"/>
      <c r="P838" s="25"/>
      <c r="Q838" s="7"/>
      <c r="R838" s="7"/>
      <c r="S838" s="7"/>
      <c r="T838" s="7"/>
      <c r="U838" s="7"/>
      <c r="V838" s="7"/>
      <c r="W838" s="7"/>
      <c r="X838" s="7"/>
    </row>
    <row r="839" spans="1:24" x14ac:dyDescent="0.2">
      <c r="A839" s="7"/>
      <c r="B839" s="7"/>
      <c r="C839" s="7"/>
      <c r="D839" s="25"/>
      <c r="E839" s="25"/>
      <c r="F839" s="25"/>
      <c r="G839" s="25"/>
      <c r="H839" s="25"/>
      <c r="I839" s="25"/>
      <c r="J839" s="25"/>
      <c r="K839" s="25"/>
      <c r="L839" s="25"/>
      <c r="M839" s="25"/>
      <c r="N839" s="25"/>
      <c r="O839" s="25"/>
      <c r="P839" s="25"/>
      <c r="Q839" s="7"/>
      <c r="R839" s="7"/>
      <c r="S839" s="7"/>
      <c r="T839" s="7"/>
      <c r="U839" s="7"/>
      <c r="V839" s="7"/>
      <c r="W839" s="7"/>
      <c r="X839" s="7"/>
    </row>
    <row r="840" spans="1:24" x14ac:dyDescent="0.2">
      <c r="A840" s="7"/>
      <c r="B840" s="7"/>
      <c r="C840" s="7"/>
      <c r="D840" s="25"/>
      <c r="E840" s="25"/>
      <c r="F840" s="25"/>
      <c r="G840" s="25"/>
      <c r="H840" s="25"/>
      <c r="I840" s="25"/>
      <c r="J840" s="25"/>
      <c r="K840" s="25"/>
      <c r="L840" s="25"/>
      <c r="M840" s="25"/>
      <c r="N840" s="25"/>
      <c r="O840" s="25"/>
      <c r="P840" s="25"/>
      <c r="Q840" s="7"/>
      <c r="R840" s="7"/>
      <c r="S840" s="7"/>
      <c r="T840" s="7"/>
      <c r="U840" s="7"/>
      <c r="V840" s="7"/>
      <c r="W840" s="7"/>
      <c r="X840" s="7"/>
    </row>
    <row r="841" spans="1:24" x14ac:dyDescent="0.2">
      <c r="A841" s="7"/>
      <c r="B841" s="7"/>
      <c r="C841" s="7"/>
      <c r="D841" s="25"/>
      <c r="E841" s="25"/>
      <c r="F841" s="25"/>
      <c r="G841" s="25"/>
      <c r="H841" s="25"/>
      <c r="I841" s="25"/>
      <c r="J841" s="25"/>
      <c r="K841" s="25"/>
      <c r="L841" s="25"/>
      <c r="M841" s="25"/>
      <c r="N841" s="25"/>
      <c r="O841" s="25"/>
      <c r="P841" s="25"/>
      <c r="Q841" s="7"/>
      <c r="R841" s="7"/>
      <c r="S841" s="7"/>
      <c r="T841" s="7"/>
      <c r="U841" s="7"/>
      <c r="V841" s="7"/>
      <c r="W841" s="7"/>
      <c r="X841" s="7"/>
    </row>
    <row r="842" spans="1:24" x14ac:dyDescent="0.2">
      <c r="A842" s="7"/>
      <c r="B842" s="7"/>
      <c r="C842" s="7"/>
      <c r="D842" s="25"/>
      <c r="E842" s="25"/>
      <c r="F842" s="25"/>
      <c r="G842" s="25"/>
      <c r="H842" s="25"/>
      <c r="I842" s="25"/>
      <c r="J842" s="25"/>
      <c r="K842" s="25"/>
      <c r="L842" s="25"/>
      <c r="M842" s="25"/>
      <c r="N842" s="25"/>
      <c r="O842" s="25"/>
      <c r="P842" s="25"/>
      <c r="Q842" s="7"/>
      <c r="R842" s="7"/>
      <c r="S842" s="7"/>
      <c r="T842" s="7"/>
      <c r="U842" s="7"/>
      <c r="V842" s="7"/>
      <c r="W842" s="7"/>
      <c r="X842" s="7"/>
    </row>
    <row r="843" spans="1:24" x14ac:dyDescent="0.2">
      <c r="A843" s="7"/>
      <c r="B843" s="7"/>
      <c r="C843" s="7"/>
      <c r="D843" s="25"/>
      <c r="E843" s="25"/>
      <c r="F843" s="25"/>
      <c r="G843" s="25"/>
      <c r="H843" s="25"/>
      <c r="I843" s="25"/>
      <c r="J843" s="25"/>
      <c r="K843" s="25"/>
      <c r="L843" s="25"/>
      <c r="M843" s="25"/>
      <c r="N843" s="25"/>
      <c r="O843" s="25"/>
      <c r="P843" s="25"/>
      <c r="Q843" s="7"/>
      <c r="R843" s="7"/>
      <c r="S843" s="7"/>
      <c r="T843" s="7"/>
      <c r="U843" s="7"/>
      <c r="V843" s="7"/>
      <c r="W843" s="7"/>
      <c r="X843" s="7"/>
    </row>
    <row r="844" spans="1:24" x14ac:dyDescent="0.2">
      <c r="A844" s="7"/>
      <c r="B844" s="7"/>
      <c r="C844" s="7"/>
      <c r="D844" s="25"/>
      <c r="E844" s="25"/>
      <c r="F844" s="25"/>
      <c r="G844" s="25"/>
      <c r="H844" s="25"/>
      <c r="I844" s="25"/>
      <c r="J844" s="25"/>
      <c r="K844" s="25"/>
      <c r="L844" s="25"/>
      <c r="M844" s="25"/>
      <c r="N844" s="25"/>
      <c r="O844" s="25"/>
      <c r="P844" s="25"/>
      <c r="Q844" s="7"/>
      <c r="R844" s="7"/>
      <c r="S844" s="7"/>
      <c r="T844" s="7"/>
      <c r="U844" s="7"/>
      <c r="V844" s="7"/>
      <c r="W844" s="7"/>
      <c r="X844" s="7"/>
    </row>
    <row r="845" spans="1:24" x14ac:dyDescent="0.2">
      <c r="A845" s="7"/>
      <c r="B845" s="7"/>
      <c r="C845" s="7"/>
      <c r="D845" s="25"/>
      <c r="E845" s="25"/>
      <c r="F845" s="25"/>
      <c r="G845" s="25"/>
      <c r="H845" s="25"/>
      <c r="I845" s="25"/>
      <c r="J845" s="25"/>
      <c r="K845" s="25"/>
      <c r="L845" s="25"/>
      <c r="M845" s="25"/>
      <c r="N845" s="25"/>
      <c r="O845" s="25"/>
      <c r="P845" s="25"/>
      <c r="Q845" s="7"/>
      <c r="R845" s="7"/>
      <c r="S845" s="7"/>
      <c r="T845" s="7"/>
      <c r="U845" s="7"/>
      <c r="V845" s="7"/>
      <c r="W845" s="7"/>
      <c r="X845" s="7"/>
    </row>
    <row r="846" spans="1:24" x14ac:dyDescent="0.2">
      <c r="A846" s="7"/>
      <c r="B846" s="7"/>
      <c r="C846" s="7"/>
      <c r="D846" s="25"/>
      <c r="E846" s="25"/>
      <c r="F846" s="25"/>
      <c r="G846" s="25"/>
      <c r="H846" s="25"/>
      <c r="I846" s="25"/>
      <c r="J846" s="25"/>
      <c r="K846" s="25"/>
      <c r="L846" s="25"/>
      <c r="M846" s="25"/>
      <c r="N846" s="25"/>
      <c r="O846" s="25"/>
      <c r="P846" s="25"/>
      <c r="Q846" s="7"/>
      <c r="R846" s="7"/>
      <c r="S846" s="7"/>
      <c r="T846" s="7"/>
      <c r="U846" s="7"/>
      <c r="V846" s="7"/>
      <c r="W846" s="7"/>
      <c r="X846" s="7"/>
    </row>
    <row r="847" spans="1:24" x14ac:dyDescent="0.2">
      <c r="A847" s="7"/>
      <c r="B847" s="7"/>
      <c r="C847" s="7"/>
      <c r="D847" s="25"/>
      <c r="E847" s="25"/>
      <c r="F847" s="25"/>
      <c r="G847" s="25"/>
      <c r="H847" s="25"/>
      <c r="I847" s="25"/>
      <c r="J847" s="25"/>
      <c r="K847" s="25"/>
      <c r="L847" s="25"/>
      <c r="M847" s="25"/>
      <c r="N847" s="25"/>
      <c r="O847" s="25"/>
      <c r="P847" s="25"/>
      <c r="Q847" s="7"/>
      <c r="R847" s="7"/>
      <c r="S847" s="7"/>
      <c r="T847" s="7"/>
      <c r="U847" s="7"/>
      <c r="V847" s="7"/>
      <c r="W847" s="7"/>
      <c r="X847" s="7"/>
    </row>
    <row r="848" spans="1:24" x14ac:dyDescent="0.2">
      <c r="A848" s="7"/>
      <c r="B848" s="7"/>
      <c r="C848" s="7"/>
      <c r="D848" s="25"/>
      <c r="E848" s="25"/>
      <c r="F848" s="25"/>
      <c r="G848" s="25"/>
      <c r="H848" s="25"/>
      <c r="I848" s="25"/>
      <c r="J848" s="25"/>
      <c r="K848" s="25"/>
      <c r="L848" s="25"/>
      <c r="M848" s="25"/>
      <c r="N848" s="25"/>
      <c r="O848" s="25"/>
      <c r="P848" s="25"/>
      <c r="Q848" s="7"/>
      <c r="R848" s="7"/>
      <c r="S848" s="7"/>
      <c r="T848" s="7"/>
      <c r="U848" s="7"/>
      <c r="V848" s="7"/>
      <c r="W848" s="7"/>
      <c r="X848" s="7"/>
    </row>
    <row r="849" spans="1:24" x14ac:dyDescent="0.2">
      <c r="A849" s="7"/>
      <c r="B849" s="7"/>
      <c r="C849" s="7"/>
      <c r="D849" s="25"/>
      <c r="E849" s="25"/>
      <c r="F849" s="25"/>
      <c r="G849" s="25"/>
      <c r="H849" s="25"/>
      <c r="I849" s="25"/>
      <c r="J849" s="25"/>
      <c r="K849" s="25"/>
      <c r="L849" s="25"/>
      <c r="M849" s="25"/>
      <c r="N849" s="25"/>
      <c r="O849" s="25"/>
      <c r="P849" s="25"/>
      <c r="Q849" s="7"/>
      <c r="R849" s="7"/>
      <c r="S849" s="7"/>
      <c r="T849" s="7"/>
      <c r="U849" s="7"/>
      <c r="V849" s="7"/>
      <c r="W849" s="7"/>
      <c r="X849" s="7"/>
    </row>
    <row r="850" spans="1:24" x14ac:dyDescent="0.2">
      <c r="A850" s="7"/>
      <c r="B850" s="7"/>
      <c r="C850" s="7"/>
      <c r="D850" s="25"/>
      <c r="E850" s="25"/>
      <c r="F850" s="25"/>
      <c r="G850" s="25"/>
      <c r="H850" s="25"/>
      <c r="I850" s="25"/>
      <c r="J850" s="25"/>
      <c r="K850" s="25"/>
      <c r="L850" s="25"/>
      <c r="M850" s="25"/>
      <c r="N850" s="25"/>
      <c r="O850" s="25"/>
      <c r="P850" s="25"/>
      <c r="Q850" s="7"/>
      <c r="R850" s="7"/>
      <c r="S850" s="7"/>
      <c r="T850" s="7"/>
      <c r="U850" s="7"/>
      <c r="V850" s="7"/>
      <c r="W850" s="7"/>
      <c r="X850" s="7"/>
    </row>
    <row r="851" spans="1:24" x14ac:dyDescent="0.2">
      <c r="A851" s="7"/>
      <c r="B851" s="7"/>
      <c r="C851" s="7"/>
      <c r="D851" s="25"/>
      <c r="E851" s="25"/>
      <c r="F851" s="25"/>
      <c r="G851" s="25"/>
      <c r="H851" s="25"/>
      <c r="I851" s="25"/>
      <c r="J851" s="25"/>
      <c r="K851" s="25"/>
      <c r="L851" s="25"/>
      <c r="M851" s="25"/>
      <c r="N851" s="25"/>
      <c r="O851" s="25"/>
      <c r="P851" s="25"/>
      <c r="Q851" s="7"/>
      <c r="R851" s="7"/>
      <c r="S851" s="7"/>
      <c r="T851" s="7"/>
      <c r="U851" s="7"/>
      <c r="V851" s="7"/>
      <c r="W851" s="7"/>
      <c r="X851" s="7"/>
    </row>
    <row r="852" spans="1:24" x14ac:dyDescent="0.2">
      <c r="A852" s="7"/>
      <c r="B852" s="7"/>
      <c r="C852" s="7"/>
      <c r="D852" s="25"/>
      <c r="E852" s="25"/>
      <c r="F852" s="25"/>
      <c r="G852" s="25"/>
      <c r="H852" s="25"/>
      <c r="I852" s="25"/>
      <c r="J852" s="25"/>
      <c r="K852" s="25"/>
      <c r="L852" s="25"/>
      <c r="M852" s="25"/>
      <c r="N852" s="25"/>
      <c r="O852" s="25"/>
      <c r="P852" s="25"/>
      <c r="Q852" s="7"/>
      <c r="R852" s="7"/>
      <c r="S852" s="7"/>
      <c r="T852" s="7"/>
      <c r="U852" s="7"/>
      <c r="V852" s="7"/>
      <c r="W852" s="7"/>
      <c r="X852" s="7"/>
    </row>
    <row r="853" spans="1:24" x14ac:dyDescent="0.2">
      <c r="A853" s="7"/>
      <c r="B853" s="7"/>
      <c r="C853" s="7"/>
      <c r="D853" s="25"/>
      <c r="E853" s="25"/>
      <c r="F853" s="25"/>
      <c r="G853" s="25"/>
      <c r="H853" s="25"/>
      <c r="I853" s="25"/>
      <c r="J853" s="25"/>
      <c r="K853" s="25"/>
      <c r="L853" s="25"/>
      <c r="M853" s="25"/>
      <c r="N853" s="25"/>
      <c r="O853" s="25"/>
      <c r="P853" s="25"/>
      <c r="Q853" s="7"/>
      <c r="R853" s="7"/>
      <c r="S853" s="7"/>
      <c r="T853" s="7"/>
      <c r="U853" s="7"/>
      <c r="V853" s="7"/>
      <c r="W853" s="7"/>
      <c r="X853" s="7"/>
    </row>
    <row r="854" spans="1:24" x14ac:dyDescent="0.2">
      <c r="A854" s="7"/>
      <c r="B854" s="7"/>
      <c r="C854" s="7"/>
      <c r="D854" s="25"/>
      <c r="E854" s="25"/>
      <c r="F854" s="25"/>
      <c r="G854" s="25"/>
      <c r="H854" s="25"/>
      <c r="I854" s="25"/>
      <c r="J854" s="25"/>
      <c r="K854" s="25"/>
      <c r="L854" s="25"/>
      <c r="M854" s="25"/>
      <c r="N854" s="25"/>
      <c r="O854" s="25"/>
      <c r="P854" s="25"/>
      <c r="Q854" s="7"/>
      <c r="R854" s="7"/>
      <c r="S854" s="7"/>
      <c r="T854" s="7"/>
      <c r="U854" s="7"/>
      <c r="V854" s="7"/>
      <c r="W854" s="7"/>
      <c r="X854" s="7"/>
    </row>
    <row r="855" spans="1:24" x14ac:dyDescent="0.2">
      <c r="A855" s="7"/>
      <c r="B855" s="7"/>
      <c r="C855" s="7"/>
      <c r="D855" s="25"/>
      <c r="E855" s="25"/>
      <c r="F855" s="25"/>
      <c r="G855" s="25"/>
      <c r="H855" s="25"/>
      <c r="I855" s="25"/>
      <c r="J855" s="25"/>
      <c r="K855" s="25"/>
      <c r="L855" s="25"/>
      <c r="M855" s="25"/>
      <c r="N855" s="25"/>
      <c r="O855" s="25"/>
      <c r="P855" s="25"/>
      <c r="Q855" s="7"/>
      <c r="R855" s="7"/>
      <c r="S855" s="7"/>
      <c r="T855" s="7"/>
      <c r="U855" s="7"/>
      <c r="V855" s="7"/>
      <c r="W855" s="7"/>
      <c r="X855" s="7"/>
    </row>
    <row r="856" spans="1:24" x14ac:dyDescent="0.2">
      <c r="A856" s="7"/>
      <c r="B856" s="7"/>
      <c r="C856" s="7"/>
      <c r="D856" s="25"/>
      <c r="E856" s="25"/>
      <c r="F856" s="25"/>
      <c r="G856" s="25"/>
      <c r="H856" s="25"/>
      <c r="I856" s="25"/>
      <c r="J856" s="25"/>
      <c r="K856" s="25"/>
      <c r="L856" s="25"/>
      <c r="M856" s="25"/>
      <c r="N856" s="25"/>
      <c r="O856" s="25"/>
      <c r="P856" s="25"/>
      <c r="Q856" s="7"/>
      <c r="R856" s="7"/>
      <c r="S856" s="7"/>
      <c r="T856" s="7"/>
      <c r="U856" s="7"/>
      <c r="V856" s="7"/>
      <c r="W856" s="7"/>
      <c r="X856" s="7"/>
    </row>
    <row r="857" spans="1:24" x14ac:dyDescent="0.2">
      <c r="A857" s="7"/>
      <c r="B857" s="7"/>
      <c r="C857" s="7"/>
      <c r="D857" s="25"/>
      <c r="E857" s="25"/>
      <c r="F857" s="25"/>
      <c r="G857" s="25"/>
      <c r="H857" s="25"/>
      <c r="I857" s="25"/>
      <c r="J857" s="25"/>
      <c r="K857" s="25"/>
      <c r="L857" s="25"/>
      <c r="M857" s="25"/>
      <c r="N857" s="25"/>
      <c r="O857" s="25"/>
      <c r="P857" s="25"/>
      <c r="Q857" s="7"/>
      <c r="R857" s="7"/>
      <c r="S857" s="7"/>
      <c r="T857" s="7"/>
      <c r="U857" s="7"/>
      <c r="V857" s="7"/>
      <c r="W857" s="7"/>
      <c r="X857" s="7"/>
    </row>
    <row r="858" spans="1:24" x14ac:dyDescent="0.2">
      <c r="A858" s="7"/>
      <c r="B858" s="7"/>
      <c r="C858" s="7"/>
      <c r="D858" s="25"/>
      <c r="E858" s="25"/>
      <c r="F858" s="25"/>
      <c r="G858" s="25"/>
      <c r="H858" s="25"/>
      <c r="I858" s="25"/>
      <c r="J858" s="25"/>
      <c r="K858" s="25"/>
      <c r="L858" s="25"/>
      <c r="M858" s="25"/>
      <c r="N858" s="25"/>
      <c r="O858" s="25"/>
      <c r="P858" s="25"/>
      <c r="Q858" s="7"/>
      <c r="R858" s="7"/>
      <c r="S858" s="7"/>
      <c r="T858" s="7"/>
      <c r="U858" s="7"/>
      <c r="V858" s="7"/>
      <c r="W858" s="7"/>
      <c r="X858" s="7"/>
    </row>
    <row r="859" spans="1:24" x14ac:dyDescent="0.2">
      <c r="A859" s="7"/>
      <c r="B859" s="7"/>
      <c r="C859" s="7"/>
      <c r="D859" s="25"/>
      <c r="E859" s="25"/>
      <c r="F859" s="25"/>
      <c r="G859" s="25"/>
      <c r="H859" s="25"/>
      <c r="I859" s="25"/>
      <c r="J859" s="25"/>
      <c r="K859" s="25"/>
      <c r="L859" s="25"/>
      <c r="M859" s="25"/>
      <c r="N859" s="25"/>
      <c r="O859" s="25"/>
      <c r="P859" s="25"/>
      <c r="Q859" s="7"/>
      <c r="R859" s="7"/>
      <c r="S859" s="7"/>
      <c r="T859" s="7"/>
      <c r="U859" s="7"/>
      <c r="V859" s="7"/>
      <c r="W859" s="7"/>
      <c r="X859" s="7"/>
    </row>
    <row r="860" spans="1:24" x14ac:dyDescent="0.2">
      <c r="A860" s="7"/>
      <c r="B860" s="7"/>
      <c r="C860" s="7"/>
      <c r="D860" s="25"/>
      <c r="E860" s="25"/>
      <c r="F860" s="25"/>
      <c r="G860" s="25"/>
      <c r="H860" s="25"/>
      <c r="I860" s="25"/>
      <c r="J860" s="25"/>
      <c r="K860" s="25"/>
      <c r="L860" s="25"/>
      <c r="M860" s="25"/>
      <c r="N860" s="25"/>
      <c r="O860" s="25"/>
      <c r="P860" s="25"/>
      <c r="Q860" s="7"/>
      <c r="R860" s="7"/>
      <c r="S860" s="7"/>
      <c r="T860" s="7"/>
      <c r="U860" s="7"/>
      <c r="V860" s="7"/>
      <c r="W860" s="7"/>
      <c r="X860" s="7"/>
    </row>
    <row r="861" spans="1:24" x14ac:dyDescent="0.2">
      <c r="A861" s="7"/>
      <c r="B861" s="7"/>
      <c r="C861" s="7"/>
      <c r="D861" s="25"/>
      <c r="E861" s="25"/>
      <c r="F861" s="25"/>
      <c r="G861" s="25"/>
      <c r="H861" s="25"/>
      <c r="I861" s="25"/>
      <c r="J861" s="25"/>
      <c r="K861" s="25"/>
      <c r="L861" s="25"/>
      <c r="M861" s="25"/>
      <c r="N861" s="25"/>
      <c r="O861" s="25"/>
      <c r="P861" s="25"/>
      <c r="Q861" s="7"/>
      <c r="R861" s="7"/>
      <c r="S861" s="7"/>
      <c r="T861" s="7"/>
      <c r="U861" s="7"/>
      <c r="V861" s="7"/>
      <c r="W861" s="7"/>
      <c r="X861" s="7"/>
    </row>
    <row r="862" spans="1:24" x14ac:dyDescent="0.2">
      <c r="A862" s="7"/>
      <c r="B862" s="7"/>
      <c r="C862" s="7"/>
      <c r="D862" s="25"/>
      <c r="E862" s="25"/>
      <c r="F862" s="25"/>
      <c r="G862" s="25"/>
      <c r="H862" s="25"/>
      <c r="I862" s="25"/>
      <c r="J862" s="25"/>
      <c r="K862" s="25"/>
      <c r="L862" s="25"/>
      <c r="M862" s="25"/>
      <c r="N862" s="25"/>
      <c r="O862" s="25"/>
      <c r="P862" s="25"/>
      <c r="Q862" s="7"/>
      <c r="R862" s="7"/>
      <c r="S862" s="7"/>
      <c r="T862" s="7"/>
      <c r="U862" s="7"/>
      <c r="V862" s="7"/>
      <c r="W862" s="7"/>
      <c r="X862" s="7"/>
    </row>
    <row r="863" spans="1:24" x14ac:dyDescent="0.2">
      <c r="A863" s="7"/>
      <c r="B863" s="7"/>
      <c r="C863" s="7"/>
      <c r="D863" s="25"/>
      <c r="E863" s="25"/>
      <c r="F863" s="25"/>
      <c r="G863" s="25"/>
      <c r="H863" s="25"/>
      <c r="I863" s="25"/>
      <c r="J863" s="25"/>
      <c r="K863" s="25"/>
      <c r="L863" s="25"/>
      <c r="M863" s="25"/>
      <c r="N863" s="25"/>
      <c r="O863" s="25"/>
      <c r="P863" s="25"/>
      <c r="Q863" s="7"/>
      <c r="R863" s="7"/>
      <c r="S863" s="7"/>
      <c r="T863" s="7"/>
      <c r="U863" s="7"/>
      <c r="V863" s="7"/>
      <c r="W863" s="7"/>
      <c r="X863" s="7"/>
    </row>
    <row r="864" spans="1:24" x14ac:dyDescent="0.2">
      <c r="A864" s="7"/>
      <c r="B864" s="7"/>
      <c r="C864" s="7"/>
      <c r="D864" s="25"/>
      <c r="E864" s="25"/>
      <c r="F864" s="25"/>
      <c r="G864" s="25"/>
      <c r="H864" s="25"/>
      <c r="I864" s="25"/>
      <c r="J864" s="25"/>
      <c r="K864" s="25"/>
      <c r="L864" s="25"/>
      <c r="M864" s="25"/>
      <c r="N864" s="25"/>
      <c r="O864" s="25"/>
      <c r="P864" s="25"/>
      <c r="Q864" s="7"/>
      <c r="R864" s="7"/>
      <c r="S864" s="7"/>
      <c r="T864" s="7"/>
      <c r="U864" s="7"/>
      <c r="V864" s="7"/>
      <c r="W864" s="7"/>
      <c r="X864" s="7"/>
    </row>
    <row r="865" spans="1:24" x14ac:dyDescent="0.2">
      <c r="A865" s="7"/>
      <c r="B865" s="7"/>
      <c r="C865" s="7"/>
      <c r="D865" s="25"/>
      <c r="E865" s="25"/>
      <c r="F865" s="25"/>
      <c r="G865" s="25"/>
      <c r="H865" s="25"/>
      <c r="I865" s="25"/>
      <c r="J865" s="25"/>
      <c r="K865" s="25"/>
      <c r="L865" s="25"/>
      <c r="M865" s="25"/>
      <c r="N865" s="25"/>
      <c r="O865" s="25"/>
      <c r="P865" s="25"/>
      <c r="Q865" s="7"/>
      <c r="R865" s="7"/>
      <c r="S865" s="7"/>
      <c r="T865" s="7"/>
      <c r="U865" s="7"/>
      <c r="V865" s="7"/>
      <c r="W865" s="7"/>
      <c r="X865" s="7"/>
    </row>
    <row r="866" spans="1:24" x14ac:dyDescent="0.2">
      <c r="A866" s="7"/>
      <c r="B866" s="7"/>
      <c r="C866" s="7"/>
      <c r="D866" s="25"/>
      <c r="E866" s="25"/>
      <c r="F866" s="25"/>
      <c r="G866" s="25"/>
      <c r="H866" s="25"/>
      <c r="I866" s="25"/>
      <c r="J866" s="25"/>
      <c r="K866" s="25"/>
      <c r="L866" s="25"/>
      <c r="M866" s="25"/>
      <c r="N866" s="25"/>
      <c r="O866" s="25"/>
      <c r="P866" s="25"/>
      <c r="Q866" s="7"/>
      <c r="R866" s="7"/>
      <c r="S866" s="7"/>
      <c r="T866" s="7"/>
      <c r="U866" s="7"/>
      <c r="V866" s="7"/>
      <c r="W866" s="7"/>
      <c r="X866" s="7"/>
    </row>
    <row r="867" spans="1:24" x14ac:dyDescent="0.2">
      <c r="A867" s="7"/>
      <c r="B867" s="7"/>
      <c r="C867" s="7"/>
      <c r="D867" s="25"/>
      <c r="E867" s="25"/>
      <c r="F867" s="25"/>
      <c r="G867" s="25"/>
      <c r="H867" s="25"/>
      <c r="I867" s="25"/>
      <c r="J867" s="25"/>
      <c r="K867" s="25"/>
      <c r="L867" s="25"/>
      <c r="M867" s="25"/>
      <c r="N867" s="25"/>
      <c r="O867" s="25"/>
      <c r="P867" s="25"/>
      <c r="Q867" s="7"/>
      <c r="R867" s="7"/>
      <c r="S867" s="7"/>
      <c r="T867" s="7"/>
      <c r="U867" s="7"/>
      <c r="V867" s="7"/>
      <c r="W867" s="7"/>
      <c r="X867" s="7"/>
    </row>
    <row r="868" spans="1:24" x14ac:dyDescent="0.2">
      <c r="A868" s="7"/>
      <c r="B868" s="7"/>
      <c r="C868" s="7"/>
      <c r="D868" s="25"/>
      <c r="E868" s="25"/>
      <c r="F868" s="25"/>
      <c r="G868" s="25"/>
      <c r="H868" s="25"/>
      <c r="I868" s="25"/>
      <c r="J868" s="25"/>
      <c r="K868" s="25"/>
      <c r="L868" s="25"/>
      <c r="M868" s="25"/>
      <c r="N868" s="25"/>
      <c r="O868" s="25"/>
      <c r="P868" s="25"/>
      <c r="Q868" s="7"/>
      <c r="R868" s="7"/>
      <c r="S868" s="7"/>
      <c r="T868" s="7"/>
      <c r="U868" s="7"/>
      <c r="V868" s="7"/>
      <c r="W868" s="7"/>
      <c r="X868" s="7"/>
    </row>
    <row r="869" spans="1:24" x14ac:dyDescent="0.2">
      <c r="A869" s="7"/>
      <c r="B869" s="7"/>
      <c r="C869" s="7"/>
      <c r="D869" s="25"/>
      <c r="E869" s="25"/>
      <c r="F869" s="25"/>
      <c r="G869" s="25"/>
      <c r="H869" s="25"/>
      <c r="I869" s="25"/>
      <c r="J869" s="25"/>
      <c r="K869" s="25"/>
      <c r="L869" s="25"/>
      <c r="M869" s="25"/>
      <c r="N869" s="25"/>
      <c r="O869" s="25"/>
      <c r="P869" s="25"/>
      <c r="Q869" s="7"/>
      <c r="R869" s="7"/>
      <c r="S869" s="7"/>
      <c r="T869" s="7"/>
      <c r="U869" s="7"/>
      <c r="V869" s="7"/>
      <c r="W869" s="7"/>
      <c r="X869" s="7"/>
    </row>
    <row r="870" spans="1:24" x14ac:dyDescent="0.2">
      <c r="A870" s="7"/>
      <c r="B870" s="7"/>
      <c r="C870" s="7"/>
      <c r="D870" s="25"/>
      <c r="E870" s="25"/>
      <c r="F870" s="25"/>
      <c r="G870" s="25"/>
      <c r="H870" s="25"/>
      <c r="I870" s="25"/>
      <c r="J870" s="25"/>
      <c r="K870" s="25"/>
      <c r="L870" s="25"/>
      <c r="M870" s="25"/>
      <c r="N870" s="25"/>
      <c r="O870" s="25"/>
      <c r="P870" s="25"/>
      <c r="Q870" s="7"/>
      <c r="R870" s="7"/>
      <c r="S870" s="7"/>
      <c r="T870" s="7"/>
      <c r="U870" s="7"/>
      <c r="V870" s="7"/>
      <c r="W870" s="7"/>
      <c r="X870" s="7"/>
    </row>
    <row r="871" spans="1:24" x14ac:dyDescent="0.2">
      <c r="A871" s="7"/>
      <c r="B871" s="7"/>
      <c r="C871" s="7"/>
      <c r="D871" s="25"/>
      <c r="E871" s="25"/>
      <c r="F871" s="25"/>
      <c r="G871" s="25"/>
      <c r="H871" s="25"/>
      <c r="I871" s="25"/>
      <c r="J871" s="25"/>
      <c r="K871" s="25"/>
      <c r="L871" s="25"/>
      <c r="M871" s="25"/>
      <c r="N871" s="25"/>
      <c r="O871" s="25"/>
      <c r="P871" s="25"/>
      <c r="Q871" s="7"/>
      <c r="R871" s="7"/>
      <c r="S871" s="7"/>
      <c r="T871" s="7"/>
      <c r="U871" s="7"/>
      <c r="V871" s="7"/>
      <c r="W871" s="7"/>
      <c r="X871" s="7"/>
    </row>
    <row r="872" spans="1:24" x14ac:dyDescent="0.2">
      <c r="A872" s="7"/>
      <c r="B872" s="7"/>
      <c r="C872" s="7"/>
      <c r="D872" s="25"/>
      <c r="E872" s="25"/>
      <c r="F872" s="25"/>
      <c r="G872" s="25"/>
      <c r="H872" s="25"/>
      <c r="I872" s="25"/>
      <c r="J872" s="25"/>
      <c r="K872" s="25"/>
      <c r="L872" s="25"/>
      <c r="M872" s="25"/>
      <c r="N872" s="25"/>
      <c r="O872" s="25"/>
      <c r="P872" s="25"/>
      <c r="Q872" s="7"/>
      <c r="R872" s="7"/>
      <c r="S872" s="7"/>
      <c r="T872" s="7"/>
      <c r="U872" s="7"/>
      <c r="V872" s="7"/>
      <c r="W872" s="7"/>
      <c r="X872" s="7"/>
    </row>
    <row r="873" spans="1:24" x14ac:dyDescent="0.2">
      <c r="A873" s="7"/>
      <c r="B873" s="7"/>
      <c r="C873" s="7"/>
      <c r="D873" s="25"/>
      <c r="E873" s="25"/>
      <c r="F873" s="25"/>
      <c r="G873" s="25"/>
      <c r="H873" s="25"/>
      <c r="I873" s="25"/>
      <c r="J873" s="25"/>
      <c r="K873" s="25"/>
      <c r="L873" s="25"/>
      <c r="M873" s="25"/>
      <c r="N873" s="25"/>
      <c r="O873" s="25"/>
      <c r="P873" s="25"/>
      <c r="Q873" s="7"/>
      <c r="R873" s="7"/>
      <c r="S873" s="7"/>
      <c r="T873" s="7"/>
      <c r="U873" s="7"/>
      <c r="V873" s="7"/>
      <c r="W873" s="7"/>
      <c r="X873" s="7"/>
    </row>
    <row r="874" spans="1:24" x14ac:dyDescent="0.2">
      <c r="A874" s="7"/>
      <c r="B874" s="7"/>
      <c r="C874" s="7"/>
      <c r="D874" s="25"/>
      <c r="E874" s="25"/>
      <c r="F874" s="25"/>
      <c r="G874" s="25"/>
      <c r="H874" s="25"/>
      <c r="I874" s="25"/>
      <c r="J874" s="25"/>
      <c r="K874" s="25"/>
      <c r="L874" s="25"/>
      <c r="M874" s="25"/>
      <c r="N874" s="25"/>
      <c r="O874" s="25"/>
      <c r="P874" s="25"/>
      <c r="Q874" s="7"/>
      <c r="R874" s="7"/>
      <c r="S874" s="7"/>
      <c r="T874" s="7"/>
      <c r="U874" s="7"/>
      <c r="V874" s="7"/>
      <c r="W874" s="7"/>
      <c r="X874" s="7"/>
    </row>
    <row r="875" spans="1:24" x14ac:dyDescent="0.2">
      <c r="A875" s="7"/>
      <c r="B875" s="7"/>
      <c r="C875" s="7"/>
      <c r="D875" s="25"/>
      <c r="E875" s="25"/>
      <c r="F875" s="25"/>
      <c r="G875" s="25"/>
      <c r="H875" s="25"/>
      <c r="I875" s="25"/>
      <c r="J875" s="25"/>
      <c r="K875" s="25"/>
      <c r="L875" s="25"/>
      <c r="M875" s="25"/>
      <c r="N875" s="25"/>
      <c r="O875" s="25"/>
      <c r="P875" s="25"/>
      <c r="Q875" s="7"/>
      <c r="R875" s="7"/>
      <c r="S875" s="7"/>
      <c r="T875" s="7"/>
      <c r="U875" s="7"/>
      <c r="V875" s="7"/>
      <c r="W875" s="7"/>
      <c r="X875" s="7"/>
    </row>
    <row r="876" spans="1:24" x14ac:dyDescent="0.2">
      <c r="A876" s="7"/>
      <c r="B876" s="7"/>
      <c r="C876" s="7"/>
      <c r="D876" s="25"/>
      <c r="E876" s="25"/>
      <c r="F876" s="25"/>
      <c r="G876" s="25"/>
      <c r="H876" s="25"/>
      <c r="I876" s="25"/>
      <c r="J876" s="25"/>
      <c r="K876" s="25"/>
      <c r="L876" s="25"/>
      <c r="M876" s="25"/>
      <c r="N876" s="25"/>
      <c r="O876" s="25"/>
      <c r="P876" s="25"/>
      <c r="Q876" s="7"/>
      <c r="R876" s="7"/>
      <c r="S876" s="7"/>
      <c r="T876" s="7"/>
      <c r="U876" s="7"/>
      <c r="V876" s="7"/>
      <c r="W876" s="7"/>
      <c r="X876" s="7"/>
    </row>
    <row r="877" spans="1:24" x14ac:dyDescent="0.2">
      <c r="A877" s="7"/>
      <c r="B877" s="7"/>
      <c r="C877" s="7"/>
      <c r="D877" s="25"/>
      <c r="E877" s="25"/>
      <c r="F877" s="25"/>
      <c r="G877" s="25"/>
      <c r="H877" s="25"/>
      <c r="I877" s="25"/>
      <c r="J877" s="25"/>
      <c r="K877" s="25"/>
      <c r="L877" s="25"/>
      <c r="M877" s="25"/>
      <c r="N877" s="25"/>
      <c r="O877" s="25"/>
      <c r="P877" s="25"/>
      <c r="Q877" s="7"/>
      <c r="R877" s="7"/>
      <c r="S877" s="7"/>
      <c r="T877" s="7"/>
      <c r="U877" s="7"/>
      <c r="V877" s="7"/>
      <c r="W877" s="7"/>
      <c r="X877" s="7"/>
    </row>
    <row r="878" spans="1:24" x14ac:dyDescent="0.2">
      <c r="A878" s="7"/>
      <c r="B878" s="7"/>
      <c r="C878" s="7"/>
      <c r="D878" s="25"/>
      <c r="E878" s="25"/>
      <c r="F878" s="25"/>
      <c r="G878" s="25"/>
      <c r="H878" s="25"/>
      <c r="I878" s="25"/>
      <c r="J878" s="25"/>
      <c r="K878" s="25"/>
      <c r="L878" s="25"/>
      <c r="M878" s="25"/>
      <c r="N878" s="25"/>
      <c r="O878" s="25"/>
      <c r="P878" s="25"/>
      <c r="Q878" s="7"/>
      <c r="R878" s="7"/>
      <c r="S878" s="7"/>
      <c r="T878" s="7"/>
      <c r="U878" s="7"/>
      <c r="V878" s="7"/>
      <c r="W878" s="7"/>
      <c r="X878" s="7"/>
    </row>
    <row r="879" spans="1:24" x14ac:dyDescent="0.2">
      <c r="A879" s="7"/>
      <c r="B879" s="7"/>
      <c r="C879" s="7"/>
      <c r="D879" s="25"/>
      <c r="E879" s="25"/>
      <c r="F879" s="25"/>
      <c r="G879" s="25"/>
      <c r="H879" s="25"/>
      <c r="I879" s="25"/>
      <c r="J879" s="25"/>
      <c r="K879" s="25"/>
      <c r="L879" s="25"/>
      <c r="M879" s="25"/>
      <c r="N879" s="25"/>
      <c r="O879" s="25"/>
      <c r="P879" s="25"/>
      <c r="Q879" s="7"/>
      <c r="R879" s="7"/>
      <c r="S879" s="7"/>
      <c r="T879" s="7"/>
      <c r="U879" s="7"/>
      <c r="V879" s="7"/>
      <c r="W879" s="7"/>
      <c r="X879" s="7"/>
    </row>
    <row r="880" spans="1:24" x14ac:dyDescent="0.2">
      <c r="A880" s="7"/>
      <c r="B880" s="7"/>
      <c r="C880" s="7"/>
      <c r="D880" s="25"/>
      <c r="E880" s="25"/>
      <c r="F880" s="25"/>
      <c r="G880" s="25"/>
      <c r="H880" s="25"/>
      <c r="I880" s="25"/>
      <c r="J880" s="25"/>
      <c r="K880" s="25"/>
      <c r="L880" s="25"/>
      <c r="M880" s="25"/>
      <c r="N880" s="25"/>
      <c r="O880" s="25"/>
      <c r="P880" s="25"/>
      <c r="Q880" s="7"/>
      <c r="R880" s="7"/>
      <c r="S880" s="7"/>
      <c r="T880" s="7"/>
      <c r="U880" s="7"/>
      <c r="V880" s="7"/>
      <c r="W880" s="7"/>
      <c r="X880" s="7"/>
    </row>
    <row r="881" spans="1:24" x14ac:dyDescent="0.2">
      <c r="A881" s="7"/>
      <c r="B881" s="7"/>
      <c r="C881" s="7"/>
      <c r="D881" s="25"/>
      <c r="E881" s="25"/>
      <c r="F881" s="25"/>
      <c r="G881" s="25"/>
      <c r="H881" s="25"/>
      <c r="I881" s="25"/>
      <c r="J881" s="25"/>
      <c r="K881" s="25"/>
      <c r="L881" s="25"/>
      <c r="M881" s="25"/>
      <c r="N881" s="25"/>
      <c r="O881" s="25"/>
      <c r="P881" s="25"/>
      <c r="Q881" s="7"/>
      <c r="R881" s="7"/>
      <c r="S881" s="7"/>
      <c r="T881" s="7"/>
      <c r="U881" s="7"/>
      <c r="V881" s="7"/>
      <c r="W881" s="7"/>
      <c r="X881" s="7"/>
    </row>
    <row r="882" spans="1:24" x14ac:dyDescent="0.2">
      <c r="A882" s="7"/>
      <c r="B882" s="7"/>
      <c r="C882" s="7"/>
      <c r="D882" s="25"/>
      <c r="E882" s="25"/>
      <c r="F882" s="25"/>
      <c r="G882" s="25"/>
      <c r="H882" s="25"/>
      <c r="I882" s="25"/>
      <c r="J882" s="25"/>
      <c r="K882" s="25"/>
      <c r="L882" s="25"/>
      <c r="M882" s="25"/>
      <c r="N882" s="25"/>
      <c r="O882" s="25"/>
      <c r="P882" s="25"/>
      <c r="Q882" s="7"/>
      <c r="R882" s="7"/>
      <c r="S882" s="7"/>
      <c r="T882" s="7"/>
      <c r="U882" s="7"/>
      <c r="V882" s="7"/>
      <c r="W882" s="7"/>
      <c r="X882" s="7"/>
    </row>
    <row r="883" spans="1:24" x14ac:dyDescent="0.2">
      <c r="A883" s="7"/>
      <c r="B883" s="7"/>
      <c r="C883" s="7"/>
      <c r="D883" s="25"/>
      <c r="E883" s="25"/>
      <c r="F883" s="25"/>
      <c r="G883" s="25"/>
      <c r="H883" s="25"/>
      <c r="I883" s="25"/>
      <c r="J883" s="25"/>
      <c r="K883" s="25"/>
      <c r="L883" s="25"/>
      <c r="M883" s="25"/>
      <c r="N883" s="25"/>
      <c r="O883" s="25"/>
      <c r="P883" s="25"/>
      <c r="Q883" s="7"/>
      <c r="R883" s="7"/>
      <c r="S883" s="7"/>
      <c r="T883" s="7"/>
      <c r="U883" s="7"/>
      <c r="V883" s="7"/>
      <c r="W883" s="7"/>
      <c r="X883" s="7"/>
    </row>
    <row r="884" spans="1:24" x14ac:dyDescent="0.2">
      <c r="A884" s="7"/>
      <c r="B884" s="7"/>
      <c r="C884" s="7"/>
      <c r="D884" s="25"/>
      <c r="E884" s="25"/>
      <c r="F884" s="25"/>
      <c r="G884" s="25"/>
      <c r="H884" s="25"/>
      <c r="I884" s="25"/>
      <c r="J884" s="25"/>
      <c r="K884" s="25"/>
      <c r="L884" s="25"/>
      <c r="M884" s="25"/>
      <c r="N884" s="25"/>
      <c r="O884" s="25"/>
      <c r="P884" s="25"/>
      <c r="Q884" s="7"/>
      <c r="R884" s="7"/>
      <c r="S884" s="7"/>
      <c r="T884" s="7"/>
      <c r="U884" s="7"/>
      <c r="V884" s="7"/>
      <c r="W884" s="7"/>
      <c r="X884" s="7"/>
    </row>
    <row r="885" spans="1:24" x14ac:dyDescent="0.2">
      <c r="A885" s="7"/>
      <c r="B885" s="7"/>
      <c r="C885" s="7"/>
      <c r="D885" s="25"/>
      <c r="E885" s="25"/>
      <c r="F885" s="25"/>
      <c r="G885" s="25"/>
      <c r="H885" s="25"/>
      <c r="I885" s="25"/>
      <c r="J885" s="25"/>
      <c r="K885" s="25"/>
      <c r="L885" s="25"/>
      <c r="M885" s="25"/>
      <c r="N885" s="25"/>
      <c r="O885" s="25"/>
      <c r="P885" s="25"/>
      <c r="Q885" s="7"/>
      <c r="R885" s="7"/>
      <c r="S885" s="7"/>
      <c r="T885" s="7"/>
      <c r="U885" s="7"/>
      <c r="V885" s="7"/>
      <c r="W885" s="7"/>
      <c r="X885" s="7"/>
    </row>
    <row r="886" spans="1:24" x14ac:dyDescent="0.2">
      <c r="A886" s="7"/>
      <c r="B886" s="7"/>
      <c r="C886" s="7"/>
      <c r="D886" s="25"/>
      <c r="E886" s="25"/>
      <c r="F886" s="25"/>
      <c r="G886" s="25"/>
      <c r="H886" s="25"/>
      <c r="I886" s="25"/>
      <c r="J886" s="25"/>
      <c r="K886" s="25"/>
      <c r="L886" s="25"/>
      <c r="M886" s="25"/>
      <c r="N886" s="25"/>
      <c r="O886" s="25"/>
      <c r="P886" s="25"/>
      <c r="Q886" s="7"/>
      <c r="R886" s="7"/>
      <c r="S886" s="7"/>
      <c r="T886" s="7"/>
      <c r="U886" s="7"/>
      <c r="V886" s="7"/>
      <c r="W886" s="7"/>
      <c r="X886" s="7"/>
    </row>
    <row r="887" spans="1:24" x14ac:dyDescent="0.2">
      <c r="A887" s="7"/>
      <c r="B887" s="7"/>
      <c r="C887" s="7"/>
      <c r="D887" s="25"/>
      <c r="E887" s="25"/>
      <c r="F887" s="25"/>
      <c r="G887" s="25"/>
      <c r="H887" s="25"/>
      <c r="I887" s="25"/>
      <c r="J887" s="25"/>
      <c r="K887" s="25"/>
      <c r="L887" s="25"/>
      <c r="M887" s="25"/>
      <c r="N887" s="25"/>
      <c r="O887" s="25"/>
      <c r="P887" s="25"/>
      <c r="Q887" s="7"/>
      <c r="R887" s="7"/>
      <c r="S887" s="7"/>
      <c r="T887" s="7"/>
      <c r="U887" s="7"/>
      <c r="V887" s="7"/>
      <c r="W887" s="7"/>
      <c r="X887" s="7"/>
    </row>
    <row r="888" spans="1:24" x14ac:dyDescent="0.2">
      <c r="A888" s="7"/>
      <c r="B888" s="7"/>
      <c r="C888" s="7"/>
      <c r="D888" s="25"/>
      <c r="E888" s="25"/>
      <c r="F888" s="25"/>
      <c r="G888" s="25"/>
      <c r="H888" s="25"/>
      <c r="I888" s="25"/>
      <c r="J888" s="25"/>
      <c r="K888" s="25"/>
      <c r="L888" s="25"/>
      <c r="M888" s="25"/>
      <c r="N888" s="25"/>
      <c r="O888" s="25"/>
      <c r="P888" s="25"/>
      <c r="Q888" s="7"/>
      <c r="R888" s="7"/>
      <c r="S888" s="7"/>
      <c r="T888" s="7"/>
      <c r="U888" s="7"/>
      <c r="V888" s="7"/>
      <c r="W888" s="7"/>
      <c r="X888" s="7"/>
    </row>
    <row r="889" spans="1:24" x14ac:dyDescent="0.2">
      <c r="A889" s="7"/>
      <c r="B889" s="7"/>
      <c r="C889" s="7"/>
      <c r="D889" s="25"/>
      <c r="E889" s="25"/>
      <c r="F889" s="25"/>
      <c r="G889" s="25"/>
      <c r="H889" s="25"/>
      <c r="I889" s="25"/>
      <c r="J889" s="25"/>
      <c r="K889" s="25"/>
      <c r="L889" s="25"/>
      <c r="M889" s="25"/>
      <c r="N889" s="25"/>
      <c r="O889" s="25"/>
      <c r="P889" s="25"/>
      <c r="Q889" s="7"/>
      <c r="R889" s="7"/>
      <c r="S889" s="7"/>
      <c r="T889" s="7"/>
      <c r="U889" s="7"/>
      <c r="V889" s="7"/>
      <c r="W889" s="7"/>
      <c r="X889" s="7"/>
    </row>
    <row r="890" spans="1:24" x14ac:dyDescent="0.2">
      <c r="A890" s="7"/>
      <c r="B890" s="7"/>
      <c r="C890" s="7"/>
      <c r="D890" s="25"/>
      <c r="E890" s="25"/>
      <c r="F890" s="25"/>
      <c r="G890" s="25"/>
      <c r="H890" s="25"/>
      <c r="I890" s="25"/>
      <c r="J890" s="25"/>
      <c r="K890" s="25"/>
      <c r="L890" s="25"/>
      <c r="M890" s="25"/>
      <c r="N890" s="25"/>
      <c r="O890" s="25"/>
      <c r="P890" s="25"/>
      <c r="Q890" s="7"/>
      <c r="R890" s="7"/>
      <c r="S890" s="7"/>
      <c r="T890" s="7"/>
      <c r="U890" s="7"/>
      <c r="V890" s="7"/>
      <c r="W890" s="7"/>
      <c r="X890" s="7"/>
    </row>
    <row r="891" spans="1:24" x14ac:dyDescent="0.2">
      <c r="A891" s="7"/>
      <c r="B891" s="7"/>
      <c r="C891" s="7"/>
      <c r="D891" s="25"/>
      <c r="E891" s="25"/>
      <c r="F891" s="25"/>
      <c r="G891" s="25"/>
      <c r="H891" s="25"/>
      <c r="I891" s="25"/>
      <c r="J891" s="25"/>
      <c r="K891" s="25"/>
      <c r="L891" s="25"/>
      <c r="M891" s="25"/>
      <c r="N891" s="25"/>
      <c r="O891" s="25"/>
      <c r="P891" s="25"/>
      <c r="Q891" s="7"/>
      <c r="R891" s="7"/>
      <c r="S891" s="7"/>
      <c r="T891" s="7"/>
      <c r="U891" s="7"/>
      <c r="V891" s="7"/>
      <c r="W891" s="7"/>
      <c r="X891" s="7"/>
    </row>
    <row r="892" spans="1:24" x14ac:dyDescent="0.2">
      <c r="A892" s="7"/>
      <c r="B892" s="7"/>
      <c r="C892" s="7"/>
      <c r="D892" s="25"/>
      <c r="E892" s="25"/>
      <c r="F892" s="25"/>
      <c r="G892" s="25"/>
      <c r="H892" s="25"/>
      <c r="I892" s="25"/>
      <c r="J892" s="25"/>
      <c r="K892" s="25"/>
      <c r="L892" s="25"/>
      <c r="M892" s="25"/>
      <c r="N892" s="25"/>
      <c r="O892" s="25"/>
      <c r="P892" s="25"/>
      <c r="Q892" s="7"/>
      <c r="R892" s="7"/>
      <c r="S892" s="7"/>
      <c r="T892" s="7"/>
      <c r="U892" s="7"/>
      <c r="V892" s="7"/>
      <c r="W892" s="7"/>
      <c r="X892" s="7"/>
    </row>
    <row r="893" spans="1:24" x14ac:dyDescent="0.2">
      <c r="A893" s="7"/>
      <c r="B893" s="7"/>
      <c r="C893" s="7"/>
      <c r="D893" s="25"/>
      <c r="E893" s="25"/>
      <c r="F893" s="25"/>
      <c r="G893" s="25"/>
      <c r="H893" s="25"/>
      <c r="I893" s="25"/>
      <c r="J893" s="25"/>
      <c r="K893" s="25"/>
      <c r="L893" s="25"/>
      <c r="M893" s="25"/>
      <c r="N893" s="25"/>
      <c r="O893" s="25"/>
      <c r="P893" s="25"/>
      <c r="Q893" s="7"/>
      <c r="R893" s="7"/>
      <c r="S893" s="7"/>
      <c r="T893" s="7"/>
      <c r="U893" s="7"/>
      <c r="V893" s="7"/>
      <c r="W893" s="7"/>
      <c r="X893" s="7"/>
    </row>
    <row r="894" spans="1:24" x14ac:dyDescent="0.2">
      <c r="A894" s="7"/>
      <c r="B894" s="7"/>
      <c r="C894" s="7"/>
      <c r="D894" s="25"/>
      <c r="E894" s="25"/>
      <c r="F894" s="25"/>
      <c r="G894" s="25"/>
      <c r="H894" s="25"/>
      <c r="I894" s="25"/>
      <c r="J894" s="25"/>
      <c r="K894" s="25"/>
      <c r="L894" s="25"/>
      <c r="M894" s="25"/>
      <c r="N894" s="25"/>
      <c r="O894" s="25"/>
      <c r="P894" s="25"/>
      <c r="Q894" s="7"/>
      <c r="R894" s="7"/>
      <c r="S894" s="7"/>
      <c r="T894" s="7"/>
      <c r="U894" s="7"/>
      <c r="V894" s="7"/>
      <c r="W894" s="7"/>
      <c r="X894" s="7"/>
    </row>
    <row r="895" spans="1:24" x14ac:dyDescent="0.2">
      <c r="A895" s="7"/>
      <c r="B895" s="7"/>
      <c r="C895" s="7"/>
      <c r="D895" s="25"/>
      <c r="E895" s="25"/>
      <c r="F895" s="25"/>
      <c r="G895" s="25"/>
      <c r="H895" s="25"/>
      <c r="I895" s="25"/>
      <c r="J895" s="25"/>
      <c r="K895" s="25"/>
      <c r="L895" s="25"/>
      <c r="M895" s="25"/>
      <c r="N895" s="25"/>
      <c r="O895" s="25"/>
      <c r="P895" s="25"/>
      <c r="Q895" s="7"/>
      <c r="R895" s="7"/>
      <c r="S895" s="7"/>
      <c r="T895" s="7"/>
      <c r="U895" s="7"/>
      <c r="V895" s="7"/>
      <c r="W895" s="7"/>
      <c r="X895" s="7"/>
    </row>
    <row r="896" spans="1:24" x14ac:dyDescent="0.2">
      <c r="A896" s="7"/>
      <c r="B896" s="7"/>
      <c r="C896" s="7"/>
      <c r="D896" s="25"/>
      <c r="E896" s="25"/>
      <c r="F896" s="25"/>
      <c r="G896" s="25"/>
      <c r="H896" s="25"/>
      <c r="I896" s="25"/>
      <c r="J896" s="25"/>
      <c r="K896" s="25"/>
      <c r="L896" s="25"/>
      <c r="M896" s="25"/>
      <c r="N896" s="25"/>
      <c r="O896" s="25"/>
      <c r="P896" s="25"/>
      <c r="Q896" s="7"/>
      <c r="R896" s="7"/>
      <c r="S896" s="7"/>
      <c r="T896" s="7"/>
      <c r="U896" s="7"/>
      <c r="V896" s="7"/>
      <c r="W896" s="7"/>
      <c r="X896" s="7"/>
    </row>
    <row r="897" spans="1:24" x14ac:dyDescent="0.2">
      <c r="A897" s="7"/>
      <c r="B897" s="7"/>
      <c r="C897" s="7"/>
      <c r="D897" s="25"/>
      <c r="E897" s="25"/>
      <c r="F897" s="25"/>
      <c r="G897" s="25"/>
      <c r="H897" s="25"/>
      <c r="I897" s="25"/>
      <c r="J897" s="25"/>
      <c r="K897" s="25"/>
      <c r="L897" s="25"/>
      <c r="M897" s="25"/>
      <c r="N897" s="25"/>
      <c r="O897" s="25"/>
      <c r="P897" s="25"/>
      <c r="Q897" s="7"/>
      <c r="R897" s="7"/>
      <c r="S897" s="7"/>
      <c r="T897" s="7"/>
      <c r="U897" s="7"/>
      <c r="V897" s="7"/>
      <c r="W897" s="7"/>
      <c r="X897" s="7"/>
    </row>
    <row r="898" spans="1:24" x14ac:dyDescent="0.2">
      <c r="A898" s="7"/>
      <c r="B898" s="7"/>
      <c r="C898" s="7"/>
      <c r="D898" s="25"/>
      <c r="E898" s="25"/>
      <c r="F898" s="25"/>
      <c r="G898" s="25"/>
      <c r="H898" s="25"/>
      <c r="I898" s="25"/>
      <c r="J898" s="25"/>
      <c r="K898" s="25"/>
      <c r="L898" s="25"/>
      <c r="M898" s="25"/>
      <c r="N898" s="25"/>
      <c r="O898" s="25"/>
      <c r="P898" s="25"/>
      <c r="Q898" s="7"/>
      <c r="R898" s="7"/>
      <c r="S898" s="7"/>
      <c r="T898" s="7"/>
      <c r="U898" s="7"/>
      <c r="V898" s="7"/>
      <c r="W898" s="7"/>
      <c r="X898" s="7"/>
    </row>
    <row r="899" spans="1:24" x14ac:dyDescent="0.2">
      <c r="A899" s="7"/>
      <c r="B899" s="7"/>
      <c r="C899" s="7"/>
      <c r="D899" s="25"/>
      <c r="E899" s="25"/>
      <c r="F899" s="25"/>
      <c r="G899" s="25"/>
      <c r="H899" s="25"/>
      <c r="I899" s="25"/>
      <c r="J899" s="25"/>
      <c r="K899" s="25"/>
      <c r="L899" s="25"/>
      <c r="M899" s="25"/>
      <c r="N899" s="25"/>
      <c r="O899" s="25"/>
      <c r="P899" s="25"/>
      <c r="Q899" s="7"/>
      <c r="R899" s="7"/>
      <c r="S899" s="7"/>
      <c r="T899" s="7"/>
      <c r="U899" s="7"/>
      <c r="V899" s="7"/>
      <c r="W899" s="7"/>
      <c r="X899" s="7"/>
    </row>
    <row r="900" spans="1:24" x14ac:dyDescent="0.2">
      <c r="A900" s="7"/>
      <c r="B900" s="7"/>
      <c r="C900" s="7"/>
      <c r="D900" s="25"/>
      <c r="E900" s="25"/>
      <c r="F900" s="25"/>
      <c r="G900" s="25"/>
      <c r="H900" s="25"/>
      <c r="I900" s="25"/>
      <c r="J900" s="25"/>
      <c r="K900" s="25"/>
      <c r="L900" s="25"/>
      <c r="M900" s="25"/>
      <c r="N900" s="25"/>
      <c r="O900" s="25"/>
      <c r="P900" s="25"/>
      <c r="Q900" s="7"/>
      <c r="R900" s="7"/>
      <c r="S900" s="7"/>
      <c r="T900" s="7"/>
      <c r="U900" s="7"/>
      <c r="V900" s="7"/>
      <c r="W900" s="7"/>
      <c r="X900" s="7"/>
    </row>
    <row r="901" spans="1:24" x14ac:dyDescent="0.2">
      <c r="A901" s="7"/>
      <c r="B901" s="7"/>
      <c r="C901" s="7"/>
      <c r="D901" s="25"/>
      <c r="E901" s="25"/>
      <c r="F901" s="25"/>
      <c r="G901" s="25"/>
      <c r="H901" s="25"/>
      <c r="I901" s="25"/>
      <c r="J901" s="25"/>
      <c r="K901" s="25"/>
      <c r="L901" s="25"/>
      <c r="M901" s="25"/>
      <c r="N901" s="25"/>
      <c r="O901" s="25"/>
      <c r="P901" s="25"/>
      <c r="Q901" s="7"/>
      <c r="R901" s="7"/>
      <c r="S901" s="7"/>
      <c r="T901" s="7"/>
      <c r="U901" s="7"/>
      <c r="V901" s="7"/>
      <c r="W901" s="7"/>
      <c r="X901" s="7"/>
    </row>
    <row r="902" spans="1:24" x14ac:dyDescent="0.2">
      <c r="A902" s="7"/>
      <c r="B902" s="7"/>
      <c r="C902" s="7"/>
      <c r="D902" s="25"/>
      <c r="E902" s="25"/>
      <c r="F902" s="25"/>
      <c r="G902" s="25"/>
      <c r="H902" s="25"/>
      <c r="I902" s="25"/>
      <c r="J902" s="25"/>
      <c r="K902" s="25"/>
      <c r="L902" s="25"/>
      <c r="M902" s="25"/>
      <c r="N902" s="25"/>
      <c r="O902" s="25"/>
      <c r="P902" s="25"/>
      <c r="Q902" s="7"/>
      <c r="R902" s="7"/>
      <c r="S902" s="7"/>
      <c r="T902" s="7"/>
      <c r="U902" s="7"/>
      <c r="V902" s="7"/>
      <c r="W902" s="7"/>
      <c r="X902" s="7"/>
    </row>
    <row r="903" spans="1:24" x14ac:dyDescent="0.2">
      <c r="A903" s="7"/>
      <c r="B903" s="7"/>
      <c r="C903" s="7"/>
      <c r="D903" s="25"/>
      <c r="E903" s="25"/>
      <c r="F903" s="25"/>
      <c r="G903" s="25"/>
      <c r="H903" s="25"/>
      <c r="I903" s="25"/>
      <c r="J903" s="25"/>
      <c r="K903" s="25"/>
      <c r="L903" s="25"/>
      <c r="M903" s="25"/>
      <c r="N903" s="25"/>
      <c r="O903" s="25"/>
      <c r="P903" s="25"/>
      <c r="Q903" s="7"/>
      <c r="R903" s="7"/>
      <c r="S903" s="7"/>
      <c r="T903" s="7"/>
      <c r="U903" s="7"/>
      <c r="V903" s="7"/>
      <c r="W903" s="7"/>
      <c r="X903" s="7"/>
    </row>
    <row r="904" spans="1:24" x14ac:dyDescent="0.2">
      <c r="A904" s="7"/>
      <c r="B904" s="7"/>
      <c r="C904" s="7"/>
      <c r="D904" s="25"/>
      <c r="E904" s="25"/>
      <c r="F904" s="25"/>
      <c r="G904" s="25"/>
      <c r="H904" s="25"/>
      <c r="I904" s="25"/>
      <c r="J904" s="25"/>
      <c r="K904" s="25"/>
      <c r="L904" s="25"/>
      <c r="M904" s="25"/>
      <c r="N904" s="25"/>
      <c r="O904" s="25"/>
      <c r="P904" s="25"/>
      <c r="Q904" s="7"/>
      <c r="R904" s="7"/>
      <c r="S904" s="7"/>
      <c r="T904" s="7"/>
      <c r="U904" s="7"/>
      <c r="V904" s="7"/>
      <c r="W904" s="7"/>
      <c r="X904" s="7"/>
    </row>
    <row r="905" spans="1:24" x14ac:dyDescent="0.2">
      <c r="A905" s="7"/>
      <c r="B905" s="7"/>
      <c r="C905" s="7"/>
      <c r="D905" s="25"/>
      <c r="E905" s="25"/>
      <c r="F905" s="25"/>
      <c r="G905" s="25"/>
      <c r="H905" s="25"/>
      <c r="I905" s="25"/>
      <c r="J905" s="25"/>
      <c r="K905" s="25"/>
      <c r="L905" s="25"/>
      <c r="M905" s="25"/>
      <c r="N905" s="25"/>
      <c r="O905" s="25"/>
      <c r="P905" s="25"/>
      <c r="Q905" s="7"/>
      <c r="R905" s="7"/>
      <c r="S905" s="7"/>
      <c r="T905" s="7"/>
      <c r="U905" s="7"/>
      <c r="V905" s="7"/>
      <c r="W905" s="7"/>
      <c r="X905" s="7"/>
    </row>
    <row r="906" spans="1:24" x14ac:dyDescent="0.2">
      <c r="A906" s="7"/>
      <c r="B906" s="7"/>
      <c r="C906" s="7"/>
      <c r="D906" s="25"/>
      <c r="E906" s="25"/>
      <c r="F906" s="25"/>
      <c r="G906" s="25"/>
      <c r="H906" s="25"/>
      <c r="I906" s="25"/>
      <c r="J906" s="25"/>
      <c r="K906" s="25"/>
      <c r="L906" s="25"/>
      <c r="M906" s="25"/>
      <c r="N906" s="25"/>
      <c r="O906" s="25"/>
      <c r="P906" s="25"/>
      <c r="Q906" s="7"/>
      <c r="R906" s="7"/>
      <c r="S906" s="7"/>
      <c r="T906" s="7"/>
      <c r="U906" s="7"/>
      <c r="V906" s="7"/>
      <c r="W906" s="7"/>
      <c r="X906" s="7"/>
    </row>
    <row r="907" spans="1:24" x14ac:dyDescent="0.2">
      <c r="A907" s="7"/>
      <c r="B907" s="7"/>
      <c r="C907" s="7"/>
      <c r="D907" s="25"/>
      <c r="E907" s="25"/>
      <c r="F907" s="25"/>
      <c r="G907" s="25"/>
      <c r="H907" s="25"/>
      <c r="I907" s="25"/>
      <c r="J907" s="25"/>
      <c r="K907" s="25"/>
      <c r="L907" s="25"/>
      <c r="M907" s="25"/>
      <c r="N907" s="25"/>
      <c r="O907" s="25"/>
      <c r="P907" s="25"/>
      <c r="Q907" s="7"/>
      <c r="R907" s="7"/>
      <c r="S907" s="7"/>
      <c r="T907" s="7"/>
      <c r="U907" s="7"/>
      <c r="V907" s="7"/>
      <c r="W907" s="7"/>
      <c r="X907" s="7"/>
    </row>
    <row r="908" spans="1:24" x14ac:dyDescent="0.2">
      <c r="A908" s="7"/>
      <c r="B908" s="7"/>
      <c r="C908" s="7"/>
      <c r="D908" s="25"/>
      <c r="E908" s="25"/>
      <c r="F908" s="25"/>
      <c r="G908" s="25"/>
      <c r="H908" s="25"/>
      <c r="I908" s="25"/>
      <c r="J908" s="25"/>
      <c r="K908" s="25"/>
      <c r="L908" s="25"/>
      <c r="M908" s="25"/>
      <c r="N908" s="25"/>
      <c r="O908" s="25"/>
      <c r="P908" s="25"/>
      <c r="Q908" s="7"/>
      <c r="R908" s="7"/>
      <c r="S908" s="7"/>
      <c r="T908" s="7"/>
      <c r="U908" s="7"/>
      <c r="V908" s="7"/>
      <c r="W908" s="7"/>
      <c r="X908" s="7"/>
    </row>
    <row r="909" spans="1:24" x14ac:dyDescent="0.2">
      <c r="A909" s="7"/>
      <c r="B909" s="7"/>
      <c r="C909" s="7"/>
      <c r="D909" s="25"/>
      <c r="E909" s="25"/>
      <c r="F909" s="25"/>
      <c r="G909" s="25"/>
      <c r="H909" s="25"/>
      <c r="I909" s="25"/>
      <c r="J909" s="25"/>
      <c r="K909" s="25"/>
      <c r="L909" s="25"/>
      <c r="M909" s="25"/>
      <c r="N909" s="25"/>
      <c r="O909" s="25"/>
      <c r="P909" s="25"/>
      <c r="Q909" s="7"/>
      <c r="R909" s="7"/>
      <c r="S909" s="7"/>
      <c r="T909" s="7"/>
      <c r="U909" s="7"/>
      <c r="V909" s="7"/>
      <c r="W909" s="7"/>
      <c r="X909" s="7"/>
    </row>
    <row r="910" spans="1:24" x14ac:dyDescent="0.2">
      <c r="A910" s="7"/>
      <c r="B910" s="7"/>
      <c r="C910" s="7"/>
      <c r="D910" s="25"/>
      <c r="E910" s="25"/>
      <c r="F910" s="25"/>
      <c r="G910" s="25"/>
      <c r="H910" s="25"/>
      <c r="I910" s="25"/>
      <c r="J910" s="25"/>
      <c r="K910" s="25"/>
      <c r="L910" s="25"/>
      <c r="M910" s="25"/>
      <c r="N910" s="25"/>
      <c r="O910" s="25"/>
      <c r="P910" s="25"/>
      <c r="Q910" s="7"/>
      <c r="R910" s="7"/>
      <c r="S910" s="7"/>
      <c r="T910" s="7"/>
      <c r="U910" s="7"/>
      <c r="V910" s="7"/>
      <c r="W910" s="7"/>
      <c r="X910" s="7"/>
    </row>
    <row r="911" spans="1:24" x14ac:dyDescent="0.2">
      <c r="A911" s="7"/>
      <c r="B911" s="7"/>
      <c r="C911" s="7"/>
      <c r="D911" s="25"/>
      <c r="E911" s="25"/>
      <c r="F911" s="25"/>
      <c r="G911" s="25"/>
      <c r="H911" s="25"/>
      <c r="I911" s="25"/>
      <c r="J911" s="25"/>
      <c r="K911" s="25"/>
      <c r="L911" s="25"/>
      <c r="M911" s="25"/>
      <c r="N911" s="25"/>
      <c r="O911" s="25"/>
      <c r="P911" s="25"/>
      <c r="Q911" s="7"/>
      <c r="R911" s="7"/>
      <c r="S911" s="7"/>
      <c r="T911" s="7"/>
      <c r="U911" s="7"/>
      <c r="V911" s="7"/>
      <c r="W911" s="7"/>
      <c r="X911" s="7"/>
    </row>
    <row r="912" spans="1:24" x14ac:dyDescent="0.2">
      <c r="A912" s="7"/>
      <c r="B912" s="7"/>
      <c r="C912" s="7"/>
      <c r="D912" s="25"/>
      <c r="E912" s="25"/>
      <c r="F912" s="25"/>
      <c r="G912" s="25"/>
      <c r="H912" s="25"/>
      <c r="I912" s="25"/>
      <c r="J912" s="25"/>
      <c r="K912" s="25"/>
      <c r="L912" s="25"/>
      <c r="M912" s="25"/>
      <c r="N912" s="25"/>
      <c r="O912" s="25"/>
      <c r="P912" s="25"/>
      <c r="Q912" s="7"/>
      <c r="R912" s="7"/>
      <c r="S912" s="7"/>
      <c r="T912" s="7"/>
      <c r="U912" s="7"/>
      <c r="V912" s="7"/>
      <c r="W912" s="7"/>
      <c r="X912" s="7"/>
    </row>
    <row r="913" spans="1:24" x14ac:dyDescent="0.2">
      <c r="A913" s="7"/>
      <c r="B913" s="7"/>
      <c r="C913" s="7"/>
      <c r="D913" s="25"/>
      <c r="E913" s="25"/>
      <c r="F913" s="25"/>
      <c r="G913" s="25"/>
      <c r="H913" s="25"/>
      <c r="I913" s="25"/>
      <c r="J913" s="25"/>
      <c r="K913" s="25"/>
      <c r="L913" s="25"/>
      <c r="M913" s="25"/>
      <c r="N913" s="25"/>
      <c r="O913" s="25"/>
      <c r="P913" s="25"/>
      <c r="Q913" s="7"/>
      <c r="R913" s="7"/>
      <c r="S913" s="7"/>
      <c r="T913" s="7"/>
      <c r="U913" s="7"/>
      <c r="V913" s="7"/>
      <c r="W913" s="7"/>
      <c r="X913" s="7"/>
    </row>
    <row r="914" spans="1:24" x14ac:dyDescent="0.2">
      <c r="A914" s="7"/>
      <c r="B914" s="7"/>
      <c r="C914" s="7"/>
      <c r="D914" s="25"/>
      <c r="E914" s="25"/>
      <c r="F914" s="25"/>
      <c r="G914" s="25"/>
      <c r="H914" s="25"/>
      <c r="I914" s="25"/>
      <c r="J914" s="25"/>
      <c r="K914" s="25"/>
      <c r="L914" s="25"/>
      <c r="M914" s="25"/>
      <c r="N914" s="25"/>
      <c r="O914" s="25"/>
      <c r="P914" s="25"/>
      <c r="Q914" s="7"/>
      <c r="R914" s="7"/>
      <c r="S914" s="7"/>
      <c r="T914" s="7"/>
      <c r="U914" s="7"/>
      <c r="V914" s="7"/>
      <c r="W914" s="7"/>
      <c r="X914" s="7"/>
    </row>
    <row r="915" spans="1:24" x14ac:dyDescent="0.2">
      <c r="A915" s="7"/>
      <c r="B915" s="7"/>
      <c r="C915" s="7"/>
      <c r="D915" s="25"/>
      <c r="E915" s="25"/>
      <c r="F915" s="25"/>
      <c r="G915" s="25"/>
      <c r="H915" s="25"/>
      <c r="I915" s="25"/>
      <c r="J915" s="25"/>
      <c r="K915" s="25"/>
      <c r="L915" s="25"/>
      <c r="M915" s="25"/>
      <c r="N915" s="25"/>
      <c r="O915" s="25"/>
      <c r="P915" s="25"/>
      <c r="Q915" s="7"/>
      <c r="R915" s="7"/>
      <c r="S915" s="7"/>
      <c r="T915" s="7"/>
      <c r="U915" s="7"/>
      <c r="V915" s="7"/>
      <c r="W915" s="7"/>
      <c r="X915" s="7"/>
    </row>
    <row r="916" spans="1:24" x14ac:dyDescent="0.2">
      <c r="A916" s="7"/>
      <c r="B916" s="7"/>
      <c r="C916" s="7"/>
      <c r="D916" s="25"/>
      <c r="E916" s="25"/>
      <c r="F916" s="25"/>
      <c r="G916" s="25"/>
      <c r="H916" s="25"/>
      <c r="I916" s="25"/>
      <c r="J916" s="25"/>
      <c r="K916" s="25"/>
      <c r="L916" s="25"/>
      <c r="M916" s="25"/>
      <c r="N916" s="25"/>
      <c r="O916" s="25"/>
      <c r="P916" s="25"/>
      <c r="Q916" s="7"/>
      <c r="R916" s="7"/>
      <c r="S916" s="7"/>
      <c r="T916" s="7"/>
      <c r="U916" s="7"/>
      <c r="V916" s="7"/>
      <c r="W916" s="7"/>
      <c r="X916" s="7"/>
    </row>
    <row r="917" spans="1:24" x14ac:dyDescent="0.2">
      <c r="A917" s="7"/>
      <c r="B917" s="7"/>
      <c r="C917" s="7"/>
      <c r="D917" s="25"/>
      <c r="E917" s="25"/>
      <c r="F917" s="25"/>
      <c r="G917" s="25"/>
      <c r="H917" s="25"/>
      <c r="I917" s="25"/>
      <c r="J917" s="25"/>
      <c r="K917" s="25"/>
      <c r="L917" s="25"/>
      <c r="M917" s="25"/>
      <c r="N917" s="25"/>
      <c r="O917" s="25"/>
      <c r="P917" s="25"/>
      <c r="Q917" s="7"/>
      <c r="R917" s="7"/>
      <c r="S917" s="7"/>
      <c r="T917" s="7"/>
      <c r="U917" s="7"/>
      <c r="V917" s="7"/>
      <c r="W917" s="7"/>
      <c r="X917" s="7"/>
    </row>
    <row r="918" spans="1:24" x14ac:dyDescent="0.2">
      <c r="A918" s="7"/>
      <c r="B918" s="7"/>
      <c r="C918" s="7"/>
      <c r="D918" s="25"/>
      <c r="E918" s="25"/>
      <c r="F918" s="25"/>
      <c r="G918" s="25"/>
      <c r="H918" s="25"/>
      <c r="I918" s="25"/>
      <c r="J918" s="25"/>
      <c r="K918" s="25"/>
      <c r="L918" s="25"/>
      <c r="M918" s="25"/>
      <c r="N918" s="25"/>
      <c r="O918" s="25"/>
      <c r="P918" s="25"/>
      <c r="Q918" s="7"/>
      <c r="R918" s="7"/>
      <c r="S918" s="7"/>
      <c r="T918" s="7"/>
      <c r="U918" s="7"/>
      <c r="V918" s="7"/>
      <c r="W918" s="7"/>
      <c r="X918" s="7"/>
    </row>
    <row r="919" spans="1:24" x14ac:dyDescent="0.2">
      <c r="A919" s="7"/>
      <c r="B919" s="7"/>
      <c r="C919" s="7"/>
      <c r="D919" s="25"/>
      <c r="E919" s="25"/>
      <c r="F919" s="25"/>
      <c r="G919" s="25"/>
      <c r="H919" s="25"/>
      <c r="I919" s="25"/>
      <c r="J919" s="25"/>
      <c r="K919" s="25"/>
      <c r="L919" s="25"/>
      <c r="M919" s="25"/>
      <c r="N919" s="25"/>
      <c r="O919" s="25"/>
      <c r="P919" s="25"/>
      <c r="Q919" s="7"/>
      <c r="R919" s="7"/>
      <c r="S919" s="7"/>
      <c r="T919" s="7"/>
      <c r="U919" s="7"/>
      <c r="V919" s="7"/>
      <c r="W919" s="7"/>
      <c r="X919" s="7"/>
    </row>
    <row r="920" spans="1:24" x14ac:dyDescent="0.2">
      <c r="A920" s="7"/>
      <c r="B920" s="7"/>
      <c r="C920" s="7"/>
      <c r="D920" s="25"/>
      <c r="E920" s="25"/>
      <c r="F920" s="25"/>
      <c r="G920" s="25"/>
      <c r="H920" s="25"/>
      <c r="I920" s="25"/>
      <c r="J920" s="25"/>
      <c r="K920" s="25"/>
      <c r="L920" s="25"/>
      <c r="M920" s="25"/>
      <c r="N920" s="25"/>
      <c r="O920" s="25"/>
      <c r="P920" s="25"/>
      <c r="Q920" s="7"/>
      <c r="R920" s="7"/>
      <c r="S920" s="7"/>
      <c r="T920" s="7"/>
      <c r="U920" s="7"/>
      <c r="V920" s="7"/>
      <c r="W920" s="7"/>
      <c r="X920" s="7"/>
    </row>
    <row r="921" spans="1:24" x14ac:dyDescent="0.2">
      <c r="A921" s="7"/>
      <c r="B921" s="7"/>
      <c r="C921" s="7"/>
      <c r="D921" s="25"/>
      <c r="E921" s="25"/>
      <c r="F921" s="25"/>
      <c r="G921" s="25"/>
      <c r="H921" s="25"/>
      <c r="I921" s="25"/>
      <c r="J921" s="25"/>
      <c r="K921" s="25"/>
      <c r="L921" s="25"/>
      <c r="M921" s="25"/>
      <c r="N921" s="25"/>
      <c r="O921" s="25"/>
      <c r="P921" s="25"/>
      <c r="Q921" s="7"/>
      <c r="R921" s="7"/>
      <c r="S921" s="7"/>
      <c r="T921" s="7"/>
      <c r="U921" s="7"/>
      <c r="V921" s="7"/>
      <c r="W921" s="7"/>
      <c r="X921" s="7"/>
    </row>
    <row r="922" spans="1:24" x14ac:dyDescent="0.2">
      <c r="A922" s="7"/>
      <c r="B922" s="7"/>
      <c r="C922" s="7"/>
      <c r="D922" s="25"/>
      <c r="E922" s="25"/>
      <c r="F922" s="25"/>
      <c r="G922" s="25"/>
      <c r="H922" s="25"/>
      <c r="I922" s="25"/>
      <c r="J922" s="25"/>
      <c r="K922" s="25"/>
      <c r="L922" s="25"/>
      <c r="M922" s="25"/>
      <c r="N922" s="25"/>
      <c r="O922" s="25"/>
      <c r="P922" s="25"/>
      <c r="Q922" s="7"/>
      <c r="R922" s="7"/>
      <c r="S922" s="7"/>
      <c r="T922" s="7"/>
      <c r="U922" s="7"/>
      <c r="V922" s="7"/>
      <c r="W922" s="7"/>
      <c r="X922" s="7"/>
    </row>
    <row r="923" spans="1:24" x14ac:dyDescent="0.2">
      <c r="A923" s="7"/>
      <c r="B923" s="7"/>
      <c r="C923" s="7"/>
      <c r="D923" s="25"/>
      <c r="E923" s="25"/>
      <c r="F923" s="25"/>
      <c r="G923" s="25"/>
      <c r="H923" s="25"/>
      <c r="I923" s="25"/>
      <c r="J923" s="25"/>
      <c r="K923" s="25"/>
      <c r="L923" s="25"/>
      <c r="M923" s="25"/>
      <c r="N923" s="25"/>
      <c r="O923" s="25"/>
      <c r="P923" s="25"/>
      <c r="Q923" s="7"/>
      <c r="R923" s="7"/>
      <c r="S923" s="7"/>
      <c r="T923" s="7"/>
      <c r="U923" s="7"/>
      <c r="V923" s="7"/>
      <c r="W923" s="7"/>
      <c r="X923" s="7"/>
    </row>
    <row r="924" spans="1:24" x14ac:dyDescent="0.2">
      <c r="A924" s="7"/>
      <c r="B924" s="7"/>
      <c r="C924" s="7"/>
      <c r="D924" s="25"/>
      <c r="E924" s="25"/>
      <c r="F924" s="25"/>
      <c r="G924" s="25"/>
      <c r="H924" s="25"/>
      <c r="I924" s="25"/>
      <c r="J924" s="25"/>
      <c r="K924" s="25"/>
      <c r="L924" s="25"/>
      <c r="M924" s="25"/>
      <c r="N924" s="25"/>
      <c r="O924" s="25"/>
      <c r="P924" s="25"/>
      <c r="Q924" s="7"/>
      <c r="R924" s="7"/>
      <c r="S924" s="7"/>
      <c r="T924" s="7"/>
      <c r="U924" s="7"/>
      <c r="V924" s="7"/>
      <c r="W924" s="7"/>
      <c r="X924" s="7"/>
    </row>
    <row r="925" spans="1:24" x14ac:dyDescent="0.2">
      <c r="A925" s="7"/>
      <c r="B925" s="7"/>
      <c r="C925" s="7"/>
      <c r="D925" s="25"/>
      <c r="E925" s="25"/>
      <c r="F925" s="25"/>
      <c r="G925" s="25"/>
      <c r="H925" s="25"/>
      <c r="I925" s="25"/>
      <c r="J925" s="25"/>
      <c r="K925" s="25"/>
      <c r="L925" s="25"/>
      <c r="M925" s="25"/>
      <c r="N925" s="25"/>
      <c r="O925" s="25"/>
      <c r="P925" s="25"/>
      <c r="Q925" s="7"/>
      <c r="R925" s="7"/>
      <c r="S925" s="7"/>
      <c r="T925" s="7"/>
      <c r="U925" s="7"/>
      <c r="V925" s="7"/>
      <c r="W925" s="7"/>
      <c r="X925" s="7"/>
    </row>
    <row r="926" spans="1:24" x14ac:dyDescent="0.2">
      <c r="A926" s="7"/>
      <c r="B926" s="7"/>
      <c r="C926" s="7"/>
      <c r="D926" s="25"/>
      <c r="E926" s="25"/>
      <c r="F926" s="25"/>
      <c r="G926" s="25"/>
      <c r="H926" s="25"/>
      <c r="I926" s="25"/>
      <c r="J926" s="25"/>
      <c r="K926" s="25"/>
      <c r="L926" s="25"/>
      <c r="M926" s="25"/>
      <c r="N926" s="25"/>
      <c r="O926" s="25"/>
      <c r="P926" s="25"/>
      <c r="Q926" s="7"/>
      <c r="R926" s="7"/>
      <c r="S926" s="7"/>
      <c r="T926" s="7"/>
      <c r="U926" s="7"/>
      <c r="V926" s="7"/>
      <c r="W926" s="7"/>
      <c r="X926" s="7"/>
    </row>
    <row r="927" spans="1:24" x14ac:dyDescent="0.2">
      <c r="A927" s="7"/>
      <c r="B927" s="7"/>
      <c r="C927" s="7"/>
      <c r="D927" s="25"/>
      <c r="E927" s="25"/>
      <c r="F927" s="25"/>
      <c r="G927" s="25"/>
      <c r="H927" s="25"/>
      <c r="I927" s="25"/>
      <c r="J927" s="25"/>
      <c r="K927" s="25"/>
      <c r="L927" s="25"/>
      <c r="M927" s="25"/>
      <c r="N927" s="25"/>
      <c r="O927" s="25"/>
      <c r="P927" s="25"/>
      <c r="Q927" s="7"/>
      <c r="R927" s="7"/>
      <c r="S927" s="7"/>
      <c r="T927" s="7"/>
      <c r="U927" s="7"/>
      <c r="V927" s="7"/>
      <c r="W927" s="7"/>
      <c r="X927" s="7"/>
    </row>
    <row r="928" spans="1:24" x14ac:dyDescent="0.2">
      <c r="A928" s="7"/>
      <c r="B928" s="7"/>
      <c r="C928" s="7"/>
      <c r="D928" s="25"/>
      <c r="E928" s="25"/>
      <c r="F928" s="25"/>
      <c r="G928" s="25"/>
      <c r="H928" s="25"/>
      <c r="I928" s="25"/>
      <c r="J928" s="25"/>
      <c r="K928" s="25"/>
      <c r="L928" s="25"/>
      <c r="M928" s="25"/>
      <c r="N928" s="25"/>
      <c r="O928" s="25"/>
      <c r="P928" s="25"/>
      <c r="Q928" s="7"/>
      <c r="R928" s="7"/>
      <c r="S928" s="7"/>
      <c r="T928" s="7"/>
      <c r="U928" s="7"/>
      <c r="V928" s="7"/>
      <c r="W928" s="7"/>
      <c r="X928" s="7"/>
    </row>
    <row r="929" spans="1:24" x14ac:dyDescent="0.2">
      <c r="A929" s="7"/>
      <c r="B929" s="7"/>
      <c r="C929" s="7"/>
      <c r="D929" s="25"/>
      <c r="E929" s="25"/>
      <c r="F929" s="25"/>
      <c r="G929" s="25"/>
      <c r="H929" s="25"/>
      <c r="I929" s="25"/>
      <c r="J929" s="25"/>
      <c r="K929" s="25"/>
      <c r="L929" s="25"/>
      <c r="M929" s="25"/>
      <c r="N929" s="25"/>
      <c r="O929" s="25"/>
      <c r="P929" s="25"/>
      <c r="Q929" s="7"/>
      <c r="R929" s="7"/>
      <c r="S929" s="7"/>
      <c r="T929" s="7"/>
      <c r="U929" s="7"/>
      <c r="V929" s="7"/>
      <c r="W929" s="7"/>
      <c r="X929" s="7"/>
    </row>
    <row r="930" spans="1:24" x14ac:dyDescent="0.2">
      <c r="A930" s="7"/>
      <c r="B930" s="7"/>
      <c r="C930" s="7"/>
      <c r="D930" s="25"/>
      <c r="E930" s="25"/>
      <c r="F930" s="25"/>
      <c r="G930" s="25"/>
      <c r="H930" s="25"/>
      <c r="I930" s="25"/>
      <c r="J930" s="25"/>
      <c r="K930" s="25"/>
      <c r="L930" s="25"/>
      <c r="M930" s="25"/>
      <c r="N930" s="25"/>
      <c r="O930" s="25"/>
      <c r="P930" s="25"/>
      <c r="Q930" s="7"/>
      <c r="R930" s="7"/>
      <c r="S930" s="7"/>
      <c r="T930" s="7"/>
      <c r="U930" s="7"/>
      <c r="V930" s="7"/>
      <c r="W930" s="7"/>
      <c r="X930" s="7"/>
    </row>
    <row r="931" spans="1:24" x14ac:dyDescent="0.2">
      <c r="A931" s="7"/>
      <c r="B931" s="7"/>
      <c r="C931" s="7"/>
      <c r="D931" s="25"/>
      <c r="E931" s="25"/>
      <c r="F931" s="25"/>
      <c r="G931" s="25"/>
      <c r="H931" s="25"/>
      <c r="I931" s="25"/>
      <c r="J931" s="25"/>
      <c r="K931" s="25"/>
      <c r="L931" s="25"/>
      <c r="M931" s="25"/>
      <c r="N931" s="25"/>
      <c r="O931" s="25"/>
      <c r="P931" s="25"/>
      <c r="Q931" s="7"/>
      <c r="R931" s="7"/>
      <c r="S931" s="7"/>
      <c r="T931" s="7"/>
      <c r="U931" s="7"/>
      <c r="V931" s="7"/>
      <c r="W931" s="7"/>
      <c r="X931" s="7"/>
    </row>
    <row r="932" spans="1:24" x14ac:dyDescent="0.2">
      <c r="A932" s="7"/>
      <c r="B932" s="7"/>
      <c r="C932" s="7"/>
      <c r="D932" s="25"/>
      <c r="E932" s="25"/>
      <c r="F932" s="25"/>
      <c r="G932" s="25"/>
      <c r="H932" s="25"/>
      <c r="I932" s="25"/>
      <c r="J932" s="25"/>
      <c r="K932" s="25"/>
      <c r="L932" s="25"/>
      <c r="M932" s="25"/>
      <c r="N932" s="25"/>
      <c r="O932" s="25"/>
      <c r="P932" s="25"/>
      <c r="Q932" s="7"/>
      <c r="R932" s="7"/>
      <c r="S932" s="7"/>
      <c r="T932" s="7"/>
      <c r="U932" s="7"/>
      <c r="V932" s="7"/>
      <c r="W932" s="7"/>
      <c r="X932" s="7"/>
    </row>
    <row r="933" spans="1:24" x14ac:dyDescent="0.2">
      <c r="A933" s="7"/>
      <c r="B933" s="7"/>
      <c r="C933" s="7"/>
      <c r="D933" s="25"/>
      <c r="E933" s="25"/>
      <c r="F933" s="25"/>
      <c r="G933" s="25"/>
      <c r="H933" s="25"/>
      <c r="I933" s="25"/>
      <c r="J933" s="25"/>
      <c r="K933" s="25"/>
      <c r="L933" s="25"/>
      <c r="M933" s="25"/>
      <c r="N933" s="25"/>
      <c r="O933" s="25"/>
      <c r="P933" s="25"/>
      <c r="Q933" s="7"/>
      <c r="R933" s="7"/>
      <c r="S933" s="7"/>
      <c r="T933" s="7"/>
      <c r="U933" s="7"/>
      <c r="V933" s="7"/>
      <c r="W933" s="7"/>
      <c r="X933" s="7"/>
    </row>
    <row r="934" spans="1:24" x14ac:dyDescent="0.2">
      <c r="A934" s="7"/>
      <c r="B934" s="7"/>
      <c r="C934" s="7"/>
      <c r="D934" s="25"/>
      <c r="E934" s="25"/>
      <c r="F934" s="25"/>
      <c r="G934" s="25"/>
      <c r="H934" s="25"/>
      <c r="I934" s="25"/>
      <c r="J934" s="25"/>
      <c r="K934" s="25"/>
      <c r="L934" s="25"/>
      <c r="M934" s="25"/>
      <c r="N934" s="25"/>
      <c r="O934" s="25"/>
      <c r="P934" s="25"/>
      <c r="Q934" s="7"/>
      <c r="R934" s="7"/>
      <c r="S934" s="7"/>
      <c r="T934" s="7"/>
      <c r="U934" s="7"/>
      <c r="V934" s="7"/>
      <c r="W934" s="7"/>
      <c r="X934" s="7"/>
    </row>
    <row r="935" spans="1:24" x14ac:dyDescent="0.2">
      <c r="A935" s="7"/>
      <c r="B935" s="7"/>
      <c r="C935" s="7"/>
      <c r="D935" s="25"/>
      <c r="E935" s="25"/>
      <c r="F935" s="25"/>
      <c r="G935" s="25"/>
      <c r="H935" s="25"/>
      <c r="I935" s="25"/>
      <c r="J935" s="25"/>
      <c r="K935" s="25"/>
      <c r="L935" s="25"/>
      <c r="M935" s="25"/>
      <c r="N935" s="25"/>
      <c r="O935" s="25"/>
      <c r="P935" s="25"/>
      <c r="Q935" s="7"/>
      <c r="R935" s="7"/>
      <c r="S935" s="7"/>
      <c r="T935" s="7"/>
      <c r="U935" s="7"/>
      <c r="V935" s="7"/>
      <c r="W935" s="7"/>
      <c r="X935" s="7"/>
    </row>
    <row r="936" spans="1:24" x14ac:dyDescent="0.2">
      <c r="A936" s="7"/>
      <c r="B936" s="7"/>
      <c r="C936" s="7"/>
      <c r="D936" s="25"/>
      <c r="E936" s="25"/>
      <c r="F936" s="25"/>
      <c r="G936" s="25"/>
      <c r="H936" s="25"/>
      <c r="I936" s="25"/>
      <c r="J936" s="25"/>
      <c r="K936" s="25"/>
      <c r="L936" s="25"/>
      <c r="M936" s="25"/>
      <c r="N936" s="25"/>
      <c r="O936" s="25"/>
      <c r="P936" s="25"/>
      <c r="Q936" s="7"/>
      <c r="R936" s="7"/>
      <c r="S936" s="7"/>
      <c r="T936" s="7"/>
      <c r="U936" s="7"/>
      <c r="V936" s="7"/>
      <c r="W936" s="7"/>
      <c r="X936" s="7"/>
    </row>
    <row r="937" spans="1:24" x14ac:dyDescent="0.2">
      <c r="A937" s="7"/>
      <c r="B937" s="7"/>
      <c r="C937" s="7"/>
      <c r="D937" s="25"/>
      <c r="E937" s="25"/>
      <c r="F937" s="25"/>
      <c r="G937" s="25"/>
      <c r="H937" s="25"/>
      <c r="I937" s="25"/>
      <c r="J937" s="25"/>
      <c r="K937" s="25"/>
      <c r="L937" s="25"/>
      <c r="M937" s="25"/>
      <c r="N937" s="25"/>
      <c r="O937" s="25"/>
      <c r="P937" s="25"/>
      <c r="Q937" s="7"/>
      <c r="R937" s="7"/>
      <c r="S937" s="7"/>
      <c r="T937" s="7"/>
      <c r="U937" s="7"/>
      <c r="V937" s="7"/>
      <c r="W937" s="7"/>
      <c r="X937" s="7"/>
    </row>
    <row r="938" spans="1:24" x14ac:dyDescent="0.2">
      <c r="A938" s="7"/>
      <c r="B938" s="7"/>
      <c r="C938" s="7"/>
      <c r="D938" s="25"/>
      <c r="E938" s="25"/>
      <c r="F938" s="25"/>
      <c r="G938" s="25"/>
      <c r="H938" s="25"/>
      <c r="I938" s="25"/>
      <c r="J938" s="25"/>
      <c r="K938" s="25"/>
      <c r="L938" s="25"/>
      <c r="M938" s="25"/>
      <c r="N938" s="25"/>
      <c r="O938" s="25"/>
      <c r="P938" s="25"/>
      <c r="Q938" s="7"/>
      <c r="R938" s="7"/>
      <c r="S938" s="7"/>
      <c r="T938" s="7"/>
      <c r="U938" s="7"/>
      <c r="V938" s="7"/>
      <c r="W938" s="7"/>
      <c r="X938" s="7"/>
    </row>
    <row r="939" spans="1:24" x14ac:dyDescent="0.2">
      <c r="A939" s="7"/>
      <c r="B939" s="7"/>
      <c r="C939" s="7"/>
      <c r="D939" s="25"/>
      <c r="E939" s="25"/>
      <c r="F939" s="25"/>
      <c r="G939" s="25"/>
      <c r="H939" s="25"/>
      <c r="I939" s="25"/>
      <c r="J939" s="25"/>
      <c r="K939" s="25"/>
      <c r="L939" s="25"/>
      <c r="M939" s="25"/>
      <c r="N939" s="25"/>
      <c r="O939" s="25"/>
      <c r="P939" s="25"/>
      <c r="Q939" s="7"/>
      <c r="R939" s="7"/>
      <c r="S939" s="7"/>
      <c r="T939" s="7"/>
      <c r="U939" s="7"/>
      <c r="V939" s="7"/>
      <c r="W939" s="7"/>
      <c r="X939" s="7"/>
    </row>
    <row r="940" spans="1:24" x14ac:dyDescent="0.2">
      <c r="A940" s="7"/>
      <c r="B940" s="7"/>
      <c r="C940" s="7"/>
      <c r="D940" s="25"/>
      <c r="E940" s="25"/>
      <c r="F940" s="25"/>
      <c r="G940" s="25"/>
      <c r="H940" s="25"/>
      <c r="I940" s="25"/>
      <c r="J940" s="25"/>
      <c r="K940" s="25"/>
      <c r="L940" s="25"/>
      <c r="M940" s="25"/>
      <c r="N940" s="25"/>
      <c r="O940" s="25"/>
      <c r="P940" s="25"/>
      <c r="Q940" s="7"/>
      <c r="R940" s="7"/>
      <c r="S940" s="7"/>
      <c r="T940" s="7"/>
      <c r="U940" s="7"/>
      <c r="V940" s="7"/>
      <c r="W940" s="7"/>
      <c r="X940" s="7"/>
    </row>
    <row r="941" spans="1:24" x14ac:dyDescent="0.2">
      <c r="A941" s="7"/>
      <c r="B941" s="7"/>
      <c r="C941" s="7"/>
      <c r="D941" s="25"/>
      <c r="E941" s="25"/>
      <c r="F941" s="25"/>
      <c r="G941" s="25"/>
      <c r="H941" s="25"/>
      <c r="I941" s="25"/>
      <c r="J941" s="25"/>
      <c r="K941" s="25"/>
      <c r="L941" s="25"/>
      <c r="M941" s="25"/>
      <c r="N941" s="25"/>
      <c r="O941" s="25"/>
      <c r="P941" s="25"/>
      <c r="Q941" s="7"/>
      <c r="R941" s="7"/>
      <c r="S941" s="7"/>
      <c r="T941" s="7"/>
      <c r="U941" s="7"/>
      <c r="V941" s="7"/>
      <c r="W941" s="7"/>
      <c r="X941" s="7"/>
    </row>
    <row r="942" spans="1:24" x14ac:dyDescent="0.2">
      <c r="A942" s="7"/>
      <c r="B942" s="7"/>
      <c r="C942" s="7"/>
      <c r="D942" s="25"/>
      <c r="E942" s="25"/>
      <c r="F942" s="25"/>
      <c r="G942" s="25"/>
      <c r="H942" s="25"/>
      <c r="I942" s="25"/>
      <c r="J942" s="25"/>
      <c r="K942" s="25"/>
      <c r="L942" s="25"/>
      <c r="M942" s="25"/>
      <c r="N942" s="25"/>
      <c r="O942" s="25"/>
      <c r="P942" s="25"/>
      <c r="Q942" s="7"/>
      <c r="R942" s="7"/>
      <c r="S942" s="7"/>
      <c r="T942" s="7"/>
      <c r="U942" s="7"/>
      <c r="V942" s="7"/>
      <c r="W942" s="7"/>
      <c r="X942" s="7"/>
    </row>
    <row r="943" spans="1:24" x14ac:dyDescent="0.2">
      <c r="A943" s="7"/>
      <c r="B943" s="7"/>
      <c r="C943" s="7"/>
      <c r="D943" s="25"/>
      <c r="E943" s="25"/>
      <c r="F943" s="25"/>
      <c r="G943" s="25"/>
      <c r="H943" s="25"/>
      <c r="I943" s="25"/>
      <c r="J943" s="25"/>
      <c r="K943" s="25"/>
      <c r="L943" s="25"/>
      <c r="M943" s="25"/>
      <c r="N943" s="25"/>
      <c r="O943" s="25"/>
      <c r="P943" s="25"/>
      <c r="Q943" s="7"/>
      <c r="R943" s="7"/>
      <c r="S943" s="7"/>
      <c r="T943" s="7"/>
      <c r="U943" s="7"/>
      <c r="V943" s="7"/>
      <c r="W943" s="7"/>
      <c r="X943" s="7"/>
    </row>
    <row r="944" spans="1:24" x14ac:dyDescent="0.2">
      <c r="A944" s="7"/>
      <c r="B944" s="7"/>
      <c r="C944" s="7"/>
      <c r="D944" s="25"/>
      <c r="E944" s="25"/>
      <c r="F944" s="25"/>
      <c r="G944" s="25"/>
      <c r="H944" s="25"/>
      <c r="I944" s="25"/>
      <c r="J944" s="25"/>
      <c r="K944" s="25"/>
      <c r="L944" s="25"/>
      <c r="M944" s="25"/>
      <c r="N944" s="25"/>
      <c r="O944" s="25"/>
      <c r="P944" s="25"/>
      <c r="Q944" s="7"/>
      <c r="R944" s="7"/>
      <c r="S944" s="7"/>
      <c r="T944" s="7"/>
      <c r="U944" s="7"/>
      <c r="V944" s="7"/>
      <c r="W944" s="7"/>
      <c r="X944" s="7"/>
    </row>
    <row r="945" spans="1:24" x14ac:dyDescent="0.2">
      <c r="A945" s="7"/>
      <c r="B945" s="7"/>
      <c r="C945" s="7"/>
      <c r="D945" s="25"/>
      <c r="E945" s="25"/>
      <c r="F945" s="25"/>
      <c r="G945" s="25"/>
      <c r="H945" s="25"/>
      <c r="I945" s="25"/>
      <c r="J945" s="25"/>
      <c r="K945" s="25"/>
      <c r="L945" s="25"/>
      <c r="M945" s="25"/>
      <c r="N945" s="25"/>
      <c r="O945" s="25"/>
      <c r="P945" s="25"/>
      <c r="Q945" s="7"/>
      <c r="R945" s="7"/>
      <c r="S945" s="7"/>
      <c r="T945" s="7"/>
      <c r="U945" s="7"/>
      <c r="V945" s="7"/>
      <c r="W945" s="7"/>
      <c r="X945" s="7"/>
    </row>
    <row r="946" spans="1:24" x14ac:dyDescent="0.2">
      <c r="A946" s="7"/>
      <c r="B946" s="7"/>
      <c r="C946" s="7"/>
      <c r="D946" s="25"/>
      <c r="E946" s="25"/>
      <c r="F946" s="25"/>
      <c r="G946" s="25"/>
      <c r="H946" s="25"/>
      <c r="I946" s="25"/>
      <c r="J946" s="25"/>
      <c r="K946" s="25"/>
      <c r="L946" s="25"/>
      <c r="M946" s="25"/>
      <c r="N946" s="25"/>
      <c r="O946" s="25"/>
      <c r="P946" s="25"/>
      <c r="Q946" s="7"/>
      <c r="R946" s="7"/>
      <c r="S946" s="7"/>
      <c r="T946" s="7"/>
      <c r="U946" s="7"/>
      <c r="V946" s="7"/>
      <c r="W946" s="7"/>
      <c r="X946" s="7"/>
    </row>
    <row r="947" spans="1:24" x14ac:dyDescent="0.2">
      <c r="A947" s="7"/>
      <c r="B947" s="7"/>
      <c r="C947" s="7"/>
      <c r="D947" s="25"/>
      <c r="E947" s="25"/>
      <c r="F947" s="25"/>
      <c r="G947" s="25"/>
      <c r="H947" s="25"/>
      <c r="I947" s="25"/>
      <c r="J947" s="25"/>
      <c r="K947" s="25"/>
      <c r="L947" s="25"/>
      <c r="M947" s="25"/>
      <c r="N947" s="25"/>
      <c r="O947" s="25"/>
      <c r="P947" s="25"/>
      <c r="Q947" s="7"/>
      <c r="R947" s="7"/>
      <c r="S947" s="7"/>
      <c r="T947" s="7"/>
      <c r="U947" s="7"/>
      <c r="V947" s="7"/>
      <c r="W947" s="7"/>
      <c r="X947" s="7"/>
    </row>
    <row r="948" spans="1:24" x14ac:dyDescent="0.2">
      <c r="A948" s="7"/>
      <c r="B948" s="7"/>
      <c r="C948" s="7"/>
      <c r="D948" s="25"/>
      <c r="E948" s="25"/>
      <c r="F948" s="25"/>
      <c r="G948" s="25"/>
      <c r="H948" s="25"/>
      <c r="I948" s="25"/>
      <c r="J948" s="25"/>
      <c r="K948" s="25"/>
      <c r="L948" s="25"/>
      <c r="M948" s="25"/>
      <c r="N948" s="25"/>
      <c r="O948" s="25"/>
      <c r="P948" s="25"/>
      <c r="Q948" s="7"/>
      <c r="R948" s="7"/>
      <c r="S948" s="7"/>
      <c r="T948" s="7"/>
      <c r="U948" s="7"/>
      <c r="V948" s="7"/>
      <c r="W948" s="7"/>
      <c r="X948" s="7"/>
    </row>
    <row r="949" spans="1:24" x14ac:dyDescent="0.2">
      <c r="A949" s="7"/>
      <c r="B949" s="7"/>
      <c r="C949" s="7"/>
      <c r="D949" s="25"/>
      <c r="E949" s="25"/>
      <c r="F949" s="25"/>
      <c r="G949" s="25"/>
      <c r="H949" s="25"/>
      <c r="I949" s="25"/>
      <c r="J949" s="25"/>
      <c r="K949" s="25"/>
      <c r="L949" s="25"/>
      <c r="M949" s="25"/>
      <c r="N949" s="25"/>
      <c r="O949" s="25"/>
      <c r="P949" s="25"/>
      <c r="Q949" s="7"/>
      <c r="R949" s="7"/>
      <c r="S949" s="7"/>
      <c r="T949" s="7"/>
      <c r="U949" s="7"/>
      <c r="V949" s="7"/>
      <c r="W949" s="7"/>
      <c r="X949" s="7"/>
    </row>
    <row r="950" spans="1:24" x14ac:dyDescent="0.2">
      <c r="A950" s="7"/>
      <c r="B950" s="7"/>
      <c r="C950" s="7"/>
      <c r="D950" s="25"/>
      <c r="E950" s="25"/>
      <c r="F950" s="25"/>
      <c r="G950" s="25"/>
      <c r="H950" s="25"/>
      <c r="I950" s="25"/>
      <c r="J950" s="25"/>
      <c r="K950" s="25"/>
      <c r="L950" s="25"/>
      <c r="M950" s="25"/>
      <c r="N950" s="25"/>
      <c r="O950" s="25"/>
      <c r="P950" s="25"/>
      <c r="Q950" s="7"/>
      <c r="R950" s="7"/>
      <c r="S950" s="7"/>
      <c r="T950" s="7"/>
      <c r="U950" s="7"/>
      <c r="V950" s="7"/>
      <c r="W950" s="7"/>
      <c r="X950" s="7"/>
    </row>
    <row r="951" spans="1:24" x14ac:dyDescent="0.2">
      <c r="A951" s="7"/>
      <c r="B951" s="7"/>
      <c r="C951" s="7"/>
      <c r="D951" s="25"/>
      <c r="E951" s="25"/>
      <c r="F951" s="25"/>
      <c r="G951" s="25"/>
      <c r="H951" s="25"/>
      <c r="I951" s="25"/>
      <c r="J951" s="25"/>
      <c r="K951" s="25"/>
      <c r="L951" s="25"/>
      <c r="M951" s="25"/>
      <c r="N951" s="25"/>
      <c r="O951" s="25"/>
      <c r="P951" s="25"/>
      <c r="Q951" s="7"/>
      <c r="R951" s="7"/>
      <c r="S951" s="7"/>
      <c r="T951" s="7"/>
      <c r="U951" s="7"/>
      <c r="V951" s="7"/>
      <c r="W951" s="7"/>
      <c r="X951" s="7"/>
    </row>
    <row r="952" spans="1:24" x14ac:dyDescent="0.2">
      <c r="A952" s="7"/>
      <c r="B952" s="7"/>
      <c r="C952" s="7"/>
      <c r="D952" s="25"/>
      <c r="E952" s="25"/>
      <c r="F952" s="25"/>
      <c r="G952" s="25"/>
      <c r="H952" s="25"/>
      <c r="I952" s="25"/>
      <c r="J952" s="25"/>
      <c r="K952" s="25"/>
      <c r="L952" s="25"/>
      <c r="M952" s="25"/>
      <c r="N952" s="25"/>
      <c r="O952" s="25"/>
      <c r="P952" s="25"/>
      <c r="Q952" s="7"/>
      <c r="R952" s="7"/>
      <c r="S952" s="7"/>
      <c r="T952" s="7"/>
      <c r="U952" s="7"/>
      <c r="V952" s="7"/>
      <c r="W952" s="7"/>
      <c r="X952" s="7"/>
    </row>
    <row r="953" spans="1:24" x14ac:dyDescent="0.2">
      <c r="A953" s="7"/>
      <c r="B953" s="7"/>
      <c r="C953" s="7"/>
      <c r="D953" s="25"/>
      <c r="E953" s="25"/>
      <c r="F953" s="25"/>
      <c r="G953" s="25"/>
      <c r="H953" s="25"/>
      <c r="I953" s="25"/>
      <c r="J953" s="25"/>
      <c r="K953" s="25"/>
      <c r="L953" s="25"/>
      <c r="M953" s="25"/>
      <c r="N953" s="25"/>
      <c r="O953" s="25"/>
      <c r="P953" s="25"/>
      <c r="Q953" s="7"/>
      <c r="R953" s="7"/>
      <c r="S953" s="7"/>
      <c r="T953" s="7"/>
      <c r="U953" s="7"/>
      <c r="V953" s="7"/>
      <c r="W953" s="7"/>
      <c r="X953" s="7"/>
    </row>
    <row r="954" spans="1:24" x14ac:dyDescent="0.2">
      <c r="A954" s="7"/>
      <c r="B954" s="7"/>
      <c r="C954" s="7"/>
      <c r="D954" s="25"/>
      <c r="E954" s="25"/>
      <c r="F954" s="25"/>
      <c r="G954" s="25"/>
      <c r="H954" s="25"/>
      <c r="I954" s="25"/>
      <c r="J954" s="25"/>
      <c r="K954" s="25"/>
      <c r="L954" s="25"/>
      <c r="M954" s="25"/>
      <c r="N954" s="25"/>
      <c r="O954" s="25"/>
      <c r="P954" s="25"/>
      <c r="Q954" s="7"/>
      <c r="R954" s="7"/>
      <c r="S954" s="7"/>
      <c r="T954" s="7"/>
      <c r="U954" s="7"/>
      <c r="V954" s="7"/>
      <c r="W954" s="7"/>
      <c r="X954" s="7"/>
    </row>
    <row r="955" spans="1:24" x14ac:dyDescent="0.2">
      <c r="A955" s="7"/>
      <c r="B955" s="7"/>
      <c r="C955" s="7"/>
      <c r="D955" s="25"/>
      <c r="E955" s="25"/>
      <c r="F955" s="25"/>
      <c r="G955" s="25"/>
      <c r="H955" s="25"/>
      <c r="I955" s="25"/>
      <c r="J955" s="25"/>
      <c r="K955" s="25"/>
      <c r="L955" s="25"/>
      <c r="M955" s="25"/>
      <c r="N955" s="25"/>
      <c r="O955" s="25"/>
      <c r="P955" s="25"/>
      <c r="Q955" s="7"/>
      <c r="R955" s="7"/>
      <c r="S955" s="7"/>
      <c r="T955" s="7"/>
      <c r="U955" s="7"/>
      <c r="V955" s="7"/>
      <c r="W955" s="7"/>
      <c r="X955" s="7"/>
    </row>
    <row r="956" spans="1:24" x14ac:dyDescent="0.2">
      <c r="A956" s="7"/>
      <c r="B956" s="7"/>
      <c r="C956" s="7"/>
      <c r="D956" s="25"/>
      <c r="E956" s="25"/>
      <c r="F956" s="25"/>
      <c r="G956" s="25"/>
      <c r="H956" s="25"/>
      <c r="I956" s="25"/>
      <c r="J956" s="25"/>
      <c r="K956" s="25"/>
      <c r="L956" s="25"/>
      <c r="M956" s="25"/>
      <c r="N956" s="25"/>
      <c r="O956" s="25"/>
      <c r="P956" s="25"/>
      <c r="Q956" s="7"/>
      <c r="R956" s="7"/>
      <c r="S956" s="7"/>
      <c r="T956" s="7"/>
      <c r="U956" s="7"/>
      <c r="V956" s="7"/>
      <c r="W956" s="7"/>
      <c r="X956" s="7"/>
    </row>
    <row r="957" spans="1:24" x14ac:dyDescent="0.2">
      <c r="A957" s="7"/>
      <c r="B957" s="7"/>
      <c r="C957" s="7"/>
      <c r="D957" s="25"/>
      <c r="E957" s="25"/>
      <c r="F957" s="25"/>
      <c r="G957" s="25"/>
      <c r="H957" s="25"/>
      <c r="I957" s="25"/>
      <c r="J957" s="25"/>
      <c r="K957" s="25"/>
      <c r="L957" s="25"/>
      <c r="M957" s="25"/>
      <c r="N957" s="25"/>
      <c r="O957" s="25"/>
      <c r="P957" s="25"/>
      <c r="Q957" s="7"/>
      <c r="R957" s="7"/>
      <c r="S957" s="7"/>
      <c r="T957" s="7"/>
      <c r="U957" s="7"/>
      <c r="V957" s="7"/>
      <c r="W957" s="7"/>
      <c r="X957" s="7"/>
    </row>
    <row r="958" spans="1:24" x14ac:dyDescent="0.2">
      <c r="A958" s="7"/>
      <c r="B958" s="7"/>
      <c r="C958" s="7"/>
      <c r="D958" s="25"/>
      <c r="E958" s="25"/>
      <c r="F958" s="25"/>
      <c r="G958" s="25"/>
      <c r="H958" s="25"/>
      <c r="I958" s="25"/>
      <c r="J958" s="25"/>
      <c r="K958" s="25"/>
      <c r="L958" s="25"/>
      <c r="M958" s="25"/>
      <c r="N958" s="25"/>
      <c r="O958" s="25"/>
      <c r="P958" s="25"/>
      <c r="Q958" s="7"/>
      <c r="R958" s="7"/>
      <c r="S958" s="7"/>
      <c r="T958" s="7"/>
      <c r="U958" s="7"/>
      <c r="V958" s="7"/>
      <c r="W958" s="7"/>
      <c r="X958" s="7"/>
    </row>
    <row r="959" spans="1:24" x14ac:dyDescent="0.2">
      <c r="A959" s="7"/>
      <c r="B959" s="7"/>
      <c r="C959" s="7"/>
      <c r="D959" s="25"/>
      <c r="E959" s="25"/>
      <c r="F959" s="25"/>
      <c r="G959" s="25"/>
      <c r="H959" s="25"/>
      <c r="I959" s="25"/>
      <c r="J959" s="25"/>
      <c r="K959" s="25"/>
      <c r="L959" s="25"/>
      <c r="M959" s="25"/>
      <c r="N959" s="25"/>
      <c r="O959" s="25"/>
      <c r="P959" s="25"/>
      <c r="Q959" s="7"/>
      <c r="R959" s="7"/>
      <c r="S959" s="7"/>
      <c r="T959" s="7"/>
      <c r="U959" s="7"/>
      <c r="V959" s="7"/>
      <c r="W959" s="7"/>
      <c r="X959" s="7"/>
    </row>
    <row r="960" spans="1:24" x14ac:dyDescent="0.2">
      <c r="A960" s="7"/>
      <c r="B960" s="7"/>
      <c r="C960" s="7"/>
      <c r="D960" s="25"/>
      <c r="E960" s="25"/>
      <c r="F960" s="25"/>
      <c r="G960" s="25"/>
      <c r="H960" s="25"/>
      <c r="I960" s="25"/>
      <c r="J960" s="25"/>
      <c r="K960" s="25"/>
      <c r="L960" s="25"/>
      <c r="M960" s="25"/>
      <c r="N960" s="25"/>
      <c r="O960" s="25"/>
      <c r="P960" s="25"/>
      <c r="Q960" s="7"/>
      <c r="R960" s="7"/>
      <c r="S960" s="7"/>
      <c r="T960" s="7"/>
      <c r="U960" s="7"/>
      <c r="V960" s="7"/>
      <c r="W960" s="7"/>
      <c r="X960" s="7"/>
    </row>
    <row r="961" spans="1:24" x14ac:dyDescent="0.2">
      <c r="A961" s="7"/>
      <c r="B961" s="7"/>
      <c r="C961" s="7"/>
      <c r="D961" s="25"/>
      <c r="E961" s="25"/>
      <c r="F961" s="25"/>
      <c r="G961" s="25"/>
      <c r="H961" s="25"/>
      <c r="I961" s="25"/>
      <c r="J961" s="25"/>
      <c r="K961" s="25"/>
      <c r="L961" s="25"/>
      <c r="M961" s="25"/>
      <c r="N961" s="25"/>
      <c r="O961" s="25"/>
      <c r="P961" s="25"/>
      <c r="Q961" s="7"/>
      <c r="R961" s="7"/>
      <c r="S961" s="7"/>
      <c r="T961" s="7"/>
      <c r="U961" s="7"/>
      <c r="V961" s="7"/>
      <c r="W961" s="7"/>
      <c r="X961" s="7"/>
    </row>
    <row r="962" spans="1:24" x14ac:dyDescent="0.2">
      <c r="A962" s="7"/>
      <c r="B962" s="7"/>
      <c r="C962" s="7"/>
      <c r="D962" s="25"/>
      <c r="E962" s="25"/>
      <c r="F962" s="25"/>
      <c r="G962" s="25"/>
      <c r="H962" s="25"/>
      <c r="I962" s="25"/>
      <c r="J962" s="25"/>
      <c r="K962" s="25"/>
      <c r="L962" s="25"/>
      <c r="M962" s="25"/>
      <c r="N962" s="25"/>
      <c r="O962" s="25"/>
      <c r="P962" s="25"/>
      <c r="Q962" s="7"/>
      <c r="R962" s="7"/>
      <c r="S962" s="7"/>
      <c r="T962" s="7"/>
      <c r="U962" s="7"/>
      <c r="V962" s="7"/>
      <c r="W962" s="7"/>
      <c r="X962" s="7"/>
    </row>
    <row r="963" spans="1:24" x14ac:dyDescent="0.2">
      <c r="A963" s="7"/>
      <c r="B963" s="7"/>
      <c r="C963" s="7"/>
      <c r="D963" s="25"/>
      <c r="E963" s="25"/>
      <c r="F963" s="25"/>
      <c r="G963" s="25"/>
      <c r="H963" s="25"/>
      <c r="I963" s="25"/>
      <c r="J963" s="25"/>
      <c r="K963" s="25"/>
      <c r="L963" s="25"/>
      <c r="M963" s="25"/>
      <c r="N963" s="25"/>
      <c r="O963" s="25"/>
      <c r="P963" s="25"/>
      <c r="Q963" s="7"/>
      <c r="R963" s="7"/>
      <c r="S963" s="7"/>
      <c r="T963" s="7"/>
      <c r="U963" s="7"/>
      <c r="V963" s="7"/>
      <c r="W963" s="7"/>
      <c r="X963" s="7"/>
    </row>
    <row r="964" spans="1:24" x14ac:dyDescent="0.2">
      <c r="A964" s="7"/>
      <c r="B964" s="7"/>
      <c r="C964" s="7"/>
      <c r="D964" s="25"/>
      <c r="E964" s="25"/>
      <c r="F964" s="25"/>
      <c r="G964" s="25"/>
      <c r="H964" s="25"/>
      <c r="I964" s="25"/>
      <c r="J964" s="25"/>
      <c r="K964" s="25"/>
      <c r="L964" s="25"/>
      <c r="M964" s="25"/>
      <c r="N964" s="25"/>
      <c r="O964" s="25"/>
      <c r="P964" s="25"/>
      <c r="Q964" s="7"/>
      <c r="R964" s="7"/>
      <c r="S964" s="7"/>
      <c r="T964" s="7"/>
      <c r="U964" s="7"/>
      <c r="V964" s="7"/>
      <c r="W964" s="7"/>
      <c r="X964" s="7"/>
    </row>
    <row r="965" spans="1:24" x14ac:dyDescent="0.2">
      <c r="A965" s="7"/>
      <c r="B965" s="7"/>
      <c r="C965" s="7"/>
      <c r="D965" s="25"/>
      <c r="E965" s="25"/>
      <c r="F965" s="25"/>
      <c r="G965" s="25"/>
      <c r="H965" s="25"/>
      <c r="I965" s="25"/>
      <c r="J965" s="25"/>
      <c r="K965" s="25"/>
      <c r="L965" s="25"/>
      <c r="M965" s="25"/>
      <c r="N965" s="25"/>
      <c r="O965" s="25"/>
      <c r="P965" s="25"/>
      <c r="Q965" s="7"/>
      <c r="R965" s="7"/>
      <c r="S965" s="7"/>
      <c r="T965" s="7"/>
      <c r="U965" s="7"/>
      <c r="V965" s="7"/>
      <c r="W965" s="7"/>
      <c r="X965" s="7"/>
    </row>
    <row r="966" spans="1:24" x14ac:dyDescent="0.2">
      <c r="A966" s="7"/>
      <c r="B966" s="7"/>
      <c r="C966" s="7"/>
      <c r="D966" s="25"/>
      <c r="E966" s="25"/>
      <c r="F966" s="25"/>
      <c r="G966" s="25"/>
      <c r="H966" s="25"/>
      <c r="I966" s="25"/>
      <c r="J966" s="25"/>
      <c r="K966" s="25"/>
      <c r="L966" s="25"/>
      <c r="M966" s="25"/>
      <c r="N966" s="25"/>
      <c r="O966" s="25"/>
      <c r="P966" s="25"/>
      <c r="Q966" s="7"/>
      <c r="R966" s="7"/>
      <c r="S966" s="7"/>
      <c r="T966" s="7"/>
      <c r="U966" s="7"/>
      <c r="V966" s="7"/>
      <c r="W966" s="7"/>
      <c r="X966" s="7"/>
    </row>
    <row r="967" spans="1:24" x14ac:dyDescent="0.2">
      <c r="A967" s="7"/>
      <c r="B967" s="7"/>
      <c r="C967" s="7"/>
      <c r="D967" s="25"/>
      <c r="E967" s="25"/>
      <c r="F967" s="25"/>
      <c r="G967" s="25"/>
      <c r="H967" s="25"/>
      <c r="I967" s="25"/>
      <c r="J967" s="25"/>
      <c r="K967" s="25"/>
      <c r="L967" s="25"/>
      <c r="M967" s="25"/>
      <c r="N967" s="25"/>
      <c r="O967" s="25"/>
      <c r="P967" s="25"/>
      <c r="Q967" s="7"/>
      <c r="R967" s="7"/>
      <c r="S967" s="7"/>
      <c r="T967" s="7"/>
      <c r="U967" s="7"/>
      <c r="V967" s="7"/>
      <c r="W967" s="7"/>
      <c r="X967" s="7"/>
    </row>
    <row r="968" spans="1:24" x14ac:dyDescent="0.2">
      <c r="A968" s="7"/>
      <c r="B968" s="7"/>
      <c r="C968" s="7"/>
      <c r="D968" s="25"/>
      <c r="E968" s="25"/>
      <c r="F968" s="25"/>
      <c r="G968" s="25"/>
      <c r="H968" s="25"/>
      <c r="I968" s="25"/>
      <c r="J968" s="25"/>
      <c r="K968" s="25"/>
      <c r="L968" s="25"/>
      <c r="M968" s="25"/>
      <c r="N968" s="25"/>
      <c r="O968" s="25"/>
      <c r="P968" s="25"/>
      <c r="Q968" s="7"/>
      <c r="R968" s="7"/>
      <c r="S968" s="7"/>
      <c r="T968" s="7"/>
      <c r="U968" s="7"/>
      <c r="V968" s="7"/>
      <c r="W968" s="7"/>
      <c r="X968" s="7"/>
    </row>
    <row r="969" spans="1:24" x14ac:dyDescent="0.2">
      <c r="A969" s="7"/>
      <c r="B969" s="7"/>
      <c r="C969" s="7"/>
      <c r="D969" s="25"/>
      <c r="E969" s="25"/>
      <c r="F969" s="25"/>
      <c r="G969" s="25"/>
      <c r="H969" s="25"/>
      <c r="I969" s="25"/>
      <c r="J969" s="25"/>
      <c r="K969" s="25"/>
      <c r="L969" s="25"/>
      <c r="M969" s="25"/>
      <c r="N969" s="25"/>
      <c r="O969" s="25"/>
      <c r="P969" s="25"/>
      <c r="Q969" s="7"/>
      <c r="R969" s="7"/>
      <c r="S969" s="7"/>
      <c r="T969" s="7"/>
      <c r="U969" s="7"/>
      <c r="V969" s="7"/>
      <c r="W969" s="7"/>
      <c r="X969" s="7"/>
    </row>
    <row r="970" spans="1:24" x14ac:dyDescent="0.2">
      <c r="A970" s="7"/>
      <c r="B970" s="7"/>
      <c r="C970" s="7"/>
      <c r="D970" s="25"/>
      <c r="E970" s="25"/>
      <c r="F970" s="25"/>
      <c r="G970" s="25"/>
      <c r="H970" s="25"/>
      <c r="I970" s="25"/>
      <c r="J970" s="25"/>
      <c r="K970" s="25"/>
      <c r="L970" s="25"/>
      <c r="M970" s="25"/>
      <c r="N970" s="25"/>
      <c r="O970" s="25"/>
      <c r="P970" s="25"/>
      <c r="Q970" s="7"/>
      <c r="R970" s="7"/>
      <c r="S970" s="7"/>
      <c r="T970" s="7"/>
      <c r="U970" s="7"/>
      <c r="V970" s="7"/>
      <c r="W970" s="7"/>
      <c r="X970" s="7"/>
    </row>
    <row r="971" spans="1:24" x14ac:dyDescent="0.2">
      <c r="A971" s="7"/>
      <c r="B971" s="7"/>
      <c r="C971" s="7"/>
      <c r="D971" s="25"/>
      <c r="E971" s="25"/>
      <c r="F971" s="25"/>
      <c r="G971" s="25"/>
      <c r="H971" s="25"/>
      <c r="I971" s="25"/>
      <c r="J971" s="25"/>
      <c r="K971" s="25"/>
      <c r="L971" s="25"/>
      <c r="M971" s="25"/>
      <c r="N971" s="25"/>
      <c r="O971" s="25"/>
      <c r="P971" s="25"/>
      <c r="Q971" s="7"/>
      <c r="R971" s="7"/>
      <c r="S971" s="7"/>
      <c r="T971" s="7"/>
      <c r="U971" s="7"/>
      <c r="V971" s="7"/>
      <c r="W971" s="7"/>
      <c r="X971" s="7"/>
    </row>
    <row r="972" spans="1:24" x14ac:dyDescent="0.2">
      <c r="A972" s="7"/>
      <c r="B972" s="7"/>
      <c r="C972" s="7"/>
      <c r="D972" s="25"/>
      <c r="E972" s="25"/>
      <c r="F972" s="25"/>
      <c r="G972" s="25"/>
      <c r="H972" s="25"/>
      <c r="I972" s="25"/>
      <c r="J972" s="25"/>
      <c r="K972" s="25"/>
      <c r="L972" s="25"/>
      <c r="M972" s="25"/>
      <c r="N972" s="25"/>
      <c r="O972" s="25"/>
      <c r="P972" s="25"/>
      <c r="Q972" s="7"/>
      <c r="R972" s="7"/>
      <c r="S972" s="7"/>
      <c r="T972" s="7"/>
      <c r="U972" s="7"/>
      <c r="V972" s="7"/>
      <c r="W972" s="7"/>
      <c r="X972" s="7"/>
    </row>
    <row r="973" spans="1:24" x14ac:dyDescent="0.2">
      <c r="A973" s="7"/>
      <c r="B973" s="7"/>
      <c r="C973" s="7"/>
      <c r="D973" s="25"/>
      <c r="E973" s="25"/>
      <c r="F973" s="25"/>
      <c r="G973" s="25"/>
      <c r="H973" s="25"/>
      <c r="I973" s="25"/>
      <c r="J973" s="25"/>
      <c r="K973" s="25"/>
      <c r="L973" s="25"/>
      <c r="M973" s="25"/>
      <c r="N973" s="25"/>
      <c r="O973" s="25"/>
      <c r="P973" s="25"/>
      <c r="Q973" s="7"/>
      <c r="R973" s="7"/>
      <c r="S973" s="7"/>
      <c r="T973" s="7"/>
      <c r="U973" s="7"/>
      <c r="V973" s="7"/>
      <c r="W973" s="7"/>
      <c r="X973" s="7"/>
    </row>
    <row r="974" spans="1:24" x14ac:dyDescent="0.2">
      <c r="A974" s="7"/>
      <c r="B974" s="7"/>
      <c r="C974" s="7"/>
      <c r="D974" s="25"/>
      <c r="E974" s="25"/>
      <c r="F974" s="25"/>
      <c r="G974" s="25"/>
      <c r="H974" s="25"/>
      <c r="I974" s="25"/>
      <c r="J974" s="25"/>
      <c r="K974" s="25"/>
      <c r="L974" s="25"/>
      <c r="M974" s="25"/>
      <c r="N974" s="25"/>
      <c r="O974" s="25"/>
      <c r="P974" s="25"/>
      <c r="Q974" s="7"/>
      <c r="R974" s="7"/>
      <c r="S974" s="7"/>
      <c r="T974" s="7"/>
      <c r="U974" s="7"/>
      <c r="V974" s="7"/>
      <c r="W974" s="7"/>
      <c r="X974" s="7"/>
    </row>
    <row r="975" spans="1:24" x14ac:dyDescent="0.2">
      <c r="A975" s="7"/>
      <c r="B975" s="7"/>
      <c r="C975" s="7"/>
      <c r="D975" s="25"/>
      <c r="E975" s="25"/>
      <c r="F975" s="25"/>
      <c r="G975" s="25"/>
      <c r="H975" s="25"/>
      <c r="I975" s="25"/>
      <c r="J975" s="25"/>
      <c r="K975" s="25"/>
      <c r="L975" s="25"/>
      <c r="M975" s="25"/>
      <c r="N975" s="25"/>
      <c r="O975" s="25"/>
      <c r="P975" s="25"/>
      <c r="Q975" s="7"/>
      <c r="R975" s="7"/>
      <c r="S975" s="7"/>
      <c r="T975" s="7"/>
      <c r="U975" s="7"/>
      <c r="V975" s="7"/>
      <c r="W975" s="7"/>
      <c r="X975" s="7"/>
    </row>
    <row r="976" spans="1:24" x14ac:dyDescent="0.2">
      <c r="A976" s="7"/>
      <c r="B976" s="7"/>
      <c r="C976" s="7"/>
      <c r="D976" s="25"/>
      <c r="E976" s="25"/>
      <c r="F976" s="25"/>
      <c r="G976" s="25"/>
      <c r="H976" s="25"/>
      <c r="I976" s="25"/>
      <c r="J976" s="25"/>
      <c r="K976" s="25"/>
      <c r="L976" s="25"/>
      <c r="M976" s="25"/>
      <c r="N976" s="25"/>
      <c r="O976" s="25"/>
      <c r="P976" s="25"/>
      <c r="Q976" s="7"/>
      <c r="R976" s="7"/>
      <c r="S976" s="7"/>
      <c r="T976" s="7"/>
      <c r="U976" s="7"/>
      <c r="V976" s="7"/>
      <c r="W976" s="7"/>
      <c r="X976" s="7"/>
    </row>
    <row r="977" spans="1:24" x14ac:dyDescent="0.2">
      <c r="A977" s="7"/>
      <c r="B977" s="7"/>
      <c r="C977" s="7"/>
      <c r="D977" s="25"/>
      <c r="E977" s="25"/>
      <c r="F977" s="25"/>
      <c r="G977" s="25"/>
      <c r="H977" s="25"/>
      <c r="I977" s="25"/>
      <c r="J977" s="25"/>
      <c r="K977" s="25"/>
      <c r="L977" s="25"/>
      <c r="M977" s="25"/>
      <c r="N977" s="25"/>
      <c r="O977" s="25"/>
      <c r="P977" s="25"/>
      <c r="Q977" s="7"/>
      <c r="R977" s="7"/>
      <c r="S977" s="7"/>
      <c r="T977" s="7"/>
      <c r="U977" s="7"/>
      <c r="V977" s="7"/>
      <c r="W977" s="7"/>
      <c r="X977" s="7"/>
    </row>
    <row r="978" spans="1:24" x14ac:dyDescent="0.2">
      <c r="A978" s="7"/>
      <c r="B978" s="7"/>
      <c r="C978" s="7"/>
      <c r="D978" s="25"/>
      <c r="E978" s="25"/>
      <c r="F978" s="25"/>
      <c r="G978" s="25"/>
      <c r="H978" s="25"/>
      <c r="I978" s="25"/>
      <c r="J978" s="25"/>
      <c r="K978" s="25"/>
      <c r="L978" s="25"/>
      <c r="M978" s="25"/>
      <c r="N978" s="25"/>
      <c r="O978" s="25"/>
      <c r="P978" s="25"/>
      <c r="Q978" s="7"/>
      <c r="R978" s="7"/>
      <c r="S978" s="7"/>
      <c r="T978" s="7"/>
      <c r="U978" s="7"/>
      <c r="V978" s="7"/>
      <c r="W978" s="7"/>
      <c r="X978" s="7"/>
    </row>
    <row r="979" spans="1:24" x14ac:dyDescent="0.2">
      <c r="A979" s="7"/>
      <c r="B979" s="7"/>
      <c r="C979" s="7"/>
      <c r="D979" s="25"/>
      <c r="E979" s="25"/>
      <c r="F979" s="25"/>
      <c r="G979" s="25"/>
      <c r="H979" s="25"/>
      <c r="I979" s="25"/>
      <c r="J979" s="25"/>
      <c r="K979" s="25"/>
      <c r="L979" s="25"/>
      <c r="M979" s="25"/>
      <c r="N979" s="25"/>
      <c r="O979" s="25"/>
      <c r="P979" s="25"/>
      <c r="Q979" s="7"/>
      <c r="R979" s="7"/>
      <c r="S979" s="7"/>
      <c r="T979" s="7"/>
      <c r="U979" s="7"/>
      <c r="V979" s="7"/>
      <c r="W979" s="7"/>
      <c r="X979" s="7"/>
    </row>
    <row r="980" spans="1:24" x14ac:dyDescent="0.2">
      <c r="A980" s="7"/>
      <c r="B980" s="7"/>
      <c r="C980" s="7"/>
      <c r="D980" s="25"/>
      <c r="E980" s="25"/>
      <c r="F980" s="25"/>
      <c r="G980" s="25"/>
      <c r="H980" s="25"/>
      <c r="I980" s="25"/>
      <c r="J980" s="25"/>
      <c r="K980" s="25"/>
      <c r="L980" s="25"/>
      <c r="M980" s="25"/>
      <c r="N980" s="25"/>
      <c r="O980" s="25"/>
      <c r="P980" s="25"/>
      <c r="Q980" s="7"/>
      <c r="R980" s="7"/>
      <c r="S980" s="7"/>
      <c r="T980" s="7"/>
      <c r="U980" s="7"/>
      <c r="V980" s="7"/>
      <c r="W980" s="7"/>
      <c r="X980" s="7"/>
    </row>
    <row r="981" spans="1:24" x14ac:dyDescent="0.2">
      <c r="A981" s="7"/>
      <c r="B981" s="7"/>
      <c r="C981" s="7"/>
      <c r="D981" s="25"/>
      <c r="E981" s="25"/>
      <c r="F981" s="25"/>
      <c r="G981" s="25"/>
      <c r="H981" s="25"/>
      <c r="I981" s="25"/>
      <c r="J981" s="25"/>
      <c r="K981" s="25"/>
      <c r="L981" s="25"/>
      <c r="M981" s="25"/>
      <c r="N981" s="25"/>
      <c r="O981" s="25"/>
      <c r="P981" s="25"/>
      <c r="Q981" s="7"/>
      <c r="R981" s="7"/>
      <c r="S981" s="7"/>
      <c r="T981" s="7"/>
      <c r="U981" s="7"/>
      <c r="V981" s="7"/>
      <c r="W981" s="7"/>
      <c r="X981" s="7"/>
    </row>
  </sheetData>
  <sortState xmlns:xlrd2="http://schemas.microsoft.com/office/spreadsheetml/2017/richdata2" ref="B13:C141">
    <sortCondition ref="B12:B141"/>
  </sortState>
  <hyperlinks>
    <hyperlink ref="E1" location="'2.1 BASE Formato'!A1" display="'2.1 BASE Formato'!A1" xr:uid="{56FE3C92-0F11-4CC1-8106-575FF76CE905}"/>
  </hyperlinks>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814A3-CA37-4193-8CDE-ADEF697656CC}">
  <sheetPr codeName="Hoja12"/>
  <dimension ref="A1:C198"/>
  <sheetViews>
    <sheetView workbookViewId="0">
      <selection activeCell="C7" sqref="C7"/>
    </sheetView>
  </sheetViews>
  <sheetFormatPr baseColWidth="10" defaultRowHeight="12.75" x14ac:dyDescent="0.2"/>
  <cols>
    <col min="1" max="1" width="39.5703125" bestFit="1" customWidth="1"/>
  </cols>
  <sheetData>
    <row r="1" spans="1:3" x14ac:dyDescent="0.2">
      <c r="A1" s="122" t="str">
        <f>'2.1 BASE Formato'!B12</f>
        <v>Descripción</v>
      </c>
      <c r="C1" t="s">
        <v>2</v>
      </c>
    </row>
    <row r="2" spans="1:3" x14ac:dyDescent="0.2">
      <c r="A2" s="122" t="str">
        <f>'2.1 BASE Formato'!B13</f>
        <v xml:space="preserve">CLIP ONS RF TWIN BRISA CAMPEST      </v>
      </c>
      <c r="C2" t="s">
        <v>6</v>
      </c>
    </row>
    <row r="3" spans="1:3" x14ac:dyDescent="0.2">
      <c r="A3" s="122" t="str">
        <f>'2.1 BASE Formato'!B14</f>
        <v xml:space="preserve">CLIP ONS RF TWIN BRISA TROPIC      </v>
      </c>
      <c r="C3" t="s">
        <v>9</v>
      </c>
    </row>
    <row r="4" spans="1:3" x14ac:dyDescent="0.2">
      <c r="A4" s="122" t="str">
        <f>'2.1 BASE Formato'!B15</f>
        <v xml:space="preserve">COLORFIEL CERA LIQ. CAFE 12      </v>
      </c>
      <c r="C4" t="s">
        <v>11</v>
      </c>
    </row>
    <row r="5" spans="1:3" x14ac:dyDescent="0.2">
      <c r="A5" s="122" t="str">
        <f>'2.1 BASE Formato'!B16</f>
        <v xml:space="preserve">COLORFIEL CERA LIQ. CAFE 36      </v>
      </c>
      <c r="C5" t="s">
        <v>14</v>
      </c>
    </row>
    <row r="6" spans="1:3" x14ac:dyDescent="0.2">
      <c r="A6" s="122" t="str">
        <f>'2.1 BASE Formato'!B17</f>
        <v xml:space="preserve">COLORFIEL CERA LIQ. NEGRA 12      </v>
      </c>
      <c r="C6" t="s">
        <v>16</v>
      </c>
    </row>
    <row r="7" spans="1:3" x14ac:dyDescent="0.2">
      <c r="A7" s="122" t="str">
        <f>'2.1 BASE Formato'!B18</f>
        <v xml:space="preserve">COLORFIEL CERA LIQ. NEGRA 36      </v>
      </c>
      <c r="C7" t="s">
        <v>18</v>
      </c>
    </row>
    <row r="8" spans="1:3" x14ac:dyDescent="0.2">
      <c r="A8" s="122" t="str">
        <f>'2.1 BASE Formato'!B19</f>
        <v xml:space="preserve">COLORFIEL CERA PASTA CAFE      </v>
      </c>
      <c r="C8" t="s">
        <v>20</v>
      </c>
    </row>
    <row r="9" spans="1:3" x14ac:dyDescent="0.2">
      <c r="A9" s="122" t="str">
        <f>'2.1 BASE Formato'!B20</f>
        <v xml:space="preserve">COLORFIEL CERA PASTA NEGRA      </v>
      </c>
      <c r="C9" t="s">
        <v>22</v>
      </c>
    </row>
    <row r="10" spans="1:3" x14ac:dyDescent="0.2">
      <c r="A10" s="122" t="str">
        <f>'2.1 BASE Formato'!B21</f>
        <v xml:space="preserve">COLORFIEL CLUB DOCENAS      </v>
      </c>
      <c r="C10" t="s">
        <v>24</v>
      </c>
    </row>
    <row r="11" spans="1:3" x14ac:dyDescent="0.2">
      <c r="A11" s="122" t="str">
        <f>'2.1 BASE Formato'!B22</f>
        <v xml:space="preserve">COLORFIEL CREMOSA NEGRA      </v>
      </c>
      <c r="C11" t="s">
        <v>26</v>
      </c>
    </row>
    <row r="12" spans="1:3" x14ac:dyDescent="0.2">
      <c r="A12" s="122" t="str">
        <f>'2.1 BASE Formato'!B23</f>
        <v>DEO-SMILE</v>
      </c>
      <c r="C12" t="s">
        <v>28</v>
      </c>
    </row>
    <row r="13" spans="1:3" x14ac:dyDescent="0.2">
      <c r="A13" s="122" t="str">
        <f>'2.1 BASE Formato'!B24</f>
        <v xml:space="preserve">DRANO      </v>
      </c>
      <c r="C13" t="s">
        <v>30</v>
      </c>
    </row>
    <row r="14" spans="1:3" x14ac:dyDescent="0.2">
      <c r="A14" s="122" t="str">
        <f>'2.1 BASE Formato'!B25</f>
        <v xml:space="preserve">DRANO PLUS      </v>
      </c>
      <c r="C14" t="s">
        <v>33</v>
      </c>
    </row>
    <row r="15" spans="1:3" x14ac:dyDescent="0.2">
      <c r="A15" s="122" t="str">
        <f>'2.1 BASE Formato'!B26</f>
        <v xml:space="preserve">DRANO REGULAR 500ML      </v>
      </c>
      <c r="C15" t="s">
        <v>35</v>
      </c>
    </row>
    <row r="16" spans="1:3" x14ac:dyDescent="0.2">
      <c r="A16" s="122" t="str">
        <f>'2.1 BASE Formato'!B27</f>
        <v xml:space="preserve">FOMBRA      </v>
      </c>
      <c r="C16" t="s">
        <v>37</v>
      </c>
    </row>
    <row r="17" spans="1:3" x14ac:dyDescent="0.2">
      <c r="A17" s="122" t="str">
        <f>'2.1 BASE Formato'!B28</f>
        <v xml:space="preserve">GLADE ABS. CAMPOS DE LAVANDA      </v>
      </c>
      <c r="C17" t="s">
        <v>40</v>
      </c>
    </row>
    <row r="18" spans="1:3" x14ac:dyDescent="0.2">
      <c r="A18" s="122" t="str">
        <f>'2.1 BASE Formato'!B29</f>
        <v xml:space="preserve">GLADE ABS. FLORAL FRESCO      </v>
      </c>
      <c r="C18" t="s">
        <v>42</v>
      </c>
    </row>
    <row r="19" spans="1:3" x14ac:dyDescent="0.2">
      <c r="A19" s="122" t="str">
        <f>'2.1 BASE Formato'!B30</f>
        <v xml:space="preserve">GLADE ABS. FRESCURA MATINAL      </v>
      </c>
      <c r="C19" t="s">
        <v>44</v>
      </c>
    </row>
    <row r="20" spans="1:3" x14ac:dyDescent="0.2">
      <c r="A20" s="122" t="str">
        <f>'2.1 BASE Formato'!B31</f>
        <v xml:space="preserve">GLADE ABSORB.FLOR DE DURAZNO      </v>
      </c>
      <c r="C20" t="s">
        <v>46</v>
      </c>
    </row>
    <row r="21" spans="1:3" x14ac:dyDescent="0.2">
      <c r="A21" s="122" t="str">
        <f>'2.1 BASE Formato'!B32</f>
        <v xml:space="preserve">GLADE ABSORBEOLORES CLUB 150G      </v>
      </c>
      <c r="C21" t="s">
        <v>48</v>
      </c>
    </row>
    <row r="22" spans="1:3" x14ac:dyDescent="0.2">
      <c r="A22" s="122" t="str">
        <f>'2.1 BASE Formato'!B33</f>
        <v xml:space="preserve">GLADE ABSORBEOLORES ELECT.AP      </v>
      </c>
      <c r="C22" t="s">
        <v>50</v>
      </c>
    </row>
    <row r="23" spans="1:3" x14ac:dyDescent="0.2">
      <c r="A23" s="122" t="str">
        <f>'2.1 BASE Formato'!B34</f>
        <v xml:space="preserve">GLADE ABSORBEOLORES FLORAL ESP      </v>
      </c>
      <c r="C23" t="s">
        <v>52</v>
      </c>
    </row>
    <row r="24" spans="1:3" x14ac:dyDescent="0.2">
      <c r="A24" s="122" t="str">
        <f>'2.1 BASE Formato'!B35</f>
        <v xml:space="preserve">GLADE ABSORBEOLORES LAV.ESP.PE      </v>
      </c>
      <c r="C24" t="s">
        <v>54</v>
      </c>
    </row>
    <row r="25" spans="1:3" x14ac:dyDescent="0.2">
      <c r="A25" s="122" t="str">
        <f>'2.1 BASE Formato'!B36</f>
        <v xml:space="preserve">GLADE AERO POTP.HUERTO PRIMAVE      </v>
      </c>
      <c r="C25" t="s">
        <v>56</v>
      </c>
    </row>
    <row r="26" spans="1:3" x14ac:dyDescent="0.2">
      <c r="A26" s="122" t="str">
        <f>'2.1 BASE Formato'!B37</f>
        <v xml:space="preserve">GLADE AERO POTP.JARDIN BOTANI-      </v>
      </c>
      <c r="C26" t="s">
        <v>58</v>
      </c>
    </row>
    <row r="27" spans="1:3" x14ac:dyDescent="0.2">
      <c r="A27" s="122" t="str">
        <f>'2.1 BASE Formato'!B38</f>
        <v xml:space="preserve">GLADE AERO POTP.JARDIN CAMPES-      </v>
      </c>
      <c r="C27" t="s">
        <v>60</v>
      </c>
    </row>
    <row r="28" spans="1:3" x14ac:dyDescent="0.2">
      <c r="A28" s="122" t="str">
        <f>'2.1 BASE Formato'!B39</f>
        <v xml:space="preserve">GLADE AERO SENS C.LAVANDA 20%      </v>
      </c>
      <c r="C28" t="s">
        <v>62</v>
      </c>
    </row>
    <row r="29" spans="1:3" x14ac:dyDescent="0.2">
      <c r="A29" s="122" t="str">
        <f>'2.1 BASE Formato'!B40</f>
        <v xml:space="preserve">GLADE AERO SENS FLORES Y FRUT      </v>
      </c>
      <c r="C29" t="s">
        <v>64</v>
      </c>
    </row>
    <row r="30" spans="1:3" x14ac:dyDescent="0.2">
      <c r="A30" s="122" t="str">
        <f>'2.1 BASE Formato'!B41</f>
        <v xml:space="preserve">GLADE AERO SENS T.FLORIDA 20%      </v>
      </c>
      <c r="C30" t="s">
        <v>66</v>
      </c>
    </row>
    <row r="31" spans="1:3" x14ac:dyDescent="0.2">
      <c r="A31" s="122" t="str">
        <f>'2.1 BASE Formato'!B42</f>
        <v xml:space="preserve">GLADE AERO.POTP.BOUQ.FLORAL      </v>
      </c>
      <c r="C31" t="s">
        <v>68</v>
      </c>
    </row>
    <row r="32" spans="1:3" x14ac:dyDescent="0.2">
      <c r="A32" s="122" t="str">
        <f>'2.1 BASE Formato'!B43</f>
        <v xml:space="preserve">GLADE CLIP ONS AP CASCADA      </v>
      </c>
      <c r="C32" t="s">
        <v>70</v>
      </c>
    </row>
    <row r="33" spans="1:3" x14ac:dyDescent="0.2">
      <c r="A33" s="122" t="str">
        <f>'2.1 BASE Formato'!B44</f>
        <v xml:space="preserve">GLADE CLIP ONS AP. BRISA      </v>
      </c>
      <c r="C33" t="s">
        <v>72</v>
      </c>
    </row>
    <row r="34" spans="1:3" x14ac:dyDescent="0.2">
      <c r="A34" s="122" t="str">
        <f>'2.1 BASE Formato'!B45</f>
        <v xml:space="preserve">GLADE CLIP ONS AP. BRISA TROPI      </v>
      </c>
      <c r="C34" t="s">
        <v>74</v>
      </c>
    </row>
    <row r="35" spans="1:3" x14ac:dyDescent="0.2">
      <c r="A35" s="122" t="str">
        <f>'2.1 BASE Formato'!B46</f>
        <v xml:space="preserve">GLADE NEUTRALIZER AEROSOL      </v>
      </c>
      <c r="C35" t="s">
        <v>76</v>
      </c>
    </row>
    <row r="36" spans="1:3" x14ac:dyDescent="0.2">
      <c r="A36" s="122" t="str">
        <f>'2.1 BASE Formato'!B47</f>
        <v xml:space="preserve">GLADE PLUG INS AP BRISA NOC.      </v>
      </c>
      <c r="C36" t="s">
        <v>78</v>
      </c>
    </row>
    <row r="37" spans="1:3" x14ac:dyDescent="0.2">
      <c r="A37" s="122" t="str">
        <f>'2.1 BASE Formato'!B48</f>
        <v xml:space="preserve">GLADE PLUG INS AP JARDIN      </v>
      </c>
      <c r="C37" t="s">
        <v>80</v>
      </c>
    </row>
    <row r="38" spans="1:3" x14ac:dyDescent="0.2">
      <c r="A38" s="122" t="str">
        <f>'2.1 BASE Formato'!B49</f>
        <v xml:space="preserve">GLADE PLUG INS RP ABSORBEOLORE      </v>
      </c>
      <c r="C38" t="s">
        <v>82</v>
      </c>
    </row>
    <row r="39" spans="1:3" x14ac:dyDescent="0.2">
      <c r="A39" s="122" t="str">
        <f>'2.1 BASE Formato'!B50</f>
        <v xml:space="preserve">GLADE SPIN-FRESH APARATO 36      </v>
      </c>
      <c r="C39" t="s">
        <v>84</v>
      </c>
    </row>
    <row r="40" spans="1:3" x14ac:dyDescent="0.2">
      <c r="A40" s="122" t="str">
        <f>'2.1 BASE Formato'!B51</f>
        <v xml:space="preserve">GLADE SPIN-FRESH REPUESTO      </v>
      </c>
      <c r="C40" t="s">
        <v>86</v>
      </c>
    </row>
    <row r="41" spans="1:3" x14ac:dyDescent="0.2">
      <c r="A41" s="122" t="str">
        <f>'2.1 BASE Formato'!B52</f>
        <v xml:space="preserve">GLADE VELA AROMAT.ESPECIAS ORI      </v>
      </c>
      <c r="C41" t="s">
        <v>88</v>
      </c>
    </row>
    <row r="42" spans="1:3" x14ac:dyDescent="0.2">
      <c r="A42" s="122" t="str">
        <f>'2.1 BASE Formato'!B53</f>
        <v xml:space="preserve">GLADE VELA AROMATICA DURAZNO      </v>
      </c>
      <c r="C42" t="s">
        <v>90</v>
      </c>
    </row>
    <row r="43" spans="1:3" x14ac:dyDescent="0.2">
      <c r="A43" s="122" t="str">
        <f>'2.1 BASE Formato'!B54</f>
        <v xml:space="preserve">GLADE VELA AROMATICA JARDIN C.      </v>
      </c>
      <c r="C43" t="s">
        <v>92</v>
      </c>
    </row>
    <row r="44" spans="1:3" x14ac:dyDescent="0.2">
      <c r="A44" s="122" t="str">
        <f>'2.1 BASE Formato'!B55</f>
        <v xml:space="preserve">GLADE VELAS FRUTOS DEL BOSQUE      </v>
      </c>
      <c r="C44" t="s">
        <v>94</v>
      </c>
    </row>
    <row r="45" spans="1:3" x14ac:dyDescent="0.2">
      <c r="A45" s="122" t="str">
        <f>'2.1 BASE Formato'!B56</f>
        <v xml:space="preserve">GLOMOSA      </v>
      </c>
      <c r="C45" t="s">
        <v>96</v>
      </c>
    </row>
    <row r="46" spans="1:3" x14ac:dyDescent="0.2">
      <c r="A46" s="122" t="str">
        <f>'2.1 BASE Formato'!B57</f>
        <v xml:space="preserve">OFF CREMA      </v>
      </c>
      <c r="C46" t="s">
        <v>98</v>
      </c>
    </row>
    <row r="47" spans="1:3" x14ac:dyDescent="0.2">
      <c r="A47" s="122" t="str">
        <f>'2.1 BASE Formato'!B58</f>
        <v xml:space="preserve">OFF! AEROSOL      </v>
      </c>
      <c r="C47" t="s">
        <v>101</v>
      </c>
    </row>
    <row r="48" spans="1:3" x14ac:dyDescent="0.2">
      <c r="A48" s="122" t="str">
        <f>'2.1 BASE Formato'!B59</f>
        <v xml:space="preserve">PATO ANTI HONGOS CLUB      </v>
      </c>
      <c r="C48" t="s">
        <v>103</v>
      </c>
    </row>
    <row r="49" spans="1:3" x14ac:dyDescent="0.2">
      <c r="A49" s="122" t="str">
        <f>'2.1 BASE Formato'!B60</f>
        <v xml:space="preserve">PATO ANTIHONGOS ATOMIZADOR      </v>
      </c>
      <c r="C49" t="s">
        <v>106</v>
      </c>
    </row>
    <row r="50" spans="1:3" x14ac:dyDescent="0.2">
      <c r="A50" s="122" t="str">
        <f>'2.1 BASE Formato'!B61</f>
        <v xml:space="preserve">PATO ANTIHONGOS REFILL      </v>
      </c>
      <c r="C50" t="s">
        <v>108</v>
      </c>
    </row>
    <row r="51" spans="1:3" x14ac:dyDescent="0.2">
      <c r="A51" s="122" t="str">
        <f>'2.1 BASE Formato'!B62</f>
        <v xml:space="preserve">PATO BANOS Y COCINAS ATOM.      </v>
      </c>
      <c r="C51" t="s">
        <v>110</v>
      </c>
    </row>
    <row r="52" spans="1:3" x14ac:dyDescent="0.2">
      <c r="A52" s="122" t="str">
        <f>'2.1 BASE Formato'!B63</f>
        <v xml:space="preserve">PATO CANASTILLA CLORO      </v>
      </c>
      <c r="C52" t="s">
        <v>112</v>
      </c>
    </row>
    <row r="53" spans="1:3" x14ac:dyDescent="0.2">
      <c r="A53" s="122" t="str">
        <f>'2.1 BASE Formato'!B64</f>
        <v>PATO CLARO CON AROMA</v>
      </c>
      <c r="C53" t="s">
        <v>114</v>
      </c>
    </row>
    <row r="54" spans="1:3" x14ac:dyDescent="0.2">
      <c r="A54" s="122" t="str">
        <f>'2.1 BASE Formato'!B65</f>
        <v>PATO CON AROMA AZUL</v>
      </c>
      <c r="C54" t="s">
        <v>116</v>
      </c>
    </row>
    <row r="55" spans="1:3" x14ac:dyDescent="0.2">
      <c r="A55" s="122" t="str">
        <f>'2.1 BASE Formato'!B66</f>
        <v xml:space="preserve">PATO LARGA DURACION AZUL 110G.      </v>
      </c>
      <c r="C55" t="s">
        <v>118</v>
      </c>
    </row>
    <row r="56" spans="1:3" x14ac:dyDescent="0.2">
      <c r="A56" s="122" t="str">
        <f>'2.1 BASE Formato'!B67</f>
        <v xml:space="preserve">PATO LARGA DURACION CLORO      </v>
      </c>
      <c r="C56" t="s">
        <v>120</v>
      </c>
    </row>
    <row r="57" spans="1:3" x14ac:dyDescent="0.2">
      <c r="A57" s="122" t="str">
        <f>'2.1 BASE Formato'!B68</f>
        <v xml:space="preserve">PATO LIQ.VERDE NUEVO      </v>
      </c>
      <c r="C57" t="s">
        <v>122</v>
      </c>
    </row>
    <row r="58" spans="1:3" x14ac:dyDescent="0.2">
      <c r="A58" s="122" t="str">
        <f>'2.1 BASE Formato'!B69</f>
        <v xml:space="preserve">PATO LIQUIDO AZUL NUEVO      </v>
      </c>
      <c r="C58" t="s">
        <v>124</v>
      </c>
    </row>
    <row r="59" spans="1:3" x14ac:dyDescent="0.2">
      <c r="A59" s="122" t="str">
        <f>'2.1 BASE Formato'!B70</f>
        <v>PATO PASTILLA AZUL</v>
      </c>
      <c r="C59" t="s">
        <v>126</v>
      </c>
    </row>
    <row r="60" spans="1:3" x14ac:dyDescent="0.2">
      <c r="A60" s="122" t="str">
        <f>'2.1 BASE Formato'!B71</f>
        <v xml:space="preserve">PATO PASTILLA CLORO 35 G      </v>
      </c>
      <c r="C60" t="s">
        <v>128</v>
      </c>
    </row>
    <row r="61" spans="1:3" x14ac:dyDescent="0.2">
      <c r="A61" s="122" t="str">
        <f>'2.1 BASE Formato'!B72</f>
        <v>PATO PASTILLA VERDE</v>
      </c>
      <c r="C61" t="s">
        <v>130</v>
      </c>
    </row>
    <row r="62" spans="1:3" x14ac:dyDescent="0.2">
      <c r="A62" s="122" t="str">
        <f>'2.1 BASE Formato'!B73</f>
        <v xml:space="preserve">PATO PURIFIC CLORADO      </v>
      </c>
      <c r="C62" t="s">
        <v>132</v>
      </c>
    </row>
    <row r="63" spans="1:3" x14ac:dyDescent="0.2">
      <c r="A63" s="122" t="str">
        <f>'2.1 BASE Formato'!B74</f>
        <v xml:space="preserve">PATO PURIFIC LIQ. AZUL CLUB      </v>
      </c>
      <c r="C63" t="s">
        <v>134</v>
      </c>
    </row>
    <row r="64" spans="1:3" x14ac:dyDescent="0.2">
      <c r="A64" s="122" t="str">
        <f>'2.1 BASE Formato'!B75</f>
        <v>PLEDGE ACEITE</v>
      </c>
      <c r="C64" t="s">
        <v>136</v>
      </c>
    </row>
    <row r="65" spans="1:3" x14ac:dyDescent="0.2">
      <c r="A65" s="122" t="str">
        <f>'2.1 BASE Formato'!B76</f>
        <v xml:space="preserve">PLEDGE BLEM MADERAS (CAFE)      </v>
      </c>
      <c r="C65" t="s">
        <v>139</v>
      </c>
    </row>
    <row r="66" spans="1:3" x14ac:dyDescent="0.2">
      <c r="A66" s="122" t="str">
        <f>'2.1 BASE Formato'!B77</f>
        <v xml:space="preserve">PLEDGE BLEM ORIGINAL (AMARILLO      </v>
      </c>
      <c r="C66" t="s">
        <v>141</v>
      </c>
    </row>
    <row r="67" spans="1:3" x14ac:dyDescent="0.2">
      <c r="A67" s="122" t="str">
        <f>'2.1 BASE Formato'!B78</f>
        <v xml:space="preserve">PLEDGE BLEM POTPOURRI      </v>
      </c>
      <c r="C67" t="s">
        <v>143</v>
      </c>
    </row>
    <row r="68" spans="1:3" x14ac:dyDescent="0.2">
      <c r="A68" s="122" t="str">
        <f>'2.1 BASE Formato'!B79</f>
        <v>PLEDGE CREMA</v>
      </c>
      <c r="C68" t="s">
        <v>145</v>
      </c>
    </row>
    <row r="69" spans="1:3" x14ac:dyDescent="0.2">
      <c r="A69" s="122" t="str">
        <f>'2.1 BASE Formato'!B80</f>
        <v xml:space="preserve">PLEDGE MADERAS BONUS      </v>
      </c>
      <c r="C69" t="s">
        <v>147</v>
      </c>
    </row>
    <row r="70" spans="1:3" x14ac:dyDescent="0.2">
      <c r="A70" s="122" t="str">
        <f>'2.1 BASE Formato'!B81</f>
        <v xml:space="preserve">PLEDGE ORIGINAL BONUS      </v>
      </c>
      <c r="C70" t="s">
        <v>149</v>
      </c>
    </row>
    <row r="71" spans="1:3" x14ac:dyDescent="0.2">
      <c r="A71" s="122" t="str">
        <f>'2.1 BASE Formato'!B82</f>
        <v xml:space="preserve">PLEDGE POTPOURRI BONUS      </v>
      </c>
      <c r="C71" t="s">
        <v>151</v>
      </c>
    </row>
    <row r="72" spans="1:3" x14ac:dyDescent="0.2">
      <c r="A72" s="122" t="str">
        <f>'2.1 BASE Formato'!B83</f>
        <v xml:space="preserve">PLUG INS RF TWIN BRISA NOCTURN      </v>
      </c>
      <c r="C72" t="s">
        <v>153</v>
      </c>
    </row>
    <row r="73" spans="1:3" x14ac:dyDescent="0.2">
      <c r="A73" s="122" t="str">
        <f>'2.1 BASE Formato'!B84</f>
        <v xml:space="preserve">PLUG INS RF TWIN JARDIN CAMP      </v>
      </c>
      <c r="C73" t="s">
        <v>155</v>
      </c>
    </row>
    <row r="74" spans="1:3" x14ac:dyDescent="0.2">
      <c r="A74" s="122" t="str">
        <f>'2.1 BASE Formato'!B85</f>
        <v xml:space="preserve">PLUG INS RF TWIN PACK C.SPICE      </v>
      </c>
      <c r="C74" t="s">
        <v>157</v>
      </c>
    </row>
    <row r="75" spans="1:3" x14ac:dyDescent="0.2">
      <c r="A75" s="122" t="str">
        <f>'2.1 BASE Formato'!B86</f>
        <v xml:space="preserve">PLUG INS RFTWIN BRISA TROPICAL      </v>
      </c>
      <c r="C75" t="s">
        <v>159</v>
      </c>
    </row>
    <row r="76" spans="1:3" x14ac:dyDescent="0.2">
      <c r="A76" s="122" t="str">
        <f>'2.1 BASE Formato'!B87</f>
        <v xml:space="preserve">RAID 45 NOCHES AP. DUAL HEATER      </v>
      </c>
      <c r="C76" t="s">
        <v>161</v>
      </c>
    </row>
    <row r="77" spans="1:3" x14ac:dyDescent="0.2">
      <c r="A77" s="122" t="str">
        <f>'2.1 BASE Formato'!B88</f>
        <v xml:space="preserve">RAID 45 NOCHES REP NUEVO ARTE      </v>
      </c>
      <c r="C77" t="s">
        <v>164</v>
      </c>
    </row>
    <row r="78" spans="1:3" x14ac:dyDescent="0.2">
      <c r="A78" s="122" t="str">
        <f>'2.1 BASE Formato'!B89</f>
        <v xml:space="preserve">RAID ACC TOT C/TAPA ACT 12 S      </v>
      </c>
      <c r="C78" t="s">
        <v>166</v>
      </c>
    </row>
    <row r="79" spans="1:3" x14ac:dyDescent="0.2">
      <c r="A79" s="122" t="str">
        <f>'2.1 BASE Formato'!B90</f>
        <v xml:space="preserve">RAID ACC TOTAL C/TAPA ACT 24 S      </v>
      </c>
      <c r="C79" t="s">
        <v>168</v>
      </c>
    </row>
    <row r="80" spans="1:3" x14ac:dyDescent="0.2">
      <c r="A80" s="122" t="str">
        <f>'2.1 BASE Formato'!B91</f>
        <v xml:space="preserve">RAID ACCION TOTAL BONUS PACK      </v>
      </c>
      <c r="C80" t="s">
        <v>170</v>
      </c>
    </row>
    <row r="81" spans="1:3" x14ac:dyDescent="0.2">
      <c r="A81" s="122" t="str">
        <f>'2.1 BASE Formato'!B92</f>
        <v xml:space="preserve">RAID CASA Y JARDIN BONUS PACK      </v>
      </c>
      <c r="C81" t="s">
        <v>172</v>
      </c>
    </row>
    <row r="82" spans="1:3" x14ac:dyDescent="0.2">
      <c r="A82" s="122" t="str">
        <f>'2.1 BASE Formato'!B93</f>
        <v xml:space="preserve">RAID CYJ C/TAPA ACT 12 S      </v>
      </c>
      <c r="C82" t="s">
        <v>174</v>
      </c>
    </row>
    <row r="83" spans="1:3" x14ac:dyDescent="0.2">
      <c r="A83" s="122" t="str">
        <f>'2.1 BASE Formato'!B94</f>
        <v xml:space="preserve">RAID CYJ C/TAPA ACT 24 S      </v>
      </c>
      <c r="C83" t="s">
        <v>176</v>
      </c>
    </row>
    <row r="84" spans="1:3" x14ac:dyDescent="0.2">
      <c r="A84" s="122" t="str">
        <f>'2.1 BASE Formato'!B95</f>
        <v xml:space="preserve">RAID CYJARDIN 190 G      </v>
      </c>
      <c r="C84" t="s">
        <v>178</v>
      </c>
    </row>
    <row r="85" spans="1:3" x14ac:dyDescent="0.2">
      <c r="A85" s="122" t="str">
        <f>'2.1 BASE Formato'!B96</f>
        <v xml:space="preserve">RAID CYJARDIN CLUB      </v>
      </c>
      <c r="C85" t="s">
        <v>180</v>
      </c>
    </row>
    <row r="86" spans="1:3" x14ac:dyDescent="0.2">
      <c r="A86" s="122" t="str">
        <f>'2.1 BASE Formato'!B97</f>
        <v xml:space="preserve">RAID ELEC AP PAST C/AROMA ARG      </v>
      </c>
      <c r="C86" t="s">
        <v>182</v>
      </c>
    </row>
    <row r="87" spans="1:3" x14ac:dyDescent="0.2">
      <c r="A87" s="122" t="str">
        <f>'2.1 BASE Formato'!B98</f>
        <v xml:space="preserve">RAID ELEC. REP. P/AROMA ARG      </v>
      </c>
      <c r="C87" t="s">
        <v>184</v>
      </c>
    </row>
    <row r="88" spans="1:3" x14ac:dyDescent="0.2">
      <c r="A88" s="122" t="str">
        <f>'2.1 BASE Formato'!B99</f>
        <v xml:space="preserve">RAID FULMINETAS      </v>
      </c>
      <c r="C88" t="s">
        <v>186</v>
      </c>
    </row>
    <row r="89" spans="1:3" x14ac:dyDescent="0.2">
      <c r="A89" s="122" t="str">
        <f>'2.1 BASE Formato'!B100</f>
        <v xml:space="preserve">RAID MATABICHOS 12 S      </v>
      </c>
      <c r="C89" t="s">
        <v>188</v>
      </c>
    </row>
    <row r="90" spans="1:3" x14ac:dyDescent="0.2">
      <c r="A90" s="122" t="str">
        <f>'2.1 BASE Formato'!B101</f>
        <v xml:space="preserve">RAID MATABICHOS 170G      </v>
      </c>
      <c r="C90" t="s">
        <v>190</v>
      </c>
    </row>
    <row r="91" spans="1:3" x14ac:dyDescent="0.2">
      <c r="A91" s="122" t="str">
        <f>'2.1 BASE Formato'!B102</f>
        <v xml:space="preserve">RAID MATABICHOS 24 S      </v>
      </c>
      <c r="C91" t="s">
        <v>192</v>
      </c>
    </row>
    <row r="92" spans="1:3" x14ac:dyDescent="0.2">
      <c r="A92" s="122" t="str">
        <f>'2.1 BASE Formato'!B103</f>
        <v xml:space="preserve">RAID MATABICHOS BONUS      </v>
      </c>
      <c r="C92" t="s">
        <v>194</v>
      </c>
    </row>
    <row r="93" spans="1:3" x14ac:dyDescent="0.2">
      <c r="A93" s="122" t="str">
        <f>'2.1 BASE Formato'!B104</f>
        <v xml:space="preserve">RAID MATACUCARACHAS BONUS PACK      </v>
      </c>
      <c r="C93" t="s">
        <v>196</v>
      </c>
    </row>
    <row r="94" spans="1:3" x14ac:dyDescent="0.2">
      <c r="A94" s="122" t="str">
        <f>'2.1 BASE Formato'!B105</f>
        <v xml:space="preserve">RAID MAX 170 GRS      </v>
      </c>
      <c r="C94" t="s">
        <v>198</v>
      </c>
    </row>
    <row r="95" spans="1:3" x14ac:dyDescent="0.2">
      <c r="A95" s="122" t="str">
        <f>'2.1 BASE Formato'!B106</f>
        <v xml:space="preserve">RAID MAX 310G      </v>
      </c>
      <c r="C95" t="s">
        <v>200</v>
      </c>
    </row>
    <row r="96" spans="1:3" x14ac:dyDescent="0.2">
      <c r="A96" s="122" t="str">
        <f>'2.1 BASE Formato'!B107</f>
        <v xml:space="preserve">RAID MAX 310G CLUB  </v>
      </c>
      <c r="C96" t="s">
        <v>202</v>
      </c>
    </row>
    <row r="97" spans="1:3" x14ac:dyDescent="0.2">
      <c r="A97" s="122" t="str">
        <f>'2.1 BASE Formato'!B108</f>
        <v xml:space="preserve">RAID MAX BONUS PACK      </v>
      </c>
      <c r="C97" t="s">
        <v>204</v>
      </c>
    </row>
    <row r="98" spans="1:3" x14ac:dyDescent="0.2">
      <c r="A98" s="122" t="str">
        <f>'2.1 BASE Formato'!B109</f>
        <v xml:space="preserve">RAID MAX SIST EXT ALAMO 8 S      </v>
      </c>
      <c r="C98" t="s">
        <v>206</v>
      </c>
    </row>
    <row r="99" spans="1:3" x14ac:dyDescent="0.2">
      <c r="A99" s="122" t="str">
        <f>'2.1 BASE Formato'!B110</f>
        <v xml:space="preserve">RAID MC C/TAPA ACT 24 S      </v>
      </c>
      <c r="C99" t="s">
        <v>208</v>
      </c>
    </row>
    <row r="100" spans="1:3" x14ac:dyDescent="0.2">
      <c r="A100" s="122" t="str">
        <f>'2.1 BASE Formato'!B111</f>
        <v xml:space="preserve">RAID SIST EXTERMINADOR HORMIGA      </v>
      </c>
      <c r="C100" t="s">
        <v>210</v>
      </c>
    </row>
    <row r="101" spans="1:3" x14ac:dyDescent="0.2">
      <c r="A101" s="122" t="str">
        <f>'2.1 BASE Formato'!B112</f>
        <v xml:space="preserve">RAIDOLITOS 12 S      </v>
      </c>
      <c r="C101" t="s">
        <v>212</v>
      </c>
    </row>
    <row r="102" spans="1:3" x14ac:dyDescent="0.2">
      <c r="A102" s="122" t="str">
        <f>'2.1 BASE Formato'!B113</f>
        <v xml:space="preserve">RAIDOLITOS CARBON 12 S      </v>
      </c>
      <c r="C102" t="s">
        <v>214</v>
      </c>
    </row>
    <row r="103" spans="1:3" x14ac:dyDescent="0.2">
      <c r="A103" s="122" t="str">
        <f>'2.1 BASE Formato'!B114</f>
        <v xml:space="preserve">RAIDOLITOS CLUB 150G      </v>
      </c>
      <c r="C103" t="s">
        <v>216</v>
      </c>
    </row>
    <row r="104" spans="1:3" x14ac:dyDescent="0.2">
      <c r="A104" s="122" t="str">
        <f>'2.1 BASE Formato'!B115</f>
        <v>SEPHORA AZUL</v>
      </c>
      <c r="C104" t="s">
        <v>218</v>
      </c>
    </row>
    <row r="105" spans="1:3" x14ac:dyDescent="0.2">
      <c r="A105" s="122" t="str">
        <f>'2.1 BASE Formato'!B116</f>
        <v>SEPHORA REFILL</v>
      </c>
      <c r="C105" t="s">
        <v>220</v>
      </c>
    </row>
    <row r="106" spans="1:3" x14ac:dyDescent="0.2">
      <c r="A106" s="122" t="str">
        <f>'2.1 BASE Formato'!B117</f>
        <v>SEPHORA VERDE</v>
      </c>
      <c r="C106" t="s">
        <v>222</v>
      </c>
    </row>
    <row r="107" spans="1:3" x14ac:dyDescent="0.2">
      <c r="A107" s="122" t="str">
        <f>'2.1 BASE Formato'!B118</f>
        <v xml:space="preserve">TEMPO GIFT PACK      </v>
      </c>
      <c r="C107" t="s">
        <v>224</v>
      </c>
    </row>
    <row r="108" spans="1:3" x14ac:dyDescent="0.2">
      <c r="A108" s="122" t="str">
        <f>'2.1 BASE Formato'!B119</f>
        <v xml:space="preserve">TEMPO LIMPIA LLANTAS      </v>
      </c>
      <c r="C108" t="s">
        <v>227</v>
      </c>
    </row>
    <row r="109" spans="1:3" x14ac:dyDescent="0.2">
      <c r="A109" s="122" t="str">
        <f>'2.1 BASE Formato'!B120</f>
        <v xml:space="preserve">TEMPO LIQ AUTOS NVOS      </v>
      </c>
      <c r="C109" t="s">
        <v>229</v>
      </c>
    </row>
    <row r="110" spans="1:3" x14ac:dyDescent="0.2">
      <c r="A110" s="122" t="str">
        <f>'2.1 BASE Formato'!B121</f>
        <v xml:space="preserve">TEMPO LIQ RESTAURADOR      </v>
      </c>
      <c r="C110" t="s">
        <v>231</v>
      </c>
    </row>
    <row r="111" spans="1:3" x14ac:dyDescent="0.2">
      <c r="A111" s="122" t="str">
        <f>'2.1 BASE Formato'!B122</f>
        <v xml:space="preserve">TEMPO LIQ TODO TIPO      </v>
      </c>
      <c r="C111" t="s">
        <v>233</v>
      </c>
    </row>
    <row r="112" spans="1:3" x14ac:dyDescent="0.2">
      <c r="A112" s="122" t="str">
        <f>'2.1 BASE Formato'!B123</f>
        <v xml:space="preserve">TEMPO PASTA AUTOS NVOS      </v>
      </c>
      <c r="C112" t="s">
        <v>235</v>
      </c>
    </row>
    <row r="113" spans="1:3" x14ac:dyDescent="0.2">
      <c r="A113" s="122" t="str">
        <f>'2.1 BASE Formato'!B124</f>
        <v xml:space="preserve">TEMPO PASTA RESTAURADOR      </v>
      </c>
      <c r="C113" t="s">
        <v>237</v>
      </c>
    </row>
    <row r="114" spans="1:3" x14ac:dyDescent="0.2">
      <c r="A114" s="122" t="str">
        <f>'2.1 BASE Formato'!B125</f>
        <v xml:space="preserve">TEMPO PASTA TODO TIPO 200 G      </v>
      </c>
      <c r="C114" t="s">
        <v>239</v>
      </c>
    </row>
    <row r="115" spans="1:3" x14ac:dyDescent="0.2">
      <c r="A115" s="122" t="str">
        <f>'2.1 BASE Formato'!B126</f>
        <v xml:space="preserve">TEMPO PASTA TODO TIPO 340 G      </v>
      </c>
      <c r="C115" t="s">
        <v>241</v>
      </c>
    </row>
    <row r="116" spans="1:3" x14ac:dyDescent="0.2">
      <c r="A116" s="122" t="str">
        <f>'2.1 BASE Formato'!B127</f>
        <v xml:space="preserve">TEMPO PROTECTANT 120ML      </v>
      </c>
      <c r="C116" t="s">
        <v>243</v>
      </c>
    </row>
    <row r="117" spans="1:3" x14ac:dyDescent="0.2">
      <c r="A117" s="122" t="str">
        <f>'2.1 BASE Formato'!B128</f>
        <v xml:space="preserve">TEMPO PROTECTANT BONUS PACK      </v>
      </c>
      <c r="C117" t="s">
        <v>245</v>
      </c>
    </row>
    <row r="118" spans="1:3" x14ac:dyDescent="0.2">
      <c r="A118" s="122" t="str">
        <f>'2.1 BASE Formato'!B129</f>
        <v xml:space="preserve">WINDEX ATOM.      </v>
      </c>
      <c r="C118" t="s">
        <v>247</v>
      </c>
    </row>
    <row r="119" spans="1:3" x14ac:dyDescent="0.2">
      <c r="A119" s="122" t="str">
        <f>'2.1 BASE Formato'!B130</f>
        <v xml:space="preserve">WINDEX DESENGRASANTE RP      </v>
      </c>
      <c r="C119" t="s">
        <v>250</v>
      </c>
    </row>
    <row r="120" spans="1:3" x14ac:dyDescent="0.2">
      <c r="A120" s="122" t="str">
        <f>'2.1 BASE Formato'!B131</f>
        <v xml:space="preserve">WINDEX EXPRESS      </v>
      </c>
      <c r="C120" t="s">
        <v>252</v>
      </c>
    </row>
    <row r="121" spans="1:3" x14ac:dyDescent="0.2">
      <c r="A121" s="122" t="str">
        <f>'2.1 BASE Formato'!B132</f>
        <v xml:space="preserve">WINDEX EXPRESS CLUB      </v>
      </c>
      <c r="C121" t="s">
        <v>254</v>
      </c>
    </row>
    <row r="122" spans="1:3" x14ac:dyDescent="0.2">
      <c r="A122" s="122" t="str">
        <f>'2.1 BASE Formato'!B133</f>
        <v xml:space="preserve">WINDEX RP.      </v>
      </c>
      <c r="C122" t="s">
        <v>256</v>
      </c>
    </row>
    <row r="123" spans="1:3" x14ac:dyDescent="0.2">
      <c r="A123" s="122" t="str">
        <f>'2.1 BASE Formato'!B134</f>
        <v xml:space="preserve">WINDEX VINAGRE ATOM      </v>
      </c>
      <c r="C123" t="s">
        <v>258</v>
      </c>
    </row>
    <row r="124" spans="1:3" x14ac:dyDescent="0.2">
      <c r="A124" s="122" t="str">
        <f>'2.1 BASE Formato'!B135</f>
        <v xml:space="preserve">ZIPLOC CONGELAR ALIL. GRANDE      </v>
      </c>
      <c r="C124" t="s">
        <v>260</v>
      </c>
    </row>
    <row r="125" spans="1:3" x14ac:dyDescent="0.2">
      <c r="A125" s="122" t="str">
        <f>'2.1 BASE Formato'!B136</f>
        <v xml:space="preserve">ZIPLOC CONGELAR ALIL. MEDIANA      </v>
      </c>
      <c r="C125" t="s">
        <v>263</v>
      </c>
    </row>
    <row r="126" spans="1:3" x14ac:dyDescent="0.2">
      <c r="A126" s="122" t="str">
        <f>'2.1 BASE Formato'!B137</f>
        <v xml:space="preserve">ZIPLOC GUARDAR ALI. GRANDE      </v>
      </c>
      <c r="C126" t="s">
        <v>265</v>
      </c>
    </row>
    <row r="127" spans="1:3" x14ac:dyDescent="0.2">
      <c r="A127" s="122" t="str">
        <f>'2.1 BASE Formato'!B138</f>
        <v xml:space="preserve">ZIPLOC GUARDAR ALI. MEDIANA      </v>
      </c>
      <c r="C127" t="s">
        <v>267</v>
      </c>
    </row>
    <row r="128" spans="1:3" x14ac:dyDescent="0.2">
      <c r="A128" s="122" t="str">
        <f>'2.1 BASE Formato'!B139</f>
        <v xml:space="preserve">ZIPLOC PLSTICO AUTOADHERIBLE      </v>
      </c>
      <c r="C128" t="s">
        <v>269</v>
      </c>
    </row>
    <row r="129" spans="1:3" x14ac:dyDescent="0.2">
      <c r="A129" s="122" t="str">
        <f>'2.1 BASE Formato'!B140</f>
        <v>ZIPLOC REDONDO</v>
      </c>
      <c r="C129" t="s">
        <v>271</v>
      </c>
    </row>
    <row r="130" spans="1:3" x14ac:dyDescent="0.2">
      <c r="A130" s="122" t="str">
        <f>'2.1 BASE Formato'!B141</f>
        <v>ZIPLOC SQUARE CONTAINER</v>
      </c>
      <c r="C130" t="s">
        <v>273</v>
      </c>
    </row>
    <row r="131" spans="1:3" x14ac:dyDescent="0.2">
      <c r="A131" s="122"/>
    </row>
    <row r="132" spans="1:3" x14ac:dyDescent="0.2">
      <c r="A132" s="122"/>
    </row>
    <row r="133" spans="1:3" x14ac:dyDescent="0.2">
      <c r="A133" s="122"/>
    </row>
    <row r="134" spans="1:3" x14ac:dyDescent="0.2">
      <c r="A134" s="122"/>
    </row>
    <row r="135" spans="1:3" x14ac:dyDescent="0.2">
      <c r="A135" s="122"/>
    </row>
    <row r="136" spans="1:3" x14ac:dyDescent="0.2">
      <c r="A136" s="122"/>
    </row>
    <row r="137" spans="1:3" x14ac:dyDescent="0.2">
      <c r="A137" s="122"/>
    </row>
    <row r="138" spans="1:3" x14ac:dyDescent="0.2">
      <c r="A138" s="122"/>
    </row>
    <row r="139" spans="1:3" x14ac:dyDescent="0.2">
      <c r="A139" s="122"/>
    </row>
    <row r="140" spans="1:3" x14ac:dyDescent="0.2">
      <c r="A140" s="122"/>
    </row>
    <row r="141" spans="1:3" x14ac:dyDescent="0.2">
      <c r="A141" s="122"/>
    </row>
    <row r="142" spans="1:3" x14ac:dyDescent="0.2">
      <c r="A142" s="122"/>
    </row>
    <row r="143" spans="1:3" x14ac:dyDescent="0.2">
      <c r="A143" s="122"/>
    </row>
    <row r="144" spans="1:3" x14ac:dyDescent="0.2">
      <c r="A144" s="122"/>
    </row>
    <row r="145" spans="1:1" x14ac:dyDescent="0.2">
      <c r="A145" s="122"/>
    </row>
    <row r="146" spans="1:1" x14ac:dyDescent="0.2">
      <c r="A146" s="122"/>
    </row>
    <row r="147" spans="1:1" x14ac:dyDescent="0.2">
      <c r="A147" s="122"/>
    </row>
    <row r="148" spans="1:1" x14ac:dyDescent="0.2">
      <c r="A148" s="122"/>
    </row>
    <row r="149" spans="1:1" x14ac:dyDescent="0.2">
      <c r="A149" s="122"/>
    </row>
    <row r="150" spans="1:1" x14ac:dyDescent="0.2">
      <c r="A150" s="122"/>
    </row>
    <row r="151" spans="1:1" x14ac:dyDescent="0.2">
      <c r="A151" s="122"/>
    </row>
    <row r="152" spans="1:1" x14ac:dyDescent="0.2">
      <c r="A152" s="122"/>
    </row>
    <row r="153" spans="1:1" x14ac:dyDescent="0.2">
      <c r="A153" s="122"/>
    </row>
    <row r="154" spans="1:1" x14ac:dyDescent="0.2">
      <c r="A154" s="122"/>
    </row>
    <row r="155" spans="1:1" x14ac:dyDescent="0.2">
      <c r="A155" s="122"/>
    </row>
    <row r="156" spans="1:1" x14ac:dyDescent="0.2">
      <c r="A156" s="122"/>
    </row>
    <row r="157" spans="1:1" x14ac:dyDescent="0.2">
      <c r="A157" s="122"/>
    </row>
    <row r="158" spans="1:1" x14ac:dyDescent="0.2">
      <c r="A158" s="122"/>
    </row>
    <row r="159" spans="1:1" x14ac:dyDescent="0.2">
      <c r="A159" s="122"/>
    </row>
    <row r="160" spans="1:1" x14ac:dyDescent="0.2">
      <c r="A160" s="122"/>
    </row>
    <row r="161" spans="1:1" x14ac:dyDescent="0.2">
      <c r="A161" s="122"/>
    </row>
    <row r="162" spans="1:1" x14ac:dyDescent="0.2">
      <c r="A162" s="122"/>
    </row>
    <row r="163" spans="1:1" x14ac:dyDescent="0.2">
      <c r="A163" s="122"/>
    </row>
    <row r="164" spans="1:1" x14ac:dyDescent="0.2">
      <c r="A164" s="122"/>
    </row>
    <row r="165" spans="1:1" x14ac:dyDescent="0.2">
      <c r="A165" s="122"/>
    </row>
    <row r="166" spans="1:1" x14ac:dyDescent="0.2">
      <c r="A166" s="122"/>
    </row>
    <row r="167" spans="1:1" x14ac:dyDescent="0.2">
      <c r="A167" s="122"/>
    </row>
    <row r="168" spans="1:1" x14ac:dyDescent="0.2">
      <c r="A168" s="122"/>
    </row>
    <row r="169" spans="1:1" x14ac:dyDescent="0.2">
      <c r="A169" s="122"/>
    </row>
    <row r="170" spans="1:1" x14ac:dyDescent="0.2">
      <c r="A170" s="122"/>
    </row>
    <row r="171" spans="1:1" x14ac:dyDescent="0.2">
      <c r="A171" s="122"/>
    </row>
    <row r="172" spans="1:1" x14ac:dyDescent="0.2">
      <c r="A172" s="122"/>
    </row>
    <row r="173" spans="1:1" x14ac:dyDescent="0.2">
      <c r="A173" s="122"/>
    </row>
    <row r="174" spans="1:1" x14ac:dyDescent="0.2">
      <c r="A174" s="122"/>
    </row>
    <row r="175" spans="1:1" x14ac:dyDescent="0.2">
      <c r="A175" s="122"/>
    </row>
    <row r="176" spans="1:1" x14ac:dyDescent="0.2">
      <c r="A176" s="122"/>
    </row>
    <row r="177" spans="1:1" x14ac:dyDescent="0.2">
      <c r="A177" s="122"/>
    </row>
    <row r="178" spans="1:1" x14ac:dyDescent="0.2">
      <c r="A178" s="122"/>
    </row>
    <row r="179" spans="1:1" x14ac:dyDescent="0.2">
      <c r="A179" s="122"/>
    </row>
    <row r="180" spans="1:1" x14ac:dyDescent="0.2">
      <c r="A180" s="122"/>
    </row>
    <row r="181" spans="1:1" x14ac:dyDescent="0.2">
      <c r="A181" s="122"/>
    </row>
    <row r="182" spans="1:1" x14ac:dyDescent="0.2">
      <c r="A182" s="122"/>
    </row>
    <row r="183" spans="1:1" x14ac:dyDescent="0.2">
      <c r="A183" s="122"/>
    </row>
    <row r="184" spans="1:1" x14ac:dyDescent="0.2">
      <c r="A184" s="122"/>
    </row>
    <row r="185" spans="1:1" x14ac:dyDescent="0.2">
      <c r="A185" s="122"/>
    </row>
    <row r="186" spans="1:1" x14ac:dyDescent="0.2">
      <c r="A186" s="122"/>
    </row>
    <row r="187" spans="1:1" x14ac:dyDescent="0.2">
      <c r="A187" s="122"/>
    </row>
    <row r="188" spans="1:1" x14ac:dyDescent="0.2">
      <c r="A188" s="122"/>
    </row>
    <row r="189" spans="1:1" x14ac:dyDescent="0.2">
      <c r="A189" s="122"/>
    </row>
    <row r="190" spans="1:1" x14ac:dyDescent="0.2">
      <c r="A190" s="122"/>
    </row>
    <row r="191" spans="1:1" x14ac:dyDescent="0.2">
      <c r="A191" s="122"/>
    </row>
    <row r="192" spans="1:1" x14ac:dyDescent="0.2">
      <c r="A192" s="122"/>
    </row>
    <row r="193" spans="1:1" x14ac:dyDescent="0.2">
      <c r="A193" s="122"/>
    </row>
    <row r="194" spans="1:1" x14ac:dyDescent="0.2">
      <c r="A194" s="122"/>
    </row>
    <row r="195" spans="1:1" x14ac:dyDescent="0.2">
      <c r="A195" s="122"/>
    </row>
    <row r="196" spans="1:1" x14ac:dyDescent="0.2">
      <c r="A196" s="122"/>
    </row>
    <row r="197" spans="1:1" x14ac:dyDescent="0.2">
      <c r="A197" s="122"/>
    </row>
    <row r="198" spans="1:1" x14ac:dyDescent="0.2">
      <c r="A198" s="12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3"/>
  <dimension ref="A1:X1149"/>
  <sheetViews>
    <sheetView showGridLines="0" zoomScale="85" zoomScaleNormal="85" workbookViewId="0">
      <pane xSplit="3" ySplit="4" topLeftCell="D248" activePane="bottomRight" state="frozen"/>
      <selection activeCell="C79" sqref="C79"/>
      <selection pane="topRight" activeCell="C79" sqref="C79"/>
      <selection pane="bottomLeft" activeCell="C79" sqref="C79"/>
      <selection pane="bottomRight" activeCell="A138" sqref="A138:S260"/>
    </sheetView>
  </sheetViews>
  <sheetFormatPr baseColWidth="10" defaultColWidth="8.85546875" defaultRowHeight="12.75" x14ac:dyDescent="0.2"/>
  <cols>
    <col min="1" max="1" width="7.5703125" bestFit="1" customWidth="1"/>
    <col min="2" max="2" width="41.42578125" bestFit="1" customWidth="1"/>
    <col min="3" max="3" width="35.5703125" bestFit="1" customWidth="1"/>
    <col min="4" max="4" width="13.42578125" style="17" bestFit="1" customWidth="1"/>
    <col min="5" max="5" width="13.42578125" style="17" customWidth="1"/>
    <col min="6" max="6" width="15.85546875" style="17" customWidth="1"/>
    <col min="7" max="8" width="14.42578125" style="17" customWidth="1"/>
    <col min="9" max="9" width="14" style="17" customWidth="1"/>
    <col min="10" max="16" width="17.140625" style="17" bestFit="1" customWidth="1"/>
    <col min="17" max="105" width="17.140625" bestFit="1" customWidth="1"/>
    <col min="106" max="106" width="12.85546875" bestFit="1" customWidth="1"/>
  </cols>
  <sheetData>
    <row r="1" spans="1:24" ht="15.75" x14ac:dyDescent="0.25">
      <c r="A1" s="43" t="s">
        <v>479</v>
      </c>
    </row>
    <row r="2" spans="1:24" s="11" customFormat="1" ht="23.25" x14ac:dyDescent="0.35">
      <c r="A2" s="10"/>
      <c r="B2" s="31" t="s">
        <v>0</v>
      </c>
      <c r="C2" s="10"/>
      <c r="D2" s="22"/>
      <c r="E2" s="22"/>
      <c r="F2" s="22"/>
      <c r="G2" s="22"/>
      <c r="H2" s="22"/>
      <c r="I2" s="22"/>
      <c r="J2" s="22"/>
      <c r="K2" s="22"/>
      <c r="L2" s="22"/>
      <c r="M2" s="22"/>
      <c r="N2" s="22"/>
      <c r="O2" s="22"/>
      <c r="P2" s="22"/>
    </row>
    <row r="4" spans="1:24" s="4" customFormat="1" x14ac:dyDescent="0.2">
      <c r="A4" s="141" t="s">
        <v>1</v>
      </c>
      <c r="B4" s="3" t="s">
        <v>2</v>
      </c>
      <c r="C4" s="3" t="s">
        <v>476</v>
      </c>
      <c r="D4" s="3" t="s">
        <v>557</v>
      </c>
      <c r="E4" s="3" t="s">
        <v>558</v>
      </c>
      <c r="F4" s="3" t="s">
        <v>559</v>
      </c>
      <c r="G4" s="3" t="s">
        <v>560</v>
      </c>
      <c r="H4" s="3" t="s">
        <v>561</v>
      </c>
      <c r="I4" s="3" t="s">
        <v>562</v>
      </c>
      <c r="J4" s="3" t="s">
        <v>563</v>
      </c>
      <c r="K4" s="3" t="s">
        <v>564</v>
      </c>
      <c r="L4" s="3" t="s">
        <v>565</v>
      </c>
      <c r="M4" s="3" t="s">
        <v>566</v>
      </c>
      <c r="N4" s="3" t="s">
        <v>567</v>
      </c>
      <c r="O4" s="3" t="s">
        <v>568</v>
      </c>
      <c r="P4" s="3" t="s">
        <v>4</v>
      </c>
      <c r="Q4" s="4" t="s">
        <v>572</v>
      </c>
      <c r="R4" s="4" t="s">
        <v>573</v>
      </c>
      <c r="S4" s="4" t="s">
        <v>574</v>
      </c>
    </row>
    <row r="5" spans="1:24" x14ac:dyDescent="0.2">
      <c r="A5" s="142" t="s">
        <v>5</v>
      </c>
      <c r="B5" s="26" t="s">
        <v>6</v>
      </c>
      <c r="C5" s="26" t="s">
        <v>7</v>
      </c>
      <c r="D5" s="32">
        <v>408350.05</v>
      </c>
      <c r="E5" s="32">
        <v>311641.82</v>
      </c>
      <c r="F5" s="32">
        <v>331357.94</v>
      </c>
      <c r="G5" s="32">
        <v>394958.31</v>
      </c>
      <c r="H5" s="32">
        <v>583851.41</v>
      </c>
      <c r="I5" s="32">
        <v>372062.18</v>
      </c>
      <c r="J5" s="32">
        <v>413402.42</v>
      </c>
      <c r="K5" s="32">
        <v>442301.95</v>
      </c>
      <c r="L5" s="32">
        <v>319903.93</v>
      </c>
      <c r="M5" s="32">
        <v>372062.18</v>
      </c>
      <c r="N5" s="32">
        <v>618249.11</v>
      </c>
      <c r="O5" s="32">
        <v>449256.38</v>
      </c>
      <c r="P5" s="32">
        <v>5017397.68</v>
      </c>
      <c r="Q5" s="69">
        <f t="shared" ref="Q5:Q36" si="0">SUM(D5:O5)</f>
        <v>5017397.6800000006</v>
      </c>
      <c r="R5" s="70">
        <f t="shared" ref="R5:R36" si="1">SUM(D5:I5)</f>
        <v>2402221.7100000004</v>
      </c>
      <c r="S5" s="69">
        <f t="shared" ref="S5:S36" si="2">SUM(J5:O5)</f>
        <v>2615175.9699999997</v>
      </c>
      <c r="T5" s="7"/>
      <c r="U5" s="7"/>
      <c r="V5" s="7"/>
      <c r="W5" s="7"/>
      <c r="X5" s="7"/>
    </row>
    <row r="6" spans="1:24" x14ac:dyDescent="0.2">
      <c r="A6" s="142" t="s">
        <v>8</v>
      </c>
      <c r="B6" s="26" t="s">
        <v>9</v>
      </c>
      <c r="C6" s="26" t="s">
        <v>7</v>
      </c>
      <c r="D6" s="32">
        <v>325729.01</v>
      </c>
      <c r="E6" s="32">
        <v>248677.45</v>
      </c>
      <c r="F6" s="32">
        <v>264577.55</v>
      </c>
      <c r="G6" s="32">
        <v>315457.84999999998</v>
      </c>
      <c r="H6" s="32">
        <v>466190.73</v>
      </c>
      <c r="I6" s="32">
        <v>297013.74</v>
      </c>
      <c r="J6" s="32">
        <v>330085.93</v>
      </c>
      <c r="K6" s="32">
        <v>352589.76</v>
      </c>
      <c r="L6" s="32">
        <v>255923.14</v>
      </c>
      <c r="M6" s="32">
        <v>297649.74</v>
      </c>
      <c r="N6" s="32">
        <v>493764.76</v>
      </c>
      <c r="O6" s="32">
        <v>358848.75</v>
      </c>
      <c r="P6" s="32">
        <v>4006508.41</v>
      </c>
      <c r="Q6" s="69">
        <f t="shared" si="0"/>
        <v>4006508.4099999992</v>
      </c>
      <c r="R6" s="70">
        <f t="shared" si="1"/>
        <v>1917646.3299999998</v>
      </c>
      <c r="S6" s="69">
        <f t="shared" si="2"/>
        <v>2088862.0799999998</v>
      </c>
      <c r="T6" s="7"/>
      <c r="U6" s="7"/>
      <c r="V6" s="7"/>
      <c r="W6" s="7"/>
      <c r="X6" s="7"/>
    </row>
    <row r="7" spans="1:24" x14ac:dyDescent="0.2">
      <c r="A7" s="143" t="s">
        <v>27</v>
      </c>
      <c r="B7" s="33" t="s">
        <v>28</v>
      </c>
      <c r="C7" s="33" t="s">
        <v>7</v>
      </c>
      <c r="D7" s="34">
        <v>627575.81000000006</v>
      </c>
      <c r="E7" s="34">
        <v>428778.5</v>
      </c>
      <c r="F7" s="34">
        <v>536994.03</v>
      </c>
      <c r="G7" s="34">
        <v>582099.30000000005</v>
      </c>
      <c r="H7" s="34">
        <v>875933.23</v>
      </c>
      <c r="I7" s="34">
        <v>521773.32</v>
      </c>
      <c r="J7" s="34">
        <v>574303.32999999996</v>
      </c>
      <c r="K7" s="34">
        <v>388684.93</v>
      </c>
      <c r="L7" s="34">
        <v>478895.47</v>
      </c>
      <c r="M7" s="34">
        <v>389056.17</v>
      </c>
      <c r="N7" s="34">
        <v>697368.33</v>
      </c>
      <c r="O7" s="34">
        <v>395367.19</v>
      </c>
      <c r="P7" s="34">
        <v>6496829.6100000003</v>
      </c>
      <c r="Q7" s="69">
        <f t="shared" si="0"/>
        <v>6496829.6100000003</v>
      </c>
      <c r="R7" s="70">
        <f t="shared" si="1"/>
        <v>3573154.19</v>
      </c>
      <c r="S7" s="69">
        <f t="shared" si="2"/>
        <v>2923675.42</v>
      </c>
      <c r="T7" s="7"/>
      <c r="U7" s="7"/>
      <c r="V7" s="7"/>
      <c r="W7" s="7"/>
      <c r="X7" s="7"/>
    </row>
    <row r="8" spans="1:24" x14ac:dyDescent="0.2">
      <c r="A8" s="143" t="s">
        <v>39</v>
      </c>
      <c r="B8" s="33" t="s">
        <v>40</v>
      </c>
      <c r="C8" s="33" t="s">
        <v>7</v>
      </c>
      <c r="D8" s="34">
        <v>582201.5</v>
      </c>
      <c r="E8" s="34">
        <v>583556.30000000005</v>
      </c>
      <c r="F8" s="34">
        <v>672289.7</v>
      </c>
      <c r="G8" s="34">
        <v>807758.13</v>
      </c>
      <c r="H8" s="34">
        <v>612292.03</v>
      </c>
      <c r="I8" s="34">
        <v>709235.64</v>
      </c>
      <c r="J8" s="34">
        <v>553557.47</v>
      </c>
      <c r="K8" s="34">
        <v>460250.64</v>
      </c>
      <c r="L8" s="34">
        <v>505849.24</v>
      </c>
      <c r="M8" s="34">
        <v>626898.77</v>
      </c>
      <c r="N8" s="34">
        <v>552431.99</v>
      </c>
      <c r="O8" s="34">
        <v>585892.82999999996</v>
      </c>
      <c r="P8" s="34">
        <v>7252214.2400000002</v>
      </c>
      <c r="Q8" s="69">
        <f t="shared" si="0"/>
        <v>7252214.2400000002</v>
      </c>
      <c r="R8" s="70">
        <f t="shared" si="1"/>
        <v>3967333.3000000003</v>
      </c>
      <c r="S8" s="69">
        <f t="shared" si="2"/>
        <v>3284880.9400000004</v>
      </c>
      <c r="T8" s="7"/>
      <c r="U8" s="7"/>
      <c r="V8" s="7"/>
      <c r="W8" s="7"/>
      <c r="X8" s="7"/>
    </row>
    <row r="9" spans="1:24" x14ac:dyDescent="0.2">
      <c r="A9" s="143" t="s">
        <v>41</v>
      </c>
      <c r="B9" s="33" t="s">
        <v>42</v>
      </c>
      <c r="C9" s="33" t="s">
        <v>7</v>
      </c>
      <c r="D9" s="34">
        <v>582201.5</v>
      </c>
      <c r="E9" s="34">
        <v>583556.30000000005</v>
      </c>
      <c r="F9" s="34">
        <v>672289.7</v>
      </c>
      <c r="G9" s="34">
        <v>807758.13</v>
      </c>
      <c r="H9" s="34">
        <v>612292.03</v>
      </c>
      <c r="I9" s="34">
        <v>709235.64</v>
      </c>
      <c r="J9" s="34">
        <v>553557.47</v>
      </c>
      <c r="K9" s="34">
        <v>460250.64</v>
      </c>
      <c r="L9" s="34">
        <v>505849.24</v>
      </c>
      <c r="M9" s="34">
        <v>626898.77</v>
      </c>
      <c r="N9" s="34">
        <v>552431.99</v>
      </c>
      <c r="O9" s="34">
        <v>586548.93000000005</v>
      </c>
      <c r="P9" s="34">
        <v>7252870.3399999999</v>
      </c>
      <c r="Q9" s="69">
        <f t="shared" si="0"/>
        <v>7252870.3399999999</v>
      </c>
      <c r="R9" s="70">
        <f t="shared" si="1"/>
        <v>3967333.3000000003</v>
      </c>
      <c r="S9" s="69">
        <f t="shared" si="2"/>
        <v>3285537.0400000005</v>
      </c>
      <c r="T9" s="7"/>
      <c r="U9" s="7"/>
      <c r="V9" s="7"/>
      <c r="W9" s="7"/>
      <c r="X9" s="7"/>
    </row>
    <row r="10" spans="1:24" x14ac:dyDescent="0.2">
      <c r="A10" s="143" t="s">
        <v>43</v>
      </c>
      <c r="B10" s="33" t="s">
        <v>44</v>
      </c>
      <c r="C10" s="33" t="s">
        <v>7</v>
      </c>
      <c r="D10" s="34">
        <v>582201.5</v>
      </c>
      <c r="E10" s="34">
        <v>583556.30000000005</v>
      </c>
      <c r="F10" s="34">
        <v>672289.7</v>
      </c>
      <c r="G10" s="34">
        <v>807758.13</v>
      </c>
      <c r="H10" s="34">
        <v>612292.03</v>
      </c>
      <c r="I10" s="34">
        <v>709235.64</v>
      </c>
      <c r="J10" s="34">
        <v>553557.47</v>
      </c>
      <c r="K10" s="34">
        <v>460250.64</v>
      </c>
      <c r="L10" s="34">
        <v>505849.24</v>
      </c>
      <c r="M10" s="34">
        <v>626898.77</v>
      </c>
      <c r="N10" s="34">
        <v>552431.99</v>
      </c>
      <c r="O10" s="34">
        <v>584908.68999999994</v>
      </c>
      <c r="P10" s="34">
        <v>7251230.0999999996</v>
      </c>
      <c r="Q10" s="69">
        <f t="shared" si="0"/>
        <v>7251230.0999999996</v>
      </c>
      <c r="R10" s="70">
        <f t="shared" si="1"/>
        <v>3967333.3000000003</v>
      </c>
      <c r="S10" s="69">
        <f t="shared" si="2"/>
        <v>3283896.8000000003</v>
      </c>
      <c r="T10" s="7"/>
      <c r="U10" s="7"/>
      <c r="V10" s="7"/>
      <c r="W10" s="7"/>
      <c r="X10" s="7"/>
    </row>
    <row r="11" spans="1:24" x14ac:dyDescent="0.2">
      <c r="A11" s="143" t="s">
        <v>45</v>
      </c>
      <c r="B11" s="33" t="s">
        <v>46</v>
      </c>
      <c r="C11" s="33" t="s">
        <v>7</v>
      </c>
      <c r="D11" s="34">
        <v>582201.5</v>
      </c>
      <c r="E11" s="34">
        <v>583556.30000000005</v>
      </c>
      <c r="F11" s="34">
        <v>672289.7</v>
      </c>
      <c r="G11" s="34">
        <v>807758.13</v>
      </c>
      <c r="H11" s="34">
        <v>612292.03</v>
      </c>
      <c r="I11" s="34">
        <v>709235.64</v>
      </c>
      <c r="J11" s="34">
        <v>553557.47</v>
      </c>
      <c r="K11" s="34">
        <v>460250.64</v>
      </c>
      <c r="L11" s="34">
        <v>505849.24</v>
      </c>
      <c r="M11" s="34">
        <v>626898.77</v>
      </c>
      <c r="N11" s="34">
        <v>552431.99</v>
      </c>
      <c r="O11" s="34">
        <v>585236.74</v>
      </c>
      <c r="P11" s="34">
        <v>7251558.1500000004</v>
      </c>
      <c r="Q11" s="69">
        <f t="shared" si="0"/>
        <v>7251558.1500000004</v>
      </c>
      <c r="R11" s="70">
        <f t="shared" si="1"/>
        <v>3967333.3000000003</v>
      </c>
      <c r="S11" s="69">
        <f t="shared" si="2"/>
        <v>3284224.8500000006</v>
      </c>
      <c r="T11" s="7"/>
      <c r="U11" s="7"/>
      <c r="V11" s="7"/>
      <c r="W11" s="7"/>
      <c r="X11" s="7"/>
    </row>
    <row r="12" spans="1:24" x14ac:dyDescent="0.2">
      <c r="A12" s="143" t="s">
        <v>47</v>
      </c>
      <c r="B12" s="33" t="s">
        <v>48</v>
      </c>
      <c r="C12" s="33" t="s">
        <v>7</v>
      </c>
      <c r="D12" s="34">
        <v>323226.28999999998</v>
      </c>
      <c r="E12" s="34">
        <v>324223</v>
      </c>
      <c r="F12" s="34">
        <v>373523.45</v>
      </c>
      <c r="G12" s="34">
        <v>448344.14</v>
      </c>
      <c r="H12" s="34">
        <v>339883.14</v>
      </c>
      <c r="I12" s="34">
        <v>393823.64</v>
      </c>
      <c r="J12" s="34">
        <v>307402.84000000003</v>
      </c>
      <c r="K12" s="34">
        <v>255472.65</v>
      </c>
      <c r="L12" s="34">
        <v>280778.90999999997</v>
      </c>
      <c r="M12" s="34">
        <v>348262.25</v>
      </c>
      <c r="N12" s="34">
        <v>306687.69</v>
      </c>
      <c r="O12" s="34">
        <v>325968.64000000001</v>
      </c>
      <c r="P12" s="34">
        <v>4027596.64</v>
      </c>
      <c r="Q12" s="69">
        <f t="shared" si="0"/>
        <v>4027596.64</v>
      </c>
      <c r="R12" s="70">
        <f t="shared" si="1"/>
        <v>2203023.66</v>
      </c>
      <c r="S12" s="69">
        <f t="shared" si="2"/>
        <v>1824572.98</v>
      </c>
      <c r="T12" s="7"/>
      <c r="U12" s="7"/>
      <c r="V12" s="7"/>
      <c r="W12" s="7"/>
      <c r="X12" s="7"/>
    </row>
    <row r="13" spans="1:24" x14ac:dyDescent="0.2">
      <c r="A13" s="142" t="s">
        <v>49</v>
      </c>
      <c r="B13" s="26" t="s">
        <v>50</v>
      </c>
      <c r="C13" s="26" t="s">
        <v>7</v>
      </c>
      <c r="D13" s="32">
        <v>182706.9</v>
      </c>
      <c r="E13" s="32">
        <v>138252.48000000001</v>
      </c>
      <c r="F13" s="32">
        <v>233841.1</v>
      </c>
      <c r="G13" s="32">
        <v>409356.94</v>
      </c>
      <c r="H13" s="32">
        <v>486583.91</v>
      </c>
      <c r="I13" s="32">
        <v>386134.85</v>
      </c>
      <c r="J13" s="32">
        <v>371553.53</v>
      </c>
      <c r="K13" s="32">
        <v>282859.2</v>
      </c>
      <c r="L13" s="32">
        <v>253923.71</v>
      </c>
      <c r="M13" s="32">
        <v>265734.12</v>
      </c>
      <c r="N13" s="32">
        <v>255695.27</v>
      </c>
      <c r="O13" s="32">
        <v>216130.42</v>
      </c>
      <c r="P13" s="32">
        <v>3482772.43</v>
      </c>
      <c r="Q13" s="69">
        <f t="shared" si="0"/>
        <v>3482772.43</v>
      </c>
      <c r="R13" s="70">
        <f t="shared" si="1"/>
        <v>1836876.1799999997</v>
      </c>
      <c r="S13" s="69">
        <f t="shared" si="2"/>
        <v>1645896.25</v>
      </c>
      <c r="T13" s="7"/>
      <c r="U13" s="7"/>
      <c r="V13" s="7"/>
      <c r="W13" s="7"/>
      <c r="X13" s="7"/>
    </row>
    <row r="14" spans="1:24" x14ac:dyDescent="0.2">
      <c r="A14" s="143" t="s">
        <v>51</v>
      </c>
      <c r="B14" s="33" t="s">
        <v>52</v>
      </c>
      <c r="C14" s="33" t="s">
        <v>7</v>
      </c>
      <c r="D14" s="34">
        <v>160820.62</v>
      </c>
      <c r="E14" s="34">
        <v>396272.55</v>
      </c>
      <c r="F14" s="34">
        <v>541359.81999999995</v>
      </c>
      <c r="G14" s="34">
        <v>668015.80000000005</v>
      </c>
      <c r="H14" s="34">
        <v>493627.52</v>
      </c>
      <c r="I14" s="34">
        <v>553883.64</v>
      </c>
      <c r="J14" s="34">
        <v>526236.71</v>
      </c>
      <c r="K14" s="34">
        <v>380731.91</v>
      </c>
      <c r="L14" s="34">
        <v>395705.89</v>
      </c>
      <c r="M14" s="34">
        <v>397669.69</v>
      </c>
      <c r="N14" s="34">
        <v>309789.59999999998</v>
      </c>
      <c r="O14" s="34">
        <v>431545.26</v>
      </c>
      <c r="P14" s="34">
        <v>5255659.01</v>
      </c>
      <c r="Q14" s="69">
        <f t="shared" si="0"/>
        <v>5255659.01</v>
      </c>
      <c r="R14" s="70">
        <f t="shared" si="1"/>
        <v>2813979.9499999997</v>
      </c>
      <c r="S14" s="69">
        <f t="shared" si="2"/>
        <v>2441679.0599999996</v>
      </c>
      <c r="T14" s="7"/>
      <c r="U14" s="7"/>
      <c r="V14" s="7"/>
      <c r="W14" s="7"/>
      <c r="X14" s="7"/>
    </row>
    <row r="15" spans="1:24" x14ac:dyDescent="0.2">
      <c r="A15" s="142" t="s">
        <v>53</v>
      </c>
      <c r="B15" s="26" t="s">
        <v>54</v>
      </c>
      <c r="C15" s="26" t="s">
        <v>7</v>
      </c>
      <c r="D15" s="32">
        <v>168850.18</v>
      </c>
      <c r="E15" s="32">
        <v>415885.32</v>
      </c>
      <c r="F15" s="32">
        <v>567825.25</v>
      </c>
      <c r="G15" s="32">
        <v>700861.29</v>
      </c>
      <c r="H15" s="32">
        <v>517966.27</v>
      </c>
      <c r="I15" s="32">
        <v>581294.26</v>
      </c>
      <c r="J15" s="32">
        <v>551993.25</v>
      </c>
      <c r="K15" s="32">
        <v>399388.02</v>
      </c>
      <c r="L15" s="32">
        <v>415098.43</v>
      </c>
      <c r="M15" s="32">
        <v>417307.7</v>
      </c>
      <c r="N15" s="32">
        <v>325254.53000000003</v>
      </c>
      <c r="O15" s="32">
        <v>452901.6</v>
      </c>
      <c r="P15" s="32">
        <v>5514626.0999999996</v>
      </c>
      <c r="Q15" s="69">
        <f t="shared" si="0"/>
        <v>5514626.1000000006</v>
      </c>
      <c r="R15" s="70">
        <f t="shared" si="1"/>
        <v>2952682.5700000003</v>
      </c>
      <c r="S15" s="69">
        <f t="shared" si="2"/>
        <v>2561943.5299999998</v>
      </c>
      <c r="T15" s="7"/>
      <c r="U15" s="7"/>
      <c r="V15" s="7"/>
      <c r="W15" s="7"/>
      <c r="X15" s="7"/>
    </row>
    <row r="16" spans="1:24" x14ac:dyDescent="0.2">
      <c r="A16" s="143" t="s">
        <v>55</v>
      </c>
      <c r="B16" s="33" t="s">
        <v>56</v>
      </c>
      <c r="C16" s="33" t="s">
        <v>7</v>
      </c>
      <c r="D16" s="34">
        <v>300680.95</v>
      </c>
      <c r="E16" s="34">
        <v>248331.56</v>
      </c>
      <c r="F16" s="34">
        <v>317667.12</v>
      </c>
      <c r="G16" s="34">
        <v>418624.34</v>
      </c>
      <c r="H16" s="34">
        <v>409050.81</v>
      </c>
      <c r="I16" s="34">
        <v>369306.16</v>
      </c>
      <c r="J16" s="34">
        <v>380330.22</v>
      </c>
      <c r="K16" s="34">
        <v>384787.57</v>
      </c>
      <c r="L16" s="34">
        <v>353700.03</v>
      </c>
      <c r="M16" s="34">
        <v>324198.59000000003</v>
      </c>
      <c r="N16" s="34">
        <v>374636.54</v>
      </c>
      <c r="O16" s="34">
        <v>379077.61</v>
      </c>
      <c r="P16" s="34">
        <v>4260391.5</v>
      </c>
      <c r="Q16" s="69">
        <f t="shared" si="0"/>
        <v>4260391.5</v>
      </c>
      <c r="R16" s="70">
        <f t="shared" si="1"/>
        <v>2063660.94</v>
      </c>
      <c r="S16" s="69">
        <f t="shared" si="2"/>
        <v>2196730.56</v>
      </c>
      <c r="T16" s="7"/>
      <c r="U16" s="7"/>
      <c r="V16" s="7"/>
      <c r="W16" s="7"/>
      <c r="X16" s="7"/>
    </row>
    <row r="17" spans="1:24" x14ac:dyDescent="0.2">
      <c r="A17" s="143" t="s">
        <v>57</v>
      </c>
      <c r="B17" s="33" t="s">
        <v>58</v>
      </c>
      <c r="C17" s="33" t="s">
        <v>7</v>
      </c>
      <c r="D17" s="34">
        <v>235339.1</v>
      </c>
      <c r="E17" s="34">
        <v>194371.66</v>
      </c>
      <c r="F17" s="34">
        <v>248621.66</v>
      </c>
      <c r="G17" s="34">
        <v>327530.76</v>
      </c>
      <c r="H17" s="34">
        <v>320278.08</v>
      </c>
      <c r="I17" s="34">
        <v>288946.53000000003</v>
      </c>
      <c r="J17" s="34">
        <v>297649.74</v>
      </c>
      <c r="K17" s="34">
        <v>301041.55</v>
      </c>
      <c r="L17" s="34">
        <v>276932.84999999998</v>
      </c>
      <c r="M17" s="34">
        <v>253775.81</v>
      </c>
      <c r="N17" s="34">
        <v>293111.06</v>
      </c>
      <c r="O17" s="34">
        <v>296600.48</v>
      </c>
      <c r="P17" s="34">
        <v>3334199.28</v>
      </c>
      <c r="Q17" s="69">
        <f t="shared" si="0"/>
        <v>3334199.2800000003</v>
      </c>
      <c r="R17" s="70">
        <f t="shared" si="1"/>
        <v>1615087.79</v>
      </c>
      <c r="S17" s="69">
        <f t="shared" si="2"/>
        <v>1719111.49</v>
      </c>
      <c r="T17" s="7"/>
      <c r="U17" s="7"/>
      <c r="V17" s="7"/>
      <c r="W17" s="7"/>
      <c r="X17" s="7"/>
    </row>
    <row r="18" spans="1:24" x14ac:dyDescent="0.2">
      <c r="A18" s="143" t="s">
        <v>59</v>
      </c>
      <c r="B18" s="33" t="s">
        <v>60</v>
      </c>
      <c r="C18" s="33" t="s">
        <v>7</v>
      </c>
      <c r="D18" s="34">
        <v>483692.35</v>
      </c>
      <c r="E18" s="34">
        <v>399767.39</v>
      </c>
      <c r="F18" s="34">
        <v>511168.46</v>
      </c>
      <c r="G18" s="34">
        <v>673628.36</v>
      </c>
      <c r="H18" s="34">
        <v>658252.68999999994</v>
      </c>
      <c r="I18" s="34">
        <v>593848.94999999995</v>
      </c>
      <c r="J18" s="34">
        <v>612125.68999999994</v>
      </c>
      <c r="K18" s="34">
        <v>618895.75</v>
      </c>
      <c r="L18" s="34">
        <v>569092.25</v>
      </c>
      <c r="M18" s="34">
        <v>521509.29</v>
      </c>
      <c r="N18" s="34">
        <v>602717.54</v>
      </c>
      <c r="O18" s="34">
        <v>609696.38</v>
      </c>
      <c r="P18" s="34">
        <v>6854395.0999999996</v>
      </c>
      <c r="Q18" s="69">
        <f t="shared" si="0"/>
        <v>6854395.1000000006</v>
      </c>
      <c r="R18" s="70">
        <f t="shared" si="1"/>
        <v>3320358.2</v>
      </c>
      <c r="S18" s="69">
        <f t="shared" si="2"/>
        <v>3534036.9</v>
      </c>
      <c r="T18" s="7"/>
      <c r="U18" s="7"/>
      <c r="V18" s="7"/>
      <c r="W18" s="7"/>
      <c r="X18" s="7"/>
    </row>
    <row r="19" spans="1:24" x14ac:dyDescent="0.2">
      <c r="A19" s="142" t="s">
        <v>61</v>
      </c>
      <c r="B19" s="26" t="s">
        <v>62</v>
      </c>
      <c r="C19" s="26" t="s">
        <v>7</v>
      </c>
      <c r="D19" s="32">
        <v>274565.07</v>
      </c>
      <c r="E19" s="32">
        <v>184426.64</v>
      </c>
      <c r="F19" s="32">
        <v>272994.64</v>
      </c>
      <c r="G19" s="32">
        <v>270024.37</v>
      </c>
      <c r="H19" s="32">
        <v>264623.88</v>
      </c>
      <c r="I19" s="32">
        <v>290276.2</v>
      </c>
      <c r="J19" s="32">
        <v>401256.21</v>
      </c>
      <c r="K19" s="32">
        <v>215244.63</v>
      </c>
      <c r="L19" s="32">
        <v>212587.29</v>
      </c>
      <c r="M19" s="32">
        <v>212587.29</v>
      </c>
      <c r="N19" s="32">
        <v>294669.61</v>
      </c>
      <c r="O19" s="32">
        <v>291717.01</v>
      </c>
      <c r="P19" s="32">
        <v>3184972.84</v>
      </c>
      <c r="Q19" s="69">
        <f t="shared" si="0"/>
        <v>3184972.84</v>
      </c>
      <c r="R19" s="70">
        <f t="shared" si="1"/>
        <v>1556910.8</v>
      </c>
      <c r="S19" s="69">
        <f t="shared" si="2"/>
        <v>1628062.0400000003</v>
      </c>
      <c r="T19" s="7"/>
      <c r="U19" s="7"/>
      <c r="V19" s="7"/>
      <c r="W19" s="7"/>
      <c r="X19" s="7"/>
    </row>
    <row r="20" spans="1:24" x14ac:dyDescent="0.2">
      <c r="A20" s="142" t="s">
        <v>63</v>
      </c>
      <c r="B20" s="26" t="s">
        <v>64</v>
      </c>
      <c r="C20" s="26" t="s">
        <v>7</v>
      </c>
      <c r="D20" s="32">
        <v>216775.18</v>
      </c>
      <c r="E20" s="32">
        <v>145543.14000000001</v>
      </c>
      <c r="F20" s="32">
        <v>215479.45</v>
      </c>
      <c r="G20" s="32">
        <v>213049.23</v>
      </c>
      <c r="H20" s="32">
        <v>208998.86</v>
      </c>
      <c r="I20" s="32">
        <v>228980.67</v>
      </c>
      <c r="J20" s="32">
        <v>316738.59000000003</v>
      </c>
      <c r="K20" s="32">
        <v>170069.83</v>
      </c>
      <c r="L20" s="32">
        <v>168003.01</v>
      </c>
      <c r="M20" s="32">
        <v>168003.01</v>
      </c>
      <c r="N20" s="32">
        <v>232664.98</v>
      </c>
      <c r="O20" s="32">
        <v>230302.9</v>
      </c>
      <c r="P20" s="32">
        <v>2514608.85</v>
      </c>
      <c r="Q20" s="69">
        <f t="shared" si="0"/>
        <v>2514608.85</v>
      </c>
      <c r="R20" s="70">
        <f t="shared" si="1"/>
        <v>1228826.53</v>
      </c>
      <c r="S20" s="69">
        <f t="shared" si="2"/>
        <v>1285782.32</v>
      </c>
      <c r="T20" s="7"/>
      <c r="U20" s="7"/>
      <c r="V20" s="7"/>
      <c r="W20" s="7"/>
      <c r="X20" s="7"/>
    </row>
    <row r="21" spans="1:24" x14ac:dyDescent="0.2">
      <c r="A21" s="143" t="s">
        <v>65</v>
      </c>
      <c r="B21" s="33" t="s">
        <v>66</v>
      </c>
      <c r="C21" s="33" t="s">
        <v>7</v>
      </c>
      <c r="D21" s="34">
        <v>231159.56</v>
      </c>
      <c r="E21" s="34">
        <v>155264.01</v>
      </c>
      <c r="F21" s="34">
        <v>229790.74</v>
      </c>
      <c r="G21" s="34">
        <v>227360.52</v>
      </c>
      <c r="H21" s="34">
        <v>222770.11</v>
      </c>
      <c r="I21" s="34">
        <v>244372.05</v>
      </c>
      <c r="J21" s="34">
        <v>337800.49</v>
      </c>
      <c r="K21" s="34">
        <v>181289.72</v>
      </c>
      <c r="L21" s="34">
        <v>178927.64</v>
      </c>
      <c r="M21" s="34">
        <v>178927.64</v>
      </c>
      <c r="N21" s="34">
        <v>248313.77</v>
      </c>
      <c r="O21" s="34">
        <v>245656.43</v>
      </c>
      <c r="P21" s="34">
        <v>2681632.6800000002</v>
      </c>
      <c r="Q21" s="69">
        <f t="shared" si="0"/>
        <v>2681632.6800000002</v>
      </c>
      <c r="R21" s="70">
        <f t="shared" si="1"/>
        <v>1310716.99</v>
      </c>
      <c r="S21" s="69">
        <f t="shared" si="2"/>
        <v>1370915.69</v>
      </c>
      <c r="T21" s="7"/>
      <c r="U21" s="7"/>
      <c r="V21" s="7"/>
      <c r="W21" s="7"/>
      <c r="X21" s="7"/>
    </row>
    <row r="22" spans="1:24" x14ac:dyDescent="0.2">
      <c r="A22" s="143" t="s">
        <v>67</v>
      </c>
      <c r="B22" s="33" t="s">
        <v>68</v>
      </c>
      <c r="C22" s="33" t="s">
        <v>7</v>
      </c>
      <c r="D22" s="34">
        <v>287666.81</v>
      </c>
      <c r="E22" s="34">
        <v>237597.6</v>
      </c>
      <c r="F22" s="34">
        <v>304032.09000000003</v>
      </c>
      <c r="G22" s="34">
        <v>400347.6</v>
      </c>
      <c r="H22" s="34">
        <v>391354.29</v>
      </c>
      <c r="I22" s="34">
        <v>353060.17</v>
      </c>
      <c r="J22" s="34">
        <v>363794.13</v>
      </c>
      <c r="K22" s="34">
        <v>367974.92</v>
      </c>
      <c r="L22" s="34">
        <v>338473.48</v>
      </c>
      <c r="M22" s="34">
        <v>310240.93</v>
      </c>
      <c r="N22" s="34">
        <v>358458.33</v>
      </c>
      <c r="O22" s="34">
        <v>362582.19</v>
      </c>
      <c r="P22" s="34">
        <v>4075582.54</v>
      </c>
      <c r="Q22" s="69">
        <f t="shared" si="0"/>
        <v>4075582.54</v>
      </c>
      <c r="R22" s="70">
        <f t="shared" si="1"/>
        <v>1974058.56</v>
      </c>
      <c r="S22" s="69">
        <f t="shared" si="2"/>
        <v>2101523.98</v>
      </c>
      <c r="T22" s="7"/>
      <c r="U22" s="7"/>
      <c r="V22" s="7"/>
      <c r="W22" s="7"/>
      <c r="X22" s="7"/>
    </row>
    <row r="23" spans="1:24" x14ac:dyDescent="0.2">
      <c r="A23" s="142" t="s">
        <v>69</v>
      </c>
      <c r="B23" s="26" t="s">
        <v>70</v>
      </c>
      <c r="C23" s="26" t="s">
        <v>7</v>
      </c>
      <c r="D23" s="32">
        <v>366523.34</v>
      </c>
      <c r="E23" s="32">
        <v>264689.13</v>
      </c>
      <c r="F23" s="32">
        <v>326816.65000000002</v>
      </c>
      <c r="G23" s="32">
        <v>422596.58</v>
      </c>
      <c r="H23" s="32">
        <v>547498.78</v>
      </c>
      <c r="I23" s="32">
        <v>326169.49</v>
      </c>
      <c r="J23" s="32">
        <v>420655.09</v>
      </c>
      <c r="K23" s="32">
        <v>311363.40000000002</v>
      </c>
      <c r="L23" s="32">
        <v>383543.09</v>
      </c>
      <c r="M23" s="32">
        <v>311363.40000000002</v>
      </c>
      <c r="N23" s="32">
        <v>558331.18000000005</v>
      </c>
      <c r="O23" s="32">
        <v>316316.90000000002</v>
      </c>
      <c r="P23" s="32">
        <v>4555867.03</v>
      </c>
      <c r="Q23" s="69">
        <f t="shared" si="0"/>
        <v>4555867.0299999993</v>
      </c>
      <c r="R23" s="70">
        <f t="shared" si="1"/>
        <v>2254293.9699999997</v>
      </c>
      <c r="S23" s="69">
        <f t="shared" si="2"/>
        <v>2301573.06</v>
      </c>
      <c r="T23" s="7"/>
      <c r="U23" s="7"/>
      <c r="V23" s="7"/>
      <c r="W23" s="7"/>
      <c r="X23" s="7"/>
    </row>
    <row r="24" spans="1:24" x14ac:dyDescent="0.2">
      <c r="A24" s="143" t="s">
        <v>71</v>
      </c>
      <c r="B24" s="33" t="s">
        <v>72</v>
      </c>
      <c r="C24" s="33" t="s">
        <v>7</v>
      </c>
      <c r="D24" s="34">
        <v>374386.06</v>
      </c>
      <c r="E24" s="34">
        <v>270513.58</v>
      </c>
      <c r="F24" s="34">
        <v>333935.43</v>
      </c>
      <c r="G24" s="34">
        <v>431656.84</v>
      </c>
      <c r="H24" s="34">
        <v>559147.68999999994</v>
      </c>
      <c r="I24" s="34">
        <v>333288.27</v>
      </c>
      <c r="J24" s="34">
        <v>429068.19</v>
      </c>
      <c r="K24" s="34">
        <v>317732.19</v>
      </c>
      <c r="L24" s="34">
        <v>391327.18</v>
      </c>
      <c r="M24" s="34">
        <v>317732.19</v>
      </c>
      <c r="N24" s="34">
        <v>570361.13</v>
      </c>
      <c r="O24" s="34">
        <v>322685.7</v>
      </c>
      <c r="P24" s="34">
        <v>4651834.45</v>
      </c>
      <c r="Q24" s="69">
        <f t="shared" si="0"/>
        <v>4651834.45</v>
      </c>
      <c r="R24" s="70">
        <f t="shared" si="1"/>
        <v>2302927.87</v>
      </c>
      <c r="S24" s="69">
        <f t="shared" si="2"/>
        <v>2348906.58</v>
      </c>
      <c r="T24" s="7"/>
      <c r="U24" s="7"/>
      <c r="V24" s="7"/>
      <c r="W24" s="7"/>
      <c r="X24" s="7"/>
    </row>
    <row r="25" spans="1:24" x14ac:dyDescent="0.2">
      <c r="A25" s="142" t="s">
        <v>73</v>
      </c>
      <c r="B25" s="26" t="s">
        <v>74</v>
      </c>
      <c r="C25" s="26" t="s">
        <v>7</v>
      </c>
      <c r="D25" s="32">
        <v>262493.62</v>
      </c>
      <c r="E25" s="32">
        <v>189618.37</v>
      </c>
      <c r="F25" s="32">
        <v>234272.53</v>
      </c>
      <c r="G25" s="32">
        <v>302871.67</v>
      </c>
      <c r="H25" s="32">
        <v>392179.98</v>
      </c>
      <c r="I25" s="32">
        <v>233625.37</v>
      </c>
      <c r="J25" s="32">
        <v>301577.34000000003</v>
      </c>
      <c r="K25" s="32">
        <v>222907.89</v>
      </c>
      <c r="L25" s="32">
        <v>274565.90000000002</v>
      </c>
      <c r="M25" s="32">
        <v>222907.89</v>
      </c>
      <c r="N25" s="32">
        <v>399818.91</v>
      </c>
      <c r="O25" s="32">
        <v>227153.75</v>
      </c>
      <c r="P25" s="32">
        <v>3263993.22</v>
      </c>
      <c r="Q25" s="69">
        <f t="shared" si="0"/>
        <v>3263993.22</v>
      </c>
      <c r="R25" s="70">
        <f t="shared" si="1"/>
        <v>1615061.54</v>
      </c>
      <c r="S25" s="69">
        <f t="shared" si="2"/>
        <v>1648931.68</v>
      </c>
      <c r="T25" s="7"/>
      <c r="U25" s="7"/>
      <c r="V25" s="7"/>
      <c r="W25" s="7"/>
      <c r="X25" s="7"/>
    </row>
    <row r="26" spans="1:24" x14ac:dyDescent="0.2">
      <c r="A26" s="143" t="s">
        <v>75</v>
      </c>
      <c r="B26" s="33" t="s">
        <v>76</v>
      </c>
      <c r="C26" s="33" t="s">
        <v>7</v>
      </c>
      <c r="D26" s="34">
        <v>282976.28999999998</v>
      </c>
      <c r="E26" s="34">
        <v>252522.16</v>
      </c>
      <c r="F26" s="34">
        <v>245516.12</v>
      </c>
      <c r="G26" s="34">
        <v>280546.33</v>
      </c>
      <c r="H26" s="34">
        <v>296386.08</v>
      </c>
      <c r="I26" s="34">
        <v>380458.6</v>
      </c>
      <c r="J26" s="34">
        <v>390206.14</v>
      </c>
      <c r="K26" s="34">
        <v>277787.89</v>
      </c>
      <c r="L26" s="34">
        <v>271792.46999999997</v>
      </c>
      <c r="M26" s="34">
        <v>252473.89</v>
      </c>
      <c r="N26" s="34">
        <v>227159.88</v>
      </c>
      <c r="O26" s="34">
        <v>269460.92</v>
      </c>
      <c r="P26" s="34">
        <v>3427286.77</v>
      </c>
      <c r="Q26" s="69">
        <f t="shared" si="0"/>
        <v>3427286.77</v>
      </c>
      <c r="R26" s="70">
        <f t="shared" si="1"/>
        <v>1738405.58</v>
      </c>
      <c r="S26" s="69">
        <f t="shared" si="2"/>
        <v>1688881.19</v>
      </c>
      <c r="T26" s="7"/>
      <c r="U26" s="7"/>
      <c r="V26" s="7"/>
      <c r="W26" s="7"/>
      <c r="X26" s="7"/>
    </row>
    <row r="27" spans="1:24" x14ac:dyDescent="0.2">
      <c r="A27" s="142" t="s">
        <v>77</v>
      </c>
      <c r="B27" s="26" t="s">
        <v>78</v>
      </c>
      <c r="C27" s="26" t="s">
        <v>7</v>
      </c>
      <c r="D27" s="32">
        <v>250843.45</v>
      </c>
      <c r="E27" s="32">
        <v>190097.16</v>
      </c>
      <c r="F27" s="32">
        <v>321329</v>
      </c>
      <c r="G27" s="32">
        <v>561650.68999999994</v>
      </c>
      <c r="H27" s="32">
        <v>668040.29</v>
      </c>
      <c r="I27" s="32">
        <v>529787.81000000006</v>
      </c>
      <c r="J27" s="32">
        <v>509806.01</v>
      </c>
      <c r="K27" s="32">
        <v>388562.33</v>
      </c>
      <c r="L27" s="32">
        <v>348406.95</v>
      </c>
      <c r="M27" s="32">
        <v>364941.52</v>
      </c>
      <c r="N27" s="32">
        <v>351359.55</v>
      </c>
      <c r="O27" s="32">
        <v>295850.65000000002</v>
      </c>
      <c r="P27" s="32">
        <v>4780675.41</v>
      </c>
      <c r="Q27" s="69">
        <f t="shared" si="0"/>
        <v>4780675.4100000011</v>
      </c>
      <c r="R27" s="70">
        <f t="shared" si="1"/>
        <v>2521748.4</v>
      </c>
      <c r="S27" s="69">
        <f t="shared" si="2"/>
        <v>2258927.0100000002</v>
      </c>
      <c r="T27" s="7"/>
      <c r="U27" s="7"/>
      <c r="V27" s="7"/>
      <c r="W27" s="7"/>
      <c r="X27" s="7"/>
    </row>
    <row r="28" spans="1:24" x14ac:dyDescent="0.2">
      <c r="A28" s="143" t="s">
        <v>79</v>
      </c>
      <c r="B28" s="33" t="s">
        <v>80</v>
      </c>
      <c r="C28" s="33" t="s">
        <v>7</v>
      </c>
      <c r="D28" s="34">
        <v>161004.15</v>
      </c>
      <c r="E28" s="34">
        <v>121510.97</v>
      </c>
      <c r="F28" s="34">
        <v>206298.62</v>
      </c>
      <c r="G28" s="34">
        <v>360212.51</v>
      </c>
      <c r="H28" s="34">
        <v>428258.65</v>
      </c>
      <c r="I28" s="34">
        <v>339690.66</v>
      </c>
      <c r="J28" s="34">
        <v>326729.49</v>
      </c>
      <c r="K28" s="34">
        <v>249199.55</v>
      </c>
      <c r="L28" s="34">
        <v>223807.18</v>
      </c>
      <c r="M28" s="34">
        <v>233846.02</v>
      </c>
      <c r="N28" s="34">
        <v>225578.74</v>
      </c>
      <c r="O28" s="34">
        <v>189557</v>
      </c>
      <c r="P28" s="34">
        <v>3065693.54</v>
      </c>
      <c r="Q28" s="69">
        <f t="shared" si="0"/>
        <v>3065693.54</v>
      </c>
      <c r="R28" s="70">
        <f t="shared" si="1"/>
        <v>1616975.5599999998</v>
      </c>
      <c r="S28" s="69">
        <f t="shared" si="2"/>
        <v>1448717.98</v>
      </c>
      <c r="T28" s="7"/>
      <c r="U28" s="7"/>
      <c r="V28" s="7"/>
      <c r="W28" s="7"/>
      <c r="X28" s="7"/>
    </row>
    <row r="29" spans="1:24" x14ac:dyDescent="0.2">
      <c r="A29" s="142" t="s">
        <v>81</v>
      </c>
      <c r="B29" s="26" t="s">
        <v>82</v>
      </c>
      <c r="C29" s="26" t="s">
        <v>7</v>
      </c>
      <c r="D29" s="32">
        <v>225779.76</v>
      </c>
      <c r="E29" s="32">
        <v>171330.26</v>
      </c>
      <c r="F29" s="32">
        <v>198504.5</v>
      </c>
      <c r="G29" s="32">
        <v>316480.46000000002</v>
      </c>
      <c r="H29" s="32">
        <v>341334.94</v>
      </c>
      <c r="I29" s="32">
        <v>278370.25</v>
      </c>
      <c r="J29" s="32">
        <v>193533.6</v>
      </c>
      <c r="K29" s="32">
        <v>297863.46000000002</v>
      </c>
      <c r="L29" s="32">
        <v>289529.08</v>
      </c>
      <c r="M29" s="32">
        <v>271410.87</v>
      </c>
      <c r="N29" s="32">
        <v>277208.7</v>
      </c>
      <c r="O29" s="32">
        <v>259815.21</v>
      </c>
      <c r="P29" s="32">
        <v>3121161.09</v>
      </c>
      <c r="Q29" s="69">
        <f t="shared" si="0"/>
        <v>3121161.0900000003</v>
      </c>
      <c r="R29" s="70">
        <f t="shared" si="1"/>
        <v>1531800.17</v>
      </c>
      <c r="S29" s="69">
        <f t="shared" si="2"/>
        <v>1589360.9200000002</v>
      </c>
      <c r="T29" s="7"/>
      <c r="U29" s="7"/>
      <c r="V29" s="7"/>
      <c r="W29" s="7"/>
      <c r="X29" s="7"/>
    </row>
    <row r="30" spans="1:24" x14ac:dyDescent="0.2">
      <c r="A30" s="143" t="s">
        <v>83</v>
      </c>
      <c r="B30" s="33" t="s">
        <v>84</v>
      </c>
      <c r="C30" s="33" t="s">
        <v>7</v>
      </c>
      <c r="D30" s="34">
        <v>825514.37</v>
      </c>
      <c r="E30" s="34">
        <v>864538.27</v>
      </c>
      <c r="F30" s="34">
        <v>989948.16</v>
      </c>
      <c r="G30" s="34">
        <v>1189419.01</v>
      </c>
      <c r="H30" s="34">
        <v>912431.02</v>
      </c>
      <c r="I30" s="34">
        <v>1044259.53</v>
      </c>
      <c r="J30" s="34">
        <v>837382.58</v>
      </c>
      <c r="K30" s="34">
        <v>757456.73</v>
      </c>
      <c r="L30" s="34">
        <v>805506.38</v>
      </c>
      <c r="M30" s="34">
        <v>998244.83</v>
      </c>
      <c r="N30" s="34">
        <v>879470.43</v>
      </c>
      <c r="O30" s="34">
        <v>932918.91</v>
      </c>
      <c r="P30" s="34">
        <v>11037090.199999999</v>
      </c>
      <c r="Q30" s="69">
        <f t="shared" si="0"/>
        <v>11037090.219999999</v>
      </c>
      <c r="R30" s="70">
        <f t="shared" si="1"/>
        <v>5826110.3600000003</v>
      </c>
      <c r="S30" s="69">
        <f t="shared" si="2"/>
        <v>5210979.8600000003</v>
      </c>
      <c r="T30" s="7"/>
      <c r="U30" s="7"/>
      <c r="V30" s="7"/>
      <c r="W30" s="7"/>
      <c r="X30" s="7"/>
    </row>
    <row r="31" spans="1:24" x14ac:dyDescent="0.2">
      <c r="A31" s="142" t="s">
        <v>85</v>
      </c>
      <c r="B31" s="26" t="s">
        <v>86</v>
      </c>
      <c r="C31" s="26" t="s">
        <v>7</v>
      </c>
      <c r="D31" s="32">
        <v>594183.27</v>
      </c>
      <c r="E31" s="32">
        <v>622446.92000000004</v>
      </c>
      <c r="F31" s="32">
        <v>712550.02</v>
      </c>
      <c r="G31" s="32">
        <v>855979.44</v>
      </c>
      <c r="H31" s="32">
        <v>656925.15</v>
      </c>
      <c r="I31" s="32">
        <v>751625.34</v>
      </c>
      <c r="J31" s="32">
        <v>602679.4</v>
      </c>
      <c r="K31" s="32">
        <v>527304.03</v>
      </c>
      <c r="L31" s="32">
        <v>579582.03</v>
      </c>
      <c r="M31" s="32">
        <v>718319.79</v>
      </c>
      <c r="N31" s="32">
        <v>632865.37</v>
      </c>
      <c r="O31" s="32">
        <v>671571.19</v>
      </c>
      <c r="P31" s="32">
        <v>7926031.9500000002</v>
      </c>
      <c r="Q31" s="69">
        <f t="shared" si="0"/>
        <v>7926031.9500000011</v>
      </c>
      <c r="R31" s="70">
        <f t="shared" si="1"/>
        <v>4193710.1399999997</v>
      </c>
      <c r="S31" s="69">
        <f t="shared" si="2"/>
        <v>3732321.81</v>
      </c>
      <c r="T31" s="7"/>
      <c r="U31" s="7"/>
      <c r="V31" s="7"/>
      <c r="W31" s="7"/>
      <c r="X31" s="7"/>
    </row>
    <row r="32" spans="1:24" x14ac:dyDescent="0.2">
      <c r="A32" s="142" t="s">
        <v>87</v>
      </c>
      <c r="B32" s="26" t="s">
        <v>88</v>
      </c>
      <c r="C32" s="26" t="s">
        <v>7</v>
      </c>
      <c r="D32" s="32">
        <v>161469.24</v>
      </c>
      <c r="E32" s="32">
        <v>147055.26</v>
      </c>
      <c r="F32" s="32">
        <v>213658.77</v>
      </c>
      <c r="G32" s="32">
        <v>541840.4</v>
      </c>
      <c r="H32" s="32">
        <v>346865.78</v>
      </c>
      <c r="I32" s="32">
        <v>317190.95</v>
      </c>
      <c r="J32" s="32">
        <v>356317.76</v>
      </c>
      <c r="K32" s="32">
        <v>312223.37</v>
      </c>
      <c r="L32" s="32">
        <v>248769.19</v>
      </c>
      <c r="M32" s="32">
        <v>326164.06</v>
      </c>
      <c r="N32" s="32">
        <v>232905.65</v>
      </c>
      <c r="O32" s="32">
        <v>194688.94</v>
      </c>
      <c r="P32" s="32">
        <v>3399149.37</v>
      </c>
      <c r="Q32" s="69">
        <f t="shared" si="0"/>
        <v>3399149.3699999996</v>
      </c>
      <c r="R32" s="70">
        <f t="shared" si="1"/>
        <v>1728080.4</v>
      </c>
      <c r="S32" s="69">
        <f t="shared" si="2"/>
        <v>1671068.97</v>
      </c>
      <c r="T32" s="7"/>
      <c r="U32" s="7"/>
      <c r="V32" s="7"/>
      <c r="W32" s="7"/>
      <c r="X32" s="7"/>
    </row>
    <row r="33" spans="1:24" x14ac:dyDescent="0.2">
      <c r="A33" s="142" t="s">
        <v>89</v>
      </c>
      <c r="B33" s="26" t="s">
        <v>90</v>
      </c>
      <c r="C33" s="26" t="s">
        <v>7</v>
      </c>
      <c r="D33" s="32">
        <v>201939.26</v>
      </c>
      <c r="E33" s="32">
        <v>183983.94</v>
      </c>
      <c r="F33" s="32">
        <v>267073.46000000002</v>
      </c>
      <c r="G33" s="32">
        <v>677245.55</v>
      </c>
      <c r="H33" s="32">
        <v>433692.13</v>
      </c>
      <c r="I33" s="32">
        <v>396323.83</v>
      </c>
      <c r="J33" s="32">
        <v>445342.25</v>
      </c>
      <c r="K33" s="32">
        <v>390339.3</v>
      </c>
      <c r="L33" s="32">
        <v>311021.58</v>
      </c>
      <c r="M33" s="32">
        <v>407644.98</v>
      </c>
      <c r="N33" s="32">
        <v>291312.33</v>
      </c>
      <c r="O33" s="32">
        <v>243240.99</v>
      </c>
      <c r="P33" s="32">
        <v>4249159.5999999996</v>
      </c>
      <c r="Q33" s="69">
        <f t="shared" si="0"/>
        <v>4249159.5999999996</v>
      </c>
      <c r="R33" s="70">
        <f t="shared" si="1"/>
        <v>2160258.17</v>
      </c>
      <c r="S33" s="69">
        <f t="shared" si="2"/>
        <v>2088901.4300000002</v>
      </c>
      <c r="T33" s="7"/>
      <c r="U33" s="7"/>
      <c r="V33" s="7"/>
      <c r="W33" s="7"/>
      <c r="X33" s="7"/>
    </row>
    <row r="34" spans="1:24" x14ac:dyDescent="0.2">
      <c r="A34" s="142" t="s">
        <v>91</v>
      </c>
      <c r="B34" s="26" t="s">
        <v>92</v>
      </c>
      <c r="C34" s="26" t="s">
        <v>7</v>
      </c>
      <c r="D34" s="32">
        <v>242203.86</v>
      </c>
      <c r="E34" s="32">
        <v>220692.8</v>
      </c>
      <c r="F34" s="32">
        <v>320488.15999999997</v>
      </c>
      <c r="G34" s="32">
        <v>812870.51</v>
      </c>
      <c r="H34" s="32">
        <v>520298.67</v>
      </c>
      <c r="I34" s="32">
        <v>475676.52</v>
      </c>
      <c r="J34" s="32">
        <v>534586.55000000005</v>
      </c>
      <c r="K34" s="32">
        <v>468455.23</v>
      </c>
      <c r="L34" s="32">
        <v>373273.97</v>
      </c>
      <c r="M34" s="32">
        <v>489125.9</v>
      </c>
      <c r="N34" s="32">
        <v>349478.66</v>
      </c>
      <c r="O34" s="32">
        <v>292033.40000000002</v>
      </c>
      <c r="P34" s="32">
        <v>5099184.2300000004</v>
      </c>
      <c r="Q34" s="69">
        <f t="shared" si="0"/>
        <v>5099184.2300000014</v>
      </c>
      <c r="R34" s="70">
        <f t="shared" si="1"/>
        <v>2592230.52</v>
      </c>
      <c r="S34" s="69">
        <f t="shared" si="2"/>
        <v>2506953.71</v>
      </c>
      <c r="T34" s="7"/>
      <c r="U34" s="7"/>
      <c r="V34" s="7"/>
      <c r="W34" s="7"/>
      <c r="X34" s="7"/>
    </row>
    <row r="35" spans="1:24" x14ac:dyDescent="0.2">
      <c r="A35" s="142" t="s">
        <v>93</v>
      </c>
      <c r="B35" s="26" t="s">
        <v>94</v>
      </c>
      <c r="C35" s="26" t="s">
        <v>7</v>
      </c>
      <c r="D35" s="32">
        <v>201939.26</v>
      </c>
      <c r="E35" s="32">
        <v>183983.94</v>
      </c>
      <c r="F35" s="32">
        <v>267073.46000000002</v>
      </c>
      <c r="G35" s="32">
        <v>677245.55</v>
      </c>
      <c r="H35" s="32">
        <v>433692.13</v>
      </c>
      <c r="I35" s="32">
        <v>396323.83</v>
      </c>
      <c r="J35" s="32">
        <v>445342.25</v>
      </c>
      <c r="K35" s="32">
        <v>390339.3</v>
      </c>
      <c r="L35" s="32">
        <v>311021.58</v>
      </c>
      <c r="M35" s="32">
        <v>407644.98</v>
      </c>
      <c r="N35" s="32">
        <v>291312.33</v>
      </c>
      <c r="O35" s="32">
        <v>243240.99</v>
      </c>
      <c r="P35" s="32">
        <v>4249159.5999999996</v>
      </c>
      <c r="Q35" s="69">
        <f t="shared" si="0"/>
        <v>4249159.5999999996</v>
      </c>
      <c r="R35" s="70">
        <f t="shared" si="1"/>
        <v>2160258.17</v>
      </c>
      <c r="S35" s="69">
        <f t="shared" si="2"/>
        <v>2088901.4300000002</v>
      </c>
      <c r="T35" s="7"/>
      <c r="U35" s="7"/>
      <c r="V35" s="7"/>
      <c r="W35" s="7"/>
      <c r="X35" s="7"/>
    </row>
    <row r="36" spans="1:24" x14ac:dyDescent="0.2">
      <c r="A36" s="143" t="s">
        <v>152</v>
      </c>
      <c r="B36" s="33" t="s">
        <v>153</v>
      </c>
      <c r="C36" s="33" t="s">
        <v>7</v>
      </c>
      <c r="D36" s="34">
        <v>194808.6</v>
      </c>
      <c r="E36" s="34">
        <v>147801.34</v>
      </c>
      <c r="F36" s="34">
        <v>171330.26</v>
      </c>
      <c r="G36" s="34">
        <v>273067.96000000002</v>
      </c>
      <c r="H36" s="34">
        <v>294608.51</v>
      </c>
      <c r="I36" s="34">
        <v>240260.03</v>
      </c>
      <c r="J36" s="34">
        <v>167022.15</v>
      </c>
      <c r="K36" s="34">
        <v>257278.66</v>
      </c>
      <c r="L36" s="34">
        <v>250031.37</v>
      </c>
      <c r="M36" s="34">
        <v>234449.71</v>
      </c>
      <c r="N36" s="34">
        <v>239522.81</v>
      </c>
      <c r="O36" s="34">
        <v>223941.14</v>
      </c>
      <c r="P36" s="34">
        <v>2694122.54</v>
      </c>
      <c r="Q36" s="69">
        <f t="shared" si="0"/>
        <v>2694122.54</v>
      </c>
      <c r="R36" s="70">
        <f t="shared" si="1"/>
        <v>1321876.7</v>
      </c>
      <c r="S36" s="69">
        <f t="shared" si="2"/>
        <v>1372245.8399999999</v>
      </c>
      <c r="T36" s="7"/>
      <c r="U36" s="7"/>
      <c r="V36" s="7"/>
      <c r="W36" s="7"/>
      <c r="X36" s="7"/>
    </row>
    <row r="37" spans="1:24" x14ac:dyDescent="0.2">
      <c r="A37" s="142" t="s">
        <v>154</v>
      </c>
      <c r="B37" s="26" t="s">
        <v>155</v>
      </c>
      <c r="C37" s="26" t="s">
        <v>7</v>
      </c>
      <c r="D37" s="32">
        <v>269139.38</v>
      </c>
      <c r="E37" s="32">
        <v>204138.18</v>
      </c>
      <c r="F37" s="32">
        <v>236614.71</v>
      </c>
      <c r="G37" s="32">
        <v>377125.4</v>
      </c>
      <c r="H37" s="32">
        <v>406619.39</v>
      </c>
      <c r="I37" s="32">
        <v>331724.53999999998</v>
      </c>
      <c r="J37" s="32">
        <v>230649.63</v>
      </c>
      <c r="K37" s="32">
        <v>355117.02</v>
      </c>
      <c r="L37" s="32">
        <v>344970.82</v>
      </c>
      <c r="M37" s="32">
        <v>323591.33</v>
      </c>
      <c r="N37" s="32">
        <v>330476.25</v>
      </c>
      <c r="O37" s="32">
        <v>309459.12</v>
      </c>
      <c r="P37" s="32">
        <v>3719625.77</v>
      </c>
      <c r="Q37" s="69">
        <f t="shared" ref="Q37:Q68" si="3">SUM(D37:O37)</f>
        <v>3719625.77</v>
      </c>
      <c r="R37" s="70">
        <f t="shared" ref="R37:R68" si="4">SUM(D37:I37)</f>
        <v>1825361.6</v>
      </c>
      <c r="S37" s="69">
        <f t="shared" ref="S37:S68" si="5">SUM(J37:O37)</f>
        <v>1894264.17</v>
      </c>
      <c r="T37" s="7"/>
      <c r="U37" s="7"/>
      <c r="V37" s="7"/>
      <c r="W37" s="7"/>
      <c r="X37" s="7"/>
    </row>
    <row r="38" spans="1:24" x14ac:dyDescent="0.2">
      <c r="A38" s="143" t="s">
        <v>156</v>
      </c>
      <c r="B38" s="33" t="s">
        <v>157</v>
      </c>
      <c r="C38" s="33" t="s">
        <v>7</v>
      </c>
      <c r="D38" s="34">
        <v>286483.23</v>
      </c>
      <c r="E38" s="34">
        <v>217393.91</v>
      </c>
      <c r="F38" s="34">
        <v>252190.19</v>
      </c>
      <c r="G38" s="34">
        <v>401648.5</v>
      </c>
      <c r="H38" s="34">
        <v>433130.85</v>
      </c>
      <c r="I38" s="34">
        <v>353265.1</v>
      </c>
      <c r="J38" s="34">
        <v>245562.32</v>
      </c>
      <c r="K38" s="34">
        <v>378308.34</v>
      </c>
      <c r="L38" s="34">
        <v>367437.41</v>
      </c>
      <c r="M38" s="34">
        <v>344608.46</v>
      </c>
      <c r="N38" s="34">
        <v>352218.11</v>
      </c>
      <c r="O38" s="34">
        <v>329389.15999999997</v>
      </c>
      <c r="P38" s="34">
        <v>3961635.58</v>
      </c>
      <c r="Q38" s="69">
        <f t="shared" si="3"/>
        <v>3961635.58</v>
      </c>
      <c r="R38" s="70">
        <f t="shared" si="4"/>
        <v>1944111.7800000003</v>
      </c>
      <c r="S38" s="69">
        <f t="shared" si="5"/>
        <v>2017523.8</v>
      </c>
      <c r="T38" s="7"/>
      <c r="U38" s="7"/>
      <c r="V38" s="7"/>
      <c r="W38" s="7"/>
      <c r="X38" s="7"/>
    </row>
    <row r="39" spans="1:24" x14ac:dyDescent="0.2">
      <c r="A39" s="143" t="s">
        <v>158</v>
      </c>
      <c r="B39" s="33" t="s">
        <v>159</v>
      </c>
      <c r="C39" s="33" t="s">
        <v>7</v>
      </c>
      <c r="D39" s="34">
        <v>196357.15</v>
      </c>
      <c r="E39" s="34">
        <v>149126.92000000001</v>
      </c>
      <c r="F39" s="34">
        <v>172655.83</v>
      </c>
      <c r="G39" s="34">
        <v>275056.31</v>
      </c>
      <c r="H39" s="34">
        <v>296596.87</v>
      </c>
      <c r="I39" s="34">
        <v>241917</v>
      </c>
      <c r="J39" s="34">
        <v>168347.72</v>
      </c>
      <c r="K39" s="34">
        <v>259090.48</v>
      </c>
      <c r="L39" s="34">
        <v>251843.20000000001</v>
      </c>
      <c r="M39" s="34">
        <v>236261.53</v>
      </c>
      <c r="N39" s="34">
        <v>240972.27</v>
      </c>
      <c r="O39" s="34">
        <v>226115.33</v>
      </c>
      <c r="P39" s="34">
        <v>2714340.61</v>
      </c>
      <c r="Q39" s="69">
        <f t="shared" si="3"/>
        <v>2714340.61</v>
      </c>
      <c r="R39" s="70">
        <f t="shared" si="4"/>
        <v>1331710.08</v>
      </c>
      <c r="S39" s="69">
        <f t="shared" si="5"/>
        <v>1382630.53</v>
      </c>
      <c r="T39" s="7"/>
      <c r="U39" s="7"/>
      <c r="V39" s="7"/>
      <c r="W39" s="7"/>
      <c r="X39" s="7"/>
    </row>
    <row r="40" spans="1:24" x14ac:dyDescent="0.2">
      <c r="A40" s="143" t="s">
        <v>223</v>
      </c>
      <c r="B40" s="33" t="s">
        <v>224</v>
      </c>
      <c r="C40" s="33" t="s">
        <v>225</v>
      </c>
      <c r="D40" s="34">
        <v>0</v>
      </c>
      <c r="E40" s="34">
        <v>0</v>
      </c>
      <c r="F40" s="34">
        <v>1154484.82</v>
      </c>
      <c r="G40" s="34">
        <v>1233999.01</v>
      </c>
      <c r="H40" s="34">
        <v>0</v>
      </c>
      <c r="I40" s="34">
        <v>0</v>
      </c>
      <c r="J40" s="34">
        <v>0</v>
      </c>
      <c r="K40" s="34">
        <v>0</v>
      </c>
      <c r="L40" s="34">
        <v>0</v>
      </c>
      <c r="M40" s="34">
        <v>0</v>
      </c>
      <c r="N40" s="34">
        <v>0</v>
      </c>
      <c r="O40" s="34">
        <v>0</v>
      </c>
      <c r="P40" s="34">
        <v>2388483.83</v>
      </c>
      <c r="Q40" s="69">
        <f t="shared" si="3"/>
        <v>2388483.83</v>
      </c>
      <c r="R40" s="70">
        <f t="shared" si="4"/>
        <v>2388483.83</v>
      </c>
      <c r="S40" s="69">
        <f t="shared" si="5"/>
        <v>0</v>
      </c>
      <c r="T40" s="7"/>
      <c r="U40" s="7"/>
      <c r="V40" s="7"/>
      <c r="W40" s="7"/>
      <c r="X40" s="7"/>
    </row>
    <row r="41" spans="1:24" x14ac:dyDescent="0.2">
      <c r="A41" s="142" t="s">
        <v>226</v>
      </c>
      <c r="B41" s="26" t="s">
        <v>227</v>
      </c>
      <c r="C41" s="26" t="s">
        <v>225</v>
      </c>
      <c r="D41" s="32">
        <v>147859.85999999999</v>
      </c>
      <c r="E41" s="32">
        <v>140764.84</v>
      </c>
      <c r="F41" s="32">
        <v>113694.68</v>
      </c>
      <c r="G41" s="32">
        <v>126928.98</v>
      </c>
      <c r="H41" s="32">
        <v>134147.69</v>
      </c>
      <c r="I41" s="32">
        <v>113694.68</v>
      </c>
      <c r="J41" s="32">
        <v>113694.68</v>
      </c>
      <c r="K41" s="32">
        <v>170867.13</v>
      </c>
      <c r="L41" s="32">
        <v>152026.26999999999</v>
      </c>
      <c r="M41" s="32">
        <v>122790.45</v>
      </c>
      <c r="N41" s="32">
        <v>137083.51999999999</v>
      </c>
      <c r="O41" s="32">
        <v>137083.51999999999</v>
      </c>
      <c r="P41" s="32">
        <v>1610636.3</v>
      </c>
      <c r="Q41" s="69">
        <f t="shared" si="3"/>
        <v>1610636.3</v>
      </c>
      <c r="R41" s="70">
        <f t="shared" si="4"/>
        <v>777090.73</v>
      </c>
      <c r="S41" s="69">
        <f t="shared" si="5"/>
        <v>833545.57</v>
      </c>
      <c r="T41" s="7"/>
      <c r="U41" s="7"/>
      <c r="V41" s="7"/>
      <c r="W41" s="7"/>
      <c r="X41" s="7"/>
    </row>
    <row r="42" spans="1:24" x14ac:dyDescent="0.2">
      <c r="A42" s="143" t="s">
        <v>228</v>
      </c>
      <c r="B42" s="33" t="s">
        <v>229</v>
      </c>
      <c r="C42" s="33" t="s">
        <v>225</v>
      </c>
      <c r="D42" s="34">
        <v>337697.68</v>
      </c>
      <c r="E42" s="34">
        <v>361336.52</v>
      </c>
      <c r="F42" s="34">
        <v>265131.62</v>
      </c>
      <c r="G42" s="34">
        <v>329520.73</v>
      </c>
      <c r="H42" s="34">
        <v>296947.40999999997</v>
      </c>
      <c r="I42" s="34">
        <v>329520.73</v>
      </c>
      <c r="J42" s="34">
        <v>296947.40999999997</v>
      </c>
      <c r="K42" s="34">
        <v>424604.68</v>
      </c>
      <c r="L42" s="34">
        <v>458965.75</v>
      </c>
      <c r="M42" s="34">
        <v>528506.02</v>
      </c>
      <c r="N42" s="34">
        <v>458965.75</v>
      </c>
      <c r="O42" s="34">
        <v>368972.47</v>
      </c>
      <c r="P42" s="34">
        <v>4457116.7699999996</v>
      </c>
      <c r="Q42" s="69">
        <f t="shared" si="3"/>
        <v>4457116.7699999996</v>
      </c>
      <c r="R42" s="70">
        <f t="shared" si="4"/>
        <v>1920154.6899999997</v>
      </c>
      <c r="S42" s="69">
        <f t="shared" si="5"/>
        <v>2536962.08</v>
      </c>
      <c r="T42" s="7"/>
      <c r="U42" s="7"/>
      <c r="V42" s="7"/>
      <c r="W42" s="7"/>
      <c r="X42" s="7"/>
    </row>
    <row r="43" spans="1:24" x14ac:dyDescent="0.2">
      <c r="A43" s="143" t="s">
        <v>230</v>
      </c>
      <c r="B43" s="33" t="s">
        <v>231</v>
      </c>
      <c r="C43" s="33" t="s">
        <v>225</v>
      </c>
      <c r="D43" s="34">
        <v>337697.68</v>
      </c>
      <c r="E43" s="34">
        <v>233315.82</v>
      </c>
      <c r="F43" s="34">
        <v>393152.32</v>
      </c>
      <c r="G43" s="34">
        <v>265131.62</v>
      </c>
      <c r="H43" s="34">
        <v>329520.73</v>
      </c>
      <c r="I43" s="34">
        <v>265131.62</v>
      </c>
      <c r="J43" s="34">
        <v>265131.62</v>
      </c>
      <c r="K43" s="34">
        <v>390243.61</v>
      </c>
      <c r="L43" s="34">
        <v>424604.68</v>
      </c>
      <c r="M43" s="34">
        <v>320703.34000000003</v>
      </c>
      <c r="N43" s="34">
        <v>355882.54</v>
      </c>
      <c r="O43" s="34">
        <v>300250.32</v>
      </c>
      <c r="P43" s="34">
        <v>3880765.9</v>
      </c>
      <c r="Q43" s="69">
        <f t="shared" si="3"/>
        <v>3880765.9</v>
      </c>
      <c r="R43" s="70">
        <f t="shared" si="4"/>
        <v>1823949.79</v>
      </c>
      <c r="S43" s="69">
        <f t="shared" si="5"/>
        <v>2056816.11</v>
      </c>
      <c r="T43" s="7"/>
      <c r="U43" s="7"/>
      <c r="V43" s="7"/>
      <c r="W43" s="7"/>
      <c r="X43" s="7"/>
    </row>
    <row r="44" spans="1:24" x14ac:dyDescent="0.2">
      <c r="A44" s="143" t="s">
        <v>232</v>
      </c>
      <c r="B44" s="33" t="s">
        <v>233</v>
      </c>
      <c r="C44" s="33" t="s">
        <v>225</v>
      </c>
      <c r="D44" s="34">
        <v>397166.46</v>
      </c>
      <c r="E44" s="34">
        <v>456783.9</v>
      </c>
      <c r="F44" s="34">
        <v>393152.32</v>
      </c>
      <c r="G44" s="34">
        <v>584804.6</v>
      </c>
      <c r="H44" s="34">
        <v>552988.81000000006</v>
      </c>
      <c r="I44" s="34">
        <v>552988.81000000006</v>
      </c>
      <c r="J44" s="34">
        <v>521173.01</v>
      </c>
      <c r="K44" s="34">
        <v>528506.02</v>
      </c>
      <c r="L44" s="34">
        <v>631589.24</v>
      </c>
      <c r="M44" s="34">
        <v>873752.98</v>
      </c>
      <c r="N44" s="34">
        <v>631589.24</v>
      </c>
      <c r="O44" s="34">
        <v>576775.14</v>
      </c>
      <c r="P44" s="34">
        <v>6701270.5300000003</v>
      </c>
      <c r="Q44" s="69">
        <f t="shared" si="3"/>
        <v>6701270.5300000003</v>
      </c>
      <c r="R44" s="70">
        <f t="shared" si="4"/>
        <v>2937884.9000000004</v>
      </c>
      <c r="S44" s="69">
        <f t="shared" si="5"/>
        <v>3763385.6300000004</v>
      </c>
      <c r="T44" s="7"/>
      <c r="U44" s="7"/>
      <c r="V44" s="7"/>
      <c r="W44" s="7"/>
      <c r="X44" s="7"/>
    </row>
    <row r="45" spans="1:24" x14ac:dyDescent="0.2">
      <c r="A45" s="143" t="s">
        <v>234</v>
      </c>
      <c r="B45" s="33" t="s">
        <v>235</v>
      </c>
      <c r="C45" s="33" t="s">
        <v>225</v>
      </c>
      <c r="D45" s="34">
        <v>396458.5</v>
      </c>
      <c r="E45" s="34">
        <v>381032.01</v>
      </c>
      <c r="F45" s="34">
        <v>337853.43</v>
      </c>
      <c r="G45" s="34">
        <v>381032.01</v>
      </c>
      <c r="H45" s="34">
        <v>424210.59</v>
      </c>
      <c r="I45" s="34">
        <v>381032.01</v>
      </c>
      <c r="J45" s="34">
        <v>359063.96</v>
      </c>
      <c r="K45" s="34">
        <v>481873.13</v>
      </c>
      <c r="L45" s="34">
        <v>481873.13</v>
      </c>
      <c r="M45" s="34">
        <v>434422.13</v>
      </c>
      <c r="N45" s="34">
        <v>528506.02</v>
      </c>
      <c r="O45" s="34">
        <v>499871.79</v>
      </c>
      <c r="P45" s="34">
        <v>5087228.71</v>
      </c>
      <c r="Q45" s="69">
        <f t="shared" si="3"/>
        <v>5087228.71</v>
      </c>
      <c r="R45" s="70">
        <f t="shared" si="4"/>
        <v>2301618.5499999998</v>
      </c>
      <c r="S45" s="69">
        <f t="shared" si="5"/>
        <v>2785610.16</v>
      </c>
      <c r="T45" s="7"/>
      <c r="U45" s="7"/>
      <c r="V45" s="7"/>
      <c r="W45" s="7"/>
      <c r="X45" s="7"/>
    </row>
    <row r="46" spans="1:24" x14ac:dyDescent="0.2">
      <c r="A46" s="142" t="s">
        <v>236</v>
      </c>
      <c r="B46" s="26" t="s">
        <v>237</v>
      </c>
      <c r="C46" s="26" t="s">
        <v>225</v>
      </c>
      <c r="D46" s="32">
        <v>375927.61</v>
      </c>
      <c r="E46" s="32">
        <v>359063.96</v>
      </c>
      <c r="F46" s="32">
        <v>402242.54</v>
      </c>
      <c r="G46" s="32">
        <v>402242.54</v>
      </c>
      <c r="H46" s="32">
        <v>402242.54</v>
      </c>
      <c r="I46" s="32">
        <v>359063.96</v>
      </c>
      <c r="J46" s="32">
        <v>359063.96</v>
      </c>
      <c r="K46" s="32">
        <v>341156.36</v>
      </c>
      <c r="L46" s="32">
        <v>434422.13</v>
      </c>
      <c r="M46" s="32">
        <v>387789.25</v>
      </c>
      <c r="N46" s="32">
        <v>434422.13</v>
      </c>
      <c r="O46" s="32">
        <v>406606.02</v>
      </c>
      <c r="P46" s="32">
        <v>4664243</v>
      </c>
      <c r="Q46" s="69">
        <f t="shared" si="3"/>
        <v>4664243</v>
      </c>
      <c r="R46" s="70">
        <f t="shared" si="4"/>
        <v>2300783.1500000004</v>
      </c>
      <c r="S46" s="69">
        <f t="shared" si="5"/>
        <v>2363459.85</v>
      </c>
      <c r="T46" s="7"/>
      <c r="U46" s="7"/>
      <c r="V46" s="7"/>
      <c r="W46" s="7"/>
      <c r="X46" s="7"/>
    </row>
    <row r="47" spans="1:24" x14ac:dyDescent="0.2">
      <c r="A47" s="143" t="s">
        <v>238</v>
      </c>
      <c r="B47" s="33" t="s">
        <v>239</v>
      </c>
      <c r="C47" s="33" t="s">
        <v>225</v>
      </c>
      <c r="D47" s="34">
        <v>595213.51</v>
      </c>
      <c r="E47" s="34">
        <v>695769.98</v>
      </c>
      <c r="F47" s="34">
        <v>577379.80000000005</v>
      </c>
      <c r="G47" s="34">
        <v>636878.46</v>
      </c>
      <c r="H47" s="34">
        <v>577379.80000000005</v>
      </c>
      <c r="I47" s="34">
        <v>695769.98</v>
      </c>
      <c r="J47" s="34">
        <v>607129.13</v>
      </c>
      <c r="K47" s="34">
        <v>973710.6</v>
      </c>
      <c r="L47" s="34">
        <v>910107.96</v>
      </c>
      <c r="M47" s="34">
        <v>719300.02</v>
      </c>
      <c r="N47" s="34">
        <v>910107.96</v>
      </c>
      <c r="O47" s="34">
        <v>808474.86</v>
      </c>
      <c r="P47" s="34">
        <v>8707222.0600000005</v>
      </c>
      <c r="Q47" s="69">
        <f t="shared" si="3"/>
        <v>8707222.0600000005</v>
      </c>
      <c r="R47" s="70">
        <f t="shared" si="4"/>
        <v>3778391.53</v>
      </c>
      <c r="S47" s="69">
        <f t="shared" si="5"/>
        <v>4928830.53</v>
      </c>
      <c r="T47" s="7"/>
      <c r="U47" s="7"/>
      <c r="V47" s="7"/>
      <c r="W47" s="7"/>
      <c r="X47" s="7"/>
    </row>
    <row r="48" spans="1:24" x14ac:dyDescent="0.2">
      <c r="A48" s="142" t="s">
        <v>240</v>
      </c>
      <c r="B48" s="26" t="s">
        <v>241</v>
      </c>
      <c r="C48" s="26" t="s">
        <v>225</v>
      </c>
      <c r="D48" s="32">
        <v>882120.15</v>
      </c>
      <c r="E48" s="32">
        <v>856753.89</v>
      </c>
      <c r="F48" s="32">
        <v>727218.16</v>
      </c>
      <c r="G48" s="32">
        <v>770396.73</v>
      </c>
      <c r="H48" s="32">
        <v>921900.52</v>
      </c>
      <c r="I48" s="32">
        <v>900689.99</v>
      </c>
      <c r="J48" s="32">
        <v>792364.78</v>
      </c>
      <c r="K48" s="32">
        <v>1136369.75</v>
      </c>
      <c r="L48" s="32">
        <v>1042285.86</v>
      </c>
      <c r="M48" s="32">
        <v>902387.21</v>
      </c>
      <c r="N48" s="32">
        <v>1042285.86</v>
      </c>
      <c r="O48" s="32">
        <v>766579.16</v>
      </c>
      <c r="P48" s="32">
        <v>10741352.1</v>
      </c>
      <c r="Q48" s="69">
        <f t="shared" si="3"/>
        <v>10741352.060000001</v>
      </c>
      <c r="R48" s="70">
        <f t="shared" si="4"/>
        <v>5059079.4400000004</v>
      </c>
      <c r="S48" s="69">
        <f t="shared" si="5"/>
        <v>5682272.6200000001</v>
      </c>
      <c r="T48" s="7"/>
      <c r="U48" s="7"/>
      <c r="V48" s="7"/>
      <c r="W48" s="7"/>
      <c r="X48" s="7"/>
    </row>
    <row r="49" spans="1:24" x14ac:dyDescent="0.2">
      <c r="A49" s="142" t="s">
        <v>242</v>
      </c>
      <c r="B49" s="26" t="s">
        <v>243</v>
      </c>
      <c r="C49" s="26" t="s">
        <v>225</v>
      </c>
      <c r="D49" s="32">
        <v>204423.91</v>
      </c>
      <c r="E49" s="32">
        <v>210110.07999999999</v>
      </c>
      <c r="F49" s="32">
        <v>167264.6</v>
      </c>
      <c r="G49" s="32">
        <v>175885.16</v>
      </c>
      <c r="H49" s="32">
        <v>291683.74</v>
      </c>
      <c r="I49" s="32">
        <v>175885.16</v>
      </c>
      <c r="J49" s="32">
        <v>210110.07999999999</v>
      </c>
      <c r="K49" s="32">
        <v>277926.98</v>
      </c>
      <c r="L49" s="32">
        <v>259444.84</v>
      </c>
      <c r="M49" s="32">
        <v>194548.89</v>
      </c>
      <c r="N49" s="32">
        <v>236237.94</v>
      </c>
      <c r="O49" s="32">
        <v>194548.89</v>
      </c>
      <c r="P49" s="32">
        <v>2598070.27</v>
      </c>
      <c r="Q49" s="69">
        <f t="shared" si="3"/>
        <v>2598070.27</v>
      </c>
      <c r="R49" s="70">
        <f t="shared" si="4"/>
        <v>1225252.6499999999</v>
      </c>
      <c r="S49" s="69">
        <f t="shared" si="5"/>
        <v>1372817.62</v>
      </c>
      <c r="T49" s="7"/>
      <c r="U49" s="7"/>
      <c r="V49" s="7"/>
      <c r="W49" s="7"/>
      <c r="X49" s="7"/>
    </row>
    <row r="50" spans="1:24" x14ac:dyDescent="0.2">
      <c r="A50" s="142" t="s">
        <v>244</v>
      </c>
      <c r="B50" s="26" t="s">
        <v>245</v>
      </c>
      <c r="C50" s="26" t="s">
        <v>225</v>
      </c>
      <c r="D50" s="32">
        <v>312346.93</v>
      </c>
      <c r="E50" s="32">
        <v>309984.02</v>
      </c>
      <c r="F50" s="32">
        <v>285750.18</v>
      </c>
      <c r="G50" s="32">
        <v>297779.93</v>
      </c>
      <c r="H50" s="32">
        <v>285750.18</v>
      </c>
      <c r="I50" s="32">
        <v>249486.58</v>
      </c>
      <c r="J50" s="32">
        <v>297779.93</v>
      </c>
      <c r="K50" s="32">
        <v>360945.32</v>
      </c>
      <c r="L50" s="32">
        <v>334773.49</v>
      </c>
      <c r="M50" s="32">
        <v>295421.59999999998</v>
      </c>
      <c r="N50" s="32">
        <v>308601.65999999997</v>
      </c>
      <c r="O50" s="32">
        <v>321593.43</v>
      </c>
      <c r="P50" s="32">
        <v>3660213.25</v>
      </c>
      <c r="Q50" s="69">
        <f t="shared" si="3"/>
        <v>3660213.25</v>
      </c>
      <c r="R50" s="70">
        <f t="shared" si="4"/>
        <v>1741097.8199999998</v>
      </c>
      <c r="S50" s="69">
        <f t="shared" si="5"/>
        <v>1919115.4299999997</v>
      </c>
      <c r="T50" s="7"/>
      <c r="U50" s="7"/>
      <c r="V50" s="7"/>
      <c r="W50" s="7"/>
      <c r="X50" s="7"/>
    </row>
    <row r="51" spans="1:24" x14ac:dyDescent="0.2">
      <c r="A51" s="142" t="s">
        <v>259</v>
      </c>
      <c r="B51" s="26" t="s">
        <v>260</v>
      </c>
      <c r="C51" s="26" t="s">
        <v>261</v>
      </c>
      <c r="D51" s="32">
        <v>341074.3</v>
      </c>
      <c r="E51" s="32">
        <v>288767.86</v>
      </c>
      <c r="F51" s="32">
        <v>258555.61</v>
      </c>
      <c r="G51" s="32">
        <v>273661.73</v>
      </c>
      <c r="H51" s="32">
        <v>258555.61</v>
      </c>
      <c r="I51" s="32">
        <v>258555.61</v>
      </c>
      <c r="J51" s="32">
        <v>273661.73</v>
      </c>
      <c r="K51" s="32">
        <v>282719.3</v>
      </c>
      <c r="L51" s="32">
        <v>282719.3</v>
      </c>
      <c r="M51" s="32">
        <v>299237.19</v>
      </c>
      <c r="N51" s="32">
        <v>282719.3</v>
      </c>
      <c r="O51" s="32">
        <v>282719.3</v>
      </c>
      <c r="P51" s="32">
        <v>3382946.84</v>
      </c>
      <c r="Q51" s="69">
        <f t="shared" si="3"/>
        <v>3382946.8399999989</v>
      </c>
      <c r="R51" s="70">
        <f t="shared" si="4"/>
        <v>1679170.7199999997</v>
      </c>
      <c r="S51" s="69">
        <f t="shared" si="5"/>
        <v>1703776.12</v>
      </c>
      <c r="T51" s="7"/>
      <c r="U51" s="7"/>
      <c r="V51" s="7"/>
      <c r="W51" s="7"/>
      <c r="X51" s="7"/>
    </row>
    <row r="52" spans="1:24" x14ac:dyDescent="0.2">
      <c r="A52" s="142" t="s">
        <v>262</v>
      </c>
      <c r="B52" s="26" t="s">
        <v>263</v>
      </c>
      <c r="C52" s="26" t="s">
        <v>261</v>
      </c>
      <c r="D52" s="32">
        <v>207319.21</v>
      </c>
      <c r="E52" s="32">
        <v>173167.98</v>
      </c>
      <c r="F52" s="32">
        <v>152079.60999999999</v>
      </c>
      <c r="G52" s="32">
        <v>179453.94</v>
      </c>
      <c r="H52" s="32">
        <v>160596.07</v>
      </c>
      <c r="I52" s="32">
        <v>160596.07</v>
      </c>
      <c r="J52" s="32">
        <v>179453.94</v>
      </c>
      <c r="K52" s="32">
        <v>175604.92</v>
      </c>
      <c r="L52" s="32">
        <v>175604.92</v>
      </c>
      <c r="M52" s="32">
        <v>196225.19</v>
      </c>
      <c r="N52" s="32">
        <v>175604.92</v>
      </c>
      <c r="O52" s="32">
        <v>175604.92</v>
      </c>
      <c r="P52" s="32">
        <v>2111311.69</v>
      </c>
      <c r="Q52" s="69">
        <f t="shared" si="3"/>
        <v>2111311.69</v>
      </c>
      <c r="R52" s="70">
        <f t="shared" si="4"/>
        <v>1033212.8800000001</v>
      </c>
      <c r="S52" s="69">
        <f t="shared" si="5"/>
        <v>1078098.81</v>
      </c>
      <c r="T52" s="7"/>
      <c r="U52" s="7"/>
      <c r="V52" s="7"/>
      <c r="W52" s="7"/>
      <c r="X52" s="7"/>
    </row>
    <row r="53" spans="1:24" x14ac:dyDescent="0.2">
      <c r="A53" s="143" t="s">
        <v>264</v>
      </c>
      <c r="B53" s="33" t="s">
        <v>265</v>
      </c>
      <c r="C53" s="33" t="s">
        <v>261</v>
      </c>
      <c r="D53" s="34">
        <v>417880.85</v>
      </c>
      <c r="E53" s="34">
        <v>359609.49</v>
      </c>
      <c r="F53" s="34">
        <v>340201.4</v>
      </c>
      <c r="G53" s="34">
        <v>388721.63</v>
      </c>
      <c r="H53" s="34">
        <v>330497.36</v>
      </c>
      <c r="I53" s="34">
        <v>330497.36</v>
      </c>
      <c r="J53" s="34">
        <v>388721.63</v>
      </c>
      <c r="K53" s="34">
        <v>361384.96000000002</v>
      </c>
      <c r="L53" s="34">
        <v>361384.96000000002</v>
      </c>
      <c r="M53" s="34">
        <v>425050.75</v>
      </c>
      <c r="N53" s="34">
        <v>361384.96000000002</v>
      </c>
      <c r="O53" s="34">
        <v>361384.96000000002</v>
      </c>
      <c r="P53" s="34">
        <v>4426720.3099999996</v>
      </c>
      <c r="Q53" s="69">
        <f t="shared" si="3"/>
        <v>4426720.3099999996</v>
      </c>
      <c r="R53" s="70">
        <f t="shared" si="4"/>
        <v>2167408.09</v>
      </c>
      <c r="S53" s="69">
        <f t="shared" si="5"/>
        <v>2259312.2200000002</v>
      </c>
      <c r="T53" s="7"/>
      <c r="U53" s="7"/>
      <c r="V53" s="7"/>
      <c r="W53" s="7"/>
      <c r="X53" s="7"/>
    </row>
    <row r="54" spans="1:24" x14ac:dyDescent="0.2">
      <c r="A54" s="143" t="s">
        <v>266</v>
      </c>
      <c r="B54" s="33" t="s">
        <v>267</v>
      </c>
      <c r="C54" s="33" t="s">
        <v>261</v>
      </c>
      <c r="D54" s="34">
        <v>208313.08</v>
      </c>
      <c r="E54" s="34">
        <v>175558.32</v>
      </c>
      <c r="F54" s="34">
        <v>162103.71</v>
      </c>
      <c r="G54" s="34">
        <v>175558.32</v>
      </c>
      <c r="H54" s="34">
        <v>162103.71</v>
      </c>
      <c r="I54" s="34">
        <v>162103.71</v>
      </c>
      <c r="J54" s="34">
        <v>175558.32</v>
      </c>
      <c r="K54" s="34">
        <v>177253.76000000001</v>
      </c>
      <c r="L54" s="34">
        <v>177253.76000000001</v>
      </c>
      <c r="M54" s="34">
        <v>191965.82</v>
      </c>
      <c r="N54" s="34">
        <v>177253.76000000001</v>
      </c>
      <c r="O54" s="34">
        <v>177253.76000000001</v>
      </c>
      <c r="P54" s="34">
        <v>2122280.0299999998</v>
      </c>
      <c r="Q54" s="69">
        <f t="shared" si="3"/>
        <v>2122280.0300000003</v>
      </c>
      <c r="R54" s="70">
        <f t="shared" si="4"/>
        <v>1045740.8499999999</v>
      </c>
      <c r="S54" s="69">
        <f t="shared" si="5"/>
        <v>1076539.1800000002</v>
      </c>
      <c r="T54" s="7"/>
      <c r="U54" s="7"/>
      <c r="V54" s="7"/>
      <c r="W54" s="7"/>
      <c r="X54" s="7"/>
    </row>
    <row r="55" spans="1:24" x14ac:dyDescent="0.2">
      <c r="A55" s="142" t="s">
        <v>268</v>
      </c>
      <c r="B55" s="26" t="s">
        <v>269</v>
      </c>
      <c r="C55" s="26" t="s">
        <v>261</v>
      </c>
      <c r="D55" s="32">
        <v>231530.13</v>
      </c>
      <c r="E55" s="32">
        <v>185801.60000000001</v>
      </c>
      <c r="F55" s="32">
        <v>185801.60000000001</v>
      </c>
      <c r="G55" s="32">
        <v>198188.37</v>
      </c>
      <c r="H55" s="32">
        <v>185801.60000000001</v>
      </c>
      <c r="I55" s="32">
        <v>185801.60000000001</v>
      </c>
      <c r="J55" s="32">
        <v>198188.37</v>
      </c>
      <c r="K55" s="32">
        <v>203166.36</v>
      </c>
      <c r="L55" s="32">
        <v>203166.36</v>
      </c>
      <c r="M55" s="32">
        <v>216710.78</v>
      </c>
      <c r="N55" s="32">
        <v>203166.36</v>
      </c>
      <c r="O55" s="32">
        <v>203166.36</v>
      </c>
      <c r="P55" s="32">
        <v>2400489.4900000002</v>
      </c>
      <c r="Q55" s="69">
        <f t="shared" si="3"/>
        <v>2400489.4899999998</v>
      </c>
      <c r="R55" s="70">
        <f t="shared" si="4"/>
        <v>1172924.8999999999</v>
      </c>
      <c r="S55" s="69">
        <f t="shared" si="5"/>
        <v>1227564.5899999999</v>
      </c>
      <c r="T55" s="7"/>
      <c r="U55" s="7"/>
      <c r="V55" s="7"/>
      <c r="W55" s="7"/>
      <c r="X55" s="7"/>
    </row>
    <row r="56" spans="1:24" x14ac:dyDescent="0.2">
      <c r="A56" s="143" t="s">
        <v>270</v>
      </c>
      <c r="B56" s="33" t="s">
        <v>271</v>
      </c>
      <c r="C56" s="33" t="s">
        <v>261</v>
      </c>
      <c r="D56" s="34">
        <v>361049.97</v>
      </c>
      <c r="E56" s="34">
        <v>266036.82</v>
      </c>
      <c r="F56" s="34">
        <v>199603.63</v>
      </c>
      <c r="G56" s="34">
        <v>209028.93</v>
      </c>
      <c r="H56" s="34">
        <v>199603.63</v>
      </c>
      <c r="I56" s="34">
        <v>209028.93</v>
      </c>
      <c r="J56" s="34">
        <v>237608.89</v>
      </c>
      <c r="K56" s="34">
        <v>228031.56</v>
      </c>
      <c r="L56" s="34">
        <v>209028.93</v>
      </c>
      <c r="M56" s="34">
        <v>237608.89</v>
      </c>
      <c r="N56" s="34">
        <v>228031.56</v>
      </c>
      <c r="O56" s="34">
        <v>209028.93</v>
      </c>
      <c r="P56" s="34">
        <v>2793690.67</v>
      </c>
      <c r="Q56" s="69">
        <f t="shared" si="3"/>
        <v>2793690.6700000004</v>
      </c>
      <c r="R56" s="70">
        <f t="shared" si="4"/>
        <v>1444351.91</v>
      </c>
      <c r="S56" s="69">
        <f t="shared" si="5"/>
        <v>1349338.76</v>
      </c>
      <c r="T56" s="7"/>
      <c r="U56" s="7"/>
      <c r="V56" s="7"/>
      <c r="W56" s="7"/>
      <c r="X56" s="7"/>
    </row>
    <row r="57" spans="1:24" x14ac:dyDescent="0.2">
      <c r="A57" s="142" t="s">
        <v>272</v>
      </c>
      <c r="B57" s="26" t="s">
        <v>273</v>
      </c>
      <c r="C57" s="26" t="s">
        <v>261</v>
      </c>
      <c r="D57" s="32">
        <v>424492.72</v>
      </c>
      <c r="E57" s="32">
        <v>341110.22</v>
      </c>
      <c r="F57" s="32">
        <v>276678.28999999998</v>
      </c>
      <c r="G57" s="32">
        <v>341110.22</v>
      </c>
      <c r="H57" s="32">
        <v>276678.28999999998</v>
      </c>
      <c r="I57" s="32">
        <v>276678.28999999998</v>
      </c>
      <c r="J57" s="32">
        <v>341110.22</v>
      </c>
      <c r="K57" s="32">
        <v>276678.28999999998</v>
      </c>
      <c r="L57" s="32">
        <v>276678.28999999998</v>
      </c>
      <c r="M57" s="32">
        <v>341110.22</v>
      </c>
      <c r="N57" s="32">
        <v>276678.28999999998</v>
      </c>
      <c r="O57" s="32">
        <v>265307.95</v>
      </c>
      <c r="P57" s="32">
        <v>3714311.29</v>
      </c>
      <c r="Q57" s="69">
        <f t="shared" si="3"/>
        <v>3714311.29</v>
      </c>
      <c r="R57" s="70">
        <f t="shared" si="4"/>
        <v>1936748.03</v>
      </c>
      <c r="S57" s="69">
        <f t="shared" si="5"/>
        <v>1777563.26</v>
      </c>
      <c r="T57" s="7"/>
      <c r="U57" s="7"/>
      <c r="V57" s="7"/>
      <c r="W57" s="7"/>
      <c r="X57" s="7"/>
    </row>
    <row r="58" spans="1:24" x14ac:dyDescent="0.2">
      <c r="A58" s="143" t="s">
        <v>102</v>
      </c>
      <c r="B58" s="33" t="s">
        <v>103</v>
      </c>
      <c r="C58" s="33" t="s">
        <v>104</v>
      </c>
      <c r="D58" s="34">
        <v>142275.17000000001</v>
      </c>
      <c r="E58" s="34">
        <v>140699.63</v>
      </c>
      <c r="F58" s="34">
        <v>140699.63</v>
      </c>
      <c r="G58" s="34">
        <v>149388.92000000001</v>
      </c>
      <c r="H58" s="34">
        <v>140699.63</v>
      </c>
      <c r="I58" s="34">
        <v>132010.35</v>
      </c>
      <c r="J58" s="34">
        <v>149388.92000000001</v>
      </c>
      <c r="K58" s="34">
        <v>151953.85</v>
      </c>
      <c r="L58" s="34">
        <v>151953.85</v>
      </c>
      <c r="M58" s="34">
        <v>161338.18</v>
      </c>
      <c r="N58" s="34">
        <v>151953.85</v>
      </c>
      <c r="O58" s="34">
        <v>151953.85</v>
      </c>
      <c r="P58" s="34">
        <v>1764315.83</v>
      </c>
      <c r="Q58" s="69">
        <f t="shared" si="3"/>
        <v>1764315.8300000003</v>
      </c>
      <c r="R58" s="70">
        <f t="shared" si="4"/>
        <v>845773.33000000007</v>
      </c>
      <c r="S58" s="69">
        <f t="shared" si="5"/>
        <v>918542.5</v>
      </c>
      <c r="T58" s="7"/>
      <c r="U58" s="7"/>
      <c r="V58" s="7"/>
      <c r="W58" s="7"/>
      <c r="X58" s="7"/>
    </row>
    <row r="59" spans="1:24" x14ac:dyDescent="0.2">
      <c r="A59" s="143" t="s">
        <v>105</v>
      </c>
      <c r="B59" s="33" t="s">
        <v>106</v>
      </c>
      <c r="C59" s="33" t="s">
        <v>104</v>
      </c>
      <c r="D59" s="34">
        <v>944342.54</v>
      </c>
      <c r="E59" s="34">
        <v>797647.42</v>
      </c>
      <c r="F59" s="34">
        <v>797647.42</v>
      </c>
      <c r="G59" s="34">
        <v>1056332.8799999999</v>
      </c>
      <c r="H59" s="34">
        <v>840422.18</v>
      </c>
      <c r="I59" s="34">
        <v>754465.29</v>
      </c>
      <c r="J59" s="34">
        <v>1013150.74</v>
      </c>
      <c r="K59" s="34">
        <v>872901.16</v>
      </c>
      <c r="L59" s="34">
        <v>861461.93</v>
      </c>
      <c r="M59" s="34">
        <v>1094206.25</v>
      </c>
      <c r="N59" s="34">
        <v>861461.93</v>
      </c>
      <c r="O59" s="34">
        <v>861461.93</v>
      </c>
      <c r="P59" s="34">
        <v>10755501.699999999</v>
      </c>
      <c r="Q59" s="69">
        <f t="shared" si="3"/>
        <v>10755501.669999998</v>
      </c>
      <c r="R59" s="70">
        <f t="shared" si="4"/>
        <v>5190857.7299999995</v>
      </c>
      <c r="S59" s="69">
        <f t="shared" si="5"/>
        <v>5564643.9399999995</v>
      </c>
      <c r="T59" s="7"/>
      <c r="U59" s="7"/>
      <c r="V59" s="7"/>
      <c r="W59" s="7"/>
      <c r="X59" s="7"/>
    </row>
    <row r="60" spans="1:24" x14ac:dyDescent="0.2">
      <c r="A60" s="143" t="s">
        <v>107</v>
      </c>
      <c r="B60" s="33" t="s">
        <v>108</v>
      </c>
      <c r="C60" s="33" t="s">
        <v>104</v>
      </c>
      <c r="D60" s="34">
        <v>465916.79</v>
      </c>
      <c r="E60" s="34">
        <v>421921.97</v>
      </c>
      <c r="F60" s="34">
        <v>413311.32</v>
      </c>
      <c r="G60" s="34">
        <v>523017.41</v>
      </c>
      <c r="H60" s="34">
        <v>455726.76</v>
      </c>
      <c r="I60" s="34">
        <v>405019.58</v>
      </c>
      <c r="J60" s="34">
        <v>506115.02</v>
      </c>
      <c r="K60" s="34">
        <v>437417.18</v>
      </c>
      <c r="L60" s="34">
        <v>428117.76000000001</v>
      </c>
      <c r="M60" s="34">
        <v>546599.27</v>
      </c>
      <c r="N60" s="34">
        <v>428117.76000000001</v>
      </c>
      <c r="O60" s="34">
        <v>428117.76000000001</v>
      </c>
      <c r="P60" s="34">
        <v>5459398.5800000001</v>
      </c>
      <c r="Q60" s="69">
        <f t="shared" si="3"/>
        <v>5459398.5800000001</v>
      </c>
      <c r="R60" s="70">
        <f t="shared" si="4"/>
        <v>2684913.83</v>
      </c>
      <c r="S60" s="69">
        <f t="shared" si="5"/>
        <v>2774484.75</v>
      </c>
      <c r="T60" s="7"/>
      <c r="U60" s="7"/>
      <c r="V60" s="7"/>
      <c r="W60" s="7"/>
      <c r="X60" s="7"/>
    </row>
    <row r="61" spans="1:24" x14ac:dyDescent="0.2">
      <c r="A61" s="142" t="s">
        <v>109</v>
      </c>
      <c r="B61" s="26" t="s">
        <v>110</v>
      </c>
      <c r="C61" s="26" t="s">
        <v>104</v>
      </c>
      <c r="D61" s="32">
        <v>287492.94</v>
      </c>
      <c r="E61" s="32">
        <v>247686.23</v>
      </c>
      <c r="F61" s="32">
        <v>237094.38</v>
      </c>
      <c r="G61" s="32">
        <v>290868.37</v>
      </c>
      <c r="H61" s="32">
        <v>269277.3</v>
      </c>
      <c r="I61" s="32">
        <v>215503.31</v>
      </c>
      <c r="J61" s="32">
        <v>280276.52</v>
      </c>
      <c r="K61" s="32">
        <v>267501.96999999997</v>
      </c>
      <c r="L61" s="32">
        <v>267501.96999999997</v>
      </c>
      <c r="M61" s="32">
        <v>302699.59999999998</v>
      </c>
      <c r="N61" s="32">
        <v>267501.96999999997</v>
      </c>
      <c r="O61" s="32">
        <v>267501.96999999997</v>
      </c>
      <c r="P61" s="32">
        <v>3200906.53</v>
      </c>
      <c r="Q61" s="69">
        <f t="shared" si="3"/>
        <v>3200906.5300000003</v>
      </c>
      <c r="R61" s="70">
        <f t="shared" si="4"/>
        <v>1547922.53</v>
      </c>
      <c r="S61" s="69">
        <f t="shared" si="5"/>
        <v>1652984</v>
      </c>
      <c r="T61" s="7"/>
      <c r="U61" s="7"/>
      <c r="V61" s="7"/>
      <c r="W61" s="7"/>
      <c r="X61" s="7"/>
    </row>
    <row r="62" spans="1:24" x14ac:dyDescent="0.2">
      <c r="A62" s="143" t="s">
        <v>111</v>
      </c>
      <c r="B62" s="33" t="s">
        <v>112</v>
      </c>
      <c r="C62" s="33" t="s">
        <v>104</v>
      </c>
      <c r="D62" s="34">
        <v>423813.19</v>
      </c>
      <c r="E62" s="34">
        <v>369464.05</v>
      </c>
      <c r="F62" s="34">
        <v>362020.93</v>
      </c>
      <c r="G62" s="34">
        <v>445003.85</v>
      </c>
      <c r="H62" s="34">
        <v>369464.05</v>
      </c>
      <c r="I62" s="34">
        <v>331773.33</v>
      </c>
      <c r="J62" s="34">
        <v>445003.85</v>
      </c>
      <c r="K62" s="34">
        <v>390990.53</v>
      </c>
      <c r="L62" s="34">
        <v>390990.53</v>
      </c>
      <c r="M62" s="34">
        <v>480613.9</v>
      </c>
      <c r="N62" s="34">
        <v>399029.26</v>
      </c>
      <c r="O62" s="34">
        <v>390990.53</v>
      </c>
      <c r="P62" s="34">
        <v>4799158</v>
      </c>
      <c r="Q62" s="69">
        <f t="shared" si="3"/>
        <v>4799158.0000000009</v>
      </c>
      <c r="R62" s="70">
        <f t="shared" si="4"/>
        <v>2301539.4</v>
      </c>
      <c r="S62" s="69">
        <f t="shared" si="5"/>
        <v>2497618.6000000006</v>
      </c>
      <c r="T62" s="7"/>
      <c r="U62" s="7"/>
      <c r="V62" s="7"/>
      <c r="W62" s="7"/>
      <c r="X62" s="7"/>
    </row>
    <row r="63" spans="1:24" x14ac:dyDescent="0.2">
      <c r="A63" s="142" t="s">
        <v>113</v>
      </c>
      <c r="B63" s="26" t="s">
        <v>114</v>
      </c>
      <c r="C63" s="26" t="s">
        <v>104</v>
      </c>
      <c r="D63" s="32">
        <v>572296.03</v>
      </c>
      <c r="E63" s="32">
        <v>479297.93</v>
      </c>
      <c r="F63" s="32">
        <v>479297.93</v>
      </c>
      <c r="G63" s="32">
        <v>629525.64</v>
      </c>
      <c r="H63" s="32">
        <v>515066.43</v>
      </c>
      <c r="I63" s="32">
        <v>450683.13</v>
      </c>
      <c r="J63" s="32">
        <v>615218.23</v>
      </c>
      <c r="K63" s="32">
        <v>502190.33</v>
      </c>
      <c r="L63" s="32">
        <v>494464.33</v>
      </c>
      <c r="M63" s="32">
        <v>664436.43999999994</v>
      </c>
      <c r="N63" s="32">
        <v>517642.34</v>
      </c>
      <c r="O63" s="32">
        <v>517642.34</v>
      </c>
      <c r="P63" s="32">
        <v>6437761.0999999996</v>
      </c>
      <c r="Q63" s="69">
        <f t="shared" si="3"/>
        <v>6437761.0999999996</v>
      </c>
      <c r="R63" s="70">
        <f t="shared" si="4"/>
        <v>3126167.09</v>
      </c>
      <c r="S63" s="69">
        <f t="shared" si="5"/>
        <v>3311594.01</v>
      </c>
      <c r="T63" s="7"/>
      <c r="U63" s="7"/>
      <c r="V63" s="7"/>
      <c r="W63" s="7"/>
      <c r="X63" s="7"/>
    </row>
    <row r="64" spans="1:24" x14ac:dyDescent="0.2">
      <c r="A64" s="142" t="s">
        <v>115</v>
      </c>
      <c r="B64" s="26" t="s">
        <v>116</v>
      </c>
      <c r="C64" s="26" t="s">
        <v>104</v>
      </c>
      <c r="D64" s="32">
        <v>1348983.5</v>
      </c>
      <c r="E64" s="32">
        <v>1151745.76</v>
      </c>
      <c r="F64" s="32">
        <v>1151745.76</v>
      </c>
      <c r="G64" s="32">
        <v>1516584.48</v>
      </c>
      <c r="H64" s="32">
        <v>1208975.3700000001</v>
      </c>
      <c r="I64" s="32">
        <v>1173206.8700000001</v>
      </c>
      <c r="J64" s="32">
        <v>1430740.08</v>
      </c>
      <c r="K64" s="32">
        <v>1236160.82</v>
      </c>
      <c r="L64" s="32">
        <v>1220708.81</v>
      </c>
      <c r="M64" s="32">
        <v>1576105.04</v>
      </c>
      <c r="N64" s="32">
        <v>1251612.83</v>
      </c>
      <c r="O64" s="32">
        <v>1251612.83</v>
      </c>
      <c r="P64" s="32">
        <v>15518182.199999999</v>
      </c>
      <c r="Q64" s="69">
        <f t="shared" si="3"/>
        <v>15518182.150000002</v>
      </c>
      <c r="R64" s="70">
        <f t="shared" si="4"/>
        <v>7551241.7400000002</v>
      </c>
      <c r="S64" s="69">
        <f t="shared" si="5"/>
        <v>7966940.4100000001</v>
      </c>
      <c r="T64" s="7"/>
      <c r="U64" s="7"/>
      <c r="V64" s="7"/>
      <c r="W64" s="7"/>
      <c r="X64" s="7"/>
    </row>
    <row r="65" spans="1:24" x14ac:dyDescent="0.2">
      <c r="A65" s="143" t="s">
        <v>117</v>
      </c>
      <c r="B65" s="33" t="s">
        <v>118</v>
      </c>
      <c r="C65" s="33" t="s">
        <v>104</v>
      </c>
      <c r="D65" s="34">
        <v>614344.5</v>
      </c>
      <c r="E65" s="34">
        <v>566507.54</v>
      </c>
      <c r="F65" s="34">
        <v>559053.49</v>
      </c>
      <c r="G65" s="34">
        <v>716735.25</v>
      </c>
      <c r="H65" s="34">
        <v>630727.02</v>
      </c>
      <c r="I65" s="34">
        <v>559053.49</v>
      </c>
      <c r="J65" s="34">
        <v>709854.59</v>
      </c>
      <c r="K65" s="34">
        <v>634740.74</v>
      </c>
      <c r="L65" s="34">
        <v>603777.77</v>
      </c>
      <c r="M65" s="34">
        <v>766642.96</v>
      </c>
      <c r="N65" s="34">
        <v>634740.74</v>
      </c>
      <c r="O65" s="34">
        <v>634740.74</v>
      </c>
      <c r="P65" s="34">
        <v>7630918.8300000001</v>
      </c>
      <c r="Q65" s="69">
        <f t="shared" si="3"/>
        <v>7630918.830000001</v>
      </c>
      <c r="R65" s="70">
        <f t="shared" si="4"/>
        <v>3646421.29</v>
      </c>
      <c r="S65" s="69">
        <f t="shared" si="5"/>
        <v>3984497.54</v>
      </c>
      <c r="T65" s="7"/>
      <c r="U65" s="7"/>
      <c r="V65" s="7"/>
      <c r="W65" s="7"/>
      <c r="X65" s="7"/>
    </row>
    <row r="66" spans="1:24" x14ac:dyDescent="0.2">
      <c r="A66" s="142" t="s">
        <v>119</v>
      </c>
      <c r="B66" s="26" t="s">
        <v>120</v>
      </c>
      <c r="C66" s="26" t="s">
        <v>104</v>
      </c>
      <c r="D66" s="32">
        <v>498574.69</v>
      </c>
      <c r="E66" s="32">
        <v>430041.15</v>
      </c>
      <c r="F66" s="32">
        <v>430041.15</v>
      </c>
      <c r="G66" s="32">
        <v>544718.79</v>
      </c>
      <c r="H66" s="32">
        <v>444375.85</v>
      </c>
      <c r="I66" s="32">
        <v>401371.74</v>
      </c>
      <c r="J66" s="32">
        <v>530384.07999999996</v>
      </c>
      <c r="K66" s="32">
        <v>448962.96</v>
      </c>
      <c r="L66" s="32">
        <v>448962.96</v>
      </c>
      <c r="M66" s="32">
        <v>572814.81000000006</v>
      </c>
      <c r="N66" s="32">
        <v>448962.96</v>
      </c>
      <c r="O66" s="32">
        <v>457013.33</v>
      </c>
      <c r="P66" s="32">
        <v>5656224.4699999997</v>
      </c>
      <c r="Q66" s="69">
        <f t="shared" si="3"/>
        <v>5656224.4699999997</v>
      </c>
      <c r="R66" s="70">
        <f t="shared" si="4"/>
        <v>2749123.37</v>
      </c>
      <c r="S66" s="69">
        <f t="shared" si="5"/>
        <v>2907101.1</v>
      </c>
      <c r="T66" s="7"/>
      <c r="U66" s="7"/>
      <c r="V66" s="7"/>
      <c r="W66" s="7"/>
      <c r="X66" s="7"/>
    </row>
    <row r="67" spans="1:24" x14ac:dyDescent="0.2">
      <c r="A67" s="143" t="s">
        <v>121</v>
      </c>
      <c r="B67" s="33" t="s">
        <v>122</v>
      </c>
      <c r="C67" s="33" t="s">
        <v>104</v>
      </c>
      <c r="D67" s="34">
        <v>276162.48</v>
      </c>
      <c r="E67" s="34">
        <v>238420.27</v>
      </c>
      <c r="F67" s="34">
        <v>238420.27</v>
      </c>
      <c r="G67" s="34">
        <v>335077.14</v>
      </c>
      <c r="H67" s="34">
        <v>257751.65</v>
      </c>
      <c r="I67" s="34">
        <v>231976.48</v>
      </c>
      <c r="J67" s="34">
        <v>309301.98</v>
      </c>
      <c r="K67" s="34">
        <v>257494.86</v>
      </c>
      <c r="L67" s="34">
        <v>250535.54</v>
      </c>
      <c r="M67" s="34">
        <v>334047.38</v>
      </c>
      <c r="N67" s="34">
        <v>250535.54</v>
      </c>
      <c r="O67" s="34">
        <v>250535.54</v>
      </c>
      <c r="P67" s="34">
        <v>3230259.13</v>
      </c>
      <c r="Q67" s="69">
        <f t="shared" si="3"/>
        <v>3230259.13</v>
      </c>
      <c r="R67" s="70">
        <f t="shared" si="4"/>
        <v>1577808.29</v>
      </c>
      <c r="S67" s="69">
        <f t="shared" si="5"/>
        <v>1652450.84</v>
      </c>
      <c r="T67" s="7"/>
      <c r="U67" s="7"/>
      <c r="V67" s="7"/>
      <c r="W67" s="7"/>
      <c r="X67" s="7"/>
    </row>
    <row r="68" spans="1:24" x14ac:dyDescent="0.2">
      <c r="A68" s="143" t="s">
        <v>123</v>
      </c>
      <c r="B68" s="33" t="s">
        <v>124</v>
      </c>
      <c r="C68" s="82" t="s">
        <v>104</v>
      </c>
      <c r="D68" s="34">
        <v>503229.41</v>
      </c>
      <c r="E68" s="34">
        <v>438177.8</v>
      </c>
      <c r="F68" s="34">
        <v>438177.8</v>
      </c>
      <c r="G68" s="34">
        <v>631491.54</v>
      </c>
      <c r="H68" s="34">
        <v>515503.3</v>
      </c>
      <c r="I68" s="34">
        <v>489728.13</v>
      </c>
      <c r="J68" s="34">
        <v>573497.42000000004</v>
      </c>
      <c r="K68" s="34">
        <v>501071.08</v>
      </c>
      <c r="L68" s="34">
        <v>501071.08</v>
      </c>
      <c r="M68" s="34">
        <v>612420.19999999995</v>
      </c>
      <c r="N68" s="34">
        <v>535867.68000000005</v>
      </c>
      <c r="O68" s="34">
        <v>535867.68000000005</v>
      </c>
      <c r="P68" s="34">
        <v>6276103.1200000001</v>
      </c>
      <c r="Q68" s="69">
        <f t="shared" si="3"/>
        <v>6276103.1199999992</v>
      </c>
      <c r="R68" s="70">
        <f t="shared" si="4"/>
        <v>3016307.98</v>
      </c>
      <c r="S68" s="69">
        <f t="shared" si="5"/>
        <v>3259795.1400000006</v>
      </c>
      <c r="T68" s="7"/>
      <c r="U68" s="7"/>
      <c r="V68" s="7"/>
      <c r="W68" s="7"/>
      <c r="X68" s="7"/>
    </row>
    <row r="69" spans="1:24" x14ac:dyDescent="0.2">
      <c r="A69" s="142" t="s">
        <v>125</v>
      </c>
      <c r="B69" s="26" t="s">
        <v>126</v>
      </c>
      <c r="C69" s="26" t="s">
        <v>104</v>
      </c>
      <c r="D69" s="32">
        <v>1301032.1299999999</v>
      </c>
      <c r="E69" s="32">
        <v>1146121.1000000001</v>
      </c>
      <c r="F69" s="32">
        <v>1134544.1200000001</v>
      </c>
      <c r="G69" s="32">
        <v>1389237.7</v>
      </c>
      <c r="H69" s="32">
        <v>1296621.8500000001</v>
      </c>
      <c r="I69" s="32">
        <v>1215582.98</v>
      </c>
      <c r="J69" s="32">
        <v>1389237.7</v>
      </c>
      <c r="K69" s="32">
        <v>1225309.3500000001</v>
      </c>
      <c r="L69" s="32">
        <v>1212806.19</v>
      </c>
      <c r="M69" s="32">
        <v>1512881.95</v>
      </c>
      <c r="N69" s="32">
        <v>1225309.3500000001</v>
      </c>
      <c r="O69" s="32">
        <v>1225309.3500000001</v>
      </c>
      <c r="P69" s="32">
        <v>15273993.800000001</v>
      </c>
      <c r="Q69" s="69">
        <f t="shared" ref="Q69:Q100" si="6">SUM(D69:O69)</f>
        <v>15273993.769999998</v>
      </c>
      <c r="R69" s="70">
        <f t="shared" ref="R69:R100" si="7">SUM(D69:I69)</f>
        <v>7483139.8800000008</v>
      </c>
      <c r="S69" s="69">
        <f t="shared" ref="S69:S100" si="8">SUM(J69:O69)</f>
        <v>7790853.8899999987</v>
      </c>
      <c r="T69" s="7"/>
      <c r="U69" s="7"/>
      <c r="V69" s="7"/>
      <c r="W69" s="7"/>
      <c r="X69" s="7"/>
    </row>
    <row r="70" spans="1:24" x14ac:dyDescent="0.2">
      <c r="A70" s="142" t="s">
        <v>127</v>
      </c>
      <c r="B70" s="26" t="s">
        <v>128</v>
      </c>
      <c r="C70" s="26" t="s">
        <v>104</v>
      </c>
      <c r="D70" s="32">
        <v>345385.13</v>
      </c>
      <c r="E70" s="32">
        <v>306380.43</v>
      </c>
      <c r="F70" s="32">
        <v>306380.43</v>
      </c>
      <c r="G70" s="32">
        <v>375159.71</v>
      </c>
      <c r="H70" s="32">
        <v>312633.09000000003</v>
      </c>
      <c r="I70" s="32">
        <v>275117.12</v>
      </c>
      <c r="J70" s="32">
        <v>362654.38</v>
      </c>
      <c r="K70" s="32">
        <v>324134.65999999997</v>
      </c>
      <c r="L70" s="32">
        <v>317381.84999999998</v>
      </c>
      <c r="M70" s="32">
        <v>391662.71</v>
      </c>
      <c r="N70" s="32">
        <v>330887.46000000002</v>
      </c>
      <c r="O70" s="32">
        <v>330887.46000000002</v>
      </c>
      <c r="P70" s="32">
        <v>3978664.43</v>
      </c>
      <c r="Q70" s="69">
        <f t="shared" si="6"/>
        <v>3978664.43</v>
      </c>
      <c r="R70" s="70">
        <f t="shared" si="7"/>
        <v>1921055.9100000001</v>
      </c>
      <c r="S70" s="69">
        <f t="shared" si="8"/>
        <v>2057608.52</v>
      </c>
      <c r="T70" s="7"/>
      <c r="U70" s="7"/>
      <c r="V70" s="7"/>
      <c r="W70" s="7"/>
      <c r="X70" s="7"/>
    </row>
    <row r="71" spans="1:24" x14ac:dyDescent="0.2">
      <c r="A71" s="142" t="s">
        <v>129</v>
      </c>
      <c r="B71" s="26" t="s">
        <v>130</v>
      </c>
      <c r="C71" s="26" t="s">
        <v>104</v>
      </c>
      <c r="D71" s="32">
        <v>716670.24</v>
      </c>
      <c r="E71" s="32">
        <v>631176.99</v>
      </c>
      <c r="F71" s="32">
        <v>625156.96</v>
      </c>
      <c r="G71" s="32">
        <v>787234.69</v>
      </c>
      <c r="H71" s="32">
        <v>694618.85</v>
      </c>
      <c r="I71" s="32">
        <v>648310.92000000004</v>
      </c>
      <c r="J71" s="32">
        <v>793254.72</v>
      </c>
      <c r="K71" s="32">
        <v>675170.46</v>
      </c>
      <c r="L71" s="32">
        <v>675170.46</v>
      </c>
      <c r="M71" s="32">
        <v>850214.65</v>
      </c>
      <c r="N71" s="32">
        <v>681672.1</v>
      </c>
      <c r="O71" s="32">
        <v>681672.1</v>
      </c>
      <c r="P71" s="32">
        <v>8460323.1400000006</v>
      </c>
      <c r="Q71" s="69">
        <f t="shared" si="6"/>
        <v>8460323.1400000006</v>
      </c>
      <c r="R71" s="70">
        <f t="shared" si="7"/>
        <v>4103168.65</v>
      </c>
      <c r="S71" s="69">
        <f t="shared" si="8"/>
        <v>4357154.4899999993</v>
      </c>
      <c r="T71" s="7"/>
      <c r="U71" s="7"/>
      <c r="V71" s="7"/>
      <c r="W71" s="7"/>
      <c r="X71" s="7"/>
    </row>
    <row r="72" spans="1:24" x14ac:dyDescent="0.2">
      <c r="A72" s="142" t="s">
        <v>131</v>
      </c>
      <c r="B72" s="26" t="s">
        <v>132</v>
      </c>
      <c r="C72" s="26" t="s">
        <v>104</v>
      </c>
      <c r="D72" s="32">
        <v>263888.59000000003</v>
      </c>
      <c r="E72" s="32">
        <v>225532.69</v>
      </c>
      <c r="F72" s="32">
        <v>225532.69</v>
      </c>
      <c r="G72" s="32">
        <v>283526.81</v>
      </c>
      <c r="H72" s="32">
        <v>231976.48</v>
      </c>
      <c r="I72" s="32">
        <v>193313.74</v>
      </c>
      <c r="J72" s="32">
        <v>257751.65</v>
      </c>
      <c r="K72" s="32">
        <v>243576.22</v>
      </c>
      <c r="L72" s="32">
        <v>229657.58</v>
      </c>
      <c r="M72" s="32">
        <v>299250.78000000003</v>
      </c>
      <c r="N72" s="32">
        <v>243576.22</v>
      </c>
      <c r="O72" s="32">
        <v>243576.22</v>
      </c>
      <c r="P72" s="32">
        <v>2941159.67</v>
      </c>
      <c r="Q72" s="69">
        <f t="shared" si="6"/>
        <v>2941159.67</v>
      </c>
      <c r="R72" s="70">
        <f t="shared" si="7"/>
        <v>1423771</v>
      </c>
      <c r="S72" s="69">
        <f t="shared" si="8"/>
        <v>1517388.67</v>
      </c>
      <c r="T72" s="7"/>
      <c r="U72" s="7"/>
      <c r="V72" s="7"/>
      <c r="W72" s="7"/>
      <c r="X72" s="7"/>
    </row>
    <row r="73" spans="1:24" x14ac:dyDescent="0.2">
      <c r="A73" s="142" t="s">
        <v>133</v>
      </c>
      <c r="B73" s="26" t="s">
        <v>134</v>
      </c>
      <c r="C73" s="26" t="s">
        <v>104</v>
      </c>
      <c r="D73" s="32">
        <v>169481.07</v>
      </c>
      <c r="E73" s="32">
        <v>148298.64000000001</v>
      </c>
      <c r="F73" s="32">
        <v>148298.64000000001</v>
      </c>
      <c r="G73" s="32">
        <v>177958.37</v>
      </c>
      <c r="H73" s="32">
        <v>148298.64000000001</v>
      </c>
      <c r="I73" s="32">
        <v>136434.75</v>
      </c>
      <c r="J73" s="32">
        <v>177958.37</v>
      </c>
      <c r="K73" s="32">
        <v>160157.54999999999</v>
      </c>
      <c r="L73" s="32">
        <v>160157.54999999999</v>
      </c>
      <c r="M73" s="32">
        <v>192189.06</v>
      </c>
      <c r="N73" s="32">
        <v>160157.54999999999</v>
      </c>
      <c r="O73" s="32">
        <v>160157.54999999999</v>
      </c>
      <c r="P73" s="32">
        <v>1939547.74</v>
      </c>
      <c r="Q73" s="69">
        <f t="shared" si="6"/>
        <v>1939547.7400000002</v>
      </c>
      <c r="R73" s="70">
        <f t="shared" si="7"/>
        <v>928770.11</v>
      </c>
      <c r="S73" s="69">
        <f t="shared" si="8"/>
        <v>1010777.6300000001</v>
      </c>
      <c r="T73" s="7"/>
      <c r="U73" s="7"/>
      <c r="V73" s="7"/>
      <c r="W73" s="7"/>
      <c r="X73" s="7"/>
    </row>
    <row r="74" spans="1:24" x14ac:dyDescent="0.2">
      <c r="A74" s="143" t="s">
        <v>217</v>
      </c>
      <c r="B74" s="33" t="s">
        <v>218</v>
      </c>
      <c r="C74" s="33" t="s">
        <v>104</v>
      </c>
      <c r="D74" s="34">
        <v>0</v>
      </c>
      <c r="E74" s="34">
        <v>0</v>
      </c>
      <c r="F74" s="34">
        <v>0</v>
      </c>
      <c r="G74" s="34">
        <v>706292.04</v>
      </c>
      <c r="H74" s="34">
        <v>651961.89</v>
      </c>
      <c r="I74" s="34">
        <v>507081.47</v>
      </c>
      <c r="J74" s="34">
        <v>579521.68000000005</v>
      </c>
      <c r="K74" s="34">
        <v>561411.62</v>
      </c>
      <c r="L74" s="34">
        <v>543301.56999999995</v>
      </c>
      <c r="M74" s="34">
        <v>579521.68000000005</v>
      </c>
      <c r="N74" s="34">
        <v>561411.62</v>
      </c>
      <c r="O74" s="34">
        <v>561411.62</v>
      </c>
      <c r="P74" s="34">
        <v>5251915.1900000004</v>
      </c>
      <c r="Q74" s="69">
        <f t="shared" si="6"/>
        <v>5251915.1900000004</v>
      </c>
      <c r="R74" s="70">
        <f t="shared" si="7"/>
        <v>1865335.4000000001</v>
      </c>
      <c r="S74" s="69">
        <f t="shared" si="8"/>
        <v>3386579.7900000005</v>
      </c>
      <c r="T74" s="7"/>
      <c r="U74" s="7"/>
      <c r="V74" s="7"/>
      <c r="W74" s="7"/>
      <c r="X74" s="7"/>
    </row>
    <row r="75" spans="1:24" x14ac:dyDescent="0.2">
      <c r="A75" s="143" t="s">
        <v>219</v>
      </c>
      <c r="B75" s="33" t="s">
        <v>220</v>
      </c>
      <c r="C75" s="33" t="s">
        <v>104</v>
      </c>
      <c r="D75" s="34">
        <v>0</v>
      </c>
      <c r="E75" s="34">
        <v>0</v>
      </c>
      <c r="F75" s="34">
        <v>0</v>
      </c>
      <c r="G75" s="34">
        <v>146350.51</v>
      </c>
      <c r="H75" s="34">
        <v>146350.51</v>
      </c>
      <c r="I75" s="34">
        <v>146350.51</v>
      </c>
      <c r="J75" s="34">
        <v>263430.92</v>
      </c>
      <c r="K75" s="34">
        <v>234160.82</v>
      </c>
      <c r="L75" s="34">
        <v>234160.82</v>
      </c>
      <c r="M75" s="34">
        <v>263430.92</v>
      </c>
      <c r="N75" s="34">
        <v>234160.82</v>
      </c>
      <c r="O75" s="34">
        <v>234160.82</v>
      </c>
      <c r="P75" s="34">
        <v>1902556.65</v>
      </c>
      <c r="Q75" s="69">
        <f t="shared" si="6"/>
        <v>1902556.6500000001</v>
      </c>
      <c r="R75" s="70">
        <f t="shared" si="7"/>
        <v>439051.53</v>
      </c>
      <c r="S75" s="69">
        <f t="shared" si="8"/>
        <v>1463505.12</v>
      </c>
      <c r="T75" s="7"/>
      <c r="U75" s="7"/>
      <c r="V75" s="7"/>
      <c r="W75" s="7"/>
      <c r="X75" s="7"/>
    </row>
    <row r="76" spans="1:24" x14ac:dyDescent="0.2">
      <c r="A76" s="143" t="s">
        <v>221</v>
      </c>
      <c r="B76" s="33" t="s">
        <v>222</v>
      </c>
      <c r="C76" s="33" t="s">
        <v>104</v>
      </c>
      <c r="D76" s="34">
        <v>0</v>
      </c>
      <c r="E76" s="34">
        <v>0</v>
      </c>
      <c r="F76" s="34">
        <v>0</v>
      </c>
      <c r="G76" s="34">
        <v>452751.31</v>
      </c>
      <c r="H76" s="34">
        <v>416531.21</v>
      </c>
      <c r="I76" s="34">
        <v>307870.89</v>
      </c>
      <c r="J76" s="34">
        <v>380311.1</v>
      </c>
      <c r="K76" s="34">
        <v>325980.94</v>
      </c>
      <c r="L76" s="34">
        <v>325980.94</v>
      </c>
      <c r="M76" s="34">
        <v>398421.15</v>
      </c>
      <c r="N76" s="34">
        <v>325980.94</v>
      </c>
      <c r="O76" s="34">
        <v>325980.94</v>
      </c>
      <c r="P76" s="34">
        <v>3259809.42</v>
      </c>
      <c r="Q76" s="69">
        <f t="shared" si="6"/>
        <v>3259809.42</v>
      </c>
      <c r="R76" s="70">
        <f t="shared" si="7"/>
        <v>1177153.4100000001</v>
      </c>
      <c r="S76" s="69">
        <f t="shared" si="8"/>
        <v>2082656.0099999998</v>
      </c>
      <c r="T76" s="7"/>
      <c r="U76" s="7"/>
      <c r="V76" s="7"/>
      <c r="W76" s="7"/>
      <c r="X76" s="7"/>
    </row>
    <row r="77" spans="1:24" x14ac:dyDescent="0.2">
      <c r="A77" s="143" t="s">
        <v>29</v>
      </c>
      <c r="B77" s="33" t="s">
        <v>30</v>
      </c>
      <c r="C77" s="33" t="s">
        <v>31</v>
      </c>
      <c r="D77" s="34">
        <v>696424.43</v>
      </c>
      <c r="E77" s="34">
        <v>616235.62</v>
      </c>
      <c r="F77" s="34">
        <v>609320.76</v>
      </c>
      <c r="G77" s="34">
        <v>745177.32</v>
      </c>
      <c r="H77" s="34">
        <v>616235.62</v>
      </c>
      <c r="I77" s="34">
        <v>609320.76</v>
      </c>
      <c r="J77" s="34">
        <v>745177.32</v>
      </c>
      <c r="K77" s="34">
        <v>673827.48</v>
      </c>
      <c r="L77" s="34">
        <v>666266.38</v>
      </c>
      <c r="M77" s="34">
        <v>814819.77</v>
      </c>
      <c r="N77" s="34">
        <v>673827.48</v>
      </c>
      <c r="O77" s="34">
        <v>666266.38</v>
      </c>
      <c r="P77" s="34">
        <v>8132899.3200000003</v>
      </c>
      <c r="Q77" s="69">
        <f t="shared" si="6"/>
        <v>8132899.3200000012</v>
      </c>
      <c r="R77" s="70">
        <f t="shared" si="7"/>
        <v>3892714.51</v>
      </c>
      <c r="S77" s="69">
        <f t="shared" si="8"/>
        <v>4240184.8099999996</v>
      </c>
      <c r="T77" s="7"/>
      <c r="U77" s="7"/>
      <c r="V77" s="7"/>
      <c r="W77" s="7"/>
      <c r="X77" s="7"/>
    </row>
    <row r="78" spans="1:24" x14ac:dyDescent="0.2">
      <c r="A78" s="143" t="s">
        <v>32</v>
      </c>
      <c r="B78" s="33" t="s">
        <v>33</v>
      </c>
      <c r="C78" s="33" t="s">
        <v>31</v>
      </c>
      <c r="D78" s="34">
        <v>520255.43</v>
      </c>
      <c r="E78" s="34">
        <v>487212.59</v>
      </c>
      <c r="F78" s="34">
        <v>478324.26</v>
      </c>
      <c r="G78" s="34">
        <v>556673.31000000006</v>
      </c>
      <c r="H78" s="34">
        <v>487212.59</v>
      </c>
      <c r="I78" s="34">
        <v>478324.26</v>
      </c>
      <c r="J78" s="34">
        <v>556673.31000000006</v>
      </c>
      <c r="K78" s="34">
        <v>532746.48</v>
      </c>
      <c r="L78" s="34">
        <v>523027.46</v>
      </c>
      <c r="M78" s="34">
        <v>608698.85</v>
      </c>
      <c r="N78" s="34">
        <v>532746.48</v>
      </c>
      <c r="O78" s="34">
        <v>523027.46</v>
      </c>
      <c r="P78" s="34">
        <v>6284922.4800000004</v>
      </c>
      <c r="Q78" s="69">
        <f t="shared" si="6"/>
        <v>6284922.4799999995</v>
      </c>
      <c r="R78" s="70">
        <f t="shared" si="7"/>
        <v>3008002.4400000004</v>
      </c>
      <c r="S78" s="69">
        <f t="shared" si="8"/>
        <v>3276920.04</v>
      </c>
      <c r="T78" s="7"/>
      <c r="U78" s="7"/>
      <c r="V78" s="7"/>
      <c r="W78" s="7"/>
      <c r="X78" s="7"/>
    </row>
    <row r="79" spans="1:24" x14ac:dyDescent="0.2">
      <c r="A79" s="143" t="s">
        <v>34</v>
      </c>
      <c r="B79" s="33" t="s">
        <v>35</v>
      </c>
      <c r="C79" s="33" t="s">
        <v>31</v>
      </c>
      <c r="D79" s="34">
        <v>280649.77</v>
      </c>
      <c r="E79" s="34">
        <v>238693.53</v>
      </c>
      <c r="F79" s="34">
        <v>230993.74</v>
      </c>
      <c r="G79" s="34">
        <v>300291.87</v>
      </c>
      <c r="H79" s="34">
        <v>238693.53</v>
      </c>
      <c r="I79" s="34">
        <v>230993.74</v>
      </c>
      <c r="J79" s="34">
        <v>300291.87</v>
      </c>
      <c r="K79" s="34">
        <v>261001.59</v>
      </c>
      <c r="L79" s="34">
        <v>252582.19</v>
      </c>
      <c r="M79" s="34">
        <v>328356.84000000003</v>
      </c>
      <c r="N79" s="34">
        <v>261001.59</v>
      </c>
      <c r="O79" s="34">
        <v>252582.19</v>
      </c>
      <c r="P79" s="34">
        <v>3176132.45</v>
      </c>
      <c r="Q79" s="69">
        <f t="shared" si="6"/>
        <v>3176132.45</v>
      </c>
      <c r="R79" s="70">
        <f t="shared" si="7"/>
        <v>1520316.1800000002</v>
      </c>
      <c r="S79" s="69">
        <f t="shared" si="8"/>
        <v>1655816.27</v>
      </c>
      <c r="T79" s="7"/>
      <c r="U79" s="7"/>
      <c r="V79" s="7"/>
      <c r="W79" s="7"/>
      <c r="X79" s="7"/>
    </row>
    <row r="80" spans="1:24" x14ac:dyDescent="0.2">
      <c r="A80" s="143" t="s">
        <v>36</v>
      </c>
      <c r="B80" s="33" t="s">
        <v>37</v>
      </c>
      <c r="C80" s="33" t="s">
        <v>38</v>
      </c>
      <c r="D80" s="34">
        <v>334347.71999999997</v>
      </c>
      <c r="E80" s="34">
        <v>294819.45</v>
      </c>
      <c r="F80" s="34">
        <v>288582.88</v>
      </c>
      <c r="G80" s="34">
        <v>357752.06</v>
      </c>
      <c r="H80" s="34">
        <v>294819.45</v>
      </c>
      <c r="I80" s="34">
        <v>288582.88</v>
      </c>
      <c r="J80" s="34">
        <v>357752.06</v>
      </c>
      <c r="K80" s="34">
        <v>322372.65999999997</v>
      </c>
      <c r="L80" s="34">
        <v>315553.24</v>
      </c>
      <c r="M80" s="34">
        <v>391186.83</v>
      </c>
      <c r="N80" s="34">
        <v>322372.65999999997</v>
      </c>
      <c r="O80" s="34">
        <v>315553.24</v>
      </c>
      <c r="P80" s="34">
        <v>3883695.13</v>
      </c>
      <c r="Q80" s="69">
        <f t="shared" si="6"/>
        <v>3883695.1300000008</v>
      </c>
      <c r="R80" s="70">
        <f t="shared" si="7"/>
        <v>1858904.44</v>
      </c>
      <c r="S80" s="69">
        <f t="shared" si="8"/>
        <v>2024790.69</v>
      </c>
      <c r="T80" s="7"/>
      <c r="U80" s="7"/>
      <c r="V80" s="7"/>
      <c r="W80" s="7"/>
      <c r="X80" s="7"/>
    </row>
    <row r="81" spans="1:24" x14ac:dyDescent="0.2">
      <c r="A81" s="143" t="s">
        <v>95</v>
      </c>
      <c r="B81" s="33" t="s">
        <v>96</v>
      </c>
      <c r="C81" s="33" t="s">
        <v>38</v>
      </c>
      <c r="D81" s="34">
        <v>474638.49</v>
      </c>
      <c r="E81" s="34">
        <v>428622.12</v>
      </c>
      <c r="F81" s="34">
        <v>412413.72</v>
      </c>
      <c r="G81" s="34">
        <v>507863.18</v>
      </c>
      <c r="H81" s="34">
        <v>428622.12</v>
      </c>
      <c r="I81" s="34">
        <v>412413.72</v>
      </c>
      <c r="J81" s="34">
        <v>507863.18</v>
      </c>
      <c r="K81" s="34">
        <v>468680.26</v>
      </c>
      <c r="L81" s="34">
        <v>450957.06</v>
      </c>
      <c r="M81" s="34">
        <v>555327.03</v>
      </c>
      <c r="N81" s="34">
        <v>468680.26</v>
      </c>
      <c r="O81" s="34">
        <v>450957.06</v>
      </c>
      <c r="P81" s="34">
        <v>5567038.2000000002</v>
      </c>
      <c r="Q81" s="69">
        <f t="shared" si="6"/>
        <v>5567038.1999999993</v>
      </c>
      <c r="R81" s="70">
        <f t="shared" si="7"/>
        <v>2664573.3499999996</v>
      </c>
      <c r="S81" s="69">
        <f t="shared" si="8"/>
        <v>2902464.85</v>
      </c>
      <c r="T81" s="7"/>
      <c r="U81" s="7"/>
      <c r="V81" s="7"/>
      <c r="W81" s="7"/>
      <c r="X81" s="7"/>
    </row>
    <row r="82" spans="1:24" x14ac:dyDescent="0.2">
      <c r="A82" s="142" t="s">
        <v>135</v>
      </c>
      <c r="B82" s="26" t="s">
        <v>136</v>
      </c>
      <c r="C82" s="26" t="s">
        <v>137</v>
      </c>
      <c r="D82" s="32">
        <v>0</v>
      </c>
      <c r="E82" s="32">
        <v>0</v>
      </c>
      <c r="F82" s="32">
        <v>462016.14</v>
      </c>
      <c r="G82" s="32">
        <v>363028.36</v>
      </c>
      <c r="H82" s="32">
        <v>313644.21000000002</v>
      </c>
      <c r="I82" s="32">
        <v>264040.58</v>
      </c>
      <c r="J82" s="32">
        <v>330105.59000000003</v>
      </c>
      <c r="K82" s="32">
        <v>296963.34000000003</v>
      </c>
      <c r="L82" s="32">
        <v>296963.34000000003</v>
      </c>
      <c r="M82" s="32">
        <v>346566.97</v>
      </c>
      <c r="N82" s="32">
        <v>313644.21000000002</v>
      </c>
      <c r="O82" s="32">
        <v>313644.21000000002</v>
      </c>
      <c r="P82" s="32">
        <v>3300616.95</v>
      </c>
      <c r="Q82" s="69">
        <f t="shared" si="6"/>
        <v>3300616.95</v>
      </c>
      <c r="R82" s="70">
        <f t="shared" si="7"/>
        <v>1402729.29</v>
      </c>
      <c r="S82" s="69">
        <f t="shared" si="8"/>
        <v>1897887.66</v>
      </c>
      <c r="T82" s="7"/>
      <c r="U82" s="7"/>
      <c r="V82" s="7"/>
      <c r="W82" s="7"/>
      <c r="X82" s="7"/>
    </row>
    <row r="83" spans="1:24" x14ac:dyDescent="0.2">
      <c r="A83" s="142" t="s">
        <v>138</v>
      </c>
      <c r="B83" s="26" t="s">
        <v>139</v>
      </c>
      <c r="C83" s="26" t="s">
        <v>137</v>
      </c>
      <c r="D83" s="32">
        <v>2586274.5699999998</v>
      </c>
      <c r="E83" s="32">
        <v>0</v>
      </c>
      <c r="F83" s="32">
        <v>0</v>
      </c>
      <c r="G83" s="32">
        <v>0</v>
      </c>
      <c r="H83" s="32">
        <v>2442927.5299999998</v>
      </c>
      <c r="I83" s="32">
        <v>2414005.7400000002</v>
      </c>
      <c r="J83" s="32">
        <v>0</v>
      </c>
      <c r="K83" s="32">
        <v>0</v>
      </c>
      <c r="L83" s="32">
        <v>0</v>
      </c>
      <c r="M83" s="32">
        <v>0</v>
      </c>
      <c r="N83" s="32">
        <v>0</v>
      </c>
      <c r="O83" s="32">
        <v>0</v>
      </c>
      <c r="P83" s="32">
        <v>7443207.8399999999</v>
      </c>
      <c r="Q83" s="69">
        <f t="shared" si="6"/>
        <v>7443207.8399999999</v>
      </c>
      <c r="R83" s="70">
        <f t="shared" si="7"/>
        <v>7443207.8399999999</v>
      </c>
      <c r="S83" s="69">
        <f t="shared" si="8"/>
        <v>0</v>
      </c>
      <c r="T83" s="7"/>
      <c r="U83" s="7"/>
      <c r="V83" s="7"/>
      <c r="W83" s="7"/>
      <c r="X83" s="7"/>
    </row>
    <row r="84" spans="1:24" x14ac:dyDescent="0.2">
      <c r="A84" s="142" t="s">
        <v>140</v>
      </c>
      <c r="B84" s="26" t="s">
        <v>141</v>
      </c>
      <c r="C84" s="26" t="s">
        <v>137</v>
      </c>
      <c r="D84" s="32">
        <v>561313.03</v>
      </c>
      <c r="E84" s="32">
        <v>0</v>
      </c>
      <c r="F84" s="32">
        <v>0</v>
      </c>
      <c r="G84" s="32">
        <v>0</v>
      </c>
      <c r="H84" s="32">
        <v>557708.59</v>
      </c>
      <c r="I84" s="32">
        <v>453108.11</v>
      </c>
      <c r="J84" s="32">
        <v>0</v>
      </c>
      <c r="K84" s="32">
        <v>0</v>
      </c>
      <c r="L84" s="32">
        <v>0</v>
      </c>
      <c r="M84" s="32">
        <v>0</v>
      </c>
      <c r="N84" s="32">
        <v>0</v>
      </c>
      <c r="O84" s="32">
        <v>0</v>
      </c>
      <c r="P84" s="32">
        <v>1572129.73</v>
      </c>
      <c r="Q84" s="69">
        <f t="shared" si="6"/>
        <v>1572129.73</v>
      </c>
      <c r="R84" s="70">
        <f t="shared" si="7"/>
        <v>1572129.73</v>
      </c>
      <c r="S84" s="69">
        <f t="shared" si="8"/>
        <v>0</v>
      </c>
      <c r="T84" s="7"/>
      <c r="U84" s="7"/>
      <c r="V84" s="7"/>
      <c r="W84" s="7"/>
      <c r="X84" s="7"/>
    </row>
    <row r="85" spans="1:24" x14ac:dyDescent="0.2">
      <c r="A85" s="142" t="s">
        <v>142</v>
      </c>
      <c r="B85" s="26" t="s">
        <v>143</v>
      </c>
      <c r="C85" s="26" t="s">
        <v>137</v>
      </c>
      <c r="D85" s="32">
        <v>547347.78</v>
      </c>
      <c r="E85" s="32">
        <v>0</v>
      </c>
      <c r="F85" s="32">
        <v>0</v>
      </c>
      <c r="G85" s="32">
        <v>0</v>
      </c>
      <c r="H85" s="32">
        <v>536499.28</v>
      </c>
      <c r="I85" s="32">
        <v>407797.3</v>
      </c>
      <c r="J85" s="32">
        <v>0</v>
      </c>
      <c r="K85" s="32">
        <v>0</v>
      </c>
      <c r="L85" s="32">
        <v>0</v>
      </c>
      <c r="M85" s="32">
        <v>0</v>
      </c>
      <c r="N85" s="32">
        <v>0</v>
      </c>
      <c r="O85" s="32">
        <v>0</v>
      </c>
      <c r="P85" s="32">
        <v>1491644.36</v>
      </c>
      <c r="Q85" s="69">
        <f t="shared" si="6"/>
        <v>1491644.36</v>
      </c>
      <c r="R85" s="70">
        <f t="shared" si="7"/>
        <v>1491644.36</v>
      </c>
      <c r="S85" s="69">
        <f t="shared" si="8"/>
        <v>0</v>
      </c>
      <c r="T85" s="7"/>
      <c r="U85" s="7"/>
      <c r="V85" s="7"/>
      <c r="W85" s="7"/>
      <c r="X85" s="7"/>
    </row>
    <row r="86" spans="1:24" x14ac:dyDescent="0.2">
      <c r="A86" s="143" t="s">
        <v>144</v>
      </c>
      <c r="B86" s="33" t="s">
        <v>145</v>
      </c>
      <c r="C86" s="33" t="s">
        <v>137</v>
      </c>
      <c r="D86" s="34">
        <v>0</v>
      </c>
      <c r="E86" s="34">
        <v>0</v>
      </c>
      <c r="F86" s="34">
        <v>1692696.44</v>
      </c>
      <c r="G86" s="34">
        <v>1665102.08</v>
      </c>
      <c r="H86" s="34">
        <v>1610639.51</v>
      </c>
      <c r="I86" s="34">
        <v>1337600.53</v>
      </c>
      <c r="J86" s="34">
        <v>1897475.68</v>
      </c>
      <c r="K86" s="34">
        <v>1679474.48</v>
      </c>
      <c r="L86" s="34">
        <v>1679474.48</v>
      </c>
      <c r="M86" s="34">
        <v>2030287.67</v>
      </c>
      <c r="N86" s="34">
        <v>1679474.48</v>
      </c>
      <c r="O86" s="34">
        <v>1679474.48</v>
      </c>
      <c r="P86" s="34">
        <v>16951699.800000001</v>
      </c>
      <c r="Q86" s="69">
        <f t="shared" si="6"/>
        <v>16951699.830000002</v>
      </c>
      <c r="R86" s="70">
        <f t="shared" si="7"/>
        <v>6306038.5600000005</v>
      </c>
      <c r="S86" s="69">
        <f t="shared" si="8"/>
        <v>10645661.270000001</v>
      </c>
      <c r="T86" s="7"/>
      <c r="U86" s="7"/>
      <c r="V86" s="7"/>
      <c r="W86" s="7"/>
      <c r="X86" s="7"/>
    </row>
    <row r="87" spans="1:24" x14ac:dyDescent="0.2">
      <c r="A87" s="142" t="s">
        <v>146</v>
      </c>
      <c r="B87" s="26" t="s">
        <v>147</v>
      </c>
      <c r="C87" s="26" t="s">
        <v>137</v>
      </c>
      <c r="D87" s="32">
        <v>0</v>
      </c>
      <c r="E87" s="32">
        <v>2299764.65</v>
      </c>
      <c r="F87" s="32">
        <v>2289159.9900000002</v>
      </c>
      <c r="G87" s="32">
        <v>2133464.34</v>
      </c>
      <c r="H87" s="32">
        <v>0</v>
      </c>
      <c r="I87" s="32">
        <v>0</v>
      </c>
      <c r="J87" s="32">
        <v>2397616.7200000002</v>
      </c>
      <c r="K87" s="32">
        <v>2591647.9300000002</v>
      </c>
      <c r="L87" s="32">
        <v>2567929.37</v>
      </c>
      <c r="M87" s="32">
        <v>2710240.73</v>
      </c>
      <c r="N87" s="32">
        <v>2679143.06</v>
      </c>
      <c r="O87" s="32">
        <v>2753988.3</v>
      </c>
      <c r="P87" s="32">
        <v>22422955.100000001</v>
      </c>
      <c r="Q87" s="69">
        <f t="shared" si="6"/>
        <v>22422955.09</v>
      </c>
      <c r="R87" s="70">
        <f t="shared" si="7"/>
        <v>6722388.9800000004</v>
      </c>
      <c r="S87" s="69">
        <f t="shared" si="8"/>
        <v>15700566.109999999</v>
      </c>
      <c r="T87" s="7"/>
      <c r="U87" s="7"/>
      <c r="V87" s="7"/>
      <c r="W87" s="7"/>
      <c r="X87" s="7"/>
    </row>
    <row r="88" spans="1:24" x14ac:dyDescent="0.2">
      <c r="A88" s="142" t="s">
        <v>148</v>
      </c>
      <c r="B88" s="26" t="s">
        <v>149</v>
      </c>
      <c r="C88" s="26" t="s">
        <v>137</v>
      </c>
      <c r="D88" s="32">
        <v>0</v>
      </c>
      <c r="E88" s="32">
        <v>523966.5</v>
      </c>
      <c r="F88" s="32">
        <v>533125.06999999995</v>
      </c>
      <c r="G88" s="32">
        <v>543247.69999999995</v>
      </c>
      <c r="H88" s="32">
        <v>0</v>
      </c>
      <c r="I88" s="32">
        <v>0</v>
      </c>
      <c r="J88" s="32">
        <v>557708.59</v>
      </c>
      <c r="K88" s="32">
        <v>556068.44999999995</v>
      </c>
      <c r="L88" s="32">
        <v>574516.22</v>
      </c>
      <c r="M88" s="32">
        <v>583476.56000000006</v>
      </c>
      <c r="N88" s="32">
        <v>533931.13</v>
      </c>
      <c r="O88" s="32">
        <v>555014.29</v>
      </c>
      <c r="P88" s="32">
        <v>4961054.51</v>
      </c>
      <c r="Q88" s="69">
        <f t="shared" si="6"/>
        <v>4961054.51</v>
      </c>
      <c r="R88" s="70">
        <f t="shared" si="7"/>
        <v>1600339.2699999998</v>
      </c>
      <c r="S88" s="69">
        <f t="shared" si="8"/>
        <v>3360715.24</v>
      </c>
      <c r="T88" s="7"/>
      <c r="U88" s="7"/>
      <c r="V88" s="7"/>
      <c r="W88" s="7"/>
      <c r="X88" s="7"/>
    </row>
    <row r="89" spans="1:24" x14ac:dyDescent="0.2">
      <c r="A89" s="142" t="s">
        <v>150</v>
      </c>
      <c r="B89" s="26" t="s">
        <v>151</v>
      </c>
      <c r="C89" s="26" t="s">
        <v>137</v>
      </c>
      <c r="D89" s="32">
        <v>0</v>
      </c>
      <c r="E89" s="32">
        <v>439129.24</v>
      </c>
      <c r="F89" s="32">
        <v>484922.08</v>
      </c>
      <c r="G89" s="32">
        <v>544693.79</v>
      </c>
      <c r="H89" s="32">
        <v>0</v>
      </c>
      <c r="I89" s="32">
        <v>0</v>
      </c>
      <c r="J89" s="32">
        <v>412617.59</v>
      </c>
      <c r="K89" s="32">
        <v>511793.81</v>
      </c>
      <c r="L89" s="32">
        <v>494400.2</v>
      </c>
      <c r="M89" s="32">
        <v>581368.25</v>
      </c>
      <c r="N89" s="32">
        <v>526024.93999999994</v>
      </c>
      <c r="O89" s="32">
        <v>547108.11</v>
      </c>
      <c r="P89" s="32">
        <v>4542058.01</v>
      </c>
      <c r="Q89" s="69">
        <f t="shared" si="6"/>
        <v>4542058.0100000007</v>
      </c>
      <c r="R89" s="70">
        <f t="shared" si="7"/>
        <v>1468745.11</v>
      </c>
      <c r="S89" s="69">
        <f t="shared" si="8"/>
        <v>3073312.9</v>
      </c>
      <c r="T89" s="7"/>
      <c r="U89" s="7"/>
      <c r="V89" s="7"/>
      <c r="W89" s="7"/>
      <c r="X89" s="7"/>
    </row>
    <row r="90" spans="1:24" x14ac:dyDescent="0.2">
      <c r="A90" s="143" t="s">
        <v>246</v>
      </c>
      <c r="B90" s="33" t="s">
        <v>247</v>
      </c>
      <c r="C90" s="33" t="s">
        <v>248</v>
      </c>
      <c r="D90" s="34">
        <v>1147555.01</v>
      </c>
      <c r="E90" s="34">
        <v>969378.1</v>
      </c>
      <c r="F90" s="34">
        <v>980148.97</v>
      </c>
      <c r="G90" s="34">
        <v>1227878.93</v>
      </c>
      <c r="H90" s="34">
        <v>969378.1</v>
      </c>
      <c r="I90" s="34">
        <v>980148.97</v>
      </c>
      <c r="J90" s="34">
        <v>1227878.93</v>
      </c>
      <c r="K90" s="34">
        <v>1059974.55</v>
      </c>
      <c r="L90" s="34">
        <v>1071752.04</v>
      </c>
      <c r="M90" s="34">
        <v>1342634.43</v>
      </c>
      <c r="N90" s="34">
        <v>1059974.55</v>
      </c>
      <c r="O90" s="34">
        <v>1071752.04</v>
      </c>
      <c r="P90" s="34">
        <v>13108454.6</v>
      </c>
      <c r="Q90" s="69">
        <f t="shared" si="6"/>
        <v>13108454.619999997</v>
      </c>
      <c r="R90" s="70">
        <f t="shared" si="7"/>
        <v>6274488.0799999991</v>
      </c>
      <c r="S90" s="69">
        <f t="shared" si="8"/>
        <v>6833966.54</v>
      </c>
      <c r="T90" s="7"/>
      <c r="U90" s="7"/>
      <c r="V90" s="7"/>
      <c r="W90" s="7"/>
      <c r="X90" s="7"/>
    </row>
    <row r="91" spans="1:24" x14ac:dyDescent="0.2">
      <c r="A91" s="143" t="s">
        <v>249</v>
      </c>
      <c r="B91" s="33" t="s">
        <v>250</v>
      </c>
      <c r="C91" s="33" t="s">
        <v>248</v>
      </c>
      <c r="D91" s="34">
        <v>270080.15000000002</v>
      </c>
      <c r="E91" s="34">
        <v>228542.83</v>
      </c>
      <c r="F91" s="34">
        <v>232050.57</v>
      </c>
      <c r="G91" s="34">
        <v>288983.90999999997</v>
      </c>
      <c r="H91" s="34">
        <v>228542.83</v>
      </c>
      <c r="I91" s="34">
        <v>232050.57</v>
      </c>
      <c r="J91" s="34">
        <v>288983.90999999997</v>
      </c>
      <c r="K91" s="34">
        <v>249902.11</v>
      </c>
      <c r="L91" s="34">
        <v>253737.68</v>
      </c>
      <c r="M91" s="34">
        <v>315991.93</v>
      </c>
      <c r="N91" s="34">
        <v>249902.11</v>
      </c>
      <c r="O91" s="34">
        <v>253737.68</v>
      </c>
      <c r="P91" s="34">
        <v>3092506.28</v>
      </c>
      <c r="Q91" s="69">
        <f t="shared" si="6"/>
        <v>3092506.2800000003</v>
      </c>
      <c r="R91" s="70">
        <f t="shared" si="7"/>
        <v>1480250.86</v>
      </c>
      <c r="S91" s="69">
        <f t="shared" si="8"/>
        <v>1612255.4199999997</v>
      </c>
      <c r="T91" s="7"/>
      <c r="U91" s="7"/>
      <c r="V91" s="7"/>
      <c r="W91" s="7"/>
      <c r="X91" s="7"/>
    </row>
    <row r="92" spans="1:24" x14ac:dyDescent="0.2">
      <c r="A92" s="143" t="s">
        <v>251</v>
      </c>
      <c r="B92" s="33" t="s">
        <v>252</v>
      </c>
      <c r="C92" s="33" t="s">
        <v>248</v>
      </c>
      <c r="D92" s="34">
        <v>623418.75</v>
      </c>
      <c r="E92" s="34">
        <v>605713.84</v>
      </c>
      <c r="F92" s="34">
        <v>605713.84</v>
      </c>
      <c r="G92" s="34">
        <v>667058.06999999995</v>
      </c>
      <c r="H92" s="34">
        <v>605713.84</v>
      </c>
      <c r="I92" s="34">
        <v>605713.84</v>
      </c>
      <c r="J92" s="34">
        <v>667058.06999999995</v>
      </c>
      <c r="K92" s="34">
        <v>662322.61</v>
      </c>
      <c r="L92" s="34">
        <v>662322.61</v>
      </c>
      <c r="M92" s="34">
        <v>729399.94</v>
      </c>
      <c r="N92" s="34">
        <v>662322.61</v>
      </c>
      <c r="O92" s="34">
        <v>662322.61</v>
      </c>
      <c r="P92" s="34">
        <v>7759080.6299999999</v>
      </c>
      <c r="Q92" s="69">
        <f t="shared" si="6"/>
        <v>7759080.6300000008</v>
      </c>
      <c r="R92" s="70">
        <f t="shared" si="7"/>
        <v>3713332.1799999992</v>
      </c>
      <c r="S92" s="69">
        <f t="shared" si="8"/>
        <v>4045748.4499999997</v>
      </c>
      <c r="T92" s="7"/>
      <c r="U92" s="7"/>
      <c r="V92" s="7"/>
      <c r="W92" s="7"/>
      <c r="X92" s="7"/>
    </row>
    <row r="93" spans="1:24" x14ac:dyDescent="0.2">
      <c r="A93" s="143" t="s">
        <v>253</v>
      </c>
      <c r="B93" s="33" t="s">
        <v>254</v>
      </c>
      <c r="C93" s="33" t="s">
        <v>248</v>
      </c>
      <c r="D93" s="34">
        <v>65863.17</v>
      </c>
      <c r="E93" s="34">
        <v>49375.93</v>
      </c>
      <c r="F93" s="34">
        <v>56408.480000000003</v>
      </c>
      <c r="G93" s="34">
        <v>70473.59</v>
      </c>
      <c r="H93" s="34">
        <v>49375.93</v>
      </c>
      <c r="I93" s="34">
        <v>56408.480000000003</v>
      </c>
      <c r="J93" s="34">
        <v>70473.59</v>
      </c>
      <c r="K93" s="34">
        <v>53990.5</v>
      </c>
      <c r="L93" s="34">
        <v>61680.3</v>
      </c>
      <c r="M93" s="34">
        <v>77059.91</v>
      </c>
      <c r="N93" s="34">
        <v>53990.5</v>
      </c>
      <c r="O93" s="34">
        <v>61680.3</v>
      </c>
      <c r="P93" s="34">
        <v>726780.68</v>
      </c>
      <c r="Q93" s="69">
        <f t="shared" si="6"/>
        <v>726780.68000000017</v>
      </c>
      <c r="R93" s="70">
        <f t="shared" si="7"/>
        <v>347905.58</v>
      </c>
      <c r="S93" s="69">
        <f t="shared" si="8"/>
        <v>378875.10000000003</v>
      </c>
      <c r="T93" s="7"/>
      <c r="U93" s="7"/>
      <c r="V93" s="7"/>
      <c r="W93" s="7"/>
      <c r="X93" s="7"/>
    </row>
    <row r="94" spans="1:24" x14ac:dyDescent="0.2">
      <c r="A94" s="143" t="s">
        <v>255</v>
      </c>
      <c r="B94" s="33" t="s">
        <v>256</v>
      </c>
      <c r="C94" s="33" t="s">
        <v>248</v>
      </c>
      <c r="D94" s="34">
        <v>610981.19999999995</v>
      </c>
      <c r="E94" s="34">
        <v>555945.22</v>
      </c>
      <c r="F94" s="34">
        <v>555945.22</v>
      </c>
      <c r="G94" s="34">
        <v>653745.56000000006</v>
      </c>
      <c r="H94" s="34">
        <v>555945.22</v>
      </c>
      <c r="I94" s="34">
        <v>555945.22</v>
      </c>
      <c r="J94" s="34">
        <v>653745.56000000006</v>
      </c>
      <c r="K94" s="34">
        <v>607903.06999999995</v>
      </c>
      <c r="L94" s="34">
        <v>607903.06999999995</v>
      </c>
      <c r="M94" s="34">
        <v>714843.68</v>
      </c>
      <c r="N94" s="34">
        <v>607903.06999999995</v>
      </c>
      <c r="O94" s="34">
        <v>607903.06999999995</v>
      </c>
      <c r="P94" s="34">
        <v>7288709.1600000001</v>
      </c>
      <c r="Q94" s="69">
        <f t="shared" si="6"/>
        <v>7288709.1600000001</v>
      </c>
      <c r="R94" s="70">
        <f t="shared" si="7"/>
        <v>3488507.6399999997</v>
      </c>
      <c r="S94" s="69">
        <f t="shared" si="8"/>
        <v>3800201.5199999996</v>
      </c>
      <c r="T94" s="7"/>
      <c r="U94" s="7"/>
      <c r="V94" s="7"/>
      <c r="W94" s="7"/>
      <c r="X94" s="7"/>
    </row>
    <row r="95" spans="1:24" x14ac:dyDescent="0.2">
      <c r="A95" s="143" t="s">
        <v>257</v>
      </c>
      <c r="B95" s="33" t="s">
        <v>258</v>
      </c>
      <c r="C95" s="33" t="s">
        <v>248</v>
      </c>
      <c r="D95" s="34">
        <v>301988.15999999997</v>
      </c>
      <c r="E95" s="34">
        <v>269271.69</v>
      </c>
      <c r="F95" s="34">
        <v>269271.69</v>
      </c>
      <c r="G95" s="34">
        <v>323126.03000000003</v>
      </c>
      <c r="H95" s="34">
        <v>269271.69</v>
      </c>
      <c r="I95" s="34">
        <v>269271.69</v>
      </c>
      <c r="J95" s="34">
        <v>323126.03000000003</v>
      </c>
      <c r="K95" s="34">
        <v>294437.37</v>
      </c>
      <c r="L95" s="34">
        <v>294437.37</v>
      </c>
      <c r="M95" s="34">
        <v>353324.85</v>
      </c>
      <c r="N95" s="34">
        <v>294437.37</v>
      </c>
      <c r="O95" s="34">
        <v>294437.37</v>
      </c>
      <c r="P95" s="34">
        <v>3556401.31</v>
      </c>
      <c r="Q95" s="69">
        <f t="shared" si="6"/>
        <v>3556401.3100000005</v>
      </c>
      <c r="R95" s="70">
        <f t="shared" si="7"/>
        <v>1702200.95</v>
      </c>
      <c r="S95" s="69">
        <f t="shared" si="8"/>
        <v>1854200.3600000003</v>
      </c>
      <c r="T95" s="7"/>
      <c r="U95" s="7"/>
      <c r="V95" s="7"/>
      <c r="W95" s="7"/>
      <c r="X95" s="7"/>
    </row>
    <row r="96" spans="1:24" x14ac:dyDescent="0.2">
      <c r="A96" s="142" t="s">
        <v>160</v>
      </c>
      <c r="B96" s="26" t="s">
        <v>161</v>
      </c>
      <c r="C96" s="26" t="s">
        <v>162</v>
      </c>
      <c r="D96" s="32">
        <v>543588.59</v>
      </c>
      <c r="E96" s="32">
        <v>476403.48</v>
      </c>
      <c r="F96" s="32">
        <v>473584.53</v>
      </c>
      <c r="G96" s="32">
        <v>474524.18</v>
      </c>
      <c r="H96" s="32">
        <v>251356.87</v>
      </c>
      <c r="I96" s="32">
        <v>259813.73</v>
      </c>
      <c r="J96" s="32">
        <v>113280.8</v>
      </c>
      <c r="K96" s="32">
        <v>81392.45</v>
      </c>
      <c r="L96" s="32">
        <v>118239.03</v>
      </c>
      <c r="M96" s="32">
        <v>534000.46</v>
      </c>
      <c r="N96" s="32">
        <v>347017.81</v>
      </c>
      <c r="O96" s="32">
        <v>526851.12</v>
      </c>
      <c r="P96" s="32">
        <v>4200053.05</v>
      </c>
      <c r="Q96" s="69">
        <f t="shared" si="6"/>
        <v>4200053.05</v>
      </c>
      <c r="R96" s="70">
        <f t="shared" si="7"/>
        <v>2479271.38</v>
      </c>
      <c r="S96" s="69">
        <f t="shared" si="8"/>
        <v>1720781.67</v>
      </c>
      <c r="T96" s="7"/>
      <c r="U96" s="7"/>
      <c r="V96" s="7"/>
      <c r="W96" s="7"/>
      <c r="X96" s="7"/>
    </row>
    <row r="97" spans="1:24" x14ac:dyDescent="0.2">
      <c r="A97" s="143" t="s">
        <v>163</v>
      </c>
      <c r="B97" s="33" t="s">
        <v>164</v>
      </c>
      <c r="C97" s="33" t="s">
        <v>162</v>
      </c>
      <c r="D97" s="34">
        <v>648869.78</v>
      </c>
      <c r="E97" s="34">
        <v>751798.75</v>
      </c>
      <c r="F97" s="34">
        <v>715634.51</v>
      </c>
      <c r="G97" s="34">
        <v>851945.85</v>
      </c>
      <c r="H97" s="34">
        <v>451357.43</v>
      </c>
      <c r="I97" s="34">
        <v>312959.7</v>
      </c>
      <c r="J97" s="34">
        <v>231698.07</v>
      </c>
      <c r="K97" s="34">
        <v>170141.53</v>
      </c>
      <c r="L97" s="34">
        <v>328886.02</v>
      </c>
      <c r="M97" s="34">
        <v>704174.27</v>
      </c>
      <c r="N97" s="34">
        <v>760345.4</v>
      </c>
      <c r="O97" s="34">
        <v>751390.58</v>
      </c>
      <c r="P97" s="34">
        <v>6679201.8899999997</v>
      </c>
      <c r="Q97" s="69">
        <f t="shared" si="6"/>
        <v>6679201.8900000006</v>
      </c>
      <c r="R97" s="70">
        <f t="shared" si="7"/>
        <v>3732566.0200000005</v>
      </c>
      <c r="S97" s="69">
        <f t="shared" si="8"/>
        <v>2946635.87</v>
      </c>
      <c r="T97" s="7"/>
      <c r="U97" s="7"/>
      <c r="V97" s="7"/>
      <c r="W97" s="7"/>
      <c r="X97" s="7"/>
    </row>
    <row r="98" spans="1:24" x14ac:dyDescent="0.2">
      <c r="A98" s="142" t="s">
        <v>165</v>
      </c>
      <c r="B98" s="26" t="s">
        <v>166</v>
      </c>
      <c r="C98" s="26" t="s">
        <v>162</v>
      </c>
      <c r="D98" s="32">
        <v>258713.35</v>
      </c>
      <c r="E98" s="32">
        <v>341597.44</v>
      </c>
      <c r="F98" s="32">
        <v>214875.81</v>
      </c>
      <c r="G98" s="32">
        <v>234997.96</v>
      </c>
      <c r="H98" s="32">
        <v>152832.51999999999</v>
      </c>
      <c r="I98" s="32">
        <v>143490.09</v>
      </c>
      <c r="J98" s="32">
        <v>37626.78</v>
      </c>
      <c r="K98" s="32">
        <v>1199455.3700000001</v>
      </c>
      <c r="L98" s="32">
        <v>795410.89</v>
      </c>
      <c r="M98" s="32">
        <v>1150396.77</v>
      </c>
      <c r="N98" s="32">
        <v>1150396.77</v>
      </c>
      <c r="O98" s="32">
        <v>1254853.01</v>
      </c>
      <c r="P98" s="32">
        <v>6934646.7599999998</v>
      </c>
      <c r="Q98" s="69">
        <f t="shared" si="6"/>
        <v>6934646.7599999998</v>
      </c>
      <c r="R98" s="70">
        <f t="shared" si="7"/>
        <v>1346507.1700000002</v>
      </c>
      <c r="S98" s="69">
        <f t="shared" si="8"/>
        <v>5588139.5899999999</v>
      </c>
      <c r="T98" s="7"/>
      <c r="U98" s="7"/>
      <c r="V98" s="7"/>
      <c r="W98" s="7"/>
      <c r="X98" s="7"/>
    </row>
    <row r="99" spans="1:24" x14ac:dyDescent="0.2">
      <c r="A99" s="142" t="s">
        <v>167</v>
      </c>
      <c r="B99" s="26" t="s">
        <v>168</v>
      </c>
      <c r="C99" s="26" t="s">
        <v>162</v>
      </c>
      <c r="D99" s="32">
        <v>0</v>
      </c>
      <c r="E99" s="32">
        <v>0</v>
      </c>
      <c r="F99" s="32">
        <v>1370012.38</v>
      </c>
      <c r="G99" s="32">
        <v>1219791.73</v>
      </c>
      <c r="H99" s="32">
        <v>722561.35</v>
      </c>
      <c r="I99" s="32">
        <v>439145.05</v>
      </c>
      <c r="J99" s="32">
        <v>389753.73</v>
      </c>
      <c r="K99" s="32">
        <v>365832.47</v>
      </c>
      <c r="L99" s="32">
        <v>0</v>
      </c>
      <c r="M99" s="32">
        <v>0</v>
      </c>
      <c r="N99" s="32">
        <v>0</v>
      </c>
      <c r="O99" s="32">
        <v>0</v>
      </c>
      <c r="P99" s="32">
        <v>4507096.71</v>
      </c>
      <c r="Q99" s="69">
        <f t="shared" si="6"/>
        <v>4507096.71</v>
      </c>
      <c r="R99" s="70">
        <f t="shared" si="7"/>
        <v>3751510.51</v>
      </c>
      <c r="S99" s="69">
        <f t="shared" si="8"/>
        <v>755586.2</v>
      </c>
      <c r="T99" s="7"/>
      <c r="U99" s="7"/>
      <c r="V99" s="7"/>
      <c r="W99" s="7"/>
      <c r="X99" s="7"/>
    </row>
    <row r="100" spans="1:24" x14ac:dyDescent="0.2">
      <c r="A100" s="142" t="s">
        <v>169</v>
      </c>
      <c r="B100" s="26" t="s">
        <v>170</v>
      </c>
      <c r="C100" s="26" t="s">
        <v>162</v>
      </c>
      <c r="D100" s="32">
        <v>1910806.74</v>
      </c>
      <c r="E100" s="32">
        <v>1485181.55</v>
      </c>
      <c r="F100" s="32">
        <v>0</v>
      </c>
      <c r="G100" s="32">
        <v>0</v>
      </c>
      <c r="H100" s="32">
        <v>0</v>
      </c>
      <c r="I100" s="32">
        <v>0</v>
      </c>
      <c r="J100" s="32">
        <v>0</v>
      </c>
      <c r="K100" s="32">
        <v>0</v>
      </c>
      <c r="L100" s="32">
        <v>910260.31</v>
      </c>
      <c r="M100" s="32">
        <v>1006471.37</v>
      </c>
      <c r="N100" s="32">
        <v>1631555.19</v>
      </c>
      <c r="O100" s="32">
        <v>1163174.4099999999</v>
      </c>
      <c r="P100" s="32">
        <v>8107449.5700000003</v>
      </c>
      <c r="Q100" s="69">
        <f t="shared" si="6"/>
        <v>8107449.5700000003</v>
      </c>
      <c r="R100" s="70">
        <f t="shared" si="7"/>
        <v>3395988.29</v>
      </c>
      <c r="S100" s="69">
        <f t="shared" si="8"/>
        <v>4711461.28</v>
      </c>
      <c r="T100" s="7"/>
      <c r="U100" s="7"/>
      <c r="V100" s="7"/>
      <c r="W100" s="7"/>
      <c r="X100" s="7"/>
    </row>
    <row r="101" spans="1:24" x14ac:dyDescent="0.2">
      <c r="A101" s="142" t="s">
        <v>171</v>
      </c>
      <c r="B101" s="26" t="s">
        <v>172</v>
      </c>
      <c r="C101" s="26" t="s">
        <v>162</v>
      </c>
      <c r="D101" s="32">
        <v>3881596.66</v>
      </c>
      <c r="E101" s="32">
        <v>3614784.99</v>
      </c>
      <c r="F101" s="32">
        <v>0</v>
      </c>
      <c r="G101" s="32">
        <v>0</v>
      </c>
      <c r="H101" s="32">
        <v>0</v>
      </c>
      <c r="I101" s="32">
        <v>0</v>
      </c>
      <c r="J101" s="32">
        <v>0</v>
      </c>
      <c r="K101" s="32">
        <v>0</v>
      </c>
      <c r="L101" s="32">
        <v>2059771.13</v>
      </c>
      <c r="M101" s="32">
        <v>3775356.93</v>
      </c>
      <c r="N101" s="32">
        <v>4482717.1100000003</v>
      </c>
      <c r="O101" s="32">
        <v>5432193.8700000001</v>
      </c>
      <c r="P101" s="32">
        <v>23246420.699999999</v>
      </c>
      <c r="Q101" s="69">
        <f t="shared" ref="Q101:Q133" si="9">SUM(D101:O101)</f>
        <v>23246420.690000001</v>
      </c>
      <c r="R101" s="70">
        <f t="shared" ref="R101:R133" si="10">SUM(D101:I101)</f>
        <v>7496381.6500000004</v>
      </c>
      <c r="S101" s="69">
        <f t="shared" ref="S101:S133" si="11">SUM(J101:O101)</f>
        <v>15750039.040000003</v>
      </c>
      <c r="T101" s="7"/>
      <c r="U101" s="7"/>
      <c r="V101" s="7"/>
      <c r="W101" s="7"/>
      <c r="X101" s="7"/>
    </row>
    <row r="102" spans="1:24" x14ac:dyDescent="0.2">
      <c r="A102" s="143" t="s">
        <v>173</v>
      </c>
      <c r="B102" s="33" t="s">
        <v>174</v>
      </c>
      <c r="C102" s="33" t="s">
        <v>162</v>
      </c>
      <c r="D102" s="34">
        <v>3008558.1</v>
      </c>
      <c r="E102" s="34">
        <v>5801871.0099999998</v>
      </c>
      <c r="F102" s="34">
        <v>3424938.23</v>
      </c>
      <c r="G102" s="34">
        <v>1603948.6</v>
      </c>
      <c r="H102" s="34">
        <v>578262.98</v>
      </c>
      <c r="I102" s="34">
        <v>281435</v>
      </c>
      <c r="J102" s="34">
        <v>674269.99</v>
      </c>
      <c r="K102" s="34">
        <v>6091745.0800000001</v>
      </c>
      <c r="L102" s="34">
        <v>6159339.7000000002</v>
      </c>
      <c r="M102" s="34">
        <v>9124980.3900000006</v>
      </c>
      <c r="N102" s="34">
        <v>10721976.800000001</v>
      </c>
      <c r="O102" s="34">
        <v>9922303.0700000003</v>
      </c>
      <c r="P102" s="34">
        <v>57393629</v>
      </c>
      <c r="Q102" s="69">
        <f t="shared" si="9"/>
        <v>57393628.949999996</v>
      </c>
      <c r="R102" s="70">
        <f t="shared" si="10"/>
        <v>14699013.92</v>
      </c>
      <c r="S102" s="69">
        <f t="shared" si="11"/>
        <v>42694615.030000001</v>
      </c>
      <c r="T102" s="7"/>
      <c r="U102" s="7"/>
      <c r="V102" s="7"/>
      <c r="W102" s="7"/>
      <c r="X102" s="7"/>
    </row>
    <row r="103" spans="1:24" x14ac:dyDescent="0.2">
      <c r="A103" s="142" t="s">
        <v>175</v>
      </c>
      <c r="B103" s="26" t="s">
        <v>176</v>
      </c>
      <c r="C103" s="26" t="s">
        <v>162</v>
      </c>
      <c r="D103" s="32">
        <v>0</v>
      </c>
      <c r="E103" s="32">
        <v>0</v>
      </c>
      <c r="F103" s="32">
        <v>3411084.54</v>
      </c>
      <c r="G103" s="32">
        <v>2769710.34</v>
      </c>
      <c r="H103" s="32">
        <v>1276078.1100000001</v>
      </c>
      <c r="I103" s="32">
        <v>1695793.38</v>
      </c>
      <c r="J103" s="32">
        <v>862408.51</v>
      </c>
      <c r="K103" s="32">
        <v>865804.11</v>
      </c>
      <c r="L103" s="32">
        <v>0</v>
      </c>
      <c r="M103" s="32">
        <v>0</v>
      </c>
      <c r="N103" s="32">
        <v>0</v>
      </c>
      <c r="O103" s="32">
        <v>0</v>
      </c>
      <c r="P103" s="32">
        <v>10880879</v>
      </c>
      <c r="Q103" s="69">
        <f t="shared" si="9"/>
        <v>10880878.99</v>
      </c>
      <c r="R103" s="70">
        <f t="shared" si="10"/>
        <v>9152666.370000001</v>
      </c>
      <c r="S103" s="69">
        <f t="shared" si="11"/>
        <v>1728212.62</v>
      </c>
      <c r="T103" s="7"/>
      <c r="U103" s="7"/>
      <c r="V103" s="7"/>
      <c r="W103" s="7"/>
      <c r="X103" s="7"/>
    </row>
    <row r="104" spans="1:24" x14ac:dyDescent="0.2">
      <c r="A104" s="142" t="s">
        <v>177</v>
      </c>
      <c r="B104" s="26" t="s">
        <v>178</v>
      </c>
      <c r="C104" s="26" t="s">
        <v>162</v>
      </c>
      <c r="D104" s="32">
        <v>1835928.24</v>
      </c>
      <c r="E104" s="32">
        <v>2223339.89</v>
      </c>
      <c r="F104" s="32">
        <v>1537100.41</v>
      </c>
      <c r="G104" s="32">
        <v>1424564.74</v>
      </c>
      <c r="H104" s="32">
        <v>1005977.66</v>
      </c>
      <c r="I104" s="32">
        <v>651262.18000000005</v>
      </c>
      <c r="J104" s="32">
        <v>518437.77</v>
      </c>
      <c r="K104" s="32">
        <v>2364397.33</v>
      </c>
      <c r="L104" s="32">
        <v>2425583.21</v>
      </c>
      <c r="M104" s="32">
        <v>4529503.49</v>
      </c>
      <c r="N104" s="32">
        <v>4821884.6100000003</v>
      </c>
      <c r="O104" s="32">
        <v>5699027.9400000004</v>
      </c>
      <c r="P104" s="32">
        <v>29037007.5</v>
      </c>
      <c r="Q104" s="69">
        <f t="shared" si="9"/>
        <v>29037007.470000003</v>
      </c>
      <c r="R104" s="70">
        <f t="shared" si="10"/>
        <v>8678173.120000001</v>
      </c>
      <c r="S104" s="69">
        <f t="shared" si="11"/>
        <v>20358834.350000001</v>
      </c>
      <c r="T104" s="7"/>
      <c r="U104" s="7"/>
      <c r="V104" s="7"/>
      <c r="W104" s="7"/>
      <c r="X104" s="7"/>
    </row>
    <row r="105" spans="1:24" x14ac:dyDescent="0.2">
      <c r="A105" s="142" t="s">
        <v>179</v>
      </c>
      <c r="B105" s="26" t="s">
        <v>180</v>
      </c>
      <c r="C105" s="26" t="s">
        <v>162</v>
      </c>
      <c r="D105" s="32">
        <v>385566.35</v>
      </c>
      <c r="E105" s="32">
        <v>397942.55</v>
      </c>
      <c r="F105" s="32">
        <v>449827.41</v>
      </c>
      <c r="G105" s="32">
        <v>453635.47</v>
      </c>
      <c r="H105" s="32">
        <v>334157.5</v>
      </c>
      <c r="I105" s="32">
        <v>0</v>
      </c>
      <c r="J105" s="32">
        <v>136201.67000000001</v>
      </c>
      <c r="K105" s="32">
        <v>157450.01</v>
      </c>
      <c r="L105" s="32">
        <v>646866.30000000005</v>
      </c>
      <c r="M105" s="32">
        <v>821382.57</v>
      </c>
      <c r="N105" s="32">
        <v>1042693.42</v>
      </c>
      <c r="O105" s="32">
        <v>1105453.22</v>
      </c>
      <c r="P105" s="32">
        <v>5931176.4699999997</v>
      </c>
      <c r="Q105" s="69">
        <f t="shared" si="9"/>
        <v>5931176.4699999997</v>
      </c>
      <c r="R105" s="70">
        <f t="shared" si="10"/>
        <v>2021129.2799999998</v>
      </c>
      <c r="S105" s="69">
        <f t="shared" si="11"/>
        <v>3910047.1900000004</v>
      </c>
      <c r="T105" s="7"/>
      <c r="U105" s="7"/>
      <c r="V105" s="7"/>
      <c r="W105" s="7"/>
      <c r="X105" s="7"/>
    </row>
    <row r="106" spans="1:24" x14ac:dyDescent="0.2">
      <c r="A106" s="143" t="s">
        <v>181</v>
      </c>
      <c r="B106" s="33" t="s">
        <v>182</v>
      </c>
      <c r="C106" s="33" t="s">
        <v>162</v>
      </c>
      <c r="D106" s="34">
        <v>1085390.6000000001</v>
      </c>
      <c r="E106" s="34">
        <v>1157023.6000000001</v>
      </c>
      <c r="F106" s="34">
        <v>1052240.06</v>
      </c>
      <c r="G106" s="34">
        <v>1086549.71</v>
      </c>
      <c r="H106" s="34">
        <v>606910</v>
      </c>
      <c r="I106" s="34">
        <v>497026.37</v>
      </c>
      <c r="J106" s="34">
        <v>532511.28</v>
      </c>
      <c r="K106" s="34">
        <v>457781.11</v>
      </c>
      <c r="L106" s="34">
        <v>401881.35</v>
      </c>
      <c r="M106" s="34">
        <v>665641.42000000004</v>
      </c>
      <c r="N106" s="34">
        <v>926416.55</v>
      </c>
      <c r="O106" s="34">
        <v>1093301.78</v>
      </c>
      <c r="P106" s="34">
        <v>9562673.8300000001</v>
      </c>
      <c r="Q106" s="69">
        <f t="shared" si="9"/>
        <v>9562673.8300000001</v>
      </c>
      <c r="R106" s="70">
        <f t="shared" si="10"/>
        <v>5485140.3400000008</v>
      </c>
      <c r="S106" s="69">
        <f t="shared" si="11"/>
        <v>4077533.49</v>
      </c>
      <c r="T106" s="7"/>
      <c r="U106" s="7"/>
      <c r="V106" s="7"/>
      <c r="W106" s="7"/>
      <c r="X106" s="7"/>
    </row>
    <row r="107" spans="1:24" x14ac:dyDescent="0.2">
      <c r="A107" s="142" t="s">
        <v>183</v>
      </c>
      <c r="B107" s="26" t="s">
        <v>184</v>
      </c>
      <c r="C107" s="26" t="s">
        <v>162</v>
      </c>
      <c r="D107" s="32">
        <v>5642872.0300000003</v>
      </c>
      <c r="E107" s="32">
        <v>5163000.49</v>
      </c>
      <c r="F107" s="32">
        <v>4730698.82</v>
      </c>
      <c r="G107" s="32">
        <v>4680207.99</v>
      </c>
      <c r="H107" s="32">
        <v>3013175.99</v>
      </c>
      <c r="I107" s="32">
        <v>2681438.71</v>
      </c>
      <c r="J107" s="32">
        <v>2835900.88</v>
      </c>
      <c r="K107" s="32">
        <v>2027045.01</v>
      </c>
      <c r="L107" s="32">
        <v>2276151.7400000002</v>
      </c>
      <c r="M107" s="32">
        <v>4365229.21</v>
      </c>
      <c r="N107" s="32">
        <v>8081315.5800000001</v>
      </c>
      <c r="O107" s="32">
        <v>7441453.1799999997</v>
      </c>
      <c r="P107" s="32">
        <v>52938489.600000001</v>
      </c>
      <c r="Q107" s="69">
        <f t="shared" si="9"/>
        <v>52938489.630000003</v>
      </c>
      <c r="R107" s="70">
        <f t="shared" si="10"/>
        <v>25911394.030000001</v>
      </c>
      <c r="S107" s="69">
        <f t="shared" si="11"/>
        <v>27027095.600000001</v>
      </c>
      <c r="T107" s="7"/>
      <c r="U107" s="7"/>
      <c r="V107" s="7"/>
      <c r="W107" s="7"/>
      <c r="X107" s="7"/>
    </row>
    <row r="108" spans="1:24" x14ac:dyDescent="0.2">
      <c r="A108" s="142" t="s">
        <v>185</v>
      </c>
      <c r="B108" s="26" t="s">
        <v>186</v>
      </c>
      <c r="C108" s="26" t="s">
        <v>162</v>
      </c>
      <c r="D108" s="32">
        <v>804943.68</v>
      </c>
      <c r="E108" s="32">
        <v>748931.79</v>
      </c>
      <c r="F108" s="32">
        <v>687997.35</v>
      </c>
      <c r="G108" s="32">
        <v>753253.38</v>
      </c>
      <c r="H108" s="32">
        <v>506058.35</v>
      </c>
      <c r="I108" s="32">
        <v>358692.08</v>
      </c>
      <c r="J108" s="32">
        <v>361020.99</v>
      </c>
      <c r="K108" s="32">
        <v>271855.23</v>
      </c>
      <c r="L108" s="32">
        <v>329335.88</v>
      </c>
      <c r="M108" s="32">
        <v>760911.95</v>
      </c>
      <c r="N108" s="32">
        <v>684585.18</v>
      </c>
      <c r="O108" s="32">
        <v>750546.59</v>
      </c>
      <c r="P108" s="32">
        <v>7018132.4500000002</v>
      </c>
      <c r="Q108" s="69">
        <f t="shared" si="9"/>
        <v>7018132.4499999993</v>
      </c>
      <c r="R108" s="70">
        <f t="shared" si="10"/>
        <v>3859876.6300000004</v>
      </c>
      <c r="S108" s="69">
        <f t="shared" si="11"/>
        <v>3158255.82</v>
      </c>
      <c r="T108" s="7"/>
      <c r="U108" s="7"/>
      <c r="V108" s="7"/>
      <c r="W108" s="7"/>
      <c r="X108" s="7"/>
    </row>
    <row r="109" spans="1:24" x14ac:dyDescent="0.2">
      <c r="A109" s="142" t="s">
        <v>187</v>
      </c>
      <c r="B109" s="26" t="s">
        <v>188</v>
      </c>
      <c r="C109" s="26" t="s">
        <v>162</v>
      </c>
      <c r="D109" s="32">
        <v>5876269.3899999997</v>
      </c>
      <c r="E109" s="32">
        <v>8070337.8899999997</v>
      </c>
      <c r="F109" s="32">
        <v>5227793.1900000004</v>
      </c>
      <c r="G109" s="32">
        <v>1826272.08</v>
      </c>
      <c r="H109" s="32">
        <v>787227.33</v>
      </c>
      <c r="I109" s="32">
        <v>1063405.6399999999</v>
      </c>
      <c r="J109" s="32">
        <v>520294.24</v>
      </c>
      <c r="K109" s="32">
        <v>10772310.800000001</v>
      </c>
      <c r="L109" s="32">
        <v>11151162.300000001</v>
      </c>
      <c r="M109" s="32">
        <v>17841498.800000001</v>
      </c>
      <c r="N109" s="32">
        <v>18733904.5</v>
      </c>
      <c r="O109" s="32">
        <v>17471066.300000001</v>
      </c>
      <c r="P109" s="32">
        <v>99341542.5</v>
      </c>
      <c r="Q109" s="69">
        <f t="shared" si="9"/>
        <v>99341542.459999993</v>
      </c>
      <c r="R109" s="70">
        <f t="shared" si="10"/>
        <v>22851305.519999996</v>
      </c>
      <c r="S109" s="69">
        <f t="shared" si="11"/>
        <v>76490236.939999998</v>
      </c>
      <c r="T109" s="7"/>
      <c r="U109" s="7"/>
      <c r="V109" s="7"/>
      <c r="W109" s="7"/>
      <c r="X109" s="7"/>
    </row>
    <row r="110" spans="1:24" x14ac:dyDescent="0.2">
      <c r="A110" s="142" t="s">
        <v>189</v>
      </c>
      <c r="B110" s="26" t="s">
        <v>190</v>
      </c>
      <c r="C110" s="26" t="s">
        <v>162</v>
      </c>
      <c r="D110" s="32">
        <v>1384533.71</v>
      </c>
      <c r="E110" s="32">
        <v>2100752.42</v>
      </c>
      <c r="F110" s="32">
        <v>1338966.78</v>
      </c>
      <c r="G110" s="32">
        <v>872392.55</v>
      </c>
      <c r="H110" s="32">
        <v>531224.75</v>
      </c>
      <c r="I110" s="32">
        <v>302611.17</v>
      </c>
      <c r="J110" s="32">
        <v>366653.5</v>
      </c>
      <c r="K110" s="32">
        <v>2110847.6</v>
      </c>
      <c r="L110" s="32">
        <v>1804812.29</v>
      </c>
      <c r="M110" s="32">
        <v>4304395.5</v>
      </c>
      <c r="N110" s="32">
        <v>4026664.03</v>
      </c>
      <c r="O110" s="32">
        <v>4720550.45</v>
      </c>
      <c r="P110" s="32">
        <v>23864404.800000001</v>
      </c>
      <c r="Q110" s="69">
        <f t="shared" si="9"/>
        <v>23864404.75</v>
      </c>
      <c r="R110" s="70">
        <f t="shared" si="10"/>
        <v>6530481.3799999999</v>
      </c>
      <c r="S110" s="69">
        <f t="shared" si="11"/>
        <v>17333923.370000001</v>
      </c>
      <c r="T110" s="7"/>
      <c r="U110" s="7"/>
      <c r="V110" s="7"/>
      <c r="W110" s="7"/>
      <c r="X110" s="7"/>
    </row>
    <row r="111" spans="1:24" x14ac:dyDescent="0.2">
      <c r="A111" s="142" t="s">
        <v>191</v>
      </c>
      <c r="B111" s="26" t="s">
        <v>192</v>
      </c>
      <c r="C111" s="26" t="s">
        <v>162</v>
      </c>
      <c r="D111" s="32">
        <v>0</v>
      </c>
      <c r="E111" s="32">
        <v>0</v>
      </c>
      <c r="F111" s="32">
        <v>2230080.2400000002</v>
      </c>
      <c r="G111" s="32">
        <v>1612584.74</v>
      </c>
      <c r="H111" s="32">
        <v>1062876.05</v>
      </c>
      <c r="I111" s="32">
        <v>590486.69999999995</v>
      </c>
      <c r="J111" s="32">
        <v>475258.59</v>
      </c>
      <c r="K111" s="32">
        <v>400505.85</v>
      </c>
      <c r="L111" s="32">
        <v>0</v>
      </c>
      <c r="M111" s="32">
        <v>0</v>
      </c>
      <c r="N111" s="32">
        <v>0</v>
      </c>
      <c r="O111" s="32">
        <v>0</v>
      </c>
      <c r="P111" s="32">
        <v>6371792.1699999999</v>
      </c>
      <c r="Q111" s="69">
        <f t="shared" si="9"/>
        <v>6371792.1699999999</v>
      </c>
      <c r="R111" s="70">
        <f t="shared" si="10"/>
        <v>5496027.7300000004</v>
      </c>
      <c r="S111" s="69">
        <f t="shared" si="11"/>
        <v>875764.44</v>
      </c>
      <c r="T111" s="7"/>
      <c r="U111" s="7"/>
      <c r="V111" s="7"/>
      <c r="W111" s="7"/>
      <c r="X111" s="7"/>
    </row>
    <row r="112" spans="1:24" x14ac:dyDescent="0.2">
      <c r="A112" s="143" t="s">
        <v>193</v>
      </c>
      <c r="B112" s="33" t="s">
        <v>194</v>
      </c>
      <c r="C112" s="33" t="s">
        <v>162</v>
      </c>
      <c r="D112" s="34">
        <v>2341822.5699999998</v>
      </c>
      <c r="E112" s="34">
        <v>2597611.87</v>
      </c>
      <c r="F112" s="34">
        <v>0</v>
      </c>
      <c r="G112" s="34">
        <v>0</v>
      </c>
      <c r="H112" s="34">
        <v>0</v>
      </c>
      <c r="I112" s="34">
        <v>0</v>
      </c>
      <c r="J112" s="34">
        <v>0</v>
      </c>
      <c r="K112" s="34">
        <v>0</v>
      </c>
      <c r="L112" s="34">
        <v>1347046.69</v>
      </c>
      <c r="M112" s="34">
        <v>1579171.7</v>
      </c>
      <c r="N112" s="34">
        <v>2350115.39</v>
      </c>
      <c r="O112" s="34">
        <v>2909380.31</v>
      </c>
      <c r="P112" s="34">
        <v>13125148.5</v>
      </c>
      <c r="Q112" s="69">
        <f t="shared" si="9"/>
        <v>13125148.529999999</v>
      </c>
      <c r="R112" s="70">
        <f t="shared" si="10"/>
        <v>4939434.4399999995</v>
      </c>
      <c r="S112" s="69">
        <f t="shared" si="11"/>
        <v>8185714.0899999999</v>
      </c>
      <c r="T112" s="7"/>
      <c r="U112" s="7"/>
      <c r="V112" s="7"/>
      <c r="W112" s="7"/>
      <c r="X112" s="7"/>
    </row>
    <row r="113" spans="1:24" x14ac:dyDescent="0.2">
      <c r="A113" s="142" t="s">
        <v>195</v>
      </c>
      <c r="B113" s="26" t="s">
        <v>196</v>
      </c>
      <c r="C113" s="26" t="s">
        <v>162</v>
      </c>
      <c r="D113" s="32">
        <v>1770304.07</v>
      </c>
      <c r="E113" s="32">
        <v>1784547.21</v>
      </c>
      <c r="F113" s="32">
        <v>0</v>
      </c>
      <c r="G113" s="32">
        <v>0</v>
      </c>
      <c r="H113" s="32">
        <v>0</v>
      </c>
      <c r="I113" s="32">
        <v>0</v>
      </c>
      <c r="J113" s="32">
        <v>0</v>
      </c>
      <c r="K113" s="32">
        <v>0</v>
      </c>
      <c r="L113" s="32">
        <v>925109.21</v>
      </c>
      <c r="M113" s="32">
        <v>1173359.42</v>
      </c>
      <c r="N113" s="32">
        <v>2736924.27</v>
      </c>
      <c r="O113" s="32">
        <v>2505818.41</v>
      </c>
      <c r="P113" s="32">
        <v>10896062.6</v>
      </c>
      <c r="Q113" s="69">
        <f t="shared" si="9"/>
        <v>10896062.59</v>
      </c>
      <c r="R113" s="70">
        <f t="shared" si="10"/>
        <v>3554851.2800000003</v>
      </c>
      <c r="S113" s="69">
        <f t="shared" si="11"/>
        <v>7341211.3100000005</v>
      </c>
      <c r="T113" s="7"/>
      <c r="U113" s="7"/>
      <c r="V113" s="7"/>
      <c r="W113" s="7"/>
      <c r="X113" s="7"/>
    </row>
    <row r="114" spans="1:24" x14ac:dyDescent="0.2">
      <c r="A114" s="142" t="s">
        <v>197</v>
      </c>
      <c r="B114" s="26" t="s">
        <v>198</v>
      </c>
      <c r="C114" s="26" t="s">
        <v>162</v>
      </c>
      <c r="D114" s="32">
        <v>4126143.11</v>
      </c>
      <c r="E114" s="32">
        <v>2822117.57</v>
      </c>
      <c r="F114" s="32">
        <v>3178590.78</v>
      </c>
      <c r="G114" s="32">
        <v>2311826.86</v>
      </c>
      <c r="H114" s="32">
        <v>1625353.5</v>
      </c>
      <c r="I114" s="32">
        <v>1175311.78</v>
      </c>
      <c r="J114" s="32">
        <v>944797.26</v>
      </c>
      <c r="K114" s="32">
        <v>3023332.87</v>
      </c>
      <c r="L114" s="32">
        <v>2660408.3199999998</v>
      </c>
      <c r="M114" s="32">
        <v>6083529.3200000003</v>
      </c>
      <c r="N114" s="32">
        <v>5320816.63</v>
      </c>
      <c r="O114" s="32">
        <v>6385187.6399999997</v>
      </c>
      <c r="P114" s="32">
        <v>39657415.600000001</v>
      </c>
      <c r="Q114" s="69">
        <f t="shared" si="9"/>
        <v>39657415.639999993</v>
      </c>
      <c r="R114" s="70">
        <f t="shared" si="10"/>
        <v>15239343.599999998</v>
      </c>
      <c r="S114" s="69">
        <f t="shared" si="11"/>
        <v>24418072.039999999</v>
      </c>
      <c r="T114" s="7"/>
      <c r="U114" s="7"/>
      <c r="V114" s="7"/>
      <c r="W114" s="7"/>
      <c r="X114" s="7"/>
    </row>
    <row r="115" spans="1:24" x14ac:dyDescent="0.2">
      <c r="A115" s="142" t="s">
        <v>199</v>
      </c>
      <c r="B115" s="26" t="s">
        <v>200</v>
      </c>
      <c r="C115" s="26" t="s">
        <v>162</v>
      </c>
      <c r="D115" s="32">
        <v>0</v>
      </c>
      <c r="E115" s="32">
        <v>0</v>
      </c>
      <c r="F115" s="32">
        <v>5410818.21</v>
      </c>
      <c r="G115" s="32">
        <v>4035851.02</v>
      </c>
      <c r="H115" s="32">
        <v>2392403.04</v>
      </c>
      <c r="I115" s="32">
        <v>1446074.73</v>
      </c>
      <c r="J115" s="32">
        <v>1279202.18</v>
      </c>
      <c r="K115" s="32">
        <v>1316554.3600000001</v>
      </c>
      <c r="L115" s="32">
        <v>0</v>
      </c>
      <c r="M115" s="32">
        <v>0</v>
      </c>
      <c r="N115" s="32">
        <v>0</v>
      </c>
      <c r="O115" s="32">
        <v>0</v>
      </c>
      <c r="P115" s="32">
        <v>15880903.5</v>
      </c>
      <c r="Q115" s="69">
        <f t="shared" si="9"/>
        <v>15880903.539999999</v>
      </c>
      <c r="R115" s="70">
        <f t="shared" si="10"/>
        <v>13285147</v>
      </c>
      <c r="S115" s="69">
        <f t="shared" si="11"/>
        <v>2595756.54</v>
      </c>
      <c r="T115" s="7"/>
      <c r="U115" s="7"/>
      <c r="V115" s="7"/>
      <c r="W115" s="7"/>
      <c r="X115" s="7"/>
    </row>
    <row r="116" spans="1:24" x14ac:dyDescent="0.2">
      <c r="A116" s="142" t="s">
        <v>201</v>
      </c>
      <c r="B116" s="26" t="s">
        <v>202</v>
      </c>
      <c r="C116" s="26" t="s">
        <v>162</v>
      </c>
      <c r="D116" s="32">
        <v>612916.76</v>
      </c>
      <c r="E116" s="32">
        <v>526872.68000000005</v>
      </c>
      <c r="F116" s="32">
        <v>591111.06999999995</v>
      </c>
      <c r="G116" s="32">
        <v>560465.23</v>
      </c>
      <c r="H116" s="32">
        <v>423148.3</v>
      </c>
      <c r="I116" s="32">
        <v>564001.29</v>
      </c>
      <c r="J116" s="32">
        <v>155659.04999999999</v>
      </c>
      <c r="K116" s="32">
        <v>266178.33</v>
      </c>
      <c r="L116" s="32">
        <v>887261.1</v>
      </c>
      <c r="M116" s="32">
        <v>837520.7</v>
      </c>
      <c r="N116" s="32">
        <v>1054630.81</v>
      </c>
      <c r="O116" s="32">
        <v>1116470.22</v>
      </c>
      <c r="P116" s="32">
        <v>7596235.54</v>
      </c>
      <c r="Q116" s="69">
        <f t="shared" si="9"/>
        <v>7596235.54</v>
      </c>
      <c r="R116" s="70">
        <f t="shared" si="10"/>
        <v>3278515.3299999996</v>
      </c>
      <c r="S116" s="69">
        <f t="shared" si="11"/>
        <v>4317720.21</v>
      </c>
      <c r="T116" s="7"/>
      <c r="U116" s="7"/>
      <c r="V116" s="7"/>
      <c r="W116" s="7"/>
      <c r="X116" s="7"/>
    </row>
    <row r="117" spans="1:24" x14ac:dyDescent="0.2">
      <c r="A117" s="142" t="s">
        <v>203</v>
      </c>
      <c r="B117" s="26" t="s">
        <v>204</v>
      </c>
      <c r="C117" s="26" t="s">
        <v>162</v>
      </c>
      <c r="D117" s="32">
        <v>6211608.6699999999</v>
      </c>
      <c r="E117" s="32">
        <v>4929679.37</v>
      </c>
      <c r="F117" s="32">
        <v>0</v>
      </c>
      <c r="G117" s="32">
        <v>0</v>
      </c>
      <c r="H117" s="32">
        <v>0</v>
      </c>
      <c r="I117" s="32">
        <v>0</v>
      </c>
      <c r="J117" s="32">
        <v>0</v>
      </c>
      <c r="K117" s="32">
        <v>0</v>
      </c>
      <c r="L117" s="32">
        <v>2630834.87</v>
      </c>
      <c r="M117" s="32">
        <v>5317757.84</v>
      </c>
      <c r="N117" s="32">
        <v>6224262.7300000004</v>
      </c>
      <c r="O117" s="32">
        <v>7668152.2300000004</v>
      </c>
      <c r="P117" s="32">
        <v>32982295.699999999</v>
      </c>
      <c r="Q117" s="69">
        <f t="shared" si="9"/>
        <v>32982295.710000001</v>
      </c>
      <c r="R117" s="70">
        <f t="shared" si="10"/>
        <v>11141288.039999999</v>
      </c>
      <c r="S117" s="69">
        <f t="shared" si="11"/>
        <v>21841007.670000002</v>
      </c>
      <c r="T117" s="7"/>
      <c r="U117" s="7"/>
      <c r="V117" s="7"/>
      <c r="W117" s="7"/>
      <c r="X117" s="7"/>
    </row>
    <row r="118" spans="1:24" x14ac:dyDescent="0.2">
      <c r="A118" s="143" t="s">
        <v>205</v>
      </c>
      <c r="B118" s="33" t="s">
        <v>206</v>
      </c>
      <c r="C118" s="33" t="s">
        <v>162</v>
      </c>
      <c r="D118" s="34">
        <v>1146911.01</v>
      </c>
      <c r="E118" s="34">
        <v>857237.16</v>
      </c>
      <c r="F118" s="34">
        <v>1335520.77</v>
      </c>
      <c r="G118" s="34">
        <v>1392494.99</v>
      </c>
      <c r="H118" s="34">
        <v>890597.07</v>
      </c>
      <c r="I118" s="34">
        <v>948320.95</v>
      </c>
      <c r="J118" s="34">
        <v>678759.12</v>
      </c>
      <c r="K118" s="34">
        <v>630141.49</v>
      </c>
      <c r="L118" s="34">
        <v>809131.1</v>
      </c>
      <c r="M118" s="34">
        <v>1874078.39</v>
      </c>
      <c r="N118" s="34">
        <v>2235326.8199999998</v>
      </c>
      <c r="O118" s="34">
        <v>2424124.08</v>
      </c>
      <c r="P118" s="34">
        <v>15222643</v>
      </c>
      <c r="Q118" s="69">
        <f t="shared" si="9"/>
        <v>15222642.950000001</v>
      </c>
      <c r="R118" s="70">
        <f t="shared" si="10"/>
        <v>6571081.9500000002</v>
      </c>
      <c r="S118" s="69">
        <f t="shared" si="11"/>
        <v>8651561</v>
      </c>
      <c r="T118" s="7"/>
      <c r="U118" s="7"/>
      <c r="V118" s="7"/>
      <c r="W118" s="7"/>
      <c r="X118" s="7"/>
    </row>
    <row r="119" spans="1:24" x14ac:dyDescent="0.2">
      <c r="A119" s="142" t="s">
        <v>207</v>
      </c>
      <c r="B119" s="26" t="s">
        <v>208</v>
      </c>
      <c r="C119" s="26" t="s">
        <v>162</v>
      </c>
      <c r="D119" s="32">
        <v>0</v>
      </c>
      <c r="E119" s="32">
        <v>0</v>
      </c>
      <c r="F119" s="32">
        <v>1618377.2</v>
      </c>
      <c r="G119" s="32">
        <v>1493749.69</v>
      </c>
      <c r="H119" s="32">
        <v>944795.2</v>
      </c>
      <c r="I119" s="32">
        <v>543613.31999999995</v>
      </c>
      <c r="J119" s="32">
        <v>510617.09</v>
      </c>
      <c r="K119" s="32">
        <v>412150.21</v>
      </c>
      <c r="L119" s="32">
        <v>0</v>
      </c>
      <c r="M119" s="32">
        <v>0</v>
      </c>
      <c r="N119" s="32">
        <v>0</v>
      </c>
      <c r="O119" s="32">
        <v>0</v>
      </c>
      <c r="P119" s="32">
        <v>5523302.71</v>
      </c>
      <c r="Q119" s="69">
        <f t="shared" si="9"/>
        <v>5523302.71</v>
      </c>
      <c r="R119" s="70">
        <f t="shared" si="10"/>
        <v>4600535.41</v>
      </c>
      <c r="S119" s="69">
        <f t="shared" si="11"/>
        <v>922767.3</v>
      </c>
      <c r="T119" s="7"/>
      <c r="U119" s="7"/>
      <c r="V119" s="7"/>
      <c r="W119" s="7"/>
      <c r="X119" s="7"/>
    </row>
    <row r="120" spans="1:24" x14ac:dyDescent="0.2">
      <c r="A120" s="142" t="s">
        <v>209</v>
      </c>
      <c r="B120" s="26" t="s">
        <v>210</v>
      </c>
      <c r="C120" s="26" t="s">
        <v>162</v>
      </c>
      <c r="D120" s="32">
        <v>148764.81</v>
      </c>
      <c r="E120" s="32">
        <v>111161.63</v>
      </c>
      <c r="F120" s="32">
        <v>173299.16</v>
      </c>
      <c r="G120" s="32">
        <v>180561.99</v>
      </c>
      <c r="H120" s="32">
        <v>115600.02</v>
      </c>
      <c r="I120" s="32">
        <v>123064.6</v>
      </c>
      <c r="J120" s="32">
        <v>88001.9</v>
      </c>
      <c r="K120" s="32">
        <v>81820.27</v>
      </c>
      <c r="L120" s="32">
        <v>104914.7</v>
      </c>
      <c r="M120" s="32">
        <v>243041.38</v>
      </c>
      <c r="N120" s="32">
        <v>289890.08</v>
      </c>
      <c r="O120" s="32">
        <v>314304.19</v>
      </c>
      <c r="P120" s="32">
        <v>1974424.73</v>
      </c>
      <c r="Q120" s="69">
        <f t="shared" si="9"/>
        <v>1974424.73</v>
      </c>
      <c r="R120" s="70">
        <f t="shared" si="10"/>
        <v>852452.21</v>
      </c>
      <c r="S120" s="69">
        <f t="shared" si="11"/>
        <v>1121972.52</v>
      </c>
      <c r="T120" s="7"/>
      <c r="U120" s="7"/>
      <c r="V120" s="7"/>
      <c r="W120" s="7"/>
      <c r="X120" s="7"/>
    </row>
    <row r="121" spans="1:24" x14ac:dyDescent="0.2">
      <c r="A121" s="142" t="s">
        <v>211</v>
      </c>
      <c r="B121" s="26" t="s">
        <v>212</v>
      </c>
      <c r="C121" s="26" t="s">
        <v>162</v>
      </c>
      <c r="D121" s="32">
        <v>13892208.5</v>
      </c>
      <c r="E121" s="32">
        <v>15881225.800000001</v>
      </c>
      <c r="F121" s="32">
        <v>15187130.300000001</v>
      </c>
      <c r="G121" s="32">
        <v>14093171.699999999</v>
      </c>
      <c r="H121" s="32">
        <v>8824588.0299999993</v>
      </c>
      <c r="I121" s="32">
        <v>5817692.6200000001</v>
      </c>
      <c r="J121" s="32">
        <v>7902851.7999999998</v>
      </c>
      <c r="K121" s="32">
        <v>10144344.6</v>
      </c>
      <c r="L121" s="32">
        <v>9576321.4100000001</v>
      </c>
      <c r="M121" s="32">
        <v>17856084.100000001</v>
      </c>
      <c r="N121" s="32">
        <v>16165940.300000001</v>
      </c>
      <c r="O121" s="32">
        <v>16247479.1</v>
      </c>
      <c r="P121" s="32">
        <v>151589038</v>
      </c>
      <c r="Q121" s="69">
        <f t="shared" si="9"/>
        <v>151589038.25999999</v>
      </c>
      <c r="R121" s="70">
        <f t="shared" si="10"/>
        <v>73696016.950000003</v>
      </c>
      <c r="S121" s="69">
        <f t="shared" si="11"/>
        <v>77893021.309999987</v>
      </c>
      <c r="T121" s="7"/>
      <c r="U121" s="7"/>
      <c r="V121" s="7"/>
      <c r="W121" s="7"/>
      <c r="X121" s="7"/>
    </row>
    <row r="122" spans="1:24" x14ac:dyDescent="0.2">
      <c r="A122" s="143" t="s">
        <v>213</v>
      </c>
      <c r="B122" s="33" t="s">
        <v>214</v>
      </c>
      <c r="C122" s="33" t="s">
        <v>162</v>
      </c>
      <c r="D122" s="34">
        <v>422348.77</v>
      </c>
      <c r="E122" s="34">
        <v>362250.62</v>
      </c>
      <c r="F122" s="34">
        <v>386552.98</v>
      </c>
      <c r="G122" s="34">
        <v>481269.89</v>
      </c>
      <c r="H122" s="34">
        <v>299521.44</v>
      </c>
      <c r="I122" s="34">
        <v>125458.36</v>
      </c>
      <c r="J122" s="34">
        <v>64628.69</v>
      </c>
      <c r="K122" s="34">
        <v>40539.089999999997</v>
      </c>
      <c r="L122" s="34">
        <v>599027.30000000005</v>
      </c>
      <c r="M122" s="34">
        <v>1042239.56</v>
      </c>
      <c r="N122" s="34">
        <v>233722.56</v>
      </c>
      <c r="O122" s="34">
        <v>76095.72</v>
      </c>
      <c r="P122" s="34">
        <v>4133654.98</v>
      </c>
      <c r="Q122" s="69">
        <f t="shared" si="9"/>
        <v>4133654.9800000009</v>
      </c>
      <c r="R122" s="70">
        <f t="shared" si="10"/>
        <v>2077402.0600000003</v>
      </c>
      <c r="S122" s="69">
        <f t="shared" si="11"/>
        <v>2056252.9200000002</v>
      </c>
      <c r="T122" s="7"/>
      <c r="U122" s="7"/>
      <c r="V122" s="7"/>
      <c r="W122" s="7"/>
      <c r="X122" s="7"/>
    </row>
    <row r="123" spans="1:24" x14ac:dyDescent="0.2">
      <c r="A123" s="143" t="s">
        <v>215</v>
      </c>
      <c r="B123" s="33" t="s">
        <v>216</v>
      </c>
      <c r="C123" s="33" t="s">
        <v>162</v>
      </c>
      <c r="D123" s="34">
        <v>275045.98</v>
      </c>
      <c r="E123" s="34">
        <v>314352.62</v>
      </c>
      <c r="F123" s="34">
        <v>300717.45</v>
      </c>
      <c r="G123" s="34">
        <v>278901.18</v>
      </c>
      <c r="H123" s="34">
        <v>174778.08</v>
      </c>
      <c r="I123" s="34">
        <v>115279.16</v>
      </c>
      <c r="J123" s="34">
        <v>145592.24</v>
      </c>
      <c r="K123" s="34">
        <v>199804.86</v>
      </c>
      <c r="L123" s="34">
        <v>188660.37</v>
      </c>
      <c r="M123" s="34">
        <v>351847.6</v>
      </c>
      <c r="N123" s="34">
        <v>318414.12</v>
      </c>
      <c r="O123" s="34">
        <v>329558.61</v>
      </c>
      <c r="P123" s="34">
        <v>2992952.27</v>
      </c>
      <c r="Q123" s="69">
        <f t="shared" si="9"/>
        <v>2992952.27</v>
      </c>
      <c r="R123" s="70">
        <f t="shared" si="10"/>
        <v>1459074.47</v>
      </c>
      <c r="S123" s="69">
        <f t="shared" si="11"/>
        <v>1533877.7999999998</v>
      </c>
      <c r="T123" s="7"/>
      <c r="U123" s="7"/>
      <c r="V123" s="7"/>
      <c r="W123" s="7"/>
      <c r="X123" s="7"/>
    </row>
    <row r="124" spans="1:24" x14ac:dyDescent="0.2">
      <c r="A124" s="143" t="s">
        <v>97</v>
      </c>
      <c r="B124" s="33" t="s">
        <v>98</v>
      </c>
      <c r="C124" s="33" t="s">
        <v>99</v>
      </c>
      <c r="D124" s="34">
        <v>887705.56</v>
      </c>
      <c r="E124" s="34">
        <v>963295.89</v>
      </c>
      <c r="F124" s="34">
        <v>1068253.68</v>
      </c>
      <c r="G124" s="34">
        <v>1071988.83</v>
      </c>
      <c r="H124" s="34">
        <v>623023.47</v>
      </c>
      <c r="I124" s="34">
        <v>434398.26</v>
      </c>
      <c r="J124" s="34">
        <v>559525.88</v>
      </c>
      <c r="K124" s="34">
        <v>514479.22</v>
      </c>
      <c r="L124" s="34">
        <v>673218.85</v>
      </c>
      <c r="M124" s="34">
        <v>1061113.3799999999</v>
      </c>
      <c r="N124" s="34">
        <v>1415631.89</v>
      </c>
      <c r="O124" s="34">
        <v>1454706.26</v>
      </c>
      <c r="P124" s="34">
        <v>10727341.199999999</v>
      </c>
      <c r="Q124" s="69">
        <f t="shared" si="9"/>
        <v>10727341.169999998</v>
      </c>
      <c r="R124" s="70">
        <f t="shared" si="10"/>
        <v>5048665.6899999995</v>
      </c>
      <c r="S124" s="69">
        <f t="shared" si="11"/>
        <v>5678675.4799999995</v>
      </c>
      <c r="T124" s="7"/>
      <c r="U124" s="7"/>
      <c r="V124" s="7"/>
      <c r="W124" s="7"/>
      <c r="X124" s="7"/>
    </row>
    <row r="125" spans="1:24" x14ac:dyDescent="0.2">
      <c r="A125" s="142" t="s">
        <v>100</v>
      </c>
      <c r="B125" s="26" t="s">
        <v>101</v>
      </c>
      <c r="C125" s="26" t="s">
        <v>99</v>
      </c>
      <c r="D125" s="32">
        <v>616463.6</v>
      </c>
      <c r="E125" s="32">
        <v>668859.84</v>
      </c>
      <c r="F125" s="32">
        <v>742149.8</v>
      </c>
      <c r="G125" s="32">
        <v>744640.24</v>
      </c>
      <c r="H125" s="32">
        <v>432624.24</v>
      </c>
      <c r="I125" s="32">
        <v>301698.48</v>
      </c>
      <c r="J125" s="32">
        <v>388863.73</v>
      </c>
      <c r="K125" s="32">
        <v>357457.23</v>
      </c>
      <c r="L125" s="32">
        <v>467563.36</v>
      </c>
      <c r="M125" s="32">
        <v>737013.23</v>
      </c>
      <c r="N125" s="32">
        <v>983588.93</v>
      </c>
      <c r="O125" s="32">
        <v>1010340.07</v>
      </c>
      <c r="P125" s="32">
        <v>7451262.75</v>
      </c>
      <c r="Q125" s="69">
        <f t="shared" si="9"/>
        <v>7451262.75</v>
      </c>
      <c r="R125" s="70">
        <f t="shared" si="10"/>
        <v>3506436.1999999997</v>
      </c>
      <c r="S125" s="69">
        <f t="shared" si="11"/>
        <v>3944826.55</v>
      </c>
      <c r="T125" s="7"/>
      <c r="U125" s="7"/>
      <c r="V125" s="7"/>
      <c r="W125" s="7"/>
      <c r="X125" s="7"/>
    </row>
    <row r="126" spans="1:24" x14ac:dyDescent="0.2">
      <c r="A126" s="142" t="s">
        <v>10</v>
      </c>
      <c r="B126" s="26" t="s">
        <v>11</v>
      </c>
      <c r="C126" s="26" t="s">
        <v>12</v>
      </c>
      <c r="D126" s="32">
        <v>452823.52</v>
      </c>
      <c r="E126" s="32">
        <v>830309</v>
      </c>
      <c r="F126" s="32">
        <v>684559.12</v>
      </c>
      <c r="G126" s="32">
        <v>415591.52</v>
      </c>
      <c r="H126" s="32">
        <v>654330.52</v>
      </c>
      <c r="I126" s="32">
        <v>483000.12</v>
      </c>
      <c r="J126" s="32">
        <v>911418.8</v>
      </c>
      <c r="K126" s="32">
        <v>758005.36</v>
      </c>
      <c r="L126" s="32">
        <v>706101.56</v>
      </c>
      <c r="M126" s="32">
        <v>976630.76</v>
      </c>
      <c r="N126" s="32">
        <v>664264.4</v>
      </c>
      <c r="O126" s="32">
        <v>1001639.1</v>
      </c>
      <c r="P126" s="32">
        <v>8538673.7799999993</v>
      </c>
      <c r="Q126" s="69">
        <f t="shared" si="9"/>
        <v>8538673.7800000012</v>
      </c>
      <c r="R126" s="70">
        <f t="shared" si="10"/>
        <v>3520613.8000000003</v>
      </c>
      <c r="S126" s="69">
        <f t="shared" si="11"/>
        <v>5018059.9800000004</v>
      </c>
      <c r="T126" s="7"/>
      <c r="U126" s="7"/>
      <c r="V126" s="7"/>
      <c r="W126" s="7"/>
      <c r="X126" s="7"/>
    </row>
    <row r="127" spans="1:24" x14ac:dyDescent="0.2">
      <c r="A127" s="142" t="s">
        <v>13</v>
      </c>
      <c r="B127" s="26" t="s">
        <v>14</v>
      </c>
      <c r="C127" s="26" t="s">
        <v>12</v>
      </c>
      <c r="D127" s="32">
        <v>1187740</v>
      </c>
      <c r="E127" s="32">
        <v>477950.48</v>
      </c>
      <c r="F127" s="32">
        <v>449547.96</v>
      </c>
      <c r="G127" s="32">
        <v>981069.68</v>
      </c>
      <c r="H127" s="32">
        <v>316646.08</v>
      </c>
      <c r="I127" s="32">
        <v>420491.6</v>
      </c>
      <c r="J127" s="32">
        <v>519923.08</v>
      </c>
      <c r="K127" s="32">
        <v>299037.63</v>
      </c>
      <c r="L127" s="32">
        <v>380819.72</v>
      </c>
      <c r="M127" s="32">
        <v>337567.18</v>
      </c>
      <c r="N127" s="32">
        <v>350990.52</v>
      </c>
      <c r="O127" s="32">
        <v>306494.93</v>
      </c>
      <c r="P127" s="32">
        <v>6028278.8600000003</v>
      </c>
      <c r="Q127" s="69">
        <f t="shared" si="9"/>
        <v>6028278.8599999994</v>
      </c>
      <c r="R127" s="70">
        <f t="shared" si="10"/>
        <v>3833445.8000000003</v>
      </c>
      <c r="S127" s="69">
        <f t="shared" si="11"/>
        <v>2194833.06</v>
      </c>
      <c r="T127" s="7"/>
      <c r="U127" s="7"/>
      <c r="V127" s="7"/>
      <c r="W127" s="7"/>
      <c r="X127" s="7"/>
    </row>
    <row r="128" spans="1:24" x14ac:dyDescent="0.2">
      <c r="A128" s="142" t="s">
        <v>15</v>
      </c>
      <c r="B128" s="26" t="s">
        <v>16</v>
      </c>
      <c r="C128" s="26" t="s">
        <v>12</v>
      </c>
      <c r="D128" s="32">
        <v>6743801.4000000004</v>
      </c>
      <c r="E128" s="32">
        <v>6518772.9199999999</v>
      </c>
      <c r="F128" s="32">
        <v>5828490.3200000003</v>
      </c>
      <c r="G128" s="32">
        <v>6191981</v>
      </c>
      <c r="H128" s="32">
        <v>5709121.4000000004</v>
      </c>
      <c r="I128" s="32">
        <v>4139440.52</v>
      </c>
      <c r="J128" s="32">
        <v>7230164.5199999996</v>
      </c>
      <c r="K128" s="32">
        <v>6343014.7000000002</v>
      </c>
      <c r="L128" s="32">
        <v>6332791.7999999998</v>
      </c>
      <c r="M128" s="32">
        <v>7172847.46</v>
      </c>
      <c r="N128" s="32">
        <v>5466679.4000000004</v>
      </c>
      <c r="O128" s="32">
        <v>8010385.96</v>
      </c>
      <c r="P128" s="32">
        <v>75687491.400000006</v>
      </c>
      <c r="Q128" s="69">
        <f t="shared" si="9"/>
        <v>75687491.399999991</v>
      </c>
      <c r="R128" s="70">
        <f t="shared" si="10"/>
        <v>35131607.560000002</v>
      </c>
      <c r="S128" s="69">
        <f t="shared" si="11"/>
        <v>40555883.840000004</v>
      </c>
      <c r="T128" s="7"/>
      <c r="U128" s="7"/>
      <c r="V128" s="7"/>
      <c r="W128" s="7"/>
      <c r="X128" s="7"/>
    </row>
    <row r="129" spans="1:24" x14ac:dyDescent="0.2">
      <c r="A129" s="142" t="s">
        <v>17</v>
      </c>
      <c r="B129" s="26" t="s">
        <v>18</v>
      </c>
      <c r="C129" s="26" t="s">
        <v>12</v>
      </c>
      <c r="D129" s="32">
        <v>3726184</v>
      </c>
      <c r="E129" s="32">
        <v>3117035.24</v>
      </c>
      <c r="F129" s="32">
        <v>2258913.48</v>
      </c>
      <c r="G129" s="32">
        <v>1887798.16</v>
      </c>
      <c r="H129" s="32">
        <v>1278201.32</v>
      </c>
      <c r="I129" s="32">
        <v>2010460.64</v>
      </c>
      <c r="J129" s="32">
        <v>3188069.68</v>
      </c>
      <c r="K129" s="32">
        <v>1829277.39</v>
      </c>
      <c r="L129" s="32">
        <v>893633.95</v>
      </c>
      <c r="M129" s="32">
        <v>2356011.38</v>
      </c>
      <c r="N129" s="32">
        <v>1550621.98</v>
      </c>
      <c r="O129" s="32">
        <v>1146436.52</v>
      </c>
      <c r="P129" s="32">
        <v>25242643.699999999</v>
      </c>
      <c r="Q129" s="69">
        <f t="shared" si="9"/>
        <v>25242643.740000002</v>
      </c>
      <c r="R129" s="70">
        <f t="shared" si="10"/>
        <v>14278592.840000002</v>
      </c>
      <c r="S129" s="69">
        <f t="shared" si="11"/>
        <v>10964050.9</v>
      </c>
      <c r="T129" s="7"/>
      <c r="U129" s="7"/>
      <c r="V129" s="7"/>
      <c r="W129" s="7"/>
      <c r="X129" s="7"/>
    </row>
    <row r="130" spans="1:24" x14ac:dyDescent="0.2">
      <c r="A130" s="143" t="s">
        <v>19</v>
      </c>
      <c r="B130" s="33" t="s">
        <v>20</v>
      </c>
      <c r="C130" s="33" t="s">
        <v>12</v>
      </c>
      <c r="D130" s="34">
        <v>216651.4</v>
      </c>
      <c r="E130" s="34">
        <v>218161.5</v>
      </c>
      <c r="F130" s="34">
        <v>179583.5</v>
      </c>
      <c r="G130" s="34">
        <v>226556.5</v>
      </c>
      <c r="H130" s="34">
        <v>187674.5</v>
      </c>
      <c r="I130" s="34">
        <v>200378.5</v>
      </c>
      <c r="J130" s="34">
        <v>297777.5</v>
      </c>
      <c r="K130" s="34">
        <v>286291.09999999998</v>
      </c>
      <c r="L130" s="34">
        <v>277640.92</v>
      </c>
      <c r="M130" s="34">
        <v>268784.45</v>
      </c>
      <c r="N130" s="34">
        <v>279082.95</v>
      </c>
      <c r="O130" s="34">
        <v>300091.53000000003</v>
      </c>
      <c r="P130" s="34">
        <v>2938674.35</v>
      </c>
      <c r="Q130" s="69">
        <f t="shared" si="9"/>
        <v>2938674.3500000006</v>
      </c>
      <c r="R130" s="70">
        <f t="shared" si="10"/>
        <v>1229005.8999999999</v>
      </c>
      <c r="S130" s="69">
        <f t="shared" si="11"/>
        <v>1709668.45</v>
      </c>
      <c r="T130" s="7"/>
      <c r="U130" s="7"/>
      <c r="V130" s="7"/>
      <c r="W130" s="7"/>
      <c r="X130" s="7"/>
    </row>
    <row r="131" spans="1:24" x14ac:dyDescent="0.2">
      <c r="A131" s="143" t="s">
        <v>21</v>
      </c>
      <c r="B131" s="33" t="s">
        <v>22</v>
      </c>
      <c r="C131" s="33" t="s">
        <v>12</v>
      </c>
      <c r="D131" s="34">
        <v>566364.80000000005</v>
      </c>
      <c r="E131" s="34">
        <v>474708.5</v>
      </c>
      <c r="F131" s="34">
        <v>472394.5</v>
      </c>
      <c r="G131" s="34">
        <v>586507.5</v>
      </c>
      <c r="H131" s="34">
        <v>483334.5</v>
      </c>
      <c r="I131" s="34">
        <v>460235.5</v>
      </c>
      <c r="J131" s="34">
        <v>646178.5</v>
      </c>
      <c r="K131" s="34">
        <v>627369.34</v>
      </c>
      <c r="L131" s="34">
        <v>601830.38</v>
      </c>
      <c r="M131" s="34">
        <v>601006.22</v>
      </c>
      <c r="N131" s="34">
        <v>646112.73</v>
      </c>
      <c r="O131" s="34">
        <v>665472.99</v>
      </c>
      <c r="P131" s="34">
        <v>6831515.46</v>
      </c>
      <c r="Q131" s="69">
        <f t="shared" si="9"/>
        <v>6831515.459999999</v>
      </c>
      <c r="R131" s="70">
        <f t="shared" si="10"/>
        <v>3043545.3</v>
      </c>
      <c r="S131" s="69">
        <f t="shared" si="11"/>
        <v>3787970.1599999992</v>
      </c>
      <c r="T131" s="7"/>
      <c r="U131" s="7"/>
      <c r="V131" s="7"/>
      <c r="W131" s="7"/>
      <c r="X131" s="7"/>
    </row>
    <row r="132" spans="1:24" x14ac:dyDescent="0.2">
      <c r="A132" s="143" t="s">
        <v>23</v>
      </c>
      <c r="B132" s="33" t="s">
        <v>24</v>
      </c>
      <c r="C132" s="33" t="s">
        <v>12</v>
      </c>
      <c r="D132" s="34">
        <v>184731.92</v>
      </c>
      <c r="E132" s="34">
        <v>164156.20000000001</v>
      </c>
      <c r="F132" s="34">
        <v>164156.20000000001</v>
      </c>
      <c r="G132" s="34">
        <v>199100.74</v>
      </c>
      <c r="H132" s="34">
        <v>163810.20000000001</v>
      </c>
      <c r="I132" s="34">
        <v>163810.20000000001</v>
      </c>
      <c r="J132" s="34">
        <v>199100.74</v>
      </c>
      <c r="K132" s="34">
        <v>175259.8</v>
      </c>
      <c r="L132" s="34">
        <v>175259.8</v>
      </c>
      <c r="M132" s="34">
        <v>213017.06</v>
      </c>
      <c r="N132" s="34">
        <v>175259.8</v>
      </c>
      <c r="O132" s="34">
        <v>185538.1</v>
      </c>
      <c r="P132" s="34">
        <v>2163200.7599999998</v>
      </c>
      <c r="Q132" s="69">
        <f t="shared" si="9"/>
        <v>2163200.7600000002</v>
      </c>
      <c r="R132" s="70">
        <f t="shared" si="10"/>
        <v>1039765.46</v>
      </c>
      <c r="S132" s="69">
        <f t="shared" si="11"/>
        <v>1123435.3</v>
      </c>
      <c r="T132" s="7"/>
      <c r="U132" s="7"/>
      <c r="V132" s="7"/>
      <c r="W132" s="7"/>
      <c r="X132" s="7"/>
    </row>
    <row r="133" spans="1:24" x14ac:dyDescent="0.2">
      <c r="A133" s="143" t="s">
        <v>25</v>
      </c>
      <c r="B133" s="33" t="s">
        <v>26</v>
      </c>
      <c r="C133" s="33" t="s">
        <v>12</v>
      </c>
      <c r="D133" s="34">
        <v>78193.2</v>
      </c>
      <c r="E133" s="34">
        <v>20806.599999999999</v>
      </c>
      <c r="F133" s="34">
        <v>252124.79999999999</v>
      </c>
      <c r="G133" s="34">
        <v>256784.7</v>
      </c>
      <c r="H133" s="34">
        <v>215869.9</v>
      </c>
      <c r="I133" s="34">
        <v>916.1</v>
      </c>
      <c r="J133" s="34">
        <v>245792.5</v>
      </c>
      <c r="K133" s="34">
        <v>216927.72</v>
      </c>
      <c r="L133" s="34">
        <v>216927.72</v>
      </c>
      <c r="M133" s="34">
        <v>262992.65000000002</v>
      </c>
      <c r="N133" s="34">
        <v>216927.72</v>
      </c>
      <c r="O133" s="34">
        <v>229669.19</v>
      </c>
      <c r="P133" s="34">
        <v>2213932.7999999998</v>
      </c>
      <c r="Q133" s="69">
        <f t="shared" si="9"/>
        <v>2213932.8000000003</v>
      </c>
      <c r="R133" s="70">
        <f t="shared" si="10"/>
        <v>824695.3</v>
      </c>
      <c r="S133" s="69">
        <f t="shared" si="11"/>
        <v>1389237.5</v>
      </c>
      <c r="T133" s="7"/>
      <c r="U133" s="7"/>
      <c r="V133" s="7"/>
      <c r="W133" s="7"/>
      <c r="X133" s="7"/>
    </row>
    <row r="134" spans="1:24" x14ac:dyDescent="0.2">
      <c r="A134" s="7"/>
      <c r="B134" s="7"/>
      <c r="C134" s="7"/>
      <c r="D134" s="23">
        <f>SUM(D5:D133)</f>
        <v>108603957.65000004</v>
      </c>
      <c r="E134" s="23">
        <f t="shared" ref="E134:S134" si="12">SUM(E5:E133)</f>
        <v>108079538.2</v>
      </c>
      <c r="F134" s="23">
        <f t="shared" si="12"/>
        <v>104516638.59999998</v>
      </c>
      <c r="G134" s="23">
        <f t="shared" si="12"/>
        <v>104369034.2</v>
      </c>
      <c r="H134" s="23">
        <f t="shared" si="12"/>
        <v>79234538.039999992</v>
      </c>
      <c r="I134" s="23">
        <f t="shared" si="12"/>
        <v>67809988.12999998</v>
      </c>
      <c r="J134" s="23">
        <f t="shared" si="12"/>
        <v>76294314.100000009</v>
      </c>
      <c r="K134" s="23">
        <f t="shared" si="12"/>
        <v>94667650.159999982</v>
      </c>
      <c r="L134" s="23">
        <f t="shared" si="12"/>
        <v>99317572.019999981</v>
      </c>
      <c r="M134" s="23">
        <f t="shared" si="12"/>
        <v>144125479.65000001</v>
      </c>
      <c r="N134" s="23">
        <f t="shared" si="12"/>
        <v>147340619.55000001</v>
      </c>
      <c r="O134" s="23">
        <f t="shared" si="12"/>
        <v>151130453.54000002</v>
      </c>
      <c r="P134" s="23">
        <f t="shared" si="12"/>
        <v>1285489783.7600002</v>
      </c>
      <c r="Q134" s="23">
        <f t="shared" si="12"/>
        <v>1285489783.8400002</v>
      </c>
      <c r="R134" s="23">
        <f t="shared" si="12"/>
        <v>572613694.81999993</v>
      </c>
      <c r="S134" s="23">
        <f t="shared" si="12"/>
        <v>712876089.01999974</v>
      </c>
      <c r="T134" s="7"/>
      <c r="U134" s="7"/>
      <c r="V134" s="7"/>
      <c r="W134" s="7"/>
      <c r="X134" s="7"/>
    </row>
    <row r="135" spans="1:24" x14ac:dyDescent="0.2">
      <c r="A135" s="7"/>
      <c r="B135" s="7"/>
      <c r="C135" s="7"/>
      <c r="D135" s="23"/>
      <c r="E135" s="23"/>
      <c r="F135" s="23"/>
      <c r="G135" s="23"/>
      <c r="H135" s="23"/>
      <c r="I135" s="23"/>
      <c r="J135" s="23"/>
      <c r="K135" s="23"/>
      <c r="L135" s="23"/>
      <c r="M135" s="23"/>
      <c r="N135" s="23"/>
      <c r="O135" s="23"/>
      <c r="P135" s="23"/>
      <c r="Q135" s="7"/>
      <c r="R135" s="7"/>
      <c r="S135" s="7"/>
      <c r="T135" s="7"/>
      <c r="U135" s="7"/>
      <c r="V135" s="7"/>
      <c r="W135" s="7"/>
      <c r="X135" s="7"/>
    </row>
    <row r="136" spans="1:24" s="13" customFormat="1" ht="20.25" x14ac:dyDescent="0.3">
      <c r="A136" s="12"/>
      <c r="B136" s="31" t="s">
        <v>478</v>
      </c>
      <c r="C136" s="12"/>
      <c r="D136" s="24"/>
      <c r="E136" s="24"/>
      <c r="F136" s="24"/>
      <c r="G136" s="24"/>
      <c r="H136" s="24"/>
      <c r="I136" s="24"/>
      <c r="J136" s="24"/>
      <c r="K136" s="24"/>
      <c r="L136" s="24"/>
      <c r="M136" s="24"/>
      <c r="N136" s="24"/>
      <c r="O136" s="24"/>
      <c r="P136" s="24"/>
    </row>
    <row r="137" spans="1:24" x14ac:dyDescent="0.2">
      <c r="A137" s="7">
        <v>1</v>
      </c>
      <c r="B137" s="7">
        <v>2</v>
      </c>
      <c r="C137" s="7">
        <v>3</v>
      </c>
      <c r="D137" s="7">
        <v>4</v>
      </c>
      <c r="E137" s="7">
        <v>5</v>
      </c>
      <c r="F137" s="7">
        <v>6</v>
      </c>
      <c r="G137" s="7">
        <v>7</v>
      </c>
      <c r="H137" s="7">
        <v>8</v>
      </c>
      <c r="I137" s="7">
        <v>9</v>
      </c>
      <c r="J137" s="7">
        <v>10</v>
      </c>
      <c r="K137" s="7">
        <v>11</v>
      </c>
      <c r="L137" s="7">
        <v>12</v>
      </c>
      <c r="M137" s="7">
        <v>13</v>
      </c>
      <c r="N137" s="7">
        <v>14</v>
      </c>
      <c r="O137" s="7">
        <v>15</v>
      </c>
      <c r="P137" s="7">
        <v>16</v>
      </c>
      <c r="Q137" s="7"/>
      <c r="R137" s="7"/>
      <c r="S137" s="7"/>
      <c r="T137" s="7"/>
      <c r="U137" s="7"/>
      <c r="V137" s="7"/>
      <c r="W137" s="7"/>
      <c r="X137" s="7"/>
    </row>
    <row r="138" spans="1:24" x14ac:dyDescent="0.2">
      <c r="A138" s="141" t="s">
        <v>1</v>
      </c>
      <c r="B138" s="3" t="s">
        <v>2</v>
      </c>
      <c r="C138" s="3" t="s">
        <v>3</v>
      </c>
      <c r="D138" s="3" t="s">
        <v>557</v>
      </c>
      <c r="E138" s="3" t="s">
        <v>558</v>
      </c>
      <c r="F138" s="3" t="s">
        <v>559</v>
      </c>
      <c r="G138" s="3" t="s">
        <v>560</v>
      </c>
      <c r="H138" s="3" t="s">
        <v>561</v>
      </c>
      <c r="I138" s="3" t="s">
        <v>562</v>
      </c>
      <c r="J138" s="3" t="s">
        <v>563</v>
      </c>
      <c r="K138" s="3" t="s">
        <v>564</v>
      </c>
      <c r="L138" s="3" t="s">
        <v>565</v>
      </c>
      <c r="M138" s="3" t="s">
        <v>566</v>
      </c>
      <c r="N138" s="3" t="s">
        <v>567</v>
      </c>
      <c r="O138" s="3" t="s">
        <v>568</v>
      </c>
      <c r="P138" s="3" t="s">
        <v>4</v>
      </c>
      <c r="Q138" s="7" t="s">
        <v>572</v>
      </c>
      <c r="R138" s="7" t="s">
        <v>573</v>
      </c>
      <c r="S138" s="7" t="s">
        <v>574</v>
      </c>
      <c r="T138" s="7"/>
      <c r="U138" s="7"/>
      <c r="V138" s="7"/>
      <c r="W138" s="7"/>
      <c r="X138" s="7"/>
    </row>
    <row r="139" spans="1:24" x14ac:dyDescent="0.2">
      <c r="A139" s="144" t="s">
        <v>75</v>
      </c>
      <c r="B139" s="33" t="s">
        <v>76</v>
      </c>
      <c r="C139" s="33" t="s">
        <v>7</v>
      </c>
      <c r="D139" s="36">
        <v>993.66</v>
      </c>
      <c r="E139" s="36">
        <v>829.1</v>
      </c>
      <c r="F139" s="36">
        <v>805.83</v>
      </c>
      <c r="G139" s="36">
        <v>921.25</v>
      </c>
      <c r="H139" s="36">
        <v>972.81</v>
      </c>
      <c r="I139" s="36">
        <v>1249.18</v>
      </c>
      <c r="J139" s="36">
        <v>1280.72</v>
      </c>
      <c r="K139" s="36">
        <v>833.59</v>
      </c>
      <c r="L139" s="36">
        <v>816.26</v>
      </c>
      <c r="M139" s="36">
        <v>758.13</v>
      </c>
      <c r="N139" s="36">
        <v>682.17</v>
      </c>
      <c r="O139" s="36">
        <v>809.12</v>
      </c>
      <c r="P139" s="36">
        <v>10951.82</v>
      </c>
      <c r="Q139" s="69">
        <f t="shared" ref="Q139:Q202" si="13">SUM(D139:O139)</f>
        <v>10951.82</v>
      </c>
      <c r="R139" s="70">
        <f t="shared" ref="R139:R202" si="14">SUM(D139:I139)</f>
        <v>5771.83</v>
      </c>
      <c r="S139" s="69">
        <f t="shared" ref="S139:S202" si="15">SUM(J139:O139)</f>
        <v>5179.99</v>
      </c>
      <c r="T139" s="7"/>
      <c r="U139" s="7"/>
      <c r="V139" s="7"/>
      <c r="W139" s="7"/>
      <c r="X139" s="7"/>
    </row>
    <row r="140" spans="1:24" x14ac:dyDescent="0.2">
      <c r="A140" s="144" t="s">
        <v>71</v>
      </c>
      <c r="B140" s="33" t="s">
        <v>72</v>
      </c>
      <c r="C140" s="33" t="s">
        <v>7</v>
      </c>
      <c r="D140" s="36">
        <v>618.84</v>
      </c>
      <c r="E140" s="36">
        <v>418.14</v>
      </c>
      <c r="F140" s="36">
        <v>515.52</v>
      </c>
      <c r="G140" s="36">
        <v>667.22</v>
      </c>
      <c r="H140" s="36">
        <v>863.79</v>
      </c>
      <c r="I140" s="36">
        <v>514.55999999999995</v>
      </c>
      <c r="J140" s="36">
        <v>663.46</v>
      </c>
      <c r="K140" s="36">
        <v>448.9</v>
      </c>
      <c r="L140" s="36">
        <v>553.09</v>
      </c>
      <c r="M140" s="36">
        <v>449.31</v>
      </c>
      <c r="N140" s="36">
        <v>805.54</v>
      </c>
      <c r="O140" s="36">
        <v>456.32</v>
      </c>
      <c r="P140" s="36">
        <v>6974.69</v>
      </c>
      <c r="Q140" s="69">
        <f t="shared" si="13"/>
        <v>6974.6900000000005</v>
      </c>
      <c r="R140" s="70">
        <f t="shared" si="14"/>
        <v>3598.07</v>
      </c>
      <c r="S140" s="69">
        <f t="shared" si="15"/>
        <v>3376.6200000000003</v>
      </c>
      <c r="T140" s="7"/>
      <c r="U140" s="7"/>
      <c r="V140" s="7"/>
      <c r="W140" s="7"/>
      <c r="X140" s="7"/>
    </row>
    <row r="141" spans="1:24" x14ac:dyDescent="0.2">
      <c r="A141" s="144" t="s">
        <v>95</v>
      </c>
      <c r="B141" s="33" t="s">
        <v>96</v>
      </c>
      <c r="C141" s="33" t="s">
        <v>38</v>
      </c>
      <c r="D141" s="36">
        <v>845.67</v>
      </c>
      <c r="E141" s="36">
        <v>713.53</v>
      </c>
      <c r="F141" s="36">
        <v>687.1</v>
      </c>
      <c r="G141" s="36">
        <v>845.67</v>
      </c>
      <c r="H141" s="36">
        <v>713.53</v>
      </c>
      <c r="I141" s="36">
        <v>687.1</v>
      </c>
      <c r="J141" s="36">
        <v>845.67</v>
      </c>
      <c r="K141" s="36">
        <v>713.53</v>
      </c>
      <c r="L141" s="36">
        <v>687.1</v>
      </c>
      <c r="M141" s="36">
        <v>845.67</v>
      </c>
      <c r="N141" s="36">
        <v>713.53</v>
      </c>
      <c r="O141" s="36">
        <v>687.1</v>
      </c>
      <c r="P141" s="36">
        <v>8985.2000000000007</v>
      </c>
      <c r="Q141" s="69">
        <f t="shared" si="13"/>
        <v>8985.2000000000007</v>
      </c>
      <c r="R141" s="70">
        <f t="shared" si="14"/>
        <v>4492.6000000000004</v>
      </c>
      <c r="S141" s="69">
        <f t="shared" si="15"/>
        <v>4492.6000000000004</v>
      </c>
      <c r="T141" s="7"/>
      <c r="U141" s="7"/>
      <c r="V141" s="7"/>
      <c r="W141" s="7"/>
      <c r="X141" s="7"/>
    </row>
    <row r="142" spans="1:24" x14ac:dyDescent="0.2">
      <c r="A142" s="144" t="s">
        <v>36</v>
      </c>
      <c r="B142" s="33" t="s">
        <v>37</v>
      </c>
      <c r="C142" s="33" t="s">
        <v>38</v>
      </c>
      <c r="D142" s="36">
        <v>630.53</v>
      </c>
      <c r="E142" s="36">
        <v>519.91</v>
      </c>
      <c r="F142" s="36">
        <v>508.85</v>
      </c>
      <c r="G142" s="36">
        <v>630.53</v>
      </c>
      <c r="H142" s="36">
        <v>519.91</v>
      </c>
      <c r="I142" s="36">
        <v>508.85</v>
      </c>
      <c r="J142" s="36">
        <v>630.53</v>
      </c>
      <c r="K142" s="36">
        <v>519.91</v>
      </c>
      <c r="L142" s="36">
        <v>508.85</v>
      </c>
      <c r="M142" s="36">
        <v>630.53</v>
      </c>
      <c r="N142" s="36">
        <v>519.91</v>
      </c>
      <c r="O142" s="36">
        <v>508.85</v>
      </c>
      <c r="P142" s="36">
        <v>6637.16</v>
      </c>
      <c r="Q142" s="69">
        <f t="shared" si="13"/>
        <v>6637.16</v>
      </c>
      <c r="R142" s="70">
        <f t="shared" si="14"/>
        <v>3318.5799999999995</v>
      </c>
      <c r="S142" s="69">
        <f t="shared" si="15"/>
        <v>3318.5799999999995</v>
      </c>
      <c r="T142" s="7"/>
      <c r="U142" s="7"/>
      <c r="V142" s="7"/>
      <c r="W142" s="7"/>
      <c r="X142" s="7"/>
    </row>
    <row r="143" spans="1:24" x14ac:dyDescent="0.2">
      <c r="A143" s="144" t="s">
        <v>97</v>
      </c>
      <c r="B143" s="33" t="s">
        <v>98</v>
      </c>
      <c r="C143" s="33" t="s">
        <v>99</v>
      </c>
      <c r="D143" s="36">
        <v>2543</v>
      </c>
      <c r="E143" s="36">
        <v>2579</v>
      </c>
      <c r="F143" s="36">
        <v>2860</v>
      </c>
      <c r="G143" s="36">
        <v>2870</v>
      </c>
      <c r="H143" s="36">
        <v>1668</v>
      </c>
      <c r="I143" s="36">
        <v>1163</v>
      </c>
      <c r="J143" s="36">
        <v>1498</v>
      </c>
      <c r="K143" s="36">
        <v>1264</v>
      </c>
      <c r="L143" s="36">
        <v>1654</v>
      </c>
      <c r="M143" s="36">
        <v>2607</v>
      </c>
      <c r="N143" s="36">
        <v>3478</v>
      </c>
      <c r="O143" s="36">
        <v>3574</v>
      </c>
      <c r="P143" s="36">
        <v>27758</v>
      </c>
      <c r="Q143" s="69">
        <f t="shared" si="13"/>
        <v>27758</v>
      </c>
      <c r="R143" s="70">
        <f t="shared" si="14"/>
        <v>13683</v>
      </c>
      <c r="S143" s="69">
        <f t="shared" si="15"/>
        <v>14075</v>
      </c>
      <c r="T143" s="7"/>
      <c r="U143" s="7"/>
      <c r="V143" s="7"/>
      <c r="W143" s="7"/>
      <c r="X143" s="7"/>
    </row>
    <row r="144" spans="1:24" x14ac:dyDescent="0.2">
      <c r="A144" s="144" t="s">
        <v>223</v>
      </c>
      <c r="B144" s="33" t="s">
        <v>224</v>
      </c>
      <c r="C144" s="33" t="s">
        <v>225</v>
      </c>
      <c r="D144" s="36">
        <v>0</v>
      </c>
      <c r="E144" s="36">
        <v>0</v>
      </c>
      <c r="F144" s="36">
        <v>2265.1799999999998</v>
      </c>
      <c r="G144" s="36">
        <v>2421.4</v>
      </c>
      <c r="H144" s="36">
        <v>0</v>
      </c>
      <c r="I144" s="36">
        <v>0</v>
      </c>
      <c r="J144" s="36">
        <v>0</v>
      </c>
      <c r="K144" s="36">
        <v>0</v>
      </c>
      <c r="L144" s="36">
        <v>0</v>
      </c>
      <c r="M144" s="36">
        <v>0</v>
      </c>
      <c r="N144" s="36">
        <v>0</v>
      </c>
      <c r="O144" s="36">
        <v>0</v>
      </c>
      <c r="P144" s="36">
        <v>4686.58</v>
      </c>
      <c r="Q144" s="69">
        <f t="shared" si="13"/>
        <v>4686.58</v>
      </c>
      <c r="R144" s="70">
        <f t="shared" si="14"/>
        <v>4686.58</v>
      </c>
      <c r="S144" s="69">
        <f t="shared" si="15"/>
        <v>0</v>
      </c>
      <c r="T144" s="7"/>
      <c r="U144" s="7"/>
      <c r="V144" s="7"/>
      <c r="W144" s="7"/>
      <c r="X144" s="7"/>
    </row>
    <row r="145" spans="1:24" x14ac:dyDescent="0.2">
      <c r="A145" s="144" t="s">
        <v>242</v>
      </c>
      <c r="B145" s="33" t="s">
        <v>243</v>
      </c>
      <c r="C145" s="33" t="s">
        <v>225</v>
      </c>
      <c r="D145" s="36">
        <v>1700</v>
      </c>
      <c r="E145" s="36">
        <v>1633.33</v>
      </c>
      <c r="F145" s="36">
        <v>1300</v>
      </c>
      <c r="G145" s="36">
        <v>1366.67</v>
      </c>
      <c r="H145" s="36">
        <v>2266.67</v>
      </c>
      <c r="I145" s="36">
        <v>1366.67</v>
      </c>
      <c r="J145" s="36">
        <v>1633.33</v>
      </c>
      <c r="K145" s="36">
        <v>2000</v>
      </c>
      <c r="L145" s="36">
        <v>1866.67</v>
      </c>
      <c r="M145" s="36">
        <v>1400</v>
      </c>
      <c r="N145" s="36">
        <v>1700</v>
      </c>
      <c r="O145" s="36">
        <v>1400</v>
      </c>
      <c r="P145" s="36">
        <v>19633.34</v>
      </c>
      <c r="Q145" s="69">
        <f t="shared" si="13"/>
        <v>19633.34</v>
      </c>
      <c r="R145" s="70">
        <f t="shared" si="14"/>
        <v>9633.34</v>
      </c>
      <c r="S145" s="69">
        <f t="shared" si="15"/>
        <v>10000</v>
      </c>
      <c r="T145" s="7"/>
      <c r="U145" s="7"/>
      <c r="V145" s="7"/>
      <c r="W145" s="7"/>
      <c r="X145" s="7"/>
    </row>
    <row r="146" spans="1:24" x14ac:dyDescent="0.2">
      <c r="A146" s="144" t="s">
        <v>185</v>
      </c>
      <c r="B146" s="33" t="s">
        <v>186</v>
      </c>
      <c r="C146" s="33" t="s">
        <v>162</v>
      </c>
      <c r="D146" s="36">
        <v>1993.33</v>
      </c>
      <c r="E146" s="36">
        <v>1733.33</v>
      </c>
      <c r="F146" s="36">
        <v>1591.67</v>
      </c>
      <c r="G146" s="36">
        <v>1743.33</v>
      </c>
      <c r="H146" s="36">
        <v>1170.83</v>
      </c>
      <c r="I146" s="36">
        <v>830</v>
      </c>
      <c r="J146" s="36">
        <v>835</v>
      </c>
      <c r="K146" s="36">
        <v>576.66999999999996</v>
      </c>
      <c r="L146" s="36">
        <v>699.17</v>
      </c>
      <c r="M146" s="36">
        <v>1615</v>
      </c>
      <c r="N146" s="36">
        <v>1452.5</v>
      </c>
      <c r="O146" s="36">
        <v>1592.5</v>
      </c>
      <c r="P146" s="36">
        <v>15833.33</v>
      </c>
      <c r="Q146" s="69">
        <f t="shared" si="13"/>
        <v>15833.33</v>
      </c>
      <c r="R146" s="70">
        <f t="shared" si="14"/>
        <v>9062.49</v>
      </c>
      <c r="S146" s="69">
        <f t="shared" si="15"/>
        <v>6770.84</v>
      </c>
      <c r="T146" s="7"/>
      <c r="U146" s="7"/>
      <c r="V146" s="7"/>
      <c r="W146" s="7"/>
      <c r="X146" s="7"/>
    </row>
    <row r="147" spans="1:24" x14ac:dyDescent="0.2">
      <c r="A147" s="144" t="s">
        <v>209</v>
      </c>
      <c r="B147" s="33" t="s">
        <v>210</v>
      </c>
      <c r="C147" s="33" t="s">
        <v>162</v>
      </c>
      <c r="D147" s="36">
        <v>789.1</v>
      </c>
      <c r="E147" s="36">
        <v>551.13</v>
      </c>
      <c r="F147" s="36">
        <v>858.65</v>
      </c>
      <c r="G147" s="36">
        <v>895.11</v>
      </c>
      <c r="H147" s="36">
        <v>572.55999999999995</v>
      </c>
      <c r="I147" s="36">
        <v>609.77</v>
      </c>
      <c r="J147" s="36">
        <v>436.09</v>
      </c>
      <c r="K147" s="36">
        <v>371.8</v>
      </c>
      <c r="L147" s="36">
        <v>477.44</v>
      </c>
      <c r="M147" s="36">
        <v>1105.26</v>
      </c>
      <c r="N147" s="36">
        <v>1318.05</v>
      </c>
      <c r="O147" s="36">
        <v>1429.32</v>
      </c>
      <c r="P147" s="36">
        <v>9414.2800000000007</v>
      </c>
      <c r="Q147" s="69">
        <f t="shared" si="13"/>
        <v>9414.2800000000007</v>
      </c>
      <c r="R147" s="70">
        <f t="shared" si="14"/>
        <v>4276.32</v>
      </c>
      <c r="S147" s="69">
        <f t="shared" si="15"/>
        <v>5137.96</v>
      </c>
      <c r="T147" s="7"/>
      <c r="U147" s="7"/>
      <c r="V147" s="7"/>
      <c r="W147" s="7"/>
      <c r="X147" s="7"/>
    </row>
    <row r="148" spans="1:24" x14ac:dyDescent="0.2">
      <c r="A148" s="145" t="s">
        <v>211</v>
      </c>
      <c r="B148" s="26" t="s">
        <v>212</v>
      </c>
      <c r="C148" s="26" t="s">
        <v>162</v>
      </c>
      <c r="D148" s="38">
        <v>86432.29</v>
      </c>
      <c r="E148" s="38">
        <v>93215.1</v>
      </c>
      <c r="F148" s="38">
        <v>89140.63</v>
      </c>
      <c r="G148" s="38">
        <v>82719.789999999994</v>
      </c>
      <c r="H148" s="38">
        <v>51795.83</v>
      </c>
      <c r="I148" s="38">
        <v>34147.4</v>
      </c>
      <c r="J148" s="38">
        <v>43129.69</v>
      </c>
      <c r="K148" s="38">
        <v>55362.5</v>
      </c>
      <c r="L148" s="38">
        <v>52262.5</v>
      </c>
      <c r="M148" s="38">
        <v>97450</v>
      </c>
      <c r="N148" s="38">
        <v>88225.52</v>
      </c>
      <c r="O148" s="38">
        <v>88670.83</v>
      </c>
      <c r="P148" s="36">
        <v>862552.08</v>
      </c>
      <c r="Q148" s="69">
        <f t="shared" si="13"/>
        <v>862552.08</v>
      </c>
      <c r="R148" s="70">
        <f t="shared" si="14"/>
        <v>437451.04000000004</v>
      </c>
      <c r="S148" s="69">
        <f t="shared" si="15"/>
        <v>425101.04000000004</v>
      </c>
      <c r="T148" s="7"/>
      <c r="U148" s="7"/>
      <c r="V148" s="7"/>
      <c r="W148" s="7"/>
      <c r="X148" s="7"/>
    </row>
    <row r="149" spans="1:24" x14ac:dyDescent="0.2">
      <c r="A149" s="145" t="s">
        <v>89</v>
      </c>
      <c r="B149" s="26" t="s">
        <v>90</v>
      </c>
      <c r="C149" s="26" t="s">
        <v>7</v>
      </c>
      <c r="D149" s="38">
        <v>982.56</v>
      </c>
      <c r="E149" s="38">
        <v>836.58</v>
      </c>
      <c r="F149" s="38">
        <v>1215.23</v>
      </c>
      <c r="G149" s="38">
        <v>3081.3</v>
      </c>
      <c r="H149" s="38">
        <v>1972.77</v>
      </c>
      <c r="I149" s="38">
        <v>1803.4</v>
      </c>
      <c r="J149" s="38">
        <v>2026.48</v>
      </c>
      <c r="K149" s="38">
        <v>1623.76</v>
      </c>
      <c r="L149" s="38">
        <v>1294.04</v>
      </c>
      <c r="M149" s="38">
        <v>1696.13</v>
      </c>
      <c r="N149" s="38">
        <v>1211.6099999999999</v>
      </c>
      <c r="O149" s="38">
        <v>1012.14</v>
      </c>
      <c r="P149" s="36">
        <v>18756</v>
      </c>
      <c r="Q149" s="69">
        <f t="shared" si="13"/>
        <v>18756</v>
      </c>
      <c r="R149" s="70">
        <f t="shared" si="14"/>
        <v>9891.84</v>
      </c>
      <c r="S149" s="69">
        <f t="shared" si="15"/>
        <v>8864.16</v>
      </c>
      <c r="T149" s="7"/>
      <c r="U149" s="7"/>
      <c r="V149" s="7"/>
      <c r="W149" s="7"/>
      <c r="X149" s="7"/>
    </row>
    <row r="150" spans="1:24" x14ac:dyDescent="0.2">
      <c r="A150" s="145" t="s">
        <v>93</v>
      </c>
      <c r="B150" s="26" t="s">
        <v>94</v>
      </c>
      <c r="C150" s="26" t="s">
        <v>7</v>
      </c>
      <c r="D150" s="39">
        <v>982.56</v>
      </c>
      <c r="E150" s="39">
        <v>836.58</v>
      </c>
      <c r="F150" s="39">
        <v>1215.23</v>
      </c>
      <c r="G150" s="39">
        <v>3081.3</v>
      </c>
      <c r="H150" s="39">
        <v>1972.77</v>
      </c>
      <c r="I150" s="39">
        <v>1803.4</v>
      </c>
      <c r="J150" s="39">
        <v>2026.48</v>
      </c>
      <c r="K150" s="39">
        <v>1623.76</v>
      </c>
      <c r="L150" s="39">
        <v>1294.04</v>
      </c>
      <c r="M150" s="39">
        <v>1696.13</v>
      </c>
      <c r="N150" s="39">
        <v>1211.6099999999999</v>
      </c>
      <c r="O150" s="39">
        <v>1012.14</v>
      </c>
      <c r="P150" s="39">
        <v>18756</v>
      </c>
      <c r="Q150" s="69">
        <f t="shared" si="13"/>
        <v>18756</v>
      </c>
      <c r="R150" s="70">
        <f t="shared" si="14"/>
        <v>9891.84</v>
      </c>
      <c r="S150" s="69">
        <f t="shared" si="15"/>
        <v>8864.16</v>
      </c>
      <c r="T150" s="7"/>
      <c r="U150" s="7"/>
      <c r="V150" s="7"/>
      <c r="W150" s="7"/>
      <c r="X150" s="7"/>
    </row>
    <row r="151" spans="1:24" x14ac:dyDescent="0.2">
      <c r="A151" s="145" t="s">
        <v>91</v>
      </c>
      <c r="B151" s="26" t="s">
        <v>92</v>
      </c>
      <c r="C151" s="26" t="s">
        <v>7</v>
      </c>
      <c r="D151" s="39">
        <v>1179.07</v>
      </c>
      <c r="E151" s="39">
        <v>1003.9</v>
      </c>
      <c r="F151" s="39">
        <v>1458.28</v>
      </c>
      <c r="G151" s="39">
        <v>3697.56</v>
      </c>
      <c r="H151" s="39">
        <v>2367.33</v>
      </c>
      <c r="I151" s="39">
        <v>2164.08</v>
      </c>
      <c r="J151" s="39">
        <v>2431.7800000000002</v>
      </c>
      <c r="K151" s="39">
        <v>1948.52</v>
      </c>
      <c r="L151" s="39">
        <v>1552.85</v>
      </c>
      <c r="M151" s="39">
        <v>2035.35</v>
      </c>
      <c r="N151" s="39">
        <v>1453.93</v>
      </c>
      <c r="O151" s="39">
        <v>1214.57</v>
      </c>
      <c r="P151" s="39">
        <v>22507.22</v>
      </c>
      <c r="Q151" s="69">
        <f t="shared" si="13"/>
        <v>22507.219999999998</v>
      </c>
      <c r="R151" s="70">
        <f t="shared" si="14"/>
        <v>11870.22</v>
      </c>
      <c r="S151" s="69">
        <f t="shared" si="15"/>
        <v>10637</v>
      </c>
      <c r="T151" s="7"/>
      <c r="U151" s="7"/>
      <c r="V151" s="7"/>
      <c r="W151" s="7"/>
      <c r="X151" s="7"/>
    </row>
    <row r="152" spans="1:24" x14ac:dyDescent="0.2">
      <c r="A152" s="145" t="s">
        <v>53</v>
      </c>
      <c r="B152" s="26" t="s">
        <v>54</v>
      </c>
      <c r="C152" s="26" t="s">
        <v>7</v>
      </c>
      <c r="D152" s="39">
        <v>735.95</v>
      </c>
      <c r="E152" s="39">
        <v>1759.66</v>
      </c>
      <c r="F152" s="39">
        <v>2403.37</v>
      </c>
      <c r="G152" s="39">
        <v>2965.86</v>
      </c>
      <c r="H152" s="39">
        <v>2191.81</v>
      </c>
      <c r="I152" s="39">
        <v>2459.52</v>
      </c>
      <c r="J152" s="39">
        <v>2336.16</v>
      </c>
      <c r="K152" s="39">
        <v>1626.99</v>
      </c>
      <c r="L152" s="39">
        <v>1691.46</v>
      </c>
      <c r="M152" s="39">
        <v>1699.66</v>
      </c>
      <c r="N152" s="39">
        <v>1324.56</v>
      </c>
      <c r="O152" s="39">
        <v>1845.16</v>
      </c>
      <c r="P152" s="39">
        <v>23040.16</v>
      </c>
      <c r="Q152" s="69">
        <f t="shared" si="13"/>
        <v>23040.16</v>
      </c>
      <c r="R152" s="70">
        <f t="shared" si="14"/>
        <v>12516.17</v>
      </c>
      <c r="S152" s="69">
        <f t="shared" si="15"/>
        <v>10523.99</v>
      </c>
      <c r="T152" s="7"/>
      <c r="U152" s="7"/>
      <c r="V152" s="7"/>
      <c r="W152" s="7"/>
      <c r="X152" s="7"/>
    </row>
    <row r="153" spans="1:24" x14ac:dyDescent="0.2">
      <c r="A153" s="145" t="s">
        <v>5</v>
      </c>
      <c r="B153" s="26" t="s">
        <v>6</v>
      </c>
      <c r="C153" s="26" t="s">
        <v>7</v>
      </c>
      <c r="D153" s="39">
        <v>686.5</v>
      </c>
      <c r="E153" s="39">
        <v>490.3</v>
      </c>
      <c r="F153" s="39">
        <v>521.1</v>
      </c>
      <c r="G153" s="39">
        <v>621.30999999999995</v>
      </c>
      <c r="H153" s="39">
        <v>918.33</v>
      </c>
      <c r="I153" s="39">
        <v>584.92999999999995</v>
      </c>
      <c r="J153" s="39">
        <v>649.88</v>
      </c>
      <c r="K153" s="39">
        <v>635.61</v>
      </c>
      <c r="L153" s="39">
        <v>460.49</v>
      </c>
      <c r="M153" s="39">
        <v>535.49</v>
      </c>
      <c r="N153" s="39">
        <v>888.98</v>
      </c>
      <c r="O153" s="39">
        <v>646.47</v>
      </c>
      <c r="P153" s="39">
        <v>7639.39</v>
      </c>
      <c r="Q153" s="69">
        <f t="shared" si="13"/>
        <v>7639.3899999999985</v>
      </c>
      <c r="R153" s="70">
        <f t="shared" si="14"/>
        <v>3822.47</v>
      </c>
      <c r="S153" s="69">
        <f t="shared" si="15"/>
        <v>3816.92</v>
      </c>
      <c r="T153" s="7"/>
      <c r="U153" s="7"/>
      <c r="V153" s="7"/>
      <c r="W153" s="7"/>
      <c r="X153" s="7"/>
    </row>
    <row r="154" spans="1:24" x14ac:dyDescent="0.2">
      <c r="A154" s="144" t="s">
        <v>8</v>
      </c>
      <c r="B154" s="33" t="s">
        <v>9</v>
      </c>
      <c r="C154" s="33" t="s">
        <v>7</v>
      </c>
      <c r="D154" s="36">
        <v>548.08000000000004</v>
      </c>
      <c r="E154" s="36">
        <v>391.44</v>
      </c>
      <c r="F154" s="36">
        <v>416.02</v>
      </c>
      <c r="G154" s="36">
        <v>496.03</v>
      </c>
      <c r="H154" s="36">
        <v>733.16</v>
      </c>
      <c r="I154" s="36">
        <v>466.98</v>
      </c>
      <c r="J154" s="36">
        <v>518.84</v>
      </c>
      <c r="K154" s="36">
        <v>507.44</v>
      </c>
      <c r="L154" s="36">
        <v>367.64</v>
      </c>
      <c r="M154" s="36">
        <v>427.51</v>
      </c>
      <c r="N154" s="36">
        <v>709.73</v>
      </c>
      <c r="O154" s="36">
        <v>516</v>
      </c>
      <c r="P154" s="36">
        <v>6098.87</v>
      </c>
      <c r="Q154" s="69">
        <f t="shared" si="13"/>
        <v>6098.8700000000008</v>
      </c>
      <c r="R154" s="70">
        <f t="shared" si="14"/>
        <v>3051.71</v>
      </c>
      <c r="S154" s="69">
        <f t="shared" si="15"/>
        <v>3047.16</v>
      </c>
      <c r="T154" s="7"/>
      <c r="U154" s="7"/>
      <c r="V154" s="7"/>
      <c r="W154" s="7"/>
      <c r="X154" s="7"/>
    </row>
    <row r="155" spans="1:24" x14ac:dyDescent="0.2">
      <c r="A155" s="144" t="s">
        <v>274</v>
      </c>
      <c r="B155" s="33" t="s">
        <v>275</v>
      </c>
      <c r="C155" s="33" t="s">
        <v>7</v>
      </c>
      <c r="D155" s="36">
        <v>777.45</v>
      </c>
      <c r="E155" s="36">
        <v>555.26</v>
      </c>
      <c r="F155" s="36">
        <v>590.13</v>
      </c>
      <c r="G155" s="36">
        <v>703.61</v>
      </c>
      <c r="H155" s="36">
        <v>1039.99</v>
      </c>
      <c r="I155" s="36">
        <v>662.42</v>
      </c>
      <c r="J155" s="36">
        <v>735.97</v>
      </c>
      <c r="K155" s="36">
        <v>719.81</v>
      </c>
      <c r="L155" s="36">
        <v>521.49</v>
      </c>
      <c r="M155" s="36">
        <v>606.42999999999995</v>
      </c>
      <c r="N155" s="36">
        <v>1006.75</v>
      </c>
      <c r="O155" s="36">
        <v>731.66</v>
      </c>
      <c r="P155" s="36">
        <v>8650.9699999999993</v>
      </c>
      <c r="Q155" s="69">
        <f t="shared" si="13"/>
        <v>8650.9700000000012</v>
      </c>
      <c r="R155" s="70">
        <f t="shared" si="14"/>
        <v>4328.8600000000006</v>
      </c>
      <c r="S155" s="69">
        <f t="shared" si="15"/>
        <v>4322.1099999999997</v>
      </c>
      <c r="T155" s="7"/>
      <c r="U155" s="7"/>
      <c r="V155" s="7"/>
      <c r="W155" s="7"/>
      <c r="X155" s="7"/>
    </row>
    <row r="156" spans="1:24" x14ac:dyDescent="0.2">
      <c r="A156" s="144" t="s">
        <v>158</v>
      </c>
      <c r="B156" s="33" t="s">
        <v>159</v>
      </c>
      <c r="C156" s="33" t="s">
        <v>7</v>
      </c>
      <c r="D156" s="36">
        <v>633.74</v>
      </c>
      <c r="E156" s="36">
        <v>449.65</v>
      </c>
      <c r="F156" s="36">
        <v>520.9</v>
      </c>
      <c r="G156" s="36">
        <v>830.31</v>
      </c>
      <c r="H156" s="36">
        <v>895.27</v>
      </c>
      <c r="I156" s="36">
        <v>730.4</v>
      </c>
      <c r="J156" s="36">
        <v>507.67</v>
      </c>
      <c r="K156" s="36">
        <v>715.18</v>
      </c>
      <c r="L156" s="36">
        <v>694.64</v>
      </c>
      <c r="M156" s="36">
        <v>651.61</v>
      </c>
      <c r="N156" s="36">
        <v>665.48</v>
      </c>
      <c r="O156" s="36">
        <v>623.79</v>
      </c>
      <c r="P156" s="36">
        <v>7918.64</v>
      </c>
      <c r="Q156" s="69">
        <f t="shared" si="13"/>
        <v>7918.64</v>
      </c>
      <c r="R156" s="70">
        <f t="shared" si="14"/>
        <v>4060.27</v>
      </c>
      <c r="S156" s="69">
        <f t="shared" si="15"/>
        <v>3858.37</v>
      </c>
      <c r="T156" s="7"/>
      <c r="U156" s="7"/>
      <c r="V156" s="7"/>
      <c r="W156" s="7"/>
      <c r="X156" s="7"/>
    </row>
    <row r="157" spans="1:24" x14ac:dyDescent="0.2">
      <c r="A157" s="144" t="s">
        <v>154</v>
      </c>
      <c r="B157" s="33" t="s">
        <v>155</v>
      </c>
      <c r="C157" s="33" t="s">
        <v>7</v>
      </c>
      <c r="D157" s="36">
        <v>868.83</v>
      </c>
      <c r="E157" s="36">
        <v>616.46</v>
      </c>
      <c r="F157" s="36">
        <v>714.14</v>
      </c>
      <c r="G157" s="36">
        <v>1138.32</v>
      </c>
      <c r="H157" s="36">
        <v>1227.3900000000001</v>
      </c>
      <c r="I157" s="36">
        <v>1001.35</v>
      </c>
      <c r="J157" s="36">
        <v>696</v>
      </c>
      <c r="K157" s="36">
        <v>980.48</v>
      </c>
      <c r="L157" s="36">
        <v>952.33</v>
      </c>
      <c r="M157" s="36">
        <v>893.33</v>
      </c>
      <c r="N157" s="36">
        <v>912.35</v>
      </c>
      <c r="O157" s="36">
        <v>854</v>
      </c>
      <c r="P157" s="36">
        <v>10854.98</v>
      </c>
      <c r="Q157" s="69">
        <f t="shared" si="13"/>
        <v>10854.980000000001</v>
      </c>
      <c r="R157" s="70">
        <f t="shared" si="14"/>
        <v>5566.4900000000007</v>
      </c>
      <c r="S157" s="69">
        <f t="shared" si="15"/>
        <v>5288.49</v>
      </c>
      <c r="T157" s="7"/>
      <c r="U157" s="7"/>
      <c r="V157" s="7"/>
      <c r="W157" s="7"/>
      <c r="X157" s="7"/>
    </row>
    <row r="158" spans="1:24" x14ac:dyDescent="0.2">
      <c r="A158" s="145" t="s">
        <v>152</v>
      </c>
      <c r="B158" s="26" t="s">
        <v>153</v>
      </c>
      <c r="C158" s="26" t="s">
        <v>7</v>
      </c>
      <c r="D158" s="38">
        <v>629.19000000000005</v>
      </c>
      <c r="E158" s="38">
        <v>446.43</v>
      </c>
      <c r="F158" s="38">
        <v>517.16999999999996</v>
      </c>
      <c r="G158" s="38">
        <v>824.35</v>
      </c>
      <c r="H158" s="38">
        <v>888.85</v>
      </c>
      <c r="I158" s="38">
        <v>725.16</v>
      </c>
      <c r="J158" s="38">
        <v>504.03</v>
      </c>
      <c r="K158" s="38">
        <v>710.05</v>
      </c>
      <c r="L158" s="38">
        <v>689.66</v>
      </c>
      <c r="M158" s="38">
        <v>646.92999999999995</v>
      </c>
      <c r="N158" s="38">
        <v>660.71</v>
      </c>
      <c r="O158" s="38">
        <v>617.54</v>
      </c>
      <c r="P158" s="36">
        <v>7860.07</v>
      </c>
      <c r="Q158" s="69">
        <f t="shared" si="13"/>
        <v>7860.07</v>
      </c>
      <c r="R158" s="70">
        <f t="shared" si="14"/>
        <v>4031.1499999999996</v>
      </c>
      <c r="S158" s="69">
        <f t="shared" si="15"/>
        <v>3828.9199999999996</v>
      </c>
      <c r="T158" s="7"/>
      <c r="U158" s="7"/>
      <c r="V158" s="7"/>
      <c r="W158" s="7"/>
      <c r="X158" s="7"/>
    </row>
    <row r="159" spans="1:24" x14ac:dyDescent="0.2">
      <c r="A159" s="144" t="s">
        <v>217</v>
      </c>
      <c r="B159" s="33" t="s">
        <v>218</v>
      </c>
      <c r="C159" s="33" t="s">
        <v>104</v>
      </c>
      <c r="D159" s="36">
        <v>0</v>
      </c>
      <c r="E159" s="36">
        <v>0</v>
      </c>
      <c r="F159" s="36">
        <v>0</v>
      </c>
      <c r="G159" s="36">
        <v>3900</v>
      </c>
      <c r="H159" s="36">
        <v>3600</v>
      </c>
      <c r="I159" s="36">
        <v>2800</v>
      </c>
      <c r="J159" s="36">
        <v>3200</v>
      </c>
      <c r="K159" s="36">
        <v>3100</v>
      </c>
      <c r="L159" s="36">
        <v>3000</v>
      </c>
      <c r="M159" s="36">
        <v>3200</v>
      </c>
      <c r="N159" s="36">
        <v>3100</v>
      </c>
      <c r="O159" s="36">
        <v>3100</v>
      </c>
      <c r="P159" s="36">
        <v>29000</v>
      </c>
      <c r="Q159" s="69">
        <f t="shared" si="13"/>
        <v>29000</v>
      </c>
      <c r="R159" s="70">
        <f t="shared" si="14"/>
        <v>10300</v>
      </c>
      <c r="S159" s="69">
        <f t="shared" si="15"/>
        <v>18700</v>
      </c>
      <c r="T159" s="7"/>
      <c r="U159" s="7"/>
      <c r="V159" s="7"/>
      <c r="W159" s="7"/>
      <c r="X159" s="7"/>
    </row>
    <row r="160" spans="1:24" x14ac:dyDescent="0.2">
      <c r="A160" s="145" t="s">
        <v>221</v>
      </c>
      <c r="B160" s="26" t="s">
        <v>222</v>
      </c>
      <c r="C160" s="26" t="s">
        <v>104</v>
      </c>
      <c r="D160" s="38">
        <v>0</v>
      </c>
      <c r="E160" s="38">
        <v>0</v>
      </c>
      <c r="F160" s="38">
        <v>0</v>
      </c>
      <c r="G160" s="38">
        <v>2500</v>
      </c>
      <c r="H160" s="38">
        <v>2300</v>
      </c>
      <c r="I160" s="38">
        <v>1700</v>
      </c>
      <c r="J160" s="38">
        <v>2100</v>
      </c>
      <c r="K160" s="38">
        <v>1800</v>
      </c>
      <c r="L160" s="38">
        <v>1800</v>
      </c>
      <c r="M160" s="38">
        <v>2200</v>
      </c>
      <c r="N160" s="38">
        <v>1800</v>
      </c>
      <c r="O160" s="38">
        <v>1800</v>
      </c>
      <c r="P160" s="36">
        <v>18000</v>
      </c>
      <c r="Q160" s="69">
        <f t="shared" si="13"/>
        <v>18000</v>
      </c>
      <c r="R160" s="70">
        <f t="shared" si="14"/>
        <v>6500</v>
      </c>
      <c r="S160" s="69">
        <f t="shared" si="15"/>
        <v>11500</v>
      </c>
      <c r="T160" s="7"/>
      <c r="U160" s="7"/>
      <c r="V160" s="7"/>
      <c r="W160" s="7"/>
      <c r="X160" s="7"/>
    </row>
    <row r="161" spans="1:24" x14ac:dyDescent="0.2">
      <c r="A161" s="145" t="s">
        <v>219</v>
      </c>
      <c r="B161" s="26" t="s">
        <v>220</v>
      </c>
      <c r="C161" s="26" t="s">
        <v>104</v>
      </c>
      <c r="D161" s="38">
        <v>0</v>
      </c>
      <c r="E161" s="38">
        <v>0</v>
      </c>
      <c r="F161" s="38">
        <v>0</v>
      </c>
      <c r="G161" s="38">
        <v>1000</v>
      </c>
      <c r="H161" s="38">
        <v>1000</v>
      </c>
      <c r="I161" s="38">
        <v>1000</v>
      </c>
      <c r="J161" s="38">
        <v>1800</v>
      </c>
      <c r="K161" s="38">
        <v>1600</v>
      </c>
      <c r="L161" s="38">
        <v>1600</v>
      </c>
      <c r="M161" s="38">
        <v>1800</v>
      </c>
      <c r="N161" s="38">
        <v>1600</v>
      </c>
      <c r="O161" s="38">
        <v>1600</v>
      </c>
      <c r="P161" s="36">
        <v>13000</v>
      </c>
      <c r="Q161" s="69">
        <f t="shared" si="13"/>
        <v>13000</v>
      </c>
      <c r="R161" s="70">
        <f t="shared" si="14"/>
        <v>3000</v>
      </c>
      <c r="S161" s="69">
        <f t="shared" si="15"/>
        <v>10000</v>
      </c>
      <c r="T161" s="7"/>
      <c r="U161" s="7"/>
      <c r="V161" s="7"/>
      <c r="W161" s="7"/>
      <c r="X161" s="7"/>
    </row>
    <row r="162" spans="1:24" x14ac:dyDescent="0.2">
      <c r="A162" s="145" t="s">
        <v>133</v>
      </c>
      <c r="B162" s="26" t="s">
        <v>134</v>
      </c>
      <c r="C162" s="26" t="s">
        <v>104</v>
      </c>
      <c r="D162" s="39">
        <v>750</v>
      </c>
      <c r="E162" s="39">
        <v>625</v>
      </c>
      <c r="F162" s="39">
        <v>625</v>
      </c>
      <c r="G162" s="39">
        <v>750</v>
      </c>
      <c r="H162" s="39">
        <v>625</v>
      </c>
      <c r="I162" s="39">
        <v>575</v>
      </c>
      <c r="J162" s="39">
        <v>750</v>
      </c>
      <c r="K162" s="39">
        <v>625</v>
      </c>
      <c r="L162" s="39">
        <v>625</v>
      </c>
      <c r="M162" s="39">
        <v>750</v>
      </c>
      <c r="N162" s="39">
        <v>625</v>
      </c>
      <c r="O162" s="39">
        <v>625</v>
      </c>
      <c r="P162" s="39">
        <v>7950</v>
      </c>
      <c r="Q162" s="69">
        <f t="shared" si="13"/>
        <v>7950</v>
      </c>
      <c r="R162" s="70">
        <f t="shared" si="14"/>
        <v>3950</v>
      </c>
      <c r="S162" s="69">
        <f t="shared" si="15"/>
        <v>4000</v>
      </c>
      <c r="T162" s="7"/>
      <c r="U162" s="7"/>
      <c r="V162" s="7"/>
      <c r="W162" s="7"/>
      <c r="X162" s="7"/>
    </row>
    <row r="163" spans="1:24" x14ac:dyDescent="0.2">
      <c r="A163" s="145" t="s">
        <v>131</v>
      </c>
      <c r="B163" s="26" t="s">
        <v>132</v>
      </c>
      <c r="C163" s="26" t="s">
        <v>104</v>
      </c>
      <c r="D163" s="39">
        <v>1075</v>
      </c>
      <c r="E163" s="39">
        <v>875</v>
      </c>
      <c r="F163" s="39">
        <v>875</v>
      </c>
      <c r="G163" s="39">
        <v>1100</v>
      </c>
      <c r="H163" s="39">
        <v>900</v>
      </c>
      <c r="I163" s="39">
        <v>750</v>
      </c>
      <c r="J163" s="39">
        <v>1000</v>
      </c>
      <c r="K163" s="39">
        <v>875</v>
      </c>
      <c r="L163" s="39">
        <v>825</v>
      </c>
      <c r="M163" s="39">
        <v>1075</v>
      </c>
      <c r="N163" s="39">
        <v>875</v>
      </c>
      <c r="O163" s="39">
        <v>875</v>
      </c>
      <c r="P163" s="39">
        <v>11100</v>
      </c>
      <c r="Q163" s="69">
        <f t="shared" si="13"/>
        <v>11100</v>
      </c>
      <c r="R163" s="70">
        <f t="shared" si="14"/>
        <v>5575</v>
      </c>
      <c r="S163" s="69">
        <f t="shared" si="15"/>
        <v>5525</v>
      </c>
      <c r="T163" s="7"/>
      <c r="U163" s="7"/>
      <c r="V163" s="7"/>
      <c r="W163" s="7"/>
      <c r="X163" s="7"/>
    </row>
    <row r="164" spans="1:24" x14ac:dyDescent="0.2">
      <c r="A164" s="145" t="s">
        <v>119</v>
      </c>
      <c r="B164" s="26" t="s">
        <v>120</v>
      </c>
      <c r="C164" s="26" t="s">
        <v>104</v>
      </c>
      <c r="D164" s="39">
        <v>912.5</v>
      </c>
      <c r="E164" s="39">
        <v>750</v>
      </c>
      <c r="F164" s="39">
        <v>750</v>
      </c>
      <c r="G164" s="39">
        <v>950</v>
      </c>
      <c r="H164" s="39">
        <v>775</v>
      </c>
      <c r="I164" s="39">
        <v>700</v>
      </c>
      <c r="J164" s="39">
        <v>925</v>
      </c>
      <c r="K164" s="39">
        <v>725</v>
      </c>
      <c r="L164" s="39">
        <v>725</v>
      </c>
      <c r="M164" s="39">
        <v>925</v>
      </c>
      <c r="N164" s="39">
        <v>725</v>
      </c>
      <c r="O164" s="39">
        <v>737.5</v>
      </c>
      <c r="P164" s="39">
        <v>9600</v>
      </c>
      <c r="Q164" s="69">
        <f t="shared" si="13"/>
        <v>9600</v>
      </c>
      <c r="R164" s="70">
        <f t="shared" si="14"/>
        <v>4837.5</v>
      </c>
      <c r="S164" s="69">
        <f t="shared" si="15"/>
        <v>4762.5</v>
      </c>
      <c r="T164" s="7"/>
      <c r="U164" s="7"/>
      <c r="V164" s="7"/>
      <c r="W164" s="7"/>
      <c r="X164" s="7"/>
    </row>
    <row r="165" spans="1:24" x14ac:dyDescent="0.2">
      <c r="A165" s="144" t="s">
        <v>117</v>
      </c>
      <c r="B165" s="33" t="s">
        <v>118</v>
      </c>
      <c r="C165" s="33" t="s">
        <v>104</v>
      </c>
      <c r="D165" s="36">
        <v>1125</v>
      </c>
      <c r="E165" s="36">
        <v>987.5</v>
      </c>
      <c r="F165" s="36">
        <v>975</v>
      </c>
      <c r="G165" s="36">
        <v>1250</v>
      </c>
      <c r="H165" s="36">
        <v>1100</v>
      </c>
      <c r="I165" s="36">
        <v>975</v>
      </c>
      <c r="J165" s="36">
        <v>1237.5</v>
      </c>
      <c r="K165" s="36">
        <v>1025</v>
      </c>
      <c r="L165" s="36">
        <v>975</v>
      </c>
      <c r="M165" s="36">
        <v>1237.5</v>
      </c>
      <c r="N165" s="36">
        <v>1025</v>
      </c>
      <c r="O165" s="36">
        <v>1025</v>
      </c>
      <c r="P165" s="36">
        <v>12937.5</v>
      </c>
      <c r="Q165" s="69">
        <f t="shared" si="13"/>
        <v>12937.5</v>
      </c>
      <c r="R165" s="70">
        <f t="shared" si="14"/>
        <v>6412.5</v>
      </c>
      <c r="S165" s="69">
        <f t="shared" si="15"/>
        <v>6525</v>
      </c>
      <c r="T165" s="7"/>
      <c r="U165" s="7"/>
      <c r="V165" s="7"/>
      <c r="W165" s="7"/>
      <c r="X165" s="7"/>
    </row>
    <row r="166" spans="1:24" x14ac:dyDescent="0.2">
      <c r="A166" s="144" t="s">
        <v>111</v>
      </c>
      <c r="B166" s="33" t="s">
        <v>112</v>
      </c>
      <c r="C166" s="33" t="s">
        <v>104</v>
      </c>
      <c r="D166" s="36">
        <v>2809.52</v>
      </c>
      <c r="E166" s="36">
        <v>2333.33</v>
      </c>
      <c r="F166" s="36">
        <v>2285.71</v>
      </c>
      <c r="G166" s="36">
        <v>2809.52</v>
      </c>
      <c r="H166" s="36">
        <v>2333.33</v>
      </c>
      <c r="I166" s="36">
        <v>2095.2399999999998</v>
      </c>
      <c r="J166" s="36">
        <v>2809.52</v>
      </c>
      <c r="K166" s="36">
        <v>2285.71</v>
      </c>
      <c r="L166" s="36">
        <v>2285.71</v>
      </c>
      <c r="M166" s="36">
        <v>2809.52</v>
      </c>
      <c r="N166" s="36">
        <v>2333.33</v>
      </c>
      <c r="O166" s="36">
        <v>2285.71</v>
      </c>
      <c r="P166" s="36">
        <v>29476.15</v>
      </c>
      <c r="Q166" s="69">
        <f t="shared" si="13"/>
        <v>29476.149999999994</v>
      </c>
      <c r="R166" s="70">
        <f t="shared" si="14"/>
        <v>14666.65</v>
      </c>
      <c r="S166" s="69">
        <f t="shared" si="15"/>
        <v>14809.5</v>
      </c>
      <c r="T166" s="7"/>
      <c r="U166" s="7"/>
      <c r="V166" s="7"/>
      <c r="W166" s="7"/>
      <c r="X166" s="7"/>
    </row>
    <row r="167" spans="1:24" x14ac:dyDescent="0.2">
      <c r="A167" s="144" t="s">
        <v>102</v>
      </c>
      <c r="B167" s="33" t="s">
        <v>103</v>
      </c>
      <c r="C167" s="33" t="s">
        <v>104</v>
      </c>
      <c r="D167" s="36">
        <v>447.37</v>
      </c>
      <c r="E167" s="36">
        <v>421.05</v>
      </c>
      <c r="F167" s="36">
        <v>421.05</v>
      </c>
      <c r="G167" s="36">
        <v>447.37</v>
      </c>
      <c r="H167" s="36">
        <v>421.05</v>
      </c>
      <c r="I167" s="36">
        <v>394.74</v>
      </c>
      <c r="J167" s="36">
        <v>447.37</v>
      </c>
      <c r="K167" s="36">
        <v>421.05</v>
      </c>
      <c r="L167" s="36">
        <v>421.05</v>
      </c>
      <c r="M167" s="36">
        <v>447.37</v>
      </c>
      <c r="N167" s="36">
        <v>421.05</v>
      </c>
      <c r="O167" s="36">
        <v>421.05</v>
      </c>
      <c r="P167" s="36">
        <v>5131.57</v>
      </c>
      <c r="Q167" s="69">
        <f t="shared" si="13"/>
        <v>5131.5700000000006</v>
      </c>
      <c r="R167" s="70">
        <f t="shared" si="14"/>
        <v>2552.63</v>
      </c>
      <c r="S167" s="69">
        <f t="shared" si="15"/>
        <v>2578.9400000000005</v>
      </c>
      <c r="T167" s="7"/>
      <c r="U167" s="7"/>
      <c r="V167" s="7"/>
      <c r="W167" s="7"/>
      <c r="X167" s="7"/>
    </row>
    <row r="168" spans="1:24" x14ac:dyDescent="0.2">
      <c r="A168" s="145" t="s">
        <v>79</v>
      </c>
      <c r="B168" s="26" t="s">
        <v>80</v>
      </c>
      <c r="C168" s="26" t="s">
        <v>7</v>
      </c>
      <c r="D168" s="38">
        <v>318.76</v>
      </c>
      <c r="E168" s="38">
        <v>225.47</v>
      </c>
      <c r="F168" s="38">
        <v>381.56</v>
      </c>
      <c r="G168" s="38">
        <v>666.93</v>
      </c>
      <c r="H168" s="38">
        <v>792.97</v>
      </c>
      <c r="I168" s="38">
        <v>629.08000000000004</v>
      </c>
      <c r="J168" s="38">
        <v>605.25</v>
      </c>
      <c r="K168" s="38">
        <v>421.62</v>
      </c>
      <c r="L168" s="38">
        <v>378.54</v>
      </c>
      <c r="M168" s="38">
        <v>396.11</v>
      </c>
      <c r="N168" s="38">
        <v>381.58</v>
      </c>
      <c r="O168" s="38">
        <v>321.24</v>
      </c>
      <c r="P168" s="36">
        <v>5519.11</v>
      </c>
      <c r="Q168" s="69">
        <f t="shared" si="13"/>
        <v>5519.1099999999988</v>
      </c>
      <c r="R168" s="70">
        <f t="shared" si="14"/>
        <v>3014.7699999999995</v>
      </c>
      <c r="S168" s="69">
        <f t="shared" si="15"/>
        <v>2504.34</v>
      </c>
      <c r="T168" s="7"/>
      <c r="U168" s="7"/>
      <c r="V168" s="7"/>
      <c r="W168" s="7"/>
      <c r="X168" s="7"/>
    </row>
    <row r="169" spans="1:24" x14ac:dyDescent="0.2">
      <c r="A169" s="144" t="s">
        <v>77</v>
      </c>
      <c r="B169" s="33" t="s">
        <v>78</v>
      </c>
      <c r="C169" s="33" t="s">
        <v>7</v>
      </c>
      <c r="D169" s="36">
        <v>497.11</v>
      </c>
      <c r="E169" s="36">
        <v>351.63</v>
      </c>
      <c r="F169" s="36">
        <v>595.04</v>
      </c>
      <c r="G169" s="36">
        <v>1040.08</v>
      </c>
      <c r="H169" s="36">
        <v>1236.6300000000001</v>
      </c>
      <c r="I169" s="36">
        <v>981.05</v>
      </c>
      <c r="J169" s="36">
        <v>943.88</v>
      </c>
      <c r="K169" s="36">
        <v>657.52</v>
      </c>
      <c r="L169" s="36">
        <v>590.33000000000004</v>
      </c>
      <c r="M169" s="36">
        <v>617.73</v>
      </c>
      <c r="N169" s="36">
        <v>595.08000000000004</v>
      </c>
      <c r="O169" s="36">
        <v>500.55</v>
      </c>
      <c r="P169" s="36">
        <v>8606.6299999999992</v>
      </c>
      <c r="Q169" s="69">
        <f t="shared" si="13"/>
        <v>8606.6299999999992</v>
      </c>
      <c r="R169" s="70">
        <f t="shared" si="14"/>
        <v>4701.54</v>
      </c>
      <c r="S169" s="69">
        <f t="shared" si="15"/>
        <v>3905.09</v>
      </c>
      <c r="T169" s="7"/>
      <c r="U169" s="7"/>
      <c r="V169" s="7"/>
      <c r="W169" s="7"/>
      <c r="X169" s="7"/>
    </row>
    <row r="170" spans="1:24" x14ac:dyDescent="0.2">
      <c r="A170" s="144" t="s">
        <v>83</v>
      </c>
      <c r="B170" s="33" t="s">
        <v>84</v>
      </c>
      <c r="C170" s="33" t="s">
        <v>7</v>
      </c>
      <c r="D170" s="36">
        <v>1788.58</v>
      </c>
      <c r="E170" s="36">
        <v>1751.42</v>
      </c>
      <c r="F170" s="36">
        <v>2005.05</v>
      </c>
      <c r="G170" s="36">
        <v>2408.6999999999998</v>
      </c>
      <c r="H170" s="36">
        <v>1847.74</v>
      </c>
      <c r="I170" s="36">
        <v>2115.17</v>
      </c>
      <c r="J170" s="36">
        <v>1695.84</v>
      </c>
      <c r="K170" s="36">
        <v>1403.31</v>
      </c>
      <c r="L170" s="36">
        <v>1491.8</v>
      </c>
      <c r="M170" s="36">
        <v>1848.65</v>
      </c>
      <c r="N170" s="36">
        <v>1629.03</v>
      </c>
      <c r="O170" s="36">
        <v>1727.7</v>
      </c>
      <c r="P170" s="36">
        <v>21712.99</v>
      </c>
      <c r="Q170" s="69">
        <f t="shared" si="13"/>
        <v>21712.99</v>
      </c>
      <c r="R170" s="70">
        <f t="shared" si="14"/>
        <v>11916.66</v>
      </c>
      <c r="S170" s="69">
        <f t="shared" si="15"/>
        <v>9796.33</v>
      </c>
      <c r="T170" s="7"/>
      <c r="U170" s="7"/>
      <c r="V170" s="7"/>
      <c r="W170" s="7"/>
      <c r="X170" s="7"/>
    </row>
    <row r="171" spans="1:24" x14ac:dyDescent="0.2">
      <c r="A171" s="144" t="s">
        <v>23</v>
      </c>
      <c r="B171" s="33" t="s">
        <v>24</v>
      </c>
      <c r="C171" s="33" t="s">
        <v>12</v>
      </c>
      <c r="D171" s="36">
        <v>3937.5</v>
      </c>
      <c r="E171" s="36">
        <v>3240</v>
      </c>
      <c r="F171" s="36">
        <v>3240</v>
      </c>
      <c r="G171" s="36">
        <v>3937.5</v>
      </c>
      <c r="H171" s="36">
        <v>3240</v>
      </c>
      <c r="I171" s="36">
        <v>3240</v>
      </c>
      <c r="J171" s="36">
        <v>3937.5</v>
      </c>
      <c r="K171" s="36">
        <v>3240</v>
      </c>
      <c r="L171" s="36">
        <v>3240</v>
      </c>
      <c r="M171" s="36">
        <v>3937.5</v>
      </c>
      <c r="N171" s="36">
        <v>3240</v>
      </c>
      <c r="O171" s="36">
        <v>3430</v>
      </c>
      <c r="P171" s="36">
        <v>41860</v>
      </c>
      <c r="Q171" s="69">
        <f t="shared" si="13"/>
        <v>41860</v>
      </c>
      <c r="R171" s="70">
        <f t="shared" si="14"/>
        <v>20835</v>
      </c>
      <c r="S171" s="69">
        <f t="shared" si="15"/>
        <v>21025</v>
      </c>
      <c r="T171" s="7"/>
      <c r="U171" s="7"/>
      <c r="V171" s="7"/>
      <c r="W171" s="7"/>
      <c r="X171" s="7"/>
    </row>
    <row r="172" spans="1:24" x14ac:dyDescent="0.2">
      <c r="A172" s="144" t="s">
        <v>21</v>
      </c>
      <c r="B172" s="33" t="s">
        <v>22</v>
      </c>
      <c r="C172" s="33" t="s">
        <v>12</v>
      </c>
      <c r="D172" s="36">
        <v>3171.26</v>
      </c>
      <c r="E172" s="36">
        <v>2460.92</v>
      </c>
      <c r="F172" s="36">
        <v>2449.4299999999998</v>
      </c>
      <c r="G172" s="36">
        <v>3047.13</v>
      </c>
      <c r="H172" s="36">
        <v>2511.4899999999998</v>
      </c>
      <c r="I172" s="36">
        <v>2390.8000000000002</v>
      </c>
      <c r="J172" s="36">
        <v>3357.47</v>
      </c>
      <c r="K172" s="36">
        <v>3045.98</v>
      </c>
      <c r="L172" s="36">
        <v>2921.84</v>
      </c>
      <c r="M172" s="36">
        <v>2918.39</v>
      </c>
      <c r="N172" s="36">
        <v>3136.78</v>
      </c>
      <c r="O172" s="36">
        <v>3231.03</v>
      </c>
      <c r="P172" s="36">
        <v>34642.519999999997</v>
      </c>
      <c r="Q172" s="69">
        <f t="shared" si="13"/>
        <v>34642.520000000004</v>
      </c>
      <c r="R172" s="70">
        <f t="shared" si="14"/>
        <v>16031.030000000002</v>
      </c>
      <c r="S172" s="69">
        <f t="shared" si="15"/>
        <v>18611.490000000002</v>
      </c>
      <c r="T172" s="7"/>
      <c r="U172" s="7"/>
      <c r="V172" s="7"/>
      <c r="W172" s="7"/>
      <c r="X172" s="7"/>
    </row>
    <row r="173" spans="1:24" x14ac:dyDescent="0.2">
      <c r="A173" s="144" t="s">
        <v>19</v>
      </c>
      <c r="B173" s="33" t="s">
        <v>20</v>
      </c>
      <c r="C173" s="33" t="s">
        <v>12</v>
      </c>
      <c r="D173" s="36">
        <v>1212.6400000000001</v>
      </c>
      <c r="E173" s="36">
        <v>1131.03</v>
      </c>
      <c r="F173" s="36">
        <v>931.03</v>
      </c>
      <c r="G173" s="36">
        <v>1177.01</v>
      </c>
      <c r="H173" s="36">
        <v>974.71</v>
      </c>
      <c r="I173" s="36">
        <v>1041.3800000000001</v>
      </c>
      <c r="J173" s="36">
        <v>1547.13</v>
      </c>
      <c r="K173" s="36">
        <v>1389.66</v>
      </c>
      <c r="L173" s="36">
        <v>1348.28</v>
      </c>
      <c r="M173" s="36">
        <v>1304.5999999999999</v>
      </c>
      <c r="N173" s="36">
        <v>1355.17</v>
      </c>
      <c r="O173" s="36">
        <v>1457.47</v>
      </c>
      <c r="P173" s="36">
        <v>14870.11</v>
      </c>
      <c r="Q173" s="69">
        <f t="shared" si="13"/>
        <v>14870.11</v>
      </c>
      <c r="R173" s="70">
        <f t="shared" si="14"/>
        <v>6467.8</v>
      </c>
      <c r="S173" s="69">
        <f t="shared" si="15"/>
        <v>8402.31</v>
      </c>
      <c r="T173" s="7"/>
      <c r="U173" s="7"/>
      <c r="V173" s="7"/>
      <c r="W173" s="7"/>
      <c r="X173" s="7"/>
    </row>
    <row r="174" spans="1:24" x14ac:dyDescent="0.2">
      <c r="A174" s="144" t="s">
        <v>29</v>
      </c>
      <c r="B174" s="33" t="s">
        <v>30</v>
      </c>
      <c r="C174" s="33" t="s">
        <v>31</v>
      </c>
      <c r="D174" s="36">
        <v>1832.28</v>
      </c>
      <c r="E174" s="36">
        <v>1515.15</v>
      </c>
      <c r="F174" s="36">
        <v>1497.53</v>
      </c>
      <c r="G174" s="36">
        <v>1832.28</v>
      </c>
      <c r="H174" s="36">
        <v>1515.15</v>
      </c>
      <c r="I174" s="36">
        <v>1497.53</v>
      </c>
      <c r="J174" s="36">
        <v>1832.28</v>
      </c>
      <c r="K174" s="36">
        <v>1515.15</v>
      </c>
      <c r="L174" s="36">
        <v>1497.53</v>
      </c>
      <c r="M174" s="36">
        <v>1832.28</v>
      </c>
      <c r="N174" s="36">
        <v>1515.15</v>
      </c>
      <c r="O174" s="36">
        <v>1497.53</v>
      </c>
      <c r="P174" s="36">
        <v>19379.84</v>
      </c>
      <c r="Q174" s="69">
        <f t="shared" si="13"/>
        <v>19379.84</v>
      </c>
      <c r="R174" s="70">
        <f t="shared" si="14"/>
        <v>9689.92</v>
      </c>
      <c r="S174" s="69">
        <f t="shared" si="15"/>
        <v>9689.92</v>
      </c>
      <c r="T174" s="7"/>
      <c r="U174" s="7"/>
      <c r="V174" s="7"/>
      <c r="W174" s="7"/>
      <c r="X174" s="7"/>
    </row>
    <row r="175" spans="1:24" x14ac:dyDescent="0.2">
      <c r="A175" s="145" t="s">
        <v>32</v>
      </c>
      <c r="B175" s="26" t="s">
        <v>33</v>
      </c>
      <c r="C175" s="26" t="s">
        <v>31</v>
      </c>
      <c r="D175" s="39">
        <v>1691.33</v>
      </c>
      <c r="E175" s="39">
        <v>1479.92</v>
      </c>
      <c r="F175" s="39">
        <v>1453.49</v>
      </c>
      <c r="G175" s="39">
        <v>1691.33</v>
      </c>
      <c r="H175" s="39">
        <v>1479.92</v>
      </c>
      <c r="I175" s="39">
        <v>1453.49</v>
      </c>
      <c r="J175" s="39">
        <v>1691.33</v>
      </c>
      <c r="K175" s="39">
        <v>1479.92</v>
      </c>
      <c r="L175" s="39">
        <v>1453.49</v>
      </c>
      <c r="M175" s="39">
        <v>1691.33</v>
      </c>
      <c r="N175" s="39">
        <v>1479.92</v>
      </c>
      <c r="O175" s="39">
        <v>1453.49</v>
      </c>
      <c r="P175" s="39">
        <v>18498.96</v>
      </c>
      <c r="Q175" s="69">
        <f t="shared" si="13"/>
        <v>18498.960000000003</v>
      </c>
      <c r="R175" s="70">
        <f t="shared" si="14"/>
        <v>9249.48</v>
      </c>
      <c r="S175" s="69">
        <f t="shared" si="15"/>
        <v>9249.48</v>
      </c>
      <c r="T175" s="7"/>
      <c r="U175" s="7"/>
      <c r="V175" s="7"/>
      <c r="W175" s="7"/>
      <c r="X175" s="7"/>
    </row>
    <row r="176" spans="1:24" x14ac:dyDescent="0.2">
      <c r="A176" s="145" t="s">
        <v>34</v>
      </c>
      <c r="B176" s="26" t="s">
        <v>35</v>
      </c>
      <c r="C176" s="26" t="s">
        <v>31</v>
      </c>
      <c r="D176" s="39">
        <v>975</v>
      </c>
      <c r="E176" s="39">
        <v>775</v>
      </c>
      <c r="F176" s="39">
        <v>750</v>
      </c>
      <c r="G176" s="39">
        <v>975</v>
      </c>
      <c r="H176" s="39">
        <v>775</v>
      </c>
      <c r="I176" s="39">
        <v>750</v>
      </c>
      <c r="J176" s="39">
        <v>975</v>
      </c>
      <c r="K176" s="39">
        <v>775</v>
      </c>
      <c r="L176" s="39">
        <v>750</v>
      </c>
      <c r="M176" s="39">
        <v>975</v>
      </c>
      <c r="N176" s="39">
        <v>775</v>
      </c>
      <c r="O176" s="39">
        <v>750</v>
      </c>
      <c r="P176" s="39">
        <v>10000</v>
      </c>
      <c r="Q176" s="69">
        <f t="shared" si="13"/>
        <v>10000</v>
      </c>
      <c r="R176" s="70">
        <f t="shared" si="14"/>
        <v>5000</v>
      </c>
      <c r="S176" s="69">
        <f t="shared" si="15"/>
        <v>5000</v>
      </c>
      <c r="T176" s="7"/>
      <c r="U176" s="7"/>
      <c r="V176" s="7"/>
      <c r="W176" s="7"/>
      <c r="X176" s="7"/>
    </row>
    <row r="177" spans="1:24" x14ac:dyDescent="0.2">
      <c r="A177" s="145" t="s">
        <v>246</v>
      </c>
      <c r="B177" s="26" t="s">
        <v>247</v>
      </c>
      <c r="C177" s="26" t="s">
        <v>248</v>
      </c>
      <c r="D177" s="39">
        <v>2850</v>
      </c>
      <c r="E177" s="39">
        <v>2250</v>
      </c>
      <c r="F177" s="39">
        <v>2275</v>
      </c>
      <c r="G177" s="39">
        <v>2850</v>
      </c>
      <c r="H177" s="39">
        <v>2250</v>
      </c>
      <c r="I177" s="39">
        <v>2275</v>
      </c>
      <c r="J177" s="39">
        <v>2850</v>
      </c>
      <c r="K177" s="39">
        <v>2250</v>
      </c>
      <c r="L177" s="39">
        <v>2275</v>
      </c>
      <c r="M177" s="39">
        <v>2850</v>
      </c>
      <c r="N177" s="39">
        <v>2250</v>
      </c>
      <c r="O177" s="39">
        <v>2275</v>
      </c>
      <c r="P177" s="39">
        <v>29500</v>
      </c>
      <c r="Q177" s="69">
        <f t="shared" si="13"/>
        <v>29500</v>
      </c>
      <c r="R177" s="70">
        <f t="shared" si="14"/>
        <v>14750</v>
      </c>
      <c r="S177" s="69">
        <f t="shared" si="15"/>
        <v>14750</v>
      </c>
      <c r="T177" s="7"/>
      <c r="U177" s="7"/>
      <c r="V177" s="7"/>
      <c r="W177" s="7"/>
      <c r="X177" s="7"/>
    </row>
    <row r="178" spans="1:24" x14ac:dyDescent="0.2">
      <c r="A178" s="145" t="s">
        <v>255</v>
      </c>
      <c r="B178" s="26" t="s">
        <v>256</v>
      </c>
      <c r="C178" s="26" t="s">
        <v>248</v>
      </c>
      <c r="D178" s="39">
        <v>1250</v>
      </c>
      <c r="E178" s="39">
        <v>1062.5</v>
      </c>
      <c r="F178" s="39">
        <v>1062.5</v>
      </c>
      <c r="G178" s="39">
        <v>1250</v>
      </c>
      <c r="H178" s="39">
        <v>1062.5</v>
      </c>
      <c r="I178" s="39">
        <v>1062.5</v>
      </c>
      <c r="J178" s="39">
        <v>1250</v>
      </c>
      <c r="K178" s="39">
        <v>1062.5</v>
      </c>
      <c r="L178" s="39">
        <v>1062.5</v>
      </c>
      <c r="M178" s="39">
        <v>1250</v>
      </c>
      <c r="N178" s="39">
        <v>1062.5</v>
      </c>
      <c r="O178" s="39">
        <v>1062.5</v>
      </c>
      <c r="P178" s="39">
        <v>13500</v>
      </c>
      <c r="Q178" s="69">
        <f t="shared" si="13"/>
        <v>13500</v>
      </c>
      <c r="R178" s="70">
        <f t="shared" si="14"/>
        <v>6750</v>
      </c>
      <c r="S178" s="69">
        <f t="shared" si="15"/>
        <v>6750</v>
      </c>
      <c r="T178" s="7"/>
      <c r="U178" s="7"/>
      <c r="V178" s="7"/>
      <c r="W178" s="7"/>
      <c r="X178" s="7"/>
    </row>
    <row r="179" spans="1:24" x14ac:dyDescent="0.2">
      <c r="A179" s="145" t="s">
        <v>276</v>
      </c>
      <c r="B179" s="26" t="s">
        <v>277</v>
      </c>
      <c r="C179" s="26" t="s">
        <v>248</v>
      </c>
      <c r="D179" s="39">
        <v>1322.75</v>
      </c>
      <c r="E179" s="39">
        <v>1058.2</v>
      </c>
      <c r="F179" s="39">
        <v>1058.2</v>
      </c>
      <c r="G179" s="39">
        <v>1322.75</v>
      </c>
      <c r="H179" s="39">
        <v>1058.2</v>
      </c>
      <c r="I179" s="39">
        <v>1058.2</v>
      </c>
      <c r="J179" s="39">
        <v>1322.75</v>
      </c>
      <c r="K179" s="39">
        <v>1058.2</v>
      </c>
      <c r="L179" s="39">
        <v>1058.2</v>
      </c>
      <c r="M179" s="39">
        <v>1322.75</v>
      </c>
      <c r="N179" s="39">
        <v>1058.2</v>
      </c>
      <c r="O179" s="39">
        <v>1058.2</v>
      </c>
      <c r="P179" s="39">
        <v>13756.6</v>
      </c>
      <c r="Q179" s="69">
        <f t="shared" si="13"/>
        <v>13756.600000000002</v>
      </c>
      <c r="R179" s="70">
        <f t="shared" si="14"/>
        <v>6878.2999999999993</v>
      </c>
      <c r="S179" s="69">
        <f t="shared" si="15"/>
        <v>6878.2999999999993</v>
      </c>
      <c r="T179" s="7"/>
      <c r="U179" s="7"/>
      <c r="V179" s="7"/>
      <c r="W179" s="7"/>
      <c r="X179" s="7"/>
    </row>
    <row r="180" spans="1:24" x14ac:dyDescent="0.2">
      <c r="A180" s="145" t="s">
        <v>249</v>
      </c>
      <c r="B180" s="26" t="s">
        <v>250</v>
      </c>
      <c r="C180" s="26" t="s">
        <v>248</v>
      </c>
      <c r="D180" s="39">
        <v>1071.43</v>
      </c>
      <c r="E180" s="39">
        <v>846.56</v>
      </c>
      <c r="F180" s="39">
        <v>859.79</v>
      </c>
      <c r="G180" s="39">
        <v>1071.43</v>
      </c>
      <c r="H180" s="39">
        <v>846.56</v>
      </c>
      <c r="I180" s="39">
        <v>859.79</v>
      </c>
      <c r="J180" s="39">
        <v>1071.43</v>
      </c>
      <c r="K180" s="39">
        <v>846.56</v>
      </c>
      <c r="L180" s="39">
        <v>859.79</v>
      </c>
      <c r="M180" s="39">
        <v>1071.43</v>
      </c>
      <c r="N180" s="39">
        <v>846.56</v>
      </c>
      <c r="O180" s="39">
        <v>859.79</v>
      </c>
      <c r="P180" s="39">
        <v>11111.12</v>
      </c>
      <c r="Q180" s="69">
        <f t="shared" si="13"/>
        <v>11111.119999999999</v>
      </c>
      <c r="R180" s="70">
        <f t="shared" si="14"/>
        <v>5555.56</v>
      </c>
      <c r="S180" s="69">
        <f t="shared" si="15"/>
        <v>5555.56</v>
      </c>
      <c r="T180" s="7"/>
      <c r="U180" s="7"/>
      <c r="V180" s="7"/>
      <c r="W180" s="7"/>
      <c r="X180" s="7"/>
    </row>
    <row r="181" spans="1:24" x14ac:dyDescent="0.2">
      <c r="A181" s="145" t="s">
        <v>257</v>
      </c>
      <c r="B181" s="26" t="s">
        <v>258</v>
      </c>
      <c r="C181" s="26" t="s">
        <v>248</v>
      </c>
      <c r="D181" s="39">
        <v>750</v>
      </c>
      <c r="E181" s="39">
        <v>625</v>
      </c>
      <c r="F181" s="39">
        <v>625</v>
      </c>
      <c r="G181" s="39">
        <v>750</v>
      </c>
      <c r="H181" s="39">
        <v>625</v>
      </c>
      <c r="I181" s="39">
        <v>625</v>
      </c>
      <c r="J181" s="39">
        <v>750</v>
      </c>
      <c r="K181" s="39">
        <v>625</v>
      </c>
      <c r="L181" s="39">
        <v>625</v>
      </c>
      <c r="M181" s="39">
        <v>750</v>
      </c>
      <c r="N181" s="39">
        <v>625</v>
      </c>
      <c r="O181" s="39">
        <v>625</v>
      </c>
      <c r="P181" s="39">
        <v>8000</v>
      </c>
      <c r="Q181" s="69">
        <f t="shared" si="13"/>
        <v>8000</v>
      </c>
      <c r="R181" s="70">
        <f t="shared" si="14"/>
        <v>4000</v>
      </c>
      <c r="S181" s="69">
        <f t="shared" si="15"/>
        <v>4000</v>
      </c>
      <c r="T181" s="7"/>
      <c r="U181" s="7"/>
      <c r="V181" s="7"/>
      <c r="W181" s="7"/>
      <c r="X181" s="7"/>
    </row>
    <row r="182" spans="1:24" x14ac:dyDescent="0.2">
      <c r="A182" s="145" t="s">
        <v>251</v>
      </c>
      <c r="B182" s="26" t="s">
        <v>252</v>
      </c>
      <c r="C182" s="26" t="s">
        <v>248</v>
      </c>
      <c r="D182" s="39">
        <v>8285.7099999999991</v>
      </c>
      <c r="E182" s="39">
        <v>7523.81</v>
      </c>
      <c r="F182" s="39">
        <v>7523.81</v>
      </c>
      <c r="G182" s="39">
        <v>8285.7099999999991</v>
      </c>
      <c r="H182" s="39">
        <v>7523.81</v>
      </c>
      <c r="I182" s="39">
        <v>7523.81</v>
      </c>
      <c r="J182" s="39">
        <v>8285.7099999999991</v>
      </c>
      <c r="K182" s="39">
        <v>7523.81</v>
      </c>
      <c r="L182" s="39">
        <v>7523.81</v>
      </c>
      <c r="M182" s="39">
        <v>8285.7099999999991</v>
      </c>
      <c r="N182" s="39">
        <v>7523.81</v>
      </c>
      <c r="O182" s="39">
        <v>7523.81</v>
      </c>
      <c r="P182" s="39">
        <v>93333.32</v>
      </c>
      <c r="Q182" s="69">
        <f t="shared" si="13"/>
        <v>93333.319999999978</v>
      </c>
      <c r="R182" s="70">
        <f t="shared" si="14"/>
        <v>46666.659999999996</v>
      </c>
      <c r="S182" s="69">
        <f t="shared" si="15"/>
        <v>46666.659999999996</v>
      </c>
      <c r="T182" s="7"/>
      <c r="U182" s="7"/>
      <c r="V182" s="7"/>
      <c r="W182" s="7"/>
      <c r="X182" s="7"/>
    </row>
    <row r="183" spans="1:24" x14ac:dyDescent="0.2">
      <c r="A183" s="145" t="s">
        <v>253</v>
      </c>
      <c r="B183" s="26" t="s">
        <v>254</v>
      </c>
      <c r="C183" s="26" t="s">
        <v>248</v>
      </c>
      <c r="D183" s="39">
        <v>952.38</v>
      </c>
      <c r="E183" s="39">
        <v>666.67</v>
      </c>
      <c r="F183" s="39">
        <v>761.9</v>
      </c>
      <c r="G183" s="39">
        <v>952.38</v>
      </c>
      <c r="H183" s="39">
        <v>666.67</v>
      </c>
      <c r="I183" s="39">
        <v>761.9</v>
      </c>
      <c r="J183" s="39">
        <v>952.38</v>
      </c>
      <c r="K183" s="39">
        <v>666.67</v>
      </c>
      <c r="L183" s="39">
        <v>761.9</v>
      </c>
      <c r="M183" s="39">
        <v>952.38</v>
      </c>
      <c r="N183" s="39">
        <v>666.67</v>
      </c>
      <c r="O183" s="39">
        <v>761.9</v>
      </c>
      <c r="P183" s="39">
        <v>9523.7999999999993</v>
      </c>
      <c r="Q183" s="69">
        <f t="shared" si="13"/>
        <v>9523.7999999999993</v>
      </c>
      <c r="R183" s="70">
        <f t="shared" si="14"/>
        <v>4761.8999999999996</v>
      </c>
      <c r="S183" s="69">
        <f t="shared" si="15"/>
        <v>4761.8999999999996</v>
      </c>
      <c r="T183" s="7"/>
      <c r="U183" s="7"/>
      <c r="V183" s="7"/>
      <c r="W183" s="7"/>
      <c r="X183" s="7"/>
    </row>
    <row r="184" spans="1:24" x14ac:dyDescent="0.2">
      <c r="A184" s="145" t="s">
        <v>266</v>
      </c>
      <c r="B184" s="26" t="s">
        <v>267</v>
      </c>
      <c r="C184" s="26" t="s">
        <v>261</v>
      </c>
      <c r="D184" s="39">
        <v>1375</v>
      </c>
      <c r="E184" s="39">
        <v>1083.33</v>
      </c>
      <c r="F184" s="39">
        <v>1000</v>
      </c>
      <c r="G184" s="39">
        <v>1083.33</v>
      </c>
      <c r="H184" s="39">
        <v>1000</v>
      </c>
      <c r="I184" s="39">
        <v>1000</v>
      </c>
      <c r="J184" s="39">
        <v>1083.33</v>
      </c>
      <c r="K184" s="39">
        <v>1000</v>
      </c>
      <c r="L184" s="39">
        <v>1000</v>
      </c>
      <c r="M184" s="39">
        <v>1083.33</v>
      </c>
      <c r="N184" s="39">
        <v>1000</v>
      </c>
      <c r="O184" s="39">
        <v>1000</v>
      </c>
      <c r="P184" s="39">
        <v>12708.32</v>
      </c>
      <c r="Q184" s="69">
        <f t="shared" si="13"/>
        <v>12708.32</v>
      </c>
      <c r="R184" s="70">
        <f t="shared" si="14"/>
        <v>6541.66</v>
      </c>
      <c r="S184" s="69">
        <f t="shared" si="15"/>
        <v>6166.66</v>
      </c>
      <c r="T184" s="7"/>
      <c r="U184" s="7"/>
      <c r="V184" s="7"/>
      <c r="W184" s="7"/>
      <c r="X184" s="7"/>
    </row>
    <row r="185" spans="1:24" x14ac:dyDescent="0.2">
      <c r="A185" s="144" t="s">
        <v>264</v>
      </c>
      <c r="B185" s="33" t="s">
        <v>265</v>
      </c>
      <c r="C185" s="33" t="s">
        <v>261</v>
      </c>
      <c r="D185" s="36">
        <v>2395.83</v>
      </c>
      <c r="E185" s="36">
        <v>1927.08</v>
      </c>
      <c r="F185" s="36">
        <v>1822.92</v>
      </c>
      <c r="G185" s="36">
        <v>2083.33</v>
      </c>
      <c r="H185" s="36">
        <v>1770.83</v>
      </c>
      <c r="I185" s="36">
        <v>1770.83</v>
      </c>
      <c r="J185" s="36">
        <v>2083.33</v>
      </c>
      <c r="K185" s="36">
        <v>1770.83</v>
      </c>
      <c r="L185" s="36">
        <v>1770.83</v>
      </c>
      <c r="M185" s="36">
        <v>2083.33</v>
      </c>
      <c r="N185" s="36">
        <v>1770.83</v>
      </c>
      <c r="O185" s="36">
        <v>1770.83</v>
      </c>
      <c r="P185" s="36">
        <v>23020.799999999999</v>
      </c>
      <c r="Q185" s="69">
        <f t="shared" si="13"/>
        <v>23020.800000000003</v>
      </c>
      <c r="R185" s="70">
        <f t="shared" si="14"/>
        <v>11770.82</v>
      </c>
      <c r="S185" s="69">
        <f t="shared" si="15"/>
        <v>11249.98</v>
      </c>
      <c r="T185" s="7"/>
      <c r="U185" s="7"/>
      <c r="V185" s="7"/>
      <c r="W185" s="7"/>
      <c r="X185" s="7"/>
    </row>
    <row r="186" spans="1:24" x14ac:dyDescent="0.2">
      <c r="A186" s="144" t="s">
        <v>262</v>
      </c>
      <c r="B186" s="33" t="s">
        <v>263</v>
      </c>
      <c r="C186" s="33" t="s">
        <v>261</v>
      </c>
      <c r="D186" s="36">
        <v>1093.75</v>
      </c>
      <c r="E186" s="36">
        <v>854.17</v>
      </c>
      <c r="F186" s="36">
        <v>750</v>
      </c>
      <c r="G186" s="36">
        <v>885.42</v>
      </c>
      <c r="H186" s="36">
        <v>791.67</v>
      </c>
      <c r="I186" s="36">
        <v>791.67</v>
      </c>
      <c r="J186" s="36">
        <v>885.42</v>
      </c>
      <c r="K186" s="36">
        <v>791.67</v>
      </c>
      <c r="L186" s="36">
        <v>791.67</v>
      </c>
      <c r="M186" s="36">
        <v>885.42</v>
      </c>
      <c r="N186" s="36">
        <v>791.67</v>
      </c>
      <c r="O186" s="36">
        <v>791.67</v>
      </c>
      <c r="P186" s="36">
        <v>10104.200000000001</v>
      </c>
      <c r="Q186" s="69">
        <f t="shared" si="13"/>
        <v>10104.200000000001</v>
      </c>
      <c r="R186" s="70">
        <f t="shared" si="14"/>
        <v>5166.68</v>
      </c>
      <c r="S186" s="69">
        <f t="shared" si="15"/>
        <v>4937.5199999999995</v>
      </c>
      <c r="T186" s="7"/>
      <c r="U186" s="7"/>
      <c r="V186" s="7"/>
      <c r="W186" s="7"/>
      <c r="X186" s="7"/>
    </row>
    <row r="187" spans="1:24" x14ac:dyDescent="0.2">
      <c r="A187" s="144" t="s">
        <v>259</v>
      </c>
      <c r="B187" s="33" t="s">
        <v>260</v>
      </c>
      <c r="C187" s="33" t="s">
        <v>261</v>
      </c>
      <c r="D187" s="36">
        <v>1666.67</v>
      </c>
      <c r="E187" s="36">
        <v>1319.44</v>
      </c>
      <c r="F187" s="36">
        <v>1180.56</v>
      </c>
      <c r="G187" s="36">
        <v>1250</v>
      </c>
      <c r="H187" s="36">
        <v>1180.56</v>
      </c>
      <c r="I187" s="36">
        <v>1180.56</v>
      </c>
      <c r="J187" s="36">
        <v>1250</v>
      </c>
      <c r="K187" s="36">
        <v>1180.56</v>
      </c>
      <c r="L187" s="36">
        <v>1180.56</v>
      </c>
      <c r="M187" s="36">
        <v>1250</v>
      </c>
      <c r="N187" s="36">
        <v>1180.56</v>
      </c>
      <c r="O187" s="36">
        <v>1180.56</v>
      </c>
      <c r="P187" s="36">
        <v>15000.03</v>
      </c>
      <c r="Q187" s="69">
        <f t="shared" si="13"/>
        <v>15000.029999999997</v>
      </c>
      <c r="R187" s="70">
        <f t="shared" si="14"/>
        <v>7777.7899999999991</v>
      </c>
      <c r="S187" s="69">
        <f t="shared" si="15"/>
        <v>7222.24</v>
      </c>
      <c r="T187" s="7"/>
      <c r="U187" s="7"/>
      <c r="V187" s="7"/>
      <c r="W187" s="7"/>
      <c r="X187" s="7"/>
    </row>
    <row r="188" spans="1:24" x14ac:dyDescent="0.2">
      <c r="A188" s="144" t="s">
        <v>278</v>
      </c>
      <c r="B188" s="33" t="s">
        <v>279</v>
      </c>
      <c r="C188" s="33" t="s">
        <v>261</v>
      </c>
      <c r="D188" s="36">
        <v>1458.33</v>
      </c>
      <c r="E188" s="36">
        <v>1114.58</v>
      </c>
      <c r="F188" s="36">
        <v>1114.58</v>
      </c>
      <c r="G188" s="36">
        <v>1291.67</v>
      </c>
      <c r="H188" s="36">
        <v>1083.33</v>
      </c>
      <c r="I188" s="36">
        <v>1083.33</v>
      </c>
      <c r="J188" s="36">
        <v>1291.67</v>
      </c>
      <c r="K188" s="36">
        <v>1083.33</v>
      </c>
      <c r="L188" s="36">
        <v>1083.33</v>
      </c>
      <c r="M188" s="36">
        <v>1291.67</v>
      </c>
      <c r="N188" s="36">
        <v>1083.33</v>
      </c>
      <c r="O188" s="36">
        <v>1083.33</v>
      </c>
      <c r="P188" s="36">
        <v>14062.48</v>
      </c>
      <c r="Q188" s="69">
        <f t="shared" si="13"/>
        <v>14062.48</v>
      </c>
      <c r="R188" s="70">
        <f t="shared" si="14"/>
        <v>7145.82</v>
      </c>
      <c r="S188" s="69">
        <f t="shared" si="15"/>
        <v>6916.66</v>
      </c>
      <c r="T188" s="7"/>
      <c r="U188" s="7"/>
      <c r="V188" s="7"/>
      <c r="W188" s="7"/>
      <c r="X188" s="7"/>
    </row>
    <row r="189" spans="1:24" x14ac:dyDescent="0.2">
      <c r="A189" s="144" t="s">
        <v>268</v>
      </c>
      <c r="B189" s="33" t="s">
        <v>269</v>
      </c>
      <c r="C189" s="33" t="s">
        <v>261</v>
      </c>
      <c r="D189" s="36">
        <v>1020.41</v>
      </c>
      <c r="E189" s="36">
        <v>765.31</v>
      </c>
      <c r="F189" s="36">
        <v>765.31</v>
      </c>
      <c r="G189" s="36">
        <v>816.33</v>
      </c>
      <c r="H189" s="36">
        <v>765.31</v>
      </c>
      <c r="I189" s="36">
        <v>765.31</v>
      </c>
      <c r="J189" s="36">
        <v>816.33</v>
      </c>
      <c r="K189" s="36">
        <v>765.31</v>
      </c>
      <c r="L189" s="36">
        <v>765.31</v>
      </c>
      <c r="M189" s="36">
        <v>816.33</v>
      </c>
      <c r="N189" s="36">
        <v>765.31</v>
      </c>
      <c r="O189" s="36">
        <v>765.31</v>
      </c>
      <c r="P189" s="36">
        <v>9591.8799999999992</v>
      </c>
      <c r="Q189" s="69">
        <f t="shared" si="13"/>
        <v>9591.8799999999974</v>
      </c>
      <c r="R189" s="70">
        <f t="shared" si="14"/>
        <v>4897.9799999999996</v>
      </c>
      <c r="S189" s="69">
        <f t="shared" si="15"/>
        <v>4693.8999999999996</v>
      </c>
      <c r="T189" s="7"/>
      <c r="U189" s="7"/>
      <c r="V189" s="7"/>
      <c r="W189" s="7"/>
      <c r="X189" s="7"/>
    </row>
    <row r="190" spans="1:24" x14ac:dyDescent="0.2">
      <c r="A190" s="145" t="s">
        <v>280</v>
      </c>
      <c r="B190" s="26" t="s">
        <v>281</v>
      </c>
      <c r="C190" s="26" t="s">
        <v>261</v>
      </c>
      <c r="D190" s="38">
        <v>2375</v>
      </c>
      <c r="E190" s="38">
        <v>1750</v>
      </c>
      <c r="F190" s="38">
        <v>1312.5</v>
      </c>
      <c r="G190" s="38">
        <v>1375</v>
      </c>
      <c r="H190" s="38">
        <v>1312.5</v>
      </c>
      <c r="I190" s="38">
        <v>1375</v>
      </c>
      <c r="J190" s="38">
        <v>1562.5</v>
      </c>
      <c r="K190" s="38">
        <v>1500</v>
      </c>
      <c r="L190" s="38">
        <v>1375</v>
      </c>
      <c r="M190" s="38">
        <v>1562.5</v>
      </c>
      <c r="N190" s="38">
        <v>1500</v>
      </c>
      <c r="O190" s="38">
        <v>1375</v>
      </c>
      <c r="P190" s="36">
        <v>18375</v>
      </c>
      <c r="Q190" s="69">
        <f t="shared" si="13"/>
        <v>18375</v>
      </c>
      <c r="R190" s="70">
        <f t="shared" si="14"/>
        <v>9500</v>
      </c>
      <c r="S190" s="69">
        <f t="shared" si="15"/>
        <v>8875</v>
      </c>
      <c r="T190" s="7"/>
      <c r="U190" s="7"/>
      <c r="V190" s="7"/>
      <c r="W190" s="7"/>
      <c r="X190" s="7"/>
    </row>
    <row r="191" spans="1:24" x14ac:dyDescent="0.2">
      <c r="A191" s="144" t="s">
        <v>272</v>
      </c>
      <c r="B191" s="33" t="s">
        <v>273</v>
      </c>
      <c r="C191" s="33" t="s">
        <v>261</v>
      </c>
      <c r="D191" s="36">
        <v>2240</v>
      </c>
      <c r="E191" s="36">
        <v>1800</v>
      </c>
      <c r="F191" s="36">
        <v>1460</v>
      </c>
      <c r="G191" s="36">
        <v>1800</v>
      </c>
      <c r="H191" s="36">
        <v>1460</v>
      </c>
      <c r="I191" s="36">
        <v>1460</v>
      </c>
      <c r="J191" s="36">
        <v>1800</v>
      </c>
      <c r="K191" s="36">
        <v>1460</v>
      </c>
      <c r="L191" s="36">
        <v>1460</v>
      </c>
      <c r="M191" s="36">
        <v>1800</v>
      </c>
      <c r="N191" s="36">
        <v>1460</v>
      </c>
      <c r="O191" s="36">
        <v>1400</v>
      </c>
      <c r="P191" s="36">
        <v>19600</v>
      </c>
      <c r="Q191" s="69">
        <f t="shared" si="13"/>
        <v>19600</v>
      </c>
      <c r="R191" s="70">
        <f t="shared" si="14"/>
        <v>10220</v>
      </c>
      <c r="S191" s="69">
        <f t="shared" si="15"/>
        <v>9380</v>
      </c>
      <c r="T191" s="7"/>
      <c r="U191" s="7"/>
      <c r="V191" s="7"/>
      <c r="W191" s="7"/>
      <c r="X191" s="7"/>
    </row>
    <row r="192" spans="1:24" x14ac:dyDescent="0.2">
      <c r="A192" s="144" t="s">
        <v>270</v>
      </c>
      <c r="B192" s="33" t="s">
        <v>271</v>
      </c>
      <c r="C192" s="33" t="s">
        <v>261</v>
      </c>
      <c r="D192" s="36">
        <v>2375</v>
      </c>
      <c r="E192" s="36">
        <v>1750</v>
      </c>
      <c r="F192" s="36">
        <v>1312.5</v>
      </c>
      <c r="G192" s="36">
        <v>1375</v>
      </c>
      <c r="H192" s="36">
        <v>1312.5</v>
      </c>
      <c r="I192" s="36">
        <v>1375</v>
      </c>
      <c r="J192" s="36">
        <v>1562.5</v>
      </c>
      <c r="K192" s="36">
        <v>1500</v>
      </c>
      <c r="L192" s="36">
        <v>1375</v>
      </c>
      <c r="M192" s="36">
        <v>1562.5</v>
      </c>
      <c r="N192" s="36">
        <v>1500</v>
      </c>
      <c r="O192" s="36">
        <v>1375</v>
      </c>
      <c r="P192" s="36">
        <v>18375</v>
      </c>
      <c r="Q192" s="69">
        <f t="shared" si="13"/>
        <v>18375</v>
      </c>
      <c r="R192" s="70">
        <f t="shared" si="14"/>
        <v>9500</v>
      </c>
      <c r="S192" s="69">
        <f t="shared" si="15"/>
        <v>8875</v>
      </c>
      <c r="T192" s="7"/>
      <c r="U192" s="7"/>
      <c r="V192" s="7"/>
      <c r="W192" s="7"/>
      <c r="X192" s="7"/>
    </row>
    <row r="193" spans="1:24" x14ac:dyDescent="0.2">
      <c r="A193" s="144" t="s">
        <v>55</v>
      </c>
      <c r="B193" s="33" t="s">
        <v>56</v>
      </c>
      <c r="C193" s="33" t="s">
        <v>7</v>
      </c>
      <c r="D193" s="36">
        <v>1109.1099999999999</v>
      </c>
      <c r="E193" s="36">
        <v>856.35</v>
      </c>
      <c r="F193" s="36">
        <v>1095.19</v>
      </c>
      <c r="G193" s="36">
        <v>1443.13</v>
      </c>
      <c r="H193" s="36">
        <v>1410.47</v>
      </c>
      <c r="I193" s="36">
        <v>1272.54</v>
      </c>
      <c r="J193" s="36">
        <v>1311.31</v>
      </c>
      <c r="K193" s="36">
        <v>1212.6099999999999</v>
      </c>
      <c r="L193" s="36">
        <v>1115.0899999999999</v>
      </c>
      <c r="M193" s="36">
        <v>1022.02</v>
      </c>
      <c r="N193" s="36">
        <v>1181.17</v>
      </c>
      <c r="O193" s="36">
        <v>1194.54</v>
      </c>
      <c r="P193" s="36">
        <v>14223.53</v>
      </c>
      <c r="Q193" s="69">
        <f t="shared" si="13"/>
        <v>14223.530000000002</v>
      </c>
      <c r="R193" s="70">
        <f t="shared" si="14"/>
        <v>7186.7900000000009</v>
      </c>
      <c r="S193" s="69">
        <f t="shared" si="15"/>
        <v>7036.7400000000007</v>
      </c>
      <c r="T193" s="7"/>
      <c r="U193" s="7"/>
      <c r="V193" s="7"/>
      <c r="W193" s="7"/>
      <c r="X193" s="7"/>
    </row>
    <row r="194" spans="1:24" x14ac:dyDescent="0.2">
      <c r="A194" s="144" t="s">
        <v>59</v>
      </c>
      <c r="B194" s="33" t="s">
        <v>60</v>
      </c>
      <c r="C194" s="33" t="s">
        <v>7</v>
      </c>
      <c r="D194" s="36">
        <v>1784.23</v>
      </c>
      <c r="E194" s="36">
        <v>1377.6</v>
      </c>
      <c r="F194" s="36">
        <v>1761.83</v>
      </c>
      <c r="G194" s="36">
        <v>2321.56</v>
      </c>
      <c r="H194" s="36">
        <v>2269.0100000000002</v>
      </c>
      <c r="I194" s="36">
        <v>2047.12</v>
      </c>
      <c r="J194" s="36">
        <v>2109.5100000000002</v>
      </c>
      <c r="K194" s="36">
        <v>1950.72</v>
      </c>
      <c r="L194" s="36">
        <v>1793.84</v>
      </c>
      <c r="M194" s="36">
        <v>1644.12</v>
      </c>
      <c r="N194" s="36">
        <v>1900.14</v>
      </c>
      <c r="O194" s="36">
        <v>1921.66</v>
      </c>
      <c r="P194" s="36">
        <v>22881.34</v>
      </c>
      <c r="Q194" s="69">
        <f t="shared" si="13"/>
        <v>22881.339999999997</v>
      </c>
      <c r="R194" s="70">
        <f t="shared" si="14"/>
        <v>11561.349999999999</v>
      </c>
      <c r="S194" s="69">
        <f t="shared" si="15"/>
        <v>11319.99</v>
      </c>
      <c r="T194" s="7"/>
      <c r="U194" s="7"/>
      <c r="V194" s="7"/>
      <c r="W194" s="7"/>
      <c r="X194" s="7"/>
    </row>
    <row r="195" spans="1:24" x14ac:dyDescent="0.2">
      <c r="A195" s="145" t="s">
        <v>57</v>
      </c>
      <c r="B195" s="26" t="s">
        <v>58</v>
      </c>
      <c r="C195" s="26" t="s">
        <v>7</v>
      </c>
      <c r="D195" s="39">
        <v>868</v>
      </c>
      <c r="E195" s="39">
        <v>670.18</v>
      </c>
      <c r="F195" s="39">
        <v>857.11</v>
      </c>
      <c r="G195" s="39">
        <v>1129.4100000000001</v>
      </c>
      <c r="H195" s="39">
        <v>1103.8399999999999</v>
      </c>
      <c r="I195" s="39">
        <v>995.9</v>
      </c>
      <c r="J195" s="39">
        <v>1026.25</v>
      </c>
      <c r="K195" s="39">
        <v>949</v>
      </c>
      <c r="L195" s="39">
        <v>872.68</v>
      </c>
      <c r="M195" s="39">
        <v>799.84</v>
      </c>
      <c r="N195" s="39">
        <v>924.39</v>
      </c>
      <c r="O195" s="39">
        <v>934.86</v>
      </c>
      <c r="P195" s="39">
        <v>11131.46</v>
      </c>
      <c r="Q195" s="69">
        <f t="shared" si="13"/>
        <v>11131.46</v>
      </c>
      <c r="R195" s="70">
        <f t="shared" si="14"/>
        <v>5624.44</v>
      </c>
      <c r="S195" s="69">
        <f t="shared" si="15"/>
        <v>5507.0199999999995</v>
      </c>
      <c r="T195" s="7"/>
      <c r="U195" s="7"/>
      <c r="V195" s="7"/>
      <c r="W195" s="7"/>
      <c r="X195" s="7"/>
    </row>
    <row r="196" spans="1:24" x14ac:dyDescent="0.2">
      <c r="A196" s="145" t="s">
        <v>146</v>
      </c>
      <c r="B196" s="26" t="s">
        <v>147</v>
      </c>
      <c r="C196" s="26" t="s">
        <v>137</v>
      </c>
      <c r="D196" s="39">
        <v>0</v>
      </c>
      <c r="E196" s="39">
        <v>4771.32</v>
      </c>
      <c r="F196" s="39">
        <v>4749.3900000000003</v>
      </c>
      <c r="G196" s="39">
        <v>4425.71</v>
      </c>
      <c r="H196" s="39">
        <v>0</v>
      </c>
      <c r="I196" s="39">
        <v>0</v>
      </c>
      <c r="J196" s="39">
        <v>4974.21</v>
      </c>
      <c r="K196" s="39">
        <v>4916.7700000000004</v>
      </c>
      <c r="L196" s="39">
        <v>4872.0200000000004</v>
      </c>
      <c r="M196" s="39">
        <v>5142.0200000000004</v>
      </c>
      <c r="N196" s="39">
        <v>5083.33</v>
      </c>
      <c r="O196" s="39">
        <v>5224.66</v>
      </c>
      <c r="P196" s="39">
        <v>44159.43</v>
      </c>
      <c r="Q196" s="69">
        <f t="shared" si="13"/>
        <v>44159.430000000008</v>
      </c>
      <c r="R196" s="70">
        <f t="shared" si="14"/>
        <v>13946.419999999998</v>
      </c>
      <c r="S196" s="69">
        <f t="shared" si="15"/>
        <v>30213.01</v>
      </c>
      <c r="T196" s="7"/>
      <c r="U196" s="7"/>
      <c r="V196" s="7"/>
      <c r="W196" s="7"/>
      <c r="X196" s="7"/>
    </row>
    <row r="197" spans="1:24" x14ac:dyDescent="0.2">
      <c r="A197" s="144" t="s">
        <v>148</v>
      </c>
      <c r="B197" s="33" t="s">
        <v>149</v>
      </c>
      <c r="C197" s="33" t="s">
        <v>137</v>
      </c>
      <c r="D197" s="36">
        <v>0</v>
      </c>
      <c r="E197" s="36">
        <v>1086.5</v>
      </c>
      <c r="F197" s="36">
        <v>1106.3499999999999</v>
      </c>
      <c r="G197" s="36">
        <v>1126.98</v>
      </c>
      <c r="H197" s="36">
        <v>0</v>
      </c>
      <c r="I197" s="36">
        <v>0</v>
      </c>
      <c r="J197" s="36">
        <v>1156.6400000000001</v>
      </c>
      <c r="K197" s="36">
        <v>1055.18</v>
      </c>
      <c r="L197" s="36">
        <v>1089.7</v>
      </c>
      <c r="M197" s="36">
        <v>1107.04</v>
      </c>
      <c r="N197" s="36">
        <v>1012.68</v>
      </c>
      <c r="O197" s="36">
        <v>1052.78</v>
      </c>
      <c r="P197" s="36">
        <v>9793.85</v>
      </c>
      <c r="Q197" s="69">
        <f t="shared" si="13"/>
        <v>9793.85</v>
      </c>
      <c r="R197" s="70">
        <f t="shared" si="14"/>
        <v>3319.83</v>
      </c>
      <c r="S197" s="69">
        <f t="shared" si="15"/>
        <v>6474.02</v>
      </c>
      <c r="T197" s="7"/>
      <c r="U197" s="7"/>
      <c r="V197" s="7"/>
      <c r="W197" s="7"/>
      <c r="X197" s="7"/>
    </row>
    <row r="198" spans="1:24" x14ac:dyDescent="0.2">
      <c r="A198" s="144" t="s">
        <v>150</v>
      </c>
      <c r="B198" s="33" t="s">
        <v>151</v>
      </c>
      <c r="C198" s="33" t="s">
        <v>137</v>
      </c>
      <c r="D198" s="36">
        <v>0</v>
      </c>
      <c r="E198" s="36">
        <v>911.11</v>
      </c>
      <c r="F198" s="36">
        <v>1006.35</v>
      </c>
      <c r="G198" s="36">
        <v>1129.54</v>
      </c>
      <c r="H198" s="36">
        <v>0</v>
      </c>
      <c r="I198" s="36">
        <v>0</v>
      </c>
      <c r="J198" s="36">
        <v>855.56</v>
      </c>
      <c r="K198" s="36">
        <v>970.63</v>
      </c>
      <c r="L198" s="36">
        <v>938.49</v>
      </c>
      <c r="M198" s="36">
        <v>1103.17</v>
      </c>
      <c r="N198" s="36">
        <v>998.02</v>
      </c>
      <c r="O198" s="36">
        <v>1037.7</v>
      </c>
      <c r="P198" s="36">
        <v>8950.57</v>
      </c>
      <c r="Q198" s="69">
        <f t="shared" si="13"/>
        <v>8950.57</v>
      </c>
      <c r="R198" s="70">
        <f t="shared" si="14"/>
        <v>3047</v>
      </c>
      <c r="S198" s="69">
        <f t="shared" si="15"/>
        <v>5903.5700000000006</v>
      </c>
      <c r="T198" s="7"/>
      <c r="U198" s="7"/>
      <c r="V198" s="7"/>
      <c r="W198" s="7"/>
      <c r="X198" s="7"/>
    </row>
    <row r="199" spans="1:24" x14ac:dyDescent="0.2">
      <c r="A199" s="144" t="s">
        <v>244</v>
      </c>
      <c r="B199" s="33" t="s">
        <v>245</v>
      </c>
      <c r="C199" s="33" t="s">
        <v>225</v>
      </c>
      <c r="D199" s="36">
        <v>1916.67</v>
      </c>
      <c r="E199" s="36">
        <v>1777.78</v>
      </c>
      <c r="F199" s="36">
        <v>1638.89</v>
      </c>
      <c r="G199" s="36">
        <v>1708.33</v>
      </c>
      <c r="H199" s="36">
        <v>1638.89</v>
      </c>
      <c r="I199" s="36">
        <v>1430.56</v>
      </c>
      <c r="J199" s="36">
        <v>1708.33</v>
      </c>
      <c r="K199" s="36">
        <v>1916.67</v>
      </c>
      <c r="L199" s="36">
        <v>1777.78</v>
      </c>
      <c r="M199" s="36">
        <v>1569.44</v>
      </c>
      <c r="N199" s="36">
        <v>1638.89</v>
      </c>
      <c r="O199" s="36">
        <v>1708.33</v>
      </c>
      <c r="P199" s="36">
        <v>20430.560000000001</v>
      </c>
      <c r="Q199" s="69">
        <f t="shared" si="13"/>
        <v>20430.559999999998</v>
      </c>
      <c r="R199" s="70">
        <f t="shared" si="14"/>
        <v>10111.119999999999</v>
      </c>
      <c r="S199" s="69">
        <f t="shared" si="15"/>
        <v>10319.439999999999</v>
      </c>
      <c r="T199" s="7"/>
      <c r="U199" s="7"/>
      <c r="V199" s="7"/>
      <c r="W199" s="7"/>
      <c r="X199" s="7"/>
    </row>
    <row r="200" spans="1:24" x14ac:dyDescent="0.2">
      <c r="A200" s="144" t="s">
        <v>169</v>
      </c>
      <c r="B200" s="33" t="s">
        <v>170</v>
      </c>
      <c r="C200" s="33" t="s">
        <v>162</v>
      </c>
      <c r="D200" s="36">
        <v>3816.49</v>
      </c>
      <c r="E200" s="36">
        <v>2966.32</v>
      </c>
      <c r="F200" s="36">
        <v>0</v>
      </c>
      <c r="G200" s="36">
        <v>0</v>
      </c>
      <c r="H200" s="36">
        <v>0</v>
      </c>
      <c r="I200" s="36">
        <v>0</v>
      </c>
      <c r="J200" s="36">
        <v>0</v>
      </c>
      <c r="K200" s="36">
        <v>0</v>
      </c>
      <c r="L200" s="36">
        <v>1580.07</v>
      </c>
      <c r="M200" s="36">
        <v>1747.08</v>
      </c>
      <c r="N200" s="36">
        <v>2831.62</v>
      </c>
      <c r="O200" s="36">
        <v>2018.56</v>
      </c>
      <c r="P200" s="36">
        <v>14960.14</v>
      </c>
      <c r="Q200" s="69">
        <f t="shared" si="13"/>
        <v>14960.139999999998</v>
      </c>
      <c r="R200" s="70">
        <f t="shared" si="14"/>
        <v>6782.8099999999995</v>
      </c>
      <c r="S200" s="69">
        <f t="shared" si="15"/>
        <v>8177.33</v>
      </c>
      <c r="T200" s="7"/>
      <c r="U200" s="7"/>
      <c r="V200" s="7"/>
      <c r="W200" s="7"/>
      <c r="X200" s="7"/>
    </row>
    <row r="201" spans="1:24" x14ac:dyDescent="0.2">
      <c r="A201" s="144" t="s">
        <v>195</v>
      </c>
      <c r="B201" s="33" t="s">
        <v>196</v>
      </c>
      <c r="C201" s="33" t="s">
        <v>162</v>
      </c>
      <c r="D201" s="36">
        <v>2982.82</v>
      </c>
      <c r="E201" s="36">
        <v>3006.53</v>
      </c>
      <c r="F201" s="36">
        <v>0</v>
      </c>
      <c r="G201" s="36">
        <v>0</v>
      </c>
      <c r="H201" s="36">
        <v>0</v>
      </c>
      <c r="I201" s="36">
        <v>0</v>
      </c>
      <c r="J201" s="36">
        <v>0</v>
      </c>
      <c r="K201" s="36">
        <v>0</v>
      </c>
      <c r="L201" s="36">
        <v>1349.48</v>
      </c>
      <c r="M201" s="36">
        <v>1710.65</v>
      </c>
      <c r="N201" s="36">
        <v>3991.41</v>
      </c>
      <c r="O201" s="36">
        <v>3653.95</v>
      </c>
      <c r="P201" s="36">
        <v>16694.84</v>
      </c>
      <c r="Q201" s="69">
        <f t="shared" si="13"/>
        <v>16694.84</v>
      </c>
      <c r="R201" s="70">
        <f t="shared" si="14"/>
        <v>5989.35</v>
      </c>
      <c r="S201" s="69">
        <f t="shared" si="15"/>
        <v>10705.49</v>
      </c>
      <c r="T201" s="7"/>
      <c r="U201" s="7"/>
      <c r="V201" s="7"/>
      <c r="W201" s="7"/>
      <c r="X201" s="7"/>
    </row>
    <row r="202" spans="1:24" x14ac:dyDescent="0.2">
      <c r="A202" s="144" t="s">
        <v>203</v>
      </c>
      <c r="B202" s="33" t="s">
        <v>204</v>
      </c>
      <c r="C202" s="33" t="s">
        <v>162</v>
      </c>
      <c r="D202" s="36">
        <v>9347.2800000000007</v>
      </c>
      <c r="E202" s="36">
        <v>7417.57</v>
      </c>
      <c r="F202" s="36">
        <v>0</v>
      </c>
      <c r="G202" s="36">
        <v>0</v>
      </c>
      <c r="H202" s="36">
        <v>0</v>
      </c>
      <c r="I202" s="36">
        <v>0</v>
      </c>
      <c r="J202" s="36">
        <v>0</v>
      </c>
      <c r="K202" s="36">
        <v>0</v>
      </c>
      <c r="L202" s="36">
        <v>3470.93</v>
      </c>
      <c r="M202" s="36">
        <v>7015.65</v>
      </c>
      <c r="N202" s="36">
        <v>8212.14</v>
      </c>
      <c r="O202" s="36">
        <v>10116.61</v>
      </c>
      <c r="P202" s="36">
        <v>45580.18</v>
      </c>
      <c r="Q202" s="69">
        <f t="shared" si="13"/>
        <v>45580.18</v>
      </c>
      <c r="R202" s="70">
        <f t="shared" si="14"/>
        <v>16764.849999999999</v>
      </c>
      <c r="S202" s="69">
        <f t="shared" si="15"/>
        <v>28815.33</v>
      </c>
      <c r="T202" s="7"/>
      <c r="U202" s="7"/>
      <c r="V202" s="7"/>
      <c r="W202" s="7"/>
      <c r="X202" s="7"/>
    </row>
    <row r="203" spans="1:24" x14ac:dyDescent="0.2">
      <c r="A203" s="144" t="s">
        <v>63</v>
      </c>
      <c r="B203" s="33" t="s">
        <v>64</v>
      </c>
      <c r="C203" s="33" t="s">
        <v>7</v>
      </c>
      <c r="D203" s="36">
        <v>859.17</v>
      </c>
      <c r="E203" s="36">
        <v>538.99</v>
      </c>
      <c r="F203" s="36">
        <v>798.08</v>
      </c>
      <c r="G203" s="36">
        <v>789.47</v>
      </c>
      <c r="H203" s="36">
        <v>773.72</v>
      </c>
      <c r="I203" s="36">
        <v>848.35</v>
      </c>
      <c r="J203" s="36">
        <v>1173.27</v>
      </c>
      <c r="K203" s="36">
        <v>575.54</v>
      </c>
      <c r="L203" s="36">
        <v>568.57000000000005</v>
      </c>
      <c r="M203" s="36">
        <v>568.51</v>
      </c>
      <c r="N203" s="36">
        <v>787.97</v>
      </c>
      <c r="O203" s="36">
        <v>779.94</v>
      </c>
      <c r="P203" s="36">
        <v>9061.58</v>
      </c>
      <c r="Q203" s="69">
        <f t="shared" ref="Q203:Q260" si="16">SUM(D203:O203)</f>
        <v>9061.5800000000017</v>
      </c>
      <c r="R203" s="70">
        <f t="shared" ref="R203:R260" si="17">SUM(D203:I203)</f>
        <v>4607.7800000000007</v>
      </c>
      <c r="S203" s="69">
        <f t="shared" ref="S203:S260" si="18">SUM(J203:O203)</f>
        <v>4453.8000000000011</v>
      </c>
      <c r="T203" s="7"/>
      <c r="U203" s="7"/>
      <c r="V203" s="7"/>
      <c r="W203" s="7"/>
      <c r="X203" s="7"/>
    </row>
    <row r="204" spans="1:24" x14ac:dyDescent="0.2">
      <c r="A204" s="144" t="s">
        <v>61</v>
      </c>
      <c r="B204" s="33" t="s">
        <v>62</v>
      </c>
      <c r="C204" s="33" t="s">
        <v>7</v>
      </c>
      <c r="D204" s="36">
        <v>1088.28</v>
      </c>
      <c r="E204" s="36">
        <v>682.72</v>
      </c>
      <c r="F204" s="36">
        <v>1010.9</v>
      </c>
      <c r="G204" s="36">
        <v>999.99</v>
      </c>
      <c r="H204" s="36">
        <v>980.04</v>
      </c>
      <c r="I204" s="36">
        <v>1074.58</v>
      </c>
      <c r="J204" s="36">
        <v>1486.14</v>
      </c>
      <c r="K204" s="36">
        <v>729.02</v>
      </c>
      <c r="L204" s="36">
        <v>720.19</v>
      </c>
      <c r="M204" s="36">
        <v>720.11</v>
      </c>
      <c r="N204" s="36">
        <v>998.09</v>
      </c>
      <c r="O204" s="36">
        <v>987.92</v>
      </c>
      <c r="P204" s="36">
        <v>11477.98</v>
      </c>
      <c r="Q204" s="69">
        <f t="shared" si="16"/>
        <v>11477.980000000001</v>
      </c>
      <c r="R204" s="70">
        <f t="shared" si="17"/>
        <v>5836.51</v>
      </c>
      <c r="S204" s="69">
        <f t="shared" si="18"/>
        <v>5641.47</v>
      </c>
      <c r="T204" s="7"/>
      <c r="U204" s="7"/>
      <c r="V204" s="7"/>
      <c r="W204" s="7"/>
      <c r="X204" s="7"/>
    </row>
    <row r="205" spans="1:24" x14ac:dyDescent="0.2">
      <c r="A205" s="144" t="s">
        <v>282</v>
      </c>
      <c r="B205" s="33" t="s">
        <v>283</v>
      </c>
      <c r="C205" s="33" t="s">
        <v>225</v>
      </c>
      <c r="D205" s="36">
        <v>396</v>
      </c>
      <c r="E205" s="36">
        <v>392</v>
      </c>
      <c r="F205" s="36">
        <v>292</v>
      </c>
      <c r="G205" s="36">
        <v>312</v>
      </c>
      <c r="H205" s="36">
        <v>368</v>
      </c>
      <c r="I205" s="36">
        <v>312</v>
      </c>
      <c r="J205" s="36">
        <v>292</v>
      </c>
      <c r="K205" s="36">
        <v>400</v>
      </c>
      <c r="L205" s="36">
        <v>396</v>
      </c>
      <c r="M205" s="36">
        <v>316</v>
      </c>
      <c r="N205" s="36">
        <v>376</v>
      </c>
      <c r="O205" s="36">
        <v>312</v>
      </c>
      <c r="P205" s="36">
        <v>4164</v>
      </c>
      <c r="Q205" s="69">
        <f t="shared" si="16"/>
        <v>4164</v>
      </c>
      <c r="R205" s="70">
        <f t="shared" si="17"/>
        <v>2072</v>
      </c>
      <c r="S205" s="69">
        <f t="shared" si="18"/>
        <v>2092</v>
      </c>
      <c r="T205" s="7"/>
      <c r="U205" s="7"/>
      <c r="V205" s="7"/>
      <c r="W205" s="7"/>
      <c r="X205" s="7"/>
    </row>
    <row r="206" spans="1:24" x14ac:dyDescent="0.2">
      <c r="A206" s="144" t="s">
        <v>171</v>
      </c>
      <c r="B206" s="33" t="s">
        <v>172</v>
      </c>
      <c r="C206" s="33" t="s">
        <v>162</v>
      </c>
      <c r="D206" s="36">
        <v>7565.46</v>
      </c>
      <c r="E206" s="36">
        <v>7045.39</v>
      </c>
      <c r="F206" s="36">
        <v>0</v>
      </c>
      <c r="G206" s="36">
        <v>0</v>
      </c>
      <c r="H206" s="36">
        <v>0</v>
      </c>
      <c r="I206" s="36">
        <v>0</v>
      </c>
      <c r="J206" s="36">
        <v>0</v>
      </c>
      <c r="K206" s="36">
        <v>0</v>
      </c>
      <c r="L206" s="36">
        <v>3470.72</v>
      </c>
      <c r="M206" s="36">
        <v>6361.51</v>
      </c>
      <c r="N206" s="36">
        <v>7554.28</v>
      </c>
      <c r="O206" s="36">
        <v>9153.9500000000007</v>
      </c>
      <c r="P206" s="36">
        <v>41151.31</v>
      </c>
      <c r="Q206" s="69">
        <f t="shared" si="16"/>
        <v>41151.31</v>
      </c>
      <c r="R206" s="70">
        <f t="shared" si="17"/>
        <v>14610.85</v>
      </c>
      <c r="S206" s="69">
        <f t="shared" si="18"/>
        <v>26540.46</v>
      </c>
      <c r="T206" s="7"/>
      <c r="U206" s="7"/>
      <c r="V206" s="7"/>
      <c r="W206" s="7"/>
      <c r="X206" s="7"/>
    </row>
    <row r="207" spans="1:24" x14ac:dyDescent="0.2">
      <c r="A207" s="144" t="s">
        <v>67</v>
      </c>
      <c r="B207" s="33" t="s">
        <v>68</v>
      </c>
      <c r="C207" s="33" t="s">
        <v>7</v>
      </c>
      <c r="D207" s="36">
        <v>1060.8900000000001</v>
      </c>
      <c r="E207" s="36">
        <v>819.11</v>
      </c>
      <c r="F207" s="36">
        <v>1047.57</v>
      </c>
      <c r="G207" s="36">
        <v>1380.39</v>
      </c>
      <c r="H207" s="36">
        <v>1349.14</v>
      </c>
      <c r="I207" s="36">
        <v>1217.21</v>
      </c>
      <c r="J207" s="36">
        <v>1254.3</v>
      </c>
      <c r="K207" s="36">
        <v>1159.8900000000001</v>
      </c>
      <c r="L207" s="36">
        <v>1066.6099999999999</v>
      </c>
      <c r="M207" s="36">
        <v>977.58</v>
      </c>
      <c r="N207" s="36">
        <v>1129.81</v>
      </c>
      <c r="O207" s="36">
        <v>1142.6099999999999</v>
      </c>
      <c r="P207" s="36">
        <v>13605.11</v>
      </c>
      <c r="Q207" s="69">
        <f t="shared" si="16"/>
        <v>13605.11</v>
      </c>
      <c r="R207" s="70">
        <f t="shared" si="17"/>
        <v>6874.31</v>
      </c>
      <c r="S207" s="69">
        <f t="shared" si="18"/>
        <v>6730.8</v>
      </c>
      <c r="T207" s="7"/>
      <c r="U207" s="7"/>
      <c r="V207" s="7"/>
      <c r="W207" s="7"/>
      <c r="X207" s="7"/>
    </row>
    <row r="208" spans="1:24" x14ac:dyDescent="0.2">
      <c r="A208" s="145" t="s">
        <v>193</v>
      </c>
      <c r="B208" s="26" t="s">
        <v>194</v>
      </c>
      <c r="C208" s="26" t="s">
        <v>162</v>
      </c>
      <c r="D208" s="38">
        <v>4421.68</v>
      </c>
      <c r="E208" s="38">
        <v>4904.8500000000004</v>
      </c>
      <c r="F208" s="38">
        <v>0</v>
      </c>
      <c r="G208" s="38">
        <v>0</v>
      </c>
      <c r="H208" s="38">
        <v>0</v>
      </c>
      <c r="I208" s="38">
        <v>0</v>
      </c>
      <c r="J208" s="38">
        <v>0</v>
      </c>
      <c r="K208" s="38">
        <v>0</v>
      </c>
      <c r="L208" s="38">
        <v>2240.13</v>
      </c>
      <c r="M208" s="38">
        <v>2625.57</v>
      </c>
      <c r="N208" s="38">
        <v>3907.77</v>
      </c>
      <c r="O208" s="38">
        <v>4838.1899999999996</v>
      </c>
      <c r="P208" s="36">
        <v>22938.19</v>
      </c>
      <c r="Q208" s="69">
        <f t="shared" si="16"/>
        <v>22938.19</v>
      </c>
      <c r="R208" s="70">
        <f t="shared" si="17"/>
        <v>9326.5300000000007</v>
      </c>
      <c r="S208" s="69">
        <f t="shared" si="18"/>
        <v>13611.66</v>
      </c>
      <c r="T208" s="7"/>
      <c r="U208" s="7"/>
      <c r="V208" s="7"/>
      <c r="W208" s="7"/>
      <c r="X208" s="7"/>
    </row>
    <row r="209" spans="1:24" x14ac:dyDescent="0.2">
      <c r="A209" s="145" t="s">
        <v>177</v>
      </c>
      <c r="B209" s="26" t="s">
        <v>178</v>
      </c>
      <c r="C209" s="26" t="s">
        <v>162</v>
      </c>
      <c r="D209" s="39">
        <v>4828.92</v>
      </c>
      <c r="E209" s="39">
        <v>5847.59</v>
      </c>
      <c r="F209" s="39">
        <v>4043.37</v>
      </c>
      <c r="G209" s="39">
        <v>3746.99</v>
      </c>
      <c r="H209" s="39">
        <v>2645.78</v>
      </c>
      <c r="I209" s="39">
        <v>1712.65</v>
      </c>
      <c r="J209" s="39">
        <v>1362.65</v>
      </c>
      <c r="K209" s="39">
        <v>5410.24</v>
      </c>
      <c r="L209" s="39">
        <v>5550</v>
      </c>
      <c r="M209" s="39">
        <v>10364.459999999999</v>
      </c>
      <c r="N209" s="39">
        <v>11033.13</v>
      </c>
      <c r="O209" s="39">
        <v>13039.76</v>
      </c>
      <c r="P209" s="39">
        <v>69585.539999999994</v>
      </c>
      <c r="Q209" s="69">
        <f t="shared" si="16"/>
        <v>69585.539999999994</v>
      </c>
      <c r="R209" s="70">
        <f t="shared" si="17"/>
        <v>22825.300000000003</v>
      </c>
      <c r="S209" s="69">
        <f t="shared" si="18"/>
        <v>46760.24</v>
      </c>
      <c r="T209" s="7"/>
      <c r="U209" s="7"/>
      <c r="V209" s="7"/>
      <c r="W209" s="7"/>
      <c r="X209" s="7"/>
    </row>
    <row r="210" spans="1:24" x14ac:dyDescent="0.2">
      <c r="A210" s="145" t="s">
        <v>179</v>
      </c>
      <c r="B210" s="26" t="s">
        <v>180</v>
      </c>
      <c r="C210" s="26" t="s">
        <v>162</v>
      </c>
      <c r="D210" s="39">
        <v>810.18</v>
      </c>
      <c r="E210" s="39">
        <v>836.14</v>
      </c>
      <c r="F210" s="39">
        <v>944.91</v>
      </c>
      <c r="G210" s="39">
        <v>952.56</v>
      </c>
      <c r="H210" s="39">
        <v>701.68</v>
      </c>
      <c r="I210" s="39">
        <v>0</v>
      </c>
      <c r="J210" s="39">
        <v>286</v>
      </c>
      <c r="K210" s="39">
        <v>286</v>
      </c>
      <c r="L210" s="39">
        <v>1175.0899999999999</v>
      </c>
      <c r="M210" s="39">
        <v>1491.93</v>
      </c>
      <c r="N210" s="39">
        <v>1893.68</v>
      </c>
      <c r="O210" s="39">
        <v>2008.07</v>
      </c>
      <c r="P210" s="39">
        <v>11386.24</v>
      </c>
      <c r="Q210" s="69">
        <f t="shared" si="16"/>
        <v>11386.24</v>
      </c>
      <c r="R210" s="70">
        <f t="shared" si="17"/>
        <v>4245.47</v>
      </c>
      <c r="S210" s="69">
        <f t="shared" si="18"/>
        <v>7140.7699999999995</v>
      </c>
      <c r="T210" s="7"/>
      <c r="U210" s="7"/>
      <c r="V210" s="7"/>
      <c r="W210" s="7"/>
      <c r="X210" s="7"/>
    </row>
    <row r="211" spans="1:24" x14ac:dyDescent="0.2">
      <c r="A211" s="145" t="s">
        <v>69</v>
      </c>
      <c r="B211" s="26" t="s">
        <v>70</v>
      </c>
      <c r="C211" s="26" t="s">
        <v>7</v>
      </c>
      <c r="D211" s="39">
        <v>605.9</v>
      </c>
      <c r="E211" s="39">
        <v>409.39</v>
      </c>
      <c r="F211" s="39">
        <v>504.74</v>
      </c>
      <c r="G211" s="39">
        <v>653.27</v>
      </c>
      <c r="H211" s="39">
        <v>845.73</v>
      </c>
      <c r="I211" s="39">
        <v>503.8</v>
      </c>
      <c r="J211" s="39">
        <v>649.59</v>
      </c>
      <c r="K211" s="39">
        <v>439.51</v>
      </c>
      <c r="L211" s="39">
        <v>541.53</v>
      </c>
      <c r="M211" s="39">
        <v>439.91</v>
      </c>
      <c r="N211" s="39">
        <v>788.7</v>
      </c>
      <c r="O211" s="39">
        <v>447</v>
      </c>
      <c r="P211" s="39">
        <v>6829.07</v>
      </c>
      <c r="Q211" s="69">
        <f t="shared" si="16"/>
        <v>6829.07</v>
      </c>
      <c r="R211" s="70">
        <f t="shared" si="17"/>
        <v>3522.8300000000004</v>
      </c>
      <c r="S211" s="69">
        <f t="shared" si="18"/>
        <v>3306.24</v>
      </c>
      <c r="T211" s="7"/>
      <c r="U211" s="7"/>
      <c r="V211" s="7"/>
      <c r="W211" s="7"/>
      <c r="X211" s="7"/>
    </row>
    <row r="212" spans="1:24" x14ac:dyDescent="0.2">
      <c r="A212" s="145" t="s">
        <v>140</v>
      </c>
      <c r="B212" s="26" t="s">
        <v>141</v>
      </c>
      <c r="C212" s="26" t="s">
        <v>137</v>
      </c>
      <c r="D212" s="39">
        <v>1245.96</v>
      </c>
      <c r="E212" s="39">
        <v>0</v>
      </c>
      <c r="F212" s="39">
        <v>0</v>
      </c>
      <c r="G212" s="39">
        <v>0</v>
      </c>
      <c r="H212" s="39">
        <v>1156.5999999999999</v>
      </c>
      <c r="I212" s="39">
        <v>939.53</v>
      </c>
      <c r="J212" s="39">
        <v>0</v>
      </c>
      <c r="K212" s="39">
        <v>0</v>
      </c>
      <c r="L212" s="39">
        <v>0</v>
      </c>
      <c r="M212" s="39">
        <v>0</v>
      </c>
      <c r="N212" s="39">
        <v>0</v>
      </c>
      <c r="O212" s="39">
        <v>0</v>
      </c>
      <c r="P212" s="39">
        <v>3342.09</v>
      </c>
      <c r="Q212" s="69">
        <f t="shared" si="16"/>
        <v>3342.09</v>
      </c>
      <c r="R212" s="70">
        <f t="shared" si="17"/>
        <v>3342.09</v>
      </c>
      <c r="S212" s="69">
        <f t="shared" si="18"/>
        <v>0</v>
      </c>
      <c r="T212" s="7"/>
      <c r="U212" s="7"/>
      <c r="V212" s="7"/>
      <c r="W212" s="7"/>
      <c r="X212" s="7"/>
    </row>
    <row r="213" spans="1:24" x14ac:dyDescent="0.2">
      <c r="A213" s="145" t="s">
        <v>142</v>
      </c>
      <c r="B213" s="26" t="s">
        <v>143</v>
      </c>
      <c r="C213" s="26" t="s">
        <v>137</v>
      </c>
      <c r="D213" s="39">
        <v>1215.32</v>
      </c>
      <c r="E213" s="39">
        <v>0</v>
      </c>
      <c r="F213" s="39">
        <v>0</v>
      </c>
      <c r="G213" s="39">
        <v>0</v>
      </c>
      <c r="H213" s="39">
        <v>1113.3</v>
      </c>
      <c r="I213" s="39">
        <v>845.96</v>
      </c>
      <c r="J213" s="39">
        <v>0</v>
      </c>
      <c r="K213" s="39">
        <v>0</v>
      </c>
      <c r="L213" s="39">
        <v>0</v>
      </c>
      <c r="M213" s="39">
        <v>0</v>
      </c>
      <c r="N213" s="39">
        <v>0</v>
      </c>
      <c r="O213" s="39">
        <v>0</v>
      </c>
      <c r="P213" s="39">
        <v>3174.58</v>
      </c>
      <c r="Q213" s="69">
        <f t="shared" si="16"/>
        <v>3174.58</v>
      </c>
      <c r="R213" s="70">
        <f t="shared" si="17"/>
        <v>3174.58</v>
      </c>
      <c r="S213" s="69">
        <f t="shared" si="18"/>
        <v>0</v>
      </c>
      <c r="T213" s="7"/>
      <c r="U213" s="7"/>
      <c r="V213" s="7"/>
      <c r="W213" s="7"/>
      <c r="X213" s="7"/>
    </row>
    <row r="214" spans="1:24" x14ac:dyDescent="0.2">
      <c r="A214" s="145" t="s">
        <v>236</v>
      </c>
      <c r="B214" s="26" t="s">
        <v>237</v>
      </c>
      <c r="C214" s="26" t="s">
        <v>225</v>
      </c>
      <c r="D214" s="39">
        <v>531.42999999999995</v>
      </c>
      <c r="E214" s="39">
        <v>474.29</v>
      </c>
      <c r="F214" s="39">
        <v>531.42999999999995</v>
      </c>
      <c r="G214" s="39">
        <v>531.42999999999995</v>
      </c>
      <c r="H214" s="39">
        <v>531.42999999999995</v>
      </c>
      <c r="I214" s="39">
        <v>474.29</v>
      </c>
      <c r="J214" s="39">
        <v>474.29</v>
      </c>
      <c r="K214" s="39">
        <v>417.14</v>
      </c>
      <c r="L214" s="39">
        <v>531.42999999999995</v>
      </c>
      <c r="M214" s="39">
        <v>474.29</v>
      </c>
      <c r="N214" s="39">
        <v>531.42999999999995</v>
      </c>
      <c r="O214" s="39">
        <v>497.14</v>
      </c>
      <c r="P214" s="39">
        <v>6000.02</v>
      </c>
      <c r="Q214" s="69">
        <f t="shared" si="16"/>
        <v>6000.02</v>
      </c>
      <c r="R214" s="70">
        <f t="shared" si="17"/>
        <v>3074.2999999999997</v>
      </c>
      <c r="S214" s="69">
        <f t="shared" si="18"/>
        <v>2925.72</v>
      </c>
      <c r="T214" s="7"/>
      <c r="U214" s="7"/>
      <c r="V214" s="7"/>
      <c r="W214" s="7"/>
      <c r="X214" s="7"/>
    </row>
    <row r="215" spans="1:24" x14ac:dyDescent="0.2">
      <c r="A215" s="145" t="s">
        <v>240</v>
      </c>
      <c r="B215" s="26" t="s">
        <v>241</v>
      </c>
      <c r="C215" s="26" t="s">
        <v>225</v>
      </c>
      <c r="D215" s="39">
        <v>1245.71</v>
      </c>
      <c r="E215" s="39">
        <v>1131.43</v>
      </c>
      <c r="F215" s="39">
        <v>960</v>
      </c>
      <c r="G215" s="39">
        <v>1017.14</v>
      </c>
      <c r="H215" s="39">
        <v>1217.1400000000001</v>
      </c>
      <c r="I215" s="39">
        <v>1188.57</v>
      </c>
      <c r="J215" s="39">
        <v>1045.71</v>
      </c>
      <c r="K215" s="39">
        <v>1388.57</v>
      </c>
      <c r="L215" s="39">
        <v>1274.29</v>
      </c>
      <c r="M215" s="39">
        <v>1102.8599999999999</v>
      </c>
      <c r="N215" s="39">
        <v>1274.29</v>
      </c>
      <c r="O215" s="39">
        <v>937.14</v>
      </c>
      <c r="P215" s="39">
        <v>13782.85</v>
      </c>
      <c r="Q215" s="69">
        <f t="shared" si="16"/>
        <v>13782.850000000002</v>
      </c>
      <c r="R215" s="70">
        <f t="shared" si="17"/>
        <v>6759.9900000000007</v>
      </c>
      <c r="S215" s="69">
        <f t="shared" si="18"/>
        <v>7022.86</v>
      </c>
      <c r="T215" s="7"/>
      <c r="U215" s="7"/>
      <c r="V215" s="7"/>
      <c r="W215" s="7"/>
      <c r="X215" s="7"/>
    </row>
    <row r="216" spans="1:24" x14ac:dyDescent="0.2">
      <c r="A216" s="145" t="s">
        <v>238</v>
      </c>
      <c r="B216" s="26" t="s">
        <v>239</v>
      </c>
      <c r="C216" s="26" t="s">
        <v>225</v>
      </c>
      <c r="D216" s="39">
        <v>1048.54</v>
      </c>
      <c r="E216" s="39">
        <v>1145.6300000000001</v>
      </c>
      <c r="F216" s="39">
        <v>951.46</v>
      </c>
      <c r="G216" s="39">
        <v>1048.54</v>
      </c>
      <c r="H216" s="39">
        <v>951.46</v>
      </c>
      <c r="I216" s="39">
        <v>1145.6300000000001</v>
      </c>
      <c r="J216" s="39">
        <v>1000</v>
      </c>
      <c r="K216" s="39">
        <v>1485.44</v>
      </c>
      <c r="L216" s="39">
        <v>1388.35</v>
      </c>
      <c r="M216" s="39">
        <v>1097.0899999999999</v>
      </c>
      <c r="N216" s="39">
        <v>1388.35</v>
      </c>
      <c r="O216" s="39">
        <v>1233.01</v>
      </c>
      <c r="P216" s="39">
        <v>13883.5</v>
      </c>
      <c r="Q216" s="69">
        <f t="shared" si="16"/>
        <v>13883.500000000002</v>
      </c>
      <c r="R216" s="70">
        <f t="shared" si="17"/>
        <v>6291.26</v>
      </c>
      <c r="S216" s="69">
        <f t="shared" si="18"/>
        <v>7592.24</v>
      </c>
      <c r="T216" s="7"/>
      <c r="U216" s="7"/>
      <c r="V216" s="7"/>
      <c r="W216" s="7"/>
      <c r="X216" s="7"/>
    </row>
    <row r="217" spans="1:24" x14ac:dyDescent="0.2">
      <c r="A217" s="145" t="s">
        <v>234</v>
      </c>
      <c r="B217" s="26" t="s">
        <v>235</v>
      </c>
      <c r="C217" s="26" t="s">
        <v>225</v>
      </c>
      <c r="D217" s="39">
        <v>560</v>
      </c>
      <c r="E217" s="39">
        <v>502.86</v>
      </c>
      <c r="F217" s="39">
        <v>445.71</v>
      </c>
      <c r="G217" s="39">
        <v>502.86</v>
      </c>
      <c r="H217" s="39">
        <v>560</v>
      </c>
      <c r="I217" s="39">
        <v>502.86</v>
      </c>
      <c r="J217" s="39">
        <v>474.29</v>
      </c>
      <c r="K217" s="39">
        <v>588.57000000000005</v>
      </c>
      <c r="L217" s="39">
        <v>588.57000000000005</v>
      </c>
      <c r="M217" s="39">
        <v>531.42999999999995</v>
      </c>
      <c r="N217" s="39">
        <v>645.71</v>
      </c>
      <c r="O217" s="39">
        <v>611.42999999999995</v>
      </c>
      <c r="P217" s="39">
        <v>6514.29</v>
      </c>
      <c r="Q217" s="69">
        <f t="shared" si="16"/>
        <v>6514.2900000000009</v>
      </c>
      <c r="R217" s="70">
        <f t="shared" si="17"/>
        <v>3074.2900000000004</v>
      </c>
      <c r="S217" s="69">
        <f t="shared" si="18"/>
        <v>3440</v>
      </c>
      <c r="T217" s="7"/>
      <c r="U217" s="7"/>
      <c r="V217" s="7"/>
      <c r="W217" s="7"/>
      <c r="X217" s="7"/>
    </row>
    <row r="218" spans="1:24" x14ac:dyDescent="0.2">
      <c r="A218" s="145" t="s">
        <v>232</v>
      </c>
      <c r="B218" s="26" t="s">
        <v>233</v>
      </c>
      <c r="C218" s="26" t="s">
        <v>225</v>
      </c>
      <c r="D218" s="39">
        <v>561.17999999999995</v>
      </c>
      <c r="E218" s="39">
        <v>603.38</v>
      </c>
      <c r="F218" s="39">
        <v>518.99</v>
      </c>
      <c r="G218" s="39">
        <v>772.15</v>
      </c>
      <c r="H218" s="39">
        <v>729.96</v>
      </c>
      <c r="I218" s="39">
        <v>729.96</v>
      </c>
      <c r="J218" s="39">
        <v>687.76</v>
      </c>
      <c r="K218" s="39">
        <v>645.57000000000005</v>
      </c>
      <c r="L218" s="39">
        <v>772.15</v>
      </c>
      <c r="M218" s="39">
        <v>1067.51</v>
      </c>
      <c r="N218" s="39">
        <v>772.15</v>
      </c>
      <c r="O218" s="39">
        <v>704.64</v>
      </c>
      <c r="P218" s="39">
        <v>8565.4</v>
      </c>
      <c r="Q218" s="69">
        <f t="shared" si="16"/>
        <v>8565.4</v>
      </c>
      <c r="R218" s="70">
        <f t="shared" si="17"/>
        <v>3915.62</v>
      </c>
      <c r="S218" s="69">
        <f t="shared" si="18"/>
        <v>4649.78</v>
      </c>
      <c r="T218" s="7"/>
      <c r="U218" s="7"/>
      <c r="V218" s="7"/>
      <c r="W218" s="7"/>
      <c r="X218" s="7"/>
    </row>
    <row r="219" spans="1:24" x14ac:dyDescent="0.2">
      <c r="A219" s="145" t="s">
        <v>230</v>
      </c>
      <c r="B219" s="26" t="s">
        <v>231</v>
      </c>
      <c r="C219" s="26" t="s">
        <v>225</v>
      </c>
      <c r="D219" s="39">
        <v>476.79</v>
      </c>
      <c r="E219" s="39">
        <v>308.02</v>
      </c>
      <c r="F219" s="39">
        <v>518.99</v>
      </c>
      <c r="G219" s="39">
        <v>350.21</v>
      </c>
      <c r="H219" s="39">
        <v>434.6</v>
      </c>
      <c r="I219" s="39">
        <v>350.21</v>
      </c>
      <c r="J219" s="39">
        <v>350.21</v>
      </c>
      <c r="K219" s="39">
        <v>476.79</v>
      </c>
      <c r="L219" s="39">
        <v>518.99</v>
      </c>
      <c r="M219" s="39">
        <v>392.41</v>
      </c>
      <c r="N219" s="39">
        <v>434.6</v>
      </c>
      <c r="O219" s="39">
        <v>367.09</v>
      </c>
      <c r="P219" s="39">
        <v>4978.91</v>
      </c>
      <c r="Q219" s="69">
        <f t="shared" si="16"/>
        <v>4978.9100000000008</v>
      </c>
      <c r="R219" s="70">
        <f t="shared" si="17"/>
        <v>2438.8200000000002</v>
      </c>
      <c r="S219" s="69">
        <f t="shared" si="18"/>
        <v>2540.09</v>
      </c>
      <c r="T219" s="7"/>
      <c r="U219" s="7"/>
      <c r="V219" s="7"/>
      <c r="W219" s="7"/>
      <c r="X219" s="7"/>
    </row>
    <row r="220" spans="1:24" x14ac:dyDescent="0.2">
      <c r="A220" s="145" t="s">
        <v>284</v>
      </c>
      <c r="B220" s="26" t="s">
        <v>285</v>
      </c>
      <c r="C220" s="26" t="s">
        <v>225</v>
      </c>
      <c r="D220" s="39">
        <v>476.79</v>
      </c>
      <c r="E220" s="39">
        <v>476.79</v>
      </c>
      <c r="F220" s="39">
        <v>518.99</v>
      </c>
      <c r="G220" s="39">
        <v>434.6</v>
      </c>
      <c r="H220" s="39">
        <v>476.79</v>
      </c>
      <c r="I220" s="39">
        <v>434.6</v>
      </c>
      <c r="J220" s="39">
        <v>476.79</v>
      </c>
      <c r="K220" s="39">
        <v>434.6</v>
      </c>
      <c r="L220" s="39">
        <v>518.99</v>
      </c>
      <c r="M220" s="39">
        <v>476.79</v>
      </c>
      <c r="N220" s="39">
        <v>561.17999999999995</v>
      </c>
      <c r="O220" s="39">
        <v>493.67</v>
      </c>
      <c r="P220" s="39">
        <v>5780.58</v>
      </c>
      <c r="Q220" s="69">
        <f t="shared" si="16"/>
        <v>5780.58</v>
      </c>
      <c r="R220" s="70">
        <f t="shared" si="17"/>
        <v>2818.56</v>
      </c>
      <c r="S220" s="69">
        <f t="shared" si="18"/>
        <v>2962.02</v>
      </c>
      <c r="T220" s="7"/>
      <c r="U220" s="7"/>
      <c r="V220" s="7"/>
      <c r="W220" s="7"/>
      <c r="X220" s="7"/>
    </row>
    <row r="221" spans="1:24" x14ac:dyDescent="0.2">
      <c r="A221" s="145" t="s">
        <v>228</v>
      </c>
      <c r="B221" s="26" t="s">
        <v>229</v>
      </c>
      <c r="C221" s="26" t="s">
        <v>225</v>
      </c>
      <c r="D221" s="39">
        <v>476.79</v>
      </c>
      <c r="E221" s="39">
        <v>476.79</v>
      </c>
      <c r="F221" s="39">
        <v>350.21</v>
      </c>
      <c r="G221" s="39">
        <v>434.6</v>
      </c>
      <c r="H221" s="39">
        <v>392.41</v>
      </c>
      <c r="I221" s="39">
        <v>434.6</v>
      </c>
      <c r="J221" s="39">
        <v>392.41</v>
      </c>
      <c r="K221" s="39">
        <v>518.99</v>
      </c>
      <c r="L221" s="39">
        <v>561.17999999999995</v>
      </c>
      <c r="M221" s="39">
        <v>645.57000000000005</v>
      </c>
      <c r="N221" s="39">
        <v>561.17999999999995</v>
      </c>
      <c r="O221" s="39">
        <v>451.48</v>
      </c>
      <c r="P221" s="39">
        <v>5696.21</v>
      </c>
      <c r="Q221" s="69">
        <f t="shared" si="16"/>
        <v>5696.2099999999991</v>
      </c>
      <c r="R221" s="70">
        <f t="shared" si="17"/>
        <v>2565.3999999999996</v>
      </c>
      <c r="S221" s="69">
        <f t="shared" si="18"/>
        <v>3130.81</v>
      </c>
      <c r="T221" s="7"/>
      <c r="U221" s="7"/>
      <c r="V221" s="7"/>
      <c r="W221" s="7"/>
      <c r="X221" s="7"/>
    </row>
    <row r="222" spans="1:24" x14ac:dyDescent="0.2">
      <c r="A222" s="145" t="s">
        <v>205</v>
      </c>
      <c r="B222" s="26" t="s">
        <v>206</v>
      </c>
      <c r="C222" s="26" t="s">
        <v>162</v>
      </c>
      <c r="D222" s="39">
        <v>3273.68</v>
      </c>
      <c r="E222" s="39">
        <v>2287.2199999999998</v>
      </c>
      <c r="F222" s="39">
        <v>3563.16</v>
      </c>
      <c r="G222" s="39">
        <v>3715.04</v>
      </c>
      <c r="H222" s="39">
        <v>2375.94</v>
      </c>
      <c r="I222" s="39">
        <v>2530.08</v>
      </c>
      <c r="J222" s="39">
        <v>1809.77</v>
      </c>
      <c r="K222" s="39">
        <v>1542.11</v>
      </c>
      <c r="L222" s="39">
        <v>1980.45</v>
      </c>
      <c r="M222" s="39">
        <v>4586.47</v>
      </c>
      <c r="N222" s="39">
        <v>5469.92</v>
      </c>
      <c r="O222" s="39">
        <v>5932.33</v>
      </c>
      <c r="P222" s="39">
        <v>39066.17</v>
      </c>
      <c r="Q222" s="69">
        <f t="shared" si="16"/>
        <v>39066.170000000006</v>
      </c>
      <c r="R222" s="70">
        <f t="shared" si="17"/>
        <v>17745.12</v>
      </c>
      <c r="S222" s="69">
        <f t="shared" si="18"/>
        <v>21321.05</v>
      </c>
      <c r="T222" s="7"/>
      <c r="U222" s="7"/>
      <c r="V222" s="7"/>
      <c r="W222" s="7"/>
      <c r="X222" s="7"/>
    </row>
    <row r="223" spans="1:24" x14ac:dyDescent="0.2">
      <c r="A223" s="145" t="s">
        <v>163</v>
      </c>
      <c r="B223" s="26" t="s">
        <v>164</v>
      </c>
      <c r="C223" s="26" t="s">
        <v>162</v>
      </c>
      <c r="D223" s="39">
        <v>932.78</v>
      </c>
      <c r="E223" s="39">
        <v>1080.93</v>
      </c>
      <c r="F223" s="39">
        <v>1028.52</v>
      </c>
      <c r="G223" s="39">
        <v>1224.6300000000001</v>
      </c>
      <c r="H223" s="39">
        <v>649.07000000000005</v>
      </c>
      <c r="I223" s="39">
        <v>449.81</v>
      </c>
      <c r="J223" s="39">
        <v>333.15</v>
      </c>
      <c r="K223" s="39">
        <v>209.07</v>
      </c>
      <c r="L223" s="39">
        <v>403.89</v>
      </c>
      <c r="M223" s="39">
        <v>865</v>
      </c>
      <c r="N223" s="39">
        <v>933.7</v>
      </c>
      <c r="O223" s="39">
        <v>923.33</v>
      </c>
      <c r="P223" s="39">
        <v>9033.8799999999992</v>
      </c>
      <c r="Q223" s="69">
        <f t="shared" si="16"/>
        <v>9033.880000000001</v>
      </c>
      <c r="R223" s="70">
        <f t="shared" si="17"/>
        <v>5365.7400000000007</v>
      </c>
      <c r="S223" s="69">
        <f t="shared" si="18"/>
        <v>3668.1400000000003</v>
      </c>
      <c r="T223" s="7"/>
      <c r="U223" s="7"/>
      <c r="V223" s="7"/>
      <c r="W223" s="7"/>
      <c r="X223" s="7"/>
    </row>
    <row r="224" spans="1:24" x14ac:dyDescent="0.2">
      <c r="A224" s="145" t="s">
        <v>45</v>
      </c>
      <c r="B224" s="26" t="s">
        <v>46</v>
      </c>
      <c r="C224" s="26" t="s">
        <v>7</v>
      </c>
      <c r="D224" s="39">
        <v>1899.2</v>
      </c>
      <c r="E224" s="39">
        <v>1847.72</v>
      </c>
      <c r="F224" s="39">
        <v>2129.0500000000002</v>
      </c>
      <c r="G224" s="39">
        <v>2557.67</v>
      </c>
      <c r="H224" s="39">
        <v>1939.44</v>
      </c>
      <c r="I224" s="39">
        <v>2245.9899999999998</v>
      </c>
      <c r="J224" s="39">
        <v>1752.77</v>
      </c>
      <c r="K224" s="39">
        <v>1402.53</v>
      </c>
      <c r="L224" s="39">
        <v>1541.88</v>
      </c>
      <c r="M224" s="39">
        <v>1910.71</v>
      </c>
      <c r="N224" s="39">
        <v>1683.71</v>
      </c>
      <c r="O224" s="39">
        <v>1784.37</v>
      </c>
      <c r="P224" s="39">
        <v>22695.040000000001</v>
      </c>
      <c r="Q224" s="69">
        <f t="shared" si="16"/>
        <v>22695.039999999997</v>
      </c>
      <c r="R224" s="70">
        <f t="shared" si="17"/>
        <v>12619.07</v>
      </c>
      <c r="S224" s="69">
        <f t="shared" si="18"/>
        <v>10075.970000000001</v>
      </c>
      <c r="T224" s="7"/>
      <c r="U224" s="7"/>
      <c r="V224" s="7"/>
      <c r="W224" s="7"/>
      <c r="X224" s="7"/>
    </row>
    <row r="225" spans="1:24" x14ac:dyDescent="0.2">
      <c r="A225" s="145" t="s">
        <v>41</v>
      </c>
      <c r="B225" s="26" t="s">
        <v>42</v>
      </c>
      <c r="C225" s="26" t="s">
        <v>7</v>
      </c>
      <c r="D225" s="39">
        <v>1899.2</v>
      </c>
      <c r="E225" s="39">
        <v>1847.72</v>
      </c>
      <c r="F225" s="39">
        <v>2129.0500000000002</v>
      </c>
      <c r="G225" s="39">
        <v>2557.67</v>
      </c>
      <c r="H225" s="39">
        <v>1939.44</v>
      </c>
      <c r="I225" s="39">
        <v>2245.9899999999998</v>
      </c>
      <c r="J225" s="39">
        <v>1752.77</v>
      </c>
      <c r="K225" s="39">
        <v>1402.53</v>
      </c>
      <c r="L225" s="39">
        <v>1541.88</v>
      </c>
      <c r="M225" s="39">
        <v>1910.71</v>
      </c>
      <c r="N225" s="39">
        <v>1683.71</v>
      </c>
      <c r="O225" s="39">
        <v>1787.7</v>
      </c>
      <c r="P225" s="39">
        <v>22698.37</v>
      </c>
      <c r="Q225" s="69">
        <f t="shared" si="16"/>
        <v>22698.37</v>
      </c>
      <c r="R225" s="70">
        <f t="shared" si="17"/>
        <v>12619.07</v>
      </c>
      <c r="S225" s="69">
        <f t="shared" si="18"/>
        <v>10079.300000000001</v>
      </c>
      <c r="T225" s="7"/>
      <c r="U225" s="7"/>
      <c r="V225" s="7"/>
      <c r="W225" s="7"/>
      <c r="X225" s="7"/>
    </row>
    <row r="226" spans="1:24" x14ac:dyDescent="0.2">
      <c r="A226" s="145" t="s">
        <v>43</v>
      </c>
      <c r="B226" s="26" t="s">
        <v>44</v>
      </c>
      <c r="C226" s="26" t="s">
        <v>7</v>
      </c>
      <c r="D226" s="39">
        <v>1899.2</v>
      </c>
      <c r="E226" s="39">
        <v>1847.72</v>
      </c>
      <c r="F226" s="39">
        <v>2129.0500000000002</v>
      </c>
      <c r="G226" s="39">
        <v>2557.67</v>
      </c>
      <c r="H226" s="39">
        <v>1939.44</v>
      </c>
      <c r="I226" s="39">
        <v>2245.9899999999998</v>
      </c>
      <c r="J226" s="39">
        <v>1752.77</v>
      </c>
      <c r="K226" s="39">
        <v>1402.53</v>
      </c>
      <c r="L226" s="39">
        <v>1541.88</v>
      </c>
      <c r="M226" s="39">
        <v>1910.71</v>
      </c>
      <c r="N226" s="39">
        <v>1683.71</v>
      </c>
      <c r="O226" s="39">
        <v>1783.03</v>
      </c>
      <c r="P226" s="39">
        <v>22693.7</v>
      </c>
      <c r="Q226" s="69">
        <f t="shared" si="16"/>
        <v>22693.699999999997</v>
      </c>
      <c r="R226" s="70">
        <f t="shared" si="17"/>
        <v>12619.07</v>
      </c>
      <c r="S226" s="69">
        <f t="shared" si="18"/>
        <v>10074.630000000001</v>
      </c>
      <c r="T226" s="7"/>
      <c r="U226" s="7"/>
      <c r="V226" s="7"/>
      <c r="W226" s="7"/>
      <c r="X226" s="7"/>
    </row>
    <row r="227" spans="1:24" x14ac:dyDescent="0.2">
      <c r="A227" s="145" t="s">
        <v>39</v>
      </c>
      <c r="B227" s="26" t="s">
        <v>40</v>
      </c>
      <c r="C227" s="26" t="s">
        <v>7</v>
      </c>
      <c r="D227" s="39">
        <v>1899.2</v>
      </c>
      <c r="E227" s="39">
        <v>1847.72</v>
      </c>
      <c r="F227" s="39">
        <v>2129.0500000000002</v>
      </c>
      <c r="G227" s="39">
        <v>2557.67</v>
      </c>
      <c r="H227" s="39">
        <v>1939.44</v>
      </c>
      <c r="I227" s="39">
        <v>2245.9899999999998</v>
      </c>
      <c r="J227" s="39">
        <v>1752.77</v>
      </c>
      <c r="K227" s="39">
        <v>1402.53</v>
      </c>
      <c r="L227" s="39">
        <v>1541.88</v>
      </c>
      <c r="M227" s="39">
        <v>1910.71</v>
      </c>
      <c r="N227" s="39">
        <v>1683.71</v>
      </c>
      <c r="O227" s="39">
        <v>1785.7</v>
      </c>
      <c r="P227" s="39">
        <v>22696.37</v>
      </c>
      <c r="Q227" s="69">
        <f t="shared" si="16"/>
        <v>22696.37</v>
      </c>
      <c r="R227" s="70">
        <f t="shared" si="17"/>
        <v>12619.07</v>
      </c>
      <c r="S227" s="69">
        <f t="shared" si="18"/>
        <v>10077.300000000001</v>
      </c>
      <c r="T227" s="7"/>
      <c r="U227" s="7"/>
      <c r="V227" s="7"/>
      <c r="W227" s="7"/>
      <c r="X227" s="7"/>
    </row>
    <row r="228" spans="1:24" x14ac:dyDescent="0.2">
      <c r="A228" s="145" t="s">
        <v>123</v>
      </c>
      <c r="B228" s="26" t="s">
        <v>124</v>
      </c>
      <c r="C228" s="26" t="s">
        <v>104</v>
      </c>
      <c r="D228" s="39">
        <v>2050</v>
      </c>
      <c r="E228" s="39">
        <v>1700</v>
      </c>
      <c r="F228" s="39">
        <v>1700</v>
      </c>
      <c r="G228" s="39">
        <v>2450</v>
      </c>
      <c r="H228" s="39">
        <v>2000</v>
      </c>
      <c r="I228" s="39">
        <v>1900</v>
      </c>
      <c r="J228" s="39">
        <v>2225</v>
      </c>
      <c r="K228" s="39">
        <v>1800</v>
      </c>
      <c r="L228" s="39">
        <v>1800</v>
      </c>
      <c r="M228" s="39">
        <v>2200</v>
      </c>
      <c r="N228" s="39">
        <v>1925</v>
      </c>
      <c r="O228" s="39">
        <v>1925</v>
      </c>
      <c r="P228" s="39">
        <v>23675</v>
      </c>
      <c r="Q228" s="69">
        <f t="shared" si="16"/>
        <v>23675</v>
      </c>
      <c r="R228" s="70">
        <f t="shared" si="17"/>
        <v>11800</v>
      </c>
      <c r="S228" s="69">
        <f t="shared" si="18"/>
        <v>11875</v>
      </c>
      <c r="T228" s="7"/>
      <c r="U228" s="7"/>
      <c r="V228" s="7"/>
      <c r="W228" s="7"/>
      <c r="X228" s="7"/>
    </row>
    <row r="229" spans="1:24" x14ac:dyDescent="0.2">
      <c r="A229" s="142" t="s">
        <v>121</v>
      </c>
      <c r="B229" s="26" t="s">
        <v>122</v>
      </c>
      <c r="C229" s="26" t="s">
        <v>104</v>
      </c>
      <c r="D229" s="39">
        <v>1125</v>
      </c>
      <c r="E229" s="39">
        <v>925</v>
      </c>
      <c r="F229" s="39">
        <v>925</v>
      </c>
      <c r="G229" s="39">
        <v>1300</v>
      </c>
      <c r="H229" s="39">
        <v>1000</v>
      </c>
      <c r="I229" s="39">
        <v>900</v>
      </c>
      <c r="J229" s="39">
        <v>1200</v>
      </c>
      <c r="K229" s="39">
        <v>925</v>
      </c>
      <c r="L229" s="39">
        <v>900</v>
      </c>
      <c r="M229" s="39">
        <v>1200</v>
      </c>
      <c r="N229" s="39">
        <v>900</v>
      </c>
      <c r="O229" s="39">
        <v>900</v>
      </c>
      <c r="P229" s="39">
        <v>12200</v>
      </c>
      <c r="Q229" s="69">
        <f t="shared" si="16"/>
        <v>12200</v>
      </c>
      <c r="R229" s="70">
        <f t="shared" si="17"/>
        <v>6175</v>
      </c>
      <c r="S229" s="69">
        <f t="shared" si="18"/>
        <v>6025</v>
      </c>
      <c r="T229" s="7"/>
      <c r="U229" s="7"/>
      <c r="V229" s="7"/>
      <c r="W229" s="7"/>
      <c r="X229" s="7"/>
    </row>
    <row r="230" spans="1:24" x14ac:dyDescent="0.2">
      <c r="A230" s="142" t="s">
        <v>127</v>
      </c>
      <c r="B230" s="26" t="s">
        <v>128</v>
      </c>
      <c r="C230" s="26" t="s">
        <v>104</v>
      </c>
      <c r="D230" s="39">
        <v>1450</v>
      </c>
      <c r="E230" s="39">
        <v>1225</v>
      </c>
      <c r="F230" s="39">
        <v>1225</v>
      </c>
      <c r="G230" s="39">
        <v>1500</v>
      </c>
      <c r="H230" s="39">
        <v>1250</v>
      </c>
      <c r="I230" s="39">
        <v>1100</v>
      </c>
      <c r="J230" s="39">
        <v>1450</v>
      </c>
      <c r="K230" s="39">
        <v>1200</v>
      </c>
      <c r="L230" s="39">
        <v>1175</v>
      </c>
      <c r="M230" s="39">
        <v>1450</v>
      </c>
      <c r="N230" s="39">
        <v>1225</v>
      </c>
      <c r="O230" s="39">
        <v>1225</v>
      </c>
      <c r="P230" s="39">
        <v>15475</v>
      </c>
      <c r="Q230" s="69">
        <f t="shared" si="16"/>
        <v>15475</v>
      </c>
      <c r="R230" s="70">
        <f t="shared" si="17"/>
        <v>7750</v>
      </c>
      <c r="S230" s="69">
        <f t="shared" si="18"/>
        <v>7725</v>
      </c>
      <c r="T230" s="7"/>
      <c r="U230" s="7"/>
      <c r="V230" s="7"/>
      <c r="W230" s="7"/>
      <c r="X230" s="7"/>
    </row>
    <row r="231" spans="1:24" x14ac:dyDescent="0.2">
      <c r="A231" s="142" t="s">
        <v>113</v>
      </c>
      <c r="B231" s="26" t="s">
        <v>114</v>
      </c>
      <c r="C231" s="26" t="s">
        <v>104</v>
      </c>
      <c r="D231" s="39">
        <v>2100</v>
      </c>
      <c r="E231" s="39">
        <v>1675</v>
      </c>
      <c r="F231" s="39">
        <v>1675</v>
      </c>
      <c r="G231" s="39">
        <v>2200</v>
      </c>
      <c r="H231" s="39">
        <v>1800</v>
      </c>
      <c r="I231" s="39">
        <v>1575</v>
      </c>
      <c r="J231" s="39">
        <v>2150</v>
      </c>
      <c r="K231" s="39">
        <v>1625</v>
      </c>
      <c r="L231" s="39">
        <v>1600</v>
      </c>
      <c r="M231" s="39">
        <v>2150</v>
      </c>
      <c r="N231" s="39">
        <v>1675</v>
      </c>
      <c r="O231" s="39">
        <v>1675</v>
      </c>
      <c r="P231" s="39">
        <v>21900</v>
      </c>
      <c r="Q231" s="69">
        <f t="shared" si="16"/>
        <v>21900</v>
      </c>
      <c r="R231" s="70">
        <f t="shared" si="17"/>
        <v>11025</v>
      </c>
      <c r="S231" s="69">
        <f t="shared" si="18"/>
        <v>10875</v>
      </c>
      <c r="T231" s="7"/>
      <c r="U231" s="7"/>
      <c r="V231" s="7"/>
      <c r="W231" s="7"/>
      <c r="X231" s="7"/>
    </row>
    <row r="232" spans="1:24" x14ac:dyDescent="0.2">
      <c r="A232" s="142" t="s">
        <v>115</v>
      </c>
      <c r="B232" s="26" t="s">
        <v>116</v>
      </c>
      <c r="C232" s="26" t="s">
        <v>104</v>
      </c>
      <c r="D232" s="39">
        <v>4950</v>
      </c>
      <c r="E232" s="39">
        <v>4025</v>
      </c>
      <c r="F232" s="39">
        <v>4025</v>
      </c>
      <c r="G232" s="39">
        <v>5300</v>
      </c>
      <c r="H232" s="39">
        <v>4225</v>
      </c>
      <c r="I232" s="39">
        <v>4100</v>
      </c>
      <c r="J232" s="39">
        <v>5000</v>
      </c>
      <c r="K232" s="39">
        <v>4000</v>
      </c>
      <c r="L232" s="39">
        <v>3950</v>
      </c>
      <c r="M232" s="39">
        <v>5100</v>
      </c>
      <c r="N232" s="39">
        <v>4050</v>
      </c>
      <c r="O232" s="39">
        <v>4050</v>
      </c>
      <c r="P232" s="39">
        <v>52775</v>
      </c>
      <c r="Q232" s="69">
        <f t="shared" si="16"/>
        <v>52775</v>
      </c>
      <c r="R232" s="70">
        <f t="shared" si="17"/>
        <v>26625</v>
      </c>
      <c r="S232" s="69">
        <f t="shared" si="18"/>
        <v>26150</v>
      </c>
      <c r="T232" s="7"/>
      <c r="U232" s="7"/>
      <c r="V232" s="7"/>
      <c r="W232" s="7"/>
      <c r="X232" s="7"/>
    </row>
    <row r="233" spans="1:24" x14ac:dyDescent="0.2">
      <c r="A233" s="142" t="s">
        <v>105</v>
      </c>
      <c r="B233" s="26" t="s">
        <v>106</v>
      </c>
      <c r="C233" s="26" t="s">
        <v>104</v>
      </c>
      <c r="D233" s="39">
        <v>2433.86</v>
      </c>
      <c r="E233" s="39">
        <v>1957.67</v>
      </c>
      <c r="F233" s="39">
        <v>1957.67</v>
      </c>
      <c r="G233" s="39">
        <v>2592.59</v>
      </c>
      <c r="H233" s="39">
        <v>2063.4899999999998</v>
      </c>
      <c r="I233" s="39">
        <v>1851.85</v>
      </c>
      <c r="J233" s="39">
        <v>2486.77</v>
      </c>
      <c r="K233" s="39">
        <v>1984.13</v>
      </c>
      <c r="L233" s="39">
        <v>1957.67</v>
      </c>
      <c r="M233" s="39">
        <v>2486.77</v>
      </c>
      <c r="N233" s="39">
        <v>1957.67</v>
      </c>
      <c r="O233" s="39">
        <v>1957.67</v>
      </c>
      <c r="P233" s="39">
        <v>25687.81</v>
      </c>
      <c r="Q233" s="69">
        <f t="shared" si="16"/>
        <v>25687.810000000005</v>
      </c>
      <c r="R233" s="70">
        <f t="shared" si="17"/>
        <v>12857.130000000001</v>
      </c>
      <c r="S233" s="69">
        <f t="shared" si="18"/>
        <v>12830.68</v>
      </c>
      <c r="T233" s="7"/>
      <c r="U233" s="7"/>
      <c r="V233" s="7"/>
      <c r="W233" s="7"/>
      <c r="X233" s="7"/>
    </row>
    <row r="234" spans="1:24" x14ac:dyDescent="0.2">
      <c r="A234" s="142" t="s">
        <v>107</v>
      </c>
      <c r="B234" s="26" t="s">
        <v>108</v>
      </c>
      <c r="C234" s="26" t="s">
        <v>104</v>
      </c>
      <c r="D234" s="39">
        <v>1534.39</v>
      </c>
      <c r="E234" s="39">
        <v>1322.75</v>
      </c>
      <c r="F234" s="39">
        <v>1296.3</v>
      </c>
      <c r="G234" s="39">
        <v>1640.21</v>
      </c>
      <c r="H234" s="39">
        <v>1428.57</v>
      </c>
      <c r="I234" s="39">
        <v>1269.8399999999999</v>
      </c>
      <c r="J234" s="39">
        <v>1587.3</v>
      </c>
      <c r="K234" s="39">
        <v>1269.8399999999999</v>
      </c>
      <c r="L234" s="39">
        <v>1243.3900000000001</v>
      </c>
      <c r="M234" s="39">
        <v>1587.3</v>
      </c>
      <c r="N234" s="39">
        <v>1243.3900000000001</v>
      </c>
      <c r="O234" s="39">
        <v>1243.3900000000001</v>
      </c>
      <c r="P234" s="39">
        <v>16666.669999999998</v>
      </c>
      <c r="Q234" s="69">
        <f t="shared" si="16"/>
        <v>16666.669999999998</v>
      </c>
      <c r="R234" s="70">
        <f t="shared" si="17"/>
        <v>8492.06</v>
      </c>
      <c r="S234" s="69">
        <f t="shared" si="18"/>
        <v>8174.6100000000006</v>
      </c>
      <c r="T234" s="7"/>
      <c r="U234" s="7"/>
      <c r="V234" s="7"/>
      <c r="W234" s="7"/>
      <c r="X234" s="7"/>
    </row>
    <row r="235" spans="1:24" x14ac:dyDescent="0.2">
      <c r="A235" s="142" t="s">
        <v>109</v>
      </c>
      <c r="B235" s="26" t="s">
        <v>110</v>
      </c>
      <c r="C235" s="26" t="s">
        <v>104</v>
      </c>
      <c r="D235" s="39">
        <v>740.74</v>
      </c>
      <c r="E235" s="39">
        <v>608.47</v>
      </c>
      <c r="F235" s="39">
        <v>582.01</v>
      </c>
      <c r="G235" s="39">
        <v>714.29</v>
      </c>
      <c r="H235" s="39">
        <v>661.38</v>
      </c>
      <c r="I235" s="39">
        <v>529.1</v>
      </c>
      <c r="J235" s="39">
        <v>687.83</v>
      </c>
      <c r="K235" s="39">
        <v>608.47</v>
      </c>
      <c r="L235" s="39">
        <v>608.47</v>
      </c>
      <c r="M235" s="39">
        <v>687.83</v>
      </c>
      <c r="N235" s="39">
        <v>608.47</v>
      </c>
      <c r="O235" s="39">
        <v>608.47</v>
      </c>
      <c r="P235" s="39">
        <v>7645.53</v>
      </c>
      <c r="Q235" s="69">
        <f t="shared" si="16"/>
        <v>7645.5300000000016</v>
      </c>
      <c r="R235" s="70">
        <f t="shared" si="17"/>
        <v>3835.9900000000002</v>
      </c>
      <c r="S235" s="69">
        <f t="shared" si="18"/>
        <v>3809.5400000000009</v>
      </c>
      <c r="T235" s="7"/>
      <c r="U235" s="7"/>
      <c r="V235" s="7"/>
      <c r="W235" s="7"/>
      <c r="X235" s="7"/>
    </row>
    <row r="236" spans="1:24" x14ac:dyDescent="0.2">
      <c r="A236" s="142" t="s">
        <v>49</v>
      </c>
      <c r="B236" s="26" t="s">
        <v>50</v>
      </c>
      <c r="C236" s="26" t="s">
        <v>7</v>
      </c>
      <c r="D236" s="39">
        <v>362.11</v>
      </c>
      <c r="E236" s="39">
        <v>256.14</v>
      </c>
      <c r="F236" s="39">
        <v>433.45</v>
      </c>
      <c r="G236" s="39">
        <v>757.63</v>
      </c>
      <c r="H236" s="39">
        <v>900.81</v>
      </c>
      <c r="I236" s="39">
        <v>714.63</v>
      </c>
      <c r="J236" s="39">
        <v>687.55</v>
      </c>
      <c r="K236" s="39">
        <v>478.96</v>
      </c>
      <c r="L236" s="39">
        <v>430.02</v>
      </c>
      <c r="M236" s="39">
        <v>449.98</v>
      </c>
      <c r="N236" s="39">
        <v>433.48</v>
      </c>
      <c r="O236" s="39">
        <v>365.76</v>
      </c>
      <c r="P236" s="39">
        <v>6270.52</v>
      </c>
      <c r="Q236" s="69">
        <f t="shared" si="16"/>
        <v>6270.5199999999986</v>
      </c>
      <c r="R236" s="70">
        <f t="shared" si="17"/>
        <v>3424.77</v>
      </c>
      <c r="S236" s="69">
        <f t="shared" si="18"/>
        <v>2845.75</v>
      </c>
      <c r="T236" s="7"/>
      <c r="U236" s="7"/>
      <c r="V236" s="7"/>
      <c r="W236" s="7"/>
      <c r="X236" s="7"/>
    </row>
    <row r="237" spans="1:24" x14ac:dyDescent="0.2">
      <c r="A237" s="142" t="s">
        <v>25</v>
      </c>
      <c r="B237" s="26" t="s">
        <v>26</v>
      </c>
      <c r="C237" s="26" t="s">
        <v>12</v>
      </c>
      <c r="D237" s="39">
        <v>276.29000000000002</v>
      </c>
      <c r="E237" s="39">
        <v>68.040000000000006</v>
      </c>
      <c r="F237" s="39">
        <v>823.71</v>
      </c>
      <c r="G237" s="39">
        <v>841.24</v>
      </c>
      <c r="H237" s="39">
        <v>707.22</v>
      </c>
      <c r="I237" s="39">
        <v>3.09</v>
      </c>
      <c r="J237" s="39">
        <v>805.15</v>
      </c>
      <c r="K237" s="39">
        <v>663.92</v>
      </c>
      <c r="L237" s="39">
        <v>663.92</v>
      </c>
      <c r="M237" s="39">
        <v>805.15</v>
      </c>
      <c r="N237" s="39">
        <v>663.92</v>
      </c>
      <c r="O237" s="39">
        <v>703.09</v>
      </c>
      <c r="P237" s="39">
        <v>7024.74</v>
      </c>
      <c r="Q237" s="69">
        <f t="shared" si="16"/>
        <v>7024.74</v>
      </c>
      <c r="R237" s="70">
        <f t="shared" si="17"/>
        <v>2719.59</v>
      </c>
      <c r="S237" s="69">
        <f t="shared" si="18"/>
        <v>4305.1499999999996</v>
      </c>
      <c r="T237" s="7"/>
      <c r="U237" s="7"/>
      <c r="V237" s="7"/>
      <c r="W237" s="7"/>
      <c r="X237" s="7"/>
    </row>
    <row r="238" spans="1:24" x14ac:dyDescent="0.2">
      <c r="A238" s="142" t="s">
        <v>144</v>
      </c>
      <c r="B238" s="26" t="s">
        <v>145</v>
      </c>
      <c r="C238" s="26" t="s">
        <v>137</v>
      </c>
      <c r="D238" s="39">
        <v>0</v>
      </c>
      <c r="E238" s="39">
        <v>0</v>
      </c>
      <c r="F238" s="39">
        <v>4661.6499999999996</v>
      </c>
      <c r="G238" s="39">
        <v>4586.47</v>
      </c>
      <c r="H238" s="39">
        <v>4436.09</v>
      </c>
      <c r="I238" s="39">
        <v>3684.21</v>
      </c>
      <c r="J238" s="39">
        <v>5225.5600000000004</v>
      </c>
      <c r="K238" s="39">
        <v>4323.3100000000004</v>
      </c>
      <c r="L238" s="39">
        <v>4323.3100000000004</v>
      </c>
      <c r="M238" s="39">
        <v>5225.5600000000004</v>
      </c>
      <c r="N238" s="39">
        <v>4323.3100000000004</v>
      </c>
      <c r="O238" s="39">
        <v>4323.3100000000004</v>
      </c>
      <c r="P238" s="39">
        <v>45112.78</v>
      </c>
      <c r="Q238" s="69">
        <f t="shared" si="16"/>
        <v>45112.78</v>
      </c>
      <c r="R238" s="70">
        <f t="shared" si="17"/>
        <v>17368.419999999998</v>
      </c>
      <c r="S238" s="69">
        <f t="shared" si="18"/>
        <v>27744.360000000004</v>
      </c>
      <c r="T238" s="7"/>
      <c r="U238" s="7"/>
      <c r="V238" s="7"/>
      <c r="W238" s="7"/>
      <c r="X238" s="7"/>
    </row>
    <row r="239" spans="1:24" x14ac:dyDescent="0.2">
      <c r="A239" s="142" t="s">
        <v>135</v>
      </c>
      <c r="B239" s="26" t="s">
        <v>136</v>
      </c>
      <c r="C239" s="26" t="s">
        <v>137</v>
      </c>
      <c r="D239" s="39">
        <v>0</v>
      </c>
      <c r="E239" s="39">
        <v>0</v>
      </c>
      <c r="F239" s="39">
        <v>2105.2600000000002</v>
      </c>
      <c r="G239" s="39">
        <v>1654.14</v>
      </c>
      <c r="H239" s="39">
        <v>1428.57</v>
      </c>
      <c r="I239" s="39">
        <v>1203.01</v>
      </c>
      <c r="J239" s="39">
        <v>1503.76</v>
      </c>
      <c r="K239" s="39">
        <v>1353.38</v>
      </c>
      <c r="L239" s="39">
        <v>1353.38</v>
      </c>
      <c r="M239" s="39">
        <v>1578.95</v>
      </c>
      <c r="N239" s="39">
        <v>1428.57</v>
      </c>
      <c r="O239" s="39">
        <v>1428.57</v>
      </c>
      <c r="P239" s="39">
        <v>15037.59</v>
      </c>
      <c r="Q239" s="69">
        <f t="shared" si="16"/>
        <v>15037.59</v>
      </c>
      <c r="R239" s="70">
        <f t="shared" si="17"/>
        <v>6390.9800000000005</v>
      </c>
      <c r="S239" s="69">
        <f t="shared" si="18"/>
        <v>8646.61</v>
      </c>
      <c r="T239" s="7"/>
      <c r="U239" s="7"/>
      <c r="V239" s="7"/>
      <c r="W239" s="7"/>
      <c r="X239" s="7"/>
    </row>
    <row r="240" spans="1:24" x14ac:dyDescent="0.2">
      <c r="A240" s="142" t="s">
        <v>189</v>
      </c>
      <c r="B240" s="26" t="s">
        <v>190</v>
      </c>
      <c r="C240" s="26" t="s">
        <v>162</v>
      </c>
      <c r="D240" s="39">
        <v>3555.23</v>
      </c>
      <c r="E240" s="39">
        <v>5393.6</v>
      </c>
      <c r="F240" s="39">
        <v>3437.79</v>
      </c>
      <c r="G240" s="39">
        <v>2239.5300000000002</v>
      </c>
      <c r="H240" s="39">
        <v>1363.95</v>
      </c>
      <c r="I240" s="39">
        <v>776.74</v>
      </c>
      <c r="J240" s="39">
        <v>940.7</v>
      </c>
      <c r="K240" s="39">
        <v>4772.67</v>
      </c>
      <c r="L240" s="39">
        <v>4081.4</v>
      </c>
      <c r="M240" s="39">
        <v>9732.56</v>
      </c>
      <c r="N240" s="39">
        <v>9104.65</v>
      </c>
      <c r="O240" s="39">
        <v>10674.42</v>
      </c>
      <c r="P240" s="39">
        <v>56073.24</v>
      </c>
      <c r="Q240" s="69">
        <f t="shared" si="16"/>
        <v>56073.24</v>
      </c>
      <c r="R240" s="70">
        <f t="shared" si="17"/>
        <v>16766.84</v>
      </c>
      <c r="S240" s="69">
        <f t="shared" si="18"/>
        <v>39306.400000000001</v>
      </c>
      <c r="T240" s="7"/>
      <c r="U240" s="7"/>
      <c r="V240" s="7"/>
      <c r="W240" s="7"/>
      <c r="X240" s="7"/>
    </row>
    <row r="241" spans="1:24" x14ac:dyDescent="0.2">
      <c r="A241" s="142" t="s">
        <v>286</v>
      </c>
      <c r="B241" s="26" t="s">
        <v>287</v>
      </c>
      <c r="C241" s="26" t="s">
        <v>162</v>
      </c>
      <c r="D241" s="39">
        <v>1164.2</v>
      </c>
      <c r="E241" s="39">
        <v>1096.9100000000001</v>
      </c>
      <c r="F241" s="39">
        <v>1255.56</v>
      </c>
      <c r="G241" s="39">
        <v>1032.0999999999999</v>
      </c>
      <c r="H241" s="39">
        <v>799.38</v>
      </c>
      <c r="I241" s="39">
        <v>482.72</v>
      </c>
      <c r="J241" s="39">
        <v>301.23</v>
      </c>
      <c r="K241" s="39">
        <v>909.26</v>
      </c>
      <c r="L241" s="39">
        <v>875.31</v>
      </c>
      <c r="M241" s="39">
        <v>2009.26</v>
      </c>
      <c r="N241" s="39">
        <v>1749.38</v>
      </c>
      <c r="O241" s="39">
        <v>2074.0700000000002</v>
      </c>
      <c r="P241" s="39">
        <v>13749.38</v>
      </c>
      <c r="Q241" s="69">
        <f t="shared" si="16"/>
        <v>13749.380000000001</v>
      </c>
      <c r="R241" s="70">
        <f t="shared" si="17"/>
        <v>5830.8700000000008</v>
      </c>
      <c r="S241" s="69">
        <f t="shared" si="18"/>
        <v>7918.51</v>
      </c>
      <c r="T241" s="7"/>
      <c r="U241" s="7"/>
      <c r="V241" s="7"/>
      <c r="W241" s="7"/>
      <c r="X241" s="7"/>
    </row>
    <row r="242" spans="1:24" x14ac:dyDescent="0.2">
      <c r="A242" s="142" t="s">
        <v>160</v>
      </c>
      <c r="B242" s="26" t="s">
        <v>161</v>
      </c>
      <c r="C242" s="26" t="s">
        <v>162</v>
      </c>
      <c r="D242" s="39">
        <v>1157.19</v>
      </c>
      <c r="E242" s="39">
        <v>1014.21</v>
      </c>
      <c r="F242" s="39">
        <v>1008.07</v>
      </c>
      <c r="G242" s="39">
        <v>1009.65</v>
      </c>
      <c r="H242" s="39">
        <v>535.44000000000005</v>
      </c>
      <c r="I242" s="39">
        <v>552.98</v>
      </c>
      <c r="J242" s="39">
        <v>240.88</v>
      </c>
      <c r="K242" s="39">
        <v>148.07</v>
      </c>
      <c r="L242" s="39">
        <v>214.74</v>
      </c>
      <c r="M242" s="39">
        <v>970.88</v>
      </c>
      <c r="N242" s="39">
        <v>630.53</v>
      </c>
      <c r="O242" s="39">
        <v>958.42</v>
      </c>
      <c r="P242" s="39">
        <v>8441.06</v>
      </c>
      <c r="Q242" s="69">
        <f t="shared" si="16"/>
        <v>8441.0599999999977</v>
      </c>
      <c r="R242" s="70">
        <f t="shared" si="17"/>
        <v>5277.5399999999991</v>
      </c>
      <c r="S242" s="69">
        <f t="shared" si="18"/>
        <v>3163.5200000000004</v>
      </c>
      <c r="T242" s="7"/>
      <c r="U242" s="7"/>
      <c r="V242" s="7"/>
      <c r="W242" s="7"/>
      <c r="X242" s="7"/>
    </row>
    <row r="243" spans="1:24" x14ac:dyDescent="0.2">
      <c r="A243" s="142" t="s">
        <v>125</v>
      </c>
      <c r="B243" s="26" t="s">
        <v>126</v>
      </c>
      <c r="C243" s="26" t="s">
        <v>104</v>
      </c>
      <c r="D243" s="39">
        <v>2950</v>
      </c>
      <c r="E243" s="39">
        <v>2475</v>
      </c>
      <c r="F243" s="39">
        <v>2450</v>
      </c>
      <c r="G243" s="39">
        <v>3000</v>
      </c>
      <c r="H243" s="39">
        <v>2800</v>
      </c>
      <c r="I243" s="39">
        <v>2625</v>
      </c>
      <c r="J243" s="39">
        <v>3000</v>
      </c>
      <c r="K243" s="39">
        <v>2450</v>
      </c>
      <c r="L243" s="39">
        <v>2425</v>
      </c>
      <c r="M243" s="39">
        <v>3025</v>
      </c>
      <c r="N243" s="39">
        <v>2450</v>
      </c>
      <c r="O243" s="39">
        <v>2450</v>
      </c>
      <c r="P243" s="39">
        <v>32100</v>
      </c>
      <c r="Q243" s="69">
        <f t="shared" si="16"/>
        <v>32100</v>
      </c>
      <c r="R243" s="70">
        <f t="shared" si="17"/>
        <v>16300</v>
      </c>
      <c r="S243" s="69">
        <f t="shared" si="18"/>
        <v>15800</v>
      </c>
      <c r="T243" s="7"/>
      <c r="U243" s="7"/>
      <c r="V243" s="7"/>
      <c r="W243" s="7"/>
      <c r="X243" s="7"/>
    </row>
    <row r="244" spans="1:24" x14ac:dyDescent="0.2">
      <c r="A244" s="142" t="s">
        <v>129</v>
      </c>
      <c r="B244" s="26" t="s">
        <v>130</v>
      </c>
      <c r="C244" s="26" t="s">
        <v>104</v>
      </c>
      <c r="D244" s="39">
        <v>1625</v>
      </c>
      <c r="E244" s="39">
        <v>1362.5</v>
      </c>
      <c r="F244" s="39">
        <v>1350</v>
      </c>
      <c r="G244" s="39">
        <v>1700</v>
      </c>
      <c r="H244" s="39">
        <v>1500</v>
      </c>
      <c r="I244" s="39">
        <v>1400</v>
      </c>
      <c r="J244" s="39">
        <v>1712.5</v>
      </c>
      <c r="K244" s="39">
        <v>1350</v>
      </c>
      <c r="L244" s="39">
        <v>1350</v>
      </c>
      <c r="M244" s="39">
        <v>1700</v>
      </c>
      <c r="N244" s="39">
        <v>1362.5</v>
      </c>
      <c r="O244" s="39">
        <v>1362.5</v>
      </c>
      <c r="P244" s="39">
        <v>17775</v>
      </c>
      <c r="Q244" s="69">
        <f t="shared" si="16"/>
        <v>17775</v>
      </c>
      <c r="R244" s="70">
        <f t="shared" si="17"/>
        <v>8937.5</v>
      </c>
      <c r="S244" s="69">
        <f t="shared" si="18"/>
        <v>8837.5</v>
      </c>
      <c r="T244" s="7"/>
      <c r="U244" s="7"/>
      <c r="V244" s="7"/>
      <c r="W244" s="7"/>
      <c r="X244" s="7"/>
    </row>
    <row r="245" spans="1:24" x14ac:dyDescent="0.2">
      <c r="A245" s="142" t="s">
        <v>81</v>
      </c>
      <c r="B245" s="26" t="s">
        <v>82</v>
      </c>
      <c r="C245" s="26" t="s">
        <v>7</v>
      </c>
      <c r="D245" s="39">
        <v>728.76</v>
      </c>
      <c r="E245" s="39">
        <v>517.07000000000005</v>
      </c>
      <c r="F245" s="39">
        <v>599</v>
      </c>
      <c r="G245" s="39">
        <v>954.8</v>
      </c>
      <c r="H245" s="39">
        <v>1029.51</v>
      </c>
      <c r="I245" s="39">
        <v>839.92</v>
      </c>
      <c r="J245" s="39">
        <v>583.79</v>
      </c>
      <c r="K245" s="39">
        <v>822.41</v>
      </c>
      <c r="L245" s="39">
        <v>798.79</v>
      </c>
      <c r="M245" s="39">
        <v>749.31</v>
      </c>
      <c r="N245" s="39">
        <v>765.26</v>
      </c>
      <c r="O245" s="39">
        <v>717.4</v>
      </c>
      <c r="P245" s="39">
        <v>9106.02</v>
      </c>
      <c r="Q245" s="69">
        <f t="shared" si="16"/>
        <v>9106.02</v>
      </c>
      <c r="R245" s="70">
        <f t="shared" si="17"/>
        <v>4669.0600000000004</v>
      </c>
      <c r="S245" s="69">
        <f t="shared" si="18"/>
        <v>4436.9599999999991</v>
      </c>
      <c r="T245" s="7"/>
      <c r="U245" s="7"/>
      <c r="V245" s="7"/>
      <c r="W245" s="7"/>
      <c r="X245" s="7"/>
    </row>
    <row r="246" spans="1:24" x14ac:dyDescent="0.2">
      <c r="A246" s="142" t="s">
        <v>288</v>
      </c>
      <c r="B246" s="26" t="s">
        <v>289</v>
      </c>
      <c r="C246" s="26" t="s">
        <v>162</v>
      </c>
      <c r="D246" s="39">
        <v>3686.39</v>
      </c>
      <c r="E246" s="39">
        <v>4014.97</v>
      </c>
      <c r="F246" s="39">
        <v>4686.3900000000003</v>
      </c>
      <c r="G246" s="39">
        <v>2903.4</v>
      </c>
      <c r="H246" s="39">
        <v>1723.81</v>
      </c>
      <c r="I246" s="39">
        <v>1940.14</v>
      </c>
      <c r="J246" s="39">
        <v>1035.3699999999999</v>
      </c>
      <c r="K246" s="39">
        <v>10529.93</v>
      </c>
      <c r="L246" s="39">
        <v>11155.1</v>
      </c>
      <c r="M246" s="39">
        <v>17848.3</v>
      </c>
      <c r="N246" s="39">
        <v>19336.05</v>
      </c>
      <c r="O246" s="39">
        <v>20079.59</v>
      </c>
      <c r="P246" s="39">
        <v>98939.44</v>
      </c>
      <c r="Q246" s="69">
        <f t="shared" si="16"/>
        <v>98939.44</v>
      </c>
      <c r="R246" s="70">
        <f t="shared" si="17"/>
        <v>18955.099999999999</v>
      </c>
      <c r="S246" s="69">
        <f t="shared" si="18"/>
        <v>79984.34</v>
      </c>
      <c r="T246" s="7"/>
      <c r="U246" s="7"/>
      <c r="V246" s="7"/>
      <c r="W246" s="7"/>
      <c r="X246" s="7"/>
    </row>
    <row r="247" spans="1:24" x14ac:dyDescent="0.2">
      <c r="A247" s="142" t="s">
        <v>13</v>
      </c>
      <c r="B247" s="26" t="s">
        <v>14</v>
      </c>
      <c r="C247" s="26" t="s">
        <v>12</v>
      </c>
      <c r="D247" s="39">
        <v>5510</v>
      </c>
      <c r="E247" s="39">
        <v>2053.33</v>
      </c>
      <c r="F247" s="39">
        <v>1930.83</v>
      </c>
      <c r="G247" s="39">
        <v>4223.33</v>
      </c>
      <c r="H247" s="39">
        <v>1362.5</v>
      </c>
      <c r="I247" s="39">
        <v>1810</v>
      </c>
      <c r="J247" s="39">
        <v>2237.5</v>
      </c>
      <c r="K247" s="39">
        <v>1202.5</v>
      </c>
      <c r="L247" s="39">
        <v>1531.67</v>
      </c>
      <c r="M247" s="39">
        <v>1358.33</v>
      </c>
      <c r="N247" s="39">
        <v>1411.67</v>
      </c>
      <c r="O247" s="39">
        <v>1233.33</v>
      </c>
      <c r="P247" s="39">
        <v>25864.99</v>
      </c>
      <c r="Q247" s="69">
        <f t="shared" si="16"/>
        <v>25864.989999999998</v>
      </c>
      <c r="R247" s="70">
        <f t="shared" si="17"/>
        <v>16889.989999999998</v>
      </c>
      <c r="S247" s="69">
        <f t="shared" si="18"/>
        <v>8975</v>
      </c>
      <c r="T247" s="7"/>
      <c r="U247" s="7"/>
      <c r="V247" s="7"/>
      <c r="W247" s="7"/>
      <c r="X247" s="7"/>
    </row>
    <row r="248" spans="1:24" x14ac:dyDescent="0.2">
      <c r="A248" s="142" t="s">
        <v>165</v>
      </c>
      <c r="B248" s="26" t="s">
        <v>166</v>
      </c>
      <c r="C248" s="26" t="s">
        <v>162</v>
      </c>
      <c r="D248" s="39">
        <v>1080.1500000000001</v>
      </c>
      <c r="E248" s="39">
        <v>1426.47</v>
      </c>
      <c r="F248" s="39">
        <v>897.06</v>
      </c>
      <c r="G248" s="39">
        <v>980.88</v>
      </c>
      <c r="H248" s="39">
        <v>637.5</v>
      </c>
      <c r="I248" s="39">
        <v>598.53</v>
      </c>
      <c r="J248" s="39">
        <v>157.35</v>
      </c>
      <c r="K248" s="39">
        <v>4352.21</v>
      </c>
      <c r="L248" s="39">
        <v>2886.03</v>
      </c>
      <c r="M248" s="39">
        <v>4173.53</v>
      </c>
      <c r="N248" s="39">
        <v>4173.53</v>
      </c>
      <c r="O248" s="39">
        <v>4552.9399999999996</v>
      </c>
      <c r="P248" s="39">
        <v>25916.18</v>
      </c>
      <c r="Q248" s="69">
        <f t="shared" si="16"/>
        <v>25916.179999999997</v>
      </c>
      <c r="R248" s="70">
        <f t="shared" si="17"/>
        <v>5620.5899999999992</v>
      </c>
      <c r="S248" s="69">
        <f t="shared" si="18"/>
        <v>20295.589999999997</v>
      </c>
      <c r="T248" s="7"/>
      <c r="U248" s="7"/>
      <c r="V248" s="7"/>
      <c r="W248" s="7"/>
      <c r="X248" s="7"/>
    </row>
    <row r="249" spans="1:24" x14ac:dyDescent="0.2">
      <c r="A249" s="142" t="s">
        <v>187</v>
      </c>
      <c r="B249" s="26" t="s">
        <v>188</v>
      </c>
      <c r="C249" s="26" t="s">
        <v>162</v>
      </c>
      <c r="D249" s="39">
        <v>22192.31</v>
      </c>
      <c r="E249" s="39">
        <v>30477.62</v>
      </c>
      <c r="F249" s="39">
        <v>19743.36</v>
      </c>
      <c r="G249" s="39">
        <v>6897.2</v>
      </c>
      <c r="H249" s="39">
        <v>2972.73</v>
      </c>
      <c r="I249" s="39">
        <v>4016.08</v>
      </c>
      <c r="J249" s="39">
        <v>1963.64</v>
      </c>
      <c r="K249" s="39">
        <v>35826.57</v>
      </c>
      <c r="L249" s="39">
        <v>37086.71</v>
      </c>
      <c r="M249" s="39">
        <v>59338.46</v>
      </c>
      <c r="N249" s="39">
        <v>62305.59</v>
      </c>
      <c r="O249" s="39">
        <v>58105.59</v>
      </c>
      <c r="P249" s="39">
        <v>340925.86</v>
      </c>
      <c r="Q249" s="69">
        <f t="shared" si="16"/>
        <v>340925.86</v>
      </c>
      <c r="R249" s="70">
        <f t="shared" si="17"/>
        <v>86299.3</v>
      </c>
      <c r="S249" s="69">
        <f t="shared" si="18"/>
        <v>254626.56</v>
      </c>
      <c r="T249" s="7"/>
      <c r="U249" s="7"/>
      <c r="V249" s="7"/>
      <c r="W249" s="7"/>
      <c r="X249" s="7"/>
    </row>
    <row r="250" spans="1:24" x14ac:dyDescent="0.2">
      <c r="A250" s="142" t="s">
        <v>173</v>
      </c>
      <c r="B250" s="26" t="s">
        <v>174</v>
      </c>
      <c r="C250" s="26" t="s">
        <v>162</v>
      </c>
      <c r="D250" s="39">
        <v>11726.57</v>
      </c>
      <c r="E250" s="39">
        <v>22615.38</v>
      </c>
      <c r="F250" s="39">
        <v>13350.35</v>
      </c>
      <c r="G250" s="39">
        <v>6252.45</v>
      </c>
      <c r="H250" s="39">
        <v>2253.85</v>
      </c>
      <c r="I250" s="39">
        <v>1096.5</v>
      </c>
      <c r="J250" s="39">
        <v>2627.27</v>
      </c>
      <c r="K250" s="39">
        <v>20727.97</v>
      </c>
      <c r="L250" s="39">
        <v>20958.04</v>
      </c>
      <c r="M250" s="39">
        <v>31048.95</v>
      </c>
      <c r="N250" s="39">
        <v>36482.519999999997</v>
      </c>
      <c r="O250" s="39">
        <v>33762.239999999998</v>
      </c>
      <c r="P250" s="39">
        <v>202902.09</v>
      </c>
      <c r="Q250" s="69">
        <f t="shared" si="16"/>
        <v>202902.09</v>
      </c>
      <c r="R250" s="70">
        <f t="shared" si="17"/>
        <v>57295.099999999991</v>
      </c>
      <c r="S250" s="69">
        <f t="shared" si="18"/>
        <v>145606.99</v>
      </c>
      <c r="T250" s="7"/>
      <c r="U250" s="7"/>
      <c r="V250" s="7"/>
      <c r="W250" s="7"/>
      <c r="X250" s="7"/>
    </row>
    <row r="251" spans="1:24" x14ac:dyDescent="0.2">
      <c r="A251" s="142" t="s">
        <v>290</v>
      </c>
      <c r="B251" s="26" t="s">
        <v>291</v>
      </c>
      <c r="C251" s="26" t="s">
        <v>162</v>
      </c>
      <c r="D251" s="39">
        <v>545.19000000000005</v>
      </c>
      <c r="E251" s="39">
        <v>936.3</v>
      </c>
      <c r="F251" s="39">
        <v>1092.5899999999999</v>
      </c>
      <c r="G251" s="39">
        <v>551.11</v>
      </c>
      <c r="H251" s="39">
        <v>36.299999999999997</v>
      </c>
      <c r="I251" s="39">
        <v>545.92999999999995</v>
      </c>
      <c r="J251" s="39">
        <v>223.7</v>
      </c>
      <c r="K251" s="39">
        <v>1608.89</v>
      </c>
      <c r="L251" s="39">
        <v>1335.56</v>
      </c>
      <c r="M251" s="39">
        <v>2937.78</v>
      </c>
      <c r="N251" s="39">
        <v>2670.37</v>
      </c>
      <c r="O251" s="39">
        <v>2899.26</v>
      </c>
      <c r="P251" s="39">
        <v>15382.98</v>
      </c>
      <c r="Q251" s="69">
        <f t="shared" si="16"/>
        <v>15382.980000000001</v>
      </c>
      <c r="R251" s="70">
        <f t="shared" si="17"/>
        <v>3707.42</v>
      </c>
      <c r="S251" s="69">
        <f t="shared" si="18"/>
        <v>11675.56</v>
      </c>
      <c r="T251" s="7"/>
      <c r="U251" s="7"/>
      <c r="V251" s="7"/>
      <c r="W251" s="7"/>
      <c r="X251" s="7"/>
    </row>
    <row r="252" spans="1:24" x14ac:dyDescent="0.2">
      <c r="A252" s="142" t="s">
        <v>15</v>
      </c>
      <c r="B252" s="26" t="s">
        <v>16</v>
      </c>
      <c r="C252" s="26" t="s">
        <v>12</v>
      </c>
      <c r="D252" s="39">
        <v>143760</v>
      </c>
      <c r="E252" s="39">
        <v>138962.5</v>
      </c>
      <c r="F252" s="39">
        <v>124247.5</v>
      </c>
      <c r="G252" s="39">
        <v>132275</v>
      </c>
      <c r="H252" s="39">
        <v>121960</v>
      </c>
      <c r="I252" s="39">
        <v>88427.5</v>
      </c>
      <c r="J252" s="39">
        <v>154452.5</v>
      </c>
      <c r="K252" s="39">
        <v>120985</v>
      </c>
      <c r="L252" s="39">
        <v>120790</v>
      </c>
      <c r="M252" s="39">
        <v>136812.5</v>
      </c>
      <c r="N252" s="39">
        <v>104270</v>
      </c>
      <c r="O252" s="39">
        <v>152787.5</v>
      </c>
      <c r="P252" s="39">
        <v>1539730</v>
      </c>
      <c r="Q252" s="69">
        <f t="shared" si="16"/>
        <v>1539730</v>
      </c>
      <c r="R252" s="70">
        <f t="shared" si="17"/>
        <v>749632.5</v>
      </c>
      <c r="S252" s="69">
        <f t="shared" si="18"/>
        <v>790097.5</v>
      </c>
      <c r="T252" s="7"/>
      <c r="U252" s="7"/>
      <c r="V252" s="7"/>
      <c r="W252" s="7"/>
      <c r="X252" s="7"/>
    </row>
    <row r="253" spans="1:24" x14ac:dyDescent="0.2">
      <c r="A253" s="142" t="s">
        <v>292</v>
      </c>
      <c r="B253" s="26" t="s">
        <v>293</v>
      </c>
      <c r="C253" s="26" t="s">
        <v>12</v>
      </c>
      <c r="D253" s="39">
        <v>25015</v>
      </c>
      <c r="E253" s="39">
        <v>26425</v>
      </c>
      <c r="F253" s="39">
        <v>23037.5</v>
      </c>
      <c r="G253" s="39">
        <v>15315</v>
      </c>
      <c r="H253" s="39">
        <v>22590</v>
      </c>
      <c r="I253" s="39">
        <v>15205</v>
      </c>
      <c r="J253" s="39">
        <v>29632.5</v>
      </c>
      <c r="K253" s="39">
        <v>21737.5</v>
      </c>
      <c r="L253" s="39">
        <v>21085</v>
      </c>
      <c r="M253" s="39">
        <v>26535</v>
      </c>
      <c r="N253" s="39">
        <v>20145</v>
      </c>
      <c r="O253" s="39">
        <v>28337.5</v>
      </c>
      <c r="P253" s="39">
        <v>275060</v>
      </c>
      <c r="Q253" s="69">
        <f t="shared" si="16"/>
        <v>275060</v>
      </c>
      <c r="R253" s="70">
        <f t="shared" si="17"/>
        <v>127587.5</v>
      </c>
      <c r="S253" s="69">
        <f t="shared" si="18"/>
        <v>147472.5</v>
      </c>
      <c r="T253" s="7"/>
      <c r="U253" s="7"/>
      <c r="V253" s="7"/>
      <c r="W253" s="7"/>
      <c r="X253" s="7"/>
    </row>
    <row r="254" spans="1:24" x14ac:dyDescent="0.2">
      <c r="A254" s="142" t="s">
        <v>10</v>
      </c>
      <c r="B254" s="26" t="s">
        <v>11</v>
      </c>
      <c r="C254" s="26" t="s">
        <v>12</v>
      </c>
      <c r="D254" s="39">
        <v>9652.5</v>
      </c>
      <c r="E254" s="39">
        <v>17700</v>
      </c>
      <c r="F254" s="39">
        <v>14592.5</v>
      </c>
      <c r="G254" s="39">
        <v>8877.5</v>
      </c>
      <c r="H254" s="39">
        <v>13977.5</v>
      </c>
      <c r="I254" s="39">
        <v>10317.5</v>
      </c>
      <c r="J254" s="39">
        <v>19470</v>
      </c>
      <c r="K254" s="39">
        <v>14457.5</v>
      </c>
      <c r="L254" s="39">
        <v>13467.5</v>
      </c>
      <c r="M254" s="39">
        <v>18627.5</v>
      </c>
      <c r="N254" s="39">
        <v>12670</v>
      </c>
      <c r="O254" s="39">
        <v>19105</v>
      </c>
      <c r="P254" s="39">
        <v>172915</v>
      </c>
      <c r="Q254" s="69">
        <f t="shared" si="16"/>
        <v>172915</v>
      </c>
      <c r="R254" s="70">
        <f t="shared" si="17"/>
        <v>75117.5</v>
      </c>
      <c r="S254" s="69">
        <f t="shared" si="18"/>
        <v>97797.5</v>
      </c>
      <c r="T254" s="7"/>
      <c r="U254" s="7"/>
      <c r="V254" s="7"/>
      <c r="W254" s="7"/>
      <c r="X254" s="7"/>
    </row>
    <row r="255" spans="1:24" x14ac:dyDescent="0.2">
      <c r="A255" s="142" t="s">
        <v>167</v>
      </c>
      <c r="B255" s="26" t="s">
        <v>168</v>
      </c>
      <c r="C255" s="26" t="s">
        <v>162</v>
      </c>
      <c r="D255" s="39">
        <v>0</v>
      </c>
      <c r="E255" s="39">
        <v>0</v>
      </c>
      <c r="F255" s="39">
        <v>2735.66</v>
      </c>
      <c r="G255" s="39">
        <v>2435.66</v>
      </c>
      <c r="H255" s="39">
        <v>1442.65</v>
      </c>
      <c r="I255" s="39">
        <v>876.84</v>
      </c>
      <c r="J255" s="39">
        <v>778.31</v>
      </c>
      <c r="K255" s="39">
        <v>635.29</v>
      </c>
      <c r="L255" s="39">
        <v>0</v>
      </c>
      <c r="M255" s="39">
        <v>0</v>
      </c>
      <c r="N255" s="39">
        <v>0</v>
      </c>
      <c r="O255" s="39">
        <v>0</v>
      </c>
      <c r="P255" s="39">
        <v>8904.41</v>
      </c>
      <c r="Q255" s="69">
        <f t="shared" si="16"/>
        <v>8904.41</v>
      </c>
      <c r="R255" s="70">
        <f t="shared" si="17"/>
        <v>7490.8099999999995</v>
      </c>
      <c r="S255" s="69">
        <f t="shared" si="18"/>
        <v>1413.6</v>
      </c>
      <c r="T255" s="7"/>
      <c r="U255" s="7"/>
      <c r="V255" s="7"/>
      <c r="W255" s="7"/>
      <c r="X255" s="7"/>
    </row>
    <row r="256" spans="1:24" x14ac:dyDescent="0.2">
      <c r="A256" s="142" t="s">
        <v>191</v>
      </c>
      <c r="B256" s="26" t="s">
        <v>192</v>
      </c>
      <c r="C256" s="26" t="s">
        <v>162</v>
      </c>
      <c r="D256" s="39">
        <v>0</v>
      </c>
      <c r="E256" s="39">
        <v>0</v>
      </c>
      <c r="F256" s="39">
        <v>4211.1899999999996</v>
      </c>
      <c r="G256" s="39">
        <v>3045.45</v>
      </c>
      <c r="H256" s="39">
        <v>2006.64</v>
      </c>
      <c r="I256" s="39">
        <v>1114.69</v>
      </c>
      <c r="J256" s="39">
        <v>896.5</v>
      </c>
      <c r="K256" s="39">
        <v>666.43</v>
      </c>
      <c r="L256" s="39">
        <v>0</v>
      </c>
      <c r="M256" s="39">
        <v>0</v>
      </c>
      <c r="N256" s="39">
        <v>0</v>
      </c>
      <c r="O256" s="39">
        <v>0</v>
      </c>
      <c r="P256" s="39">
        <v>11940.9</v>
      </c>
      <c r="Q256" s="69">
        <f t="shared" si="16"/>
        <v>11940.9</v>
      </c>
      <c r="R256" s="70">
        <f t="shared" si="17"/>
        <v>10377.969999999999</v>
      </c>
      <c r="S256" s="69">
        <f t="shared" si="18"/>
        <v>1562.9299999999998</v>
      </c>
      <c r="T256" s="7"/>
      <c r="U256" s="7"/>
      <c r="V256" s="7"/>
      <c r="W256" s="7"/>
      <c r="X256" s="7"/>
    </row>
    <row r="257" spans="1:24" x14ac:dyDescent="0.2">
      <c r="A257" s="142" t="s">
        <v>175</v>
      </c>
      <c r="B257" s="26" t="s">
        <v>176</v>
      </c>
      <c r="C257" s="26" t="s">
        <v>162</v>
      </c>
      <c r="D257" s="39">
        <v>0</v>
      </c>
      <c r="E257" s="39">
        <v>0</v>
      </c>
      <c r="F257" s="39">
        <v>6648.42</v>
      </c>
      <c r="G257" s="39">
        <v>5398.25</v>
      </c>
      <c r="H257" s="39">
        <v>2486.67</v>
      </c>
      <c r="I257" s="39">
        <v>3305.26</v>
      </c>
      <c r="J257" s="39">
        <v>1680.35</v>
      </c>
      <c r="K257" s="39">
        <v>1458.6</v>
      </c>
      <c r="L257" s="39">
        <v>0</v>
      </c>
      <c r="M257" s="39">
        <v>0</v>
      </c>
      <c r="N257" s="39">
        <v>0</v>
      </c>
      <c r="O257" s="39">
        <v>0</v>
      </c>
      <c r="P257" s="39">
        <v>20977.55</v>
      </c>
      <c r="Q257" s="69">
        <f t="shared" si="16"/>
        <v>20977.549999999996</v>
      </c>
      <c r="R257" s="70">
        <f t="shared" si="17"/>
        <v>17838.599999999999</v>
      </c>
      <c r="S257" s="69">
        <f t="shared" si="18"/>
        <v>3138.95</v>
      </c>
      <c r="T257" s="7"/>
      <c r="U257" s="7"/>
      <c r="V257" s="7"/>
      <c r="W257" s="7"/>
      <c r="X257" s="7"/>
    </row>
    <row r="258" spans="1:24" x14ac:dyDescent="0.2">
      <c r="A258" s="142" t="s">
        <v>207</v>
      </c>
      <c r="B258" s="26" t="s">
        <v>208</v>
      </c>
      <c r="C258" s="26" t="s">
        <v>162</v>
      </c>
      <c r="D258" s="39">
        <v>0</v>
      </c>
      <c r="E258" s="39">
        <v>0</v>
      </c>
      <c r="F258" s="39">
        <v>2727.41</v>
      </c>
      <c r="G258" s="39">
        <v>2517.41</v>
      </c>
      <c r="H258" s="39">
        <v>1591.85</v>
      </c>
      <c r="I258" s="39">
        <v>915.56</v>
      </c>
      <c r="J258" s="39">
        <v>860</v>
      </c>
      <c r="K258" s="39">
        <v>601.48</v>
      </c>
      <c r="L258" s="39">
        <v>0</v>
      </c>
      <c r="M258" s="39">
        <v>0</v>
      </c>
      <c r="N258" s="39">
        <v>0</v>
      </c>
      <c r="O258" s="39">
        <v>0</v>
      </c>
      <c r="P258" s="39">
        <v>9213.7099999999991</v>
      </c>
      <c r="Q258" s="69">
        <f t="shared" si="16"/>
        <v>9213.7099999999991</v>
      </c>
      <c r="R258" s="70">
        <f t="shared" si="17"/>
        <v>7752.23</v>
      </c>
      <c r="S258" s="69">
        <f t="shared" si="18"/>
        <v>1461.48</v>
      </c>
      <c r="T258" s="7"/>
      <c r="U258" s="7"/>
      <c r="V258" s="7"/>
      <c r="W258" s="7"/>
      <c r="X258" s="7"/>
    </row>
    <row r="259" spans="1:24" x14ac:dyDescent="0.2">
      <c r="A259" s="142" t="s">
        <v>215</v>
      </c>
      <c r="B259" s="26" t="s">
        <v>216</v>
      </c>
      <c r="C259" s="26" t="s">
        <v>162</v>
      </c>
      <c r="D259" s="39">
        <v>1176.04</v>
      </c>
      <c r="E259" s="39">
        <v>1268.4000000000001</v>
      </c>
      <c r="F259" s="39">
        <v>1212.8499999999999</v>
      </c>
      <c r="G259" s="39">
        <v>1125.3499999999999</v>
      </c>
      <c r="H259" s="39">
        <v>704.86</v>
      </c>
      <c r="I259" s="39">
        <v>464.58</v>
      </c>
      <c r="J259" s="39">
        <v>586.80999999999995</v>
      </c>
      <c r="K259" s="39">
        <v>753.13</v>
      </c>
      <c r="L259" s="39">
        <v>711.11</v>
      </c>
      <c r="M259" s="39">
        <v>1325.69</v>
      </c>
      <c r="N259" s="39">
        <v>1200.3499999999999</v>
      </c>
      <c r="O259" s="39">
        <v>1241.67</v>
      </c>
      <c r="P259" s="39">
        <v>11770.84</v>
      </c>
      <c r="Q259" s="69">
        <f t="shared" si="16"/>
        <v>11770.84</v>
      </c>
      <c r="R259" s="70">
        <f t="shared" si="17"/>
        <v>5952.079999999999</v>
      </c>
      <c r="S259" s="69">
        <f t="shared" si="18"/>
        <v>5818.76</v>
      </c>
      <c r="T259" s="7"/>
      <c r="U259" s="7"/>
      <c r="V259" s="7"/>
      <c r="W259" s="7"/>
      <c r="X259" s="7"/>
    </row>
    <row r="260" spans="1:24" x14ac:dyDescent="0.2">
      <c r="A260" s="142" t="s">
        <v>294</v>
      </c>
      <c r="B260" s="26" t="s">
        <v>295</v>
      </c>
      <c r="C260" s="26" t="s">
        <v>248</v>
      </c>
      <c r="D260" s="39">
        <v>800</v>
      </c>
      <c r="E260" s="39">
        <v>600</v>
      </c>
      <c r="F260" s="39">
        <v>600</v>
      </c>
      <c r="G260" s="39">
        <v>800</v>
      </c>
      <c r="H260" s="39">
        <v>600</v>
      </c>
      <c r="I260" s="39">
        <v>600</v>
      </c>
      <c r="J260" s="39">
        <v>800</v>
      </c>
      <c r="K260" s="39">
        <v>600</v>
      </c>
      <c r="L260" s="39">
        <v>600</v>
      </c>
      <c r="M260" s="39">
        <v>800</v>
      </c>
      <c r="N260" s="39">
        <v>600</v>
      </c>
      <c r="O260" s="39">
        <v>600</v>
      </c>
      <c r="P260" s="39">
        <v>8000</v>
      </c>
      <c r="Q260" s="69">
        <f t="shared" si="16"/>
        <v>8000</v>
      </c>
      <c r="R260" s="70">
        <f t="shared" si="17"/>
        <v>4000</v>
      </c>
      <c r="S260" s="69">
        <f t="shared" si="18"/>
        <v>4000</v>
      </c>
      <c r="T260" s="7"/>
      <c r="U260" s="7"/>
      <c r="V260" s="7"/>
      <c r="W260" s="7"/>
      <c r="X260" s="7"/>
    </row>
    <row r="261" spans="1:24" x14ac:dyDescent="0.2">
      <c r="A261" s="7"/>
      <c r="B261" s="7"/>
      <c r="C261" s="7"/>
      <c r="D261" s="113">
        <f>SUM(D139:D260)</f>
        <v>476046.2300000001</v>
      </c>
      <c r="E261" s="113">
        <f t="shared" ref="E261:S261" si="19">SUM(E139:E260)</f>
        <v>489195.89000000007</v>
      </c>
      <c r="F261" s="113">
        <f t="shared" si="19"/>
        <v>446208.87999999983</v>
      </c>
      <c r="G261" s="113">
        <f t="shared" si="19"/>
        <v>443897.97</v>
      </c>
      <c r="H261" s="113">
        <f t="shared" si="19"/>
        <v>365598.06000000011</v>
      </c>
      <c r="I261" s="113">
        <f t="shared" si="19"/>
        <v>290701.52000000008</v>
      </c>
      <c r="J261" s="113">
        <f t="shared" si="19"/>
        <v>405949.23999999987</v>
      </c>
      <c r="K261" s="113">
        <f t="shared" si="19"/>
        <v>426768.03</v>
      </c>
      <c r="L261" s="113">
        <f t="shared" si="19"/>
        <v>430592.04000000004</v>
      </c>
      <c r="M261" s="113">
        <f t="shared" si="19"/>
        <v>586056.26</v>
      </c>
      <c r="N261" s="113">
        <f t="shared" si="19"/>
        <v>537949.24000000011</v>
      </c>
      <c r="O261" s="113">
        <f t="shared" si="19"/>
        <v>602159.52000000025</v>
      </c>
      <c r="P261" s="113">
        <f t="shared" si="19"/>
        <v>5501122.8800000008</v>
      </c>
      <c r="Q261" s="113">
        <f t="shared" si="19"/>
        <v>5501122.8800000008</v>
      </c>
      <c r="R261" s="113">
        <f t="shared" si="19"/>
        <v>2511648.5500000017</v>
      </c>
      <c r="S261" s="113">
        <f t="shared" si="19"/>
        <v>2989474.3300000005</v>
      </c>
      <c r="T261" s="7"/>
      <c r="U261" s="7"/>
      <c r="V261" s="7"/>
      <c r="W261" s="7"/>
      <c r="X261" s="7"/>
    </row>
    <row r="262" spans="1:24" x14ac:dyDescent="0.2">
      <c r="A262" s="7"/>
      <c r="B262" s="7"/>
      <c r="C262" s="7"/>
      <c r="D262" s="25"/>
      <c r="E262" s="25"/>
      <c r="F262" s="25"/>
      <c r="G262" s="25"/>
      <c r="H262" s="25"/>
      <c r="I262" s="25"/>
      <c r="J262" s="25"/>
      <c r="K262" s="25"/>
      <c r="L262" s="25"/>
      <c r="M262" s="25"/>
      <c r="N262" s="25"/>
      <c r="O262" s="25"/>
      <c r="P262" s="25"/>
      <c r="Q262" s="7"/>
      <c r="R262" s="7"/>
      <c r="S262" s="7"/>
      <c r="T262" s="7"/>
      <c r="U262" s="7"/>
      <c r="V262" s="7"/>
      <c r="W262" s="7"/>
      <c r="X262" s="7"/>
    </row>
    <row r="263" spans="1:24" x14ac:dyDescent="0.2">
      <c r="A263" s="7"/>
      <c r="B263" s="7"/>
      <c r="C263" s="7"/>
      <c r="D263" s="25"/>
      <c r="E263" s="25"/>
      <c r="F263" s="25"/>
      <c r="G263" s="25"/>
      <c r="H263" s="25"/>
      <c r="I263" s="25"/>
      <c r="J263" s="25"/>
      <c r="K263" s="25"/>
      <c r="L263" s="25"/>
      <c r="M263" s="25"/>
      <c r="N263" s="25"/>
      <c r="O263" s="25"/>
      <c r="P263" s="25"/>
      <c r="Q263" s="7"/>
      <c r="R263" s="7"/>
      <c r="S263" s="7"/>
      <c r="T263" s="7"/>
      <c r="U263" s="7"/>
      <c r="V263" s="7"/>
      <c r="W263" s="7"/>
      <c r="X263" s="7"/>
    </row>
    <row r="264" spans="1:24" x14ac:dyDescent="0.2">
      <c r="A264" s="7"/>
      <c r="B264" s="7"/>
      <c r="C264" s="7"/>
      <c r="D264" s="25"/>
      <c r="E264" s="25"/>
      <c r="F264" s="25"/>
      <c r="G264" s="25"/>
      <c r="H264" s="25"/>
      <c r="I264" s="25"/>
      <c r="J264" s="25"/>
      <c r="K264" s="25"/>
      <c r="L264" s="25"/>
      <c r="M264" s="25"/>
      <c r="N264" s="25"/>
      <c r="O264" s="25"/>
      <c r="P264" s="25"/>
      <c r="Q264" s="7"/>
      <c r="R264" s="7"/>
      <c r="S264" s="7"/>
      <c r="T264" s="7"/>
      <c r="U264" s="7"/>
      <c r="V264" s="7"/>
      <c r="W264" s="7"/>
      <c r="X264" s="7"/>
    </row>
    <row r="265" spans="1:24" x14ac:dyDescent="0.2">
      <c r="A265" s="7"/>
      <c r="B265" s="7"/>
      <c r="C265" s="7"/>
      <c r="D265" s="25"/>
      <c r="E265" s="25"/>
      <c r="F265" s="25"/>
      <c r="G265" s="25"/>
      <c r="H265" s="25"/>
      <c r="I265" s="25"/>
      <c r="J265" s="25"/>
      <c r="K265" s="25"/>
      <c r="L265" s="25"/>
      <c r="M265" s="25"/>
      <c r="N265" s="25"/>
      <c r="O265" s="25"/>
      <c r="P265" s="25"/>
      <c r="Q265" s="7"/>
      <c r="R265" s="7"/>
      <c r="S265" s="7"/>
      <c r="T265" s="7"/>
      <c r="U265" s="7"/>
      <c r="V265" s="7"/>
      <c r="W265" s="7"/>
      <c r="X265" s="7"/>
    </row>
    <row r="266" spans="1:24" x14ac:dyDescent="0.2">
      <c r="A266" s="7"/>
      <c r="B266" s="7"/>
      <c r="C266" s="7"/>
      <c r="D266" s="25"/>
      <c r="E266" s="25"/>
      <c r="F266" s="25"/>
      <c r="G266" s="25"/>
      <c r="H266" s="25"/>
      <c r="I266" s="25"/>
      <c r="J266" s="25"/>
      <c r="K266" s="25"/>
      <c r="L266" s="25"/>
      <c r="M266" s="25"/>
      <c r="N266" s="25"/>
      <c r="O266" s="25"/>
      <c r="P266" s="25"/>
      <c r="Q266" s="7"/>
      <c r="R266" s="7"/>
      <c r="S266" s="7"/>
      <c r="T266" s="7"/>
      <c r="U266" s="7"/>
      <c r="V266" s="7"/>
      <c r="W266" s="7"/>
      <c r="X266" s="7"/>
    </row>
    <row r="267" spans="1:24" x14ac:dyDescent="0.2">
      <c r="A267" s="7"/>
      <c r="B267" s="7"/>
      <c r="C267" s="7"/>
      <c r="D267" s="25"/>
      <c r="E267"/>
      <c r="F267"/>
      <c r="G267"/>
      <c r="H267"/>
      <c r="I267"/>
      <c r="J267"/>
      <c r="K267"/>
      <c r="L267"/>
      <c r="M267"/>
      <c r="N267"/>
      <c r="O267"/>
      <c r="P267"/>
    </row>
    <row r="268" spans="1:24" x14ac:dyDescent="0.2">
      <c r="A268" s="7"/>
      <c r="B268" s="7"/>
      <c r="C268" s="7"/>
      <c r="D268" s="25"/>
      <c r="E268" s="50"/>
      <c r="F268" s="50"/>
      <c r="G268" s="50"/>
      <c r="H268" s="50"/>
      <c r="I268" s="50"/>
      <c r="J268"/>
      <c r="K268"/>
      <c r="L268"/>
      <c r="M268"/>
      <c r="N268"/>
      <c r="O268"/>
      <c r="P268"/>
    </row>
    <row r="269" spans="1:24" x14ac:dyDescent="0.2">
      <c r="A269" s="7"/>
      <c r="B269" s="7"/>
      <c r="C269" s="7"/>
      <c r="D269" s="25"/>
      <c r="E269"/>
      <c r="F269"/>
      <c r="G269"/>
      <c r="H269" s="25"/>
      <c r="I269" s="25"/>
      <c r="J269" s="25"/>
      <c r="K269" s="25"/>
      <c r="L269" s="25"/>
      <c r="M269" s="25"/>
      <c r="N269" s="25"/>
      <c r="O269" s="25"/>
      <c r="P269" s="25"/>
      <c r="Q269" s="7"/>
      <c r="R269" s="7"/>
      <c r="S269" s="7"/>
      <c r="T269" s="7"/>
      <c r="U269" s="7"/>
      <c r="V269" s="7"/>
      <c r="W269" s="7"/>
      <c r="X269" s="7"/>
    </row>
    <row r="270" spans="1:24" x14ac:dyDescent="0.2">
      <c r="A270" s="7"/>
      <c r="B270" s="7"/>
      <c r="C270" s="7"/>
      <c r="D270" s="25"/>
      <c r="E270"/>
      <c r="F270"/>
      <c r="G270"/>
      <c r="H270" s="25"/>
      <c r="I270" s="25"/>
      <c r="J270" s="25"/>
      <c r="K270" s="25"/>
      <c r="L270" s="25"/>
      <c r="M270" s="25"/>
      <c r="N270" s="25"/>
      <c r="O270" s="25"/>
      <c r="P270" s="25"/>
      <c r="Q270" s="7"/>
      <c r="R270" s="7"/>
      <c r="S270" s="7"/>
      <c r="T270" s="7"/>
      <c r="U270" s="7"/>
      <c r="V270" s="7"/>
      <c r="W270" s="7"/>
      <c r="X270" s="7"/>
    </row>
    <row r="271" spans="1:24" x14ac:dyDescent="0.2">
      <c r="A271" s="7"/>
      <c r="B271" s="7"/>
      <c r="C271" s="7"/>
      <c r="D271" s="25"/>
      <c r="E271"/>
      <c r="F271"/>
      <c r="G271"/>
      <c r="H271" s="25"/>
      <c r="I271" s="25"/>
      <c r="J271" s="25"/>
      <c r="K271" s="25"/>
      <c r="L271" s="25"/>
      <c r="M271" s="25"/>
      <c r="N271" s="25"/>
      <c r="O271" s="25"/>
      <c r="P271" s="25"/>
      <c r="Q271" s="7"/>
      <c r="R271" s="7"/>
      <c r="S271" s="7"/>
      <c r="T271" s="7"/>
      <c r="U271" s="7"/>
      <c r="V271" s="7"/>
      <c r="W271" s="7"/>
      <c r="X271" s="7"/>
    </row>
    <row r="272" spans="1:24" x14ac:dyDescent="0.2">
      <c r="A272" s="7"/>
      <c r="B272" s="7"/>
      <c r="C272" s="7"/>
      <c r="D272" s="25"/>
      <c r="E272"/>
      <c r="F272"/>
      <c r="G272"/>
      <c r="H272" s="25"/>
      <c r="I272" s="25"/>
      <c r="J272" s="25"/>
      <c r="K272" s="25"/>
      <c r="L272" s="25"/>
      <c r="M272" s="25"/>
      <c r="N272" s="25"/>
      <c r="O272" s="25"/>
      <c r="P272" s="25"/>
      <c r="Q272" s="7"/>
      <c r="R272" s="7"/>
      <c r="S272" s="7"/>
      <c r="T272" s="7"/>
      <c r="U272" s="7"/>
      <c r="V272" s="7"/>
      <c r="W272" s="7"/>
      <c r="X272" s="7"/>
    </row>
    <row r="273" spans="1:24" x14ac:dyDescent="0.2">
      <c r="A273" s="7"/>
      <c r="B273" s="7"/>
      <c r="C273" s="7"/>
      <c r="D273" s="25"/>
      <c r="E273"/>
      <c r="F273"/>
      <c r="G273"/>
      <c r="H273" s="25"/>
      <c r="I273" s="25"/>
      <c r="J273" s="25"/>
      <c r="K273" s="25"/>
      <c r="L273" s="25"/>
      <c r="M273" s="25"/>
      <c r="N273" s="25"/>
      <c r="O273" s="25"/>
      <c r="P273" s="25"/>
      <c r="Q273" s="7"/>
      <c r="R273" s="7"/>
      <c r="S273" s="7"/>
      <c r="T273" s="7"/>
      <c r="U273" s="7"/>
      <c r="V273" s="7"/>
      <c r="W273" s="7"/>
      <c r="X273" s="7"/>
    </row>
    <row r="274" spans="1:24" x14ac:dyDescent="0.2">
      <c r="A274" s="7"/>
      <c r="B274" s="7"/>
      <c r="C274" s="7"/>
      <c r="D274" s="25"/>
      <c r="E274"/>
      <c r="F274"/>
      <c r="G274"/>
      <c r="H274" s="25"/>
      <c r="I274" s="25"/>
      <c r="J274" s="25"/>
      <c r="K274" s="25"/>
      <c r="L274" s="25"/>
      <c r="M274" s="25"/>
      <c r="N274" s="25"/>
      <c r="O274" s="25"/>
      <c r="P274" s="25"/>
      <c r="Q274" s="7"/>
      <c r="R274" s="7"/>
      <c r="S274" s="7"/>
      <c r="T274" s="7"/>
      <c r="U274" s="7"/>
      <c r="V274" s="7"/>
      <c r="W274" s="7"/>
      <c r="X274" s="7"/>
    </row>
    <row r="275" spans="1:24" x14ac:dyDescent="0.2">
      <c r="A275" s="7"/>
      <c r="B275" s="7"/>
      <c r="C275" s="7"/>
      <c r="D275" s="25"/>
      <c r="E275"/>
      <c r="F275"/>
      <c r="G275"/>
      <c r="H275" s="25"/>
      <c r="I275" s="25"/>
      <c r="J275" s="25"/>
      <c r="K275" s="25"/>
      <c r="L275" s="25"/>
      <c r="M275" s="25"/>
      <c r="N275" s="25"/>
      <c r="O275" s="25"/>
      <c r="P275" s="25"/>
      <c r="Q275" s="7"/>
      <c r="R275" s="7"/>
      <c r="S275" s="7"/>
      <c r="T275" s="7"/>
      <c r="U275" s="7"/>
      <c r="V275" s="7"/>
      <c r="W275" s="7"/>
      <c r="X275" s="7"/>
    </row>
    <row r="276" spans="1:24" x14ac:dyDescent="0.2">
      <c r="A276" s="7"/>
      <c r="B276" s="7"/>
      <c r="C276" s="7"/>
      <c r="D276" s="25"/>
      <c r="E276"/>
      <c r="F276"/>
      <c r="G276"/>
      <c r="H276" s="25"/>
      <c r="I276" s="25"/>
      <c r="J276" s="25"/>
      <c r="K276" s="25"/>
      <c r="L276" s="25"/>
      <c r="M276" s="25"/>
      <c r="N276" s="25"/>
      <c r="O276" s="25"/>
      <c r="P276" s="25"/>
      <c r="Q276" s="7"/>
      <c r="R276" s="7"/>
      <c r="S276" s="7"/>
      <c r="T276" s="7"/>
      <c r="U276" s="7"/>
      <c r="V276" s="7"/>
      <c r="W276" s="7"/>
      <c r="X276" s="7"/>
    </row>
    <row r="277" spans="1:24" x14ac:dyDescent="0.2">
      <c r="A277" s="7"/>
      <c r="B277" s="7"/>
      <c r="C277" s="7"/>
      <c r="D277" s="25"/>
      <c r="E277"/>
      <c r="F277"/>
      <c r="G277"/>
      <c r="H277" s="25"/>
      <c r="I277" s="25"/>
      <c r="J277" s="25"/>
      <c r="K277" s="25"/>
      <c r="L277" s="25"/>
      <c r="M277" s="25"/>
      <c r="N277" s="25"/>
      <c r="O277" s="25"/>
      <c r="P277" s="25"/>
      <c r="Q277" s="7"/>
      <c r="R277" s="7"/>
      <c r="S277" s="7"/>
      <c r="T277" s="7"/>
      <c r="U277" s="7"/>
      <c r="V277" s="7"/>
      <c r="W277" s="7"/>
      <c r="X277" s="7"/>
    </row>
    <row r="278" spans="1:24" x14ac:dyDescent="0.2">
      <c r="A278" s="7"/>
      <c r="B278" s="7"/>
      <c r="C278" s="7"/>
      <c r="D278" s="25"/>
      <c r="E278"/>
      <c r="F278"/>
      <c r="G278"/>
      <c r="H278" s="25"/>
      <c r="I278" s="25"/>
      <c r="J278" s="25"/>
      <c r="K278" s="25"/>
      <c r="L278" s="25"/>
      <c r="M278" s="25"/>
      <c r="N278" s="25"/>
      <c r="O278" s="25"/>
      <c r="P278" s="25"/>
      <c r="Q278" s="7"/>
      <c r="R278" s="7"/>
      <c r="S278" s="7"/>
      <c r="T278" s="7"/>
      <c r="U278" s="7"/>
      <c r="V278" s="7"/>
      <c r="W278" s="7"/>
      <c r="X278" s="7"/>
    </row>
    <row r="279" spans="1:24" x14ac:dyDescent="0.2">
      <c r="A279" s="7"/>
      <c r="B279" s="7"/>
      <c r="C279" s="7"/>
      <c r="D279" s="25"/>
      <c r="E279"/>
      <c r="F279"/>
      <c r="G279"/>
      <c r="H279" s="25"/>
      <c r="I279" s="25"/>
      <c r="J279" s="25"/>
      <c r="K279" s="25"/>
      <c r="L279" s="25"/>
      <c r="M279" s="25"/>
      <c r="N279" s="25"/>
      <c r="O279" s="25"/>
      <c r="P279" s="25"/>
      <c r="Q279" s="7"/>
      <c r="R279" s="7"/>
      <c r="S279" s="7"/>
      <c r="T279" s="7"/>
      <c r="U279" s="7"/>
      <c r="V279" s="7"/>
      <c r="W279" s="7"/>
      <c r="X279" s="7"/>
    </row>
    <row r="280" spans="1:24" x14ac:dyDescent="0.2">
      <c r="A280" s="7"/>
      <c r="B280" s="7"/>
      <c r="C280" s="7"/>
      <c r="D280" s="25"/>
      <c r="E280"/>
      <c r="F280"/>
      <c r="G280"/>
      <c r="H280" s="25"/>
      <c r="I280" s="25"/>
      <c r="J280" s="25"/>
      <c r="K280" s="25"/>
      <c r="L280" s="25"/>
      <c r="M280" s="25"/>
      <c r="N280" s="25"/>
      <c r="O280" s="25"/>
      <c r="P280" s="25"/>
      <c r="Q280" s="7"/>
      <c r="R280" s="7"/>
      <c r="S280" s="7"/>
      <c r="T280" s="7"/>
      <c r="U280" s="7"/>
      <c r="V280" s="7"/>
      <c r="W280" s="7"/>
      <c r="X280" s="7"/>
    </row>
    <row r="281" spans="1:24" x14ac:dyDescent="0.2">
      <c r="A281" s="7"/>
      <c r="B281" s="7"/>
      <c r="C281" s="7"/>
      <c r="D281" s="25"/>
      <c r="E281"/>
      <c r="F281"/>
      <c r="G281"/>
      <c r="H281" s="25"/>
      <c r="I281" s="25"/>
      <c r="J281" s="25"/>
      <c r="K281" s="25"/>
      <c r="L281" s="25"/>
      <c r="M281" s="25"/>
      <c r="N281" s="25"/>
      <c r="O281" s="25"/>
      <c r="P281" s="25"/>
      <c r="Q281" s="7"/>
      <c r="R281" s="7"/>
      <c r="S281" s="7"/>
      <c r="T281" s="7"/>
      <c r="U281" s="7"/>
      <c r="V281" s="7"/>
      <c r="W281" s="7"/>
      <c r="X281" s="7"/>
    </row>
    <row r="282" spans="1:24" x14ac:dyDescent="0.2">
      <c r="A282" s="7"/>
      <c r="B282" s="7"/>
      <c r="C282" s="7"/>
      <c r="D282" s="25"/>
      <c r="E282"/>
      <c r="F282"/>
      <c r="G282"/>
      <c r="H282" s="25"/>
      <c r="I282" s="25"/>
      <c r="J282" s="25"/>
      <c r="K282" s="25"/>
      <c r="L282" s="25"/>
      <c r="M282" s="25"/>
      <c r="N282" s="25"/>
      <c r="O282" s="25"/>
      <c r="P282" s="25"/>
      <c r="Q282" s="7"/>
      <c r="R282" s="7"/>
      <c r="S282" s="7"/>
      <c r="T282" s="7"/>
      <c r="U282" s="7"/>
      <c r="V282" s="7"/>
      <c r="W282" s="7"/>
      <c r="X282" s="7"/>
    </row>
    <row r="283" spans="1:24" x14ac:dyDescent="0.2">
      <c r="A283" s="7"/>
      <c r="B283" s="7"/>
      <c r="C283" s="7"/>
      <c r="D283" s="25"/>
      <c r="E283"/>
      <c r="F283"/>
      <c r="G283"/>
      <c r="H283" s="25"/>
      <c r="I283" s="25"/>
      <c r="J283" s="25"/>
      <c r="K283" s="25"/>
      <c r="L283" s="25"/>
      <c r="M283" s="25"/>
      <c r="N283" s="25"/>
      <c r="O283" s="25"/>
      <c r="P283" s="25"/>
      <c r="Q283" s="7"/>
      <c r="R283" s="7"/>
      <c r="S283" s="7"/>
      <c r="T283" s="7"/>
      <c r="U283" s="7"/>
      <c r="V283" s="7"/>
      <c r="W283" s="7"/>
      <c r="X283" s="7"/>
    </row>
    <row r="284" spans="1:24" x14ac:dyDescent="0.2">
      <c r="A284" s="7"/>
      <c r="B284" s="7"/>
      <c r="C284" s="7"/>
      <c r="D284" s="25"/>
      <c r="E284"/>
      <c r="F284"/>
      <c r="G284"/>
      <c r="H284" s="25"/>
      <c r="I284" s="25"/>
      <c r="J284" s="25"/>
      <c r="K284" s="25"/>
      <c r="L284" s="25"/>
      <c r="M284" s="25"/>
      <c r="N284" s="25"/>
      <c r="O284" s="25"/>
      <c r="P284" s="25"/>
      <c r="Q284" s="7"/>
      <c r="R284" s="7"/>
      <c r="S284" s="7"/>
      <c r="T284" s="7"/>
      <c r="U284" s="7"/>
      <c r="V284" s="7"/>
      <c r="W284" s="7"/>
      <c r="X284" s="7"/>
    </row>
    <row r="285" spans="1:24" x14ac:dyDescent="0.2">
      <c r="A285" s="7"/>
      <c r="B285" s="7"/>
      <c r="C285" s="7"/>
      <c r="D285" s="25"/>
      <c r="E285" s="25"/>
      <c r="F285" s="25"/>
      <c r="G285" s="25"/>
      <c r="H285" s="25"/>
      <c r="I285" s="25"/>
      <c r="J285" s="25"/>
      <c r="K285" s="25"/>
      <c r="L285" s="25"/>
      <c r="M285" s="25"/>
      <c r="N285" s="25"/>
      <c r="O285" s="25"/>
      <c r="P285" s="25"/>
      <c r="Q285" s="7"/>
      <c r="R285" s="7"/>
      <c r="S285" s="7"/>
      <c r="T285" s="7"/>
      <c r="U285" s="7"/>
      <c r="V285" s="7"/>
      <c r="W285" s="7"/>
      <c r="X285" s="7"/>
    </row>
    <row r="286" spans="1:24" x14ac:dyDescent="0.2">
      <c r="A286" s="7"/>
      <c r="B286" s="7"/>
      <c r="C286" s="7"/>
      <c r="D286" s="25"/>
      <c r="E286" s="25"/>
      <c r="F286" s="25"/>
      <c r="G286" s="25"/>
      <c r="H286" s="25"/>
      <c r="I286" s="25"/>
      <c r="J286" s="25"/>
      <c r="K286" s="25"/>
      <c r="L286" s="25"/>
      <c r="M286" s="25"/>
      <c r="N286" s="25"/>
      <c r="O286" s="25"/>
      <c r="P286" s="25"/>
      <c r="Q286" s="7"/>
      <c r="R286" s="7"/>
      <c r="S286" s="7"/>
      <c r="T286" s="7"/>
      <c r="U286" s="7"/>
      <c r="V286" s="7"/>
      <c r="W286" s="7"/>
      <c r="X286" s="7"/>
    </row>
    <row r="287" spans="1:24" x14ac:dyDescent="0.2">
      <c r="A287" s="7"/>
      <c r="B287" s="7"/>
      <c r="C287" s="7"/>
      <c r="D287" s="25"/>
      <c r="E287" s="25"/>
      <c r="F287" s="25"/>
      <c r="G287" s="25"/>
      <c r="H287" s="25"/>
      <c r="I287" s="25"/>
      <c r="J287" s="25"/>
      <c r="K287" s="25"/>
      <c r="L287" s="25"/>
      <c r="M287" s="25"/>
      <c r="N287" s="25"/>
      <c r="O287" s="25"/>
      <c r="P287" s="25"/>
      <c r="Q287" s="7"/>
      <c r="R287" s="7"/>
      <c r="S287" s="7"/>
      <c r="T287" s="7"/>
      <c r="U287" s="7"/>
      <c r="V287" s="7"/>
      <c r="W287" s="7"/>
      <c r="X287" s="7"/>
    </row>
    <row r="288" spans="1:24" x14ac:dyDescent="0.2">
      <c r="A288" s="7"/>
      <c r="B288" s="7"/>
      <c r="C288" s="7"/>
      <c r="D288" s="25"/>
      <c r="E288" s="25"/>
      <c r="F288" s="25"/>
      <c r="G288" s="25"/>
      <c r="H288" s="25"/>
      <c r="I288" s="25"/>
      <c r="J288" s="25"/>
      <c r="K288" s="25"/>
      <c r="L288" s="25"/>
      <c r="M288" s="25"/>
      <c r="N288" s="25"/>
      <c r="O288" s="25"/>
      <c r="P288" s="25"/>
      <c r="Q288" s="7"/>
      <c r="R288" s="7"/>
      <c r="S288" s="7"/>
      <c r="T288" s="7"/>
      <c r="U288" s="7"/>
      <c r="V288" s="7"/>
      <c r="W288" s="7"/>
      <c r="X288" s="7"/>
    </row>
    <row r="289" spans="1:24" x14ac:dyDescent="0.2">
      <c r="A289" s="7"/>
      <c r="B289" s="7"/>
      <c r="C289" s="7"/>
      <c r="D289" s="25"/>
      <c r="E289" s="25"/>
      <c r="F289" s="25"/>
      <c r="G289" s="25"/>
      <c r="H289" s="25"/>
      <c r="I289" s="25"/>
      <c r="J289" s="25"/>
      <c r="K289" s="25"/>
      <c r="L289" s="25"/>
      <c r="M289" s="25"/>
      <c r="N289" s="25"/>
      <c r="O289" s="25"/>
      <c r="P289" s="25"/>
      <c r="Q289" s="7"/>
      <c r="R289" s="7"/>
      <c r="S289" s="7"/>
      <c r="T289" s="7"/>
      <c r="U289" s="7"/>
      <c r="V289" s="7"/>
      <c r="W289" s="7"/>
      <c r="X289" s="7"/>
    </row>
    <row r="290" spans="1:24" x14ac:dyDescent="0.2">
      <c r="A290" s="7"/>
      <c r="B290" s="7"/>
      <c r="C290" s="7"/>
      <c r="D290" s="25"/>
      <c r="E290" s="25"/>
      <c r="F290" s="25"/>
      <c r="G290" s="25"/>
      <c r="H290" s="25"/>
      <c r="I290" s="25"/>
      <c r="J290" s="25"/>
      <c r="K290" s="25"/>
      <c r="L290" s="25"/>
      <c r="M290" s="25"/>
      <c r="N290" s="25"/>
      <c r="O290" s="25"/>
      <c r="P290" s="25"/>
      <c r="Q290" s="7"/>
      <c r="R290" s="7"/>
      <c r="S290" s="7"/>
      <c r="T290" s="7"/>
      <c r="U290" s="7"/>
      <c r="V290" s="7"/>
      <c r="W290" s="7"/>
      <c r="X290" s="7"/>
    </row>
    <row r="291" spans="1:24" x14ac:dyDescent="0.2">
      <c r="A291" s="7"/>
      <c r="B291" s="7"/>
      <c r="C291" s="7"/>
      <c r="D291" s="25"/>
      <c r="E291" s="25"/>
      <c r="F291" s="25"/>
      <c r="G291" s="25"/>
      <c r="H291" s="25"/>
      <c r="I291" s="25"/>
      <c r="J291" s="25"/>
      <c r="K291" s="25"/>
      <c r="L291" s="25"/>
      <c r="M291" s="25"/>
      <c r="N291" s="25"/>
      <c r="O291" s="25"/>
      <c r="P291" s="25"/>
      <c r="Q291" s="7"/>
      <c r="R291" s="7"/>
      <c r="S291" s="7"/>
      <c r="T291" s="7"/>
      <c r="U291" s="7"/>
      <c r="V291" s="7"/>
      <c r="W291" s="7"/>
      <c r="X291" s="7"/>
    </row>
    <row r="292" spans="1:24" x14ac:dyDescent="0.2">
      <c r="A292" s="7"/>
      <c r="B292" s="7"/>
      <c r="C292" s="7"/>
      <c r="D292" s="25"/>
      <c r="E292" s="25"/>
      <c r="F292" s="25"/>
      <c r="G292" s="25"/>
      <c r="H292" s="25"/>
      <c r="I292" s="25"/>
      <c r="J292" s="25"/>
      <c r="K292" s="25"/>
      <c r="L292" s="25"/>
      <c r="M292" s="25"/>
      <c r="N292" s="25"/>
      <c r="O292" s="25"/>
      <c r="P292" s="25"/>
      <c r="Q292" s="7"/>
      <c r="R292" s="7"/>
      <c r="S292" s="7"/>
      <c r="T292" s="7"/>
      <c r="U292" s="7"/>
      <c r="V292" s="7"/>
      <c r="W292" s="7"/>
      <c r="X292" s="7"/>
    </row>
    <row r="293" spans="1:24" x14ac:dyDescent="0.2">
      <c r="A293" s="7"/>
      <c r="B293" s="7"/>
      <c r="C293" s="7"/>
      <c r="D293" s="25"/>
      <c r="E293" s="25"/>
      <c r="F293" s="25"/>
      <c r="G293" s="25"/>
      <c r="H293" s="25"/>
      <c r="I293" s="25"/>
      <c r="J293" s="25"/>
      <c r="K293" s="25"/>
      <c r="L293" s="25"/>
      <c r="M293" s="25"/>
      <c r="N293" s="25"/>
      <c r="O293" s="25"/>
      <c r="P293" s="25"/>
      <c r="Q293" s="7"/>
      <c r="R293" s="7"/>
      <c r="S293" s="7"/>
      <c r="T293" s="7"/>
      <c r="U293" s="7"/>
      <c r="V293" s="7"/>
      <c r="W293" s="7"/>
      <c r="X293" s="7"/>
    </row>
    <row r="294" spans="1:24" x14ac:dyDescent="0.2">
      <c r="A294" s="7"/>
      <c r="B294" s="7"/>
      <c r="C294" s="7"/>
      <c r="D294" s="25"/>
      <c r="E294" s="25"/>
      <c r="F294" s="25"/>
      <c r="G294" s="25"/>
      <c r="H294" s="25"/>
      <c r="I294" s="25"/>
      <c r="J294" s="25"/>
      <c r="K294" s="25"/>
      <c r="L294" s="25"/>
      <c r="M294" s="25"/>
      <c r="N294" s="25"/>
      <c r="O294" s="25"/>
      <c r="P294" s="25"/>
      <c r="Q294" s="7"/>
      <c r="R294" s="7"/>
      <c r="S294" s="7"/>
      <c r="T294" s="7"/>
      <c r="U294" s="7"/>
      <c r="V294" s="7"/>
      <c r="W294" s="7"/>
      <c r="X294" s="7"/>
    </row>
    <row r="295" spans="1:24" x14ac:dyDescent="0.2">
      <c r="A295" s="7"/>
      <c r="B295" s="7"/>
      <c r="C295" s="7"/>
      <c r="D295" s="25"/>
      <c r="E295" s="25"/>
      <c r="F295" s="25"/>
      <c r="G295" s="25"/>
      <c r="H295" s="25"/>
      <c r="I295" s="25"/>
      <c r="J295" s="25"/>
      <c r="K295" s="25"/>
      <c r="L295" s="25"/>
      <c r="M295" s="25"/>
      <c r="N295" s="25"/>
      <c r="O295" s="25"/>
      <c r="P295" s="25"/>
      <c r="Q295" s="7"/>
      <c r="R295" s="7"/>
      <c r="S295" s="7"/>
      <c r="T295" s="7"/>
      <c r="U295" s="7"/>
      <c r="V295" s="7"/>
      <c r="W295" s="7"/>
      <c r="X295" s="7"/>
    </row>
    <row r="296" spans="1:24" x14ac:dyDescent="0.2">
      <c r="A296" s="7"/>
      <c r="B296" s="7"/>
      <c r="C296" s="7"/>
      <c r="D296" s="25"/>
      <c r="E296" s="25"/>
      <c r="F296" s="25"/>
      <c r="G296" s="25"/>
      <c r="H296" s="25"/>
      <c r="I296" s="25"/>
      <c r="J296" s="25"/>
      <c r="K296" s="25"/>
      <c r="L296" s="25"/>
      <c r="M296" s="25"/>
      <c r="N296" s="25"/>
      <c r="O296" s="25"/>
      <c r="P296" s="25"/>
      <c r="Q296" s="7"/>
      <c r="R296" s="7"/>
      <c r="S296" s="7"/>
      <c r="T296" s="7"/>
      <c r="U296" s="7"/>
      <c r="V296" s="7"/>
      <c r="W296" s="7"/>
      <c r="X296" s="7"/>
    </row>
    <row r="297" spans="1:24" x14ac:dyDescent="0.2">
      <c r="A297" s="7"/>
      <c r="B297" s="7"/>
      <c r="C297" s="7"/>
      <c r="D297" s="25"/>
      <c r="E297" s="25"/>
      <c r="F297" s="25"/>
      <c r="G297" s="25"/>
      <c r="H297" s="25"/>
      <c r="I297" s="25"/>
      <c r="J297" s="25"/>
      <c r="K297" s="25"/>
      <c r="L297" s="25"/>
      <c r="M297" s="25"/>
      <c r="N297" s="25"/>
      <c r="O297" s="25"/>
      <c r="P297" s="25"/>
      <c r="Q297" s="7"/>
      <c r="R297" s="7"/>
      <c r="S297" s="7"/>
      <c r="T297" s="7"/>
      <c r="U297" s="7"/>
      <c r="V297" s="7"/>
      <c r="W297" s="7"/>
      <c r="X297" s="7"/>
    </row>
    <row r="298" spans="1:24" x14ac:dyDescent="0.2">
      <c r="A298" s="7"/>
      <c r="B298" s="7"/>
      <c r="C298" s="7"/>
      <c r="D298" s="25"/>
      <c r="E298" s="25"/>
      <c r="F298" s="25"/>
      <c r="G298" s="25"/>
      <c r="H298" s="25"/>
      <c r="I298" s="25"/>
      <c r="J298" s="25"/>
      <c r="K298" s="25"/>
      <c r="L298" s="25"/>
      <c r="M298" s="25"/>
      <c r="N298" s="25"/>
      <c r="O298" s="25"/>
      <c r="P298" s="25"/>
      <c r="Q298" s="7"/>
      <c r="R298" s="7"/>
      <c r="S298" s="7"/>
      <c r="T298" s="7"/>
      <c r="U298" s="7"/>
      <c r="V298" s="7"/>
      <c r="W298" s="7"/>
      <c r="X298" s="7"/>
    </row>
    <row r="299" spans="1:24" x14ac:dyDescent="0.2">
      <c r="A299" s="7"/>
      <c r="B299" s="7"/>
      <c r="C299" s="7"/>
      <c r="D299" s="25"/>
      <c r="E299" s="25"/>
      <c r="F299" s="25"/>
      <c r="G299" s="25"/>
      <c r="H299" s="25"/>
      <c r="I299" s="25"/>
      <c r="J299" s="25"/>
      <c r="K299" s="25"/>
      <c r="L299" s="25"/>
      <c r="M299" s="25"/>
      <c r="N299" s="25"/>
      <c r="O299" s="25"/>
      <c r="P299" s="25"/>
      <c r="Q299" s="7"/>
      <c r="R299" s="7"/>
      <c r="S299" s="7"/>
      <c r="T299" s="7"/>
      <c r="U299" s="7"/>
      <c r="V299" s="7"/>
      <c r="W299" s="7"/>
      <c r="X299" s="7"/>
    </row>
    <row r="300" spans="1:24" x14ac:dyDescent="0.2">
      <c r="A300" s="7"/>
      <c r="B300" s="7"/>
      <c r="C300" s="7"/>
      <c r="D300" s="25"/>
      <c r="E300" s="25"/>
      <c r="F300" s="25"/>
      <c r="G300" s="25"/>
      <c r="H300" s="25"/>
      <c r="I300" s="25"/>
      <c r="J300" s="25"/>
      <c r="K300" s="25"/>
      <c r="L300" s="25"/>
      <c r="M300" s="25"/>
      <c r="N300" s="25"/>
      <c r="O300" s="25"/>
      <c r="P300" s="25"/>
      <c r="Q300" s="7"/>
      <c r="R300" s="7"/>
      <c r="S300" s="7"/>
      <c r="T300" s="7"/>
      <c r="U300" s="7"/>
      <c r="V300" s="7"/>
      <c r="W300" s="7"/>
      <c r="X300" s="7"/>
    </row>
    <row r="301" spans="1:24" x14ac:dyDescent="0.2">
      <c r="A301" s="7"/>
      <c r="B301" s="7"/>
      <c r="C301" s="7"/>
      <c r="D301" s="25"/>
      <c r="E301" s="25"/>
      <c r="F301" s="25"/>
      <c r="G301" s="25"/>
      <c r="H301" s="25"/>
      <c r="I301" s="25"/>
      <c r="J301" s="25"/>
      <c r="K301" s="25"/>
      <c r="L301" s="25"/>
      <c r="M301" s="25"/>
      <c r="N301" s="25"/>
      <c r="O301" s="25"/>
      <c r="P301" s="25"/>
      <c r="Q301" s="7"/>
      <c r="R301" s="7"/>
      <c r="S301" s="7"/>
      <c r="T301" s="7"/>
      <c r="U301" s="7"/>
      <c r="V301" s="7"/>
      <c r="W301" s="7"/>
      <c r="X301" s="7"/>
    </row>
    <row r="302" spans="1:24" x14ac:dyDescent="0.2">
      <c r="A302" s="7"/>
      <c r="B302" s="7"/>
      <c r="C302" s="7"/>
      <c r="D302" s="25"/>
      <c r="E302" s="25"/>
      <c r="F302" s="25"/>
      <c r="G302" s="25"/>
      <c r="H302" s="25"/>
      <c r="I302" s="25"/>
      <c r="J302" s="25"/>
      <c r="K302" s="25"/>
      <c r="L302" s="25"/>
      <c r="M302" s="25"/>
      <c r="N302" s="25"/>
      <c r="O302" s="25"/>
      <c r="P302" s="25"/>
      <c r="Q302" s="7"/>
      <c r="R302" s="7"/>
      <c r="S302" s="7"/>
      <c r="T302" s="7"/>
      <c r="U302" s="7"/>
      <c r="V302" s="7"/>
      <c r="W302" s="7"/>
      <c r="X302" s="7"/>
    </row>
    <row r="303" spans="1:24" x14ac:dyDescent="0.2">
      <c r="A303" s="7"/>
      <c r="B303" s="7"/>
      <c r="C303" s="7"/>
      <c r="D303" s="25"/>
      <c r="E303" s="25"/>
      <c r="F303" s="25"/>
      <c r="G303" s="25"/>
      <c r="H303" s="25"/>
      <c r="I303" s="25"/>
      <c r="J303" s="25"/>
      <c r="K303" s="25"/>
      <c r="L303" s="25"/>
      <c r="M303" s="25"/>
      <c r="N303" s="25"/>
      <c r="O303" s="25"/>
      <c r="P303" s="25"/>
      <c r="Q303" s="7"/>
      <c r="R303" s="7"/>
      <c r="S303" s="7"/>
      <c r="T303" s="7"/>
      <c r="U303" s="7"/>
      <c r="V303" s="7"/>
      <c r="W303" s="7"/>
      <c r="X303" s="7"/>
    </row>
    <row r="304" spans="1:24" x14ac:dyDescent="0.2">
      <c r="A304" s="7"/>
      <c r="B304" s="7"/>
      <c r="C304" s="7"/>
      <c r="D304" s="25"/>
      <c r="E304" s="25"/>
      <c r="F304" s="25"/>
      <c r="G304" s="25"/>
      <c r="H304" s="25"/>
      <c r="I304" s="25"/>
      <c r="J304" s="25"/>
      <c r="K304" s="25"/>
      <c r="L304" s="25"/>
      <c r="M304" s="25"/>
      <c r="N304" s="25"/>
      <c r="O304" s="25"/>
      <c r="P304" s="25"/>
      <c r="Q304" s="7"/>
      <c r="R304" s="7"/>
      <c r="S304" s="7"/>
      <c r="T304" s="7"/>
      <c r="U304" s="7"/>
      <c r="V304" s="7"/>
      <c r="W304" s="7"/>
      <c r="X304" s="7"/>
    </row>
    <row r="305" spans="1:24" x14ac:dyDescent="0.2">
      <c r="A305" s="7"/>
      <c r="B305" s="7"/>
      <c r="C305" s="7"/>
      <c r="D305" s="25"/>
      <c r="E305" s="25"/>
      <c r="F305" s="25"/>
      <c r="G305" s="25"/>
      <c r="H305" s="25"/>
      <c r="I305" s="25"/>
      <c r="J305" s="25"/>
      <c r="K305" s="25"/>
      <c r="L305" s="25"/>
      <c r="M305" s="25"/>
      <c r="N305" s="25"/>
      <c r="O305" s="25"/>
      <c r="P305" s="25"/>
      <c r="Q305" s="7"/>
      <c r="R305" s="7"/>
      <c r="S305" s="7"/>
      <c r="T305" s="7"/>
      <c r="U305" s="7"/>
      <c r="V305" s="7"/>
      <c r="W305" s="7"/>
      <c r="X305" s="7"/>
    </row>
    <row r="306" spans="1:24" x14ac:dyDescent="0.2">
      <c r="A306" s="7"/>
      <c r="B306" s="7"/>
      <c r="C306" s="7"/>
      <c r="D306" s="25"/>
      <c r="E306" s="25"/>
      <c r="F306" s="25"/>
      <c r="G306" s="25"/>
      <c r="H306" s="25"/>
      <c r="I306" s="25"/>
      <c r="J306" s="25"/>
      <c r="K306" s="25"/>
      <c r="L306" s="25"/>
      <c r="M306" s="25"/>
      <c r="N306" s="25"/>
      <c r="O306" s="25"/>
      <c r="P306" s="25"/>
      <c r="Q306" s="7"/>
      <c r="R306" s="7"/>
      <c r="S306" s="7"/>
      <c r="T306" s="7"/>
      <c r="U306" s="7"/>
      <c r="V306" s="7"/>
      <c r="W306" s="7"/>
      <c r="X306" s="7"/>
    </row>
    <row r="307" spans="1:24" x14ac:dyDescent="0.2">
      <c r="A307" s="7"/>
      <c r="B307" s="7"/>
      <c r="C307" s="7"/>
      <c r="D307" s="25"/>
      <c r="E307" s="25"/>
      <c r="F307" s="25"/>
      <c r="G307" s="25"/>
      <c r="H307" s="25"/>
      <c r="I307" s="25"/>
      <c r="J307" s="25"/>
      <c r="K307" s="25"/>
      <c r="L307" s="25"/>
      <c r="M307" s="25"/>
      <c r="N307" s="25"/>
      <c r="O307" s="25"/>
      <c r="P307" s="25"/>
      <c r="Q307" s="7"/>
      <c r="R307" s="7"/>
      <c r="S307" s="7"/>
      <c r="T307" s="7"/>
      <c r="U307" s="7"/>
      <c r="V307" s="7"/>
      <c r="W307" s="7"/>
      <c r="X307" s="7"/>
    </row>
    <row r="308" spans="1:24" x14ac:dyDescent="0.2">
      <c r="A308" s="7"/>
      <c r="B308" s="7"/>
      <c r="C308" s="7"/>
      <c r="D308" s="25"/>
      <c r="E308" s="25"/>
      <c r="F308" s="25"/>
      <c r="G308" s="25"/>
      <c r="H308" s="25"/>
      <c r="I308" s="25"/>
      <c r="J308" s="25"/>
      <c r="K308" s="25"/>
      <c r="L308" s="25"/>
      <c r="M308" s="25"/>
      <c r="N308" s="25"/>
      <c r="O308" s="25"/>
      <c r="P308" s="25"/>
      <c r="Q308" s="7"/>
      <c r="R308" s="7"/>
      <c r="S308" s="7"/>
      <c r="T308" s="7"/>
      <c r="U308" s="7"/>
      <c r="V308" s="7"/>
      <c r="W308" s="7"/>
      <c r="X308" s="7"/>
    </row>
    <row r="309" spans="1:24" x14ac:dyDescent="0.2">
      <c r="A309" s="7"/>
      <c r="B309" s="7"/>
      <c r="C309" s="7"/>
      <c r="D309" s="25"/>
      <c r="E309" s="25"/>
      <c r="F309" s="25"/>
      <c r="G309" s="25"/>
      <c r="H309" s="25"/>
      <c r="I309" s="25"/>
      <c r="J309" s="25"/>
      <c r="K309" s="25"/>
      <c r="L309" s="25"/>
      <c r="M309" s="25"/>
      <c r="N309" s="25"/>
      <c r="O309" s="25"/>
      <c r="P309" s="25"/>
      <c r="Q309" s="7"/>
      <c r="R309" s="7"/>
      <c r="S309" s="7"/>
      <c r="T309" s="7"/>
      <c r="U309" s="7"/>
      <c r="V309" s="7"/>
      <c r="W309" s="7"/>
      <c r="X309" s="7"/>
    </row>
    <row r="310" spans="1:24" x14ac:dyDescent="0.2">
      <c r="A310" s="7"/>
      <c r="B310" s="7"/>
      <c r="C310" s="7"/>
      <c r="D310" s="25"/>
      <c r="E310" s="25"/>
      <c r="F310" s="25"/>
      <c r="G310" s="25"/>
      <c r="H310" s="25"/>
      <c r="I310" s="25"/>
      <c r="J310" s="25"/>
      <c r="K310" s="25"/>
      <c r="L310" s="25"/>
      <c r="M310" s="25"/>
      <c r="N310" s="25"/>
      <c r="O310" s="25"/>
      <c r="P310" s="25"/>
      <c r="Q310" s="7"/>
      <c r="R310" s="7"/>
      <c r="S310" s="7"/>
      <c r="T310" s="7"/>
      <c r="U310" s="7"/>
      <c r="V310" s="7"/>
      <c r="W310" s="7"/>
      <c r="X310" s="7"/>
    </row>
    <row r="311" spans="1:24" x14ac:dyDescent="0.2">
      <c r="A311" s="7"/>
      <c r="B311" s="7"/>
      <c r="C311" s="7"/>
      <c r="D311" s="25"/>
      <c r="E311" s="25"/>
      <c r="F311" s="25"/>
      <c r="G311" s="25"/>
      <c r="H311" s="25"/>
      <c r="I311" s="25"/>
      <c r="J311" s="25"/>
      <c r="K311" s="25"/>
      <c r="L311" s="25"/>
      <c r="M311" s="25"/>
      <c r="N311" s="25"/>
      <c r="O311" s="25"/>
      <c r="P311" s="25"/>
      <c r="Q311" s="7"/>
      <c r="R311" s="7"/>
      <c r="S311" s="7"/>
      <c r="T311" s="7"/>
      <c r="U311" s="7"/>
      <c r="V311" s="7"/>
      <c r="W311" s="7"/>
      <c r="X311" s="7"/>
    </row>
    <row r="312" spans="1:24" x14ac:dyDescent="0.2">
      <c r="A312" s="7"/>
      <c r="B312" s="7"/>
      <c r="C312" s="7"/>
      <c r="D312" s="25"/>
      <c r="E312" s="25"/>
      <c r="F312" s="25"/>
      <c r="G312" s="25"/>
      <c r="H312" s="25"/>
      <c r="I312" s="25"/>
      <c r="J312" s="25"/>
      <c r="K312" s="25"/>
      <c r="L312" s="25"/>
      <c r="M312" s="25"/>
      <c r="N312" s="25"/>
      <c r="O312" s="25"/>
      <c r="P312" s="25"/>
      <c r="Q312" s="7"/>
      <c r="R312" s="7"/>
      <c r="S312" s="7"/>
      <c r="T312" s="7"/>
      <c r="U312" s="7"/>
      <c r="V312" s="7"/>
      <c r="W312" s="7"/>
      <c r="X312" s="7"/>
    </row>
    <row r="313" spans="1:24" x14ac:dyDescent="0.2">
      <c r="A313" s="7"/>
      <c r="B313" s="7"/>
      <c r="C313" s="7"/>
      <c r="D313" s="25"/>
      <c r="E313" s="25"/>
      <c r="F313" s="25"/>
      <c r="G313" s="25"/>
      <c r="H313" s="25"/>
      <c r="I313" s="25"/>
      <c r="J313" s="25"/>
      <c r="K313" s="25"/>
      <c r="L313" s="25"/>
      <c r="M313" s="25"/>
      <c r="N313" s="25"/>
      <c r="O313" s="25"/>
      <c r="P313" s="25"/>
      <c r="Q313" s="7"/>
      <c r="R313" s="7"/>
      <c r="S313" s="7"/>
      <c r="T313" s="7"/>
      <c r="U313" s="7"/>
      <c r="V313" s="7"/>
      <c r="W313" s="7"/>
      <c r="X313" s="7"/>
    </row>
    <row r="314" spans="1:24" x14ac:dyDescent="0.2">
      <c r="A314" s="7"/>
      <c r="B314" s="7"/>
      <c r="C314" s="7"/>
      <c r="D314" s="25"/>
      <c r="E314" s="25"/>
      <c r="F314" s="25"/>
      <c r="G314" s="25"/>
      <c r="H314" s="25"/>
      <c r="I314" s="25"/>
      <c r="J314" s="25"/>
      <c r="K314" s="25"/>
      <c r="L314" s="25"/>
      <c r="M314" s="25"/>
      <c r="N314" s="25"/>
      <c r="O314" s="25"/>
      <c r="P314" s="25"/>
      <c r="Q314" s="7"/>
      <c r="R314" s="7"/>
      <c r="S314" s="7"/>
      <c r="T314" s="7"/>
      <c r="U314" s="7"/>
      <c r="V314" s="7"/>
      <c r="W314" s="7"/>
      <c r="X314" s="7"/>
    </row>
    <row r="315" spans="1:24" x14ac:dyDescent="0.2">
      <c r="A315" s="7"/>
      <c r="B315" s="7"/>
      <c r="C315" s="7"/>
      <c r="D315" s="25"/>
      <c r="E315" s="25"/>
      <c r="F315" s="25"/>
      <c r="G315" s="25"/>
      <c r="H315" s="25"/>
      <c r="I315" s="25"/>
      <c r="J315" s="25"/>
      <c r="K315" s="25"/>
      <c r="L315" s="25"/>
      <c r="M315" s="25"/>
      <c r="N315" s="25"/>
      <c r="O315" s="25"/>
      <c r="P315" s="25"/>
      <c r="Q315" s="7"/>
      <c r="R315" s="7"/>
      <c r="S315" s="7"/>
      <c r="T315" s="7"/>
      <c r="U315" s="7"/>
      <c r="V315" s="7"/>
      <c r="W315" s="7"/>
      <c r="X315" s="7"/>
    </row>
    <row r="316" spans="1:24" x14ac:dyDescent="0.2">
      <c r="A316" s="7"/>
      <c r="B316" s="7"/>
      <c r="C316" s="7"/>
      <c r="D316" s="25"/>
      <c r="E316" s="25"/>
      <c r="F316" s="25"/>
      <c r="G316" s="25"/>
      <c r="H316" s="25"/>
      <c r="I316" s="25"/>
      <c r="J316" s="25"/>
      <c r="K316" s="25"/>
      <c r="L316" s="25"/>
      <c r="M316" s="25"/>
      <c r="N316" s="25"/>
      <c r="O316" s="25"/>
      <c r="P316" s="25"/>
      <c r="Q316" s="7"/>
      <c r="R316" s="7"/>
      <c r="S316" s="7"/>
      <c r="T316" s="7"/>
      <c r="U316" s="7"/>
      <c r="V316" s="7"/>
      <c r="W316" s="7"/>
      <c r="X316" s="7"/>
    </row>
    <row r="317" spans="1:24" x14ac:dyDescent="0.2">
      <c r="A317" s="7"/>
      <c r="B317" s="7"/>
      <c r="C317" s="7"/>
      <c r="D317" s="25"/>
      <c r="E317" s="25"/>
      <c r="F317" s="25"/>
      <c r="G317" s="25"/>
      <c r="H317" s="25"/>
      <c r="I317" s="25"/>
      <c r="J317" s="25"/>
      <c r="K317" s="25"/>
      <c r="L317" s="25"/>
      <c r="M317" s="25"/>
      <c r="N317" s="25"/>
      <c r="O317" s="25"/>
      <c r="P317" s="25"/>
      <c r="Q317" s="7"/>
      <c r="R317" s="7"/>
      <c r="S317" s="7"/>
      <c r="T317" s="7"/>
      <c r="U317" s="7"/>
      <c r="V317" s="7"/>
      <c r="W317" s="7"/>
      <c r="X317" s="7"/>
    </row>
    <row r="318" spans="1:24" x14ac:dyDescent="0.2">
      <c r="A318" s="7"/>
      <c r="B318" s="7"/>
      <c r="C318" s="7"/>
      <c r="D318" s="25"/>
      <c r="E318" s="25"/>
      <c r="F318" s="25"/>
      <c r="G318" s="25"/>
      <c r="H318" s="25"/>
      <c r="I318" s="25"/>
      <c r="J318" s="25"/>
      <c r="K318" s="25"/>
      <c r="L318" s="25"/>
      <c r="M318" s="25"/>
      <c r="N318" s="25"/>
      <c r="O318" s="25"/>
      <c r="P318" s="25"/>
      <c r="Q318" s="7"/>
      <c r="R318" s="7"/>
      <c r="S318" s="7"/>
      <c r="T318" s="7"/>
      <c r="U318" s="7"/>
      <c r="V318" s="7"/>
      <c r="W318" s="7"/>
      <c r="X318" s="7"/>
    </row>
    <row r="319" spans="1:24" x14ac:dyDescent="0.2">
      <c r="A319" s="7"/>
      <c r="B319" s="7"/>
      <c r="C319" s="7"/>
      <c r="D319" s="25"/>
      <c r="E319" s="25"/>
      <c r="F319" s="25"/>
      <c r="G319" s="25"/>
      <c r="H319" s="25"/>
      <c r="I319" s="25"/>
      <c r="J319" s="25"/>
      <c r="K319" s="25"/>
      <c r="L319" s="25"/>
      <c r="M319" s="25"/>
      <c r="N319" s="25"/>
      <c r="O319" s="25"/>
      <c r="P319" s="25"/>
      <c r="Q319" s="7"/>
      <c r="R319" s="7"/>
      <c r="S319" s="7"/>
      <c r="T319" s="7"/>
      <c r="U319" s="7"/>
      <c r="V319" s="7"/>
      <c r="W319" s="7"/>
      <c r="X319" s="7"/>
    </row>
    <row r="320" spans="1:24" x14ac:dyDescent="0.2">
      <c r="A320" s="7"/>
      <c r="B320" s="7"/>
      <c r="C320" s="7"/>
      <c r="D320" s="25"/>
      <c r="E320" s="25"/>
      <c r="F320" s="25"/>
      <c r="G320" s="25"/>
      <c r="H320" s="25"/>
      <c r="I320" s="25"/>
      <c r="J320" s="25"/>
      <c r="K320" s="25"/>
      <c r="L320" s="25"/>
      <c r="M320" s="25"/>
      <c r="N320" s="25"/>
      <c r="O320" s="25"/>
      <c r="P320" s="25"/>
      <c r="Q320" s="7"/>
      <c r="R320" s="7"/>
      <c r="S320" s="7"/>
      <c r="T320" s="7"/>
      <c r="U320" s="7"/>
      <c r="V320" s="7"/>
      <c r="W320" s="7"/>
      <c r="X320" s="7"/>
    </row>
    <row r="321" spans="1:24" x14ac:dyDescent="0.2">
      <c r="A321" s="7"/>
      <c r="B321" s="7"/>
      <c r="C321" s="7"/>
      <c r="D321" s="25"/>
      <c r="E321" s="25"/>
      <c r="F321" s="25"/>
      <c r="G321" s="25"/>
      <c r="H321" s="25"/>
      <c r="I321" s="25"/>
      <c r="J321" s="25"/>
      <c r="K321" s="25"/>
      <c r="L321" s="25"/>
      <c r="M321" s="25"/>
      <c r="N321" s="25"/>
      <c r="O321" s="25"/>
      <c r="P321" s="25"/>
      <c r="Q321" s="7"/>
      <c r="R321" s="7"/>
      <c r="S321" s="7"/>
      <c r="T321" s="7"/>
      <c r="U321" s="7"/>
      <c r="V321" s="7"/>
      <c r="W321" s="7"/>
      <c r="X321" s="7"/>
    </row>
    <row r="322" spans="1:24" x14ac:dyDescent="0.2">
      <c r="A322" s="7"/>
      <c r="B322" s="7"/>
      <c r="C322" s="7"/>
      <c r="D322" s="25"/>
      <c r="E322" s="25"/>
      <c r="F322" s="25"/>
      <c r="G322" s="25"/>
      <c r="H322" s="25"/>
      <c r="I322" s="25"/>
      <c r="J322" s="25"/>
      <c r="K322" s="25"/>
      <c r="L322" s="25"/>
      <c r="M322" s="25"/>
      <c r="N322" s="25"/>
      <c r="O322" s="25"/>
      <c r="P322" s="25"/>
      <c r="Q322" s="7"/>
      <c r="R322" s="7"/>
      <c r="S322" s="7"/>
      <c r="T322" s="7"/>
      <c r="U322" s="7"/>
      <c r="V322" s="7"/>
      <c r="W322" s="7"/>
      <c r="X322" s="7"/>
    </row>
    <row r="323" spans="1:24" x14ac:dyDescent="0.2">
      <c r="A323" s="7"/>
      <c r="B323" s="7"/>
      <c r="C323" s="7"/>
      <c r="D323" s="25"/>
      <c r="E323" s="25"/>
      <c r="F323" s="25"/>
      <c r="G323" s="25"/>
      <c r="H323" s="25"/>
      <c r="I323" s="25"/>
      <c r="J323" s="25"/>
      <c r="K323" s="25"/>
      <c r="L323" s="25"/>
      <c r="M323" s="25"/>
      <c r="N323" s="25"/>
      <c r="O323" s="25"/>
      <c r="P323" s="25"/>
      <c r="Q323" s="7"/>
      <c r="R323" s="7"/>
      <c r="S323" s="7"/>
      <c r="T323" s="7"/>
      <c r="U323" s="7"/>
      <c r="V323" s="7"/>
      <c r="W323" s="7"/>
      <c r="X323" s="7"/>
    </row>
    <row r="324" spans="1:24" x14ac:dyDescent="0.2">
      <c r="A324" s="7"/>
      <c r="B324" s="7"/>
      <c r="C324" s="7"/>
      <c r="D324" s="25"/>
      <c r="E324" s="25"/>
      <c r="F324" s="25"/>
      <c r="G324" s="25"/>
      <c r="H324" s="25"/>
      <c r="I324" s="25"/>
      <c r="J324" s="25"/>
      <c r="K324" s="25"/>
      <c r="L324" s="25"/>
      <c r="M324" s="25"/>
      <c r="N324" s="25"/>
      <c r="O324" s="25"/>
      <c r="P324" s="25"/>
      <c r="Q324" s="7"/>
      <c r="R324" s="7"/>
      <c r="S324" s="7"/>
      <c r="T324" s="7"/>
      <c r="U324" s="7"/>
      <c r="V324" s="7"/>
      <c r="W324" s="7"/>
      <c r="X324" s="7"/>
    </row>
    <row r="325" spans="1:24" x14ac:dyDescent="0.2">
      <c r="A325" s="7"/>
      <c r="B325" s="7"/>
      <c r="C325" s="7"/>
      <c r="D325" s="25"/>
      <c r="E325" s="25"/>
      <c r="F325" s="25"/>
      <c r="G325" s="25"/>
      <c r="H325" s="25"/>
      <c r="I325" s="25"/>
      <c r="J325" s="25"/>
      <c r="K325" s="25"/>
      <c r="L325" s="25"/>
      <c r="M325" s="25"/>
      <c r="N325" s="25"/>
      <c r="O325" s="25"/>
      <c r="P325" s="25"/>
      <c r="Q325" s="7"/>
      <c r="R325" s="7"/>
      <c r="S325" s="7"/>
      <c r="T325" s="7"/>
      <c r="U325" s="7"/>
      <c r="V325" s="7"/>
      <c r="W325" s="7"/>
      <c r="X325" s="7"/>
    </row>
    <row r="326" spans="1:24" x14ac:dyDescent="0.2">
      <c r="A326" s="7"/>
      <c r="B326" s="7"/>
      <c r="C326" s="7"/>
      <c r="D326" s="25"/>
      <c r="E326" s="25"/>
      <c r="F326" s="25"/>
      <c r="G326" s="25"/>
      <c r="H326" s="25"/>
      <c r="I326" s="25"/>
      <c r="J326" s="25"/>
      <c r="K326" s="25"/>
      <c r="L326" s="25"/>
      <c r="M326" s="25"/>
      <c r="N326" s="25"/>
      <c r="O326" s="25"/>
      <c r="P326" s="25"/>
      <c r="Q326" s="7"/>
      <c r="R326" s="7"/>
      <c r="S326" s="7"/>
      <c r="T326" s="7"/>
      <c r="U326" s="7"/>
      <c r="V326" s="7"/>
      <c r="W326" s="7"/>
      <c r="X326" s="7"/>
    </row>
    <row r="327" spans="1:24" x14ac:dyDescent="0.2">
      <c r="A327" s="7"/>
      <c r="B327" s="7"/>
      <c r="C327" s="7"/>
      <c r="D327" s="25"/>
      <c r="E327" s="25"/>
      <c r="F327" s="25"/>
      <c r="G327" s="25"/>
      <c r="H327" s="25"/>
      <c r="I327" s="25"/>
      <c r="J327" s="25"/>
      <c r="K327" s="25"/>
      <c r="L327" s="25"/>
      <c r="M327" s="25"/>
      <c r="N327" s="25"/>
      <c r="O327" s="25"/>
      <c r="P327" s="25"/>
      <c r="Q327" s="7"/>
      <c r="R327" s="7"/>
      <c r="S327" s="7"/>
      <c r="T327" s="7"/>
      <c r="U327" s="7"/>
      <c r="V327" s="7"/>
      <c r="W327" s="7"/>
      <c r="X327" s="7"/>
    </row>
    <row r="328" spans="1:24" x14ac:dyDescent="0.2">
      <c r="A328" s="7"/>
      <c r="B328" s="7"/>
      <c r="C328" s="7"/>
      <c r="D328" s="25"/>
      <c r="E328" s="25"/>
      <c r="F328" s="25"/>
      <c r="G328" s="25"/>
      <c r="H328" s="25"/>
      <c r="I328" s="25"/>
      <c r="J328" s="25"/>
      <c r="K328" s="25"/>
      <c r="L328" s="25"/>
      <c r="M328" s="25"/>
      <c r="N328" s="25"/>
      <c r="O328" s="25"/>
      <c r="P328" s="25"/>
      <c r="Q328" s="7"/>
      <c r="R328" s="7"/>
      <c r="S328" s="7"/>
      <c r="T328" s="7"/>
      <c r="U328" s="7"/>
      <c r="V328" s="7"/>
      <c r="W328" s="7"/>
      <c r="X328" s="7"/>
    </row>
    <row r="329" spans="1:24" x14ac:dyDescent="0.2">
      <c r="A329" s="7"/>
      <c r="B329" s="7"/>
      <c r="C329" s="7"/>
      <c r="D329" s="25"/>
      <c r="E329" s="25"/>
      <c r="F329" s="25"/>
      <c r="G329" s="25"/>
      <c r="H329" s="25"/>
      <c r="I329" s="25"/>
      <c r="J329" s="25"/>
      <c r="K329" s="25"/>
      <c r="L329" s="25"/>
      <c r="M329" s="25"/>
      <c r="N329" s="25"/>
      <c r="O329" s="25"/>
      <c r="P329" s="25"/>
      <c r="Q329" s="7"/>
      <c r="R329" s="7"/>
      <c r="S329" s="7"/>
      <c r="T329" s="7"/>
      <c r="U329" s="7"/>
      <c r="V329" s="7"/>
      <c r="W329" s="7"/>
      <c r="X329" s="7"/>
    </row>
    <row r="330" spans="1:24" x14ac:dyDescent="0.2">
      <c r="A330" s="7"/>
      <c r="B330" s="7"/>
      <c r="C330" s="7"/>
      <c r="D330" s="25"/>
      <c r="E330" s="25"/>
      <c r="F330" s="25"/>
      <c r="G330" s="25"/>
      <c r="H330" s="25"/>
      <c r="I330" s="25"/>
      <c r="J330" s="25"/>
      <c r="K330" s="25"/>
      <c r="L330" s="25"/>
      <c r="M330" s="25"/>
      <c r="N330" s="25"/>
      <c r="O330" s="25"/>
      <c r="P330" s="25"/>
      <c r="Q330" s="7"/>
      <c r="R330" s="7"/>
      <c r="S330" s="7"/>
      <c r="T330" s="7"/>
      <c r="U330" s="7"/>
      <c r="V330" s="7"/>
      <c r="W330" s="7"/>
      <c r="X330" s="7"/>
    </row>
    <row r="331" spans="1:24" x14ac:dyDescent="0.2">
      <c r="A331" s="7"/>
      <c r="B331" s="7"/>
      <c r="C331" s="7"/>
      <c r="D331" s="25"/>
      <c r="E331" s="25"/>
      <c r="F331" s="25"/>
      <c r="G331" s="25"/>
      <c r="H331" s="25"/>
      <c r="I331" s="25"/>
      <c r="J331" s="25"/>
      <c r="K331" s="25"/>
      <c r="L331" s="25"/>
      <c r="M331" s="25"/>
      <c r="N331" s="25"/>
      <c r="O331" s="25"/>
      <c r="P331" s="25"/>
      <c r="Q331" s="7"/>
      <c r="R331" s="7"/>
      <c r="S331" s="7"/>
      <c r="T331" s="7"/>
      <c r="U331" s="7"/>
      <c r="V331" s="7"/>
      <c r="W331" s="7"/>
      <c r="X331" s="7"/>
    </row>
    <row r="332" spans="1:24" x14ac:dyDescent="0.2">
      <c r="A332" s="7"/>
      <c r="B332" s="7"/>
      <c r="C332" s="7"/>
      <c r="D332" s="25"/>
      <c r="E332" s="25"/>
      <c r="F332" s="25"/>
      <c r="G332" s="25"/>
      <c r="H332" s="25"/>
      <c r="I332" s="25"/>
      <c r="J332" s="25"/>
      <c r="K332" s="25"/>
      <c r="L332" s="25"/>
      <c r="M332" s="25"/>
      <c r="N332" s="25"/>
      <c r="O332" s="25"/>
      <c r="P332" s="25"/>
      <c r="Q332" s="7"/>
      <c r="R332" s="7"/>
      <c r="S332" s="7"/>
      <c r="T332" s="7"/>
      <c r="U332" s="7"/>
      <c r="V332" s="7"/>
      <c r="W332" s="7"/>
      <c r="X332" s="7"/>
    </row>
    <row r="333" spans="1:24" x14ac:dyDescent="0.2">
      <c r="A333" s="7"/>
      <c r="B333" s="7"/>
      <c r="C333" s="7"/>
      <c r="D333" s="25"/>
      <c r="E333" s="25"/>
      <c r="F333" s="25"/>
      <c r="G333" s="25"/>
      <c r="H333" s="25"/>
      <c r="I333" s="25"/>
      <c r="J333" s="25"/>
      <c r="K333" s="25"/>
      <c r="L333" s="25"/>
      <c r="M333" s="25"/>
      <c r="N333" s="25"/>
      <c r="O333" s="25"/>
      <c r="P333" s="25"/>
      <c r="Q333" s="7"/>
      <c r="R333" s="7"/>
      <c r="S333" s="7"/>
      <c r="T333" s="7"/>
      <c r="U333" s="7"/>
      <c r="V333" s="7"/>
      <c r="W333" s="7"/>
      <c r="X333" s="7"/>
    </row>
    <row r="334" spans="1:24" x14ac:dyDescent="0.2">
      <c r="A334" s="7"/>
      <c r="B334" s="7"/>
      <c r="C334" s="7"/>
      <c r="D334" s="25"/>
      <c r="E334" s="25"/>
      <c r="F334" s="25"/>
      <c r="G334" s="25"/>
      <c r="H334" s="25"/>
      <c r="I334" s="25"/>
      <c r="J334" s="25"/>
      <c r="K334" s="25"/>
      <c r="L334" s="25"/>
      <c r="M334" s="25"/>
      <c r="N334" s="25"/>
      <c r="O334" s="25"/>
      <c r="P334" s="25"/>
      <c r="Q334" s="7"/>
      <c r="R334" s="7"/>
      <c r="S334" s="7"/>
      <c r="T334" s="7"/>
      <c r="U334" s="7"/>
      <c r="V334" s="7"/>
      <c r="W334" s="7"/>
      <c r="X334" s="7"/>
    </row>
    <row r="335" spans="1:24" x14ac:dyDescent="0.2">
      <c r="A335" s="7"/>
      <c r="B335" s="7"/>
      <c r="C335" s="7"/>
      <c r="D335" s="25"/>
      <c r="E335" s="25"/>
      <c r="F335" s="25"/>
      <c r="G335" s="25"/>
      <c r="H335" s="25"/>
      <c r="I335" s="25"/>
      <c r="J335" s="25"/>
      <c r="K335" s="25"/>
      <c r="L335" s="25"/>
      <c r="M335" s="25"/>
      <c r="N335" s="25"/>
      <c r="O335" s="25"/>
      <c r="P335" s="25"/>
      <c r="Q335" s="7"/>
      <c r="R335" s="7"/>
      <c r="S335" s="7"/>
      <c r="T335" s="7"/>
      <c r="U335" s="7"/>
      <c r="V335" s="7"/>
      <c r="W335" s="7"/>
      <c r="X335" s="7"/>
    </row>
    <row r="336" spans="1:24" x14ac:dyDescent="0.2">
      <c r="A336" s="7"/>
      <c r="B336" s="7"/>
      <c r="C336" s="7"/>
      <c r="D336" s="25"/>
      <c r="E336" s="25"/>
      <c r="F336" s="25"/>
      <c r="G336" s="25"/>
      <c r="H336" s="25"/>
      <c r="I336" s="25"/>
      <c r="J336" s="25"/>
      <c r="K336" s="25"/>
      <c r="L336" s="25"/>
      <c r="M336" s="25"/>
      <c r="N336" s="25"/>
      <c r="O336" s="25"/>
      <c r="P336" s="25"/>
      <c r="Q336" s="7"/>
      <c r="R336" s="7"/>
      <c r="S336" s="7"/>
      <c r="T336" s="7"/>
      <c r="U336" s="7"/>
      <c r="V336" s="7"/>
      <c r="W336" s="7"/>
      <c r="X336" s="7"/>
    </row>
    <row r="337" spans="1:24" x14ac:dyDescent="0.2">
      <c r="A337" s="7"/>
      <c r="B337" s="7"/>
      <c r="C337" s="7"/>
      <c r="D337" s="25"/>
      <c r="E337" s="25"/>
      <c r="F337" s="25"/>
      <c r="G337" s="25"/>
      <c r="H337" s="25"/>
      <c r="I337" s="25"/>
      <c r="J337" s="25"/>
      <c r="K337" s="25"/>
      <c r="L337" s="25"/>
      <c r="M337" s="25"/>
      <c r="N337" s="25"/>
      <c r="O337" s="25"/>
      <c r="P337" s="25"/>
      <c r="Q337" s="7"/>
      <c r="R337" s="7"/>
      <c r="S337" s="7"/>
      <c r="T337" s="7"/>
      <c r="U337" s="7"/>
      <c r="V337" s="7"/>
      <c r="W337" s="7"/>
      <c r="X337" s="7"/>
    </row>
    <row r="338" spans="1:24" x14ac:dyDescent="0.2">
      <c r="A338" s="7"/>
      <c r="B338" s="7"/>
      <c r="C338" s="7"/>
      <c r="D338" s="25"/>
      <c r="E338" s="25"/>
      <c r="F338" s="25"/>
      <c r="G338" s="25"/>
      <c r="H338" s="25"/>
      <c r="I338" s="25"/>
      <c r="J338" s="25"/>
      <c r="K338" s="25"/>
      <c r="L338" s="25"/>
      <c r="M338" s="25"/>
      <c r="N338" s="25"/>
      <c r="O338" s="25"/>
      <c r="P338" s="25"/>
      <c r="Q338" s="7"/>
      <c r="R338" s="7"/>
      <c r="S338" s="7"/>
      <c r="T338" s="7"/>
      <c r="U338" s="7"/>
      <c r="V338" s="7"/>
      <c r="W338" s="7"/>
      <c r="X338" s="7"/>
    </row>
    <row r="339" spans="1:24" x14ac:dyDescent="0.2">
      <c r="A339" s="7"/>
      <c r="B339" s="7"/>
      <c r="C339" s="7"/>
      <c r="D339" s="25"/>
      <c r="E339" s="25"/>
      <c r="F339" s="25"/>
      <c r="G339" s="25"/>
      <c r="H339" s="25"/>
      <c r="I339" s="25"/>
      <c r="J339" s="25"/>
      <c r="K339" s="25"/>
      <c r="L339" s="25"/>
      <c r="M339" s="25"/>
      <c r="N339" s="25"/>
      <c r="O339" s="25"/>
      <c r="P339" s="25"/>
      <c r="Q339" s="7"/>
      <c r="R339" s="7"/>
      <c r="S339" s="7"/>
      <c r="T339" s="7"/>
      <c r="U339" s="7"/>
      <c r="V339" s="7"/>
      <c r="W339" s="7"/>
      <c r="X339" s="7"/>
    </row>
    <row r="340" spans="1:24" x14ac:dyDescent="0.2">
      <c r="A340" s="7"/>
      <c r="B340" s="7"/>
      <c r="C340" s="7"/>
      <c r="D340" s="25"/>
      <c r="E340" s="25"/>
      <c r="F340" s="25"/>
      <c r="G340" s="25"/>
      <c r="H340" s="25"/>
      <c r="I340" s="25"/>
      <c r="J340" s="25"/>
      <c r="K340" s="25"/>
      <c r="L340" s="25"/>
      <c r="M340" s="25"/>
      <c r="N340" s="25"/>
      <c r="O340" s="25"/>
      <c r="P340" s="25"/>
      <c r="Q340" s="7"/>
      <c r="R340" s="7"/>
      <c r="S340" s="7"/>
      <c r="T340" s="7"/>
      <c r="U340" s="7"/>
      <c r="V340" s="7"/>
      <c r="W340" s="7"/>
      <c r="X340" s="7"/>
    </row>
    <row r="341" spans="1:24" x14ac:dyDescent="0.2">
      <c r="A341" s="7"/>
      <c r="B341" s="7"/>
      <c r="C341" s="7"/>
      <c r="D341" s="25"/>
      <c r="E341" s="25"/>
      <c r="F341" s="25"/>
      <c r="G341" s="25"/>
      <c r="H341" s="25"/>
      <c r="I341" s="25"/>
      <c r="J341" s="25"/>
      <c r="K341" s="25"/>
      <c r="L341" s="25"/>
      <c r="M341" s="25"/>
      <c r="N341" s="25"/>
      <c r="O341" s="25"/>
      <c r="P341" s="25"/>
      <c r="Q341" s="7"/>
      <c r="R341" s="7"/>
      <c r="S341" s="7"/>
      <c r="T341" s="7"/>
      <c r="U341" s="7"/>
      <c r="V341" s="7"/>
      <c r="W341" s="7"/>
      <c r="X341" s="7"/>
    </row>
    <row r="342" spans="1:24" x14ac:dyDescent="0.2">
      <c r="A342" s="7"/>
      <c r="B342" s="7"/>
      <c r="C342" s="7"/>
      <c r="D342" s="25"/>
      <c r="E342" s="25"/>
      <c r="F342" s="25"/>
      <c r="G342" s="25"/>
      <c r="H342" s="25"/>
      <c r="I342" s="25"/>
      <c r="J342" s="25"/>
      <c r="K342" s="25"/>
      <c r="L342" s="25"/>
      <c r="M342" s="25"/>
      <c r="N342" s="25"/>
      <c r="O342" s="25"/>
      <c r="P342" s="25"/>
      <c r="Q342" s="7"/>
      <c r="R342" s="7"/>
      <c r="S342" s="7"/>
      <c r="T342" s="7"/>
      <c r="U342" s="7"/>
      <c r="V342" s="7"/>
      <c r="W342" s="7"/>
      <c r="X342" s="7"/>
    </row>
    <row r="343" spans="1:24" x14ac:dyDescent="0.2">
      <c r="A343" s="7"/>
      <c r="B343" s="7"/>
      <c r="C343" s="7"/>
      <c r="D343" s="25"/>
      <c r="E343" s="25"/>
      <c r="F343" s="25"/>
      <c r="G343" s="25"/>
      <c r="H343" s="25"/>
      <c r="I343" s="25"/>
      <c r="J343" s="25"/>
      <c r="K343" s="25"/>
      <c r="L343" s="25"/>
      <c r="M343" s="25"/>
      <c r="N343" s="25"/>
      <c r="O343" s="25"/>
      <c r="P343" s="25"/>
      <c r="Q343" s="7"/>
      <c r="R343" s="7"/>
      <c r="S343" s="7"/>
      <c r="T343" s="7"/>
      <c r="U343" s="7"/>
      <c r="V343" s="7"/>
      <c r="W343" s="7"/>
      <c r="X343" s="7"/>
    </row>
    <row r="344" spans="1:24" x14ac:dyDescent="0.2">
      <c r="A344" s="7"/>
      <c r="B344" s="7"/>
      <c r="C344" s="7"/>
      <c r="D344" s="25"/>
      <c r="E344" s="25"/>
      <c r="F344" s="25"/>
      <c r="G344" s="25"/>
      <c r="H344" s="25"/>
      <c r="I344" s="25"/>
      <c r="J344" s="25"/>
      <c r="K344" s="25"/>
      <c r="L344" s="25"/>
      <c r="M344" s="25"/>
      <c r="N344" s="25"/>
      <c r="O344" s="25"/>
      <c r="P344" s="25"/>
      <c r="Q344" s="7"/>
      <c r="R344" s="7"/>
      <c r="S344" s="7"/>
      <c r="T344" s="7"/>
      <c r="U344" s="7"/>
      <c r="V344" s="7"/>
      <c r="W344" s="7"/>
      <c r="X344" s="7"/>
    </row>
    <row r="345" spans="1:24" x14ac:dyDescent="0.2">
      <c r="A345" s="7"/>
      <c r="B345" s="7"/>
      <c r="C345" s="7"/>
      <c r="D345" s="25"/>
      <c r="E345" s="25"/>
      <c r="F345" s="25"/>
      <c r="G345" s="25"/>
      <c r="H345" s="25"/>
      <c r="I345" s="25"/>
      <c r="J345" s="25"/>
      <c r="K345" s="25"/>
      <c r="L345" s="25"/>
      <c r="M345" s="25"/>
      <c r="N345" s="25"/>
      <c r="O345" s="25"/>
      <c r="P345" s="25"/>
      <c r="Q345" s="7"/>
      <c r="R345" s="7"/>
      <c r="S345" s="7"/>
      <c r="T345" s="7"/>
      <c r="U345" s="7"/>
      <c r="V345" s="7"/>
      <c r="W345" s="7"/>
      <c r="X345" s="7"/>
    </row>
    <row r="346" spans="1:24" x14ac:dyDescent="0.2">
      <c r="A346" s="7"/>
      <c r="B346" s="7"/>
      <c r="C346" s="7"/>
      <c r="D346" s="25"/>
      <c r="E346" s="25"/>
      <c r="F346" s="25"/>
      <c r="G346" s="25"/>
      <c r="H346" s="25"/>
      <c r="I346" s="25"/>
      <c r="J346" s="25"/>
      <c r="K346" s="25"/>
      <c r="L346" s="25"/>
      <c r="M346" s="25"/>
      <c r="N346" s="25"/>
      <c r="O346" s="25"/>
      <c r="P346" s="25"/>
      <c r="Q346" s="7"/>
      <c r="R346" s="7"/>
      <c r="S346" s="7"/>
      <c r="T346" s="7"/>
      <c r="U346" s="7"/>
      <c r="V346" s="7"/>
      <c r="W346" s="7"/>
      <c r="X346" s="7"/>
    </row>
    <row r="347" spans="1:24" x14ac:dyDescent="0.2">
      <c r="A347" s="7"/>
      <c r="B347" s="7"/>
      <c r="C347" s="7"/>
      <c r="D347" s="25"/>
      <c r="E347" s="25"/>
      <c r="F347" s="25"/>
      <c r="G347" s="25"/>
      <c r="H347" s="25"/>
      <c r="I347" s="25"/>
      <c r="J347" s="25"/>
      <c r="K347" s="25"/>
      <c r="L347" s="25"/>
      <c r="M347" s="25"/>
      <c r="N347" s="25"/>
      <c r="O347" s="25"/>
      <c r="P347" s="25"/>
      <c r="Q347" s="7"/>
      <c r="R347" s="7"/>
      <c r="S347" s="7"/>
      <c r="T347" s="7"/>
      <c r="U347" s="7"/>
      <c r="V347" s="7"/>
      <c r="W347" s="7"/>
      <c r="X347" s="7"/>
    </row>
    <row r="348" spans="1:24" x14ac:dyDescent="0.2">
      <c r="A348" s="7"/>
      <c r="B348" s="7"/>
      <c r="C348" s="7"/>
      <c r="D348" s="25"/>
      <c r="E348" s="25"/>
      <c r="F348" s="25"/>
      <c r="G348" s="25"/>
      <c r="H348" s="25"/>
      <c r="I348" s="25"/>
      <c r="J348" s="25"/>
      <c r="K348" s="25"/>
      <c r="L348" s="25"/>
      <c r="M348" s="25"/>
      <c r="N348" s="25"/>
      <c r="O348" s="25"/>
      <c r="P348" s="25"/>
      <c r="Q348" s="7"/>
      <c r="R348" s="7"/>
      <c r="S348" s="7"/>
      <c r="T348" s="7"/>
      <c r="U348" s="7"/>
      <c r="V348" s="7"/>
      <c r="W348" s="7"/>
      <c r="X348" s="7"/>
    </row>
    <row r="349" spans="1:24" x14ac:dyDescent="0.2">
      <c r="A349" s="7"/>
      <c r="B349" s="7"/>
      <c r="C349" s="7"/>
      <c r="D349" s="25"/>
      <c r="E349" s="25"/>
      <c r="F349" s="25"/>
      <c r="G349" s="25"/>
      <c r="H349" s="25"/>
      <c r="I349" s="25"/>
      <c r="J349" s="25"/>
      <c r="K349" s="25"/>
      <c r="L349" s="25"/>
      <c r="M349" s="25"/>
      <c r="N349" s="25"/>
      <c r="O349" s="25"/>
      <c r="P349" s="25"/>
      <c r="Q349" s="7"/>
      <c r="R349" s="7"/>
      <c r="S349" s="7"/>
      <c r="T349" s="7"/>
      <c r="U349" s="7"/>
      <c r="V349" s="7"/>
      <c r="W349" s="7"/>
      <c r="X349" s="7"/>
    </row>
    <row r="350" spans="1:24" x14ac:dyDescent="0.2">
      <c r="A350" s="7"/>
      <c r="B350" s="7"/>
      <c r="C350" s="7"/>
      <c r="D350" s="25"/>
      <c r="E350" s="25"/>
      <c r="F350" s="25"/>
      <c r="G350" s="25"/>
      <c r="H350" s="25"/>
      <c r="I350" s="25"/>
      <c r="J350" s="25"/>
      <c r="K350" s="25"/>
      <c r="L350" s="25"/>
      <c r="M350" s="25"/>
      <c r="N350" s="25"/>
      <c r="O350" s="25"/>
      <c r="P350" s="25"/>
      <c r="Q350" s="7"/>
      <c r="R350" s="7"/>
      <c r="S350" s="7"/>
      <c r="T350" s="7"/>
      <c r="U350" s="7"/>
      <c r="V350" s="7"/>
      <c r="W350" s="7"/>
      <c r="X350" s="7"/>
    </row>
    <row r="351" spans="1:24" x14ac:dyDescent="0.2">
      <c r="A351" s="7"/>
      <c r="B351" s="7"/>
      <c r="C351" s="7"/>
      <c r="D351" s="25"/>
      <c r="E351" s="25"/>
      <c r="F351" s="25"/>
      <c r="G351" s="25"/>
      <c r="H351" s="25"/>
      <c r="I351" s="25"/>
      <c r="J351" s="25"/>
      <c r="K351" s="25"/>
      <c r="L351" s="25"/>
      <c r="M351" s="25"/>
      <c r="N351" s="25"/>
      <c r="O351" s="25"/>
      <c r="P351" s="25"/>
      <c r="Q351" s="7"/>
      <c r="R351" s="7"/>
      <c r="S351" s="7"/>
      <c r="T351" s="7"/>
      <c r="U351" s="7"/>
      <c r="V351" s="7"/>
      <c r="W351" s="7"/>
      <c r="X351" s="7"/>
    </row>
    <row r="352" spans="1:24" x14ac:dyDescent="0.2">
      <c r="A352" s="7"/>
      <c r="B352" s="7"/>
      <c r="C352" s="7"/>
      <c r="D352" s="25"/>
      <c r="E352" s="25"/>
      <c r="F352" s="25"/>
      <c r="G352" s="25"/>
      <c r="H352" s="25"/>
      <c r="I352" s="25"/>
      <c r="J352" s="25"/>
      <c r="K352" s="25"/>
      <c r="L352" s="25"/>
      <c r="M352" s="25"/>
      <c r="N352" s="25"/>
      <c r="O352" s="25"/>
      <c r="P352" s="25"/>
      <c r="Q352" s="7"/>
      <c r="R352" s="7"/>
      <c r="S352" s="7"/>
      <c r="T352" s="7"/>
      <c r="U352" s="7"/>
      <c r="V352" s="7"/>
      <c r="W352" s="7"/>
      <c r="X352" s="7"/>
    </row>
    <row r="353" spans="1:24" x14ac:dyDescent="0.2">
      <c r="A353" s="7"/>
      <c r="B353" s="7"/>
      <c r="C353" s="7"/>
      <c r="D353" s="25"/>
      <c r="E353" s="25"/>
      <c r="F353" s="25"/>
      <c r="G353" s="25"/>
      <c r="H353" s="25"/>
      <c r="I353" s="25"/>
      <c r="J353" s="25"/>
      <c r="K353" s="25"/>
      <c r="L353" s="25"/>
      <c r="M353" s="25"/>
      <c r="N353" s="25"/>
      <c r="O353" s="25"/>
      <c r="P353" s="25"/>
      <c r="Q353" s="7"/>
      <c r="R353" s="7"/>
      <c r="S353" s="7"/>
      <c r="T353" s="7"/>
      <c r="U353" s="7"/>
      <c r="V353" s="7"/>
      <c r="W353" s="7"/>
      <c r="X353" s="7"/>
    </row>
    <row r="354" spans="1:24" x14ac:dyDescent="0.2">
      <c r="A354" s="7"/>
      <c r="B354" s="7"/>
      <c r="C354" s="7"/>
      <c r="D354" s="25"/>
      <c r="E354" s="25"/>
      <c r="F354" s="25"/>
      <c r="G354" s="25"/>
      <c r="H354" s="25"/>
      <c r="I354" s="25"/>
      <c r="J354" s="25"/>
      <c r="K354" s="25"/>
      <c r="L354" s="25"/>
      <c r="M354" s="25"/>
      <c r="N354" s="25"/>
      <c r="O354" s="25"/>
      <c r="P354" s="25"/>
      <c r="Q354" s="7"/>
      <c r="R354" s="7"/>
      <c r="S354" s="7"/>
      <c r="T354" s="7"/>
      <c r="U354" s="7"/>
      <c r="V354" s="7"/>
      <c r="W354" s="7"/>
      <c r="X354" s="7"/>
    </row>
    <row r="355" spans="1:24" x14ac:dyDescent="0.2">
      <c r="A355" s="7"/>
      <c r="B355" s="7"/>
      <c r="C355" s="7"/>
      <c r="D355" s="25"/>
      <c r="E355" s="25"/>
      <c r="F355" s="25"/>
      <c r="G355" s="25"/>
      <c r="H355" s="25"/>
      <c r="I355" s="25"/>
      <c r="J355" s="25"/>
      <c r="K355" s="25"/>
      <c r="L355" s="25"/>
      <c r="M355" s="25"/>
      <c r="N355" s="25"/>
      <c r="O355" s="25"/>
      <c r="P355" s="25"/>
      <c r="Q355" s="7"/>
      <c r="R355" s="7"/>
      <c r="S355" s="7"/>
      <c r="T355" s="7"/>
      <c r="U355" s="7"/>
      <c r="V355" s="7"/>
      <c r="W355" s="7"/>
      <c r="X355" s="7"/>
    </row>
    <row r="356" spans="1:24" x14ac:dyDescent="0.2">
      <c r="A356" s="7"/>
      <c r="B356" s="7"/>
      <c r="C356" s="7"/>
      <c r="D356" s="25"/>
      <c r="E356" s="25"/>
      <c r="F356" s="25"/>
      <c r="G356" s="25"/>
      <c r="H356" s="25"/>
      <c r="I356" s="25"/>
      <c r="J356" s="25"/>
      <c r="K356" s="25"/>
      <c r="L356" s="25"/>
      <c r="M356" s="25"/>
      <c r="N356" s="25"/>
      <c r="O356" s="25"/>
      <c r="P356" s="25"/>
      <c r="Q356" s="7"/>
      <c r="R356" s="7"/>
      <c r="S356" s="7"/>
      <c r="T356" s="7"/>
      <c r="U356" s="7"/>
      <c r="V356" s="7"/>
      <c r="W356" s="7"/>
      <c r="X356" s="7"/>
    </row>
    <row r="357" spans="1:24" x14ac:dyDescent="0.2">
      <c r="A357" s="7"/>
      <c r="B357" s="7"/>
      <c r="C357" s="7"/>
      <c r="D357" s="25"/>
      <c r="E357" s="25"/>
      <c r="F357" s="25"/>
      <c r="G357" s="25"/>
      <c r="H357" s="25"/>
      <c r="I357" s="25"/>
      <c r="J357" s="25"/>
      <c r="K357" s="25"/>
      <c r="L357" s="25"/>
      <c r="M357" s="25"/>
      <c r="N357" s="25"/>
      <c r="O357" s="25"/>
      <c r="P357" s="25"/>
      <c r="Q357" s="7"/>
      <c r="R357" s="7"/>
      <c r="S357" s="7"/>
      <c r="T357" s="7"/>
      <c r="U357" s="7"/>
      <c r="V357" s="7"/>
      <c r="W357" s="7"/>
      <c r="X357" s="7"/>
    </row>
    <row r="358" spans="1:24" x14ac:dyDescent="0.2">
      <c r="A358" s="7"/>
      <c r="B358" s="7"/>
      <c r="C358" s="7"/>
      <c r="D358" s="25"/>
      <c r="E358" s="25"/>
      <c r="F358" s="25"/>
      <c r="G358" s="25"/>
      <c r="H358" s="25"/>
      <c r="I358" s="25"/>
      <c r="J358" s="25"/>
      <c r="K358" s="25"/>
      <c r="L358" s="25"/>
      <c r="M358" s="25"/>
      <c r="N358" s="25"/>
      <c r="O358" s="25"/>
      <c r="P358" s="25"/>
      <c r="Q358" s="7"/>
      <c r="R358" s="7"/>
      <c r="S358" s="7"/>
      <c r="T358" s="7"/>
      <c r="U358" s="7"/>
      <c r="V358" s="7"/>
      <c r="W358" s="7"/>
      <c r="X358" s="7"/>
    </row>
    <row r="359" spans="1:24" x14ac:dyDescent="0.2">
      <c r="A359" s="7"/>
      <c r="B359" s="7"/>
      <c r="C359" s="7"/>
      <c r="D359" s="25"/>
      <c r="E359" s="25"/>
      <c r="F359" s="25"/>
      <c r="G359" s="25"/>
      <c r="H359" s="25"/>
      <c r="I359" s="25"/>
      <c r="J359" s="25"/>
      <c r="K359" s="25"/>
      <c r="L359" s="25"/>
      <c r="M359" s="25"/>
      <c r="N359" s="25"/>
      <c r="O359" s="25"/>
      <c r="P359" s="25"/>
      <c r="Q359" s="7"/>
      <c r="R359" s="7"/>
      <c r="S359" s="7"/>
      <c r="T359" s="7"/>
      <c r="U359" s="7"/>
      <c r="V359" s="7"/>
      <c r="W359" s="7"/>
      <c r="X359" s="7"/>
    </row>
    <row r="360" spans="1:24" x14ac:dyDescent="0.2">
      <c r="A360" s="7"/>
      <c r="B360" s="7"/>
      <c r="C360" s="7"/>
      <c r="D360" s="25"/>
      <c r="E360" s="25"/>
      <c r="F360" s="25"/>
      <c r="G360" s="25"/>
      <c r="H360" s="25"/>
      <c r="I360" s="25"/>
      <c r="J360" s="25"/>
      <c r="K360" s="25"/>
      <c r="L360" s="25"/>
      <c r="M360" s="25"/>
      <c r="N360" s="25"/>
      <c r="O360" s="25"/>
      <c r="P360" s="25"/>
      <c r="Q360" s="7"/>
      <c r="R360" s="7"/>
      <c r="S360" s="7"/>
      <c r="T360" s="7"/>
      <c r="U360" s="7"/>
      <c r="V360" s="7"/>
      <c r="W360" s="7"/>
      <c r="X360" s="7"/>
    </row>
    <row r="361" spans="1:24" x14ac:dyDescent="0.2">
      <c r="A361" s="7"/>
      <c r="B361" s="7"/>
      <c r="C361" s="7"/>
      <c r="D361" s="25"/>
      <c r="E361" s="25"/>
      <c r="F361" s="25"/>
      <c r="G361" s="25"/>
      <c r="H361" s="25"/>
      <c r="I361" s="25"/>
      <c r="J361" s="25"/>
      <c r="K361" s="25"/>
      <c r="L361" s="25"/>
      <c r="M361" s="25"/>
      <c r="N361" s="25"/>
      <c r="O361" s="25"/>
      <c r="P361" s="25"/>
      <c r="Q361" s="7"/>
      <c r="R361" s="7"/>
      <c r="S361" s="7"/>
      <c r="T361" s="7"/>
      <c r="U361" s="7"/>
      <c r="V361" s="7"/>
      <c r="W361" s="7"/>
      <c r="X361" s="7"/>
    </row>
    <row r="362" spans="1:24" x14ac:dyDescent="0.2">
      <c r="A362" s="7"/>
      <c r="B362" s="7"/>
      <c r="C362" s="7"/>
      <c r="D362" s="25"/>
      <c r="E362" s="25"/>
      <c r="F362" s="25"/>
      <c r="G362" s="25"/>
      <c r="H362" s="25"/>
      <c r="I362" s="25"/>
      <c r="J362" s="25"/>
      <c r="K362" s="25"/>
      <c r="L362" s="25"/>
      <c r="M362" s="25"/>
      <c r="N362" s="25"/>
      <c r="O362" s="25"/>
      <c r="P362" s="25"/>
      <c r="Q362" s="7"/>
      <c r="R362" s="7"/>
      <c r="S362" s="7"/>
      <c r="T362" s="7"/>
      <c r="U362" s="7"/>
      <c r="V362" s="7"/>
      <c r="W362" s="7"/>
      <c r="X362" s="7"/>
    </row>
    <row r="363" spans="1:24" x14ac:dyDescent="0.2">
      <c r="A363" s="7"/>
      <c r="B363" s="7"/>
      <c r="C363" s="7"/>
      <c r="D363" s="25"/>
      <c r="E363" s="25"/>
      <c r="F363" s="25"/>
      <c r="G363" s="25"/>
      <c r="H363" s="25"/>
      <c r="I363" s="25"/>
      <c r="J363" s="25"/>
      <c r="K363" s="25"/>
      <c r="L363" s="25"/>
      <c r="M363" s="25"/>
      <c r="N363" s="25"/>
      <c r="O363" s="25"/>
      <c r="P363" s="25"/>
      <c r="Q363" s="7"/>
      <c r="R363" s="7"/>
      <c r="S363" s="7"/>
      <c r="T363" s="7"/>
      <c r="U363" s="7"/>
      <c r="V363" s="7"/>
      <c r="W363" s="7"/>
      <c r="X363" s="7"/>
    </row>
    <row r="364" spans="1:24" x14ac:dyDescent="0.2">
      <c r="A364" s="7"/>
      <c r="B364" s="7"/>
      <c r="C364" s="7"/>
      <c r="D364" s="25"/>
      <c r="E364" s="25"/>
      <c r="F364" s="25"/>
      <c r="G364" s="25"/>
      <c r="H364" s="25"/>
      <c r="I364" s="25"/>
      <c r="J364" s="25"/>
      <c r="K364" s="25"/>
      <c r="L364" s="25"/>
      <c r="M364" s="25"/>
      <c r="N364" s="25"/>
      <c r="O364" s="25"/>
      <c r="P364" s="25"/>
      <c r="Q364" s="7"/>
      <c r="R364" s="7"/>
      <c r="S364" s="7"/>
      <c r="T364" s="7"/>
      <c r="U364" s="7"/>
      <c r="V364" s="7"/>
      <c r="W364" s="7"/>
      <c r="X364" s="7"/>
    </row>
    <row r="365" spans="1:24" x14ac:dyDescent="0.2">
      <c r="A365" s="7"/>
      <c r="B365" s="7"/>
      <c r="C365" s="7"/>
      <c r="D365" s="25"/>
      <c r="E365" s="25"/>
      <c r="F365" s="25"/>
      <c r="G365" s="25"/>
      <c r="H365" s="25"/>
      <c r="I365" s="25"/>
      <c r="J365" s="25"/>
      <c r="K365" s="25"/>
      <c r="L365" s="25"/>
      <c r="M365" s="25"/>
      <c r="N365" s="25"/>
      <c r="O365" s="25"/>
      <c r="P365" s="25"/>
      <c r="Q365" s="7"/>
      <c r="R365" s="7"/>
      <c r="S365" s="7"/>
      <c r="T365" s="7"/>
      <c r="U365" s="7"/>
      <c r="V365" s="7"/>
      <c r="W365" s="7"/>
      <c r="X365" s="7"/>
    </row>
    <row r="366" spans="1:24" x14ac:dyDescent="0.2">
      <c r="A366" s="7"/>
      <c r="B366" s="7"/>
      <c r="C366" s="7"/>
      <c r="D366" s="25"/>
      <c r="E366" s="25"/>
      <c r="F366" s="25"/>
      <c r="G366" s="25"/>
      <c r="H366" s="25"/>
      <c r="I366" s="25"/>
      <c r="J366" s="25"/>
      <c r="K366" s="25"/>
      <c r="L366" s="25"/>
      <c r="M366" s="25"/>
      <c r="N366" s="25"/>
      <c r="O366" s="25"/>
      <c r="P366" s="25"/>
      <c r="Q366" s="7"/>
      <c r="R366" s="7"/>
      <c r="S366" s="7"/>
      <c r="T366" s="7"/>
      <c r="U366" s="7"/>
      <c r="V366" s="7"/>
      <c r="W366" s="7"/>
      <c r="X366" s="7"/>
    </row>
    <row r="367" spans="1:24" x14ac:dyDescent="0.2">
      <c r="A367" s="7"/>
      <c r="B367" s="7"/>
      <c r="C367" s="7"/>
      <c r="D367" s="25"/>
      <c r="E367" s="25"/>
      <c r="F367" s="25"/>
      <c r="G367" s="25"/>
      <c r="H367" s="25"/>
      <c r="I367" s="25"/>
      <c r="J367" s="25"/>
      <c r="K367" s="25"/>
      <c r="L367" s="25"/>
      <c r="M367" s="25"/>
      <c r="N367" s="25"/>
      <c r="O367" s="25"/>
      <c r="P367" s="25"/>
      <c r="Q367" s="7"/>
      <c r="R367" s="7"/>
      <c r="S367" s="7"/>
      <c r="T367" s="7"/>
      <c r="U367" s="7"/>
      <c r="V367" s="7"/>
      <c r="W367" s="7"/>
      <c r="X367" s="7"/>
    </row>
    <row r="368" spans="1:24" x14ac:dyDescent="0.2">
      <c r="A368" s="7"/>
      <c r="B368" s="7"/>
      <c r="C368" s="7"/>
      <c r="D368" s="25"/>
      <c r="E368" s="25"/>
      <c r="F368" s="25"/>
      <c r="G368" s="25"/>
      <c r="H368" s="25"/>
      <c r="I368" s="25"/>
      <c r="J368" s="25"/>
      <c r="K368" s="25"/>
      <c r="L368" s="25"/>
      <c r="M368" s="25"/>
      <c r="N368" s="25"/>
      <c r="O368" s="25"/>
      <c r="P368" s="25"/>
      <c r="Q368" s="7"/>
      <c r="R368" s="7"/>
      <c r="S368" s="7"/>
      <c r="T368" s="7"/>
      <c r="U368" s="7"/>
      <c r="V368" s="7"/>
      <c r="W368" s="7"/>
      <c r="X368" s="7"/>
    </row>
    <row r="369" spans="1:24" x14ac:dyDescent="0.2">
      <c r="A369" s="7"/>
      <c r="B369" s="7"/>
      <c r="C369" s="7"/>
      <c r="D369" s="25"/>
      <c r="E369" s="25"/>
      <c r="F369" s="25"/>
      <c r="G369" s="25"/>
      <c r="H369" s="25"/>
      <c r="I369" s="25"/>
      <c r="J369" s="25"/>
      <c r="K369" s="25"/>
      <c r="L369" s="25"/>
      <c r="M369" s="25"/>
      <c r="N369" s="25"/>
      <c r="O369" s="25"/>
      <c r="P369" s="25"/>
      <c r="Q369" s="7"/>
      <c r="R369" s="7"/>
      <c r="S369" s="7"/>
      <c r="T369" s="7"/>
      <c r="U369" s="7"/>
      <c r="V369" s="7"/>
      <c r="W369" s="7"/>
      <c r="X369" s="7"/>
    </row>
    <row r="370" spans="1:24" x14ac:dyDescent="0.2">
      <c r="A370" s="7"/>
      <c r="B370" s="7"/>
      <c r="C370" s="7"/>
      <c r="D370" s="25"/>
      <c r="E370" s="25"/>
      <c r="F370" s="25"/>
      <c r="G370" s="25"/>
      <c r="H370" s="25"/>
      <c r="I370" s="25"/>
      <c r="J370" s="25"/>
      <c r="K370" s="25"/>
      <c r="L370" s="25"/>
      <c r="M370" s="25"/>
      <c r="N370" s="25"/>
      <c r="O370" s="25"/>
      <c r="P370" s="25"/>
      <c r="Q370" s="7"/>
      <c r="R370" s="7"/>
      <c r="S370" s="7"/>
      <c r="T370" s="7"/>
      <c r="U370" s="7"/>
      <c r="V370" s="7"/>
      <c r="W370" s="7"/>
      <c r="X370" s="7"/>
    </row>
    <row r="371" spans="1:24" x14ac:dyDescent="0.2">
      <c r="A371" s="7"/>
      <c r="B371" s="7"/>
      <c r="C371" s="7"/>
      <c r="D371" s="25"/>
      <c r="E371" s="25"/>
      <c r="F371" s="25"/>
      <c r="G371" s="25"/>
      <c r="H371" s="25"/>
      <c r="I371" s="25"/>
      <c r="J371" s="25"/>
      <c r="K371" s="25"/>
      <c r="L371" s="25"/>
      <c r="M371" s="25"/>
      <c r="N371" s="25"/>
      <c r="O371" s="25"/>
      <c r="P371" s="25"/>
      <c r="Q371" s="7"/>
      <c r="R371" s="7"/>
      <c r="S371" s="7"/>
      <c r="T371" s="7"/>
      <c r="U371" s="7"/>
      <c r="V371" s="7"/>
      <c r="W371" s="7"/>
      <c r="X371" s="7"/>
    </row>
    <row r="372" spans="1:24" x14ac:dyDescent="0.2">
      <c r="A372" s="7"/>
      <c r="B372" s="7"/>
      <c r="C372" s="7"/>
      <c r="D372" s="25"/>
      <c r="E372" s="25"/>
      <c r="F372" s="25"/>
      <c r="G372" s="25"/>
      <c r="H372" s="25"/>
      <c r="I372" s="25"/>
      <c r="J372" s="25"/>
      <c r="K372" s="25"/>
      <c r="L372" s="25"/>
      <c r="M372" s="25"/>
      <c r="N372" s="25"/>
      <c r="O372" s="25"/>
      <c r="P372" s="25"/>
      <c r="Q372" s="7"/>
      <c r="R372" s="7"/>
      <c r="S372" s="7"/>
      <c r="T372" s="7"/>
      <c r="U372" s="7"/>
      <c r="V372" s="7"/>
      <c r="W372" s="7"/>
      <c r="X372" s="7"/>
    </row>
    <row r="373" spans="1:24" x14ac:dyDescent="0.2">
      <c r="A373" s="7"/>
      <c r="B373" s="7"/>
      <c r="C373" s="7"/>
      <c r="D373" s="25"/>
      <c r="E373" s="25"/>
      <c r="F373" s="25"/>
      <c r="G373" s="25"/>
      <c r="H373" s="25"/>
      <c r="I373" s="25"/>
      <c r="J373" s="25"/>
      <c r="K373" s="25"/>
      <c r="L373" s="25"/>
      <c r="M373" s="25"/>
      <c r="N373" s="25"/>
      <c r="O373" s="25"/>
      <c r="P373" s="25"/>
      <c r="Q373" s="7"/>
      <c r="R373" s="7"/>
      <c r="S373" s="7"/>
      <c r="T373" s="7"/>
      <c r="U373" s="7"/>
      <c r="V373" s="7"/>
      <c r="W373" s="7"/>
      <c r="X373" s="7"/>
    </row>
    <row r="374" spans="1:24" x14ac:dyDescent="0.2">
      <c r="A374" s="7"/>
      <c r="B374" s="7"/>
      <c r="C374" s="7"/>
      <c r="D374" s="25"/>
      <c r="E374" s="25"/>
      <c r="F374" s="25"/>
      <c r="G374" s="25"/>
      <c r="H374" s="25"/>
      <c r="I374" s="25"/>
      <c r="J374" s="25"/>
      <c r="K374" s="25"/>
      <c r="L374" s="25"/>
      <c r="M374" s="25"/>
      <c r="N374" s="25"/>
      <c r="O374" s="25"/>
      <c r="P374" s="25"/>
      <c r="Q374" s="7"/>
      <c r="R374" s="7"/>
      <c r="S374" s="7"/>
      <c r="T374" s="7"/>
      <c r="U374" s="7"/>
      <c r="V374" s="7"/>
      <c r="W374" s="7"/>
      <c r="X374" s="7"/>
    </row>
    <row r="375" spans="1:24" x14ac:dyDescent="0.2">
      <c r="A375" s="7"/>
      <c r="B375" s="7"/>
      <c r="C375" s="7"/>
      <c r="D375" s="25"/>
      <c r="E375" s="25"/>
      <c r="F375" s="25"/>
      <c r="G375" s="25"/>
      <c r="H375" s="25"/>
      <c r="I375" s="25"/>
      <c r="J375" s="25"/>
      <c r="K375" s="25"/>
      <c r="L375" s="25"/>
      <c r="M375" s="25"/>
      <c r="N375" s="25"/>
      <c r="O375" s="25"/>
      <c r="P375" s="25"/>
      <c r="Q375" s="7"/>
      <c r="R375" s="7"/>
      <c r="S375" s="7"/>
      <c r="T375" s="7"/>
      <c r="U375" s="7"/>
      <c r="V375" s="7"/>
      <c r="W375" s="7"/>
      <c r="X375" s="7"/>
    </row>
    <row r="376" spans="1:24" x14ac:dyDescent="0.2">
      <c r="A376" s="7"/>
      <c r="B376" s="7"/>
      <c r="C376" s="7"/>
      <c r="D376" s="25"/>
      <c r="E376" s="25"/>
      <c r="F376" s="25"/>
      <c r="G376" s="25"/>
      <c r="H376" s="25"/>
      <c r="I376" s="25"/>
      <c r="J376" s="25"/>
      <c r="K376" s="25"/>
      <c r="L376" s="25"/>
      <c r="M376" s="25"/>
      <c r="N376" s="25"/>
      <c r="O376" s="25"/>
      <c r="P376" s="25"/>
      <c r="Q376" s="7"/>
      <c r="R376" s="7"/>
      <c r="S376" s="7"/>
      <c r="T376" s="7"/>
      <c r="U376" s="7"/>
      <c r="V376" s="7"/>
      <c r="W376" s="7"/>
      <c r="X376" s="7"/>
    </row>
    <row r="377" spans="1:24" x14ac:dyDescent="0.2">
      <c r="A377" s="7"/>
      <c r="B377" s="7"/>
      <c r="C377" s="7"/>
      <c r="D377" s="25"/>
      <c r="E377" s="25"/>
      <c r="F377" s="25"/>
      <c r="G377" s="25"/>
      <c r="H377" s="25"/>
      <c r="I377" s="25"/>
      <c r="J377" s="25"/>
      <c r="K377" s="25"/>
      <c r="L377" s="25"/>
      <c r="M377" s="25"/>
      <c r="N377" s="25"/>
      <c r="O377" s="25"/>
      <c r="P377" s="25"/>
      <c r="Q377" s="7"/>
      <c r="R377" s="7"/>
      <c r="S377" s="7"/>
      <c r="T377" s="7"/>
      <c r="U377" s="7"/>
      <c r="V377" s="7"/>
      <c r="W377" s="7"/>
      <c r="X377" s="7"/>
    </row>
    <row r="378" spans="1:24" x14ac:dyDescent="0.2">
      <c r="A378" s="7"/>
      <c r="B378" s="7"/>
      <c r="C378" s="7"/>
      <c r="D378" s="25"/>
      <c r="E378" s="25"/>
      <c r="F378" s="25"/>
      <c r="G378" s="25"/>
      <c r="H378" s="25"/>
      <c r="I378" s="25"/>
      <c r="J378" s="25"/>
      <c r="K378" s="25"/>
      <c r="L378" s="25"/>
      <c r="M378" s="25"/>
      <c r="N378" s="25"/>
      <c r="O378" s="25"/>
      <c r="P378" s="25"/>
      <c r="Q378" s="7"/>
      <c r="R378" s="7"/>
      <c r="S378" s="7"/>
      <c r="T378" s="7"/>
      <c r="U378" s="7"/>
      <c r="V378" s="7"/>
      <c r="W378" s="7"/>
      <c r="X378" s="7"/>
    </row>
    <row r="379" spans="1:24" x14ac:dyDescent="0.2">
      <c r="A379" s="7"/>
      <c r="B379" s="7"/>
      <c r="C379" s="7"/>
      <c r="D379" s="25"/>
      <c r="E379" s="25"/>
      <c r="F379" s="25"/>
      <c r="G379" s="25"/>
      <c r="H379" s="25"/>
      <c r="I379" s="25"/>
      <c r="J379" s="25"/>
      <c r="K379" s="25"/>
      <c r="L379" s="25"/>
      <c r="M379" s="25"/>
      <c r="N379" s="25"/>
      <c r="O379" s="25"/>
      <c r="P379" s="25"/>
      <c r="Q379" s="7"/>
      <c r="R379" s="7"/>
      <c r="S379" s="7"/>
      <c r="T379" s="7"/>
      <c r="U379" s="7"/>
      <c r="V379" s="7"/>
      <c r="W379" s="7"/>
      <c r="X379" s="7"/>
    </row>
    <row r="380" spans="1:24" x14ac:dyDescent="0.2">
      <c r="A380" s="7"/>
      <c r="B380" s="7"/>
      <c r="C380" s="7"/>
      <c r="D380" s="25"/>
      <c r="E380" s="25"/>
      <c r="F380" s="25"/>
      <c r="G380" s="25"/>
      <c r="H380" s="25"/>
      <c r="I380" s="25"/>
      <c r="J380" s="25"/>
      <c r="K380" s="25"/>
      <c r="L380" s="25"/>
      <c r="M380" s="25"/>
      <c r="N380" s="25"/>
      <c r="O380" s="25"/>
      <c r="P380" s="25"/>
      <c r="Q380" s="7"/>
      <c r="R380" s="7"/>
      <c r="S380" s="7"/>
      <c r="T380" s="7"/>
      <c r="U380" s="7"/>
      <c r="V380" s="7"/>
      <c r="W380" s="7"/>
      <c r="X380" s="7"/>
    </row>
    <row r="381" spans="1:24" x14ac:dyDescent="0.2">
      <c r="A381" s="7"/>
      <c r="B381" s="7"/>
      <c r="C381" s="7"/>
      <c r="D381" s="25"/>
      <c r="E381" s="25"/>
      <c r="F381" s="25"/>
      <c r="G381" s="25"/>
      <c r="H381" s="25"/>
      <c r="I381" s="25"/>
      <c r="J381" s="25"/>
      <c r="K381" s="25"/>
      <c r="L381" s="25"/>
      <c r="M381" s="25"/>
      <c r="N381" s="25"/>
      <c r="O381" s="25"/>
      <c r="P381" s="25"/>
      <c r="Q381" s="7"/>
      <c r="R381" s="7"/>
      <c r="S381" s="7"/>
      <c r="T381" s="7"/>
      <c r="U381" s="7"/>
      <c r="V381" s="7"/>
      <c r="W381" s="7"/>
      <c r="X381" s="7"/>
    </row>
    <row r="382" spans="1:24" x14ac:dyDescent="0.2">
      <c r="A382" s="7"/>
      <c r="B382" s="7"/>
      <c r="C382" s="7"/>
      <c r="D382" s="25"/>
      <c r="E382" s="25"/>
      <c r="F382" s="25"/>
      <c r="G382" s="25"/>
      <c r="H382" s="25"/>
      <c r="I382" s="25"/>
      <c r="J382" s="25"/>
      <c r="K382" s="25"/>
      <c r="L382" s="25"/>
      <c r="M382" s="25"/>
      <c r="N382" s="25"/>
      <c r="O382" s="25"/>
      <c r="P382" s="25"/>
      <c r="Q382" s="7"/>
      <c r="R382" s="7"/>
      <c r="S382" s="7"/>
      <c r="T382" s="7"/>
      <c r="U382" s="7"/>
      <c r="V382" s="7"/>
      <c r="W382" s="7"/>
      <c r="X382" s="7"/>
    </row>
    <row r="383" spans="1:24" x14ac:dyDescent="0.2">
      <c r="A383" s="7"/>
      <c r="B383" s="7"/>
      <c r="C383" s="7"/>
      <c r="D383" s="25"/>
      <c r="E383" s="25"/>
      <c r="F383" s="25"/>
      <c r="G383" s="25"/>
      <c r="H383" s="25"/>
      <c r="I383" s="25"/>
      <c r="J383" s="25"/>
      <c r="K383" s="25"/>
      <c r="L383" s="25"/>
      <c r="M383" s="25"/>
      <c r="N383" s="25"/>
      <c r="O383" s="25"/>
      <c r="P383" s="25"/>
      <c r="Q383" s="7"/>
      <c r="R383" s="7"/>
      <c r="S383" s="7"/>
      <c r="T383" s="7"/>
      <c r="U383" s="7"/>
      <c r="V383" s="7"/>
      <c r="W383" s="7"/>
      <c r="X383" s="7"/>
    </row>
    <row r="384" spans="1:24" x14ac:dyDescent="0.2">
      <c r="A384" s="7"/>
      <c r="B384" s="7"/>
      <c r="C384" s="7"/>
      <c r="D384" s="25"/>
      <c r="E384" s="25"/>
      <c r="F384" s="25"/>
      <c r="G384" s="25"/>
      <c r="H384" s="25"/>
      <c r="I384" s="25"/>
      <c r="J384" s="25"/>
      <c r="K384" s="25"/>
      <c r="L384" s="25"/>
      <c r="M384" s="25"/>
      <c r="N384" s="25"/>
      <c r="O384" s="25"/>
      <c r="P384" s="25"/>
      <c r="Q384" s="7"/>
      <c r="R384" s="7"/>
      <c r="S384" s="7"/>
      <c r="T384" s="7"/>
      <c r="U384" s="7"/>
      <c r="V384" s="7"/>
      <c r="W384" s="7"/>
      <c r="X384" s="7"/>
    </row>
    <row r="385" spans="1:24" x14ac:dyDescent="0.2">
      <c r="A385" s="7"/>
      <c r="B385" s="7"/>
      <c r="C385" s="7"/>
      <c r="D385" s="25"/>
      <c r="E385" s="25"/>
      <c r="F385" s="25"/>
      <c r="G385" s="25"/>
      <c r="H385" s="25"/>
      <c r="I385" s="25"/>
      <c r="J385" s="25"/>
      <c r="K385" s="25"/>
      <c r="L385" s="25"/>
      <c r="M385" s="25"/>
      <c r="N385" s="25"/>
      <c r="O385" s="25"/>
      <c r="P385" s="25"/>
      <c r="Q385" s="7"/>
      <c r="R385" s="7"/>
      <c r="S385" s="7"/>
      <c r="T385" s="7"/>
      <c r="U385" s="7"/>
      <c r="V385" s="7"/>
      <c r="W385" s="7"/>
      <c r="X385" s="7"/>
    </row>
    <row r="386" spans="1:24" x14ac:dyDescent="0.2">
      <c r="A386" s="7"/>
      <c r="B386" s="7"/>
      <c r="C386" s="7"/>
      <c r="D386" s="25"/>
      <c r="E386" s="25"/>
      <c r="F386" s="25"/>
      <c r="G386" s="25"/>
      <c r="H386" s="25"/>
      <c r="I386" s="25"/>
      <c r="J386" s="25"/>
      <c r="K386" s="25"/>
      <c r="L386" s="25"/>
      <c r="M386" s="25"/>
      <c r="N386" s="25"/>
      <c r="O386" s="25"/>
      <c r="P386" s="25"/>
      <c r="Q386" s="7"/>
      <c r="R386" s="7"/>
      <c r="S386" s="7"/>
      <c r="T386" s="7"/>
      <c r="U386" s="7"/>
      <c r="V386" s="7"/>
      <c r="W386" s="7"/>
      <c r="X386" s="7"/>
    </row>
    <row r="387" spans="1:24" x14ac:dyDescent="0.2">
      <c r="A387" s="7"/>
      <c r="B387" s="7"/>
      <c r="C387" s="7"/>
      <c r="D387" s="25"/>
      <c r="E387" s="25"/>
      <c r="F387" s="25"/>
      <c r="G387" s="25"/>
      <c r="H387" s="25"/>
      <c r="I387" s="25"/>
      <c r="J387" s="25"/>
      <c r="K387" s="25"/>
      <c r="L387" s="25"/>
      <c r="M387" s="25"/>
      <c r="N387" s="25"/>
      <c r="O387" s="25"/>
      <c r="P387" s="25"/>
      <c r="Q387" s="7"/>
      <c r="R387" s="7"/>
      <c r="S387" s="7"/>
      <c r="T387" s="7"/>
      <c r="U387" s="7"/>
      <c r="V387" s="7"/>
      <c r="W387" s="7"/>
      <c r="X387" s="7"/>
    </row>
    <row r="388" spans="1:24" x14ac:dyDescent="0.2">
      <c r="A388" s="7"/>
      <c r="B388" s="7"/>
      <c r="C388" s="7"/>
      <c r="D388" s="25"/>
      <c r="E388" s="25"/>
      <c r="F388" s="25"/>
      <c r="G388" s="25"/>
      <c r="H388" s="25"/>
      <c r="I388" s="25"/>
      <c r="J388" s="25"/>
      <c r="K388" s="25"/>
      <c r="L388" s="25"/>
      <c r="M388" s="25"/>
      <c r="N388" s="25"/>
      <c r="O388" s="25"/>
      <c r="P388" s="25"/>
      <c r="Q388" s="7"/>
      <c r="R388" s="7"/>
      <c r="S388" s="7"/>
      <c r="T388" s="7"/>
      <c r="U388" s="7"/>
      <c r="V388" s="7"/>
      <c r="W388" s="7"/>
      <c r="X388" s="7"/>
    </row>
    <row r="389" spans="1:24" x14ac:dyDescent="0.2">
      <c r="A389" s="7"/>
      <c r="B389" s="7"/>
      <c r="C389" s="7"/>
      <c r="D389" s="25"/>
      <c r="E389" s="25"/>
      <c r="F389" s="25"/>
      <c r="G389" s="25"/>
      <c r="H389" s="25"/>
      <c r="I389" s="25"/>
      <c r="J389" s="25"/>
      <c r="K389" s="25"/>
      <c r="L389" s="25"/>
      <c r="M389" s="25"/>
      <c r="N389" s="25"/>
      <c r="O389" s="25"/>
      <c r="P389" s="25"/>
      <c r="Q389" s="7"/>
      <c r="R389" s="7"/>
      <c r="S389" s="7"/>
      <c r="T389" s="7"/>
      <c r="U389" s="7"/>
      <c r="V389" s="7"/>
      <c r="W389" s="7"/>
      <c r="X389" s="7"/>
    </row>
    <row r="390" spans="1:24" x14ac:dyDescent="0.2">
      <c r="A390" s="7"/>
      <c r="B390" s="7"/>
      <c r="C390" s="7"/>
      <c r="D390" s="25"/>
      <c r="E390" s="25"/>
      <c r="F390" s="25"/>
      <c r="G390" s="25"/>
      <c r="H390" s="25"/>
      <c r="I390" s="25"/>
      <c r="J390" s="25"/>
      <c r="K390" s="25"/>
      <c r="L390" s="25"/>
      <c r="M390" s="25"/>
      <c r="N390" s="25"/>
      <c r="O390" s="25"/>
      <c r="P390" s="25"/>
      <c r="Q390" s="7"/>
      <c r="R390" s="7"/>
      <c r="S390" s="7"/>
      <c r="T390" s="7"/>
      <c r="U390" s="7"/>
      <c r="V390" s="7"/>
      <c r="W390" s="7"/>
      <c r="X390" s="7"/>
    </row>
    <row r="391" spans="1:24" x14ac:dyDescent="0.2">
      <c r="A391" s="7"/>
      <c r="B391" s="7"/>
      <c r="C391" s="7"/>
      <c r="D391" s="25"/>
      <c r="E391" s="25"/>
      <c r="F391" s="25"/>
      <c r="G391" s="25"/>
      <c r="H391" s="25"/>
      <c r="I391" s="25"/>
      <c r="J391" s="25"/>
      <c r="K391" s="25"/>
      <c r="L391" s="25"/>
      <c r="M391" s="25"/>
      <c r="N391" s="25"/>
      <c r="O391" s="25"/>
      <c r="P391" s="25"/>
      <c r="Q391" s="7"/>
      <c r="R391" s="7"/>
      <c r="S391" s="7"/>
      <c r="T391" s="7"/>
      <c r="U391" s="7"/>
      <c r="V391" s="7"/>
      <c r="W391" s="7"/>
      <c r="X391" s="7"/>
    </row>
    <row r="392" spans="1:24" x14ac:dyDescent="0.2">
      <c r="A392" s="7"/>
      <c r="B392" s="7"/>
      <c r="C392" s="7"/>
      <c r="D392" s="25"/>
      <c r="E392" s="25"/>
      <c r="F392" s="25"/>
      <c r="G392" s="25"/>
      <c r="H392" s="25"/>
      <c r="I392" s="25"/>
      <c r="J392" s="25"/>
      <c r="K392" s="25"/>
      <c r="L392" s="25"/>
      <c r="M392" s="25"/>
      <c r="N392" s="25"/>
      <c r="O392" s="25"/>
      <c r="P392" s="25"/>
      <c r="Q392" s="7"/>
      <c r="R392" s="7"/>
      <c r="S392" s="7"/>
      <c r="T392" s="7"/>
      <c r="U392" s="7"/>
      <c r="V392" s="7"/>
      <c r="W392" s="7"/>
      <c r="X392" s="7"/>
    </row>
    <row r="393" spans="1:24" x14ac:dyDescent="0.2">
      <c r="A393" s="7"/>
      <c r="B393" s="7"/>
      <c r="C393" s="7"/>
      <c r="D393" s="25"/>
      <c r="E393" s="25"/>
      <c r="F393" s="25"/>
      <c r="G393" s="25"/>
      <c r="H393" s="25"/>
      <c r="I393" s="25"/>
      <c r="J393" s="25"/>
      <c r="K393" s="25"/>
      <c r="L393" s="25"/>
      <c r="M393" s="25"/>
      <c r="N393" s="25"/>
      <c r="O393" s="25"/>
      <c r="P393" s="25"/>
      <c r="Q393" s="7"/>
      <c r="R393" s="7"/>
      <c r="S393" s="7"/>
      <c r="T393" s="7"/>
      <c r="U393" s="7"/>
      <c r="V393" s="7"/>
      <c r="W393" s="7"/>
      <c r="X393" s="7"/>
    </row>
    <row r="394" spans="1:24" x14ac:dyDescent="0.2">
      <c r="A394" s="7"/>
      <c r="B394" s="7"/>
      <c r="C394" s="7"/>
      <c r="D394" s="25"/>
      <c r="E394" s="25"/>
      <c r="F394" s="25"/>
      <c r="G394" s="25"/>
      <c r="H394" s="25"/>
      <c r="I394" s="25"/>
      <c r="J394" s="25"/>
      <c r="K394" s="25"/>
      <c r="L394" s="25"/>
      <c r="M394" s="25"/>
      <c r="N394" s="25"/>
      <c r="O394" s="25"/>
      <c r="P394" s="25"/>
      <c r="Q394" s="7"/>
      <c r="R394" s="7"/>
      <c r="S394" s="7"/>
      <c r="T394" s="7"/>
      <c r="U394" s="7"/>
      <c r="V394" s="7"/>
      <c r="W394" s="7"/>
      <c r="X394" s="7"/>
    </row>
    <row r="395" spans="1:24" x14ac:dyDescent="0.2">
      <c r="A395" s="7"/>
      <c r="B395" s="7"/>
      <c r="C395" s="7"/>
      <c r="D395" s="25"/>
      <c r="E395" s="25"/>
      <c r="F395" s="25"/>
      <c r="G395" s="25"/>
      <c r="H395" s="25"/>
      <c r="I395" s="25"/>
      <c r="J395" s="25"/>
      <c r="K395" s="25"/>
      <c r="L395" s="25"/>
      <c r="M395" s="25"/>
      <c r="N395" s="25"/>
      <c r="O395" s="25"/>
      <c r="P395" s="25"/>
      <c r="Q395" s="7"/>
      <c r="R395" s="7"/>
      <c r="S395" s="7"/>
      <c r="T395" s="7"/>
      <c r="U395" s="7"/>
      <c r="V395" s="7"/>
      <c r="W395" s="7"/>
      <c r="X395" s="7"/>
    </row>
    <row r="396" spans="1:24" x14ac:dyDescent="0.2">
      <c r="A396" s="7"/>
      <c r="B396" s="7"/>
      <c r="C396" s="7"/>
      <c r="D396" s="25"/>
      <c r="E396" s="25"/>
      <c r="F396" s="25"/>
      <c r="G396" s="25"/>
      <c r="H396" s="25"/>
      <c r="I396" s="25"/>
      <c r="J396" s="25"/>
      <c r="K396" s="25"/>
      <c r="L396" s="25"/>
      <c r="M396" s="25"/>
      <c r="N396" s="25"/>
      <c r="O396" s="25"/>
      <c r="P396" s="25"/>
      <c r="Q396" s="7"/>
      <c r="R396" s="7"/>
      <c r="S396" s="7"/>
      <c r="T396" s="7"/>
      <c r="U396" s="7"/>
      <c r="V396" s="7"/>
      <c r="W396" s="7"/>
      <c r="X396" s="7"/>
    </row>
    <row r="397" spans="1:24" x14ac:dyDescent="0.2">
      <c r="A397" s="7"/>
      <c r="B397" s="7"/>
      <c r="C397" s="7"/>
      <c r="D397" s="25"/>
      <c r="E397" s="25"/>
      <c r="F397" s="25"/>
      <c r="G397" s="25"/>
      <c r="H397" s="25"/>
      <c r="I397" s="25"/>
      <c r="J397" s="25"/>
      <c r="K397" s="25"/>
      <c r="L397" s="25"/>
      <c r="M397" s="25"/>
      <c r="N397" s="25"/>
      <c r="O397" s="25"/>
      <c r="P397" s="25"/>
      <c r="Q397" s="7"/>
      <c r="R397" s="7"/>
      <c r="S397" s="7"/>
      <c r="T397" s="7"/>
      <c r="U397" s="7"/>
      <c r="V397" s="7"/>
      <c r="W397" s="7"/>
      <c r="X397" s="7"/>
    </row>
    <row r="398" spans="1:24" x14ac:dyDescent="0.2">
      <c r="A398" s="7"/>
      <c r="B398" s="7"/>
      <c r="C398" s="7"/>
      <c r="D398" s="25"/>
      <c r="E398" s="25"/>
      <c r="F398" s="25"/>
      <c r="G398" s="25"/>
      <c r="H398" s="25"/>
      <c r="I398" s="25"/>
      <c r="J398" s="25"/>
      <c r="K398" s="25"/>
      <c r="L398" s="25"/>
      <c r="M398" s="25"/>
      <c r="N398" s="25"/>
      <c r="O398" s="25"/>
      <c r="P398" s="25"/>
      <c r="Q398" s="7"/>
      <c r="R398" s="7"/>
      <c r="S398" s="7"/>
      <c r="T398" s="7"/>
      <c r="U398" s="7"/>
      <c r="V398" s="7"/>
      <c r="W398" s="7"/>
      <c r="X398" s="7"/>
    </row>
    <row r="399" spans="1:24" x14ac:dyDescent="0.2">
      <c r="A399" s="7"/>
      <c r="B399" s="7"/>
      <c r="C399" s="7"/>
      <c r="D399" s="25"/>
      <c r="E399" s="25"/>
      <c r="F399" s="25"/>
      <c r="G399" s="25"/>
      <c r="H399" s="25"/>
      <c r="I399" s="25"/>
      <c r="J399" s="25"/>
      <c r="K399" s="25"/>
      <c r="L399" s="25"/>
      <c r="M399" s="25"/>
      <c r="N399" s="25"/>
      <c r="O399" s="25"/>
      <c r="P399" s="25"/>
      <c r="Q399" s="7"/>
      <c r="R399" s="7"/>
      <c r="S399" s="7"/>
      <c r="T399" s="7"/>
      <c r="U399" s="7"/>
      <c r="V399" s="7"/>
      <c r="W399" s="7"/>
      <c r="X399" s="7"/>
    </row>
    <row r="400" spans="1:24" x14ac:dyDescent="0.2">
      <c r="A400" s="7"/>
      <c r="B400" s="7"/>
      <c r="C400" s="7"/>
      <c r="D400" s="25"/>
      <c r="E400" s="25"/>
      <c r="F400" s="25"/>
      <c r="G400" s="25"/>
      <c r="H400" s="25"/>
      <c r="I400" s="25"/>
      <c r="J400" s="25"/>
      <c r="K400" s="25"/>
      <c r="L400" s="25"/>
      <c r="M400" s="25"/>
      <c r="N400" s="25"/>
      <c r="O400" s="25"/>
      <c r="P400" s="25"/>
      <c r="Q400" s="7"/>
      <c r="R400" s="7"/>
      <c r="S400" s="7"/>
      <c r="T400" s="7"/>
      <c r="U400" s="7"/>
      <c r="V400" s="7"/>
      <c r="W400" s="7"/>
      <c r="X400" s="7"/>
    </row>
    <row r="401" spans="1:24" x14ac:dyDescent="0.2">
      <c r="A401" s="7"/>
      <c r="B401" s="7"/>
      <c r="C401" s="7"/>
      <c r="D401" s="25"/>
      <c r="E401" s="25"/>
      <c r="F401" s="25"/>
      <c r="G401" s="25"/>
      <c r="H401" s="25"/>
      <c r="I401" s="25"/>
      <c r="J401" s="25"/>
      <c r="K401" s="25"/>
      <c r="L401" s="25"/>
      <c r="M401" s="25"/>
      <c r="N401" s="25"/>
      <c r="O401" s="25"/>
      <c r="P401" s="25"/>
      <c r="Q401" s="7"/>
      <c r="R401" s="7"/>
      <c r="S401" s="7"/>
      <c r="T401" s="7"/>
      <c r="U401" s="7"/>
      <c r="V401" s="7"/>
      <c r="W401" s="7"/>
      <c r="X401" s="7"/>
    </row>
    <row r="402" spans="1:24" x14ac:dyDescent="0.2">
      <c r="A402" s="7"/>
      <c r="B402" s="7"/>
      <c r="C402" s="7"/>
      <c r="D402" s="25"/>
      <c r="E402" s="25"/>
      <c r="F402" s="25"/>
      <c r="G402" s="25"/>
      <c r="H402" s="25"/>
      <c r="I402" s="25"/>
      <c r="J402" s="25"/>
      <c r="K402" s="25"/>
      <c r="L402" s="25"/>
      <c r="M402" s="25"/>
      <c r="N402" s="25"/>
      <c r="O402" s="25"/>
      <c r="P402" s="25"/>
      <c r="Q402" s="7"/>
      <c r="R402" s="7"/>
      <c r="S402" s="7"/>
      <c r="T402" s="7"/>
      <c r="U402" s="7"/>
      <c r="V402" s="7"/>
      <c r="W402" s="7"/>
      <c r="X402" s="7"/>
    </row>
    <row r="403" spans="1:24" x14ac:dyDescent="0.2">
      <c r="A403" s="7"/>
      <c r="B403" s="7"/>
      <c r="C403" s="7"/>
      <c r="D403" s="25"/>
      <c r="E403" s="25"/>
      <c r="F403" s="25"/>
      <c r="G403" s="25"/>
      <c r="H403" s="25"/>
      <c r="I403" s="25"/>
      <c r="J403" s="25"/>
      <c r="K403" s="25"/>
      <c r="L403" s="25"/>
      <c r="M403" s="25"/>
      <c r="N403" s="25"/>
      <c r="O403" s="25"/>
      <c r="P403" s="25"/>
      <c r="Q403" s="7"/>
      <c r="R403" s="7"/>
      <c r="S403" s="7"/>
      <c r="T403" s="7"/>
      <c r="U403" s="7"/>
      <c r="V403" s="7"/>
      <c r="W403" s="7"/>
      <c r="X403" s="7"/>
    </row>
    <row r="404" spans="1:24" x14ac:dyDescent="0.2">
      <c r="A404" s="7"/>
      <c r="B404" s="7"/>
      <c r="C404" s="7"/>
      <c r="D404" s="25"/>
      <c r="E404" s="25"/>
      <c r="F404" s="25"/>
      <c r="G404" s="25"/>
      <c r="H404" s="25"/>
      <c r="I404" s="25"/>
      <c r="J404" s="25"/>
      <c r="K404" s="25"/>
      <c r="L404" s="25"/>
      <c r="M404" s="25"/>
      <c r="N404" s="25"/>
      <c r="O404" s="25"/>
      <c r="P404" s="25"/>
      <c r="Q404" s="7"/>
      <c r="R404" s="7"/>
      <c r="S404" s="7"/>
      <c r="T404" s="7"/>
      <c r="U404" s="7"/>
      <c r="V404" s="7"/>
      <c r="W404" s="7"/>
      <c r="X404" s="7"/>
    </row>
    <row r="405" spans="1:24" x14ac:dyDescent="0.2">
      <c r="A405" s="7"/>
      <c r="B405" s="7"/>
      <c r="C405" s="7"/>
      <c r="D405" s="25"/>
      <c r="E405" s="25"/>
      <c r="F405" s="25"/>
      <c r="G405" s="25"/>
      <c r="H405" s="25"/>
      <c r="I405" s="25"/>
      <c r="J405" s="25"/>
      <c r="K405" s="25"/>
      <c r="L405" s="25"/>
      <c r="M405" s="25"/>
      <c r="N405" s="25"/>
      <c r="O405" s="25"/>
      <c r="P405" s="25"/>
      <c r="Q405" s="7"/>
      <c r="R405" s="7"/>
      <c r="S405" s="7"/>
      <c r="T405" s="7"/>
      <c r="U405" s="7"/>
      <c r="V405" s="7"/>
      <c r="W405" s="7"/>
      <c r="X405" s="7"/>
    </row>
    <row r="406" spans="1:24" x14ac:dyDescent="0.2">
      <c r="A406" s="7"/>
      <c r="B406" s="7"/>
      <c r="C406" s="7"/>
      <c r="D406" s="25"/>
      <c r="E406" s="25"/>
      <c r="F406" s="25"/>
      <c r="G406" s="25"/>
      <c r="H406" s="25"/>
      <c r="I406" s="25"/>
      <c r="J406" s="25"/>
      <c r="K406" s="25"/>
      <c r="L406" s="25"/>
      <c r="M406" s="25"/>
      <c r="N406" s="25"/>
      <c r="O406" s="25"/>
      <c r="P406" s="25"/>
      <c r="Q406" s="7"/>
      <c r="R406" s="7"/>
      <c r="S406" s="7"/>
      <c r="T406" s="7"/>
      <c r="U406" s="7"/>
      <c r="V406" s="7"/>
      <c r="W406" s="7"/>
      <c r="X406" s="7"/>
    </row>
    <row r="407" spans="1:24" x14ac:dyDescent="0.2">
      <c r="A407" s="7"/>
      <c r="B407" s="7"/>
      <c r="C407" s="7"/>
      <c r="D407" s="25"/>
      <c r="E407" s="25"/>
      <c r="F407" s="25"/>
      <c r="G407" s="25"/>
      <c r="H407" s="25"/>
      <c r="I407" s="25"/>
      <c r="J407" s="25"/>
      <c r="K407" s="25"/>
      <c r="L407" s="25"/>
      <c r="M407" s="25"/>
      <c r="N407" s="25"/>
      <c r="O407" s="25"/>
      <c r="P407" s="25"/>
      <c r="Q407" s="7"/>
      <c r="R407" s="7"/>
      <c r="S407" s="7"/>
      <c r="T407" s="7"/>
      <c r="U407" s="7"/>
      <c r="V407" s="7"/>
      <c r="W407" s="7"/>
      <c r="X407" s="7"/>
    </row>
    <row r="408" spans="1:24" x14ac:dyDescent="0.2">
      <c r="A408" s="7"/>
      <c r="B408" s="7"/>
      <c r="C408" s="7"/>
      <c r="D408" s="25"/>
      <c r="E408" s="25"/>
      <c r="F408" s="25"/>
      <c r="G408" s="25"/>
      <c r="H408" s="25"/>
      <c r="I408" s="25"/>
      <c r="J408" s="25"/>
      <c r="K408" s="25"/>
      <c r="L408" s="25"/>
      <c r="M408" s="25"/>
      <c r="N408" s="25"/>
      <c r="O408" s="25"/>
      <c r="P408" s="25"/>
      <c r="Q408" s="7"/>
      <c r="R408" s="7"/>
      <c r="S408" s="7"/>
      <c r="T408" s="7"/>
      <c r="U408" s="7"/>
      <c r="V408" s="7"/>
      <c r="W408" s="7"/>
      <c r="X408" s="7"/>
    </row>
    <row r="409" spans="1:24" x14ac:dyDescent="0.2">
      <c r="A409" s="7"/>
      <c r="B409" s="7"/>
      <c r="C409" s="7"/>
      <c r="D409" s="25"/>
      <c r="E409" s="25"/>
      <c r="F409" s="25"/>
      <c r="G409" s="25"/>
      <c r="H409" s="25"/>
      <c r="I409" s="25"/>
      <c r="J409" s="25"/>
      <c r="K409" s="25"/>
      <c r="L409" s="25"/>
      <c r="M409" s="25"/>
      <c r="N409" s="25"/>
      <c r="O409" s="25"/>
      <c r="P409" s="25"/>
      <c r="Q409" s="7"/>
      <c r="R409" s="7"/>
      <c r="S409" s="7"/>
      <c r="T409" s="7"/>
      <c r="U409" s="7"/>
      <c r="V409" s="7"/>
      <c r="W409" s="7"/>
      <c r="X409" s="7"/>
    </row>
    <row r="410" spans="1:24" x14ac:dyDescent="0.2">
      <c r="A410" s="7"/>
      <c r="B410" s="7"/>
      <c r="C410" s="7"/>
      <c r="D410" s="25"/>
      <c r="E410" s="25"/>
      <c r="F410" s="25"/>
      <c r="G410" s="25"/>
      <c r="H410" s="25"/>
      <c r="I410" s="25"/>
      <c r="J410" s="25"/>
      <c r="K410" s="25"/>
      <c r="L410" s="25"/>
      <c r="M410" s="25"/>
      <c r="N410" s="25"/>
      <c r="O410" s="25"/>
      <c r="P410" s="25"/>
      <c r="Q410" s="7"/>
      <c r="R410" s="7"/>
      <c r="S410" s="7"/>
      <c r="T410" s="7"/>
      <c r="U410" s="7"/>
      <c r="V410" s="7"/>
      <c r="W410" s="7"/>
      <c r="X410" s="7"/>
    </row>
    <row r="411" spans="1:24" x14ac:dyDescent="0.2">
      <c r="A411" s="7"/>
      <c r="B411" s="7"/>
      <c r="C411" s="7"/>
      <c r="D411" s="25"/>
      <c r="E411" s="25"/>
      <c r="F411" s="25"/>
      <c r="G411" s="25"/>
      <c r="H411" s="25"/>
      <c r="I411" s="25"/>
      <c r="J411" s="25"/>
      <c r="K411" s="25"/>
      <c r="L411" s="25"/>
      <c r="M411" s="25"/>
      <c r="N411" s="25"/>
      <c r="O411" s="25"/>
      <c r="P411" s="25"/>
      <c r="Q411" s="7"/>
      <c r="R411" s="7"/>
      <c r="S411" s="7"/>
      <c r="T411" s="7"/>
      <c r="U411" s="7"/>
      <c r="V411" s="7"/>
      <c r="W411" s="7"/>
      <c r="X411" s="7"/>
    </row>
    <row r="412" spans="1:24" x14ac:dyDescent="0.2">
      <c r="A412" s="7"/>
      <c r="B412" s="7"/>
      <c r="C412" s="7"/>
      <c r="D412" s="25"/>
      <c r="E412" s="25"/>
      <c r="F412" s="25"/>
      <c r="G412" s="25"/>
      <c r="H412" s="25"/>
      <c r="I412" s="25"/>
      <c r="J412" s="25"/>
      <c r="K412" s="25"/>
      <c r="L412" s="25"/>
      <c r="M412" s="25"/>
      <c r="N412" s="25"/>
      <c r="O412" s="25"/>
      <c r="P412" s="25"/>
      <c r="Q412" s="7"/>
      <c r="R412" s="7"/>
      <c r="S412" s="7"/>
      <c r="T412" s="7"/>
      <c r="U412" s="7"/>
      <c r="V412" s="7"/>
      <c r="W412" s="7"/>
      <c r="X412" s="7"/>
    </row>
    <row r="413" spans="1:24" x14ac:dyDescent="0.2">
      <c r="A413" s="7"/>
      <c r="B413" s="7"/>
      <c r="C413" s="7"/>
      <c r="D413" s="25"/>
      <c r="E413" s="25"/>
      <c r="F413" s="25"/>
      <c r="G413" s="25"/>
      <c r="H413" s="25"/>
      <c r="I413" s="25"/>
      <c r="J413" s="25"/>
      <c r="K413" s="25"/>
      <c r="L413" s="25"/>
      <c r="M413" s="25"/>
      <c r="N413" s="25"/>
      <c r="O413" s="25"/>
      <c r="P413" s="25"/>
      <c r="Q413" s="7"/>
      <c r="R413" s="7"/>
      <c r="S413" s="7"/>
      <c r="T413" s="7"/>
      <c r="U413" s="7"/>
      <c r="V413" s="7"/>
      <c r="W413" s="7"/>
      <c r="X413" s="7"/>
    </row>
    <row r="414" spans="1:24" x14ac:dyDescent="0.2">
      <c r="A414" s="7"/>
      <c r="B414" s="7"/>
      <c r="C414" s="7"/>
      <c r="D414" s="25"/>
      <c r="E414" s="25"/>
      <c r="F414" s="25"/>
      <c r="G414" s="25"/>
      <c r="H414" s="25"/>
      <c r="I414" s="25"/>
      <c r="J414" s="25"/>
      <c r="K414" s="25"/>
      <c r="L414" s="25"/>
      <c r="M414" s="25"/>
      <c r="N414" s="25"/>
      <c r="O414" s="25"/>
      <c r="P414" s="25"/>
      <c r="Q414" s="7"/>
      <c r="R414" s="7"/>
      <c r="S414" s="7"/>
      <c r="T414" s="7"/>
      <c r="U414" s="7"/>
      <c r="V414" s="7"/>
      <c r="W414" s="7"/>
      <c r="X414" s="7"/>
    </row>
    <row r="415" spans="1:24" x14ac:dyDescent="0.2">
      <c r="A415" s="7"/>
      <c r="B415" s="7"/>
      <c r="C415" s="7"/>
      <c r="D415" s="25"/>
      <c r="E415" s="25"/>
      <c r="F415" s="25"/>
      <c r="G415" s="25"/>
      <c r="H415" s="25"/>
      <c r="I415" s="25"/>
      <c r="J415" s="25"/>
      <c r="K415" s="25"/>
      <c r="L415" s="25"/>
      <c r="M415" s="25"/>
      <c r="N415" s="25"/>
      <c r="O415" s="25"/>
      <c r="P415" s="25"/>
      <c r="Q415" s="7"/>
      <c r="R415" s="7"/>
      <c r="S415" s="7"/>
      <c r="T415" s="7"/>
      <c r="U415" s="7"/>
      <c r="V415" s="7"/>
      <c r="W415" s="7"/>
      <c r="X415" s="7"/>
    </row>
    <row r="416" spans="1:24" x14ac:dyDescent="0.2">
      <c r="A416" s="7"/>
      <c r="B416" s="7"/>
      <c r="C416" s="7"/>
      <c r="D416" s="25"/>
      <c r="E416" s="25"/>
      <c r="F416" s="25"/>
      <c r="G416" s="25"/>
      <c r="H416" s="25"/>
      <c r="I416" s="25"/>
      <c r="J416" s="25"/>
      <c r="K416" s="25"/>
      <c r="L416" s="25"/>
      <c r="M416" s="25"/>
      <c r="N416" s="25"/>
      <c r="O416" s="25"/>
      <c r="P416" s="25"/>
      <c r="Q416" s="7"/>
      <c r="R416" s="7"/>
      <c r="S416" s="7"/>
      <c r="T416" s="7"/>
      <c r="U416" s="7"/>
      <c r="V416" s="7"/>
      <c r="W416" s="7"/>
      <c r="X416" s="7"/>
    </row>
    <row r="417" spans="1:24" x14ac:dyDescent="0.2">
      <c r="A417" s="7"/>
      <c r="B417" s="7"/>
      <c r="C417" s="7"/>
      <c r="D417" s="25"/>
      <c r="E417" s="25"/>
      <c r="F417" s="25"/>
      <c r="G417" s="25"/>
      <c r="H417" s="25"/>
      <c r="I417" s="25"/>
      <c r="J417" s="25"/>
      <c r="K417" s="25"/>
      <c r="L417" s="25"/>
      <c r="M417" s="25"/>
      <c r="N417" s="25"/>
      <c r="O417" s="25"/>
      <c r="P417" s="25"/>
      <c r="Q417" s="7"/>
      <c r="R417" s="7"/>
      <c r="S417" s="7"/>
      <c r="T417" s="7"/>
      <c r="U417" s="7"/>
      <c r="V417" s="7"/>
      <c r="W417" s="7"/>
      <c r="X417" s="7"/>
    </row>
    <row r="418" spans="1:24" x14ac:dyDescent="0.2">
      <c r="A418" s="7"/>
      <c r="B418" s="7"/>
      <c r="C418" s="7"/>
      <c r="D418" s="25"/>
      <c r="E418" s="25"/>
      <c r="F418" s="25"/>
      <c r="G418" s="25"/>
      <c r="H418" s="25"/>
      <c r="I418" s="25"/>
      <c r="J418" s="25"/>
      <c r="K418" s="25"/>
      <c r="L418" s="25"/>
      <c r="M418" s="25"/>
      <c r="N418" s="25"/>
      <c r="O418" s="25"/>
      <c r="P418" s="25"/>
      <c r="Q418" s="7"/>
      <c r="R418" s="7"/>
      <c r="S418" s="7"/>
      <c r="T418" s="7"/>
      <c r="U418" s="7"/>
      <c r="V418" s="7"/>
      <c r="W418" s="7"/>
      <c r="X418" s="7"/>
    </row>
    <row r="419" spans="1:24" x14ac:dyDescent="0.2">
      <c r="A419" s="7"/>
      <c r="B419" s="7"/>
      <c r="C419" s="7"/>
      <c r="D419" s="25"/>
      <c r="E419" s="25"/>
      <c r="F419" s="25"/>
      <c r="G419" s="25"/>
      <c r="H419" s="25"/>
      <c r="I419" s="25"/>
      <c r="J419" s="25"/>
      <c r="K419" s="25"/>
      <c r="L419" s="25"/>
      <c r="M419" s="25"/>
      <c r="N419" s="25"/>
      <c r="O419" s="25"/>
      <c r="P419" s="25"/>
      <c r="Q419" s="7"/>
      <c r="R419" s="7"/>
      <c r="S419" s="7"/>
      <c r="T419" s="7"/>
      <c r="U419" s="7"/>
      <c r="V419" s="7"/>
      <c r="W419" s="7"/>
      <c r="X419" s="7"/>
    </row>
    <row r="420" spans="1:24" x14ac:dyDescent="0.2">
      <c r="A420" s="7"/>
      <c r="B420" s="7"/>
      <c r="C420" s="7"/>
      <c r="D420" s="25"/>
      <c r="E420" s="25"/>
      <c r="F420" s="25"/>
      <c r="G420" s="25"/>
      <c r="H420" s="25"/>
      <c r="I420" s="25"/>
      <c r="J420" s="25"/>
      <c r="K420" s="25"/>
      <c r="L420" s="25"/>
      <c r="M420" s="25"/>
      <c r="N420" s="25"/>
      <c r="O420" s="25"/>
      <c r="P420" s="25"/>
      <c r="Q420" s="7"/>
      <c r="R420" s="7"/>
      <c r="S420" s="7"/>
      <c r="T420" s="7"/>
      <c r="U420" s="7"/>
      <c r="V420" s="7"/>
      <c r="W420" s="7"/>
      <c r="X420" s="7"/>
    </row>
    <row r="421" spans="1:24" x14ac:dyDescent="0.2">
      <c r="A421" s="7"/>
      <c r="B421" s="7"/>
      <c r="C421" s="7"/>
      <c r="D421" s="25"/>
      <c r="E421" s="25"/>
      <c r="F421" s="25"/>
      <c r="G421" s="25"/>
      <c r="H421" s="25"/>
      <c r="I421" s="25"/>
      <c r="J421" s="25"/>
      <c r="K421" s="25"/>
      <c r="L421" s="25"/>
      <c r="M421" s="25"/>
      <c r="N421" s="25"/>
      <c r="O421" s="25"/>
      <c r="P421" s="25"/>
      <c r="Q421" s="7"/>
      <c r="R421" s="7"/>
      <c r="S421" s="7"/>
      <c r="T421" s="7"/>
      <c r="U421" s="7"/>
      <c r="V421" s="7"/>
      <c r="W421" s="7"/>
      <c r="X421" s="7"/>
    </row>
    <row r="422" spans="1:24" x14ac:dyDescent="0.2">
      <c r="A422" s="7"/>
      <c r="B422" s="7"/>
      <c r="C422" s="7"/>
      <c r="D422" s="25"/>
      <c r="E422" s="25"/>
      <c r="F422" s="25"/>
      <c r="G422" s="25"/>
      <c r="H422" s="25"/>
      <c r="I422" s="25"/>
      <c r="J422" s="25"/>
      <c r="K422" s="25"/>
      <c r="L422" s="25"/>
      <c r="M422" s="25"/>
      <c r="N422" s="25"/>
      <c r="O422" s="25"/>
      <c r="P422" s="25"/>
      <c r="Q422" s="7"/>
      <c r="R422" s="7"/>
      <c r="S422" s="7"/>
      <c r="T422" s="7"/>
      <c r="U422" s="7"/>
      <c r="V422" s="7"/>
      <c r="W422" s="7"/>
      <c r="X422" s="7"/>
    </row>
    <row r="423" spans="1:24" x14ac:dyDescent="0.2">
      <c r="A423" s="7"/>
      <c r="B423" s="7"/>
      <c r="C423" s="7"/>
      <c r="D423" s="25"/>
      <c r="E423" s="25"/>
      <c r="F423" s="25"/>
      <c r="G423" s="25"/>
      <c r="H423" s="25"/>
      <c r="I423" s="25"/>
      <c r="J423" s="25"/>
      <c r="K423" s="25"/>
      <c r="L423" s="25"/>
      <c r="M423" s="25"/>
      <c r="N423" s="25"/>
      <c r="O423" s="25"/>
      <c r="P423" s="25"/>
      <c r="Q423" s="7"/>
      <c r="R423" s="7"/>
      <c r="S423" s="7"/>
      <c r="T423" s="7"/>
      <c r="U423" s="7"/>
      <c r="V423" s="7"/>
      <c r="W423" s="7"/>
      <c r="X423" s="7"/>
    </row>
    <row r="424" spans="1:24" x14ac:dyDescent="0.2">
      <c r="A424" s="7"/>
      <c r="B424" s="7"/>
      <c r="C424" s="7"/>
      <c r="D424" s="25"/>
      <c r="E424" s="25"/>
      <c r="F424" s="25"/>
      <c r="G424" s="25"/>
      <c r="H424" s="25"/>
      <c r="I424" s="25"/>
      <c r="J424" s="25"/>
      <c r="K424" s="25"/>
      <c r="L424" s="25"/>
      <c r="M424" s="25"/>
      <c r="N424" s="25"/>
      <c r="O424" s="25"/>
      <c r="P424" s="25"/>
      <c r="Q424" s="7"/>
      <c r="R424" s="7"/>
      <c r="S424" s="7"/>
      <c r="T424" s="7"/>
      <c r="U424" s="7"/>
      <c r="V424" s="7"/>
      <c r="W424" s="7"/>
      <c r="X424" s="7"/>
    </row>
    <row r="425" spans="1:24" x14ac:dyDescent="0.2">
      <c r="A425" s="7"/>
      <c r="B425" s="7"/>
      <c r="C425" s="7"/>
      <c r="D425" s="25"/>
      <c r="E425" s="25"/>
      <c r="F425" s="25"/>
      <c r="G425" s="25"/>
      <c r="H425" s="25"/>
      <c r="I425" s="25"/>
      <c r="J425" s="25"/>
      <c r="K425" s="25"/>
      <c r="L425" s="25"/>
      <c r="M425" s="25"/>
      <c r="N425" s="25"/>
      <c r="O425" s="25"/>
      <c r="P425" s="25"/>
      <c r="Q425" s="7"/>
      <c r="R425" s="7"/>
      <c r="S425" s="7"/>
      <c r="T425" s="7"/>
      <c r="U425" s="7"/>
      <c r="V425" s="7"/>
      <c r="W425" s="7"/>
      <c r="X425" s="7"/>
    </row>
    <row r="426" spans="1:24" x14ac:dyDescent="0.2">
      <c r="A426" s="7"/>
      <c r="B426" s="7"/>
      <c r="C426" s="7"/>
      <c r="D426" s="25"/>
      <c r="E426" s="25"/>
      <c r="F426" s="25"/>
      <c r="G426" s="25"/>
      <c r="H426" s="25"/>
      <c r="I426" s="25"/>
      <c r="J426" s="25"/>
      <c r="K426" s="25"/>
      <c r="L426" s="25"/>
      <c r="M426" s="25"/>
      <c r="N426" s="25"/>
      <c r="O426" s="25"/>
      <c r="P426" s="25"/>
      <c r="Q426" s="7"/>
      <c r="R426" s="7"/>
      <c r="S426" s="7"/>
      <c r="T426" s="7"/>
      <c r="U426" s="7"/>
      <c r="V426" s="7"/>
      <c r="W426" s="7"/>
      <c r="X426" s="7"/>
    </row>
    <row r="427" spans="1:24" x14ac:dyDescent="0.2">
      <c r="A427" s="7"/>
      <c r="B427" s="7"/>
      <c r="C427" s="7"/>
      <c r="D427" s="25"/>
      <c r="E427" s="25"/>
      <c r="F427" s="25"/>
      <c r="G427" s="25"/>
      <c r="H427" s="25"/>
      <c r="I427" s="25"/>
      <c r="J427" s="25"/>
      <c r="K427" s="25"/>
      <c r="L427" s="25"/>
      <c r="M427" s="25"/>
      <c r="N427" s="25"/>
      <c r="O427" s="25"/>
      <c r="P427" s="25"/>
      <c r="Q427" s="7"/>
      <c r="R427" s="7"/>
      <c r="S427" s="7"/>
      <c r="T427" s="7"/>
      <c r="U427" s="7"/>
      <c r="V427" s="7"/>
      <c r="W427" s="7"/>
      <c r="X427" s="7"/>
    </row>
    <row r="428" spans="1:24" x14ac:dyDescent="0.2">
      <c r="A428" s="7"/>
      <c r="B428" s="7"/>
      <c r="C428" s="7"/>
      <c r="D428" s="25"/>
      <c r="E428" s="25"/>
      <c r="F428" s="25"/>
      <c r="G428" s="25"/>
      <c r="H428" s="25"/>
      <c r="I428" s="25"/>
      <c r="J428" s="25"/>
      <c r="K428" s="25"/>
      <c r="L428" s="25"/>
      <c r="M428" s="25"/>
      <c r="N428" s="25"/>
      <c r="O428" s="25"/>
      <c r="P428" s="25"/>
      <c r="Q428" s="7"/>
      <c r="R428" s="7"/>
      <c r="S428" s="7"/>
      <c r="T428" s="7"/>
      <c r="U428" s="7"/>
      <c r="V428" s="7"/>
      <c r="W428" s="7"/>
      <c r="X428" s="7"/>
    </row>
    <row r="429" spans="1:24" x14ac:dyDescent="0.2">
      <c r="A429" s="7"/>
      <c r="B429" s="7"/>
      <c r="C429" s="7"/>
      <c r="D429" s="25"/>
      <c r="E429" s="25"/>
      <c r="F429" s="25"/>
      <c r="G429" s="25"/>
      <c r="H429" s="25"/>
      <c r="I429" s="25"/>
      <c r="J429" s="25"/>
      <c r="K429" s="25"/>
      <c r="L429" s="25"/>
      <c r="M429" s="25"/>
      <c r="N429" s="25"/>
      <c r="O429" s="25"/>
      <c r="P429" s="25"/>
      <c r="Q429" s="7"/>
      <c r="R429" s="7"/>
      <c r="S429" s="7"/>
      <c r="T429" s="7"/>
      <c r="U429" s="7"/>
      <c r="V429" s="7"/>
      <c r="W429" s="7"/>
      <c r="X429" s="7"/>
    </row>
    <row r="430" spans="1:24" x14ac:dyDescent="0.2">
      <c r="A430" s="7"/>
      <c r="B430" s="7"/>
      <c r="C430" s="7"/>
      <c r="D430" s="25"/>
      <c r="E430" s="25"/>
      <c r="F430" s="25"/>
      <c r="G430" s="25"/>
      <c r="H430" s="25"/>
      <c r="I430" s="25"/>
      <c r="J430" s="25"/>
      <c r="K430" s="25"/>
      <c r="L430" s="25"/>
      <c r="M430" s="25"/>
      <c r="N430" s="25"/>
      <c r="O430" s="25"/>
      <c r="P430" s="25"/>
      <c r="Q430" s="7"/>
      <c r="R430" s="7"/>
      <c r="S430" s="7"/>
      <c r="T430" s="7"/>
      <c r="U430" s="7"/>
      <c r="V430" s="7"/>
      <c r="W430" s="7"/>
      <c r="X430" s="7"/>
    </row>
    <row r="431" spans="1:24" x14ac:dyDescent="0.2">
      <c r="A431" s="7"/>
      <c r="B431" s="7"/>
      <c r="C431" s="7"/>
      <c r="D431" s="25"/>
      <c r="E431" s="25"/>
      <c r="F431" s="25"/>
      <c r="G431" s="25"/>
      <c r="H431" s="25"/>
      <c r="I431" s="25"/>
      <c r="J431" s="25"/>
      <c r="K431" s="25"/>
      <c r="L431" s="25"/>
      <c r="M431" s="25"/>
      <c r="N431" s="25"/>
      <c r="O431" s="25"/>
      <c r="P431" s="25"/>
      <c r="Q431" s="7"/>
      <c r="R431" s="7"/>
      <c r="S431" s="7"/>
      <c r="T431" s="7"/>
      <c r="U431" s="7"/>
      <c r="V431" s="7"/>
      <c r="W431" s="7"/>
      <c r="X431" s="7"/>
    </row>
    <row r="432" spans="1:24" x14ac:dyDescent="0.2">
      <c r="A432" s="7"/>
      <c r="B432" s="7"/>
      <c r="C432" s="7"/>
      <c r="D432" s="25"/>
      <c r="E432" s="25"/>
      <c r="F432" s="25"/>
      <c r="G432" s="25"/>
      <c r="H432" s="25"/>
      <c r="I432" s="25"/>
      <c r="J432" s="25"/>
      <c r="K432" s="25"/>
      <c r="L432" s="25"/>
      <c r="M432" s="25"/>
      <c r="N432" s="25"/>
      <c r="O432" s="25"/>
      <c r="P432" s="25"/>
      <c r="Q432" s="7"/>
      <c r="R432" s="7"/>
      <c r="S432" s="7"/>
      <c r="T432" s="7"/>
      <c r="U432" s="7"/>
      <c r="V432" s="7"/>
      <c r="W432" s="7"/>
      <c r="X432" s="7"/>
    </row>
    <row r="433" spans="1:24" x14ac:dyDescent="0.2">
      <c r="A433" s="7"/>
      <c r="B433" s="7"/>
      <c r="C433" s="7"/>
      <c r="D433" s="25"/>
      <c r="E433" s="25"/>
      <c r="F433" s="25"/>
      <c r="G433" s="25"/>
      <c r="H433" s="25"/>
      <c r="I433" s="25"/>
      <c r="J433" s="25"/>
      <c r="K433" s="25"/>
      <c r="L433" s="25"/>
      <c r="M433" s="25"/>
      <c r="N433" s="25"/>
      <c r="O433" s="25"/>
      <c r="P433" s="25"/>
      <c r="Q433" s="7"/>
      <c r="R433" s="7"/>
      <c r="S433" s="7"/>
      <c r="T433" s="7"/>
      <c r="U433" s="7"/>
      <c r="V433" s="7"/>
      <c r="W433" s="7"/>
      <c r="X433" s="7"/>
    </row>
    <row r="434" spans="1:24" x14ac:dyDescent="0.2">
      <c r="A434" s="7"/>
      <c r="B434" s="7"/>
      <c r="C434" s="7"/>
      <c r="D434" s="25"/>
      <c r="E434" s="25"/>
      <c r="F434" s="25"/>
      <c r="G434" s="25"/>
      <c r="H434" s="25"/>
      <c r="I434" s="25"/>
      <c r="J434" s="25"/>
      <c r="K434" s="25"/>
      <c r="L434" s="25"/>
      <c r="M434" s="25"/>
      <c r="N434" s="25"/>
      <c r="O434" s="25"/>
      <c r="P434" s="25"/>
      <c r="Q434" s="7"/>
      <c r="R434" s="7"/>
      <c r="S434" s="7"/>
      <c r="T434" s="7"/>
      <c r="U434" s="7"/>
      <c r="V434" s="7"/>
      <c r="W434" s="7"/>
      <c r="X434" s="7"/>
    </row>
    <row r="435" spans="1:24" x14ac:dyDescent="0.2">
      <c r="A435" s="7"/>
      <c r="B435" s="7"/>
      <c r="C435" s="7"/>
      <c r="D435" s="25"/>
      <c r="E435" s="25"/>
      <c r="F435" s="25"/>
      <c r="G435" s="25"/>
      <c r="H435" s="25"/>
      <c r="I435" s="25"/>
      <c r="J435" s="25"/>
      <c r="K435" s="25"/>
      <c r="L435" s="25"/>
      <c r="M435" s="25"/>
      <c r="N435" s="25"/>
      <c r="O435" s="25"/>
      <c r="P435" s="25"/>
      <c r="Q435" s="7"/>
      <c r="R435" s="7"/>
      <c r="S435" s="7"/>
      <c r="T435" s="7"/>
      <c r="U435" s="7"/>
      <c r="V435" s="7"/>
      <c r="W435" s="7"/>
      <c r="X435" s="7"/>
    </row>
    <row r="436" spans="1:24" x14ac:dyDescent="0.2">
      <c r="A436" s="7"/>
      <c r="B436" s="7"/>
      <c r="C436" s="7"/>
      <c r="D436" s="25"/>
      <c r="E436" s="25"/>
      <c r="F436" s="25"/>
      <c r="G436" s="25"/>
      <c r="H436" s="25"/>
      <c r="I436" s="25"/>
      <c r="J436" s="25"/>
      <c r="K436" s="25"/>
      <c r="L436" s="25"/>
      <c r="M436" s="25"/>
      <c r="N436" s="25"/>
      <c r="O436" s="25"/>
      <c r="P436" s="25"/>
      <c r="Q436" s="7"/>
      <c r="R436" s="7"/>
      <c r="S436" s="7"/>
      <c r="T436" s="7"/>
      <c r="U436" s="7"/>
      <c r="V436" s="7"/>
      <c r="W436" s="7"/>
      <c r="X436" s="7"/>
    </row>
    <row r="437" spans="1:24" x14ac:dyDescent="0.2">
      <c r="A437" s="7"/>
      <c r="B437" s="7"/>
      <c r="C437" s="7"/>
      <c r="D437" s="25"/>
      <c r="E437" s="25"/>
      <c r="F437" s="25"/>
      <c r="G437" s="25"/>
      <c r="H437" s="25"/>
      <c r="I437" s="25"/>
      <c r="J437" s="25"/>
      <c r="K437" s="25"/>
      <c r="L437" s="25"/>
      <c r="M437" s="25"/>
      <c r="N437" s="25"/>
      <c r="O437" s="25"/>
      <c r="P437" s="25"/>
      <c r="Q437" s="7"/>
      <c r="R437" s="7"/>
      <c r="S437" s="7"/>
      <c r="T437" s="7"/>
      <c r="U437" s="7"/>
      <c r="V437" s="7"/>
      <c r="W437" s="7"/>
      <c r="X437" s="7"/>
    </row>
    <row r="438" spans="1:24" x14ac:dyDescent="0.2">
      <c r="A438" s="7"/>
      <c r="B438" s="7"/>
      <c r="C438" s="7"/>
      <c r="D438" s="25"/>
      <c r="E438" s="25"/>
      <c r="F438" s="25"/>
      <c r="G438" s="25"/>
      <c r="H438" s="25"/>
      <c r="I438" s="25"/>
      <c r="J438" s="25"/>
      <c r="K438" s="25"/>
      <c r="L438" s="25"/>
      <c r="M438" s="25"/>
      <c r="N438" s="25"/>
      <c r="O438" s="25"/>
      <c r="P438" s="25"/>
      <c r="Q438" s="7"/>
      <c r="R438" s="7"/>
      <c r="S438" s="7"/>
      <c r="T438" s="7"/>
      <c r="U438" s="7"/>
      <c r="V438" s="7"/>
      <c r="W438" s="7"/>
      <c r="X438" s="7"/>
    </row>
    <row r="439" spans="1:24" x14ac:dyDescent="0.2">
      <c r="A439" s="7"/>
      <c r="B439" s="7"/>
      <c r="C439" s="7"/>
      <c r="D439" s="25"/>
      <c r="E439" s="25"/>
      <c r="F439" s="25"/>
      <c r="G439" s="25"/>
      <c r="H439" s="25"/>
      <c r="I439" s="25"/>
      <c r="J439" s="25"/>
      <c r="K439" s="25"/>
      <c r="L439" s="25"/>
      <c r="M439" s="25"/>
      <c r="N439" s="25"/>
      <c r="O439" s="25"/>
      <c r="P439" s="25"/>
      <c r="Q439" s="7"/>
      <c r="R439" s="7"/>
      <c r="S439" s="7"/>
      <c r="T439" s="7"/>
      <c r="U439" s="7"/>
      <c r="V439" s="7"/>
      <c r="W439" s="7"/>
      <c r="X439" s="7"/>
    </row>
    <row r="440" spans="1:24" x14ac:dyDescent="0.2">
      <c r="A440" s="7"/>
      <c r="B440" s="7"/>
      <c r="C440" s="7"/>
      <c r="D440" s="25"/>
      <c r="E440" s="25"/>
      <c r="F440" s="25"/>
      <c r="G440" s="25"/>
      <c r="H440" s="25"/>
      <c r="I440" s="25"/>
      <c r="J440" s="25"/>
      <c r="K440" s="25"/>
      <c r="L440" s="25"/>
      <c r="M440" s="25"/>
      <c r="N440" s="25"/>
      <c r="O440" s="25"/>
      <c r="P440" s="25"/>
      <c r="Q440" s="7"/>
      <c r="R440" s="7"/>
      <c r="S440" s="7"/>
      <c r="T440" s="7"/>
      <c r="U440" s="7"/>
      <c r="V440" s="7"/>
      <c r="W440" s="7"/>
      <c r="X440" s="7"/>
    </row>
    <row r="441" spans="1:24" x14ac:dyDescent="0.2">
      <c r="A441" s="7"/>
      <c r="B441" s="7"/>
      <c r="C441" s="7"/>
      <c r="D441" s="25"/>
      <c r="E441" s="25"/>
      <c r="F441" s="25"/>
      <c r="G441" s="25"/>
      <c r="H441" s="25"/>
      <c r="I441" s="25"/>
      <c r="J441" s="25"/>
      <c r="K441" s="25"/>
      <c r="L441" s="25"/>
      <c r="M441" s="25"/>
      <c r="N441" s="25"/>
      <c r="O441" s="25"/>
      <c r="P441" s="25"/>
      <c r="Q441" s="7"/>
      <c r="R441" s="7"/>
      <c r="S441" s="7"/>
      <c r="T441" s="7"/>
      <c r="U441" s="7"/>
      <c r="V441" s="7"/>
      <c r="W441" s="7"/>
      <c r="X441" s="7"/>
    </row>
    <row r="442" spans="1:24" x14ac:dyDescent="0.2">
      <c r="A442" s="7"/>
      <c r="B442" s="7"/>
      <c r="C442" s="7"/>
      <c r="D442" s="25"/>
      <c r="E442" s="25"/>
      <c r="F442" s="25"/>
      <c r="G442" s="25"/>
      <c r="H442" s="25"/>
      <c r="I442" s="25"/>
      <c r="J442" s="25"/>
      <c r="K442" s="25"/>
      <c r="L442" s="25"/>
      <c r="M442" s="25"/>
      <c r="N442" s="25"/>
      <c r="O442" s="25"/>
      <c r="P442" s="25"/>
      <c r="Q442" s="7"/>
      <c r="R442" s="7"/>
      <c r="S442" s="7"/>
      <c r="T442" s="7"/>
      <c r="U442" s="7"/>
      <c r="V442" s="7"/>
      <c r="W442" s="7"/>
      <c r="X442" s="7"/>
    </row>
    <row r="443" spans="1:24" x14ac:dyDescent="0.2">
      <c r="A443" s="7"/>
      <c r="B443" s="7"/>
      <c r="C443" s="7"/>
      <c r="D443" s="25"/>
      <c r="E443" s="25"/>
      <c r="F443" s="25"/>
      <c r="G443" s="25"/>
      <c r="H443" s="25"/>
      <c r="I443" s="25"/>
      <c r="J443" s="25"/>
      <c r="K443" s="25"/>
      <c r="L443" s="25"/>
      <c r="M443" s="25"/>
      <c r="N443" s="25"/>
      <c r="O443" s="25"/>
      <c r="P443" s="25"/>
      <c r="Q443" s="7"/>
      <c r="R443" s="7"/>
      <c r="S443" s="7"/>
      <c r="T443" s="7"/>
      <c r="U443" s="7"/>
      <c r="V443" s="7"/>
      <c r="W443" s="7"/>
      <c r="X443" s="7"/>
    </row>
    <row r="444" spans="1:24" x14ac:dyDescent="0.2">
      <c r="A444" s="7"/>
      <c r="B444" s="7"/>
      <c r="C444" s="7"/>
      <c r="D444" s="25"/>
      <c r="E444" s="25"/>
      <c r="F444" s="25"/>
      <c r="G444" s="25"/>
      <c r="H444" s="25"/>
      <c r="I444" s="25"/>
      <c r="J444" s="25"/>
      <c r="K444" s="25"/>
      <c r="L444" s="25"/>
      <c r="M444" s="25"/>
      <c r="N444" s="25"/>
      <c r="O444" s="25"/>
      <c r="P444" s="25"/>
      <c r="Q444" s="7"/>
      <c r="R444" s="7"/>
      <c r="S444" s="7"/>
      <c r="T444" s="7"/>
      <c r="U444" s="7"/>
      <c r="V444" s="7"/>
      <c r="W444" s="7"/>
      <c r="X444" s="7"/>
    </row>
    <row r="445" spans="1:24" x14ac:dyDescent="0.2">
      <c r="A445" s="7"/>
      <c r="B445" s="7"/>
      <c r="C445" s="7"/>
      <c r="D445" s="25"/>
      <c r="E445" s="25"/>
      <c r="F445" s="25"/>
      <c r="G445" s="25"/>
      <c r="H445" s="25"/>
      <c r="I445" s="25"/>
      <c r="J445" s="25"/>
      <c r="K445" s="25"/>
      <c r="L445" s="25"/>
      <c r="M445" s="25"/>
      <c r="N445" s="25"/>
      <c r="O445" s="25"/>
      <c r="P445" s="25"/>
      <c r="Q445" s="7"/>
      <c r="R445" s="7"/>
      <c r="S445" s="7"/>
      <c r="T445" s="7"/>
      <c r="U445" s="7"/>
      <c r="V445" s="7"/>
      <c r="W445" s="7"/>
      <c r="X445" s="7"/>
    </row>
    <row r="446" spans="1:24" x14ac:dyDescent="0.2">
      <c r="A446" s="7"/>
      <c r="B446" s="7"/>
      <c r="C446" s="7"/>
      <c r="D446" s="25"/>
      <c r="E446" s="25"/>
      <c r="F446" s="25"/>
      <c r="G446" s="25"/>
      <c r="H446" s="25"/>
      <c r="I446" s="25"/>
      <c r="J446" s="25"/>
      <c r="K446" s="25"/>
      <c r="L446" s="25"/>
      <c r="M446" s="25"/>
      <c r="N446" s="25"/>
      <c r="O446" s="25"/>
      <c r="P446" s="25"/>
      <c r="Q446" s="7"/>
      <c r="R446" s="7"/>
      <c r="S446" s="7"/>
      <c r="T446" s="7"/>
      <c r="U446" s="7"/>
      <c r="V446" s="7"/>
      <c r="W446" s="7"/>
      <c r="X446" s="7"/>
    </row>
    <row r="447" spans="1:24" x14ac:dyDescent="0.2">
      <c r="A447" s="7"/>
      <c r="B447" s="7"/>
      <c r="C447" s="7"/>
      <c r="D447" s="25"/>
      <c r="E447" s="25"/>
      <c r="F447" s="25"/>
      <c r="G447" s="25"/>
      <c r="H447" s="25"/>
      <c r="I447" s="25"/>
      <c r="J447" s="25"/>
      <c r="K447" s="25"/>
      <c r="L447" s="25"/>
      <c r="M447" s="25"/>
      <c r="N447" s="25"/>
      <c r="O447" s="25"/>
      <c r="P447" s="25"/>
      <c r="Q447" s="7"/>
      <c r="R447" s="7"/>
      <c r="S447" s="7"/>
      <c r="T447" s="7"/>
      <c r="U447" s="7"/>
      <c r="V447" s="7"/>
      <c r="W447" s="7"/>
      <c r="X447" s="7"/>
    </row>
    <row r="448" spans="1:24" x14ac:dyDescent="0.2">
      <c r="A448" s="7"/>
      <c r="B448" s="7"/>
      <c r="C448" s="7"/>
      <c r="D448" s="25"/>
      <c r="E448" s="25"/>
      <c r="F448" s="25"/>
      <c r="G448" s="25"/>
      <c r="H448" s="25"/>
      <c r="I448" s="25"/>
      <c r="J448" s="25"/>
      <c r="K448" s="25"/>
      <c r="L448" s="25"/>
      <c r="M448" s="25"/>
      <c r="N448" s="25"/>
      <c r="O448" s="25"/>
      <c r="P448" s="25"/>
      <c r="Q448" s="7"/>
      <c r="R448" s="7"/>
      <c r="S448" s="7"/>
      <c r="T448" s="7"/>
      <c r="U448" s="7"/>
      <c r="V448" s="7"/>
      <c r="W448" s="7"/>
      <c r="X448" s="7"/>
    </row>
    <row r="449" spans="1:24" x14ac:dyDescent="0.2">
      <c r="A449" s="7"/>
      <c r="B449" s="7"/>
      <c r="C449" s="7"/>
      <c r="D449" s="25"/>
      <c r="E449" s="25"/>
      <c r="F449" s="25"/>
      <c r="G449" s="25"/>
      <c r="H449" s="25"/>
      <c r="I449" s="25"/>
      <c r="J449" s="25"/>
      <c r="K449" s="25"/>
      <c r="L449" s="25"/>
      <c r="M449" s="25"/>
      <c r="N449" s="25"/>
      <c r="O449" s="25"/>
      <c r="P449" s="25"/>
      <c r="Q449" s="7"/>
      <c r="R449" s="7"/>
      <c r="S449" s="7"/>
      <c r="T449" s="7"/>
      <c r="U449" s="7"/>
      <c r="V449" s="7"/>
      <c r="W449" s="7"/>
      <c r="X449" s="7"/>
    </row>
    <row r="450" spans="1:24" x14ac:dyDescent="0.2">
      <c r="A450" s="7"/>
      <c r="B450" s="7"/>
      <c r="C450" s="7"/>
      <c r="D450" s="25"/>
      <c r="E450" s="25"/>
      <c r="F450" s="25"/>
      <c r="G450" s="25"/>
      <c r="H450" s="25"/>
      <c r="I450" s="25"/>
      <c r="J450" s="25"/>
      <c r="K450" s="25"/>
      <c r="L450" s="25"/>
      <c r="M450" s="25"/>
      <c r="N450" s="25"/>
      <c r="O450" s="25"/>
      <c r="P450" s="25"/>
      <c r="Q450" s="7"/>
      <c r="R450" s="7"/>
      <c r="S450" s="7"/>
      <c r="T450" s="7"/>
      <c r="U450" s="7"/>
      <c r="V450" s="7"/>
      <c r="W450" s="7"/>
      <c r="X450" s="7"/>
    </row>
    <row r="451" spans="1:24" x14ac:dyDescent="0.2">
      <c r="A451" s="7"/>
      <c r="B451" s="7"/>
      <c r="C451" s="7"/>
      <c r="D451" s="25"/>
      <c r="E451" s="25"/>
      <c r="F451" s="25"/>
      <c r="G451" s="25"/>
      <c r="H451" s="25"/>
      <c r="I451" s="25"/>
      <c r="J451" s="25"/>
      <c r="K451" s="25"/>
      <c r="L451" s="25"/>
      <c r="M451" s="25"/>
      <c r="N451" s="25"/>
      <c r="O451" s="25"/>
      <c r="P451" s="25"/>
      <c r="Q451" s="7"/>
      <c r="R451" s="7"/>
      <c r="S451" s="7"/>
      <c r="T451" s="7"/>
      <c r="U451" s="7"/>
      <c r="V451" s="7"/>
      <c r="W451" s="7"/>
      <c r="X451" s="7"/>
    </row>
    <row r="452" spans="1:24" x14ac:dyDescent="0.2">
      <c r="A452" s="7"/>
      <c r="B452" s="7"/>
      <c r="C452" s="7"/>
      <c r="D452" s="25"/>
      <c r="E452" s="25"/>
      <c r="F452" s="25"/>
      <c r="G452" s="25"/>
      <c r="H452" s="25"/>
      <c r="I452" s="25"/>
      <c r="J452" s="25"/>
      <c r="K452" s="25"/>
      <c r="L452" s="25"/>
      <c r="M452" s="25"/>
      <c r="N452" s="25"/>
      <c r="O452" s="25"/>
      <c r="P452" s="25"/>
      <c r="Q452" s="7"/>
      <c r="R452" s="7"/>
      <c r="S452" s="7"/>
      <c r="T452" s="7"/>
      <c r="U452" s="7"/>
      <c r="V452" s="7"/>
      <c r="W452" s="7"/>
      <c r="X452" s="7"/>
    </row>
    <row r="453" spans="1:24" x14ac:dyDescent="0.2">
      <c r="A453" s="7"/>
      <c r="B453" s="7"/>
      <c r="C453" s="7"/>
      <c r="D453" s="25"/>
      <c r="E453" s="25"/>
      <c r="F453" s="25"/>
      <c r="G453" s="25"/>
      <c r="H453" s="25"/>
      <c r="I453" s="25"/>
      <c r="J453" s="25"/>
      <c r="K453" s="25"/>
      <c r="L453" s="25"/>
      <c r="M453" s="25"/>
      <c r="N453" s="25"/>
      <c r="O453" s="25"/>
      <c r="P453" s="25"/>
      <c r="Q453" s="7"/>
      <c r="R453" s="7"/>
      <c r="S453" s="7"/>
      <c r="T453" s="7"/>
      <c r="U453" s="7"/>
      <c r="V453" s="7"/>
      <c r="W453" s="7"/>
      <c r="X453" s="7"/>
    </row>
    <row r="454" spans="1:24" x14ac:dyDescent="0.2">
      <c r="A454" s="7"/>
      <c r="B454" s="7"/>
      <c r="C454" s="7"/>
      <c r="D454" s="25"/>
      <c r="E454" s="25"/>
      <c r="F454" s="25"/>
      <c r="G454" s="25"/>
      <c r="H454" s="25"/>
      <c r="I454" s="25"/>
      <c r="J454" s="25"/>
      <c r="K454" s="25"/>
      <c r="L454" s="25"/>
      <c r="M454" s="25"/>
      <c r="N454" s="25"/>
      <c r="O454" s="25"/>
      <c r="P454" s="25"/>
      <c r="Q454" s="7"/>
      <c r="R454" s="7"/>
      <c r="S454" s="7"/>
      <c r="T454" s="7"/>
      <c r="U454" s="7"/>
      <c r="V454" s="7"/>
      <c r="W454" s="7"/>
      <c r="X454" s="7"/>
    </row>
    <row r="455" spans="1:24" x14ac:dyDescent="0.2">
      <c r="A455" s="7"/>
      <c r="B455" s="7"/>
      <c r="C455" s="7"/>
      <c r="D455" s="25"/>
      <c r="E455" s="25"/>
      <c r="F455" s="25"/>
      <c r="G455" s="25"/>
      <c r="H455" s="25"/>
      <c r="I455" s="25"/>
      <c r="J455" s="25"/>
      <c r="K455" s="25"/>
      <c r="L455" s="25"/>
      <c r="M455" s="25"/>
      <c r="N455" s="25"/>
      <c r="O455" s="25"/>
      <c r="P455" s="25"/>
      <c r="Q455" s="7"/>
      <c r="R455" s="7"/>
      <c r="S455" s="7"/>
      <c r="T455" s="7"/>
      <c r="U455" s="7"/>
      <c r="V455" s="7"/>
      <c r="W455" s="7"/>
      <c r="X455" s="7"/>
    </row>
    <row r="456" spans="1:24" x14ac:dyDescent="0.2">
      <c r="A456" s="7"/>
      <c r="B456" s="7"/>
      <c r="C456" s="7"/>
      <c r="D456" s="25"/>
      <c r="E456" s="25"/>
      <c r="F456" s="25"/>
      <c r="G456" s="25"/>
      <c r="H456" s="25"/>
      <c r="I456" s="25"/>
      <c r="J456" s="25"/>
      <c r="K456" s="25"/>
      <c r="L456" s="25"/>
      <c r="M456" s="25"/>
      <c r="N456" s="25"/>
      <c r="O456" s="25"/>
      <c r="P456" s="25"/>
      <c r="Q456" s="7"/>
      <c r="R456" s="7"/>
      <c r="S456" s="7"/>
      <c r="T456" s="7"/>
      <c r="U456" s="7"/>
      <c r="V456" s="7"/>
      <c r="W456" s="7"/>
      <c r="X456" s="7"/>
    </row>
    <row r="457" spans="1:24" x14ac:dyDescent="0.2">
      <c r="A457" s="7"/>
      <c r="B457" s="7"/>
      <c r="C457" s="7"/>
      <c r="D457" s="25"/>
      <c r="E457" s="25"/>
      <c r="F457" s="25"/>
      <c r="G457" s="25"/>
      <c r="H457" s="25"/>
      <c r="I457" s="25"/>
      <c r="J457" s="25"/>
      <c r="K457" s="25"/>
      <c r="L457" s="25"/>
      <c r="M457" s="25"/>
      <c r="N457" s="25"/>
      <c r="O457" s="25"/>
      <c r="P457" s="25"/>
      <c r="Q457" s="7"/>
      <c r="R457" s="7"/>
      <c r="S457" s="7"/>
      <c r="T457" s="7"/>
      <c r="U457" s="7"/>
      <c r="V457" s="7"/>
      <c r="W457" s="7"/>
      <c r="X457" s="7"/>
    </row>
    <row r="458" spans="1:24" x14ac:dyDescent="0.2">
      <c r="A458" s="7"/>
      <c r="B458" s="7"/>
      <c r="C458" s="7"/>
      <c r="D458" s="25"/>
      <c r="E458" s="25"/>
      <c r="F458" s="25"/>
      <c r="G458" s="25"/>
      <c r="H458" s="25"/>
      <c r="I458" s="25"/>
      <c r="J458" s="25"/>
      <c r="K458" s="25"/>
      <c r="L458" s="25"/>
      <c r="M458" s="25"/>
      <c r="N458" s="25"/>
      <c r="O458" s="25"/>
      <c r="P458" s="25"/>
      <c r="Q458" s="7"/>
      <c r="R458" s="7"/>
      <c r="S458" s="7"/>
      <c r="T458" s="7"/>
      <c r="U458" s="7"/>
      <c r="V458" s="7"/>
      <c r="W458" s="7"/>
      <c r="X458" s="7"/>
    </row>
    <row r="459" spans="1:24" x14ac:dyDescent="0.2">
      <c r="A459" s="7"/>
      <c r="B459" s="7"/>
      <c r="C459" s="7"/>
      <c r="D459" s="25"/>
      <c r="E459" s="25"/>
      <c r="F459" s="25"/>
      <c r="G459" s="25"/>
      <c r="H459" s="25"/>
      <c r="I459" s="25"/>
      <c r="J459" s="25"/>
      <c r="K459" s="25"/>
      <c r="L459" s="25"/>
      <c r="M459" s="25"/>
      <c r="N459" s="25"/>
      <c r="O459" s="25"/>
      <c r="P459" s="25"/>
      <c r="Q459" s="7"/>
      <c r="R459" s="7"/>
      <c r="S459" s="7"/>
      <c r="T459" s="7"/>
      <c r="U459" s="7"/>
      <c r="V459" s="7"/>
      <c r="W459" s="7"/>
      <c r="X459" s="7"/>
    </row>
    <row r="460" spans="1:24" x14ac:dyDescent="0.2">
      <c r="A460" s="7"/>
      <c r="B460" s="7"/>
      <c r="C460" s="7"/>
      <c r="D460" s="25"/>
      <c r="E460" s="25"/>
      <c r="F460" s="25"/>
      <c r="G460" s="25"/>
      <c r="H460" s="25"/>
      <c r="I460" s="25"/>
      <c r="J460" s="25"/>
      <c r="K460" s="25"/>
      <c r="L460" s="25"/>
      <c r="M460" s="25"/>
      <c r="N460" s="25"/>
      <c r="O460" s="25"/>
      <c r="P460" s="25"/>
      <c r="Q460" s="7"/>
      <c r="R460" s="7"/>
      <c r="S460" s="7"/>
      <c r="T460" s="7"/>
      <c r="U460" s="7"/>
      <c r="V460" s="7"/>
      <c r="W460" s="7"/>
      <c r="X460" s="7"/>
    </row>
    <row r="461" spans="1:24" x14ac:dyDescent="0.2">
      <c r="A461" s="7"/>
      <c r="B461" s="7"/>
      <c r="C461" s="7"/>
      <c r="D461" s="25"/>
      <c r="E461" s="25"/>
      <c r="F461" s="25"/>
      <c r="G461" s="25"/>
      <c r="H461" s="25"/>
      <c r="I461" s="25"/>
      <c r="J461" s="25"/>
      <c r="K461" s="25"/>
      <c r="L461" s="25"/>
      <c r="M461" s="25"/>
      <c r="N461" s="25"/>
      <c r="O461" s="25"/>
      <c r="P461" s="25"/>
      <c r="Q461" s="7"/>
      <c r="R461" s="7"/>
      <c r="S461" s="7"/>
      <c r="T461" s="7"/>
      <c r="U461" s="7"/>
      <c r="V461" s="7"/>
      <c r="W461" s="7"/>
      <c r="X461" s="7"/>
    </row>
    <row r="462" spans="1:24" x14ac:dyDescent="0.2">
      <c r="A462" s="7"/>
      <c r="B462" s="7"/>
      <c r="C462" s="7"/>
      <c r="D462" s="25"/>
      <c r="E462" s="25"/>
      <c r="F462" s="25"/>
      <c r="G462" s="25"/>
      <c r="H462" s="25"/>
      <c r="I462" s="25"/>
      <c r="J462" s="25"/>
      <c r="K462" s="25"/>
      <c r="L462" s="25"/>
      <c r="M462" s="25"/>
      <c r="N462" s="25"/>
      <c r="O462" s="25"/>
      <c r="P462" s="25"/>
      <c r="Q462" s="7"/>
      <c r="R462" s="7"/>
      <c r="S462" s="7"/>
      <c r="T462" s="7"/>
      <c r="U462" s="7"/>
      <c r="V462" s="7"/>
      <c r="W462" s="7"/>
      <c r="X462" s="7"/>
    </row>
    <row r="463" spans="1:24" x14ac:dyDescent="0.2">
      <c r="A463" s="7"/>
      <c r="B463" s="7"/>
      <c r="C463" s="7"/>
      <c r="D463" s="25"/>
      <c r="E463" s="25"/>
      <c r="F463" s="25"/>
      <c r="G463" s="25"/>
      <c r="H463" s="25"/>
      <c r="I463" s="25"/>
      <c r="J463" s="25"/>
      <c r="K463" s="25"/>
      <c r="L463" s="25"/>
      <c r="M463" s="25"/>
      <c r="N463" s="25"/>
      <c r="O463" s="25"/>
      <c r="P463" s="25"/>
      <c r="Q463" s="7"/>
      <c r="R463" s="7"/>
      <c r="S463" s="7"/>
      <c r="T463" s="7"/>
      <c r="U463" s="7"/>
      <c r="V463" s="7"/>
      <c r="W463" s="7"/>
      <c r="X463" s="7"/>
    </row>
    <row r="464" spans="1:24" x14ac:dyDescent="0.2">
      <c r="A464" s="7"/>
      <c r="B464" s="7"/>
      <c r="C464" s="7"/>
      <c r="D464" s="25"/>
      <c r="E464" s="25"/>
      <c r="F464" s="25"/>
      <c r="G464" s="25"/>
      <c r="H464" s="25"/>
      <c r="I464" s="25"/>
      <c r="J464" s="25"/>
      <c r="K464" s="25"/>
      <c r="L464" s="25"/>
      <c r="M464" s="25"/>
      <c r="N464" s="25"/>
      <c r="O464" s="25"/>
      <c r="P464" s="25"/>
      <c r="Q464" s="7"/>
      <c r="R464" s="7"/>
      <c r="S464" s="7"/>
      <c r="T464" s="7"/>
      <c r="U464" s="7"/>
      <c r="V464" s="7"/>
      <c r="W464" s="7"/>
      <c r="X464" s="7"/>
    </row>
    <row r="465" spans="1:24" x14ac:dyDescent="0.2">
      <c r="A465" s="7"/>
      <c r="B465" s="7"/>
      <c r="C465" s="7"/>
      <c r="D465" s="25"/>
      <c r="E465" s="25"/>
      <c r="F465" s="25"/>
      <c r="G465" s="25"/>
      <c r="H465" s="25"/>
      <c r="I465" s="25"/>
      <c r="J465" s="25"/>
      <c r="K465" s="25"/>
      <c r="L465" s="25"/>
      <c r="M465" s="25"/>
      <c r="N465" s="25"/>
      <c r="O465" s="25"/>
      <c r="P465" s="25"/>
      <c r="Q465" s="7"/>
      <c r="R465" s="7"/>
      <c r="S465" s="7"/>
      <c r="T465" s="7"/>
      <c r="U465" s="7"/>
      <c r="V465" s="7"/>
      <c r="W465" s="7"/>
      <c r="X465" s="7"/>
    </row>
    <row r="466" spans="1:24" x14ac:dyDescent="0.2">
      <c r="A466" s="7"/>
      <c r="B466" s="7"/>
      <c r="C466" s="7"/>
      <c r="D466" s="25"/>
      <c r="E466" s="25"/>
      <c r="F466" s="25"/>
      <c r="G466" s="25"/>
      <c r="H466" s="25"/>
      <c r="I466" s="25"/>
      <c r="J466" s="25"/>
      <c r="K466" s="25"/>
      <c r="L466" s="25"/>
      <c r="M466" s="25"/>
      <c r="N466" s="25"/>
      <c r="O466" s="25"/>
      <c r="P466" s="25"/>
      <c r="Q466" s="7"/>
      <c r="R466" s="7"/>
      <c r="S466" s="7"/>
      <c r="T466" s="7"/>
      <c r="U466" s="7"/>
      <c r="V466" s="7"/>
      <c r="W466" s="7"/>
      <c r="X466" s="7"/>
    </row>
    <row r="467" spans="1:24" x14ac:dyDescent="0.2">
      <c r="A467" s="7"/>
      <c r="B467" s="7"/>
      <c r="C467" s="7"/>
      <c r="D467" s="25"/>
      <c r="E467" s="25"/>
      <c r="F467" s="25"/>
      <c r="G467" s="25"/>
      <c r="H467" s="25"/>
      <c r="I467" s="25"/>
      <c r="J467" s="25"/>
      <c r="K467" s="25"/>
      <c r="L467" s="25"/>
      <c r="M467" s="25"/>
      <c r="N467" s="25"/>
      <c r="O467" s="25"/>
      <c r="P467" s="25"/>
      <c r="Q467" s="7"/>
      <c r="R467" s="7"/>
      <c r="S467" s="7"/>
      <c r="T467" s="7"/>
      <c r="U467" s="7"/>
      <c r="V467" s="7"/>
      <c r="W467" s="7"/>
      <c r="X467" s="7"/>
    </row>
    <row r="468" spans="1:24" x14ac:dyDescent="0.2">
      <c r="A468" s="7"/>
      <c r="B468" s="7"/>
      <c r="C468" s="7"/>
      <c r="D468" s="25"/>
      <c r="E468" s="25"/>
      <c r="F468" s="25"/>
      <c r="G468" s="25"/>
      <c r="H468" s="25"/>
      <c r="I468" s="25"/>
      <c r="J468" s="25"/>
      <c r="K468" s="25"/>
      <c r="L468" s="25"/>
      <c r="M468" s="25"/>
      <c r="N468" s="25"/>
      <c r="O468" s="25"/>
      <c r="P468" s="25"/>
      <c r="Q468" s="7"/>
      <c r="R468" s="7"/>
      <c r="S468" s="7"/>
      <c r="T468" s="7"/>
      <c r="U468" s="7"/>
      <c r="V468" s="7"/>
      <c r="W468" s="7"/>
      <c r="X468" s="7"/>
    </row>
    <row r="469" spans="1:24" x14ac:dyDescent="0.2">
      <c r="A469" s="7"/>
      <c r="B469" s="7"/>
      <c r="C469" s="7"/>
      <c r="D469" s="25"/>
      <c r="E469" s="25"/>
      <c r="F469" s="25"/>
      <c r="G469" s="25"/>
      <c r="H469" s="25"/>
      <c r="I469" s="25"/>
      <c r="J469" s="25"/>
      <c r="K469" s="25"/>
      <c r="L469" s="25"/>
      <c r="M469" s="25"/>
      <c r="N469" s="25"/>
      <c r="O469" s="25"/>
      <c r="P469" s="25"/>
      <c r="Q469" s="7"/>
      <c r="R469" s="7"/>
      <c r="S469" s="7"/>
      <c r="T469" s="7"/>
      <c r="U469" s="7"/>
      <c r="V469" s="7"/>
      <c r="W469" s="7"/>
      <c r="X469" s="7"/>
    </row>
    <row r="470" spans="1:24" x14ac:dyDescent="0.2">
      <c r="A470" s="7"/>
      <c r="B470" s="7"/>
      <c r="C470" s="7"/>
      <c r="D470" s="25"/>
      <c r="E470" s="25"/>
      <c r="F470" s="25"/>
      <c r="G470" s="25"/>
      <c r="H470" s="25"/>
      <c r="I470" s="25"/>
      <c r="J470" s="25"/>
      <c r="K470" s="25"/>
      <c r="L470" s="25"/>
      <c r="M470" s="25"/>
      <c r="N470" s="25"/>
      <c r="O470" s="25"/>
      <c r="P470" s="25"/>
      <c r="Q470" s="7"/>
      <c r="R470" s="7"/>
      <c r="S470" s="7"/>
      <c r="T470" s="7"/>
      <c r="U470" s="7"/>
      <c r="V470" s="7"/>
      <c r="W470" s="7"/>
      <c r="X470" s="7"/>
    </row>
    <row r="471" spans="1:24" x14ac:dyDescent="0.2">
      <c r="A471" s="7"/>
      <c r="B471" s="7"/>
      <c r="C471" s="7"/>
      <c r="D471" s="25"/>
      <c r="E471" s="25"/>
      <c r="F471" s="25"/>
      <c r="G471" s="25"/>
      <c r="H471" s="25"/>
      <c r="I471" s="25"/>
      <c r="J471" s="25"/>
      <c r="K471" s="25"/>
      <c r="L471" s="25"/>
      <c r="M471" s="25"/>
      <c r="N471" s="25"/>
      <c r="O471" s="25"/>
      <c r="P471" s="25"/>
      <c r="Q471" s="7"/>
      <c r="R471" s="7"/>
      <c r="S471" s="7"/>
      <c r="T471" s="7"/>
      <c r="U471" s="7"/>
      <c r="V471" s="7"/>
      <c r="W471" s="7"/>
      <c r="X471" s="7"/>
    </row>
    <row r="472" spans="1:24" x14ac:dyDescent="0.2">
      <c r="A472" s="7"/>
      <c r="B472" s="7"/>
      <c r="C472" s="7"/>
      <c r="D472" s="25"/>
      <c r="E472" s="25"/>
      <c r="F472" s="25"/>
      <c r="G472" s="25"/>
      <c r="H472" s="25"/>
      <c r="I472" s="25"/>
      <c r="J472" s="25"/>
      <c r="K472" s="25"/>
      <c r="L472" s="25"/>
      <c r="M472" s="25"/>
      <c r="N472" s="25"/>
      <c r="O472" s="25"/>
      <c r="P472" s="25"/>
      <c r="Q472" s="7"/>
      <c r="R472" s="7"/>
      <c r="S472" s="7"/>
      <c r="T472" s="7"/>
      <c r="U472" s="7"/>
      <c r="V472" s="7"/>
      <c r="W472" s="7"/>
      <c r="X472" s="7"/>
    </row>
    <row r="473" spans="1:24" x14ac:dyDescent="0.2">
      <c r="A473" s="7"/>
      <c r="B473" s="7"/>
      <c r="C473" s="7"/>
      <c r="D473" s="25"/>
      <c r="E473" s="25"/>
      <c r="F473" s="25"/>
      <c r="G473" s="25"/>
      <c r="H473" s="25"/>
      <c r="I473" s="25"/>
      <c r="J473" s="25"/>
      <c r="K473" s="25"/>
      <c r="L473" s="25"/>
      <c r="M473" s="25"/>
      <c r="N473" s="25"/>
      <c r="O473" s="25"/>
      <c r="P473" s="25"/>
      <c r="Q473" s="7"/>
      <c r="R473" s="7"/>
      <c r="S473" s="7"/>
      <c r="T473" s="7"/>
      <c r="U473" s="7"/>
      <c r="V473" s="7"/>
      <c r="W473" s="7"/>
      <c r="X473" s="7"/>
    </row>
    <row r="474" spans="1:24" x14ac:dyDescent="0.2">
      <c r="A474" s="7"/>
      <c r="B474" s="7"/>
      <c r="C474" s="7"/>
      <c r="D474" s="25"/>
      <c r="E474" s="25"/>
      <c r="F474" s="25"/>
      <c r="G474" s="25"/>
      <c r="H474" s="25"/>
      <c r="I474" s="25"/>
      <c r="J474" s="25"/>
      <c r="K474" s="25"/>
      <c r="L474" s="25"/>
      <c r="M474" s="25"/>
      <c r="N474" s="25"/>
      <c r="O474" s="25"/>
      <c r="P474" s="25"/>
      <c r="Q474" s="7"/>
      <c r="R474" s="7"/>
      <c r="S474" s="7"/>
      <c r="T474" s="7"/>
      <c r="U474" s="7"/>
      <c r="V474" s="7"/>
      <c r="W474" s="7"/>
      <c r="X474" s="7"/>
    </row>
    <row r="475" spans="1:24" x14ac:dyDescent="0.2">
      <c r="A475" s="7"/>
      <c r="B475" s="7"/>
      <c r="C475" s="7"/>
      <c r="D475" s="25"/>
      <c r="E475" s="25"/>
      <c r="F475" s="25"/>
      <c r="G475" s="25"/>
      <c r="H475" s="25"/>
      <c r="I475" s="25"/>
      <c r="J475" s="25"/>
      <c r="K475" s="25"/>
      <c r="L475" s="25"/>
      <c r="M475" s="25"/>
      <c r="N475" s="25"/>
      <c r="O475" s="25"/>
      <c r="P475" s="25"/>
      <c r="Q475" s="7"/>
      <c r="R475" s="7"/>
      <c r="S475" s="7"/>
      <c r="T475" s="7"/>
      <c r="U475" s="7"/>
      <c r="V475" s="7"/>
      <c r="W475" s="7"/>
      <c r="X475" s="7"/>
    </row>
    <row r="476" spans="1:24" x14ac:dyDescent="0.2">
      <c r="A476" s="7"/>
      <c r="B476" s="7"/>
      <c r="C476" s="7"/>
      <c r="D476" s="25"/>
      <c r="E476" s="25"/>
      <c r="F476" s="25"/>
      <c r="G476" s="25"/>
      <c r="H476" s="25"/>
      <c r="I476" s="25"/>
      <c r="J476" s="25"/>
      <c r="K476" s="25"/>
      <c r="L476" s="25"/>
      <c r="M476" s="25"/>
      <c r="N476" s="25"/>
      <c r="O476" s="25"/>
      <c r="P476" s="25"/>
      <c r="Q476" s="7"/>
      <c r="R476" s="7"/>
      <c r="S476" s="7"/>
      <c r="T476" s="7"/>
      <c r="U476" s="7"/>
      <c r="V476" s="7"/>
      <c r="W476" s="7"/>
      <c r="X476" s="7"/>
    </row>
    <row r="477" spans="1:24" x14ac:dyDescent="0.2">
      <c r="A477" s="7"/>
      <c r="B477" s="7"/>
      <c r="C477" s="7"/>
      <c r="D477" s="25"/>
      <c r="E477" s="25"/>
      <c r="F477" s="25"/>
      <c r="G477" s="25"/>
      <c r="H477" s="25"/>
      <c r="I477" s="25"/>
      <c r="J477" s="25"/>
      <c r="K477" s="25"/>
      <c r="L477" s="25"/>
      <c r="M477" s="25"/>
      <c r="N477" s="25"/>
      <c r="O477" s="25"/>
      <c r="P477" s="25"/>
      <c r="Q477" s="7"/>
      <c r="R477" s="7"/>
      <c r="S477" s="7"/>
      <c r="T477" s="7"/>
      <c r="U477" s="7"/>
      <c r="V477" s="7"/>
      <c r="W477" s="7"/>
      <c r="X477" s="7"/>
    </row>
    <row r="478" spans="1:24" x14ac:dyDescent="0.2">
      <c r="A478" s="7"/>
      <c r="B478" s="7"/>
      <c r="C478" s="7"/>
      <c r="D478" s="25"/>
      <c r="E478" s="25"/>
      <c r="F478" s="25"/>
      <c r="G478" s="25"/>
      <c r="H478" s="25"/>
      <c r="I478" s="25"/>
      <c r="J478" s="25"/>
      <c r="K478" s="25"/>
      <c r="L478" s="25"/>
      <c r="M478" s="25"/>
      <c r="N478" s="25"/>
      <c r="O478" s="25"/>
      <c r="P478" s="25"/>
      <c r="Q478" s="7"/>
      <c r="R478" s="7"/>
      <c r="S478" s="7"/>
      <c r="T478" s="7"/>
      <c r="U478" s="7"/>
      <c r="V478" s="7"/>
      <c r="W478" s="7"/>
      <c r="X478" s="7"/>
    </row>
    <row r="479" spans="1:24" x14ac:dyDescent="0.2">
      <c r="A479" s="7"/>
      <c r="B479" s="7"/>
      <c r="C479" s="7"/>
      <c r="D479" s="25"/>
      <c r="E479" s="25"/>
      <c r="F479" s="25"/>
      <c r="G479" s="25"/>
      <c r="H479" s="25"/>
      <c r="I479" s="25"/>
      <c r="J479" s="25"/>
      <c r="K479" s="25"/>
      <c r="L479" s="25"/>
      <c r="M479" s="25"/>
      <c r="N479" s="25"/>
      <c r="O479" s="25"/>
      <c r="P479" s="25"/>
      <c r="Q479" s="7"/>
      <c r="R479" s="7"/>
      <c r="S479" s="7"/>
      <c r="T479" s="7"/>
      <c r="U479" s="7"/>
      <c r="V479" s="7"/>
      <c r="W479" s="7"/>
      <c r="X479" s="7"/>
    </row>
    <row r="480" spans="1:24" x14ac:dyDescent="0.2">
      <c r="A480" s="7"/>
      <c r="B480" s="7"/>
      <c r="C480" s="7"/>
      <c r="D480" s="25"/>
      <c r="E480" s="25"/>
      <c r="F480" s="25"/>
      <c r="G480" s="25"/>
      <c r="H480" s="25"/>
      <c r="I480" s="25"/>
      <c r="J480" s="25"/>
      <c r="K480" s="25"/>
      <c r="L480" s="25"/>
      <c r="M480" s="25"/>
      <c r="N480" s="25"/>
      <c r="O480" s="25"/>
      <c r="P480" s="25"/>
      <c r="Q480" s="7"/>
      <c r="R480" s="7"/>
      <c r="S480" s="7"/>
      <c r="T480" s="7"/>
      <c r="U480" s="7"/>
      <c r="V480" s="7"/>
      <c r="W480" s="7"/>
      <c r="X480" s="7"/>
    </row>
    <row r="481" spans="1:24" x14ac:dyDescent="0.2">
      <c r="A481" s="7"/>
      <c r="B481" s="7"/>
      <c r="C481" s="7"/>
      <c r="D481" s="25"/>
      <c r="E481" s="25"/>
      <c r="F481" s="25"/>
      <c r="G481" s="25"/>
      <c r="H481" s="25"/>
      <c r="I481" s="25"/>
      <c r="J481" s="25"/>
      <c r="K481" s="25"/>
      <c r="L481" s="25"/>
      <c r="M481" s="25"/>
      <c r="N481" s="25"/>
      <c r="O481" s="25"/>
      <c r="P481" s="25"/>
      <c r="Q481" s="7"/>
      <c r="R481" s="7"/>
      <c r="S481" s="7"/>
      <c r="T481" s="7"/>
      <c r="U481" s="7"/>
      <c r="V481" s="7"/>
      <c r="W481" s="7"/>
      <c r="X481" s="7"/>
    </row>
    <row r="482" spans="1:24" x14ac:dyDescent="0.2">
      <c r="A482" s="7"/>
      <c r="B482" s="7"/>
      <c r="C482" s="7"/>
      <c r="D482" s="25"/>
      <c r="E482" s="25"/>
      <c r="F482" s="25"/>
      <c r="G482" s="25"/>
      <c r="H482" s="25"/>
      <c r="I482" s="25"/>
      <c r="J482" s="25"/>
      <c r="K482" s="25"/>
      <c r="L482" s="25"/>
      <c r="M482" s="25"/>
      <c r="N482" s="25"/>
      <c r="O482" s="25"/>
      <c r="P482" s="25"/>
      <c r="Q482" s="7"/>
      <c r="R482" s="7"/>
      <c r="S482" s="7"/>
      <c r="T482" s="7"/>
      <c r="U482" s="7"/>
      <c r="V482" s="7"/>
      <c r="W482" s="7"/>
      <c r="X482" s="7"/>
    </row>
    <row r="483" spans="1:24" x14ac:dyDescent="0.2">
      <c r="A483" s="7"/>
      <c r="B483" s="7"/>
      <c r="C483" s="7"/>
      <c r="D483" s="25"/>
      <c r="E483" s="25"/>
      <c r="F483" s="25"/>
      <c r="G483" s="25"/>
      <c r="H483" s="25"/>
      <c r="I483" s="25"/>
      <c r="J483" s="25"/>
      <c r="K483" s="25"/>
      <c r="L483" s="25"/>
      <c r="M483" s="25"/>
      <c r="N483" s="25"/>
      <c r="O483" s="25"/>
      <c r="P483" s="25"/>
      <c r="Q483" s="7"/>
      <c r="R483" s="7"/>
      <c r="S483" s="7"/>
      <c r="T483" s="7"/>
      <c r="U483" s="7"/>
      <c r="V483" s="7"/>
      <c r="W483" s="7"/>
      <c r="X483" s="7"/>
    </row>
    <row r="484" spans="1:24" x14ac:dyDescent="0.2">
      <c r="A484" s="7"/>
      <c r="B484" s="7"/>
      <c r="C484" s="7"/>
      <c r="D484" s="25"/>
      <c r="E484" s="25"/>
      <c r="F484" s="25"/>
      <c r="G484" s="25"/>
      <c r="H484" s="25"/>
      <c r="I484" s="25"/>
      <c r="J484" s="25"/>
      <c r="K484" s="25"/>
      <c r="L484" s="25"/>
      <c r="M484" s="25"/>
      <c r="N484" s="25"/>
      <c r="O484" s="25"/>
      <c r="P484" s="25"/>
      <c r="Q484" s="7"/>
      <c r="R484" s="7"/>
      <c r="S484" s="7"/>
      <c r="T484" s="7"/>
      <c r="U484" s="7"/>
      <c r="V484" s="7"/>
      <c r="W484" s="7"/>
      <c r="X484" s="7"/>
    </row>
    <row r="485" spans="1:24" x14ac:dyDescent="0.2">
      <c r="A485" s="7"/>
      <c r="B485" s="7"/>
      <c r="C485" s="7"/>
      <c r="D485" s="25"/>
      <c r="E485" s="25"/>
      <c r="F485" s="25"/>
      <c r="G485" s="25"/>
      <c r="H485" s="25"/>
      <c r="I485" s="25"/>
      <c r="J485" s="25"/>
      <c r="K485" s="25"/>
      <c r="L485" s="25"/>
      <c r="M485" s="25"/>
      <c r="N485" s="25"/>
      <c r="O485" s="25"/>
      <c r="P485" s="25"/>
      <c r="Q485" s="7"/>
      <c r="R485" s="7"/>
      <c r="S485" s="7"/>
      <c r="T485" s="7"/>
      <c r="U485" s="7"/>
      <c r="V485" s="7"/>
      <c r="W485" s="7"/>
      <c r="X485" s="7"/>
    </row>
    <row r="486" spans="1:24" x14ac:dyDescent="0.2">
      <c r="A486" s="7"/>
      <c r="B486" s="7"/>
      <c r="C486" s="7"/>
      <c r="D486" s="25"/>
      <c r="E486" s="25"/>
      <c r="F486" s="25"/>
      <c r="G486" s="25"/>
      <c r="H486" s="25"/>
      <c r="I486" s="25"/>
      <c r="J486" s="25"/>
      <c r="K486" s="25"/>
      <c r="L486" s="25"/>
      <c r="M486" s="25"/>
      <c r="N486" s="25"/>
      <c r="O486" s="25"/>
      <c r="P486" s="25"/>
      <c r="Q486" s="7"/>
      <c r="R486" s="7"/>
      <c r="S486" s="7"/>
      <c r="T486" s="7"/>
      <c r="U486" s="7"/>
      <c r="V486" s="7"/>
      <c r="W486" s="7"/>
      <c r="X486" s="7"/>
    </row>
    <row r="487" spans="1:24" x14ac:dyDescent="0.2">
      <c r="A487" s="7"/>
      <c r="B487" s="7"/>
      <c r="C487" s="7"/>
      <c r="D487" s="25"/>
      <c r="E487" s="25"/>
      <c r="F487" s="25"/>
      <c r="G487" s="25"/>
      <c r="H487" s="25"/>
      <c r="I487" s="25"/>
      <c r="J487" s="25"/>
      <c r="K487" s="25"/>
      <c r="L487" s="25"/>
      <c r="M487" s="25"/>
      <c r="N487" s="25"/>
      <c r="O487" s="25"/>
      <c r="P487" s="25"/>
      <c r="Q487" s="7"/>
      <c r="R487" s="7"/>
      <c r="S487" s="7"/>
      <c r="T487" s="7"/>
      <c r="U487" s="7"/>
      <c r="V487" s="7"/>
      <c r="W487" s="7"/>
      <c r="X487" s="7"/>
    </row>
    <row r="488" spans="1:24" x14ac:dyDescent="0.2">
      <c r="A488" s="7"/>
      <c r="B488" s="7"/>
      <c r="C488" s="7"/>
      <c r="D488" s="25"/>
      <c r="E488" s="25"/>
      <c r="F488" s="25"/>
      <c r="G488" s="25"/>
      <c r="H488" s="25"/>
      <c r="I488" s="25"/>
      <c r="J488" s="25"/>
      <c r="K488" s="25"/>
      <c r="L488" s="25"/>
      <c r="M488" s="25"/>
      <c r="N488" s="25"/>
      <c r="O488" s="25"/>
      <c r="P488" s="25"/>
      <c r="Q488" s="7"/>
      <c r="R488" s="7"/>
      <c r="S488" s="7"/>
      <c r="T488" s="7"/>
      <c r="U488" s="7"/>
      <c r="V488" s="7"/>
      <c r="W488" s="7"/>
      <c r="X488" s="7"/>
    </row>
    <row r="489" spans="1:24" x14ac:dyDescent="0.2">
      <c r="A489" s="7"/>
      <c r="B489" s="7"/>
      <c r="C489" s="7"/>
      <c r="D489" s="25"/>
      <c r="E489" s="25"/>
      <c r="F489" s="25"/>
      <c r="G489" s="25"/>
      <c r="H489" s="25"/>
      <c r="I489" s="25"/>
      <c r="J489" s="25"/>
      <c r="K489" s="25"/>
      <c r="L489" s="25"/>
      <c r="M489" s="25"/>
      <c r="N489" s="25"/>
      <c r="O489" s="25"/>
      <c r="P489" s="25"/>
      <c r="Q489" s="7"/>
      <c r="R489" s="7"/>
      <c r="S489" s="7"/>
      <c r="T489" s="7"/>
      <c r="U489" s="7"/>
      <c r="V489" s="7"/>
      <c r="W489" s="7"/>
      <c r="X489" s="7"/>
    </row>
    <row r="490" spans="1:24" x14ac:dyDescent="0.2">
      <c r="A490" s="7"/>
      <c r="B490" s="7"/>
      <c r="C490" s="7"/>
      <c r="D490" s="25"/>
      <c r="E490" s="25"/>
      <c r="F490" s="25"/>
      <c r="G490" s="25"/>
      <c r="H490" s="25"/>
      <c r="I490" s="25"/>
      <c r="J490" s="25"/>
      <c r="K490" s="25"/>
      <c r="L490" s="25"/>
      <c r="M490" s="25"/>
      <c r="N490" s="25"/>
      <c r="O490" s="25"/>
      <c r="P490" s="25"/>
      <c r="Q490" s="7"/>
      <c r="R490" s="7"/>
      <c r="S490" s="7"/>
      <c r="T490" s="7"/>
      <c r="U490" s="7"/>
      <c r="V490" s="7"/>
      <c r="W490" s="7"/>
      <c r="X490" s="7"/>
    </row>
    <row r="491" spans="1:24" x14ac:dyDescent="0.2">
      <c r="A491" s="7"/>
      <c r="B491" s="7"/>
      <c r="C491" s="7"/>
      <c r="D491" s="25"/>
      <c r="E491" s="25"/>
      <c r="F491" s="25"/>
      <c r="G491" s="25"/>
      <c r="H491" s="25"/>
      <c r="I491" s="25"/>
      <c r="J491" s="25"/>
      <c r="K491" s="25"/>
      <c r="L491" s="25"/>
      <c r="M491" s="25"/>
      <c r="N491" s="25"/>
      <c r="O491" s="25"/>
      <c r="P491" s="25"/>
      <c r="Q491" s="7"/>
      <c r="R491" s="7"/>
      <c r="S491" s="7"/>
      <c r="T491" s="7"/>
      <c r="U491" s="7"/>
      <c r="V491" s="7"/>
      <c r="W491" s="7"/>
      <c r="X491" s="7"/>
    </row>
    <row r="492" spans="1:24" x14ac:dyDescent="0.2">
      <c r="A492" s="7"/>
      <c r="B492" s="7"/>
      <c r="C492" s="7"/>
      <c r="D492" s="25"/>
      <c r="E492" s="25"/>
      <c r="F492" s="25"/>
      <c r="G492" s="25"/>
      <c r="H492" s="25"/>
      <c r="I492" s="25"/>
      <c r="J492" s="25"/>
      <c r="K492" s="25"/>
      <c r="L492" s="25"/>
      <c r="M492" s="25"/>
      <c r="N492" s="25"/>
      <c r="O492" s="25"/>
      <c r="P492" s="25"/>
      <c r="Q492" s="7"/>
      <c r="R492" s="7"/>
      <c r="S492" s="7"/>
      <c r="T492" s="7"/>
      <c r="U492" s="7"/>
      <c r="V492" s="7"/>
      <c r="W492" s="7"/>
      <c r="X492" s="7"/>
    </row>
    <row r="493" spans="1:24" x14ac:dyDescent="0.2">
      <c r="A493" s="7"/>
      <c r="B493" s="7"/>
      <c r="C493" s="7"/>
      <c r="D493" s="25"/>
      <c r="E493" s="25"/>
      <c r="F493" s="25"/>
      <c r="G493" s="25"/>
      <c r="H493" s="25"/>
      <c r="I493" s="25"/>
      <c r="J493" s="25"/>
      <c r="K493" s="25"/>
      <c r="L493" s="25"/>
      <c r="M493" s="25"/>
      <c r="N493" s="25"/>
      <c r="O493" s="25"/>
      <c r="P493" s="25"/>
      <c r="Q493" s="7"/>
      <c r="R493" s="7"/>
      <c r="S493" s="7"/>
      <c r="T493" s="7"/>
      <c r="U493" s="7"/>
      <c r="V493" s="7"/>
      <c r="W493" s="7"/>
      <c r="X493" s="7"/>
    </row>
    <row r="494" spans="1:24" x14ac:dyDescent="0.2">
      <c r="A494" s="7"/>
      <c r="B494" s="7"/>
      <c r="C494" s="7"/>
      <c r="D494" s="25"/>
      <c r="E494" s="25"/>
      <c r="F494" s="25"/>
      <c r="G494" s="25"/>
      <c r="H494" s="25"/>
      <c r="I494" s="25"/>
      <c r="J494" s="25"/>
      <c r="K494" s="25"/>
      <c r="L494" s="25"/>
      <c r="M494" s="25"/>
      <c r="N494" s="25"/>
      <c r="O494" s="25"/>
      <c r="P494" s="25"/>
      <c r="Q494" s="7"/>
      <c r="R494" s="7"/>
      <c r="S494" s="7"/>
      <c r="T494" s="7"/>
      <c r="U494" s="7"/>
      <c r="V494" s="7"/>
      <c r="W494" s="7"/>
      <c r="X494" s="7"/>
    </row>
    <row r="495" spans="1:24" x14ac:dyDescent="0.2">
      <c r="A495" s="7"/>
      <c r="B495" s="7"/>
      <c r="C495" s="7"/>
      <c r="D495" s="25"/>
      <c r="E495" s="25"/>
      <c r="F495" s="25"/>
      <c r="G495" s="25"/>
      <c r="H495" s="25"/>
      <c r="I495" s="25"/>
      <c r="J495" s="25"/>
      <c r="K495" s="25"/>
      <c r="L495" s="25"/>
      <c r="M495" s="25"/>
      <c r="N495" s="25"/>
      <c r="O495" s="25"/>
      <c r="P495" s="25"/>
      <c r="Q495" s="7"/>
      <c r="R495" s="7"/>
      <c r="S495" s="7"/>
      <c r="T495" s="7"/>
      <c r="U495" s="7"/>
      <c r="V495" s="7"/>
      <c r="W495" s="7"/>
      <c r="X495" s="7"/>
    </row>
    <row r="496" spans="1:24" x14ac:dyDescent="0.2">
      <c r="A496" s="7"/>
      <c r="B496" s="7"/>
      <c r="C496" s="7"/>
      <c r="D496" s="25"/>
      <c r="E496" s="25"/>
      <c r="F496" s="25"/>
      <c r="G496" s="25"/>
      <c r="H496" s="25"/>
      <c r="I496" s="25"/>
      <c r="J496" s="25"/>
      <c r="K496" s="25"/>
      <c r="L496" s="25"/>
      <c r="M496" s="25"/>
      <c r="N496" s="25"/>
      <c r="O496" s="25"/>
      <c r="P496" s="25"/>
      <c r="Q496" s="7"/>
      <c r="R496" s="7"/>
      <c r="S496" s="7"/>
      <c r="T496" s="7"/>
      <c r="U496" s="7"/>
      <c r="V496" s="7"/>
      <c r="W496" s="7"/>
      <c r="X496" s="7"/>
    </row>
    <row r="497" spans="1:24" x14ac:dyDescent="0.2">
      <c r="A497" s="7"/>
      <c r="B497" s="7"/>
      <c r="C497" s="7"/>
      <c r="D497" s="25"/>
      <c r="E497" s="25"/>
      <c r="F497" s="25"/>
      <c r="G497" s="25"/>
      <c r="H497" s="25"/>
      <c r="I497" s="25"/>
      <c r="J497" s="25"/>
      <c r="K497" s="25"/>
      <c r="L497" s="25"/>
      <c r="M497" s="25"/>
      <c r="N497" s="25"/>
      <c r="O497" s="25"/>
      <c r="P497" s="25"/>
      <c r="Q497" s="7"/>
      <c r="R497" s="7"/>
      <c r="S497" s="7"/>
      <c r="T497" s="7"/>
      <c r="U497" s="7"/>
      <c r="V497" s="7"/>
      <c r="W497" s="7"/>
      <c r="X497" s="7"/>
    </row>
    <row r="498" spans="1:24" x14ac:dyDescent="0.2">
      <c r="A498" s="7"/>
      <c r="B498" s="7"/>
      <c r="C498" s="7"/>
      <c r="D498" s="25"/>
      <c r="E498" s="25"/>
      <c r="F498" s="25"/>
      <c r="G498" s="25"/>
      <c r="H498" s="25"/>
      <c r="I498" s="25"/>
      <c r="J498" s="25"/>
      <c r="K498" s="25"/>
      <c r="L498" s="25"/>
      <c r="M498" s="25"/>
      <c r="N498" s="25"/>
      <c r="O498" s="25"/>
      <c r="P498" s="25"/>
      <c r="Q498" s="7"/>
      <c r="R498" s="7"/>
      <c r="S498" s="7"/>
      <c r="T498" s="7"/>
      <c r="U498" s="7"/>
      <c r="V498" s="7"/>
      <c r="W498" s="7"/>
      <c r="X498" s="7"/>
    </row>
    <row r="499" spans="1:24" x14ac:dyDescent="0.2">
      <c r="A499" s="7"/>
      <c r="B499" s="7"/>
      <c r="C499" s="7"/>
      <c r="D499" s="25"/>
      <c r="E499" s="25"/>
      <c r="F499" s="25"/>
      <c r="G499" s="25"/>
      <c r="H499" s="25"/>
      <c r="I499" s="25"/>
      <c r="J499" s="25"/>
      <c r="K499" s="25"/>
      <c r="L499" s="25"/>
      <c r="M499" s="25"/>
      <c r="N499" s="25"/>
      <c r="O499" s="25"/>
      <c r="P499" s="25"/>
      <c r="Q499" s="7"/>
      <c r="R499" s="7"/>
      <c r="S499" s="7"/>
      <c r="T499" s="7"/>
      <c r="U499" s="7"/>
      <c r="V499" s="7"/>
      <c r="W499" s="7"/>
      <c r="X499" s="7"/>
    </row>
    <row r="500" spans="1:24" x14ac:dyDescent="0.2">
      <c r="A500" s="7"/>
      <c r="B500" s="7"/>
      <c r="C500" s="7"/>
      <c r="D500" s="25"/>
      <c r="E500" s="25"/>
      <c r="F500" s="25"/>
      <c r="G500" s="25"/>
      <c r="H500" s="25"/>
      <c r="I500" s="25"/>
      <c r="J500" s="25"/>
      <c r="K500" s="25"/>
      <c r="L500" s="25"/>
      <c r="M500" s="25"/>
      <c r="N500" s="25"/>
      <c r="O500" s="25"/>
      <c r="P500" s="25"/>
      <c r="Q500" s="7"/>
      <c r="R500" s="7"/>
      <c r="S500" s="7"/>
      <c r="T500" s="7"/>
      <c r="U500" s="7"/>
      <c r="V500" s="7"/>
      <c r="W500" s="7"/>
      <c r="X500" s="7"/>
    </row>
    <row r="501" spans="1:24" x14ac:dyDescent="0.2">
      <c r="A501" s="7"/>
      <c r="B501" s="7"/>
      <c r="C501" s="7"/>
      <c r="D501" s="25"/>
      <c r="E501" s="25"/>
      <c r="F501" s="25"/>
      <c r="G501" s="25"/>
      <c r="H501" s="25"/>
      <c r="I501" s="25"/>
      <c r="J501" s="25"/>
      <c r="K501" s="25"/>
      <c r="L501" s="25"/>
      <c r="M501" s="25"/>
      <c r="N501" s="25"/>
      <c r="O501" s="25"/>
      <c r="P501" s="25"/>
      <c r="Q501" s="7"/>
      <c r="R501" s="7"/>
      <c r="S501" s="7"/>
      <c r="T501" s="7"/>
      <c r="U501" s="7"/>
      <c r="V501" s="7"/>
      <c r="W501" s="7"/>
      <c r="X501" s="7"/>
    </row>
    <row r="502" spans="1:24" x14ac:dyDescent="0.2">
      <c r="A502" s="7"/>
      <c r="B502" s="7"/>
      <c r="C502" s="7"/>
      <c r="D502" s="25"/>
      <c r="E502" s="25"/>
      <c r="F502" s="25"/>
      <c r="G502" s="25"/>
      <c r="H502" s="25"/>
      <c r="I502" s="25"/>
      <c r="J502" s="25"/>
      <c r="K502" s="25"/>
      <c r="L502" s="25"/>
      <c r="M502" s="25"/>
      <c r="N502" s="25"/>
      <c r="O502" s="25"/>
      <c r="P502" s="25"/>
      <c r="Q502" s="7"/>
      <c r="R502" s="7"/>
      <c r="S502" s="7"/>
      <c r="T502" s="7"/>
      <c r="U502" s="7"/>
      <c r="V502" s="7"/>
      <c r="W502" s="7"/>
      <c r="X502" s="7"/>
    </row>
    <row r="503" spans="1:24" x14ac:dyDescent="0.2">
      <c r="A503" s="7"/>
      <c r="B503" s="7"/>
      <c r="C503" s="7"/>
      <c r="D503" s="25"/>
      <c r="E503" s="25"/>
      <c r="F503" s="25"/>
      <c r="G503" s="25"/>
      <c r="H503" s="25"/>
      <c r="I503" s="25"/>
      <c r="J503" s="25"/>
      <c r="K503" s="25"/>
      <c r="L503" s="25"/>
      <c r="M503" s="25"/>
      <c r="N503" s="25"/>
      <c r="O503" s="25"/>
      <c r="P503" s="25"/>
      <c r="Q503" s="7"/>
      <c r="R503" s="7"/>
      <c r="S503" s="7"/>
      <c r="T503" s="7"/>
      <c r="U503" s="7"/>
      <c r="V503" s="7"/>
      <c r="W503" s="7"/>
      <c r="X503" s="7"/>
    </row>
    <row r="504" spans="1:24" x14ac:dyDescent="0.2">
      <c r="A504" s="7"/>
      <c r="B504" s="7"/>
      <c r="C504" s="7"/>
      <c r="D504" s="25"/>
      <c r="E504" s="25"/>
      <c r="F504" s="25"/>
      <c r="G504" s="25"/>
      <c r="H504" s="25"/>
      <c r="I504" s="25"/>
      <c r="J504" s="25"/>
      <c r="K504" s="25"/>
      <c r="L504" s="25"/>
      <c r="M504" s="25"/>
      <c r="N504" s="25"/>
      <c r="O504" s="25"/>
      <c r="P504" s="25"/>
      <c r="Q504" s="7"/>
      <c r="R504" s="7"/>
      <c r="S504" s="7"/>
      <c r="T504" s="7"/>
      <c r="U504" s="7"/>
      <c r="V504" s="7"/>
      <c r="W504" s="7"/>
      <c r="X504" s="7"/>
    </row>
    <row r="505" spans="1:24" x14ac:dyDescent="0.2">
      <c r="A505" s="7"/>
      <c r="B505" s="7"/>
      <c r="C505" s="7"/>
      <c r="D505" s="25"/>
      <c r="E505" s="25"/>
      <c r="F505" s="25"/>
      <c r="G505" s="25"/>
      <c r="H505" s="25"/>
      <c r="I505" s="25"/>
      <c r="J505" s="25"/>
      <c r="K505" s="25"/>
      <c r="L505" s="25"/>
      <c r="M505" s="25"/>
      <c r="N505" s="25"/>
      <c r="O505" s="25"/>
      <c r="P505" s="25"/>
      <c r="Q505" s="7"/>
      <c r="R505" s="7"/>
      <c r="S505" s="7"/>
      <c r="T505" s="7"/>
      <c r="U505" s="7"/>
      <c r="V505" s="7"/>
      <c r="W505" s="7"/>
      <c r="X505" s="7"/>
    </row>
    <row r="506" spans="1:24" x14ac:dyDescent="0.2">
      <c r="A506" s="7"/>
      <c r="B506" s="7"/>
      <c r="C506" s="7"/>
      <c r="D506" s="25"/>
      <c r="E506" s="25"/>
      <c r="F506" s="25"/>
      <c r="G506" s="25"/>
      <c r="H506" s="25"/>
      <c r="I506" s="25"/>
      <c r="J506" s="25"/>
      <c r="K506" s="25"/>
      <c r="L506" s="25"/>
      <c r="M506" s="25"/>
      <c r="N506" s="25"/>
      <c r="O506" s="25"/>
      <c r="P506" s="25"/>
      <c r="Q506" s="7"/>
      <c r="R506" s="7"/>
      <c r="S506" s="7"/>
      <c r="T506" s="7"/>
      <c r="U506" s="7"/>
      <c r="V506" s="7"/>
      <c r="W506" s="7"/>
      <c r="X506" s="7"/>
    </row>
    <row r="507" spans="1:24" x14ac:dyDescent="0.2">
      <c r="A507" s="7"/>
      <c r="B507" s="7"/>
      <c r="C507" s="7"/>
      <c r="D507" s="25"/>
      <c r="E507" s="25"/>
      <c r="F507" s="25"/>
      <c r="G507" s="25"/>
      <c r="H507" s="25"/>
      <c r="I507" s="25"/>
      <c r="J507" s="25"/>
      <c r="K507" s="25"/>
      <c r="L507" s="25"/>
      <c r="M507" s="25"/>
      <c r="N507" s="25"/>
      <c r="O507" s="25"/>
      <c r="P507" s="25"/>
      <c r="Q507" s="7"/>
      <c r="R507" s="7"/>
      <c r="S507" s="7"/>
      <c r="T507" s="7"/>
      <c r="U507" s="7"/>
      <c r="V507" s="7"/>
      <c r="W507" s="7"/>
      <c r="X507" s="7"/>
    </row>
    <row r="508" spans="1:24" x14ac:dyDescent="0.2">
      <c r="A508" s="7"/>
      <c r="B508" s="7"/>
      <c r="C508" s="7"/>
      <c r="D508" s="25"/>
      <c r="E508" s="25"/>
      <c r="F508" s="25"/>
      <c r="G508" s="25"/>
      <c r="H508" s="25"/>
      <c r="I508" s="25"/>
      <c r="J508" s="25"/>
      <c r="K508" s="25"/>
      <c r="L508" s="25"/>
      <c r="M508" s="25"/>
      <c r="N508" s="25"/>
      <c r="O508" s="25"/>
      <c r="P508" s="25"/>
      <c r="Q508" s="7"/>
      <c r="R508" s="7"/>
      <c r="S508" s="7"/>
      <c r="T508" s="7"/>
      <c r="U508" s="7"/>
      <c r="V508" s="7"/>
      <c r="W508" s="7"/>
      <c r="X508" s="7"/>
    </row>
    <row r="509" spans="1:24" x14ac:dyDescent="0.2">
      <c r="A509" s="7"/>
      <c r="B509" s="7"/>
      <c r="C509" s="7"/>
      <c r="D509" s="25"/>
      <c r="E509" s="25"/>
      <c r="F509" s="25"/>
      <c r="G509" s="25"/>
      <c r="H509" s="25"/>
      <c r="I509" s="25"/>
      <c r="J509" s="25"/>
      <c r="K509" s="25"/>
      <c r="L509" s="25"/>
      <c r="M509" s="25"/>
      <c r="N509" s="25"/>
      <c r="O509" s="25"/>
      <c r="P509" s="25"/>
      <c r="Q509" s="7"/>
      <c r="R509" s="7"/>
      <c r="S509" s="7"/>
      <c r="T509" s="7"/>
      <c r="U509" s="7"/>
      <c r="V509" s="7"/>
      <c r="W509" s="7"/>
      <c r="X509" s="7"/>
    </row>
    <row r="510" spans="1:24" x14ac:dyDescent="0.2">
      <c r="A510" s="7"/>
      <c r="B510" s="7"/>
      <c r="C510" s="7"/>
      <c r="D510" s="25"/>
      <c r="E510" s="25"/>
      <c r="F510" s="25"/>
      <c r="G510" s="25"/>
      <c r="H510" s="25"/>
      <c r="I510" s="25"/>
      <c r="J510" s="25"/>
      <c r="K510" s="25"/>
      <c r="L510" s="25"/>
      <c r="M510" s="25"/>
      <c r="N510" s="25"/>
      <c r="O510" s="25"/>
      <c r="P510" s="25"/>
      <c r="Q510" s="7"/>
      <c r="R510" s="7"/>
      <c r="S510" s="7"/>
      <c r="T510" s="7"/>
      <c r="U510" s="7"/>
      <c r="V510" s="7"/>
      <c r="W510" s="7"/>
      <c r="X510" s="7"/>
    </row>
    <row r="511" spans="1:24" x14ac:dyDescent="0.2">
      <c r="A511" s="7"/>
      <c r="B511" s="7"/>
      <c r="C511" s="7"/>
      <c r="D511" s="25"/>
      <c r="E511" s="25"/>
      <c r="F511" s="25"/>
      <c r="G511" s="25"/>
      <c r="H511" s="25"/>
      <c r="I511" s="25"/>
      <c r="J511" s="25"/>
      <c r="K511" s="25"/>
      <c r="L511" s="25"/>
      <c r="M511" s="25"/>
      <c r="N511" s="25"/>
      <c r="O511" s="25"/>
      <c r="P511" s="25"/>
      <c r="Q511" s="7"/>
      <c r="R511" s="7"/>
      <c r="S511" s="7"/>
      <c r="T511" s="7"/>
      <c r="U511" s="7"/>
      <c r="V511" s="7"/>
      <c r="W511" s="7"/>
      <c r="X511" s="7"/>
    </row>
    <row r="512" spans="1:24" x14ac:dyDescent="0.2">
      <c r="A512" s="7"/>
      <c r="B512" s="7"/>
      <c r="C512" s="7"/>
      <c r="D512" s="25"/>
      <c r="E512" s="25"/>
      <c r="F512" s="25"/>
      <c r="G512" s="25"/>
      <c r="H512" s="25"/>
      <c r="I512" s="25"/>
      <c r="J512" s="25"/>
      <c r="K512" s="25"/>
      <c r="L512" s="25"/>
      <c r="M512" s="25"/>
      <c r="N512" s="25"/>
      <c r="O512" s="25"/>
      <c r="P512" s="25"/>
      <c r="Q512" s="7"/>
      <c r="R512" s="7"/>
      <c r="S512" s="7"/>
      <c r="T512" s="7"/>
      <c r="U512" s="7"/>
      <c r="V512" s="7"/>
      <c r="W512" s="7"/>
      <c r="X512" s="7"/>
    </row>
    <row r="513" spans="1:24" x14ac:dyDescent="0.2">
      <c r="A513" s="7"/>
      <c r="B513" s="7"/>
      <c r="C513" s="7"/>
      <c r="D513" s="25"/>
      <c r="E513" s="25"/>
      <c r="F513" s="25"/>
      <c r="G513" s="25"/>
      <c r="H513" s="25"/>
      <c r="I513" s="25"/>
      <c r="J513" s="25"/>
      <c r="K513" s="25"/>
      <c r="L513" s="25"/>
      <c r="M513" s="25"/>
      <c r="N513" s="25"/>
      <c r="O513" s="25"/>
      <c r="P513" s="25"/>
      <c r="Q513" s="7"/>
      <c r="R513" s="7"/>
      <c r="S513" s="7"/>
      <c r="T513" s="7"/>
      <c r="U513" s="7"/>
      <c r="V513" s="7"/>
      <c r="W513" s="7"/>
      <c r="X513" s="7"/>
    </row>
    <row r="514" spans="1:24" x14ac:dyDescent="0.2">
      <c r="A514" s="7"/>
      <c r="B514" s="7"/>
      <c r="C514" s="7"/>
      <c r="D514" s="25"/>
      <c r="E514" s="25"/>
      <c r="F514" s="25"/>
      <c r="G514" s="25"/>
      <c r="H514" s="25"/>
      <c r="I514" s="25"/>
      <c r="J514" s="25"/>
      <c r="K514" s="25"/>
      <c r="L514" s="25"/>
      <c r="M514" s="25"/>
      <c r="N514" s="25"/>
      <c r="O514" s="25"/>
      <c r="P514" s="25"/>
      <c r="Q514" s="7"/>
      <c r="R514" s="7"/>
      <c r="S514" s="7"/>
      <c r="T514" s="7"/>
      <c r="U514" s="7"/>
      <c r="V514" s="7"/>
      <c r="W514" s="7"/>
      <c r="X514" s="7"/>
    </row>
    <row r="515" spans="1:24" x14ac:dyDescent="0.2">
      <c r="A515" s="7"/>
      <c r="B515" s="7"/>
      <c r="C515" s="7"/>
      <c r="D515" s="25"/>
      <c r="E515" s="25"/>
      <c r="F515" s="25"/>
      <c r="G515" s="25"/>
      <c r="H515" s="25"/>
      <c r="I515" s="25"/>
      <c r="J515" s="25"/>
      <c r="K515" s="25"/>
      <c r="L515" s="25"/>
      <c r="M515" s="25"/>
      <c r="N515" s="25"/>
      <c r="O515" s="25"/>
      <c r="P515" s="25"/>
      <c r="Q515" s="7"/>
      <c r="R515" s="7"/>
      <c r="S515" s="7"/>
      <c r="T515" s="7"/>
      <c r="U515" s="7"/>
      <c r="V515" s="7"/>
      <c r="W515" s="7"/>
      <c r="X515" s="7"/>
    </row>
    <row r="516" spans="1:24" x14ac:dyDescent="0.2">
      <c r="A516" s="7"/>
      <c r="B516" s="7"/>
      <c r="C516" s="7"/>
      <c r="D516" s="25"/>
      <c r="E516" s="25"/>
      <c r="F516" s="25"/>
      <c r="G516" s="25"/>
      <c r="H516" s="25"/>
      <c r="I516" s="25"/>
      <c r="J516" s="25"/>
      <c r="K516" s="25"/>
      <c r="L516" s="25"/>
      <c r="M516" s="25"/>
      <c r="N516" s="25"/>
      <c r="O516" s="25"/>
      <c r="P516" s="25"/>
      <c r="Q516" s="7"/>
      <c r="R516" s="7"/>
      <c r="S516" s="7"/>
      <c r="T516" s="7"/>
      <c r="U516" s="7"/>
      <c r="V516" s="7"/>
      <c r="W516" s="7"/>
      <c r="X516" s="7"/>
    </row>
    <row r="517" spans="1:24" x14ac:dyDescent="0.2">
      <c r="A517" s="7"/>
      <c r="B517" s="7"/>
      <c r="C517" s="7"/>
      <c r="D517" s="25"/>
      <c r="E517" s="25"/>
      <c r="F517" s="25"/>
      <c r="G517" s="25"/>
      <c r="H517" s="25"/>
      <c r="I517" s="25"/>
      <c r="J517" s="25"/>
      <c r="K517" s="25"/>
      <c r="L517" s="25"/>
      <c r="M517" s="25"/>
      <c r="N517" s="25"/>
      <c r="O517" s="25"/>
      <c r="P517" s="25"/>
      <c r="Q517" s="7"/>
      <c r="R517" s="7"/>
      <c r="S517" s="7"/>
      <c r="T517" s="7"/>
      <c r="U517" s="7"/>
      <c r="V517" s="7"/>
      <c r="W517" s="7"/>
      <c r="X517" s="7"/>
    </row>
    <row r="518" spans="1:24" x14ac:dyDescent="0.2">
      <c r="A518" s="7"/>
      <c r="B518" s="7"/>
      <c r="C518" s="7"/>
      <c r="D518" s="25"/>
      <c r="E518" s="25"/>
      <c r="F518" s="25"/>
      <c r="G518" s="25"/>
      <c r="H518" s="25"/>
      <c r="I518" s="25"/>
      <c r="J518" s="25"/>
      <c r="K518" s="25"/>
      <c r="L518" s="25"/>
      <c r="M518" s="25"/>
      <c r="N518" s="25"/>
      <c r="O518" s="25"/>
      <c r="P518" s="25"/>
      <c r="Q518" s="7"/>
      <c r="R518" s="7"/>
      <c r="S518" s="7"/>
      <c r="T518" s="7"/>
      <c r="U518" s="7"/>
      <c r="V518" s="7"/>
      <c r="W518" s="7"/>
      <c r="X518" s="7"/>
    </row>
    <row r="519" spans="1:24" x14ac:dyDescent="0.2">
      <c r="A519" s="7"/>
      <c r="B519" s="7"/>
      <c r="C519" s="7"/>
      <c r="D519" s="25"/>
      <c r="E519" s="25"/>
      <c r="F519" s="25"/>
      <c r="G519" s="25"/>
      <c r="H519" s="25"/>
      <c r="I519" s="25"/>
      <c r="J519" s="25"/>
      <c r="K519" s="25"/>
      <c r="L519" s="25"/>
      <c r="M519" s="25"/>
      <c r="N519" s="25"/>
      <c r="O519" s="25"/>
      <c r="P519" s="25"/>
      <c r="Q519" s="7"/>
      <c r="R519" s="7"/>
      <c r="S519" s="7"/>
      <c r="T519" s="7"/>
      <c r="U519" s="7"/>
      <c r="V519" s="7"/>
      <c r="W519" s="7"/>
      <c r="X519" s="7"/>
    </row>
    <row r="520" spans="1:24" x14ac:dyDescent="0.2">
      <c r="A520" s="7"/>
      <c r="B520" s="7"/>
      <c r="C520" s="7"/>
      <c r="D520" s="25"/>
      <c r="E520" s="25"/>
      <c r="F520" s="25"/>
      <c r="G520" s="25"/>
      <c r="H520" s="25"/>
      <c r="I520" s="25"/>
      <c r="J520" s="25"/>
      <c r="K520" s="25"/>
      <c r="L520" s="25"/>
      <c r="M520" s="25"/>
      <c r="N520" s="25"/>
      <c r="O520" s="25"/>
      <c r="P520" s="25"/>
      <c r="Q520" s="7"/>
      <c r="R520" s="7"/>
      <c r="S520" s="7"/>
      <c r="T520" s="7"/>
      <c r="U520" s="7"/>
      <c r="V520" s="7"/>
      <c r="W520" s="7"/>
      <c r="X520" s="7"/>
    </row>
    <row r="521" spans="1:24" x14ac:dyDescent="0.2">
      <c r="A521" s="7"/>
      <c r="B521" s="7"/>
      <c r="C521" s="7"/>
      <c r="D521" s="25"/>
      <c r="E521" s="25"/>
      <c r="F521" s="25"/>
      <c r="G521" s="25"/>
      <c r="H521" s="25"/>
      <c r="I521" s="25"/>
      <c r="J521" s="25"/>
      <c r="K521" s="25"/>
      <c r="L521" s="25"/>
      <c r="M521" s="25"/>
      <c r="N521" s="25"/>
      <c r="O521" s="25"/>
      <c r="P521" s="25"/>
      <c r="Q521" s="7"/>
      <c r="R521" s="7"/>
      <c r="S521" s="7"/>
      <c r="T521" s="7"/>
      <c r="U521" s="7"/>
      <c r="V521" s="7"/>
      <c r="W521" s="7"/>
      <c r="X521" s="7"/>
    </row>
    <row r="522" spans="1:24" x14ac:dyDescent="0.2">
      <c r="A522" s="7"/>
      <c r="B522" s="7"/>
      <c r="C522" s="7"/>
      <c r="D522" s="25"/>
      <c r="E522" s="25"/>
      <c r="F522" s="25"/>
      <c r="G522" s="25"/>
      <c r="H522" s="25"/>
      <c r="I522" s="25"/>
      <c r="J522" s="25"/>
      <c r="K522" s="25"/>
      <c r="L522" s="25"/>
      <c r="M522" s="25"/>
      <c r="N522" s="25"/>
      <c r="O522" s="25"/>
      <c r="P522" s="25"/>
      <c r="Q522" s="7"/>
      <c r="R522" s="7"/>
      <c r="S522" s="7"/>
      <c r="T522" s="7"/>
      <c r="U522" s="7"/>
      <c r="V522" s="7"/>
      <c r="W522" s="7"/>
      <c r="X522" s="7"/>
    </row>
    <row r="523" spans="1:24" x14ac:dyDescent="0.2">
      <c r="A523" s="7"/>
      <c r="B523" s="7"/>
      <c r="C523" s="7"/>
      <c r="D523" s="25"/>
      <c r="E523" s="25"/>
      <c r="F523" s="25"/>
      <c r="G523" s="25"/>
      <c r="H523" s="25"/>
      <c r="I523" s="25"/>
      <c r="J523" s="25"/>
      <c r="K523" s="25"/>
      <c r="L523" s="25"/>
      <c r="M523" s="25"/>
      <c r="N523" s="25"/>
      <c r="O523" s="25"/>
      <c r="P523" s="25"/>
      <c r="Q523" s="7"/>
      <c r="R523" s="7"/>
      <c r="S523" s="7"/>
      <c r="T523" s="7"/>
      <c r="U523" s="7"/>
      <c r="V523" s="7"/>
      <c r="W523" s="7"/>
      <c r="X523" s="7"/>
    </row>
    <row r="524" spans="1:24" x14ac:dyDescent="0.2">
      <c r="A524" s="7"/>
      <c r="B524" s="7"/>
      <c r="C524" s="7"/>
      <c r="D524" s="25"/>
      <c r="E524" s="25"/>
      <c r="F524" s="25"/>
      <c r="G524" s="25"/>
      <c r="H524" s="25"/>
      <c r="I524" s="25"/>
      <c r="J524" s="25"/>
      <c r="K524" s="25"/>
      <c r="L524" s="25"/>
      <c r="M524" s="25"/>
      <c r="N524" s="25"/>
      <c r="O524" s="25"/>
      <c r="P524" s="25"/>
      <c r="Q524" s="7"/>
      <c r="R524" s="7"/>
      <c r="S524" s="7"/>
      <c r="T524" s="7"/>
      <c r="U524" s="7"/>
      <c r="V524" s="7"/>
      <c r="W524" s="7"/>
      <c r="X524" s="7"/>
    </row>
    <row r="525" spans="1:24" x14ac:dyDescent="0.2">
      <c r="A525" s="7"/>
      <c r="B525" s="7"/>
      <c r="C525" s="7"/>
      <c r="D525" s="25"/>
      <c r="E525" s="25"/>
      <c r="F525" s="25"/>
      <c r="G525" s="25"/>
      <c r="H525" s="25"/>
      <c r="I525" s="25"/>
      <c r="J525" s="25"/>
      <c r="K525" s="25"/>
      <c r="L525" s="25"/>
      <c r="M525" s="25"/>
      <c r="N525" s="25"/>
      <c r="O525" s="25"/>
      <c r="P525" s="25"/>
      <c r="Q525" s="7"/>
      <c r="R525" s="7"/>
      <c r="S525" s="7"/>
      <c r="T525" s="7"/>
      <c r="U525" s="7"/>
      <c r="V525" s="7"/>
      <c r="W525" s="7"/>
      <c r="X525" s="7"/>
    </row>
    <row r="526" spans="1:24" x14ac:dyDescent="0.2">
      <c r="A526" s="7"/>
      <c r="B526" s="7"/>
      <c r="C526" s="7"/>
      <c r="D526" s="25"/>
      <c r="E526" s="25"/>
      <c r="F526" s="25"/>
      <c r="G526" s="25"/>
      <c r="H526" s="25"/>
      <c r="I526" s="25"/>
      <c r="J526" s="25"/>
      <c r="K526" s="25"/>
      <c r="L526" s="25"/>
      <c r="M526" s="25"/>
      <c r="N526" s="25"/>
      <c r="O526" s="25"/>
      <c r="P526" s="25"/>
      <c r="Q526" s="7"/>
      <c r="R526" s="7"/>
      <c r="S526" s="7"/>
      <c r="T526" s="7"/>
      <c r="U526" s="7"/>
      <c r="V526" s="7"/>
      <c r="W526" s="7"/>
      <c r="X526" s="7"/>
    </row>
    <row r="527" spans="1:24" x14ac:dyDescent="0.2">
      <c r="A527" s="7"/>
      <c r="B527" s="7"/>
      <c r="C527" s="7"/>
      <c r="D527" s="25"/>
      <c r="E527" s="25"/>
      <c r="F527" s="25"/>
      <c r="G527" s="25"/>
      <c r="H527" s="25"/>
      <c r="I527" s="25"/>
      <c r="J527" s="25"/>
      <c r="K527" s="25"/>
      <c r="L527" s="25"/>
      <c r="M527" s="25"/>
      <c r="N527" s="25"/>
      <c r="O527" s="25"/>
      <c r="P527" s="25"/>
      <c r="Q527" s="7"/>
      <c r="R527" s="7"/>
      <c r="S527" s="7"/>
      <c r="T527" s="7"/>
      <c r="U527" s="7"/>
      <c r="V527" s="7"/>
      <c r="W527" s="7"/>
      <c r="X527" s="7"/>
    </row>
    <row r="528" spans="1:24" x14ac:dyDescent="0.2">
      <c r="A528" s="7"/>
      <c r="B528" s="7"/>
      <c r="C528" s="7"/>
      <c r="D528" s="25"/>
      <c r="E528" s="25"/>
      <c r="F528" s="25"/>
      <c r="G528" s="25"/>
      <c r="H528" s="25"/>
      <c r="I528" s="25"/>
      <c r="J528" s="25"/>
      <c r="K528" s="25"/>
      <c r="L528" s="25"/>
      <c r="M528" s="25"/>
      <c r="N528" s="25"/>
      <c r="O528" s="25"/>
      <c r="P528" s="25"/>
      <c r="Q528" s="7"/>
      <c r="R528" s="7"/>
      <c r="S528" s="7"/>
      <c r="T528" s="7"/>
      <c r="U528" s="7"/>
      <c r="V528" s="7"/>
      <c r="W528" s="7"/>
      <c r="X528" s="7"/>
    </row>
    <row r="529" spans="1:24" x14ac:dyDescent="0.2">
      <c r="A529" s="7"/>
      <c r="B529" s="7"/>
      <c r="C529" s="7"/>
      <c r="D529" s="25"/>
      <c r="E529" s="25"/>
      <c r="F529" s="25"/>
      <c r="G529" s="25"/>
      <c r="H529" s="25"/>
      <c r="I529" s="25"/>
      <c r="J529" s="25"/>
      <c r="K529" s="25"/>
      <c r="L529" s="25"/>
      <c r="M529" s="25"/>
      <c r="N529" s="25"/>
      <c r="O529" s="25"/>
      <c r="P529" s="25"/>
      <c r="Q529" s="7"/>
      <c r="R529" s="7"/>
      <c r="S529" s="7"/>
      <c r="T529" s="7"/>
      <c r="U529" s="7"/>
      <c r="V529" s="7"/>
      <c r="W529" s="7"/>
      <c r="X529" s="7"/>
    </row>
    <row r="530" spans="1:24" x14ac:dyDescent="0.2">
      <c r="A530" s="7"/>
      <c r="B530" s="7"/>
      <c r="C530" s="7"/>
      <c r="D530" s="25"/>
      <c r="E530" s="25"/>
      <c r="F530" s="25"/>
      <c r="G530" s="25"/>
      <c r="H530" s="25"/>
      <c r="I530" s="25"/>
      <c r="J530" s="25"/>
      <c r="K530" s="25"/>
      <c r="L530" s="25"/>
      <c r="M530" s="25"/>
      <c r="N530" s="25"/>
      <c r="O530" s="25"/>
      <c r="P530" s="25"/>
      <c r="Q530" s="7"/>
      <c r="R530" s="7"/>
      <c r="S530" s="7"/>
      <c r="T530" s="7"/>
      <c r="U530" s="7"/>
      <c r="V530" s="7"/>
      <c r="W530" s="7"/>
      <c r="X530" s="7"/>
    </row>
    <row r="531" spans="1:24" x14ac:dyDescent="0.2">
      <c r="A531" s="7"/>
      <c r="B531" s="7"/>
      <c r="C531" s="7"/>
      <c r="D531" s="25"/>
      <c r="E531" s="25"/>
      <c r="F531" s="25"/>
      <c r="G531" s="25"/>
      <c r="H531" s="25"/>
      <c r="I531" s="25"/>
      <c r="J531" s="25"/>
      <c r="K531" s="25"/>
      <c r="L531" s="25"/>
      <c r="M531" s="25"/>
      <c r="N531" s="25"/>
      <c r="O531" s="25"/>
      <c r="P531" s="25"/>
      <c r="Q531" s="7"/>
      <c r="R531" s="7"/>
      <c r="S531" s="7"/>
      <c r="T531" s="7"/>
      <c r="U531" s="7"/>
      <c r="V531" s="7"/>
      <c r="W531" s="7"/>
      <c r="X531" s="7"/>
    </row>
    <row r="532" spans="1:24" x14ac:dyDescent="0.2">
      <c r="A532" s="7"/>
      <c r="B532" s="7"/>
      <c r="C532" s="7"/>
      <c r="D532" s="25"/>
      <c r="E532" s="25"/>
      <c r="F532" s="25"/>
      <c r="G532" s="25"/>
      <c r="H532" s="25"/>
      <c r="I532" s="25"/>
      <c r="J532" s="25"/>
      <c r="K532" s="25"/>
      <c r="L532" s="25"/>
      <c r="M532" s="25"/>
      <c r="N532" s="25"/>
      <c r="O532" s="25"/>
      <c r="P532" s="25"/>
      <c r="Q532" s="7"/>
      <c r="R532" s="7"/>
      <c r="S532" s="7"/>
      <c r="T532" s="7"/>
      <c r="U532" s="7"/>
      <c r="V532" s="7"/>
      <c r="W532" s="7"/>
      <c r="X532" s="7"/>
    </row>
    <row r="533" spans="1:24" x14ac:dyDescent="0.2">
      <c r="A533" s="7"/>
      <c r="B533" s="7"/>
      <c r="C533" s="7"/>
      <c r="D533" s="25"/>
      <c r="E533" s="25"/>
      <c r="F533" s="25"/>
      <c r="G533" s="25"/>
      <c r="H533" s="25"/>
      <c r="I533" s="25"/>
      <c r="J533" s="25"/>
      <c r="K533" s="25"/>
      <c r="L533" s="25"/>
      <c r="M533" s="25"/>
      <c r="N533" s="25"/>
      <c r="O533" s="25"/>
      <c r="P533" s="25"/>
      <c r="Q533" s="7"/>
      <c r="R533" s="7"/>
      <c r="S533" s="7"/>
      <c r="T533" s="7"/>
      <c r="U533" s="7"/>
      <c r="V533" s="7"/>
      <c r="W533" s="7"/>
      <c r="X533" s="7"/>
    </row>
    <row r="534" spans="1:24" x14ac:dyDescent="0.2">
      <c r="A534" s="7"/>
      <c r="B534" s="7"/>
      <c r="C534" s="7"/>
      <c r="D534" s="25"/>
      <c r="E534" s="25"/>
      <c r="F534" s="25"/>
      <c r="G534" s="25"/>
      <c r="H534" s="25"/>
      <c r="I534" s="25"/>
      <c r="J534" s="25"/>
      <c r="K534" s="25"/>
      <c r="L534" s="25"/>
      <c r="M534" s="25"/>
      <c r="N534" s="25"/>
      <c r="O534" s="25"/>
      <c r="P534" s="25"/>
      <c r="Q534" s="7"/>
      <c r="R534" s="7"/>
      <c r="S534" s="7"/>
      <c r="T534" s="7"/>
      <c r="U534" s="7"/>
      <c r="V534" s="7"/>
      <c r="W534" s="7"/>
      <c r="X534" s="7"/>
    </row>
    <row r="535" spans="1:24" x14ac:dyDescent="0.2">
      <c r="A535" s="7"/>
      <c r="B535" s="7"/>
      <c r="C535" s="7"/>
      <c r="D535" s="25"/>
      <c r="E535" s="25"/>
      <c r="F535" s="25"/>
      <c r="G535" s="25"/>
      <c r="H535" s="25"/>
      <c r="I535" s="25"/>
      <c r="J535" s="25"/>
      <c r="K535" s="25"/>
      <c r="L535" s="25"/>
      <c r="M535" s="25"/>
      <c r="N535" s="25"/>
      <c r="O535" s="25"/>
      <c r="P535" s="25"/>
      <c r="Q535" s="7"/>
      <c r="R535" s="7"/>
      <c r="S535" s="7"/>
      <c r="T535" s="7"/>
      <c r="U535" s="7"/>
      <c r="V535" s="7"/>
      <c r="W535" s="7"/>
      <c r="X535" s="7"/>
    </row>
    <row r="536" spans="1:24" x14ac:dyDescent="0.2">
      <c r="A536" s="7"/>
      <c r="B536" s="7"/>
      <c r="C536" s="7"/>
      <c r="D536" s="25"/>
      <c r="E536" s="25"/>
      <c r="F536" s="25"/>
      <c r="G536" s="25"/>
      <c r="H536" s="25"/>
      <c r="I536" s="25"/>
      <c r="J536" s="25"/>
      <c r="K536" s="25"/>
      <c r="L536" s="25"/>
      <c r="M536" s="25"/>
      <c r="N536" s="25"/>
      <c r="O536" s="25"/>
      <c r="P536" s="25"/>
      <c r="Q536" s="7"/>
      <c r="R536" s="7"/>
      <c r="S536" s="7"/>
      <c r="T536" s="7"/>
      <c r="U536" s="7"/>
      <c r="V536" s="7"/>
      <c r="W536" s="7"/>
      <c r="X536" s="7"/>
    </row>
    <row r="537" spans="1:24" x14ac:dyDescent="0.2">
      <c r="A537" s="7"/>
      <c r="B537" s="7"/>
      <c r="C537" s="7"/>
      <c r="D537" s="25"/>
      <c r="E537" s="25"/>
      <c r="F537" s="25"/>
      <c r="G537" s="25"/>
      <c r="H537" s="25"/>
      <c r="I537" s="25"/>
      <c r="J537" s="25"/>
      <c r="K537" s="25"/>
      <c r="L537" s="25"/>
      <c r="M537" s="25"/>
      <c r="N537" s="25"/>
      <c r="O537" s="25"/>
      <c r="P537" s="25"/>
      <c r="Q537" s="7"/>
      <c r="R537" s="7"/>
      <c r="S537" s="7"/>
      <c r="T537" s="7"/>
      <c r="U537" s="7"/>
      <c r="V537" s="7"/>
      <c r="W537" s="7"/>
      <c r="X537" s="7"/>
    </row>
    <row r="538" spans="1:24" x14ac:dyDescent="0.2">
      <c r="A538" s="7"/>
      <c r="B538" s="7"/>
      <c r="C538" s="7"/>
      <c r="D538" s="25"/>
      <c r="E538" s="25"/>
      <c r="F538" s="25"/>
      <c r="G538" s="25"/>
      <c r="H538" s="25"/>
      <c r="I538" s="25"/>
      <c r="J538" s="25"/>
      <c r="K538" s="25"/>
      <c r="L538" s="25"/>
      <c r="M538" s="25"/>
      <c r="N538" s="25"/>
      <c r="O538" s="25"/>
      <c r="P538" s="25"/>
      <c r="Q538" s="7"/>
      <c r="R538" s="7"/>
      <c r="S538" s="7"/>
      <c r="T538" s="7"/>
      <c r="U538" s="7"/>
      <c r="V538" s="7"/>
      <c r="W538" s="7"/>
      <c r="X538" s="7"/>
    </row>
    <row r="539" spans="1:24" x14ac:dyDescent="0.2">
      <c r="A539" s="7"/>
      <c r="B539" s="7"/>
      <c r="C539" s="7"/>
      <c r="D539" s="25"/>
      <c r="E539" s="25"/>
      <c r="F539" s="25"/>
      <c r="G539" s="25"/>
      <c r="H539" s="25"/>
      <c r="I539" s="25"/>
      <c r="J539" s="25"/>
      <c r="K539" s="25"/>
      <c r="L539" s="25"/>
      <c r="M539" s="25"/>
      <c r="N539" s="25"/>
      <c r="O539" s="25"/>
      <c r="P539" s="25"/>
      <c r="Q539" s="7"/>
      <c r="R539" s="7"/>
      <c r="S539" s="7"/>
      <c r="T539" s="7"/>
      <c r="U539" s="7"/>
      <c r="V539" s="7"/>
      <c r="W539" s="7"/>
      <c r="X539" s="7"/>
    </row>
    <row r="540" spans="1:24" x14ac:dyDescent="0.2">
      <c r="A540" s="7"/>
      <c r="B540" s="7"/>
      <c r="C540" s="7"/>
      <c r="D540" s="25"/>
      <c r="E540" s="25"/>
      <c r="F540" s="25"/>
      <c r="G540" s="25"/>
      <c r="H540" s="25"/>
      <c r="I540" s="25"/>
      <c r="J540" s="25"/>
      <c r="K540" s="25"/>
      <c r="L540" s="25"/>
      <c r="M540" s="25"/>
      <c r="N540" s="25"/>
      <c r="O540" s="25"/>
      <c r="P540" s="25"/>
      <c r="Q540" s="7"/>
      <c r="R540" s="7"/>
      <c r="S540" s="7"/>
      <c r="T540" s="7"/>
      <c r="U540" s="7"/>
      <c r="V540" s="7"/>
      <c r="W540" s="7"/>
      <c r="X540" s="7"/>
    </row>
    <row r="541" spans="1:24" x14ac:dyDescent="0.2">
      <c r="A541" s="7"/>
      <c r="B541" s="7"/>
      <c r="C541" s="7"/>
      <c r="D541" s="25"/>
      <c r="E541" s="25"/>
      <c r="F541" s="25"/>
      <c r="G541" s="25"/>
      <c r="H541" s="25"/>
      <c r="I541" s="25"/>
      <c r="J541" s="25"/>
      <c r="K541" s="25"/>
      <c r="L541" s="25"/>
      <c r="M541" s="25"/>
      <c r="N541" s="25"/>
      <c r="O541" s="25"/>
      <c r="P541" s="25"/>
      <c r="Q541" s="7"/>
      <c r="R541" s="7"/>
      <c r="S541" s="7"/>
      <c r="T541" s="7"/>
      <c r="U541" s="7"/>
      <c r="V541" s="7"/>
      <c r="W541" s="7"/>
      <c r="X541" s="7"/>
    </row>
    <row r="542" spans="1:24" x14ac:dyDescent="0.2">
      <c r="A542" s="7"/>
      <c r="B542" s="7"/>
      <c r="C542" s="7"/>
      <c r="D542" s="25"/>
      <c r="E542" s="25"/>
      <c r="F542" s="25"/>
      <c r="G542" s="25"/>
      <c r="H542" s="25"/>
      <c r="I542" s="25"/>
      <c r="J542" s="25"/>
      <c r="K542" s="25"/>
      <c r="L542" s="25"/>
      <c r="M542" s="25"/>
      <c r="N542" s="25"/>
      <c r="O542" s="25"/>
      <c r="P542" s="25"/>
      <c r="Q542" s="7"/>
      <c r="R542" s="7"/>
      <c r="S542" s="7"/>
      <c r="T542" s="7"/>
      <c r="U542" s="7"/>
      <c r="V542" s="7"/>
      <c r="W542" s="7"/>
      <c r="X542" s="7"/>
    </row>
    <row r="543" spans="1:24" x14ac:dyDescent="0.2">
      <c r="A543" s="7"/>
      <c r="B543" s="7"/>
      <c r="C543" s="7"/>
      <c r="D543" s="25"/>
      <c r="E543" s="25"/>
      <c r="F543" s="25"/>
      <c r="G543" s="25"/>
      <c r="H543" s="25"/>
      <c r="I543" s="25"/>
      <c r="J543" s="25"/>
      <c r="K543" s="25"/>
      <c r="L543" s="25"/>
      <c r="M543" s="25"/>
      <c r="N543" s="25"/>
      <c r="O543" s="25"/>
      <c r="P543" s="25"/>
      <c r="Q543" s="7"/>
      <c r="R543" s="7"/>
      <c r="S543" s="7"/>
      <c r="T543" s="7"/>
      <c r="U543" s="7"/>
      <c r="V543" s="7"/>
      <c r="W543" s="7"/>
      <c r="X543" s="7"/>
    </row>
    <row r="544" spans="1:24" x14ac:dyDescent="0.2">
      <c r="A544" s="7"/>
      <c r="B544" s="7"/>
      <c r="C544" s="7"/>
      <c r="D544" s="25"/>
      <c r="E544" s="25"/>
      <c r="F544" s="25"/>
      <c r="G544" s="25"/>
      <c r="H544" s="25"/>
      <c r="I544" s="25"/>
      <c r="J544" s="25"/>
      <c r="K544" s="25"/>
      <c r="L544" s="25"/>
      <c r="M544" s="25"/>
      <c r="N544" s="25"/>
      <c r="O544" s="25"/>
      <c r="P544" s="25"/>
      <c r="Q544" s="7"/>
      <c r="R544" s="7"/>
      <c r="S544" s="7"/>
      <c r="T544" s="7"/>
      <c r="U544" s="7"/>
      <c r="V544" s="7"/>
      <c r="W544" s="7"/>
      <c r="X544" s="7"/>
    </row>
    <row r="545" spans="1:24" x14ac:dyDescent="0.2">
      <c r="A545" s="7"/>
      <c r="B545" s="7"/>
      <c r="C545" s="7"/>
      <c r="D545" s="25"/>
      <c r="E545" s="25"/>
      <c r="F545" s="25"/>
      <c r="G545" s="25"/>
      <c r="H545" s="25"/>
      <c r="I545" s="25"/>
      <c r="J545" s="25"/>
      <c r="K545" s="25"/>
      <c r="L545" s="25"/>
      <c r="M545" s="25"/>
      <c r="N545" s="25"/>
      <c r="O545" s="25"/>
      <c r="P545" s="25"/>
      <c r="Q545" s="7"/>
      <c r="R545" s="7"/>
      <c r="S545" s="7"/>
      <c r="T545" s="7"/>
      <c r="U545" s="7"/>
      <c r="V545" s="7"/>
      <c r="W545" s="7"/>
      <c r="X545" s="7"/>
    </row>
    <row r="546" spans="1:24" x14ac:dyDescent="0.2">
      <c r="A546" s="7"/>
      <c r="B546" s="7"/>
      <c r="C546" s="7"/>
      <c r="D546" s="25"/>
      <c r="E546" s="25"/>
      <c r="F546" s="25"/>
      <c r="G546" s="25"/>
      <c r="H546" s="25"/>
      <c r="I546" s="25"/>
      <c r="J546" s="25"/>
      <c r="K546" s="25"/>
      <c r="L546" s="25"/>
      <c r="M546" s="25"/>
      <c r="N546" s="25"/>
      <c r="O546" s="25"/>
      <c r="P546" s="25"/>
      <c r="Q546" s="7"/>
      <c r="R546" s="7"/>
      <c r="S546" s="7"/>
      <c r="T546" s="7"/>
      <c r="U546" s="7"/>
      <c r="V546" s="7"/>
      <c r="W546" s="7"/>
      <c r="X546" s="7"/>
    </row>
    <row r="547" spans="1:24" x14ac:dyDescent="0.2">
      <c r="A547" s="7"/>
      <c r="B547" s="7"/>
      <c r="C547" s="7"/>
      <c r="D547" s="25"/>
      <c r="E547" s="25"/>
      <c r="F547" s="25"/>
      <c r="G547" s="25"/>
      <c r="H547" s="25"/>
      <c r="I547" s="25"/>
      <c r="J547" s="25"/>
      <c r="K547" s="25"/>
      <c r="L547" s="25"/>
      <c r="M547" s="25"/>
      <c r="N547" s="25"/>
      <c r="O547" s="25"/>
      <c r="P547" s="25"/>
      <c r="Q547" s="7"/>
      <c r="R547" s="7"/>
      <c r="S547" s="7"/>
      <c r="T547" s="7"/>
      <c r="U547" s="7"/>
      <c r="V547" s="7"/>
      <c r="W547" s="7"/>
      <c r="X547" s="7"/>
    </row>
    <row r="548" spans="1:24" x14ac:dyDescent="0.2">
      <c r="A548" s="7"/>
      <c r="B548" s="7"/>
      <c r="C548" s="7"/>
      <c r="D548" s="25"/>
      <c r="E548" s="25"/>
      <c r="F548" s="25"/>
      <c r="G548" s="25"/>
      <c r="H548" s="25"/>
      <c r="I548" s="25"/>
      <c r="J548" s="25"/>
      <c r="K548" s="25"/>
      <c r="L548" s="25"/>
      <c r="M548" s="25"/>
      <c r="N548" s="25"/>
      <c r="O548" s="25"/>
      <c r="P548" s="25"/>
      <c r="Q548" s="7"/>
      <c r="R548" s="7"/>
      <c r="S548" s="7"/>
      <c r="T548" s="7"/>
      <c r="U548" s="7"/>
      <c r="V548" s="7"/>
      <c r="W548" s="7"/>
      <c r="X548" s="7"/>
    </row>
    <row r="549" spans="1:24" x14ac:dyDescent="0.2">
      <c r="A549" s="7"/>
      <c r="B549" s="7"/>
      <c r="C549" s="7"/>
      <c r="D549" s="25"/>
      <c r="E549" s="25"/>
      <c r="F549" s="25"/>
      <c r="G549" s="25"/>
      <c r="H549" s="25"/>
      <c r="I549" s="25"/>
      <c r="J549" s="25"/>
      <c r="K549" s="25"/>
      <c r="L549" s="25"/>
      <c r="M549" s="25"/>
      <c r="N549" s="25"/>
      <c r="O549" s="25"/>
      <c r="P549" s="25"/>
      <c r="Q549" s="7"/>
      <c r="R549" s="7"/>
      <c r="S549" s="7"/>
      <c r="T549" s="7"/>
      <c r="U549" s="7"/>
      <c r="V549" s="7"/>
      <c r="W549" s="7"/>
      <c r="X549" s="7"/>
    </row>
    <row r="550" spans="1:24" x14ac:dyDescent="0.2">
      <c r="A550" s="7"/>
      <c r="B550" s="7"/>
      <c r="C550" s="7"/>
      <c r="D550" s="25"/>
      <c r="E550" s="25"/>
      <c r="F550" s="25"/>
      <c r="G550" s="25"/>
      <c r="H550" s="25"/>
      <c r="I550" s="25"/>
      <c r="J550" s="25"/>
      <c r="K550" s="25"/>
      <c r="L550" s="25"/>
      <c r="M550" s="25"/>
      <c r="N550" s="25"/>
      <c r="O550" s="25"/>
      <c r="P550" s="25"/>
      <c r="Q550" s="7"/>
      <c r="R550" s="7"/>
      <c r="S550" s="7"/>
      <c r="T550" s="7"/>
      <c r="U550" s="7"/>
      <c r="V550" s="7"/>
      <c r="W550" s="7"/>
      <c r="X550" s="7"/>
    </row>
    <row r="551" spans="1:24" x14ac:dyDescent="0.2">
      <c r="A551" s="7"/>
      <c r="B551" s="7"/>
      <c r="C551" s="7"/>
      <c r="D551" s="25"/>
      <c r="E551" s="25"/>
      <c r="F551" s="25"/>
      <c r="G551" s="25"/>
      <c r="H551" s="25"/>
      <c r="I551" s="25"/>
      <c r="J551" s="25"/>
      <c r="K551" s="25"/>
      <c r="L551" s="25"/>
      <c r="M551" s="25"/>
      <c r="N551" s="25"/>
      <c r="O551" s="25"/>
      <c r="P551" s="25"/>
      <c r="Q551" s="7"/>
      <c r="R551" s="7"/>
      <c r="S551" s="7"/>
      <c r="T551" s="7"/>
      <c r="U551" s="7"/>
      <c r="V551" s="7"/>
      <c r="W551" s="7"/>
      <c r="X551" s="7"/>
    </row>
    <row r="552" spans="1:24" x14ac:dyDescent="0.2">
      <c r="A552" s="7"/>
      <c r="B552" s="7"/>
      <c r="C552" s="7"/>
      <c r="D552" s="25"/>
      <c r="E552" s="25"/>
      <c r="F552" s="25"/>
      <c r="G552" s="25"/>
      <c r="H552" s="25"/>
      <c r="I552" s="25"/>
      <c r="J552" s="25"/>
      <c r="K552" s="25"/>
      <c r="L552" s="25"/>
      <c r="M552" s="25"/>
      <c r="N552" s="25"/>
      <c r="O552" s="25"/>
      <c r="P552" s="25"/>
      <c r="Q552" s="7"/>
      <c r="R552" s="7"/>
      <c r="S552" s="7"/>
      <c r="T552" s="7"/>
      <c r="U552" s="7"/>
      <c r="V552" s="7"/>
      <c r="W552" s="7"/>
      <c r="X552" s="7"/>
    </row>
    <row r="553" spans="1:24" x14ac:dyDescent="0.2">
      <c r="A553" s="7"/>
      <c r="B553" s="7"/>
      <c r="C553" s="7"/>
      <c r="D553" s="25"/>
      <c r="E553" s="25"/>
      <c r="F553" s="25"/>
      <c r="G553" s="25"/>
      <c r="H553" s="25"/>
      <c r="I553" s="25"/>
      <c r="J553" s="25"/>
      <c r="K553" s="25"/>
      <c r="L553" s="25"/>
      <c r="M553" s="25"/>
      <c r="N553" s="25"/>
      <c r="O553" s="25"/>
      <c r="P553" s="25"/>
      <c r="Q553" s="7"/>
      <c r="R553" s="7"/>
      <c r="S553" s="7"/>
      <c r="T553" s="7"/>
      <c r="U553" s="7"/>
      <c r="V553" s="7"/>
      <c r="W553" s="7"/>
      <c r="X553" s="7"/>
    </row>
    <row r="554" spans="1:24" x14ac:dyDescent="0.2">
      <c r="A554" s="7"/>
      <c r="B554" s="7"/>
      <c r="C554" s="7"/>
      <c r="D554" s="25"/>
      <c r="E554" s="25"/>
      <c r="F554" s="25"/>
      <c r="G554" s="25"/>
      <c r="H554" s="25"/>
      <c r="I554" s="25"/>
      <c r="J554" s="25"/>
      <c r="K554" s="25"/>
      <c r="L554" s="25"/>
      <c r="M554" s="25"/>
      <c r="N554" s="25"/>
      <c r="O554" s="25"/>
      <c r="P554" s="25"/>
      <c r="Q554" s="7"/>
      <c r="R554" s="7"/>
      <c r="S554" s="7"/>
      <c r="T554" s="7"/>
      <c r="U554" s="7"/>
      <c r="V554" s="7"/>
      <c r="W554" s="7"/>
      <c r="X554" s="7"/>
    </row>
    <row r="555" spans="1:24" x14ac:dyDescent="0.2">
      <c r="A555" s="7"/>
      <c r="B555" s="7"/>
      <c r="C555" s="7"/>
      <c r="D555" s="25"/>
      <c r="E555" s="25"/>
      <c r="F555" s="25"/>
      <c r="G555" s="25"/>
      <c r="H555" s="25"/>
      <c r="I555" s="25"/>
      <c r="J555" s="25"/>
      <c r="K555" s="25"/>
      <c r="L555" s="25"/>
      <c r="M555" s="25"/>
      <c r="N555" s="25"/>
      <c r="O555" s="25"/>
      <c r="P555" s="25"/>
      <c r="Q555" s="7"/>
      <c r="R555" s="7"/>
      <c r="S555" s="7"/>
      <c r="T555" s="7"/>
      <c r="U555" s="7"/>
      <c r="V555" s="7"/>
      <c r="W555" s="7"/>
      <c r="X555" s="7"/>
    </row>
    <row r="556" spans="1:24" x14ac:dyDescent="0.2">
      <c r="A556" s="7"/>
      <c r="B556" s="7"/>
      <c r="C556" s="7"/>
      <c r="D556" s="25"/>
      <c r="E556" s="25"/>
      <c r="F556" s="25"/>
      <c r="G556" s="25"/>
      <c r="H556" s="25"/>
      <c r="I556" s="25"/>
      <c r="J556" s="25"/>
      <c r="K556" s="25"/>
      <c r="L556" s="25"/>
      <c r="M556" s="25"/>
      <c r="N556" s="25"/>
      <c r="O556" s="25"/>
      <c r="P556" s="25"/>
      <c r="Q556" s="7"/>
      <c r="R556" s="7"/>
      <c r="S556" s="7"/>
      <c r="T556" s="7"/>
      <c r="U556" s="7"/>
      <c r="V556" s="7"/>
      <c r="W556" s="7"/>
      <c r="X556" s="7"/>
    </row>
    <row r="557" spans="1:24" x14ac:dyDescent="0.2">
      <c r="A557" s="7"/>
      <c r="B557" s="7"/>
      <c r="C557" s="7"/>
      <c r="D557" s="25"/>
      <c r="E557" s="25"/>
      <c r="F557" s="25"/>
      <c r="G557" s="25"/>
      <c r="H557" s="25"/>
      <c r="I557" s="25"/>
      <c r="J557" s="25"/>
      <c r="K557" s="25"/>
      <c r="L557" s="25"/>
      <c r="M557" s="25"/>
      <c r="N557" s="25"/>
      <c r="O557" s="25"/>
      <c r="P557" s="25"/>
      <c r="Q557" s="7"/>
      <c r="R557" s="7"/>
      <c r="S557" s="7"/>
      <c r="T557" s="7"/>
      <c r="U557" s="7"/>
      <c r="V557" s="7"/>
      <c r="W557" s="7"/>
      <c r="X557" s="7"/>
    </row>
    <row r="558" spans="1:24" x14ac:dyDescent="0.2">
      <c r="A558" s="7"/>
      <c r="B558" s="7"/>
      <c r="C558" s="7"/>
      <c r="D558" s="25"/>
      <c r="E558" s="25"/>
      <c r="F558" s="25"/>
      <c r="G558" s="25"/>
      <c r="H558" s="25"/>
      <c r="I558" s="25"/>
      <c r="J558" s="25"/>
      <c r="K558" s="25"/>
      <c r="L558" s="25"/>
      <c r="M558" s="25"/>
      <c r="N558" s="25"/>
      <c r="O558" s="25"/>
      <c r="P558" s="25"/>
      <c r="Q558" s="7"/>
      <c r="R558" s="7"/>
      <c r="S558" s="7"/>
      <c r="T558" s="7"/>
      <c r="U558" s="7"/>
      <c r="V558" s="7"/>
      <c r="W558" s="7"/>
      <c r="X558" s="7"/>
    </row>
    <row r="559" spans="1:24" x14ac:dyDescent="0.2">
      <c r="A559" s="7"/>
      <c r="B559" s="7"/>
      <c r="C559" s="7"/>
      <c r="D559" s="25"/>
      <c r="E559" s="25"/>
      <c r="F559" s="25"/>
      <c r="G559" s="25"/>
      <c r="H559" s="25"/>
      <c r="I559" s="25"/>
      <c r="J559" s="25"/>
      <c r="K559" s="25"/>
      <c r="L559" s="25"/>
      <c r="M559" s="25"/>
      <c r="N559" s="25"/>
      <c r="O559" s="25"/>
      <c r="P559" s="25"/>
      <c r="Q559" s="7"/>
      <c r="R559" s="7"/>
      <c r="S559" s="7"/>
      <c r="T559" s="7"/>
      <c r="U559" s="7"/>
      <c r="V559" s="7"/>
      <c r="W559" s="7"/>
      <c r="X559" s="7"/>
    </row>
    <row r="560" spans="1:24" x14ac:dyDescent="0.2">
      <c r="A560" s="7"/>
      <c r="B560" s="7"/>
      <c r="C560" s="7"/>
      <c r="D560" s="25"/>
      <c r="E560" s="25"/>
      <c r="F560" s="25"/>
      <c r="G560" s="25"/>
      <c r="H560" s="25"/>
      <c r="I560" s="25"/>
      <c r="J560" s="25"/>
      <c r="K560" s="25"/>
      <c r="L560" s="25"/>
      <c r="M560" s="25"/>
      <c r="N560" s="25"/>
      <c r="O560" s="25"/>
      <c r="P560" s="25"/>
      <c r="Q560" s="7"/>
      <c r="R560" s="7"/>
      <c r="S560" s="7"/>
      <c r="T560" s="7"/>
      <c r="U560" s="7"/>
      <c r="V560" s="7"/>
      <c r="W560" s="7"/>
      <c r="X560" s="7"/>
    </row>
    <row r="561" spans="1:24" x14ac:dyDescent="0.2">
      <c r="A561" s="7"/>
      <c r="B561" s="7"/>
      <c r="C561" s="7"/>
      <c r="D561" s="25"/>
      <c r="E561" s="25"/>
      <c r="F561" s="25"/>
      <c r="G561" s="25"/>
      <c r="H561" s="25"/>
      <c r="I561" s="25"/>
      <c r="J561" s="25"/>
      <c r="K561" s="25"/>
      <c r="L561" s="25"/>
      <c r="M561" s="25"/>
      <c r="N561" s="25"/>
      <c r="O561" s="25"/>
      <c r="P561" s="25"/>
      <c r="Q561" s="7"/>
      <c r="R561" s="7"/>
      <c r="S561" s="7"/>
      <c r="T561" s="7"/>
      <c r="U561" s="7"/>
      <c r="V561" s="7"/>
      <c r="W561" s="7"/>
      <c r="X561" s="7"/>
    </row>
    <row r="562" spans="1:24" x14ac:dyDescent="0.2">
      <c r="A562" s="7"/>
      <c r="B562" s="7"/>
      <c r="C562" s="7"/>
      <c r="D562" s="25"/>
      <c r="E562" s="25"/>
      <c r="F562" s="25"/>
      <c r="G562" s="25"/>
      <c r="H562" s="25"/>
      <c r="I562" s="25"/>
      <c r="J562" s="25"/>
      <c r="K562" s="25"/>
      <c r="L562" s="25"/>
      <c r="M562" s="25"/>
      <c r="N562" s="25"/>
      <c r="O562" s="25"/>
      <c r="P562" s="25"/>
      <c r="Q562" s="7"/>
      <c r="R562" s="7"/>
      <c r="S562" s="7"/>
      <c r="T562" s="7"/>
      <c r="U562" s="7"/>
      <c r="V562" s="7"/>
      <c r="W562" s="7"/>
      <c r="X562" s="7"/>
    </row>
    <row r="563" spans="1:24" x14ac:dyDescent="0.2">
      <c r="A563" s="7"/>
      <c r="B563" s="7"/>
      <c r="C563" s="7"/>
      <c r="D563" s="25"/>
      <c r="E563" s="25"/>
      <c r="F563" s="25"/>
      <c r="G563" s="25"/>
      <c r="H563" s="25"/>
      <c r="I563" s="25"/>
      <c r="J563" s="25"/>
      <c r="K563" s="25"/>
      <c r="L563" s="25"/>
      <c r="M563" s="25"/>
      <c r="N563" s="25"/>
      <c r="O563" s="25"/>
      <c r="P563" s="25"/>
      <c r="Q563" s="7"/>
      <c r="R563" s="7"/>
      <c r="S563" s="7"/>
      <c r="T563" s="7"/>
      <c r="U563" s="7"/>
      <c r="V563" s="7"/>
      <c r="W563" s="7"/>
      <c r="X563" s="7"/>
    </row>
    <row r="564" spans="1:24" x14ac:dyDescent="0.2">
      <c r="A564" s="7"/>
      <c r="B564" s="7"/>
      <c r="C564" s="7"/>
      <c r="D564" s="25"/>
      <c r="E564" s="25"/>
      <c r="F564" s="25"/>
      <c r="G564" s="25"/>
      <c r="H564" s="25"/>
      <c r="I564" s="25"/>
      <c r="J564" s="25"/>
      <c r="K564" s="25"/>
      <c r="L564" s="25"/>
      <c r="M564" s="25"/>
      <c r="N564" s="25"/>
      <c r="O564" s="25"/>
      <c r="P564" s="25"/>
      <c r="Q564" s="7"/>
      <c r="R564" s="7"/>
      <c r="S564" s="7"/>
      <c r="T564" s="7"/>
      <c r="U564" s="7"/>
      <c r="V564" s="7"/>
      <c r="W564" s="7"/>
      <c r="X564" s="7"/>
    </row>
    <row r="565" spans="1:24" x14ac:dyDescent="0.2">
      <c r="A565" s="7"/>
      <c r="B565" s="7"/>
      <c r="C565" s="7"/>
      <c r="D565" s="25"/>
      <c r="E565" s="25"/>
      <c r="F565" s="25"/>
      <c r="G565" s="25"/>
      <c r="H565" s="25"/>
      <c r="I565" s="25"/>
      <c r="J565" s="25"/>
      <c r="K565" s="25"/>
      <c r="L565" s="25"/>
      <c r="M565" s="25"/>
      <c r="N565" s="25"/>
      <c r="O565" s="25"/>
      <c r="P565" s="25"/>
      <c r="Q565" s="7"/>
      <c r="R565" s="7"/>
      <c r="S565" s="7"/>
      <c r="T565" s="7"/>
      <c r="U565" s="7"/>
      <c r="V565" s="7"/>
      <c r="W565" s="7"/>
      <c r="X565" s="7"/>
    </row>
    <row r="566" spans="1:24" x14ac:dyDescent="0.2">
      <c r="A566" s="7"/>
      <c r="B566" s="7"/>
      <c r="C566" s="7"/>
      <c r="D566" s="25"/>
      <c r="E566" s="25"/>
      <c r="F566" s="25"/>
      <c r="G566" s="25"/>
      <c r="H566" s="25"/>
      <c r="I566" s="25"/>
      <c r="J566" s="25"/>
      <c r="K566" s="25"/>
      <c r="L566" s="25"/>
      <c r="M566" s="25"/>
      <c r="N566" s="25"/>
      <c r="O566" s="25"/>
      <c r="P566" s="25"/>
      <c r="Q566" s="7"/>
      <c r="R566" s="7"/>
      <c r="S566" s="7"/>
      <c r="T566" s="7"/>
      <c r="U566" s="7"/>
      <c r="V566" s="7"/>
      <c r="W566" s="7"/>
      <c r="X566" s="7"/>
    </row>
    <row r="567" spans="1:24" x14ac:dyDescent="0.2">
      <c r="A567" s="7"/>
      <c r="B567" s="7"/>
      <c r="C567" s="7"/>
      <c r="D567" s="25"/>
      <c r="E567" s="25"/>
      <c r="F567" s="25"/>
      <c r="G567" s="25"/>
      <c r="H567" s="25"/>
      <c r="I567" s="25"/>
      <c r="J567" s="25"/>
      <c r="K567" s="25"/>
      <c r="L567" s="25"/>
      <c r="M567" s="25"/>
      <c r="N567" s="25"/>
      <c r="O567" s="25"/>
      <c r="P567" s="25"/>
      <c r="Q567" s="7"/>
      <c r="R567" s="7"/>
      <c r="S567" s="7"/>
      <c r="T567" s="7"/>
      <c r="U567" s="7"/>
      <c r="V567" s="7"/>
      <c r="W567" s="7"/>
      <c r="X567" s="7"/>
    </row>
    <row r="568" spans="1:24" x14ac:dyDescent="0.2">
      <c r="A568" s="7"/>
      <c r="B568" s="7"/>
      <c r="C568" s="7"/>
      <c r="D568" s="25"/>
      <c r="E568" s="25"/>
      <c r="F568" s="25"/>
      <c r="G568" s="25"/>
      <c r="H568" s="25"/>
      <c r="I568" s="25"/>
      <c r="J568" s="25"/>
      <c r="K568" s="25"/>
      <c r="L568" s="25"/>
      <c r="M568" s="25"/>
      <c r="N568" s="25"/>
      <c r="O568" s="25"/>
      <c r="P568" s="25"/>
      <c r="Q568" s="7"/>
      <c r="R568" s="7"/>
      <c r="S568" s="7"/>
      <c r="T568" s="7"/>
      <c r="U568" s="7"/>
      <c r="V568" s="7"/>
      <c r="W568" s="7"/>
      <c r="X568" s="7"/>
    </row>
    <row r="569" spans="1:24" x14ac:dyDescent="0.2">
      <c r="A569" s="7"/>
      <c r="B569" s="7"/>
      <c r="C569" s="7"/>
      <c r="D569" s="25"/>
      <c r="E569" s="25"/>
      <c r="F569" s="25"/>
      <c r="G569" s="25"/>
      <c r="H569" s="25"/>
      <c r="I569" s="25"/>
      <c r="J569" s="25"/>
      <c r="K569" s="25"/>
      <c r="L569" s="25"/>
      <c r="M569" s="25"/>
      <c r="N569" s="25"/>
      <c r="O569" s="25"/>
      <c r="P569" s="25"/>
      <c r="Q569" s="7"/>
      <c r="R569" s="7"/>
      <c r="S569" s="7"/>
      <c r="T569" s="7"/>
      <c r="U569" s="7"/>
      <c r="V569" s="7"/>
      <c r="W569" s="7"/>
      <c r="X569" s="7"/>
    </row>
    <row r="570" spans="1:24" x14ac:dyDescent="0.2">
      <c r="A570" s="7"/>
      <c r="B570" s="7"/>
      <c r="C570" s="7"/>
      <c r="D570" s="25"/>
      <c r="E570" s="25"/>
      <c r="F570" s="25"/>
      <c r="G570" s="25"/>
      <c r="H570" s="25"/>
      <c r="I570" s="25"/>
      <c r="J570" s="25"/>
      <c r="K570" s="25"/>
      <c r="L570" s="25"/>
      <c r="M570" s="25"/>
      <c r="N570" s="25"/>
      <c r="O570" s="25"/>
      <c r="P570" s="25"/>
      <c r="Q570" s="7"/>
      <c r="R570" s="7"/>
      <c r="S570" s="7"/>
      <c r="T570" s="7"/>
      <c r="U570" s="7"/>
      <c r="V570" s="7"/>
      <c r="W570" s="7"/>
      <c r="X570" s="7"/>
    </row>
    <row r="571" spans="1:24" x14ac:dyDescent="0.2">
      <c r="A571" s="7"/>
      <c r="B571" s="7"/>
      <c r="C571" s="7"/>
      <c r="D571" s="25"/>
      <c r="E571" s="25"/>
      <c r="F571" s="25"/>
      <c r="G571" s="25"/>
      <c r="H571" s="25"/>
      <c r="I571" s="25"/>
      <c r="J571" s="25"/>
      <c r="K571" s="25"/>
      <c r="L571" s="25"/>
      <c r="M571" s="25"/>
      <c r="N571" s="25"/>
      <c r="O571" s="25"/>
      <c r="P571" s="25"/>
      <c r="Q571" s="7"/>
      <c r="R571" s="7"/>
      <c r="S571" s="7"/>
      <c r="T571" s="7"/>
      <c r="U571" s="7"/>
      <c r="V571" s="7"/>
      <c r="W571" s="7"/>
      <c r="X571" s="7"/>
    </row>
    <row r="572" spans="1:24" x14ac:dyDescent="0.2">
      <c r="A572" s="7"/>
      <c r="B572" s="7"/>
      <c r="C572" s="7"/>
      <c r="D572" s="25"/>
      <c r="E572" s="25"/>
      <c r="F572" s="25"/>
      <c r="G572" s="25"/>
      <c r="H572" s="25"/>
      <c r="I572" s="25"/>
      <c r="J572" s="25"/>
      <c r="K572" s="25"/>
      <c r="L572" s="25"/>
      <c r="M572" s="25"/>
      <c r="N572" s="25"/>
      <c r="O572" s="25"/>
      <c r="P572" s="25"/>
      <c r="Q572" s="7"/>
      <c r="R572" s="7"/>
      <c r="S572" s="7"/>
      <c r="T572" s="7"/>
      <c r="U572" s="7"/>
      <c r="V572" s="7"/>
      <c r="W572" s="7"/>
      <c r="X572" s="7"/>
    </row>
    <row r="573" spans="1:24" x14ac:dyDescent="0.2">
      <c r="A573" s="7"/>
      <c r="B573" s="7"/>
      <c r="C573" s="7"/>
      <c r="D573" s="25"/>
      <c r="E573" s="25"/>
      <c r="F573" s="25"/>
      <c r="G573" s="25"/>
      <c r="H573" s="25"/>
      <c r="I573" s="25"/>
      <c r="J573" s="25"/>
      <c r="K573" s="25"/>
      <c r="L573" s="25"/>
      <c r="M573" s="25"/>
      <c r="N573" s="25"/>
      <c r="O573" s="25"/>
      <c r="P573" s="25"/>
      <c r="Q573" s="7"/>
      <c r="R573" s="7"/>
      <c r="S573" s="7"/>
      <c r="T573" s="7"/>
      <c r="U573" s="7"/>
      <c r="V573" s="7"/>
      <c r="W573" s="7"/>
      <c r="X573" s="7"/>
    </row>
    <row r="574" spans="1:24" x14ac:dyDescent="0.2">
      <c r="A574" s="7"/>
      <c r="B574" s="7"/>
      <c r="C574" s="7"/>
      <c r="D574" s="25"/>
      <c r="E574" s="25"/>
      <c r="F574" s="25"/>
      <c r="G574" s="25"/>
      <c r="H574" s="25"/>
      <c r="I574" s="25"/>
      <c r="J574" s="25"/>
      <c r="K574" s="25"/>
      <c r="L574" s="25"/>
      <c r="M574" s="25"/>
      <c r="N574" s="25"/>
      <c r="O574" s="25"/>
      <c r="P574" s="25"/>
      <c r="Q574" s="7"/>
      <c r="R574" s="7"/>
      <c r="S574" s="7"/>
      <c r="T574" s="7"/>
      <c r="U574" s="7"/>
      <c r="V574" s="7"/>
      <c r="W574" s="7"/>
      <c r="X574" s="7"/>
    </row>
    <row r="575" spans="1:24" x14ac:dyDescent="0.2">
      <c r="A575" s="7"/>
      <c r="B575" s="7"/>
      <c r="C575" s="7"/>
      <c r="D575" s="25"/>
      <c r="E575" s="25"/>
      <c r="F575" s="25"/>
      <c r="G575" s="25"/>
      <c r="H575" s="25"/>
      <c r="I575" s="25"/>
      <c r="J575" s="25"/>
      <c r="K575" s="25"/>
      <c r="L575" s="25"/>
      <c r="M575" s="25"/>
      <c r="N575" s="25"/>
      <c r="O575" s="25"/>
      <c r="P575" s="25"/>
      <c r="Q575" s="7"/>
      <c r="R575" s="7"/>
      <c r="S575" s="7"/>
      <c r="T575" s="7"/>
      <c r="U575" s="7"/>
      <c r="V575" s="7"/>
      <c r="W575" s="7"/>
      <c r="X575" s="7"/>
    </row>
    <row r="576" spans="1:24" x14ac:dyDescent="0.2">
      <c r="A576" s="7"/>
      <c r="B576" s="7"/>
      <c r="C576" s="7"/>
      <c r="D576" s="25"/>
      <c r="E576" s="25"/>
      <c r="F576" s="25"/>
      <c r="G576" s="25"/>
      <c r="H576" s="25"/>
      <c r="I576" s="25"/>
      <c r="J576" s="25"/>
      <c r="K576" s="25"/>
      <c r="L576" s="25"/>
      <c r="M576" s="25"/>
      <c r="N576" s="25"/>
      <c r="O576" s="25"/>
      <c r="P576" s="25"/>
      <c r="Q576" s="7"/>
      <c r="R576" s="7"/>
      <c r="S576" s="7"/>
      <c r="T576" s="7"/>
      <c r="U576" s="7"/>
      <c r="V576" s="7"/>
      <c r="W576" s="7"/>
      <c r="X576" s="7"/>
    </row>
    <row r="577" spans="1:24" x14ac:dyDescent="0.2">
      <c r="A577" s="7"/>
      <c r="B577" s="7"/>
      <c r="C577" s="7"/>
      <c r="D577" s="25"/>
      <c r="E577" s="25"/>
      <c r="F577" s="25"/>
      <c r="G577" s="25"/>
      <c r="H577" s="25"/>
      <c r="I577" s="25"/>
      <c r="J577" s="25"/>
      <c r="K577" s="25"/>
      <c r="L577" s="25"/>
      <c r="M577" s="25"/>
      <c r="N577" s="25"/>
      <c r="O577" s="25"/>
      <c r="P577" s="25"/>
      <c r="Q577" s="7"/>
      <c r="R577" s="7"/>
      <c r="S577" s="7"/>
      <c r="T577" s="7"/>
      <c r="U577" s="7"/>
      <c r="V577" s="7"/>
      <c r="W577" s="7"/>
      <c r="X577" s="7"/>
    </row>
    <row r="578" spans="1:24" x14ac:dyDescent="0.2">
      <c r="A578" s="7"/>
      <c r="B578" s="7"/>
      <c r="C578" s="7"/>
      <c r="D578" s="25"/>
      <c r="E578" s="25"/>
      <c r="F578" s="25"/>
      <c r="G578" s="25"/>
      <c r="H578" s="25"/>
      <c r="I578" s="25"/>
      <c r="J578" s="25"/>
      <c r="K578" s="25"/>
      <c r="L578" s="25"/>
      <c r="M578" s="25"/>
      <c r="N578" s="25"/>
      <c r="O578" s="25"/>
      <c r="P578" s="25"/>
      <c r="Q578" s="7"/>
      <c r="R578" s="7"/>
      <c r="S578" s="7"/>
      <c r="T578" s="7"/>
      <c r="U578" s="7"/>
      <c r="V578" s="7"/>
      <c r="W578" s="7"/>
      <c r="X578" s="7"/>
    </row>
    <row r="579" spans="1:24" x14ac:dyDescent="0.2">
      <c r="A579" s="7"/>
      <c r="B579" s="7"/>
      <c r="C579" s="7"/>
      <c r="D579" s="25"/>
      <c r="E579" s="25"/>
      <c r="F579" s="25"/>
      <c r="G579" s="25"/>
      <c r="H579" s="25"/>
      <c r="I579" s="25"/>
      <c r="J579" s="25"/>
      <c r="K579" s="25"/>
      <c r="L579" s="25"/>
      <c r="M579" s="25"/>
      <c r="N579" s="25"/>
      <c r="O579" s="25"/>
      <c r="P579" s="25"/>
      <c r="Q579" s="7"/>
      <c r="R579" s="7"/>
      <c r="S579" s="7"/>
      <c r="T579" s="7"/>
      <c r="U579" s="7"/>
      <c r="V579" s="7"/>
      <c r="W579" s="7"/>
      <c r="X579" s="7"/>
    </row>
    <row r="580" spans="1:24" x14ac:dyDescent="0.2">
      <c r="A580" s="7"/>
      <c r="B580" s="7"/>
      <c r="C580" s="7"/>
      <c r="D580" s="25"/>
      <c r="E580" s="25"/>
      <c r="F580" s="25"/>
      <c r="G580" s="25"/>
      <c r="H580" s="25"/>
      <c r="I580" s="25"/>
      <c r="J580" s="25"/>
      <c r="K580" s="25"/>
      <c r="L580" s="25"/>
      <c r="M580" s="25"/>
      <c r="N580" s="25"/>
      <c r="O580" s="25"/>
      <c r="P580" s="25"/>
      <c r="Q580" s="7"/>
      <c r="R580" s="7"/>
      <c r="S580" s="7"/>
      <c r="T580" s="7"/>
      <c r="U580" s="7"/>
      <c r="V580" s="7"/>
      <c r="W580" s="7"/>
      <c r="X580" s="7"/>
    </row>
    <row r="581" spans="1:24" x14ac:dyDescent="0.2">
      <c r="A581" s="7"/>
      <c r="B581" s="7"/>
      <c r="C581" s="7"/>
      <c r="D581" s="25"/>
      <c r="E581" s="25"/>
      <c r="F581" s="25"/>
      <c r="G581" s="25"/>
      <c r="H581" s="25"/>
      <c r="I581" s="25"/>
      <c r="J581" s="25"/>
      <c r="K581" s="25"/>
      <c r="L581" s="25"/>
      <c r="M581" s="25"/>
      <c r="N581" s="25"/>
      <c r="O581" s="25"/>
      <c r="P581" s="25"/>
      <c r="Q581" s="7"/>
      <c r="R581" s="7"/>
      <c r="S581" s="7"/>
      <c r="T581" s="7"/>
      <c r="U581" s="7"/>
      <c r="V581" s="7"/>
      <c r="W581" s="7"/>
      <c r="X581" s="7"/>
    </row>
    <row r="582" spans="1:24" x14ac:dyDescent="0.2">
      <c r="A582" s="7"/>
      <c r="B582" s="7"/>
      <c r="C582" s="7"/>
      <c r="D582" s="25"/>
      <c r="E582" s="25"/>
      <c r="F582" s="25"/>
      <c r="G582" s="25"/>
      <c r="H582" s="25"/>
      <c r="I582" s="25"/>
      <c r="J582" s="25"/>
      <c r="K582" s="25"/>
      <c r="L582" s="25"/>
      <c r="M582" s="25"/>
      <c r="N582" s="25"/>
      <c r="O582" s="25"/>
      <c r="P582" s="25"/>
      <c r="Q582" s="7"/>
      <c r="R582" s="7"/>
      <c r="S582" s="7"/>
      <c r="T582" s="7"/>
      <c r="U582" s="7"/>
      <c r="V582" s="7"/>
      <c r="W582" s="7"/>
      <c r="X582" s="7"/>
    </row>
    <row r="583" spans="1:24" x14ac:dyDescent="0.2">
      <c r="A583" s="7"/>
      <c r="B583" s="7"/>
      <c r="C583" s="7"/>
      <c r="D583" s="25"/>
      <c r="E583" s="25"/>
      <c r="F583" s="25"/>
      <c r="G583" s="25"/>
      <c r="H583" s="25"/>
      <c r="I583" s="25"/>
      <c r="J583" s="25"/>
      <c r="K583" s="25"/>
      <c r="L583" s="25"/>
      <c r="M583" s="25"/>
      <c r="N583" s="25"/>
      <c r="O583" s="25"/>
      <c r="P583" s="25"/>
      <c r="Q583" s="7"/>
      <c r="R583" s="7"/>
      <c r="S583" s="7"/>
      <c r="T583" s="7"/>
      <c r="U583" s="7"/>
      <c r="V583" s="7"/>
      <c r="W583" s="7"/>
      <c r="X583" s="7"/>
    </row>
    <row r="584" spans="1:24" x14ac:dyDescent="0.2">
      <c r="A584" s="7"/>
      <c r="B584" s="7"/>
      <c r="C584" s="7"/>
      <c r="D584" s="25"/>
      <c r="E584" s="25"/>
      <c r="F584" s="25"/>
      <c r="G584" s="25"/>
      <c r="H584" s="25"/>
      <c r="I584" s="25"/>
      <c r="J584" s="25"/>
      <c r="K584" s="25"/>
      <c r="L584" s="25"/>
      <c r="M584" s="25"/>
      <c r="N584" s="25"/>
      <c r="O584" s="25"/>
      <c r="P584" s="25"/>
      <c r="Q584" s="7"/>
      <c r="R584" s="7"/>
      <c r="S584" s="7"/>
      <c r="T584" s="7"/>
      <c r="U584" s="7"/>
      <c r="V584" s="7"/>
      <c r="W584" s="7"/>
      <c r="X584" s="7"/>
    </row>
    <row r="585" spans="1:24" x14ac:dyDescent="0.2">
      <c r="A585" s="7"/>
      <c r="B585" s="7"/>
      <c r="C585" s="7"/>
      <c r="D585" s="25"/>
      <c r="E585" s="25"/>
      <c r="F585" s="25"/>
      <c r="G585" s="25"/>
      <c r="H585" s="25"/>
      <c r="I585" s="25"/>
      <c r="J585" s="25"/>
      <c r="K585" s="25"/>
      <c r="L585" s="25"/>
      <c r="M585" s="25"/>
      <c r="N585" s="25"/>
      <c r="O585" s="25"/>
      <c r="P585" s="25"/>
      <c r="Q585" s="7"/>
      <c r="R585" s="7"/>
      <c r="S585" s="7"/>
      <c r="T585" s="7"/>
      <c r="U585" s="7"/>
      <c r="V585" s="7"/>
      <c r="W585" s="7"/>
      <c r="X585" s="7"/>
    </row>
    <row r="586" spans="1:24" x14ac:dyDescent="0.2">
      <c r="A586" s="7"/>
      <c r="B586" s="7"/>
      <c r="C586" s="7"/>
      <c r="D586" s="25"/>
      <c r="E586" s="25"/>
      <c r="F586" s="25"/>
      <c r="G586" s="25"/>
      <c r="H586" s="25"/>
      <c r="I586" s="25"/>
      <c r="J586" s="25"/>
      <c r="K586" s="25"/>
      <c r="L586" s="25"/>
      <c r="M586" s="25"/>
      <c r="N586" s="25"/>
      <c r="O586" s="25"/>
      <c r="P586" s="25"/>
      <c r="Q586" s="7"/>
      <c r="R586" s="7"/>
      <c r="S586" s="7"/>
      <c r="T586" s="7"/>
      <c r="U586" s="7"/>
      <c r="V586" s="7"/>
      <c r="W586" s="7"/>
      <c r="X586" s="7"/>
    </row>
    <row r="587" spans="1:24" x14ac:dyDescent="0.2">
      <c r="A587" s="7"/>
      <c r="B587" s="7"/>
      <c r="C587" s="7"/>
      <c r="D587" s="25"/>
      <c r="E587" s="25"/>
      <c r="F587" s="25"/>
      <c r="G587" s="25"/>
      <c r="H587" s="25"/>
      <c r="I587" s="25"/>
      <c r="J587" s="25"/>
      <c r="K587" s="25"/>
      <c r="L587" s="25"/>
      <c r="M587" s="25"/>
      <c r="N587" s="25"/>
      <c r="O587" s="25"/>
      <c r="P587" s="25"/>
      <c r="Q587" s="7"/>
      <c r="R587" s="7"/>
      <c r="S587" s="7"/>
      <c r="T587" s="7"/>
      <c r="U587" s="7"/>
      <c r="V587" s="7"/>
      <c r="W587" s="7"/>
      <c r="X587" s="7"/>
    </row>
    <row r="588" spans="1:24" x14ac:dyDescent="0.2">
      <c r="A588" s="7"/>
      <c r="B588" s="7"/>
      <c r="C588" s="7"/>
      <c r="D588" s="25"/>
      <c r="E588" s="25"/>
      <c r="F588" s="25"/>
      <c r="G588" s="25"/>
      <c r="H588" s="25"/>
      <c r="I588" s="25"/>
      <c r="J588" s="25"/>
      <c r="K588" s="25"/>
      <c r="L588" s="25"/>
      <c r="M588" s="25"/>
      <c r="N588" s="25"/>
      <c r="O588" s="25"/>
      <c r="P588" s="25"/>
      <c r="Q588" s="7"/>
      <c r="R588" s="7"/>
      <c r="S588" s="7"/>
      <c r="T588" s="7"/>
      <c r="U588" s="7"/>
      <c r="V588" s="7"/>
      <c r="W588" s="7"/>
      <c r="X588" s="7"/>
    </row>
    <row r="589" spans="1:24" x14ac:dyDescent="0.2">
      <c r="A589" s="7"/>
      <c r="B589" s="7"/>
      <c r="C589" s="7"/>
      <c r="D589" s="25"/>
      <c r="E589" s="25"/>
      <c r="F589" s="25"/>
      <c r="G589" s="25"/>
      <c r="H589" s="25"/>
      <c r="I589" s="25"/>
      <c r="J589" s="25"/>
      <c r="K589" s="25"/>
      <c r="L589" s="25"/>
      <c r="M589" s="25"/>
      <c r="N589" s="25"/>
      <c r="O589" s="25"/>
      <c r="P589" s="25"/>
      <c r="Q589" s="7"/>
      <c r="R589" s="7"/>
      <c r="S589" s="7"/>
      <c r="T589" s="7"/>
      <c r="U589" s="7"/>
      <c r="V589" s="7"/>
      <c r="W589" s="7"/>
      <c r="X589" s="7"/>
    </row>
    <row r="590" spans="1:24" x14ac:dyDescent="0.2">
      <c r="A590" s="7"/>
      <c r="B590" s="7"/>
      <c r="C590" s="7"/>
      <c r="D590" s="25"/>
      <c r="E590" s="25"/>
      <c r="F590" s="25"/>
      <c r="G590" s="25"/>
      <c r="H590" s="25"/>
      <c r="I590" s="25"/>
      <c r="J590" s="25"/>
      <c r="K590" s="25"/>
      <c r="L590" s="25"/>
      <c r="M590" s="25"/>
      <c r="N590" s="25"/>
      <c r="O590" s="25"/>
      <c r="P590" s="25"/>
      <c r="Q590" s="7"/>
      <c r="R590" s="7"/>
      <c r="S590" s="7"/>
      <c r="T590" s="7"/>
      <c r="U590" s="7"/>
      <c r="V590" s="7"/>
      <c r="W590" s="7"/>
      <c r="X590" s="7"/>
    </row>
    <row r="591" spans="1:24" x14ac:dyDescent="0.2">
      <c r="A591" s="7"/>
      <c r="B591" s="7"/>
      <c r="C591" s="7"/>
      <c r="D591" s="25"/>
      <c r="E591" s="25"/>
      <c r="F591" s="25"/>
      <c r="G591" s="25"/>
      <c r="H591" s="25"/>
      <c r="I591" s="25"/>
      <c r="J591" s="25"/>
      <c r="K591" s="25"/>
      <c r="L591" s="25"/>
      <c r="M591" s="25"/>
      <c r="N591" s="25"/>
      <c r="O591" s="25"/>
      <c r="P591" s="25"/>
      <c r="Q591" s="7"/>
      <c r="R591" s="7"/>
      <c r="S591" s="7"/>
      <c r="T591" s="7"/>
      <c r="U591" s="7"/>
      <c r="V591" s="7"/>
      <c r="W591" s="7"/>
      <c r="X591" s="7"/>
    </row>
    <row r="592" spans="1:24" x14ac:dyDescent="0.2">
      <c r="A592" s="7"/>
      <c r="B592" s="7"/>
      <c r="C592" s="7"/>
      <c r="D592" s="25"/>
      <c r="E592" s="25"/>
      <c r="F592" s="25"/>
      <c r="G592" s="25"/>
      <c r="H592" s="25"/>
      <c r="I592" s="25"/>
      <c r="J592" s="25"/>
      <c r="K592" s="25"/>
      <c r="L592" s="25"/>
      <c r="M592" s="25"/>
      <c r="N592" s="25"/>
      <c r="O592" s="25"/>
      <c r="P592" s="25"/>
      <c r="Q592" s="7"/>
      <c r="R592" s="7"/>
      <c r="S592" s="7"/>
      <c r="T592" s="7"/>
      <c r="U592" s="7"/>
      <c r="V592" s="7"/>
      <c r="W592" s="7"/>
      <c r="X592" s="7"/>
    </row>
    <row r="593" spans="1:24" x14ac:dyDescent="0.2">
      <c r="A593" s="7"/>
      <c r="B593" s="7"/>
      <c r="C593" s="7"/>
      <c r="D593" s="25"/>
      <c r="E593" s="25"/>
      <c r="F593" s="25"/>
      <c r="G593" s="25"/>
      <c r="H593" s="25"/>
      <c r="I593" s="25"/>
      <c r="J593" s="25"/>
      <c r="K593" s="25"/>
      <c r="L593" s="25"/>
      <c r="M593" s="25"/>
      <c r="N593" s="25"/>
      <c r="O593" s="25"/>
      <c r="P593" s="25"/>
      <c r="Q593" s="7"/>
      <c r="R593" s="7"/>
      <c r="S593" s="7"/>
      <c r="T593" s="7"/>
      <c r="U593" s="7"/>
      <c r="V593" s="7"/>
      <c r="W593" s="7"/>
      <c r="X593" s="7"/>
    </row>
    <row r="594" spans="1:24" x14ac:dyDescent="0.2">
      <c r="A594" s="7"/>
      <c r="B594" s="7"/>
      <c r="C594" s="7"/>
      <c r="D594" s="25"/>
      <c r="E594" s="25"/>
      <c r="F594" s="25"/>
      <c r="G594" s="25"/>
      <c r="H594" s="25"/>
      <c r="I594" s="25"/>
      <c r="J594" s="25"/>
      <c r="K594" s="25"/>
      <c r="L594" s="25"/>
      <c r="M594" s="25"/>
      <c r="N594" s="25"/>
      <c r="O594" s="25"/>
      <c r="P594" s="25"/>
      <c r="Q594" s="7"/>
      <c r="R594" s="7"/>
      <c r="S594" s="7"/>
      <c r="T594" s="7"/>
      <c r="U594" s="7"/>
      <c r="V594" s="7"/>
      <c r="W594" s="7"/>
      <c r="X594" s="7"/>
    </row>
    <row r="595" spans="1:24" x14ac:dyDescent="0.2">
      <c r="A595" s="7"/>
      <c r="B595" s="7"/>
      <c r="C595" s="7"/>
      <c r="D595" s="25"/>
      <c r="E595" s="25"/>
      <c r="F595" s="25"/>
      <c r="G595" s="25"/>
      <c r="H595" s="25"/>
      <c r="I595" s="25"/>
      <c r="J595" s="25"/>
      <c r="K595" s="25"/>
      <c r="L595" s="25"/>
      <c r="M595" s="25"/>
      <c r="N595" s="25"/>
      <c r="O595" s="25"/>
      <c r="P595" s="25"/>
      <c r="Q595" s="7"/>
      <c r="R595" s="7"/>
      <c r="S595" s="7"/>
      <c r="T595" s="7"/>
      <c r="U595" s="7"/>
      <c r="V595" s="7"/>
      <c r="W595" s="7"/>
      <c r="X595" s="7"/>
    </row>
    <row r="596" spans="1:24" x14ac:dyDescent="0.2">
      <c r="A596" s="7"/>
      <c r="B596" s="7"/>
      <c r="C596" s="7"/>
      <c r="D596" s="25"/>
      <c r="E596" s="25"/>
      <c r="F596" s="25"/>
      <c r="G596" s="25"/>
      <c r="H596" s="25"/>
      <c r="I596" s="25"/>
      <c r="J596" s="25"/>
      <c r="K596" s="25"/>
      <c r="L596" s="25"/>
      <c r="M596" s="25"/>
      <c r="N596" s="25"/>
      <c r="O596" s="25"/>
      <c r="P596" s="25"/>
      <c r="Q596" s="7"/>
      <c r="R596" s="7"/>
      <c r="S596" s="7"/>
      <c r="T596" s="7"/>
      <c r="U596" s="7"/>
      <c r="V596" s="7"/>
      <c r="W596" s="7"/>
      <c r="X596" s="7"/>
    </row>
    <row r="597" spans="1:24" x14ac:dyDescent="0.2">
      <c r="A597" s="7"/>
      <c r="B597" s="7"/>
      <c r="C597" s="7"/>
      <c r="D597" s="25"/>
      <c r="E597" s="25"/>
      <c r="F597" s="25"/>
      <c r="G597" s="25"/>
      <c r="H597" s="25"/>
      <c r="I597" s="25"/>
      <c r="J597" s="25"/>
      <c r="K597" s="25"/>
      <c r="L597" s="25"/>
      <c r="M597" s="25"/>
      <c r="N597" s="25"/>
      <c r="O597" s="25"/>
      <c r="P597" s="25"/>
      <c r="Q597" s="7"/>
      <c r="R597" s="7"/>
      <c r="S597" s="7"/>
      <c r="T597" s="7"/>
      <c r="U597" s="7"/>
      <c r="V597" s="7"/>
      <c r="W597" s="7"/>
      <c r="X597" s="7"/>
    </row>
    <row r="598" spans="1:24" x14ac:dyDescent="0.2">
      <c r="A598" s="7"/>
      <c r="B598" s="7"/>
      <c r="C598" s="7"/>
      <c r="D598" s="25"/>
      <c r="E598" s="25"/>
      <c r="F598" s="25"/>
      <c r="G598" s="25"/>
      <c r="H598" s="25"/>
      <c r="I598" s="25"/>
      <c r="J598" s="25"/>
      <c r="K598" s="25"/>
      <c r="L598" s="25"/>
      <c r="M598" s="25"/>
      <c r="N598" s="25"/>
      <c r="O598" s="25"/>
      <c r="P598" s="25"/>
      <c r="Q598" s="7"/>
      <c r="R598" s="7"/>
      <c r="S598" s="7"/>
      <c r="T598" s="7"/>
      <c r="U598" s="7"/>
      <c r="V598" s="7"/>
      <c r="W598" s="7"/>
      <c r="X598" s="7"/>
    </row>
    <row r="599" spans="1:24" x14ac:dyDescent="0.2">
      <c r="A599" s="7"/>
      <c r="B599" s="7"/>
      <c r="C599" s="7"/>
      <c r="D599" s="25"/>
      <c r="E599" s="25"/>
      <c r="F599" s="25"/>
      <c r="G599" s="25"/>
      <c r="H599" s="25"/>
      <c r="I599" s="25"/>
      <c r="J599" s="25"/>
      <c r="K599" s="25"/>
      <c r="L599" s="25"/>
      <c r="M599" s="25"/>
      <c r="N599" s="25"/>
      <c r="O599" s="25"/>
      <c r="P599" s="25"/>
      <c r="Q599" s="7"/>
      <c r="R599" s="7"/>
      <c r="S599" s="7"/>
      <c r="T599" s="7"/>
      <c r="U599" s="7"/>
      <c r="V599" s="7"/>
      <c r="W599" s="7"/>
      <c r="X599" s="7"/>
    </row>
    <row r="600" spans="1:24" x14ac:dyDescent="0.2">
      <c r="A600" s="7"/>
      <c r="B600" s="7"/>
      <c r="C600" s="7"/>
      <c r="D600" s="25"/>
      <c r="E600" s="25"/>
      <c r="F600" s="25"/>
      <c r="G600" s="25"/>
      <c r="H600" s="25"/>
      <c r="I600" s="25"/>
      <c r="J600" s="25"/>
      <c r="K600" s="25"/>
      <c r="L600" s="25"/>
      <c r="M600" s="25"/>
      <c r="N600" s="25"/>
      <c r="O600" s="25"/>
      <c r="P600" s="25"/>
      <c r="Q600" s="7"/>
      <c r="R600" s="7"/>
      <c r="S600" s="7"/>
      <c r="T600" s="7"/>
      <c r="U600" s="7"/>
      <c r="V600" s="7"/>
      <c r="W600" s="7"/>
      <c r="X600" s="7"/>
    </row>
    <row r="601" spans="1:24" x14ac:dyDescent="0.2">
      <c r="A601" s="7"/>
      <c r="B601" s="7"/>
      <c r="C601" s="7"/>
      <c r="D601" s="25"/>
      <c r="E601" s="25"/>
      <c r="F601" s="25"/>
      <c r="G601" s="25"/>
      <c r="H601" s="25"/>
      <c r="I601" s="25"/>
      <c r="J601" s="25"/>
      <c r="K601" s="25"/>
      <c r="L601" s="25"/>
      <c r="M601" s="25"/>
      <c r="N601" s="25"/>
      <c r="O601" s="25"/>
      <c r="P601" s="25"/>
      <c r="Q601" s="7"/>
      <c r="R601" s="7"/>
      <c r="S601" s="7"/>
      <c r="T601" s="7"/>
      <c r="U601" s="7"/>
      <c r="V601" s="7"/>
      <c r="W601" s="7"/>
      <c r="X601" s="7"/>
    </row>
    <row r="602" spans="1:24" x14ac:dyDescent="0.2">
      <c r="A602" s="7"/>
      <c r="B602" s="7"/>
      <c r="C602" s="7"/>
      <c r="D602" s="25"/>
      <c r="E602" s="25"/>
      <c r="F602" s="25"/>
      <c r="G602" s="25"/>
      <c r="H602" s="25"/>
      <c r="I602" s="25"/>
      <c r="J602" s="25"/>
      <c r="K602" s="25"/>
      <c r="L602" s="25"/>
      <c r="M602" s="25"/>
      <c r="N602" s="25"/>
      <c r="O602" s="25"/>
      <c r="P602" s="25"/>
      <c r="Q602" s="7"/>
      <c r="R602" s="7"/>
      <c r="S602" s="7"/>
      <c r="T602" s="7"/>
      <c r="U602" s="7"/>
      <c r="V602" s="7"/>
      <c r="W602" s="7"/>
      <c r="X602" s="7"/>
    </row>
    <row r="603" spans="1:24" x14ac:dyDescent="0.2">
      <c r="A603" s="7"/>
      <c r="B603" s="7"/>
      <c r="C603" s="7"/>
      <c r="D603" s="25"/>
      <c r="E603" s="25"/>
      <c r="F603" s="25"/>
      <c r="G603" s="25"/>
      <c r="H603" s="25"/>
      <c r="I603" s="25"/>
      <c r="J603" s="25"/>
      <c r="K603" s="25"/>
      <c r="L603" s="25"/>
      <c r="M603" s="25"/>
      <c r="N603" s="25"/>
      <c r="O603" s="25"/>
      <c r="P603" s="25"/>
      <c r="Q603" s="7"/>
      <c r="R603" s="7"/>
      <c r="S603" s="7"/>
      <c r="T603" s="7"/>
      <c r="U603" s="7"/>
      <c r="V603" s="7"/>
      <c r="W603" s="7"/>
      <c r="X603" s="7"/>
    </row>
    <row r="604" spans="1:24" x14ac:dyDescent="0.2">
      <c r="A604" s="7"/>
      <c r="B604" s="7"/>
      <c r="C604" s="7"/>
      <c r="D604" s="25"/>
      <c r="E604" s="25"/>
      <c r="F604" s="25"/>
      <c r="G604" s="25"/>
      <c r="H604" s="25"/>
      <c r="I604" s="25"/>
      <c r="J604" s="25"/>
      <c r="K604" s="25"/>
      <c r="L604" s="25"/>
      <c r="M604" s="25"/>
      <c r="N604" s="25"/>
      <c r="O604" s="25"/>
      <c r="P604" s="25"/>
      <c r="Q604" s="7"/>
      <c r="R604" s="7"/>
      <c r="S604" s="7"/>
      <c r="T604" s="7"/>
      <c r="U604" s="7"/>
      <c r="V604" s="7"/>
      <c r="W604" s="7"/>
      <c r="X604" s="7"/>
    </row>
    <row r="605" spans="1:24" x14ac:dyDescent="0.2">
      <c r="A605" s="7"/>
      <c r="B605" s="7"/>
      <c r="C605" s="7"/>
      <c r="D605" s="25"/>
      <c r="E605" s="25"/>
      <c r="F605" s="25"/>
      <c r="G605" s="25"/>
      <c r="H605" s="25"/>
      <c r="I605" s="25"/>
      <c r="J605" s="25"/>
      <c r="K605" s="25"/>
      <c r="L605" s="25"/>
      <c r="M605" s="25"/>
      <c r="N605" s="25"/>
      <c r="O605" s="25"/>
      <c r="P605" s="25"/>
      <c r="Q605" s="7"/>
      <c r="R605" s="7"/>
      <c r="S605" s="7"/>
      <c r="T605" s="7"/>
      <c r="U605" s="7"/>
      <c r="V605" s="7"/>
      <c r="W605" s="7"/>
      <c r="X605" s="7"/>
    </row>
    <row r="606" spans="1:24" x14ac:dyDescent="0.2">
      <c r="A606" s="7"/>
      <c r="B606" s="7"/>
      <c r="C606" s="7"/>
      <c r="D606" s="25"/>
      <c r="E606" s="25"/>
      <c r="F606" s="25"/>
      <c r="G606" s="25"/>
      <c r="H606" s="25"/>
      <c r="I606" s="25"/>
      <c r="J606" s="25"/>
      <c r="K606" s="25"/>
      <c r="L606" s="25"/>
      <c r="M606" s="25"/>
      <c r="N606" s="25"/>
      <c r="O606" s="25"/>
      <c r="P606" s="25"/>
      <c r="Q606" s="7"/>
      <c r="R606" s="7"/>
      <c r="S606" s="7"/>
      <c r="T606" s="7"/>
      <c r="U606" s="7"/>
      <c r="V606" s="7"/>
      <c r="W606" s="7"/>
      <c r="X606" s="7"/>
    </row>
    <row r="607" spans="1:24" x14ac:dyDescent="0.2">
      <c r="A607" s="7"/>
      <c r="B607" s="7"/>
      <c r="C607" s="7"/>
      <c r="D607" s="25"/>
      <c r="E607" s="25"/>
      <c r="F607" s="25"/>
      <c r="G607" s="25"/>
      <c r="H607" s="25"/>
      <c r="I607" s="25"/>
      <c r="J607" s="25"/>
      <c r="K607" s="25"/>
      <c r="L607" s="25"/>
      <c r="M607" s="25"/>
      <c r="N607" s="25"/>
      <c r="O607" s="25"/>
      <c r="P607" s="25"/>
      <c r="Q607" s="7"/>
      <c r="R607" s="7"/>
      <c r="S607" s="7"/>
      <c r="T607" s="7"/>
      <c r="U607" s="7"/>
      <c r="V607" s="7"/>
      <c r="W607" s="7"/>
      <c r="X607" s="7"/>
    </row>
    <row r="608" spans="1:24" x14ac:dyDescent="0.2">
      <c r="A608" s="7"/>
      <c r="B608" s="7"/>
      <c r="C608" s="7"/>
      <c r="D608" s="25"/>
      <c r="E608" s="25"/>
      <c r="F608" s="25"/>
      <c r="G608" s="25"/>
      <c r="H608" s="25"/>
      <c r="I608" s="25"/>
      <c r="J608" s="25"/>
      <c r="K608" s="25"/>
      <c r="L608" s="25"/>
      <c r="M608" s="25"/>
      <c r="N608" s="25"/>
      <c r="O608" s="25"/>
      <c r="P608" s="25"/>
      <c r="Q608" s="7"/>
      <c r="R608" s="7"/>
      <c r="S608" s="7"/>
      <c r="T608" s="7"/>
      <c r="U608" s="7"/>
      <c r="V608" s="7"/>
      <c r="W608" s="7"/>
      <c r="X608" s="7"/>
    </row>
    <row r="609" spans="1:24" x14ac:dyDescent="0.2">
      <c r="A609" s="7"/>
      <c r="B609" s="7"/>
      <c r="C609" s="7"/>
      <c r="D609" s="25"/>
      <c r="E609" s="25"/>
      <c r="F609" s="25"/>
      <c r="G609" s="25"/>
      <c r="H609" s="25"/>
      <c r="I609" s="25"/>
      <c r="J609" s="25"/>
      <c r="K609" s="25"/>
      <c r="L609" s="25"/>
      <c r="M609" s="25"/>
      <c r="N609" s="25"/>
      <c r="O609" s="25"/>
      <c r="P609" s="25"/>
      <c r="Q609" s="7"/>
      <c r="R609" s="7"/>
      <c r="S609" s="7"/>
      <c r="T609" s="7"/>
      <c r="U609" s="7"/>
      <c r="V609" s="7"/>
      <c r="W609" s="7"/>
      <c r="X609" s="7"/>
    </row>
    <row r="610" spans="1:24" x14ac:dyDescent="0.2">
      <c r="A610" s="7"/>
      <c r="B610" s="7"/>
      <c r="C610" s="7"/>
      <c r="D610" s="25"/>
      <c r="E610" s="25"/>
      <c r="F610" s="25"/>
      <c r="G610" s="25"/>
      <c r="H610" s="25"/>
      <c r="I610" s="25"/>
      <c r="J610" s="25"/>
      <c r="K610" s="25"/>
      <c r="L610" s="25"/>
      <c r="M610" s="25"/>
      <c r="N610" s="25"/>
      <c r="O610" s="25"/>
      <c r="P610" s="25"/>
      <c r="Q610" s="7"/>
      <c r="R610" s="7"/>
      <c r="S610" s="7"/>
      <c r="T610" s="7"/>
      <c r="U610" s="7"/>
      <c r="V610" s="7"/>
      <c r="W610" s="7"/>
      <c r="X610" s="7"/>
    </row>
    <row r="611" spans="1:24" x14ac:dyDescent="0.2">
      <c r="A611" s="7"/>
      <c r="B611" s="7"/>
      <c r="C611" s="7"/>
      <c r="D611" s="25"/>
      <c r="E611" s="25"/>
      <c r="F611" s="25"/>
      <c r="G611" s="25"/>
      <c r="H611" s="25"/>
      <c r="I611" s="25"/>
      <c r="J611" s="25"/>
      <c r="K611" s="25"/>
      <c r="L611" s="25"/>
      <c r="M611" s="25"/>
      <c r="N611" s="25"/>
      <c r="O611" s="25"/>
      <c r="P611" s="25"/>
      <c r="Q611" s="7"/>
      <c r="R611" s="7"/>
      <c r="S611" s="7"/>
      <c r="T611" s="7"/>
      <c r="U611" s="7"/>
      <c r="V611" s="7"/>
      <c r="W611" s="7"/>
      <c r="X611" s="7"/>
    </row>
    <row r="612" spans="1:24" x14ac:dyDescent="0.2">
      <c r="A612" s="7"/>
      <c r="B612" s="7"/>
      <c r="C612" s="7"/>
      <c r="D612" s="25"/>
      <c r="E612" s="25"/>
      <c r="F612" s="25"/>
      <c r="G612" s="25"/>
      <c r="H612" s="25"/>
      <c r="I612" s="25"/>
      <c r="J612" s="25"/>
      <c r="K612" s="25"/>
      <c r="L612" s="25"/>
      <c r="M612" s="25"/>
      <c r="N612" s="25"/>
      <c r="O612" s="25"/>
      <c r="P612" s="25"/>
      <c r="Q612" s="7"/>
      <c r="R612" s="7"/>
      <c r="S612" s="7"/>
      <c r="T612" s="7"/>
      <c r="U612" s="7"/>
      <c r="V612" s="7"/>
      <c r="W612" s="7"/>
      <c r="X612" s="7"/>
    </row>
    <row r="613" spans="1:24" x14ac:dyDescent="0.2">
      <c r="A613" s="7"/>
      <c r="B613" s="7"/>
      <c r="C613" s="7"/>
      <c r="D613" s="25"/>
      <c r="E613" s="25"/>
      <c r="F613" s="25"/>
      <c r="G613" s="25"/>
      <c r="H613" s="25"/>
      <c r="I613" s="25"/>
      <c r="J613" s="25"/>
      <c r="K613" s="25"/>
      <c r="L613" s="25"/>
      <c r="M613" s="25"/>
      <c r="N613" s="25"/>
      <c r="O613" s="25"/>
      <c r="P613" s="25"/>
      <c r="Q613" s="7"/>
      <c r="R613" s="7"/>
      <c r="S613" s="7"/>
      <c r="T613" s="7"/>
      <c r="U613" s="7"/>
      <c r="V613" s="7"/>
      <c r="W613" s="7"/>
      <c r="X613" s="7"/>
    </row>
    <row r="614" spans="1:24" x14ac:dyDescent="0.2">
      <c r="A614" s="7"/>
      <c r="B614" s="7"/>
      <c r="C614" s="7"/>
      <c r="D614" s="25"/>
      <c r="E614" s="25"/>
      <c r="F614" s="25"/>
      <c r="G614" s="25"/>
      <c r="H614" s="25"/>
      <c r="I614" s="25"/>
      <c r="J614" s="25"/>
      <c r="K614" s="25"/>
      <c r="L614" s="25"/>
      <c r="M614" s="25"/>
      <c r="N614" s="25"/>
      <c r="O614" s="25"/>
      <c r="P614" s="25"/>
      <c r="Q614" s="7"/>
      <c r="R614" s="7"/>
      <c r="S614" s="7"/>
      <c r="T614" s="7"/>
      <c r="U614" s="7"/>
      <c r="V614" s="7"/>
      <c r="W614" s="7"/>
      <c r="X614" s="7"/>
    </row>
    <row r="615" spans="1:24" x14ac:dyDescent="0.2">
      <c r="A615" s="7"/>
      <c r="B615" s="7"/>
      <c r="C615" s="7"/>
      <c r="D615" s="25"/>
      <c r="E615" s="25"/>
      <c r="F615" s="25"/>
      <c r="G615" s="25"/>
      <c r="H615" s="25"/>
      <c r="I615" s="25"/>
      <c r="J615" s="25"/>
      <c r="K615" s="25"/>
      <c r="L615" s="25"/>
      <c r="M615" s="25"/>
      <c r="N615" s="25"/>
      <c r="O615" s="25"/>
      <c r="P615" s="25"/>
      <c r="Q615" s="7"/>
      <c r="R615" s="7"/>
      <c r="S615" s="7"/>
      <c r="T615" s="7"/>
      <c r="U615" s="7"/>
      <c r="V615" s="7"/>
      <c r="W615" s="7"/>
      <c r="X615" s="7"/>
    </row>
    <row r="616" spans="1:24" x14ac:dyDescent="0.2">
      <c r="A616" s="7"/>
      <c r="B616" s="7"/>
      <c r="C616" s="7"/>
      <c r="D616" s="25"/>
      <c r="E616" s="25"/>
      <c r="F616" s="25"/>
      <c r="G616" s="25"/>
      <c r="H616" s="25"/>
      <c r="I616" s="25"/>
      <c r="J616" s="25"/>
      <c r="K616" s="25"/>
      <c r="L616" s="25"/>
      <c r="M616" s="25"/>
      <c r="N616" s="25"/>
      <c r="O616" s="25"/>
      <c r="P616" s="25"/>
      <c r="Q616" s="7"/>
      <c r="R616" s="7"/>
      <c r="S616" s="7"/>
      <c r="T616" s="7"/>
      <c r="U616" s="7"/>
      <c r="V616" s="7"/>
      <c r="W616" s="7"/>
      <c r="X616" s="7"/>
    </row>
    <row r="617" spans="1:24" x14ac:dyDescent="0.2">
      <c r="A617" s="7"/>
      <c r="B617" s="7"/>
      <c r="C617" s="7"/>
      <c r="D617" s="25"/>
      <c r="E617" s="25"/>
      <c r="F617" s="25"/>
      <c r="G617" s="25"/>
      <c r="H617" s="25"/>
      <c r="I617" s="25"/>
      <c r="J617" s="25"/>
      <c r="K617" s="25"/>
      <c r="L617" s="25"/>
      <c r="M617" s="25"/>
      <c r="N617" s="25"/>
      <c r="O617" s="25"/>
      <c r="P617" s="25"/>
      <c r="Q617" s="7"/>
      <c r="R617" s="7"/>
      <c r="S617" s="7"/>
      <c r="T617" s="7"/>
      <c r="U617" s="7"/>
      <c r="V617" s="7"/>
      <c r="W617" s="7"/>
      <c r="X617" s="7"/>
    </row>
    <row r="618" spans="1:24" x14ac:dyDescent="0.2">
      <c r="A618" s="7"/>
      <c r="B618" s="7"/>
      <c r="C618" s="7"/>
      <c r="D618" s="25"/>
      <c r="E618" s="25"/>
      <c r="F618" s="25"/>
      <c r="G618" s="25"/>
      <c r="H618" s="25"/>
      <c r="I618" s="25"/>
      <c r="J618" s="25"/>
      <c r="K618" s="25"/>
      <c r="L618" s="25"/>
      <c r="M618" s="25"/>
      <c r="N618" s="25"/>
      <c r="O618" s="25"/>
      <c r="P618" s="25"/>
      <c r="Q618" s="7"/>
      <c r="R618" s="7"/>
      <c r="S618" s="7"/>
      <c r="T618" s="7"/>
      <c r="U618" s="7"/>
      <c r="V618" s="7"/>
      <c r="W618" s="7"/>
      <c r="X618" s="7"/>
    </row>
    <row r="619" spans="1:24" x14ac:dyDescent="0.2">
      <c r="A619" s="7"/>
      <c r="B619" s="7"/>
      <c r="C619" s="7"/>
      <c r="D619" s="25"/>
      <c r="E619" s="25"/>
      <c r="F619" s="25"/>
      <c r="G619" s="25"/>
      <c r="H619" s="25"/>
      <c r="I619" s="25"/>
      <c r="J619" s="25"/>
      <c r="K619" s="25"/>
      <c r="L619" s="25"/>
      <c r="M619" s="25"/>
      <c r="N619" s="25"/>
      <c r="O619" s="25"/>
      <c r="P619" s="25"/>
      <c r="Q619" s="7"/>
      <c r="R619" s="7"/>
      <c r="S619" s="7"/>
      <c r="T619" s="7"/>
      <c r="U619" s="7"/>
      <c r="V619" s="7"/>
      <c r="W619" s="7"/>
      <c r="X619" s="7"/>
    </row>
    <row r="620" spans="1:24" x14ac:dyDescent="0.2">
      <c r="A620" s="7"/>
      <c r="B620" s="7"/>
      <c r="C620" s="7"/>
      <c r="D620" s="25"/>
      <c r="E620" s="25"/>
      <c r="F620" s="25"/>
      <c r="G620" s="25"/>
      <c r="H620" s="25"/>
      <c r="I620" s="25"/>
      <c r="J620" s="25"/>
      <c r="K620" s="25"/>
      <c r="L620" s="25"/>
      <c r="M620" s="25"/>
      <c r="N620" s="25"/>
      <c r="O620" s="25"/>
      <c r="P620" s="25"/>
      <c r="Q620" s="7"/>
      <c r="R620" s="7"/>
      <c r="S620" s="7"/>
      <c r="T620" s="7"/>
      <c r="U620" s="7"/>
      <c r="V620" s="7"/>
      <c r="W620" s="7"/>
      <c r="X620" s="7"/>
    </row>
    <row r="621" spans="1:24" x14ac:dyDescent="0.2">
      <c r="A621" s="7"/>
      <c r="B621" s="7"/>
      <c r="C621" s="7"/>
      <c r="D621" s="25"/>
      <c r="E621" s="25"/>
      <c r="F621" s="25"/>
      <c r="G621" s="25"/>
      <c r="H621" s="25"/>
      <c r="I621" s="25"/>
      <c r="J621" s="25"/>
      <c r="K621" s="25"/>
      <c r="L621" s="25"/>
      <c r="M621" s="25"/>
      <c r="N621" s="25"/>
      <c r="O621" s="25"/>
      <c r="P621" s="25"/>
      <c r="Q621" s="7"/>
      <c r="R621" s="7"/>
      <c r="S621" s="7"/>
      <c r="T621" s="7"/>
      <c r="U621" s="7"/>
      <c r="V621" s="7"/>
      <c r="W621" s="7"/>
      <c r="X621" s="7"/>
    </row>
    <row r="622" spans="1:24" x14ac:dyDescent="0.2">
      <c r="A622" s="7"/>
      <c r="B622" s="7"/>
      <c r="C622" s="7"/>
      <c r="D622" s="25"/>
      <c r="E622" s="25"/>
      <c r="F622" s="25"/>
      <c r="G622" s="25"/>
      <c r="H622" s="25"/>
      <c r="I622" s="25"/>
      <c r="J622" s="25"/>
      <c r="K622" s="25"/>
      <c r="L622" s="25"/>
      <c r="M622" s="25"/>
      <c r="N622" s="25"/>
      <c r="O622" s="25"/>
      <c r="P622" s="25"/>
      <c r="Q622" s="7"/>
      <c r="R622" s="7"/>
      <c r="S622" s="7"/>
      <c r="T622" s="7"/>
      <c r="U622" s="7"/>
      <c r="V622" s="7"/>
      <c r="W622" s="7"/>
      <c r="X622" s="7"/>
    </row>
    <row r="623" spans="1:24" x14ac:dyDescent="0.2">
      <c r="A623" s="7"/>
      <c r="B623" s="7"/>
      <c r="C623" s="7"/>
      <c r="D623" s="25"/>
      <c r="E623" s="25"/>
      <c r="F623" s="25"/>
      <c r="G623" s="25"/>
      <c r="H623" s="25"/>
      <c r="I623" s="25"/>
      <c r="J623" s="25"/>
      <c r="K623" s="25"/>
      <c r="L623" s="25"/>
      <c r="M623" s="25"/>
      <c r="N623" s="25"/>
      <c r="O623" s="25"/>
      <c r="P623" s="25"/>
      <c r="Q623" s="7"/>
      <c r="R623" s="7"/>
      <c r="S623" s="7"/>
      <c r="T623" s="7"/>
      <c r="U623" s="7"/>
      <c r="V623" s="7"/>
      <c r="W623" s="7"/>
      <c r="X623" s="7"/>
    </row>
    <row r="624" spans="1:24" x14ac:dyDescent="0.2">
      <c r="A624" s="7"/>
      <c r="B624" s="7"/>
      <c r="C624" s="7"/>
      <c r="D624" s="25"/>
      <c r="E624" s="25"/>
      <c r="F624" s="25"/>
      <c r="G624" s="25"/>
      <c r="H624" s="25"/>
      <c r="I624" s="25"/>
      <c r="J624" s="25"/>
      <c r="K624" s="25"/>
      <c r="L624" s="25"/>
      <c r="M624" s="25"/>
      <c r="N624" s="25"/>
      <c r="O624" s="25"/>
      <c r="P624" s="25"/>
      <c r="Q624" s="7"/>
      <c r="R624" s="7"/>
      <c r="S624" s="7"/>
      <c r="T624" s="7"/>
      <c r="U624" s="7"/>
      <c r="V624" s="7"/>
      <c r="W624" s="7"/>
      <c r="X624" s="7"/>
    </row>
    <row r="625" spans="1:24" x14ac:dyDescent="0.2">
      <c r="A625" s="7"/>
      <c r="B625" s="7"/>
      <c r="C625" s="7"/>
      <c r="D625" s="25"/>
      <c r="E625" s="25"/>
      <c r="F625" s="25"/>
      <c r="G625" s="25"/>
      <c r="H625" s="25"/>
      <c r="I625" s="25"/>
      <c r="J625" s="25"/>
      <c r="K625" s="25"/>
      <c r="L625" s="25"/>
      <c r="M625" s="25"/>
      <c r="N625" s="25"/>
      <c r="O625" s="25"/>
      <c r="P625" s="25"/>
      <c r="Q625" s="7"/>
      <c r="R625" s="7"/>
      <c r="S625" s="7"/>
      <c r="T625" s="7"/>
      <c r="U625" s="7"/>
      <c r="V625" s="7"/>
      <c r="W625" s="7"/>
      <c r="X625" s="7"/>
    </row>
    <row r="626" spans="1:24" x14ac:dyDescent="0.2">
      <c r="A626" s="7"/>
      <c r="B626" s="7"/>
      <c r="C626" s="7"/>
      <c r="D626" s="25"/>
      <c r="E626" s="25"/>
      <c r="F626" s="25"/>
      <c r="G626" s="25"/>
      <c r="H626" s="25"/>
      <c r="I626" s="25"/>
      <c r="J626" s="25"/>
      <c r="K626" s="25"/>
      <c r="L626" s="25"/>
      <c r="M626" s="25"/>
      <c r="N626" s="25"/>
      <c r="O626" s="25"/>
      <c r="P626" s="25"/>
      <c r="Q626" s="7"/>
      <c r="R626" s="7"/>
      <c r="S626" s="7"/>
      <c r="T626" s="7"/>
      <c r="U626" s="7"/>
      <c r="V626" s="7"/>
      <c r="W626" s="7"/>
      <c r="X626" s="7"/>
    </row>
    <row r="627" spans="1:24" x14ac:dyDescent="0.2">
      <c r="A627" s="7"/>
      <c r="B627" s="7"/>
      <c r="C627" s="7"/>
      <c r="D627" s="25"/>
      <c r="E627" s="25"/>
      <c r="F627" s="25"/>
      <c r="G627" s="25"/>
      <c r="H627" s="25"/>
      <c r="I627" s="25"/>
      <c r="J627" s="25"/>
      <c r="K627" s="25"/>
      <c r="L627" s="25"/>
      <c r="M627" s="25"/>
      <c r="N627" s="25"/>
      <c r="O627" s="25"/>
      <c r="P627" s="25"/>
      <c r="Q627" s="7"/>
      <c r="R627" s="7"/>
      <c r="S627" s="7"/>
      <c r="T627" s="7"/>
      <c r="U627" s="7"/>
      <c r="V627" s="7"/>
      <c r="W627" s="7"/>
      <c r="X627" s="7"/>
    </row>
    <row r="628" spans="1:24" x14ac:dyDescent="0.2">
      <c r="A628" s="7"/>
      <c r="B628" s="7"/>
      <c r="C628" s="7"/>
      <c r="D628" s="25"/>
      <c r="E628" s="25"/>
      <c r="F628" s="25"/>
      <c r="G628" s="25"/>
      <c r="H628" s="25"/>
      <c r="I628" s="25"/>
      <c r="J628" s="25"/>
      <c r="K628" s="25"/>
      <c r="L628" s="25"/>
      <c r="M628" s="25"/>
      <c r="N628" s="25"/>
      <c r="O628" s="25"/>
      <c r="P628" s="25"/>
      <c r="Q628" s="7"/>
      <c r="R628" s="7"/>
      <c r="S628" s="7"/>
      <c r="T628" s="7"/>
      <c r="U628" s="7"/>
      <c r="V628" s="7"/>
      <c r="W628" s="7"/>
      <c r="X628" s="7"/>
    </row>
    <row r="629" spans="1:24" x14ac:dyDescent="0.2">
      <c r="A629" s="7"/>
      <c r="B629" s="7"/>
      <c r="C629" s="7"/>
      <c r="D629" s="25"/>
      <c r="E629" s="25"/>
      <c r="F629" s="25"/>
      <c r="G629" s="25"/>
      <c r="H629" s="25"/>
      <c r="I629" s="25"/>
      <c r="J629" s="25"/>
      <c r="K629" s="25"/>
      <c r="L629" s="25"/>
      <c r="M629" s="25"/>
      <c r="N629" s="25"/>
      <c r="O629" s="25"/>
      <c r="P629" s="25"/>
      <c r="Q629" s="7"/>
      <c r="R629" s="7"/>
      <c r="S629" s="7"/>
      <c r="T629" s="7"/>
      <c r="U629" s="7"/>
      <c r="V629" s="7"/>
      <c r="W629" s="7"/>
      <c r="X629" s="7"/>
    </row>
    <row r="630" spans="1:24" x14ac:dyDescent="0.2">
      <c r="A630" s="7"/>
      <c r="B630" s="7"/>
      <c r="C630" s="7"/>
      <c r="D630" s="25"/>
      <c r="E630" s="25"/>
      <c r="F630" s="25"/>
      <c r="G630" s="25"/>
      <c r="H630" s="25"/>
      <c r="I630" s="25"/>
      <c r="J630" s="25"/>
      <c r="K630" s="25"/>
      <c r="L630" s="25"/>
      <c r="M630" s="25"/>
      <c r="N630" s="25"/>
      <c r="O630" s="25"/>
      <c r="P630" s="25"/>
      <c r="Q630" s="7"/>
      <c r="R630" s="7"/>
      <c r="S630" s="7"/>
      <c r="T630" s="7"/>
      <c r="U630" s="7"/>
      <c r="V630" s="7"/>
      <c r="W630" s="7"/>
      <c r="X630" s="7"/>
    </row>
    <row r="631" spans="1:24" x14ac:dyDescent="0.2">
      <c r="A631" s="7"/>
      <c r="B631" s="7"/>
      <c r="C631" s="7"/>
      <c r="D631" s="25"/>
      <c r="E631" s="25"/>
      <c r="F631" s="25"/>
      <c r="G631" s="25"/>
      <c r="H631" s="25"/>
      <c r="I631" s="25"/>
      <c r="J631" s="25"/>
      <c r="K631" s="25"/>
      <c r="L631" s="25"/>
      <c r="M631" s="25"/>
      <c r="N631" s="25"/>
      <c r="O631" s="25"/>
      <c r="P631" s="25"/>
      <c r="Q631" s="7"/>
      <c r="R631" s="7"/>
      <c r="S631" s="7"/>
      <c r="T631" s="7"/>
      <c r="U631" s="7"/>
      <c r="V631" s="7"/>
      <c r="W631" s="7"/>
      <c r="X631" s="7"/>
    </row>
    <row r="632" spans="1:24" x14ac:dyDescent="0.2">
      <c r="A632" s="7"/>
      <c r="B632" s="7"/>
      <c r="C632" s="7"/>
      <c r="D632" s="25"/>
      <c r="E632" s="25"/>
      <c r="F632" s="25"/>
      <c r="G632" s="25"/>
      <c r="H632" s="25"/>
      <c r="I632" s="25"/>
      <c r="J632" s="25"/>
      <c r="K632" s="25"/>
      <c r="L632" s="25"/>
      <c r="M632" s="25"/>
      <c r="N632" s="25"/>
      <c r="O632" s="25"/>
      <c r="P632" s="25"/>
      <c r="Q632" s="7"/>
      <c r="R632" s="7"/>
      <c r="S632" s="7"/>
      <c r="T632" s="7"/>
      <c r="U632" s="7"/>
      <c r="V632" s="7"/>
      <c r="W632" s="7"/>
      <c r="X632" s="7"/>
    </row>
    <row r="633" spans="1:24" x14ac:dyDescent="0.2">
      <c r="A633" s="7"/>
      <c r="B633" s="7"/>
      <c r="C633" s="7"/>
      <c r="D633" s="25"/>
      <c r="E633" s="25"/>
      <c r="F633" s="25"/>
      <c r="G633" s="25"/>
      <c r="H633" s="25"/>
      <c r="I633" s="25"/>
      <c r="J633" s="25"/>
      <c r="K633" s="25"/>
      <c r="L633" s="25"/>
      <c r="M633" s="25"/>
      <c r="N633" s="25"/>
      <c r="O633" s="25"/>
      <c r="P633" s="25"/>
      <c r="Q633" s="7"/>
      <c r="R633" s="7"/>
      <c r="S633" s="7"/>
      <c r="T633" s="7"/>
      <c r="U633" s="7"/>
      <c r="V633" s="7"/>
      <c r="W633" s="7"/>
      <c r="X633" s="7"/>
    </row>
    <row r="634" spans="1:24" x14ac:dyDescent="0.2">
      <c r="A634" s="7"/>
      <c r="B634" s="7"/>
      <c r="C634" s="7"/>
      <c r="D634" s="25"/>
      <c r="E634" s="25"/>
      <c r="F634" s="25"/>
      <c r="G634" s="25"/>
      <c r="H634" s="25"/>
      <c r="I634" s="25"/>
      <c r="J634" s="25"/>
      <c r="K634" s="25"/>
      <c r="L634" s="25"/>
      <c r="M634" s="25"/>
      <c r="N634" s="25"/>
      <c r="O634" s="25"/>
      <c r="P634" s="25"/>
      <c r="Q634" s="7"/>
      <c r="R634" s="7"/>
      <c r="S634" s="7"/>
      <c r="T634" s="7"/>
      <c r="U634" s="7"/>
      <c r="V634" s="7"/>
      <c r="W634" s="7"/>
      <c r="X634" s="7"/>
    </row>
    <row r="635" spans="1:24" x14ac:dyDescent="0.2">
      <c r="A635" s="7"/>
      <c r="B635" s="7"/>
      <c r="C635" s="7"/>
      <c r="D635" s="25"/>
      <c r="E635" s="25"/>
      <c r="F635" s="25"/>
      <c r="G635" s="25"/>
      <c r="H635" s="25"/>
      <c r="I635" s="25"/>
      <c r="J635" s="25"/>
      <c r="K635" s="25"/>
      <c r="L635" s="25"/>
      <c r="M635" s="25"/>
      <c r="N635" s="25"/>
      <c r="O635" s="25"/>
      <c r="P635" s="25"/>
      <c r="Q635" s="7"/>
      <c r="R635" s="7"/>
      <c r="S635" s="7"/>
      <c r="T635" s="7"/>
      <c r="U635" s="7"/>
      <c r="V635" s="7"/>
      <c r="W635" s="7"/>
      <c r="X635" s="7"/>
    </row>
    <row r="636" spans="1:24" x14ac:dyDescent="0.2">
      <c r="A636" s="7"/>
      <c r="B636" s="7"/>
      <c r="C636" s="7"/>
      <c r="D636" s="25"/>
      <c r="E636" s="25"/>
      <c r="F636" s="25"/>
      <c r="G636" s="25"/>
      <c r="H636" s="25"/>
      <c r="I636" s="25"/>
      <c r="J636" s="25"/>
      <c r="K636" s="25"/>
      <c r="L636" s="25"/>
      <c r="M636" s="25"/>
      <c r="N636" s="25"/>
      <c r="O636" s="25"/>
      <c r="P636" s="25"/>
      <c r="Q636" s="7"/>
      <c r="R636" s="7"/>
      <c r="S636" s="7"/>
      <c r="T636" s="7"/>
      <c r="U636" s="7"/>
      <c r="V636" s="7"/>
      <c r="W636" s="7"/>
      <c r="X636" s="7"/>
    </row>
    <row r="637" spans="1:24" x14ac:dyDescent="0.2">
      <c r="A637" s="7"/>
      <c r="B637" s="7"/>
      <c r="C637" s="7"/>
      <c r="D637" s="25"/>
      <c r="E637" s="25"/>
      <c r="F637" s="25"/>
      <c r="G637" s="25"/>
      <c r="H637" s="25"/>
      <c r="I637" s="25"/>
      <c r="J637" s="25"/>
      <c r="K637" s="25"/>
      <c r="L637" s="25"/>
      <c r="M637" s="25"/>
      <c r="N637" s="25"/>
      <c r="O637" s="25"/>
      <c r="P637" s="25"/>
      <c r="Q637" s="7"/>
      <c r="R637" s="7"/>
      <c r="S637" s="7"/>
      <c r="T637" s="7"/>
      <c r="U637" s="7"/>
      <c r="V637" s="7"/>
      <c r="W637" s="7"/>
      <c r="X637" s="7"/>
    </row>
    <row r="638" spans="1:24" x14ac:dyDescent="0.2">
      <c r="A638" s="7"/>
      <c r="B638" s="7"/>
      <c r="C638" s="7"/>
      <c r="D638" s="25"/>
      <c r="E638" s="25"/>
      <c r="F638" s="25"/>
      <c r="G638" s="25"/>
      <c r="H638" s="25"/>
      <c r="I638" s="25"/>
      <c r="J638" s="25"/>
      <c r="K638" s="25"/>
      <c r="L638" s="25"/>
      <c r="M638" s="25"/>
      <c r="N638" s="25"/>
      <c r="O638" s="25"/>
      <c r="P638" s="25"/>
      <c r="Q638" s="7"/>
      <c r="R638" s="7"/>
      <c r="S638" s="7"/>
      <c r="T638" s="7"/>
      <c r="U638" s="7"/>
      <c r="V638" s="7"/>
      <c r="W638" s="7"/>
      <c r="X638" s="7"/>
    </row>
    <row r="639" spans="1:24" x14ac:dyDescent="0.2">
      <c r="A639" s="7"/>
      <c r="B639" s="7"/>
      <c r="C639" s="7"/>
      <c r="D639" s="25"/>
      <c r="E639" s="25"/>
      <c r="F639" s="25"/>
      <c r="G639" s="25"/>
      <c r="H639" s="25"/>
      <c r="I639" s="25"/>
      <c r="J639" s="25"/>
      <c r="K639" s="25"/>
      <c r="L639" s="25"/>
      <c r="M639" s="25"/>
      <c r="N639" s="25"/>
      <c r="O639" s="25"/>
      <c r="P639" s="25"/>
      <c r="Q639" s="7"/>
      <c r="R639" s="7"/>
      <c r="S639" s="7"/>
      <c r="T639" s="7"/>
      <c r="U639" s="7"/>
      <c r="V639" s="7"/>
      <c r="W639" s="7"/>
      <c r="X639" s="7"/>
    </row>
    <row r="640" spans="1:24" x14ac:dyDescent="0.2">
      <c r="A640" s="7"/>
      <c r="B640" s="7"/>
      <c r="C640" s="7"/>
      <c r="D640" s="25"/>
      <c r="E640" s="25"/>
      <c r="F640" s="25"/>
      <c r="G640" s="25"/>
      <c r="H640" s="25"/>
      <c r="I640" s="25"/>
      <c r="J640" s="25"/>
      <c r="K640" s="25"/>
      <c r="L640" s="25"/>
      <c r="M640" s="25"/>
      <c r="N640" s="25"/>
      <c r="O640" s="25"/>
      <c r="P640" s="25"/>
      <c r="Q640" s="7"/>
      <c r="R640" s="7"/>
      <c r="S640" s="7"/>
      <c r="T640" s="7"/>
      <c r="U640" s="7"/>
      <c r="V640" s="7"/>
      <c r="W640" s="7"/>
      <c r="X640" s="7"/>
    </row>
    <row r="641" spans="1:24" x14ac:dyDescent="0.2">
      <c r="A641" s="7"/>
      <c r="B641" s="7"/>
      <c r="C641" s="7"/>
      <c r="D641" s="25"/>
      <c r="E641" s="25"/>
      <c r="F641" s="25"/>
      <c r="G641" s="25"/>
      <c r="H641" s="25"/>
      <c r="I641" s="25"/>
      <c r="J641" s="25"/>
      <c r="K641" s="25"/>
      <c r="L641" s="25"/>
      <c r="M641" s="25"/>
      <c r="N641" s="25"/>
      <c r="O641" s="25"/>
      <c r="P641" s="25"/>
      <c r="Q641" s="7"/>
      <c r="R641" s="7"/>
      <c r="S641" s="7"/>
      <c r="T641" s="7"/>
      <c r="U641" s="7"/>
      <c r="V641" s="7"/>
      <c r="W641" s="7"/>
      <c r="X641" s="7"/>
    </row>
    <row r="642" spans="1:24" x14ac:dyDescent="0.2">
      <c r="A642" s="7"/>
      <c r="B642" s="7"/>
      <c r="C642" s="7"/>
      <c r="D642" s="25"/>
      <c r="E642" s="25"/>
      <c r="F642" s="25"/>
      <c r="G642" s="25"/>
      <c r="H642" s="25"/>
      <c r="I642" s="25"/>
      <c r="J642" s="25"/>
      <c r="K642" s="25"/>
      <c r="L642" s="25"/>
      <c r="M642" s="25"/>
      <c r="N642" s="25"/>
      <c r="O642" s="25"/>
      <c r="P642" s="25"/>
      <c r="Q642" s="7"/>
      <c r="R642" s="7"/>
      <c r="S642" s="7"/>
      <c r="T642" s="7"/>
      <c r="U642" s="7"/>
      <c r="V642" s="7"/>
      <c r="W642" s="7"/>
      <c r="X642" s="7"/>
    </row>
    <row r="643" spans="1:24" x14ac:dyDescent="0.2">
      <c r="A643" s="7"/>
      <c r="B643" s="7"/>
      <c r="C643" s="7"/>
      <c r="D643" s="25"/>
      <c r="E643" s="25"/>
      <c r="F643" s="25"/>
      <c r="G643" s="25"/>
      <c r="H643" s="25"/>
      <c r="I643" s="25"/>
      <c r="J643" s="25"/>
      <c r="K643" s="25"/>
      <c r="L643" s="25"/>
      <c r="M643" s="25"/>
      <c r="N643" s="25"/>
      <c r="O643" s="25"/>
      <c r="P643" s="25"/>
      <c r="Q643" s="7"/>
      <c r="R643" s="7"/>
      <c r="S643" s="7"/>
      <c r="T643" s="7"/>
      <c r="U643" s="7"/>
      <c r="V643" s="7"/>
      <c r="W643" s="7"/>
      <c r="X643" s="7"/>
    </row>
    <row r="644" spans="1:24" x14ac:dyDescent="0.2">
      <c r="A644" s="7"/>
      <c r="B644" s="7"/>
      <c r="C644" s="7"/>
      <c r="D644" s="25"/>
      <c r="E644" s="25"/>
      <c r="F644" s="25"/>
      <c r="G644" s="25"/>
      <c r="H644" s="25"/>
      <c r="I644" s="25"/>
      <c r="J644" s="25"/>
      <c r="K644" s="25"/>
      <c r="L644" s="25"/>
      <c r="M644" s="25"/>
      <c r="N644" s="25"/>
      <c r="O644" s="25"/>
      <c r="P644" s="25"/>
      <c r="Q644" s="7"/>
      <c r="R644" s="7"/>
      <c r="S644" s="7"/>
      <c r="T644" s="7"/>
      <c r="U644" s="7"/>
      <c r="V644" s="7"/>
      <c r="W644" s="7"/>
      <c r="X644" s="7"/>
    </row>
    <row r="645" spans="1:24" x14ac:dyDescent="0.2">
      <c r="A645" s="7"/>
      <c r="B645" s="7"/>
      <c r="C645" s="7"/>
      <c r="D645" s="25"/>
      <c r="E645" s="25"/>
      <c r="F645" s="25"/>
      <c r="G645" s="25"/>
      <c r="H645" s="25"/>
      <c r="I645" s="25"/>
      <c r="J645" s="25"/>
      <c r="K645" s="25"/>
      <c r="L645" s="25"/>
      <c r="M645" s="25"/>
      <c r="N645" s="25"/>
      <c r="O645" s="25"/>
      <c r="P645" s="25"/>
      <c r="Q645" s="7"/>
      <c r="R645" s="7"/>
      <c r="S645" s="7"/>
      <c r="T645" s="7"/>
      <c r="U645" s="7"/>
      <c r="V645" s="7"/>
      <c r="W645" s="7"/>
      <c r="X645" s="7"/>
    </row>
    <row r="646" spans="1:24" x14ac:dyDescent="0.2">
      <c r="A646" s="7"/>
      <c r="B646" s="7"/>
      <c r="C646" s="7"/>
      <c r="D646" s="25"/>
      <c r="E646" s="25"/>
      <c r="F646" s="25"/>
      <c r="G646" s="25"/>
      <c r="H646" s="25"/>
      <c r="I646" s="25"/>
      <c r="J646" s="25"/>
      <c r="K646" s="25"/>
      <c r="L646" s="25"/>
      <c r="M646" s="25"/>
      <c r="N646" s="25"/>
      <c r="O646" s="25"/>
      <c r="P646" s="25"/>
      <c r="Q646" s="7"/>
      <c r="R646" s="7"/>
      <c r="S646" s="7"/>
      <c r="T646" s="7"/>
      <c r="U646" s="7"/>
      <c r="V646" s="7"/>
      <c r="W646" s="7"/>
      <c r="X646" s="7"/>
    </row>
    <row r="647" spans="1:24" x14ac:dyDescent="0.2">
      <c r="A647" s="7"/>
      <c r="B647" s="7"/>
      <c r="C647" s="7"/>
      <c r="D647" s="25"/>
      <c r="E647" s="25"/>
      <c r="F647" s="25"/>
      <c r="G647" s="25"/>
      <c r="H647" s="25"/>
      <c r="I647" s="25"/>
      <c r="J647" s="25"/>
      <c r="K647" s="25"/>
      <c r="L647" s="25"/>
      <c r="M647" s="25"/>
      <c r="N647" s="25"/>
      <c r="O647" s="25"/>
      <c r="P647" s="25"/>
      <c r="Q647" s="7"/>
      <c r="R647" s="7"/>
      <c r="S647" s="7"/>
      <c r="T647" s="7"/>
      <c r="U647" s="7"/>
      <c r="V647" s="7"/>
      <c r="W647" s="7"/>
      <c r="X647" s="7"/>
    </row>
    <row r="648" spans="1:24" x14ac:dyDescent="0.2">
      <c r="A648" s="7"/>
      <c r="B648" s="7"/>
      <c r="C648" s="7"/>
      <c r="D648" s="25"/>
      <c r="E648" s="25"/>
      <c r="F648" s="25"/>
      <c r="G648" s="25"/>
      <c r="H648" s="25"/>
      <c r="I648" s="25"/>
      <c r="J648" s="25"/>
      <c r="K648" s="25"/>
      <c r="L648" s="25"/>
      <c r="M648" s="25"/>
      <c r="N648" s="25"/>
      <c r="O648" s="25"/>
      <c r="P648" s="25"/>
      <c r="Q648" s="7"/>
      <c r="R648" s="7"/>
      <c r="S648" s="7"/>
      <c r="T648" s="7"/>
      <c r="U648" s="7"/>
      <c r="V648" s="7"/>
      <c r="W648" s="7"/>
      <c r="X648" s="7"/>
    </row>
    <row r="649" spans="1:24" x14ac:dyDescent="0.2">
      <c r="A649" s="7"/>
      <c r="B649" s="7"/>
      <c r="C649" s="7"/>
      <c r="D649" s="25"/>
      <c r="E649" s="25"/>
      <c r="F649" s="25"/>
      <c r="G649" s="25"/>
      <c r="H649" s="25"/>
      <c r="I649" s="25"/>
      <c r="J649" s="25"/>
      <c r="K649" s="25"/>
      <c r="L649" s="25"/>
      <c r="M649" s="25"/>
      <c r="N649" s="25"/>
      <c r="O649" s="25"/>
      <c r="P649" s="25"/>
      <c r="Q649" s="7"/>
      <c r="R649" s="7"/>
      <c r="S649" s="7"/>
      <c r="T649" s="7"/>
      <c r="U649" s="7"/>
      <c r="V649" s="7"/>
      <c r="W649" s="7"/>
      <c r="X649" s="7"/>
    </row>
    <row r="650" spans="1:24" x14ac:dyDescent="0.2">
      <c r="A650" s="7"/>
      <c r="B650" s="7"/>
      <c r="C650" s="7"/>
      <c r="D650" s="25"/>
      <c r="E650" s="25"/>
      <c r="F650" s="25"/>
      <c r="G650" s="25"/>
      <c r="H650" s="25"/>
      <c r="I650" s="25"/>
      <c r="J650" s="25"/>
      <c r="K650" s="25"/>
      <c r="L650" s="25"/>
      <c r="M650" s="25"/>
      <c r="N650" s="25"/>
      <c r="O650" s="25"/>
      <c r="P650" s="25"/>
      <c r="Q650" s="7"/>
      <c r="R650" s="7"/>
      <c r="S650" s="7"/>
      <c r="T650" s="7"/>
      <c r="U650" s="7"/>
      <c r="V650" s="7"/>
      <c r="W650" s="7"/>
      <c r="X650" s="7"/>
    </row>
    <row r="651" spans="1:24" x14ac:dyDescent="0.2">
      <c r="A651" s="7"/>
      <c r="B651" s="7"/>
      <c r="C651" s="7"/>
      <c r="D651" s="25"/>
      <c r="E651" s="25"/>
      <c r="F651" s="25"/>
      <c r="G651" s="25"/>
      <c r="H651" s="25"/>
      <c r="I651" s="25"/>
      <c r="J651" s="25"/>
      <c r="K651" s="25"/>
      <c r="L651" s="25"/>
      <c r="M651" s="25"/>
      <c r="N651" s="25"/>
      <c r="O651" s="25"/>
      <c r="P651" s="25"/>
      <c r="Q651" s="7"/>
      <c r="R651" s="7"/>
      <c r="S651" s="7"/>
      <c r="T651" s="7"/>
      <c r="U651" s="7"/>
      <c r="V651" s="7"/>
      <c r="W651" s="7"/>
      <c r="X651" s="7"/>
    </row>
    <row r="652" spans="1:24" x14ac:dyDescent="0.2">
      <c r="A652" s="7"/>
      <c r="B652" s="7"/>
      <c r="C652" s="7"/>
      <c r="D652" s="25"/>
      <c r="E652" s="25"/>
      <c r="F652" s="25"/>
      <c r="G652" s="25"/>
      <c r="H652" s="25"/>
      <c r="I652" s="25"/>
      <c r="J652" s="25"/>
      <c r="K652" s="25"/>
      <c r="L652" s="25"/>
      <c r="M652" s="25"/>
      <c r="N652" s="25"/>
      <c r="O652" s="25"/>
      <c r="P652" s="25"/>
      <c r="Q652" s="7"/>
      <c r="R652" s="7"/>
      <c r="S652" s="7"/>
      <c r="T652" s="7"/>
      <c r="U652" s="7"/>
      <c r="V652" s="7"/>
      <c r="W652" s="7"/>
      <c r="X652" s="7"/>
    </row>
    <row r="653" spans="1:24" x14ac:dyDescent="0.2">
      <c r="A653" s="7"/>
      <c r="B653" s="7"/>
      <c r="C653" s="7"/>
      <c r="D653" s="25"/>
      <c r="E653" s="25"/>
      <c r="F653" s="25"/>
      <c r="G653" s="25"/>
      <c r="H653" s="25"/>
      <c r="I653" s="25"/>
      <c r="J653" s="25"/>
      <c r="K653" s="25"/>
      <c r="L653" s="25"/>
      <c r="M653" s="25"/>
      <c r="N653" s="25"/>
      <c r="O653" s="25"/>
      <c r="P653" s="25"/>
      <c r="Q653" s="7"/>
      <c r="R653" s="7"/>
      <c r="S653" s="7"/>
      <c r="T653" s="7"/>
      <c r="U653" s="7"/>
      <c r="V653" s="7"/>
      <c r="W653" s="7"/>
      <c r="X653" s="7"/>
    </row>
    <row r="654" spans="1:24" x14ac:dyDescent="0.2">
      <c r="A654" s="7"/>
      <c r="B654" s="7"/>
      <c r="C654" s="7"/>
      <c r="D654" s="25"/>
      <c r="E654" s="25"/>
      <c r="F654" s="25"/>
      <c r="G654" s="25"/>
      <c r="H654" s="25"/>
      <c r="I654" s="25"/>
      <c r="J654" s="25"/>
      <c r="K654" s="25"/>
      <c r="L654" s="25"/>
      <c r="M654" s="25"/>
      <c r="N654" s="25"/>
      <c r="O654" s="25"/>
      <c r="P654" s="25"/>
      <c r="Q654" s="7"/>
      <c r="R654" s="7"/>
      <c r="S654" s="7"/>
      <c r="T654" s="7"/>
      <c r="U654" s="7"/>
      <c r="V654" s="7"/>
      <c r="W654" s="7"/>
      <c r="X654" s="7"/>
    </row>
    <row r="655" spans="1:24" x14ac:dyDescent="0.2">
      <c r="A655" s="7"/>
      <c r="B655" s="7"/>
      <c r="C655" s="7"/>
      <c r="D655" s="25"/>
      <c r="E655" s="25"/>
      <c r="F655" s="25"/>
      <c r="G655" s="25"/>
      <c r="H655" s="25"/>
      <c r="I655" s="25"/>
      <c r="J655" s="25"/>
      <c r="K655" s="25"/>
      <c r="L655" s="25"/>
      <c r="M655" s="25"/>
      <c r="N655" s="25"/>
      <c r="O655" s="25"/>
      <c r="P655" s="25"/>
      <c r="Q655" s="7"/>
      <c r="R655" s="7"/>
      <c r="S655" s="7"/>
      <c r="T655" s="7"/>
      <c r="U655" s="7"/>
      <c r="V655" s="7"/>
      <c r="W655" s="7"/>
      <c r="X655" s="7"/>
    </row>
    <row r="656" spans="1:24" x14ac:dyDescent="0.2">
      <c r="A656" s="7"/>
      <c r="B656" s="7"/>
      <c r="C656" s="7"/>
      <c r="D656" s="25"/>
      <c r="E656" s="25"/>
      <c r="F656" s="25"/>
      <c r="G656" s="25"/>
      <c r="H656" s="25"/>
      <c r="I656" s="25"/>
      <c r="J656" s="25"/>
      <c r="K656" s="25"/>
      <c r="L656" s="25"/>
      <c r="M656" s="25"/>
      <c r="N656" s="25"/>
      <c r="O656" s="25"/>
      <c r="P656" s="25"/>
      <c r="Q656" s="7"/>
      <c r="R656" s="7"/>
      <c r="S656" s="7"/>
      <c r="T656" s="7"/>
      <c r="U656" s="7"/>
      <c r="V656" s="7"/>
      <c r="W656" s="7"/>
      <c r="X656" s="7"/>
    </row>
    <row r="657" spans="1:24" x14ac:dyDescent="0.2">
      <c r="A657" s="7"/>
      <c r="B657" s="7"/>
      <c r="C657" s="7"/>
      <c r="D657" s="25"/>
      <c r="E657" s="25"/>
      <c r="F657" s="25"/>
      <c r="G657" s="25"/>
      <c r="H657" s="25"/>
      <c r="I657" s="25"/>
      <c r="J657" s="25"/>
      <c r="K657" s="25"/>
      <c r="L657" s="25"/>
      <c r="M657" s="25"/>
      <c r="N657" s="25"/>
      <c r="O657" s="25"/>
      <c r="P657" s="25"/>
      <c r="Q657" s="7"/>
      <c r="R657" s="7"/>
      <c r="S657" s="7"/>
      <c r="T657" s="7"/>
      <c r="U657" s="7"/>
      <c r="V657" s="7"/>
      <c r="W657" s="7"/>
      <c r="X657" s="7"/>
    </row>
    <row r="658" spans="1:24" x14ac:dyDescent="0.2">
      <c r="A658" s="7"/>
      <c r="B658" s="7"/>
      <c r="C658" s="7"/>
      <c r="D658" s="25"/>
      <c r="E658" s="25"/>
      <c r="F658" s="25"/>
      <c r="G658" s="25"/>
      <c r="H658" s="25"/>
      <c r="I658" s="25"/>
      <c r="J658" s="25"/>
      <c r="K658" s="25"/>
      <c r="L658" s="25"/>
      <c r="M658" s="25"/>
      <c r="N658" s="25"/>
      <c r="O658" s="25"/>
      <c r="P658" s="25"/>
      <c r="Q658" s="7"/>
      <c r="R658" s="7"/>
      <c r="S658" s="7"/>
      <c r="T658" s="7"/>
      <c r="U658" s="7"/>
      <c r="V658" s="7"/>
      <c r="W658" s="7"/>
      <c r="X658" s="7"/>
    </row>
    <row r="659" spans="1:24" x14ac:dyDescent="0.2">
      <c r="A659" s="7"/>
      <c r="B659" s="7"/>
      <c r="C659" s="7"/>
      <c r="D659" s="25"/>
      <c r="E659" s="25"/>
      <c r="F659" s="25"/>
      <c r="G659" s="25"/>
      <c r="H659" s="25"/>
      <c r="I659" s="25"/>
      <c r="J659" s="25"/>
      <c r="K659" s="25"/>
      <c r="L659" s="25"/>
      <c r="M659" s="25"/>
      <c r="N659" s="25"/>
      <c r="O659" s="25"/>
      <c r="P659" s="25"/>
      <c r="Q659" s="7"/>
      <c r="R659" s="7"/>
      <c r="S659" s="7"/>
      <c r="T659" s="7"/>
      <c r="U659" s="7"/>
      <c r="V659" s="7"/>
      <c r="W659" s="7"/>
      <c r="X659" s="7"/>
    </row>
    <row r="660" spans="1:24" x14ac:dyDescent="0.2">
      <c r="A660" s="7"/>
      <c r="B660" s="7"/>
      <c r="C660" s="7"/>
      <c r="D660" s="25"/>
      <c r="E660" s="25"/>
      <c r="F660" s="25"/>
      <c r="G660" s="25"/>
      <c r="H660" s="25"/>
      <c r="I660" s="25"/>
      <c r="J660" s="25"/>
      <c r="K660" s="25"/>
      <c r="L660" s="25"/>
      <c r="M660" s="25"/>
      <c r="N660" s="25"/>
      <c r="O660" s="25"/>
      <c r="P660" s="25"/>
      <c r="Q660" s="7"/>
      <c r="R660" s="7"/>
      <c r="S660" s="7"/>
      <c r="T660" s="7"/>
      <c r="U660" s="7"/>
      <c r="V660" s="7"/>
      <c r="W660" s="7"/>
      <c r="X660" s="7"/>
    </row>
    <row r="661" spans="1:24" x14ac:dyDescent="0.2">
      <c r="A661" s="7"/>
      <c r="B661" s="7"/>
      <c r="C661" s="7"/>
      <c r="D661" s="25"/>
      <c r="E661" s="25"/>
      <c r="F661" s="25"/>
      <c r="G661" s="25"/>
      <c r="H661" s="25"/>
      <c r="I661" s="25"/>
      <c r="J661" s="25"/>
      <c r="K661" s="25"/>
      <c r="L661" s="25"/>
      <c r="M661" s="25"/>
      <c r="N661" s="25"/>
      <c r="O661" s="25"/>
      <c r="P661" s="25"/>
      <c r="Q661" s="7"/>
      <c r="R661" s="7"/>
      <c r="S661" s="7"/>
      <c r="T661" s="7"/>
      <c r="U661" s="7"/>
      <c r="V661" s="7"/>
      <c r="W661" s="7"/>
      <c r="X661" s="7"/>
    </row>
    <row r="662" spans="1:24" x14ac:dyDescent="0.2">
      <c r="A662" s="7"/>
      <c r="B662" s="7"/>
      <c r="C662" s="7"/>
      <c r="D662" s="25"/>
      <c r="E662" s="25"/>
      <c r="F662" s="25"/>
      <c r="G662" s="25"/>
      <c r="H662" s="25"/>
      <c r="I662" s="25"/>
      <c r="J662" s="25"/>
      <c r="K662" s="25"/>
      <c r="L662" s="25"/>
      <c r="M662" s="25"/>
      <c r="N662" s="25"/>
      <c r="O662" s="25"/>
      <c r="P662" s="25"/>
      <c r="Q662" s="7"/>
      <c r="R662" s="7"/>
      <c r="S662" s="7"/>
      <c r="T662" s="7"/>
      <c r="U662" s="7"/>
      <c r="V662" s="7"/>
      <c r="W662" s="7"/>
      <c r="X662" s="7"/>
    </row>
    <row r="663" spans="1:24" x14ac:dyDescent="0.2">
      <c r="A663" s="7"/>
      <c r="B663" s="7"/>
      <c r="C663" s="7"/>
      <c r="D663" s="25"/>
      <c r="E663" s="25"/>
      <c r="F663" s="25"/>
      <c r="G663" s="25"/>
      <c r="H663" s="25"/>
      <c r="I663" s="25"/>
      <c r="J663" s="25"/>
      <c r="K663" s="25"/>
      <c r="L663" s="25"/>
      <c r="M663" s="25"/>
      <c r="N663" s="25"/>
      <c r="O663" s="25"/>
      <c r="P663" s="25"/>
      <c r="Q663" s="7"/>
      <c r="R663" s="7"/>
      <c r="S663" s="7"/>
      <c r="T663" s="7"/>
      <c r="U663" s="7"/>
      <c r="V663" s="7"/>
      <c r="W663" s="7"/>
      <c r="X663" s="7"/>
    </row>
    <row r="664" spans="1:24" x14ac:dyDescent="0.2">
      <c r="A664" s="7"/>
      <c r="B664" s="7"/>
      <c r="C664" s="7"/>
      <c r="D664" s="25"/>
      <c r="E664" s="25"/>
      <c r="F664" s="25"/>
      <c r="G664" s="25"/>
      <c r="H664" s="25"/>
      <c r="I664" s="25"/>
      <c r="J664" s="25"/>
      <c r="K664" s="25"/>
      <c r="L664" s="25"/>
      <c r="M664" s="25"/>
      <c r="N664" s="25"/>
      <c r="O664" s="25"/>
      <c r="P664" s="25"/>
      <c r="Q664" s="7"/>
      <c r="R664" s="7"/>
      <c r="S664" s="7"/>
      <c r="T664" s="7"/>
      <c r="U664" s="7"/>
      <c r="V664" s="7"/>
      <c r="W664" s="7"/>
      <c r="X664" s="7"/>
    </row>
    <row r="665" spans="1:24" x14ac:dyDescent="0.2">
      <c r="A665" s="7"/>
      <c r="B665" s="7"/>
      <c r="C665" s="7"/>
      <c r="D665" s="25"/>
      <c r="E665" s="25"/>
      <c r="F665" s="25"/>
      <c r="G665" s="25"/>
      <c r="H665" s="25"/>
      <c r="I665" s="25"/>
      <c r="J665" s="25"/>
      <c r="K665" s="25"/>
      <c r="L665" s="25"/>
      <c r="M665" s="25"/>
      <c r="N665" s="25"/>
      <c r="O665" s="25"/>
      <c r="P665" s="25"/>
      <c r="Q665" s="7"/>
      <c r="R665" s="7"/>
      <c r="S665" s="7"/>
      <c r="T665" s="7"/>
      <c r="U665" s="7"/>
      <c r="V665" s="7"/>
      <c r="W665" s="7"/>
      <c r="X665" s="7"/>
    </row>
    <row r="666" spans="1:24" x14ac:dyDescent="0.2">
      <c r="A666" s="7"/>
      <c r="B666" s="7"/>
      <c r="C666" s="7"/>
      <c r="D666" s="25"/>
      <c r="E666" s="25"/>
      <c r="F666" s="25"/>
      <c r="G666" s="25"/>
      <c r="H666" s="25"/>
      <c r="I666" s="25"/>
      <c r="J666" s="25"/>
      <c r="K666" s="25"/>
      <c r="L666" s="25"/>
      <c r="M666" s="25"/>
      <c r="N666" s="25"/>
      <c r="O666" s="25"/>
      <c r="P666" s="25"/>
      <c r="Q666" s="7"/>
      <c r="R666" s="7"/>
      <c r="S666" s="7"/>
      <c r="T666" s="7"/>
      <c r="U666" s="7"/>
      <c r="V666" s="7"/>
      <c r="W666" s="7"/>
      <c r="X666" s="7"/>
    </row>
    <row r="667" spans="1:24" x14ac:dyDescent="0.2">
      <c r="A667" s="7"/>
      <c r="B667" s="7"/>
      <c r="C667" s="7"/>
      <c r="D667" s="25"/>
      <c r="E667" s="25"/>
      <c r="F667" s="25"/>
      <c r="G667" s="25"/>
      <c r="H667" s="25"/>
      <c r="I667" s="25"/>
      <c r="J667" s="25"/>
      <c r="K667" s="25"/>
      <c r="L667" s="25"/>
      <c r="M667" s="25"/>
      <c r="N667" s="25"/>
      <c r="O667" s="25"/>
      <c r="P667" s="25"/>
      <c r="Q667" s="7"/>
      <c r="R667" s="7"/>
      <c r="S667" s="7"/>
      <c r="T667" s="7"/>
      <c r="U667" s="7"/>
      <c r="V667" s="7"/>
      <c r="W667" s="7"/>
      <c r="X667" s="7"/>
    </row>
    <row r="668" spans="1:24" x14ac:dyDescent="0.2">
      <c r="A668" s="7"/>
      <c r="B668" s="7"/>
      <c r="C668" s="7"/>
      <c r="D668" s="25"/>
      <c r="E668" s="25"/>
      <c r="F668" s="25"/>
      <c r="G668" s="25"/>
      <c r="H668" s="25"/>
      <c r="I668" s="25"/>
      <c r="J668" s="25"/>
      <c r="K668" s="25"/>
      <c r="L668" s="25"/>
      <c r="M668" s="25"/>
      <c r="N668" s="25"/>
      <c r="O668" s="25"/>
      <c r="P668" s="25"/>
      <c r="Q668" s="7"/>
      <c r="R668" s="7"/>
      <c r="S668" s="7"/>
      <c r="T668" s="7"/>
      <c r="U668" s="7"/>
      <c r="V668" s="7"/>
      <c r="W668" s="7"/>
      <c r="X668" s="7"/>
    </row>
    <row r="669" spans="1:24" x14ac:dyDescent="0.2">
      <c r="A669" s="7"/>
      <c r="B669" s="7"/>
      <c r="C669" s="7"/>
      <c r="D669" s="25"/>
      <c r="E669" s="25"/>
      <c r="F669" s="25"/>
      <c r="G669" s="25"/>
      <c r="H669" s="25"/>
      <c r="I669" s="25"/>
      <c r="J669" s="25"/>
      <c r="K669" s="25"/>
      <c r="L669" s="25"/>
      <c r="M669" s="25"/>
      <c r="N669" s="25"/>
      <c r="O669" s="25"/>
      <c r="P669" s="25"/>
      <c r="Q669" s="7"/>
      <c r="R669" s="7"/>
      <c r="S669" s="7"/>
      <c r="T669" s="7"/>
      <c r="U669" s="7"/>
      <c r="V669" s="7"/>
      <c r="W669" s="7"/>
      <c r="X669" s="7"/>
    </row>
    <row r="670" spans="1:24" x14ac:dyDescent="0.2">
      <c r="A670" s="7"/>
      <c r="B670" s="7"/>
      <c r="C670" s="7"/>
      <c r="D670" s="25"/>
      <c r="E670" s="25"/>
      <c r="F670" s="25"/>
      <c r="G670" s="25"/>
      <c r="H670" s="25"/>
      <c r="I670" s="25"/>
      <c r="J670" s="25"/>
      <c r="K670" s="25"/>
      <c r="L670" s="25"/>
      <c r="M670" s="25"/>
      <c r="N670" s="25"/>
      <c r="O670" s="25"/>
      <c r="P670" s="25"/>
      <c r="Q670" s="7"/>
      <c r="R670" s="7"/>
      <c r="S670" s="7"/>
      <c r="T670" s="7"/>
      <c r="U670" s="7"/>
      <c r="V670" s="7"/>
      <c r="W670" s="7"/>
      <c r="X670" s="7"/>
    </row>
    <row r="671" spans="1:24" x14ac:dyDescent="0.2">
      <c r="A671" s="7"/>
      <c r="B671" s="7"/>
      <c r="C671" s="7"/>
      <c r="D671" s="25"/>
      <c r="E671" s="25"/>
      <c r="F671" s="25"/>
      <c r="G671" s="25"/>
      <c r="H671" s="25"/>
      <c r="I671" s="25"/>
      <c r="J671" s="25"/>
      <c r="K671" s="25"/>
      <c r="L671" s="25"/>
      <c r="M671" s="25"/>
      <c r="N671" s="25"/>
      <c r="O671" s="25"/>
      <c r="P671" s="25"/>
      <c r="Q671" s="7"/>
      <c r="R671" s="7"/>
      <c r="S671" s="7"/>
      <c r="T671" s="7"/>
      <c r="U671" s="7"/>
      <c r="V671" s="7"/>
      <c r="W671" s="7"/>
      <c r="X671" s="7"/>
    </row>
    <row r="672" spans="1:24" x14ac:dyDescent="0.2">
      <c r="A672" s="7"/>
      <c r="B672" s="7"/>
      <c r="C672" s="7"/>
      <c r="D672" s="25"/>
      <c r="E672" s="25"/>
      <c r="F672" s="25"/>
      <c r="G672" s="25"/>
      <c r="H672" s="25"/>
      <c r="I672" s="25"/>
      <c r="J672" s="25"/>
      <c r="K672" s="25"/>
      <c r="L672" s="25"/>
      <c r="M672" s="25"/>
      <c r="N672" s="25"/>
      <c r="O672" s="25"/>
      <c r="P672" s="25"/>
      <c r="Q672" s="7"/>
      <c r="R672" s="7"/>
      <c r="S672" s="7"/>
      <c r="T672" s="7"/>
      <c r="U672" s="7"/>
      <c r="V672" s="7"/>
      <c r="W672" s="7"/>
      <c r="X672" s="7"/>
    </row>
    <row r="673" spans="1:24" x14ac:dyDescent="0.2">
      <c r="A673" s="7"/>
      <c r="B673" s="7"/>
      <c r="C673" s="7"/>
      <c r="D673" s="25"/>
      <c r="E673" s="25"/>
      <c r="F673" s="25"/>
      <c r="G673" s="25"/>
      <c r="H673" s="25"/>
      <c r="I673" s="25"/>
      <c r="J673" s="25"/>
      <c r="K673" s="25"/>
      <c r="L673" s="25"/>
      <c r="M673" s="25"/>
      <c r="N673" s="25"/>
      <c r="O673" s="25"/>
      <c r="P673" s="25"/>
      <c r="Q673" s="7"/>
      <c r="R673" s="7"/>
      <c r="S673" s="7"/>
      <c r="T673" s="7"/>
      <c r="U673" s="7"/>
      <c r="V673" s="7"/>
      <c r="W673" s="7"/>
      <c r="X673" s="7"/>
    </row>
    <row r="674" spans="1:24" x14ac:dyDescent="0.2">
      <c r="A674" s="7"/>
      <c r="B674" s="7"/>
      <c r="C674" s="7"/>
      <c r="D674" s="25"/>
      <c r="E674" s="25"/>
      <c r="F674" s="25"/>
      <c r="G674" s="25"/>
      <c r="H674" s="25"/>
      <c r="I674" s="25"/>
      <c r="J674" s="25"/>
      <c r="K674" s="25"/>
      <c r="L674" s="25"/>
      <c r="M674" s="25"/>
      <c r="N674" s="25"/>
      <c r="O674" s="25"/>
      <c r="P674" s="25"/>
      <c r="Q674" s="7"/>
      <c r="R674" s="7"/>
      <c r="S674" s="7"/>
      <c r="T674" s="7"/>
      <c r="U674" s="7"/>
      <c r="V674" s="7"/>
      <c r="W674" s="7"/>
      <c r="X674" s="7"/>
    </row>
    <row r="675" spans="1:24" x14ac:dyDescent="0.2">
      <c r="A675" s="7"/>
      <c r="B675" s="7"/>
      <c r="C675" s="7"/>
      <c r="D675" s="25"/>
      <c r="E675" s="25"/>
      <c r="F675" s="25"/>
      <c r="G675" s="25"/>
      <c r="H675" s="25"/>
      <c r="I675" s="25"/>
      <c r="J675" s="25"/>
      <c r="K675" s="25"/>
      <c r="L675" s="25"/>
      <c r="M675" s="25"/>
      <c r="N675" s="25"/>
      <c r="O675" s="25"/>
      <c r="P675" s="25"/>
      <c r="Q675" s="7"/>
      <c r="R675" s="7"/>
      <c r="S675" s="7"/>
      <c r="T675" s="7"/>
      <c r="U675" s="7"/>
      <c r="V675" s="7"/>
      <c r="W675" s="7"/>
      <c r="X675" s="7"/>
    </row>
    <row r="676" spans="1:24" x14ac:dyDescent="0.2">
      <c r="A676" s="7"/>
      <c r="B676" s="7"/>
      <c r="C676" s="7"/>
      <c r="D676" s="25"/>
      <c r="E676" s="25"/>
      <c r="F676" s="25"/>
      <c r="G676" s="25"/>
      <c r="H676" s="25"/>
      <c r="I676" s="25"/>
      <c r="J676" s="25"/>
      <c r="K676" s="25"/>
      <c r="L676" s="25"/>
      <c r="M676" s="25"/>
      <c r="N676" s="25"/>
      <c r="O676" s="25"/>
      <c r="P676" s="25"/>
      <c r="Q676" s="7"/>
      <c r="R676" s="7"/>
      <c r="S676" s="7"/>
      <c r="T676" s="7"/>
      <c r="U676" s="7"/>
      <c r="V676" s="7"/>
      <c r="W676" s="7"/>
      <c r="X676" s="7"/>
    </row>
    <row r="677" spans="1:24" x14ac:dyDescent="0.2">
      <c r="A677" s="7"/>
      <c r="B677" s="7"/>
      <c r="C677" s="7"/>
      <c r="D677" s="25"/>
      <c r="E677" s="25"/>
      <c r="F677" s="25"/>
      <c r="G677" s="25"/>
      <c r="H677" s="25"/>
      <c r="I677" s="25"/>
      <c r="J677" s="25"/>
      <c r="K677" s="25"/>
      <c r="L677" s="25"/>
      <c r="M677" s="25"/>
      <c r="N677" s="25"/>
      <c r="O677" s="25"/>
      <c r="P677" s="25"/>
      <c r="Q677" s="7"/>
      <c r="R677" s="7"/>
      <c r="S677" s="7"/>
      <c r="T677" s="7"/>
      <c r="U677" s="7"/>
      <c r="V677" s="7"/>
      <c r="W677" s="7"/>
      <c r="X677" s="7"/>
    </row>
    <row r="678" spans="1:24" x14ac:dyDescent="0.2">
      <c r="A678" s="7"/>
      <c r="B678" s="7"/>
      <c r="C678" s="7"/>
      <c r="D678" s="25"/>
      <c r="E678" s="25"/>
      <c r="F678" s="25"/>
      <c r="G678" s="25"/>
      <c r="H678" s="25"/>
      <c r="I678" s="25"/>
      <c r="J678" s="25"/>
      <c r="K678" s="25"/>
      <c r="L678" s="25"/>
      <c r="M678" s="25"/>
      <c r="N678" s="25"/>
      <c r="O678" s="25"/>
      <c r="P678" s="25"/>
      <c r="Q678" s="7"/>
      <c r="R678" s="7"/>
      <c r="S678" s="7"/>
      <c r="T678" s="7"/>
      <c r="U678" s="7"/>
      <c r="V678" s="7"/>
      <c r="W678" s="7"/>
      <c r="X678" s="7"/>
    </row>
    <row r="679" spans="1:24" x14ac:dyDescent="0.2">
      <c r="A679" s="7"/>
      <c r="B679" s="7"/>
      <c r="C679" s="7"/>
      <c r="D679" s="25"/>
      <c r="E679" s="25"/>
      <c r="F679" s="25"/>
      <c r="G679" s="25"/>
      <c r="H679" s="25"/>
      <c r="I679" s="25"/>
      <c r="J679" s="25"/>
      <c r="K679" s="25"/>
      <c r="L679" s="25"/>
      <c r="M679" s="25"/>
      <c r="N679" s="25"/>
      <c r="O679" s="25"/>
      <c r="P679" s="25"/>
      <c r="Q679" s="7"/>
      <c r="R679" s="7"/>
      <c r="S679" s="7"/>
      <c r="T679" s="7"/>
      <c r="U679" s="7"/>
      <c r="V679" s="7"/>
      <c r="W679" s="7"/>
      <c r="X679" s="7"/>
    </row>
    <row r="680" spans="1:24" x14ac:dyDescent="0.2">
      <c r="A680" s="7"/>
      <c r="B680" s="7"/>
      <c r="C680" s="7"/>
      <c r="D680" s="25"/>
      <c r="E680" s="25"/>
      <c r="F680" s="25"/>
      <c r="G680" s="25"/>
      <c r="H680" s="25"/>
      <c r="I680" s="25"/>
      <c r="J680" s="25"/>
      <c r="K680" s="25"/>
      <c r="L680" s="25"/>
      <c r="M680" s="25"/>
      <c r="N680" s="25"/>
      <c r="O680" s="25"/>
      <c r="P680" s="25"/>
      <c r="Q680" s="7"/>
      <c r="R680" s="7"/>
      <c r="S680" s="7"/>
      <c r="T680" s="7"/>
      <c r="U680" s="7"/>
      <c r="V680" s="7"/>
      <c r="W680" s="7"/>
      <c r="X680" s="7"/>
    </row>
    <row r="681" spans="1:24" x14ac:dyDescent="0.2">
      <c r="A681" s="7"/>
      <c r="B681" s="7"/>
      <c r="C681" s="7"/>
      <c r="D681" s="25"/>
      <c r="E681" s="25"/>
      <c r="F681" s="25"/>
      <c r="G681" s="25"/>
      <c r="H681" s="25"/>
      <c r="I681" s="25"/>
      <c r="J681" s="25"/>
      <c r="K681" s="25"/>
      <c r="L681" s="25"/>
      <c r="M681" s="25"/>
      <c r="N681" s="25"/>
      <c r="O681" s="25"/>
      <c r="P681" s="25"/>
      <c r="Q681" s="7"/>
      <c r="R681" s="7"/>
      <c r="S681" s="7"/>
      <c r="T681" s="7"/>
      <c r="U681" s="7"/>
      <c r="V681" s="7"/>
      <c r="W681" s="7"/>
      <c r="X681" s="7"/>
    </row>
    <row r="682" spans="1:24" x14ac:dyDescent="0.2">
      <c r="A682" s="7"/>
      <c r="B682" s="7"/>
      <c r="C682" s="7"/>
      <c r="D682" s="25"/>
      <c r="E682" s="25"/>
      <c r="F682" s="25"/>
      <c r="G682" s="25"/>
      <c r="H682" s="25"/>
      <c r="I682" s="25"/>
      <c r="J682" s="25"/>
      <c r="K682" s="25"/>
      <c r="L682" s="25"/>
      <c r="M682" s="25"/>
      <c r="N682" s="25"/>
      <c r="O682" s="25"/>
      <c r="P682" s="25"/>
      <c r="Q682" s="7"/>
      <c r="R682" s="7"/>
      <c r="S682" s="7"/>
      <c r="T682" s="7"/>
      <c r="U682" s="7"/>
      <c r="V682" s="7"/>
      <c r="W682" s="7"/>
      <c r="X682" s="7"/>
    </row>
    <row r="683" spans="1:24" x14ac:dyDescent="0.2">
      <c r="A683" s="7"/>
      <c r="B683" s="7"/>
      <c r="C683" s="7"/>
      <c r="D683" s="25"/>
      <c r="E683" s="25"/>
      <c r="F683" s="25"/>
      <c r="G683" s="25"/>
      <c r="H683" s="25"/>
      <c r="I683" s="25"/>
      <c r="J683" s="25"/>
      <c r="K683" s="25"/>
      <c r="L683" s="25"/>
      <c r="M683" s="25"/>
      <c r="N683" s="25"/>
      <c r="O683" s="25"/>
      <c r="P683" s="25"/>
      <c r="Q683" s="7"/>
      <c r="R683" s="7"/>
      <c r="S683" s="7"/>
      <c r="T683" s="7"/>
      <c r="U683" s="7"/>
      <c r="V683" s="7"/>
      <c r="W683" s="7"/>
      <c r="X683" s="7"/>
    </row>
    <row r="684" spans="1:24" x14ac:dyDescent="0.2">
      <c r="A684" s="7"/>
      <c r="B684" s="7"/>
      <c r="C684" s="7"/>
      <c r="D684" s="25"/>
      <c r="E684" s="25"/>
      <c r="F684" s="25"/>
      <c r="G684" s="25"/>
      <c r="H684" s="25"/>
      <c r="I684" s="25"/>
      <c r="J684" s="25"/>
      <c r="K684" s="25"/>
      <c r="L684" s="25"/>
      <c r="M684" s="25"/>
      <c r="N684" s="25"/>
      <c r="O684" s="25"/>
      <c r="P684" s="25"/>
      <c r="Q684" s="7"/>
      <c r="R684" s="7"/>
      <c r="S684" s="7"/>
      <c r="T684" s="7"/>
      <c r="U684" s="7"/>
      <c r="V684" s="7"/>
      <c r="W684" s="7"/>
      <c r="X684" s="7"/>
    </row>
    <row r="685" spans="1:24" x14ac:dyDescent="0.2">
      <c r="A685" s="7"/>
      <c r="B685" s="7"/>
      <c r="C685" s="7"/>
      <c r="D685" s="25"/>
      <c r="E685" s="25"/>
      <c r="F685" s="25"/>
      <c r="G685" s="25"/>
      <c r="H685" s="25"/>
      <c r="I685" s="25"/>
      <c r="J685" s="25"/>
      <c r="K685" s="25"/>
      <c r="L685" s="25"/>
      <c r="M685" s="25"/>
      <c r="N685" s="25"/>
      <c r="O685" s="25"/>
      <c r="P685" s="25"/>
      <c r="Q685" s="7"/>
      <c r="R685" s="7"/>
      <c r="S685" s="7"/>
      <c r="T685" s="7"/>
      <c r="U685" s="7"/>
      <c r="V685" s="7"/>
      <c r="W685" s="7"/>
      <c r="X685" s="7"/>
    </row>
    <row r="686" spans="1:24" x14ac:dyDescent="0.2">
      <c r="A686" s="7"/>
      <c r="B686" s="7"/>
      <c r="C686" s="7"/>
      <c r="D686" s="25"/>
      <c r="E686" s="25"/>
      <c r="F686" s="25"/>
      <c r="G686" s="25"/>
      <c r="H686" s="25"/>
      <c r="I686" s="25"/>
      <c r="J686" s="25"/>
      <c r="K686" s="25"/>
      <c r="L686" s="25"/>
      <c r="M686" s="25"/>
      <c r="N686" s="25"/>
      <c r="O686" s="25"/>
      <c r="P686" s="25"/>
      <c r="Q686" s="7"/>
      <c r="R686" s="7"/>
      <c r="S686" s="7"/>
      <c r="T686" s="7"/>
      <c r="U686" s="7"/>
      <c r="V686" s="7"/>
      <c r="W686" s="7"/>
      <c r="X686" s="7"/>
    </row>
    <row r="687" spans="1:24" x14ac:dyDescent="0.2">
      <c r="A687" s="7"/>
      <c r="B687" s="7"/>
      <c r="C687" s="7"/>
      <c r="D687" s="25"/>
      <c r="E687" s="25"/>
      <c r="F687" s="25"/>
      <c r="G687" s="25"/>
      <c r="H687" s="25"/>
      <c r="I687" s="25"/>
      <c r="J687" s="25"/>
      <c r="K687" s="25"/>
      <c r="L687" s="25"/>
      <c r="M687" s="25"/>
      <c r="N687" s="25"/>
      <c r="O687" s="25"/>
      <c r="P687" s="25"/>
      <c r="Q687" s="7"/>
      <c r="R687" s="7"/>
      <c r="S687" s="7"/>
      <c r="T687" s="7"/>
      <c r="U687" s="7"/>
      <c r="V687" s="7"/>
      <c r="W687" s="7"/>
      <c r="X687" s="7"/>
    </row>
    <row r="688" spans="1:24" x14ac:dyDescent="0.2">
      <c r="A688" s="7"/>
      <c r="B688" s="7"/>
      <c r="C688" s="7"/>
      <c r="D688" s="25"/>
      <c r="E688" s="25"/>
      <c r="F688" s="25"/>
      <c r="G688" s="25"/>
      <c r="H688" s="25"/>
      <c r="I688" s="25"/>
      <c r="J688" s="25"/>
      <c r="K688" s="25"/>
      <c r="L688" s="25"/>
      <c r="M688" s="25"/>
      <c r="N688" s="25"/>
      <c r="O688" s="25"/>
      <c r="P688" s="25"/>
      <c r="Q688" s="7"/>
      <c r="R688" s="7"/>
      <c r="S688" s="7"/>
      <c r="T688" s="7"/>
      <c r="U688" s="7"/>
      <c r="V688" s="7"/>
      <c r="W688" s="7"/>
      <c r="X688" s="7"/>
    </row>
    <row r="689" spans="1:24" x14ac:dyDescent="0.2">
      <c r="A689" s="7"/>
      <c r="B689" s="7"/>
      <c r="C689" s="7"/>
      <c r="D689" s="25"/>
      <c r="E689" s="25"/>
      <c r="F689" s="25"/>
      <c r="G689" s="25"/>
      <c r="H689" s="25"/>
      <c r="I689" s="25"/>
      <c r="J689" s="25"/>
      <c r="K689" s="25"/>
      <c r="L689" s="25"/>
      <c r="M689" s="25"/>
      <c r="N689" s="25"/>
      <c r="O689" s="25"/>
      <c r="P689" s="25"/>
      <c r="Q689" s="7"/>
      <c r="R689" s="7"/>
      <c r="S689" s="7"/>
      <c r="T689" s="7"/>
      <c r="U689" s="7"/>
      <c r="V689" s="7"/>
      <c r="W689" s="7"/>
      <c r="X689" s="7"/>
    </row>
    <row r="690" spans="1:24" x14ac:dyDescent="0.2">
      <c r="A690" s="7"/>
      <c r="B690" s="7"/>
      <c r="C690" s="7"/>
      <c r="D690" s="25"/>
      <c r="E690" s="25"/>
      <c r="F690" s="25"/>
      <c r="G690" s="25"/>
      <c r="H690" s="25"/>
      <c r="I690" s="25"/>
      <c r="J690" s="25"/>
      <c r="K690" s="25"/>
      <c r="L690" s="25"/>
      <c r="M690" s="25"/>
      <c r="N690" s="25"/>
      <c r="O690" s="25"/>
      <c r="P690" s="25"/>
      <c r="Q690" s="7"/>
      <c r="R690" s="7"/>
      <c r="S690" s="7"/>
      <c r="T690" s="7"/>
      <c r="U690" s="7"/>
      <c r="V690" s="7"/>
      <c r="W690" s="7"/>
      <c r="X690" s="7"/>
    </row>
    <row r="691" spans="1:24" x14ac:dyDescent="0.2">
      <c r="A691" s="7"/>
      <c r="B691" s="7"/>
      <c r="C691" s="7"/>
      <c r="D691" s="25"/>
      <c r="E691" s="25"/>
      <c r="F691" s="25"/>
      <c r="G691" s="25"/>
      <c r="H691" s="25"/>
      <c r="I691" s="25"/>
      <c r="J691" s="25"/>
      <c r="K691" s="25"/>
      <c r="L691" s="25"/>
      <c r="M691" s="25"/>
      <c r="N691" s="25"/>
      <c r="O691" s="25"/>
      <c r="P691" s="25"/>
      <c r="Q691" s="7"/>
      <c r="R691" s="7"/>
      <c r="S691" s="7"/>
      <c r="T691" s="7"/>
      <c r="U691" s="7"/>
      <c r="V691" s="7"/>
      <c r="W691" s="7"/>
      <c r="X691" s="7"/>
    </row>
    <row r="692" spans="1:24" x14ac:dyDescent="0.2">
      <c r="A692" s="7"/>
      <c r="B692" s="7"/>
      <c r="C692" s="7"/>
      <c r="D692" s="25"/>
      <c r="E692" s="25"/>
      <c r="F692" s="25"/>
      <c r="G692" s="25"/>
      <c r="H692" s="25"/>
      <c r="I692" s="25"/>
      <c r="J692" s="25"/>
      <c r="K692" s="25"/>
      <c r="L692" s="25"/>
      <c r="M692" s="25"/>
      <c r="N692" s="25"/>
      <c r="O692" s="25"/>
      <c r="P692" s="25"/>
      <c r="Q692" s="7"/>
      <c r="R692" s="7"/>
      <c r="S692" s="7"/>
      <c r="T692" s="7"/>
      <c r="U692" s="7"/>
      <c r="V692" s="7"/>
      <c r="W692" s="7"/>
      <c r="X692" s="7"/>
    </row>
    <row r="693" spans="1:24" x14ac:dyDescent="0.2">
      <c r="A693" s="7"/>
      <c r="B693" s="7"/>
      <c r="C693" s="7"/>
      <c r="D693" s="25"/>
      <c r="E693" s="25"/>
      <c r="F693" s="25"/>
      <c r="G693" s="25"/>
      <c r="H693" s="25"/>
      <c r="I693" s="25"/>
      <c r="J693" s="25"/>
      <c r="K693" s="25"/>
      <c r="L693" s="25"/>
      <c r="M693" s="25"/>
      <c r="N693" s="25"/>
      <c r="O693" s="25"/>
      <c r="P693" s="25"/>
      <c r="Q693" s="7"/>
      <c r="R693" s="7"/>
      <c r="S693" s="7"/>
      <c r="T693" s="7"/>
      <c r="U693" s="7"/>
      <c r="V693" s="7"/>
      <c r="W693" s="7"/>
      <c r="X693" s="7"/>
    </row>
    <row r="694" spans="1:24" x14ac:dyDescent="0.2">
      <c r="A694" s="7"/>
      <c r="B694" s="7"/>
      <c r="C694" s="7"/>
      <c r="D694" s="25"/>
      <c r="E694" s="25"/>
      <c r="F694" s="25"/>
      <c r="G694" s="25"/>
      <c r="H694" s="25"/>
      <c r="I694" s="25"/>
      <c r="J694" s="25"/>
      <c r="K694" s="25"/>
      <c r="L694" s="25"/>
      <c r="M694" s="25"/>
      <c r="N694" s="25"/>
      <c r="O694" s="25"/>
      <c r="P694" s="25"/>
      <c r="Q694" s="7"/>
      <c r="R694" s="7"/>
      <c r="S694" s="7"/>
      <c r="T694" s="7"/>
      <c r="U694" s="7"/>
      <c r="V694" s="7"/>
      <c r="W694" s="7"/>
      <c r="X694" s="7"/>
    </row>
    <row r="695" spans="1:24" x14ac:dyDescent="0.2">
      <c r="A695" s="7"/>
      <c r="B695" s="7"/>
      <c r="C695" s="7"/>
      <c r="D695" s="25"/>
      <c r="E695" s="25"/>
      <c r="F695" s="25"/>
      <c r="G695" s="25"/>
      <c r="H695" s="25"/>
      <c r="I695" s="25"/>
      <c r="J695" s="25"/>
      <c r="K695" s="25"/>
      <c r="L695" s="25"/>
      <c r="M695" s="25"/>
      <c r="N695" s="25"/>
      <c r="O695" s="25"/>
      <c r="P695" s="25"/>
      <c r="Q695" s="7"/>
      <c r="R695" s="7"/>
      <c r="S695" s="7"/>
      <c r="T695" s="7"/>
      <c r="U695" s="7"/>
      <c r="V695" s="7"/>
      <c r="W695" s="7"/>
      <c r="X695" s="7"/>
    </row>
    <row r="696" spans="1:24" x14ac:dyDescent="0.2">
      <c r="A696" s="7"/>
      <c r="B696" s="7"/>
      <c r="C696" s="7"/>
      <c r="D696" s="25"/>
      <c r="E696" s="25"/>
      <c r="F696" s="25"/>
      <c r="G696" s="25"/>
      <c r="H696" s="25"/>
      <c r="I696" s="25"/>
      <c r="J696" s="25"/>
      <c r="K696" s="25"/>
      <c r="L696" s="25"/>
      <c r="M696" s="25"/>
      <c r="N696" s="25"/>
      <c r="O696" s="25"/>
      <c r="P696" s="25"/>
      <c r="Q696" s="7"/>
      <c r="R696" s="7"/>
      <c r="S696" s="7"/>
      <c r="T696" s="7"/>
      <c r="U696" s="7"/>
      <c r="V696" s="7"/>
      <c r="W696" s="7"/>
      <c r="X696" s="7"/>
    </row>
    <row r="697" spans="1:24" x14ac:dyDescent="0.2">
      <c r="A697" s="7"/>
      <c r="B697" s="7"/>
      <c r="C697" s="7"/>
      <c r="D697" s="25"/>
      <c r="E697" s="25"/>
      <c r="F697" s="25"/>
      <c r="G697" s="25"/>
      <c r="H697" s="25"/>
      <c r="I697" s="25"/>
      <c r="J697" s="25"/>
      <c r="K697" s="25"/>
      <c r="L697" s="25"/>
      <c r="M697" s="25"/>
      <c r="N697" s="25"/>
      <c r="O697" s="25"/>
      <c r="P697" s="25"/>
      <c r="Q697" s="7"/>
      <c r="R697" s="7"/>
      <c r="S697" s="7"/>
      <c r="T697" s="7"/>
      <c r="U697" s="7"/>
      <c r="V697" s="7"/>
      <c r="W697" s="7"/>
      <c r="X697" s="7"/>
    </row>
    <row r="698" spans="1:24" x14ac:dyDescent="0.2">
      <c r="A698" s="7"/>
      <c r="B698" s="7"/>
      <c r="C698" s="7"/>
      <c r="D698" s="25"/>
      <c r="E698" s="25"/>
      <c r="F698" s="25"/>
      <c r="G698" s="25"/>
      <c r="H698" s="25"/>
      <c r="I698" s="25"/>
      <c r="J698" s="25"/>
      <c r="K698" s="25"/>
      <c r="L698" s="25"/>
      <c r="M698" s="25"/>
      <c r="N698" s="25"/>
      <c r="O698" s="25"/>
      <c r="P698" s="25"/>
      <c r="Q698" s="7"/>
      <c r="R698" s="7"/>
      <c r="S698" s="7"/>
      <c r="T698" s="7"/>
      <c r="U698" s="7"/>
      <c r="V698" s="7"/>
      <c r="W698" s="7"/>
      <c r="X698" s="7"/>
    </row>
    <row r="699" spans="1:24" x14ac:dyDescent="0.2">
      <c r="A699" s="7"/>
      <c r="B699" s="7"/>
      <c r="C699" s="7"/>
      <c r="D699" s="25"/>
      <c r="E699" s="25"/>
      <c r="F699" s="25"/>
      <c r="G699" s="25"/>
      <c r="H699" s="25"/>
      <c r="I699" s="25"/>
      <c r="J699" s="25"/>
      <c r="K699" s="25"/>
      <c r="L699" s="25"/>
      <c r="M699" s="25"/>
      <c r="N699" s="25"/>
      <c r="O699" s="25"/>
      <c r="P699" s="25"/>
      <c r="Q699" s="7"/>
      <c r="R699" s="7"/>
      <c r="S699" s="7"/>
      <c r="T699" s="7"/>
      <c r="U699" s="7"/>
      <c r="V699" s="7"/>
      <c r="W699" s="7"/>
      <c r="X699" s="7"/>
    </row>
    <row r="700" spans="1:24" x14ac:dyDescent="0.2">
      <c r="A700" s="7"/>
      <c r="B700" s="7"/>
      <c r="C700" s="7"/>
      <c r="D700" s="25"/>
      <c r="E700" s="25"/>
      <c r="F700" s="25"/>
      <c r="G700" s="25"/>
      <c r="H700" s="25"/>
      <c r="I700" s="25"/>
      <c r="J700" s="25"/>
      <c r="K700" s="25"/>
      <c r="L700" s="25"/>
      <c r="M700" s="25"/>
      <c r="N700" s="25"/>
      <c r="O700" s="25"/>
      <c r="P700" s="25"/>
      <c r="Q700" s="7"/>
      <c r="R700" s="7"/>
      <c r="S700" s="7"/>
      <c r="T700" s="7"/>
      <c r="U700" s="7"/>
      <c r="V700" s="7"/>
      <c r="W700" s="7"/>
      <c r="X700" s="7"/>
    </row>
    <row r="701" spans="1:24" x14ac:dyDescent="0.2">
      <c r="A701" s="7"/>
      <c r="B701" s="7"/>
      <c r="C701" s="7"/>
      <c r="D701" s="25"/>
      <c r="E701" s="25"/>
      <c r="F701" s="25"/>
      <c r="G701" s="25"/>
      <c r="H701" s="25"/>
      <c r="I701" s="25"/>
      <c r="J701" s="25"/>
      <c r="K701" s="25"/>
      <c r="L701" s="25"/>
      <c r="M701" s="25"/>
      <c r="N701" s="25"/>
      <c r="O701" s="25"/>
      <c r="P701" s="25"/>
      <c r="Q701" s="7"/>
      <c r="R701" s="7"/>
      <c r="S701" s="7"/>
      <c r="T701" s="7"/>
      <c r="U701" s="7"/>
      <c r="V701" s="7"/>
      <c r="W701" s="7"/>
      <c r="X701" s="7"/>
    </row>
    <row r="702" spans="1:24" x14ac:dyDescent="0.2">
      <c r="A702" s="7"/>
      <c r="B702" s="7"/>
      <c r="C702" s="7"/>
      <c r="D702" s="25"/>
      <c r="E702" s="25"/>
      <c r="F702" s="25"/>
      <c r="G702" s="25"/>
      <c r="H702" s="25"/>
      <c r="I702" s="25"/>
      <c r="J702" s="25"/>
      <c r="K702" s="25"/>
      <c r="L702" s="25"/>
      <c r="M702" s="25"/>
      <c r="N702" s="25"/>
      <c r="O702" s="25"/>
      <c r="P702" s="25"/>
      <c r="Q702" s="7"/>
      <c r="R702" s="7"/>
      <c r="S702" s="7"/>
      <c r="T702" s="7"/>
      <c r="U702" s="7"/>
      <c r="V702" s="7"/>
      <c r="W702" s="7"/>
      <c r="X702" s="7"/>
    </row>
    <row r="703" spans="1:24" x14ac:dyDescent="0.2">
      <c r="A703" s="7"/>
      <c r="B703" s="7"/>
      <c r="C703" s="7"/>
      <c r="D703" s="25"/>
      <c r="E703" s="25"/>
      <c r="F703" s="25"/>
      <c r="G703" s="25"/>
      <c r="H703" s="25"/>
      <c r="I703" s="25"/>
      <c r="J703" s="25"/>
      <c r="K703" s="25"/>
      <c r="L703" s="25"/>
      <c r="M703" s="25"/>
      <c r="N703" s="25"/>
      <c r="O703" s="25"/>
      <c r="P703" s="25"/>
      <c r="Q703" s="7"/>
      <c r="R703" s="7"/>
      <c r="S703" s="7"/>
      <c r="T703" s="7"/>
      <c r="U703" s="7"/>
      <c r="V703" s="7"/>
      <c r="W703" s="7"/>
      <c r="X703" s="7"/>
    </row>
    <row r="704" spans="1:24" x14ac:dyDescent="0.2">
      <c r="A704" s="7"/>
      <c r="B704" s="7"/>
      <c r="C704" s="7"/>
      <c r="D704" s="25"/>
      <c r="E704" s="25"/>
      <c r="F704" s="25"/>
      <c r="G704" s="25"/>
      <c r="H704" s="25"/>
      <c r="I704" s="25"/>
      <c r="J704" s="25"/>
      <c r="K704" s="25"/>
      <c r="L704" s="25"/>
      <c r="M704" s="25"/>
      <c r="N704" s="25"/>
      <c r="O704" s="25"/>
      <c r="P704" s="25"/>
      <c r="Q704" s="7"/>
      <c r="R704" s="7"/>
      <c r="S704" s="7"/>
      <c r="T704" s="7"/>
      <c r="U704" s="7"/>
      <c r="V704" s="7"/>
      <c r="W704" s="7"/>
      <c r="X704" s="7"/>
    </row>
    <row r="705" spans="1:24" x14ac:dyDescent="0.2">
      <c r="A705" s="7"/>
      <c r="B705" s="7"/>
      <c r="C705" s="7"/>
      <c r="D705" s="25"/>
      <c r="E705" s="25"/>
      <c r="F705" s="25"/>
      <c r="G705" s="25"/>
      <c r="H705" s="25"/>
      <c r="I705" s="25"/>
      <c r="J705" s="25"/>
      <c r="K705" s="25"/>
      <c r="L705" s="25"/>
      <c r="M705" s="25"/>
      <c r="N705" s="25"/>
      <c r="O705" s="25"/>
      <c r="P705" s="25"/>
      <c r="Q705" s="7"/>
      <c r="R705" s="7"/>
      <c r="S705" s="7"/>
      <c r="T705" s="7"/>
      <c r="U705" s="7"/>
      <c r="V705" s="7"/>
      <c r="W705" s="7"/>
      <c r="X705" s="7"/>
    </row>
    <row r="706" spans="1:24" x14ac:dyDescent="0.2">
      <c r="A706" s="7"/>
      <c r="B706" s="7"/>
      <c r="C706" s="7"/>
      <c r="D706" s="25"/>
      <c r="E706" s="25"/>
      <c r="F706" s="25"/>
      <c r="G706" s="25"/>
      <c r="H706" s="25"/>
      <c r="I706" s="25"/>
      <c r="J706" s="25"/>
      <c r="K706" s="25"/>
      <c r="L706" s="25"/>
      <c r="M706" s="25"/>
      <c r="N706" s="25"/>
      <c r="O706" s="25"/>
      <c r="P706" s="25"/>
      <c r="Q706" s="7"/>
      <c r="R706" s="7"/>
      <c r="S706" s="7"/>
      <c r="T706" s="7"/>
      <c r="U706" s="7"/>
      <c r="V706" s="7"/>
      <c r="W706" s="7"/>
      <c r="X706" s="7"/>
    </row>
    <row r="707" spans="1:24" x14ac:dyDescent="0.2">
      <c r="A707" s="7"/>
      <c r="B707" s="7"/>
      <c r="C707" s="7"/>
      <c r="D707" s="25"/>
      <c r="E707" s="25"/>
      <c r="F707" s="25"/>
      <c r="G707" s="25"/>
      <c r="H707" s="25"/>
      <c r="I707" s="25"/>
      <c r="J707" s="25"/>
      <c r="K707" s="25"/>
      <c r="L707" s="25"/>
      <c r="M707" s="25"/>
      <c r="N707" s="25"/>
      <c r="O707" s="25"/>
      <c r="P707" s="25"/>
      <c r="Q707" s="7"/>
      <c r="R707" s="7"/>
      <c r="S707" s="7"/>
      <c r="T707" s="7"/>
      <c r="U707" s="7"/>
      <c r="V707" s="7"/>
      <c r="W707" s="7"/>
      <c r="X707" s="7"/>
    </row>
    <row r="708" spans="1:24" x14ac:dyDescent="0.2">
      <c r="A708" s="7"/>
      <c r="B708" s="7"/>
      <c r="C708" s="7"/>
      <c r="D708" s="25"/>
      <c r="E708" s="25"/>
      <c r="F708" s="25"/>
      <c r="G708" s="25"/>
      <c r="H708" s="25"/>
      <c r="I708" s="25"/>
      <c r="J708" s="25"/>
      <c r="K708" s="25"/>
      <c r="L708" s="25"/>
      <c r="M708" s="25"/>
      <c r="N708" s="25"/>
      <c r="O708" s="25"/>
      <c r="P708" s="25"/>
      <c r="Q708" s="7"/>
      <c r="R708" s="7"/>
      <c r="S708" s="7"/>
      <c r="T708" s="7"/>
      <c r="U708" s="7"/>
      <c r="V708" s="7"/>
      <c r="W708" s="7"/>
      <c r="X708" s="7"/>
    </row>
    <row r="709" spans="1:24" x14ac:dyDescent="0.2">
      <c r="A709" s="7"/>
      <c r="B709" s="7"/>
      <c r="C709" s="7"/>
      <c r="D709" s="25"/>
      <c r="E709" s="25"/>
      <c r="F709" s="25"/>
      <c r="G709" s="25"/>
      <c r="H709" s="25"/>
      <c r="I709" s="25"/>
      <c r="J709" s="25"/>
      <c r="K709" s="25"/>
      <c r="L709" s="25"/>
      <c r="M709" s="25"/>
      <c r="N709" s="25"/>
      <c r="O709" s="25"/>
      <c r="P709" s="25"/>
      <c r="Q709" s="7"/>
      <c r="R709" s="7"/>
      <c r="S709" s="7"/>
      <c r="T709" s="7"/>
      <c r="U709" s="7"/>
      <c r="V709" s="7"/>
      <c r="W709" s="7"/>
      <c r="X709" s="7"/>
    </row>
    <row r="710" spans="1:24" x14ac:dyDescent="0.2">
      <c r="A710" s="7"/>
      <c r="B710" s="7"/>
      <c r="C710" s="7"/>
      <c r="D710" s="25"/>
      <c r="E710" s="25"/>
      <c r="F710" s="25"/>
      <c r="G710" s="25"/>
      <c r="H710" s="25"/>
      <c r="I710" s="25"/>
      <c r="J710" s="25"/>
      <c r="K710" s="25"/>
      <c r="L710" s="25"/>
      <c r="M710" s="25"/>
      <c r="N710" s="25"/>
      <c r="O710" s="25"/>
      <c r="P710" s="25"/>
      <c r="Q710" s="7"/>
      <c r="R710" s="7"/>
      <c r="S710" s="7"/>
      <c r="T710" s="7"/>
      <c r="U710" s="7"/>
      <c r="V710" s="7"/>
      <c r="W710" s="7"/>
      <c r="X710" s="7"/>
    </row>
    <row r="711" spans="1:24" x14ac:dyDescent="0.2">
      <c r="A711" s="7"/>
      <c r="B711" s="7"/>
      <c r="C711" s="7"/>
      <c r="D711" s="25"/>
      <c r="E711" s="25"/>
      <c r="F711" s="25"/>
      <c r="G711" s="25"/>
      <c r="H711" s="25"/>
      <c r="I711" s="25"/>
      <c r="J711" s="25"/>
      <c r="K711" s="25"/>
      <c r="L711" s="25"/>
      <c r="M711" s="25"/>
      <c r="N711" s="25"/>
      <c r="O711" s="25"/>
      <c r="P711" s="25"/>
      <c r="Q711" s="7"/>
      <c r="R711" s="7"/>
      <c r="S711" s="7"/>
      <c r="T711" s="7"/>
      <c r="U711" s="7"/>
      <c r="V711" s="7"/>
      <c r="W711" s="7"/>
      <c r="X711" s="7"/>
    </row>
    <row r="712" spans="1:24" x14ac:dyDescent="0.2">
      <c r="A712" s="7"/>
      <c r="B712" s="7"/>
      <c r="C712" s="7"/>
      <c r="D712" s="25"/>
      <c r="E712" s="25"/>
      <c r="F712" s="25"/>
      <c r="G712" s="25"/>
      <c r="H712" s="25"/>
      <c r="I712" s="25"/>
      <c r="J712" s="25"/>
      <c r="K712" s="25"/>
      <c r="L712" s="25"/>
      <c r="M712" s="25"/>
      <c r="N712" s="25"/>
      <c r="O712" s="25"/>
      <c r="P712" s="25"/>
      <c r="Q712" s="7"/>
      <c r="R712" s="7"/>
      <c r="S712" s="7"/>
      <c r="T712" s="7"/>
      <c r="U712" s="7"/>
      <c r="V712" s="7"/>
      <c r="W712" s="7"/>
      <c r="X712" s="7"/>
    </row>
    <row r="713" spans="1:24" x14ac:dyDescent="0.2">
      <c r="A713" s="7"/>
      <c r="B713" s="7"/>
      <c r="C713" s="7"/>
      <c r="D713" s="25"/>
      <c r="E713" s="25"/>
      <c r="F713" s="25"/>
      <c r="G713" s="25"/>
      <c r="H713" s="25"/>
      <c r="I713" s="25"/>
      <c r="J713" s="25"/>
      <c r="K713" s="25"/>
      <c r="L713" s="25"/>
      <c r="M713" s="25"/>
      <c r="N713" s="25"/>
      <c r="O713" s="25"/>
      <c r="P713" s="25"/>
      <c r="Q713" s="7"/>
      <c r="R713" s="7"/>
      <c r="S713" s="7"/>
      <c r="T713" s="7"/>
      <c r="U713" s="7"/>
      <c r="V713" s="7"/>
      <c r="W713" s="7"/>
      <c r="X713" s="7"/>
    </row>
    <row r="714" spans="1:24" x14ac:dyDescent="0.2">
      <c r="A714" s="7"/>
      <c r="B714" s="7"/>
      <c r="C714" s="7"/>
      <c r="D714" s="25"/>
      <c r="E714" s="25"/>
      <c r="F714" s="25"/>
      <c r="G714" s="25"/>
      <c r="H714" s="25"/>
      <c r="I714" s="25"/>
      <c r="J714" s="25"/>
      <c r="K714" s="25"/>
      <c r="L714" s="25"/>
      <c r="M714" s="25"/>
      <c r="N714" s="25"/>
      <c r="O714" s="25"/>
      <c r="P714" s="25"/>
      <c r="Q714" s="7"/>
      <c r="R714" s="7"/>
      <c r="S714" s="7"/>
      <c r="T714" s="7"/>
      <c r="U714" s="7"/>
      <c r="V714" s="7"/>
      <c r="W714" s="7"/>
      <c r="X714" s="7"/>
    </row>
    <row r="715" spans="1:24" x14ac:dyDescent="0.2">
      <c r="A715" s="7"/>
      <c r="B715" s="7"/>
      <c r="C715" s="7"/>
      <c r="D715" s="25"/>
      <c r="E715" s="25"/>
      <c r="F715" s="25"/>
      <c r="G715" s="25"/>
      <c r="H715" s="25"/>
      <c r="I715" s="25"/>
      <c r="J715" s="25"/>
      <c r="K715" s="25"/>
      <c r="L715" s="25"/>
      <c r="M715" s="25"/>
      <c r="N715" s="25"/>
      <c r="O715" s="25"/>
      <c r="P715" s="25"/>
      <c r="Q715" s="7"/>
      <c r="R715" s="7"/>
      <c r="S715" s="7"/>
      <c r="T715" s="7"/>
      <c r="U715" s="7"/>
      <c r="V715" s="7"/>
      <c r="W715" s="7"/>
      <c r="X715" s="7"/>
    </row>
    <row r="716" spans="1:24" x14ac:dyDescent="0.2">
      <c r="A716" s="7"/>
      <c r="B716" s="7"/>
      <c r="C716" s="7"/>
      <c r="D716" s="25"/>
      <c r="E716" s="25"/>
      <c r="F716" s="25"/>
      <c r="G716" s="25"/>
      <c r="H716" s="25"/>
      <c r="I716" s="25"/>
      <c r="J716" s="25"/>
      <c r="K716" s="25"/>
      <c r="L716" s="25"/>
      <c r="M716" s="25"/>
      <c r="N716" s="25"/>
      <c r="O716" s="25"/>
      <c r="P716" s="25"/>
      <c r="Q716" s="7"/>
      <c r="R716" s="7"/>
      <c r="S716" s="7"/>
      <c r="T716" s="7"/>
      <c r="U716" s="7"/>
      <c r="V716" s="7"/>
      <c r="W716" s="7"/>
      <c r="X716" s="7"/>
    </row>
    <row r="717" spans="1:24" x14ac:dyDescent="0.2">
      <c r="A717" s="7"/>
      <c r="B717" s="7"/>
      <c r="C717" s="7"/>
      <c r="D717" s="25"/>
      <c r="E717" s="25"/>
      <c r="F717" s="25"/>
      <c r="G717" s="25"/>
      <c r="H717" s="25"/>
      <c r="I717" s="25"/>
      <c r="J717" s="25"/>
      <c r="K717" s="25"/>
      <c r="L717" s="25"/>
      <c r="M717" s="25"/>
      <c r="N717" s="25"/>
      <c r="O717" s="25"/>
      <c r="P717" s="25"/>
      <c r="Q717" s="7"/>
      <c r="R717" s="7"/>
      <c r="S717" s="7"/>
      <c r="T717" s="7"/>
      <c r="U717" s="7"/>
      <c r="V717" s="7"/>
      <c r="W717" s="7"/>
      <c r="X717" s="7"/>
    </row>
    <row r="718" spans="1:24" x14ac:dyDescent="0.2">
      <c r="A718" s="7"/>
      <c r="B718" s="7"/>
      <c r="C718" s="7"/>
      <c r="D718" s="25"/>
      <c r="E718" s="25"/>
      <c r="F718" s="25"/>
      <c r="G718" s="25"/>
      <c r="H718" s="25"/>
      <c r="I718" s="25"/>
      <c r="J718" s="25"/>
      <c r="K718" s="25"/>
      <c r="L718" s="25"/>
      <c r="M718" s="25"/>
      <c r="N718" s="25"/>
      <c r="O718" s="25"/>
      <c r="P718" s="25"/>
      <c r="Q718" s="7"/>
      <c r="R718" s="7"/>
      <c r="S718" s="7"/>
      <c r="T718" s="7"/>
      <c r="U718" s="7"/>
      <c r="V718" s="7"/>
      <c r="W718" s="7"/>
      <c r="X718" s="7"/>
    </row>
    <row r="719" spans="1:24" x14ac:dyDescent="0.2">
      <c r="A719" s="7"/>
      <c r="B719" s="7"/>
      <c r="C719" s="7"/>
      <c r="D719" s="25"/>
      <c r="E719" s="25"/>
      <c r="F719" s="25"/>
      <c r="G719" s="25"/>
      <c r="H719" s="25"/>
      <c r="I719" s="25"/>
      <c r="J719" s="25"/>
      <c r="K719" s="25"/>
      <c r="L719" s="25"/>
      <c r="M719" s="25"/>
      <c r="N719" s="25"/>
      <c r="O719" s="25"/>
      <c r="P719" s="25"/>
      <c r="Q719" s="7"/>
      <c r="R719" s="7"/>
      <c r="S719" s="7"/>
      <c r="T719" s="7"/>
      <c r="U719" s="7"/>
      <c r="V719" s="7"/>
      <c r="W719" s="7"/>
      <c r="X719" s="7"/>
    </row>
    <row r="720" spans="1:24" x14ac:dyDescent="0.2">
      <c r="A720" s="7"/>
      <c r="B720" s="7"/>
      <c r="C720" s="7"/>
      <c r="D720" s="25"/>
      <c r="E720" s="25"/>
      <c r="F720" s="25"/>
      <c r="G720" s="25"/>
      <c r="H720" s="25"/>
      <c r="I720" s="25"/>
      <c r="J720" s="25"/>
      <c r="K720" s="25"/>
      <c r="L720" s="25"/>
      <c r="M720" s="25"/>
      <c r="N720" s="25"/>
      <c r="O720" s="25"/>
      <c r="P720" s="25"/>
      <c r="Q720" s="7"/>
      <c r="R720" s="7"/>
      <c r="S720" s="7"/>
      <c r="T720" s="7"/>
      <c r="U720" s="7"/>
      <c r="V720" s="7"/>
      <c r="W720" s="7"/>
      <c r="X720" s="7"/>
    </row>
    <row r="721" spans="1:24" x14ac:dyDescent="0.2">
      <c r="A721" s="7"/>
      <c r="B721" s="7"/>
      <c r="C721" s="7"/>
      <c r="D721" s="25"/>
      <c r="E721" s="25"/>
      <c r="F721" s="25"/>
      <c r="G721" s="25"/>
      <c r="H721" s="25"/>
      <c r="I721" s="25"/>
      <c r="J721" s="25"/>
      <c r="K721" s="25"/>
      <c r="L721" s="25"/>
      <c r="M721" s="25"/>
      <c r="N721" s="25"/>
      <c r="O721" s="25"/>
      <c r="P721" s="25"/>
      <c r="Q721" s="7"/>
      <c r="R721" s="7"/>
      <c r="S721" s="7"/>
      <c r="T721" s="7"/>
      <c r="U721" s="7"/>
      <c r="V721" s="7"/>
      <c r="W721" s="7"/>
      <c r="X721" s="7"/>
    </row>
    <row r="722" spans="1:24" x14ac:dyDescent="0.2">
      <c r="A722" s="7"/>
      <c r="B722" s="7"/>
      <c r="C722" s="7"/>
      <c r="D722" s="25"/>
      <c r="E722" s="25"/>
      <c r="F722" s="25"/>
      <c r="G722" s="25"/>
      <c r="H722" s="25"/>
      <c r="I722" s="25"/>
      <c r="J722" s="25"/>
      <c r="K722" s="25"/>
      <c r="L722" s="25"/>
      <c r="M722" s="25"/>
      <c r="N722" s="25"/>
      <c r="O722" s="25"/>
      <c r="P722" s="25"/>
      <c r="Q722" s="7"/>
      <c r="R722" s="7"/>
      <c r="S722" s="7"/>
      <c r="T722" s="7"/>
      <c r="U722" s="7"/>
      <c r="V722" s="7"/>
      <c r="W722" s="7"/>
      <c r="X722" s="7"/>
    </row>
    <row r="723" spans="1:24" x14ac:dyDescent="0.2">
      <c r="A723" s="7"/>
      <c r="B723" s="7"/>
      <c r="C723" s="7"/>
      <c r="D723" s="25"/>
      <c r="E723" s="25"/>
      <c r="F723" s="25"/>
      <c r="G723" s="25"/>
      <c r="H723" s="25"/>
      <c r="I723" s="25"/>
      <c r="J723" s="25"/>
      <c r="K723" s="25"/>
      <c r="L723" s="25"/>
      <c r="M723" s="25"/>
      <c r="N723" s="25"/>
      <c r="O723" s="25"/>
      <c r="P723" s="25"/>
      <c r="Q723" s="7"/>
      <c r="R723" s="7"/>
      <c r="S723" s="7"/>
      <c r="T723" s="7"/>
      <c r="U723" s="7"/>
      <c r="V723" s="7"/>
      <c r="W723" s="7"/>
      <c r="X723" s="7"/>
    </row>
    <row r="724" spans="1:24" x14ac:dyDescent="0.2">
      <c r="A724" s="7"/>
      <c r="B724" s="7"/>
      <c r="C724" s="7"/>
      <c r="D724" s="25"/>
      <c r="E724" s="25"/>
      <c r="F724" s="25"/>
      <c r="G724" s="25"/>
      <c r="H724" s="25"/>
      <c r="I724" s="25"/>
      <c r="J724" s="25"/>
      <c r="K724" s="25"/>
      <c r="L724" s="25"/>
      <c r="M724" s="25"/>
      <c r="N724" s="25"/>
      <c r="O724" s="25"/>
      <c r="P724" s="25"/>
      <c r="Q724" s="7"/>
      <c r="R724" s="7"/>
      <c r="S724" s="7"/>
      <c r="T724" s="7"/>
      <c r="U724" s="7"/>
      <c r="V724" s="7"/>
      <c r="W724" s="7"/>
      <c r="X724" s="7"/>
    </row>
    <row r="725" spans="1:24" x14ac:dyDescent="0.2">
      <c r="A725" s="7"/>
      <c r="B725" s="7"/>
      <c r="C725" s="7"/>
      <c r="D725" s="25"/>
      <c r="E725" s="25"/>
      <c r="F725" s="25"/>
      <c r="G725" s="25"/>
      <c r="H725" s="25"/>
      <c r="I725" s="25"/>
      <c r="J725" s="25"/>
      <c r="K725" s="25"/>
      <c r="L725" s="25"/>
      <c r="M725" s="25"/>
      <c r="N725" s="25"/>
      <c r="O725" s="25"/>
      <c r="P725" s="25"/>
      <c r="Q725" s="7"/>
      <c r="R725" s="7"/>
      <c r="S725" s="7"/>
      <c r="T725" s="7"/>
      <c r="U725" s="7"/>
      <c r="V725" s="7"/>
      <c r="W725" s="7"/>
      <c r="X725" s="7"/>
    </row>
    <row r="726" spans="1:24" x14ac:dyDescent="0.2">
      <c r="A726" s="7"/>
      <c r="B726" s="7"/>
      <c r="C726" s="7"/>
      <c r="D726" s="25"/>
      <c r="E726" s="25"/>
      <c r="F726" s="25"/>
      <c r="G726" s="25"/>
      <c r="H726" s="25"/>
      <c r="I726" s="25"/>
      <c r="J726" s="25"/>
      <c r="K726" s="25"/>
      <c r="L726" s="25"/>
      <c r="M726" s="25"/>
      <c r="N726" s="25"/>
      <c r="O726" s="25"/>
      <c r="P726" s="25"/>
      <c r="Q726" s="7"/>
      <c r="R726" s="7"/>
      <c r="S726" s="7"/>
      <c r="T726" s="7"/>
      <c r="U726" s="7"/>
      <c r="V726" s="7"/>
      <c r="W726" s="7"/>
      <c r="X726" s="7"/>
    </row>
    <row r="727" spans="1:24" x14ac:dyDescent="0.2">
      <c r="A727" s="7"/>
      <c r="B727" s="7"/>
      <c r="C727" s="7"/>
      <c r="D727" s="25"/>
      <c r="E727" s="25"/>
      <c r="F727" s="25"/>
      <c r="G727" s="25"/>
      <c r="H727" s="25"/>
      <c r="I727" s="25"/>
      <c r="J727" s="25"/>
      <c r="K727" s="25"/>
      <c r="L727" s="25"/>
      <c r="M727" s="25"/>
      <c r="N727" s="25"/>
      <c r="O727" s="25"/>
      <c r="P727" s="25"/>
      <c r="Q727" s="7"/>
      <c r="R727" s="7"/>
      <c r="S727" s="7"/>
      <c r="T727" s="7"/>
      <c r="U727" s="7"/>
      <c r="V727" s="7"/>
      <c r="W727" s="7"/>
      <c r="X727" s="7"/>
    </row>
    <row r="728" spans="1:24" x14ac:dyDescent="0.2">
      <c r="A728" s="7"/>
      <c r="B728" s="7"/>
      <c r="C728" s="7"/>
      <c r="D728" s="25"/>
      <c r="E728" s="25"/>
      <c r="F728" s="25"/>
      <c r="G728" s="25"/>
      <c r="H728" s="25"/>
      <c r="I728" s="25"/>
      <c r="J728" s="25"/>
      <c r="K728" s="25"/>
      <c r="L728" s="25"/>
      <c r="M728" s="25"/>
      <c r="N728" s="25"/>
      <c r="O728" s="25"/>
      <c r="P728" s="25"/>
      <c r="Q728" s="7"/>
      <c r="R728" s="7"/>
      <c r="S728" s="7"/>
      <c r="T728" s="7"/>
      <c r="U728" s="7"/>
      <c r="V728" s="7"/>
      <c r="W728" s="7"/>
      <c r="X728" s="7"/>
    </row>
    <row r="729" spans="1:24" x14ac:dyDescent="0.2">
      <c r="A729" s="7"/>
      <c r="B729" s="7"/>
      <c r="C729" s="7"/>
      <c r="D729" s="25"/>
      <c r="E729" s="25"/>
      <c r="F729" s="25"/>
      <c r="G729" s="25"/>
      <c r="H729" s="25"/>
      <c r="I729" s="25"/>
      <c r="J729" s="25"/>
      <c r="K729" s="25"/>
      <c r="L729" s="25"/>
      <c r="M729" s="25"/>
      <c r="N729" s="25"/>
      <c r="O729" s="25"/>
      <c r="P729" s="25"/>
      <c r="Q729" s="7"/>
      <c r="R729" s="7"/>
      <c r="S729" s="7"/>
      <c r="T729" s="7"/>
      <c r="U729" s="7"/>
      <c r="V729" s="7"/>
      <c r="W729" s="7"/>
      <c r="X729" s="7"/>
    </row>
    <row r="730" spans="1:24" x14ac:dyDescent="0.2">
      <c r="A730" s="7"/>
      <c r="B730" s="7"/>
      <c r="C730" s="7"/>
      <c r="D730" s="25"/>
      <c r="E730" s="25"/>
      <c r="F730" s="25"/>
      <c r="G730" s="25"/>
      <c r="H730" s="25"/>
      <c r="I730" s="25"/>
      <c r="J730" s="25"/>
      <c r="K730" s="25"/>
      <c r="L730" s="25"/>
      <c r="M730" s="25"/>
      <c r="N730" s="25"/>
      <c r="O730" s="25"/>
      <c r="P730" s="25"/>
      <c r="Q730" s="7"/>
      <c r="R730" s="7"/>
      <c r="S730" s="7"/>
      <c r="T730" s="7"/>
      <c r="U730" s="7"/>
      <c r="V730" s="7"/>
      <c r="W730" s="7"/>
      <c r="X730" s="7"/>
    </row>
    <row r="731" spans="1:24" x14ac:dyDescent="0.2">
      <c r="A731" s="7"/>
      <c r="B731" s="7"/>
      <c r="C731" s="7"/>
      <c r="D731" s="25"/>
      <c r="E731" s="25"/>
      <c r="F731" s="25"/>
      <c r="G731" s="25"/>
      <c r="H731" s="25"/>
      <c r="I731" s="25"/>
      <c r="J731" s="25"/>
      <c r="K731" s="25"/>
      <c r="L731" s="25"/>
      <c r="M731" s="25"/>
      <c r="N731" s="25"/>
      <c r="O731" s="25"/>
      <c r="P731" s="25"/>
      <c r="Q731" s="7"/>
      <c r="R731" s="7"/>
      <c r="S731" s="7"/>
      <c r="T731" s="7"/>
      <c r="U731" s="7"/>
      <c r="V731" s="7"/>
      <c r="W731" s="7"/>
      <c r="X731" s="7"/>
    </row>
    <row r="732" spans="1:24" x14ac:dyDescent="0.2">
      <c r="A732" s="7"/>
      <c r="B732" s="7"/>
      <c r="C732" s="7"/>
      <c r="D732" s="25"/>
      <c r="E732" s="25"/>
      <c r="F732" s="25"/>
      <c r="G732" s="25"/>
      <c r="H732" s="25"/>
      <c r="I732" s="25"/>
      <c r="J732" s="25"/>
      <c r="K732" s="25"/>
      <c r="L732" s="25"/>
      <c r="M732" s="25"/>
      <c r="N732" s="25"/>
      <c r="O732" s="25"/>
      <c r="P732" s="25"/>
      <c r="Q732" s="7"/>
      <c r="R732" s="7"/>
      <c r="S732" s="7"/>
      <c r="T732" s="7"/>
      <c r="U732" s="7"/>
      <c r="V732" s="7"/>
      <c r="W732" s="7"/>
      <c r="X732" s="7"/>
    </row>
    <row r="733" spans="1:24" x14ac:dyDescent="0.2">
      <c r="A733" s="7"/>
      <c r="B733" s="7"/>
      <c r="C733" s="7"/>
      <c r="D733" s="25"/>
      <c r="E733" s="25"/>
      <c r="F733" s="25"/>
      <c r="G733" s="25"/>
      <c r="H733" s="25"/>
      <c r="I733" s="25"/>
      <c r="J733" s="25"/>
      <c r="K733" s="25"/>
      <c r="L733" s="25"/>
      <c r="M733" s="25"/>
      <c r="N733" s="25"/>
      <c r="O733" s="25"/>
      <c r="P733" s="25"/>
      <c r="Q733" s="7"/>
      <c r="R733" s="7"/>
      <c r="S733" s="7"/>
      <c r="T733" s="7"/>
      <c r="U733" s="7"/>
      <c r="V733" s="7"/>
      <c r="W733" s="7"/>
      <c r="X733" s="7"/>
    </row>
    <row r="734" spans="1:24" x14ac:dyDescent="0.2">
      <c r="A734" s="7"/>
      <c r="B734" s="7"/>
      <c r="C734" s="7"/>
      <c r="D734" s="25"/>
      <c r="E734" s="25"/>
      <c r="F734" s="25"/>
      <c r="G734" s="25"/>
      <c r="H734" s="25"/>
      <c r="I734" s="25"/>
      <c r="J734" s="25"/>
      <c r="K734" s="25"/>
      <c r="L734" s="25"/>
      <c r="M734" s="25"/>
      <c r="N734" s="25"/>
      <c r="O734" s="25"/>
      <c r="P734" s="25"/>
      <c r="Q734" s="7"/>
      <c r="R734" s="7"/>
      <c r="S734" s="7"/>
      <c r="T734" s="7"/>
      <c r="U734" s="7"/>
      <c r="V734" s="7"/>
      <c r="W734" s="7"/>
      <c r="X734" s="7"/>
    </row>
    <row r="735" spans="1:24" x14ac:dyDescent="0.2">
      <c r="A735" s="7"/>
      <c r="B735" s="7"/>
      <c r="C735" s="7"/>
      <c r="D735" s="25"/>
      <c r="E735" s="25"/>
      <c r="F735" s="25"/>
      <c r="G735" s="25"/>
      <c r="H735" s="25"/>
      <c r="I735" s="25"/>
      <c r="J735" s="25"/>
      <c r="K735" s="25"/>
      <c r="L735" s="25"/>
      <c r="M735" s="25"/>
      <c r="N735" s="25"/>
      <c r="O735" s="25"/>
      <c r="P735" s="25"/>
      <c r="Q735" s="7"/>
      <c r="R735" s="7"/>
      <c r="S735" s="7"/>
      <c r="T735" s="7"/>
      <c r="U735" s="7"/>
      <c r="V735" s="7"/>
      <c r="W735" s="7"/>
      <c r="X735" s="7"/>
    </row>
    <row r="736" spans="1:24" x14ac:dyDescent="0.2">
      <c r="A736" s="7"/>
      <c r="B736" s="7"/>
      <c r="C736" s="7"/>
      <c r="D736" s="25"/>
      <c r="E736" s="25"/>
      <c r="F736" s="25"/>
      <c r="G736" s="25"/>
      <c r="H736" s="25"/>
      <c r="I736" s="25"/>
      <c r="J736" s="25"/>
      <c r="K736" s="25"/>
      <c r="L736" s="25"/>
      <c r="M736" s="25"/>
      <c r="N736" s="25"/>
      <c r="O736" s="25"/>
      <c r="P736" s="25"/>
      <c r="Q736" s="7"/>
      <c r="R736" s="7"/>
      <c r="S736" s="7"/>
      <c r="T736" s="7"/>
      <c r="U736" s="7"/>
      <c r="V736" s="7"/>
      <c r="W736" s="7"/>
      <c r="X736" s="7"/>
    </row>
    <row r="737" spans="1:24" x14ac:dyDescent="0.2">
      <c r="A737" s="7"/>
      <c r="B737" s="7"/>
      <c r="C737" s="7"/>
      <c r="D737" s="25"/>
      <c r="E737" s="25"/>
      <c r="F737" s="25"/>
      <c r="G737" s="25"/>
      <c r="H737" s="25"/>
      <c r="I737" s="25"/>
      <c r="J737" s="25"/>
      <c r="K737" s="25"/>
      <c r="L737" s="25"/>
      <c r="M737" s="25"/>
      <c r="N737" s="25"/>
      <c r="O737" s="25"/>
      <c r="P737" s="25"/>
      <c r="Q737" s="7"/>
      <c r="R737" s="7"/>
      <c r="S737" s="7"/>
      <c r="T737" s="7"/>
      <c r="U737" s="7"/>
      <c r="V737" s="7"/>
      <c r="W737" s="7"/>
      <c r="X737" s="7"/>
    </row>
    <row r="738" spans="1:24" x14ac:dyDescent="0.2">
      <c r="A738" s="7"/>
      <c r="B738" s="7"/>
      <c r="C738" s="7"/>
      <c r="D738" s="25"/>
      <c r="E738" s="25"/>
      <c r="F738" s="25"/>
      <c r="G738" s="25"/>
      <c r="H738" s="25"/>
      <c r="I738" s="25"/>
      <c r="J738" s="25"/>
      <c r="K738" s="25"/>
      <c r="L738" s="25"/>
      <c r="M738" s="25"/>
      <c r="N738" s="25"/>
      <c r="O738" s="25"/>
      <c r="P738" s="25"/>
      <c r="Q738" s="7"/>
      <c r="R738" s="7"/>
      <c r="S738" s="7"/>
      <c r="T738" s="7"/>
      <c r="U738" s="7"/>
      <c r="V738" s="7"/>
      <c r="W738" s="7"/>
      <c r="X738" s="7"/>
    </row>
    <row r="739" spans="1:24" x14ac:dyDescent="0.2">
      <c r="A739" s="7"/>
      <c r="B739" s="7"/>
      <c r="C739" s="7"/>
      <c r="D739" s="25"/>
      <c r="E739" s="25"/>
      <c r="F739" s="25"/>
      <c r="G739" s="25"/>
      <c r="H739" s="25"/>
      <c r="I739" s="25"/>
      <c r="J739" s="25"/>
      <c r="K739" s="25"/>
      <c r="L739" s="25"/>
      <c r="M739" s="25"/>
      <c r="N739" s="25"/>
      <c r="O739" s="25"/>
      <c r="P739" s="25"/>
      <c r="Q739" s="7"/>
      <c r="R739" s="7"/>
      <c r="S739" s="7"/>
      <c r="T739" s="7"/>
      <c r="U739" s="7"/>
      <c r="V739" s="7"/>
      <c r="W739" s="7"/>
      <c r="X739" s="7"/>
    </row>
    <row r="740" spans="1:24" x14ac:dyDescent="0.2">
      <c r="A740" s="7"/>
      <c r="B740" s="7"/>
      <c r="C740" s="7"/>
      <c r="D740" s="25"/>
      <c r="E740" s="25"/>
      <c r="F740" s="25"/>
      <c r="G740" s="25"/>
      <c r="H740" s="25"/>
      <c r="I740" s="25"/>
      <c r="J740" s="25"/>
      <c r="K740" s="25"/>
      <c r="L740" s="25"/>
      <c r="M740" s="25"/>
      <c r="N740" s="25"/>
      <c r="O740" s="25"/>
      <c r="P740" s="25"/>
      <c r="Q740" s="7"/>
      <c r="R740" s="7"/>
      <c r="S740" s="7"/>
      <c r="T740" s="7"/>
      <c r="U740" s="7"/>
      <c r="V740" s="7"/>
      <c r="W740" s="7"/>
      <c r="X740" s="7"/>
    </row>
    <row r="741" spans="1:24" x14ac:dyDescent="0.2">
      <c r="A741" s="7"/>
      <c r="B741" s="7"/>
      <c r="C741" s="7"/>
      <c r="D741" s="25"/>
      <c r="E741" s="25"/>
      <c r="F741" s="25"/>
      <c r="G741" s="25"/>
      <c r="H741" s="25"/>
      <c r="I741" s="25"/>
      <c r="J741" s="25"/>
      <c r="K741" s="25"/>
      <c r="L741" s="25"/>
      <c r="M741" s="25"/>
      <c r="N741" s="25"/>
      <c r="O741" s="25"/>
      <c r="P741" s="25"/>
      <c r="Q741" s="7"/>
      <c r="R741" s="7"/>
      <c r="S741" s="7"/>
      <c r="T741" s="7"/>
      <c r="U741" s="7"/>
      <c r="V741" s="7"/>
      <c r="W741" s="7"/>
      <c r="X741" s="7"/>
    </row>
    <row r="742" spans="1:24" x14ac:dyDescent="0.2">
      <c r="A742" s="7"/>
      <c r="B742" s="7"/>
      <c r="C742" s="7"/>
      <c r="D742" s="25"/>
      <c r="E742" s="25"/>
      <c r="F742" s="25"/>
      <c r="G742" s="25"/>
      <c r="H742" s="25"/>
      <c r="I742" s="25"/>
      <c r="J742" s="25"/>
      <c r="K742" s="25"/>
      <c r="L742" s="25"/>
      <c r="M742" s="25"/>
      <c r="N742" s="25"/>
      <c r="O742" s="25"/>
      <c r="P742" s="25"/>
      <c r="Q742" s="7"/>
      <c r="R742" s="7"/>
      <c r="S742" s="7"/>
      <c r="T742" s="7"/>
      <c r="U742" s="7"/>
      <c r="V742" s="7"/>
      <c r="W742" s="7"/>
      <c r="X742" s="7"/>
    </row>
    <row r="743" spans="1:24" x14ac:dyDescent="0.2">
      <c r="A743" s="7"/>
      <c r="B743" s="7"/>
      <c r="C743" s="7"/>
      <c r="D743" s="25"/>
      <c r="E743" s="25"/>
      <c r="F743" s="25"/>
      <c r="G743" s="25"/>
      <c r="H743" s="25"/>
      <c r="I743" s="25"/>
      <c r="J743" s="25"/>
      <c r="K743" s="25"/>
      <c r="L743" s="25"/>
      <c r="M743" s="25"/>
      <c r="N743" s="25"/>
      <c r="O743" s="25"/>
      <c r="P743" s="25"/>
      <c r="Q743" s="7"/>
      <c r="R743" s="7"/>
      <c r="S743" s="7"/>
      <c r="T743" s="7"/>
      <c r="U743" s="7"/>
      <c r="V743" s="7"/>
      <c r="W743" s="7"/>
      <c r="X743" s="7"/>
    </row>
    <row r="744" spans="1:24" x14ac:dyDescent="0.2">
      <c r="A744" s="7"/>
      <c r="B744" s="7"/>
      <c r="C744" s="7"/>
      <c r="D744" s="25"/>
      <c r="E744" s="25"/>
      <c r="F744" s="25"/>
      <c r="G744" s="25"/>
      <c r="H744" s="25"/>
      <c r="I744" s="25"/>
      <c r="J744" s="25"/>
      <c r="K744" s="25"/>
      <c r="L744" s="25"/>
      <c r="M744" s="25"/>
      <c r="N744" s="25"/>
      <c r="O744" s="25"/>
      <c r="P744" s="25"/>
      <c r="Q744" s="7"/>
      <c r="R744" s="7"/>
      <c r="S744" s="7"/>
      <c r="T744" s="7"/>
      <c r="U744" s="7"/>
      <c r="V744" s="7"/>
      <c r="W744" s="7"/>
      <c r="X744" s="7"/>
    </row>
    <row r="745" spans="1:24" x14ac:dyDescent="0.2">
      <c r="A745" s="7"/>
      <c r="B745" s="7"/>
      <c r="C745" s="7"/>
      <c r="D745" s="25"/>
      <c r="E745" s="25"/>
      <c r="F745" s="25"/>
      <c r="G745" s="25"/>
      <c r="H745" s="25"/>
      <c r="I745" s="25"/>
      <c r="J745" s="25"/>
      <c r="K745" s="25"/>
      <c r="L745" s="25"/>
      <c r="M745" s="25"/>
      <c r="N745" s="25"/>
      <c r="O745" s="25"/>
      <c r="P745" s="25"/>
      <c r="Q745" s="7"/>
      <c r="R745" s="7"/>
      <c r="S745" s="7"/>
      <c r="T745" s="7"/>
      <c r="U745" s="7"/>
      <c r="V745" s="7"/>
      <c r="W745" s="7"/>
      <c r="X745" s="7"/>
    </row>
    <row r="746" spans="1:24" x14ac:dyDescent="0.2">
      <c r="A746" s="7"/>
      <c r="B746" s="7"/>
      <c r="C746" s="7"/>
      <c r="D746" s="25"/>
      <c r="E746" s="25"/>
      <c r="F746" s="25"/>
      <c r="G746" s="25"/>
      <c r="H746" s="25"/>
      <c r="I746" s="25"/>
      <c r="J746" s="25"/>
      <c r="K746" s="25"/>
      <c r="L746" s="25"/>
      <c r="M746" s="25"/>
      <c r="N746" s="25"/>
      <c r="O746" s="25"/>
      <c r="P746" s="25"/>
      <c r="Q746" s="7"/>
      <c r="R746" s="7"/>
      <c r="S746" s="7"/>
      <c r="T746" s="7"/>
      <c r="U746" s="7"/>
      <c r="V746" s="7"/>
      <c r="W746" s="7"/>
      <c r="X746" s="7"/>
    </row>
    <row r="747" spans="1:24" x14ac:dyDescent="0.2">
      <c r="A747" s="7"/>
      <c r="B747" s="7"/>
      <c r="C747" s="7"/>
      <c r="D747" s="25"/>
      <c r="E747" s="25"/>
      <c r="F747" s="25"/>
      <c r="G747" s="25"/>
      <c r="H747" s="25"/>
      <c r="I747" s="25"/>
      <c r="J747" s="25"/>
      <c r="K747" s="25"/>
      <c r="L747" s="25"/>
      <c r="M747" s="25"/>
      <c r="N747" s="25"/>
      <c r="O747" s="25"/>
      <c r="P747" s="25"/>
      <c r="Q747" s="7"/>
      <c r="R747" s="7"/>
      <c r="S747" s="7"/>
      <c r="T747" s="7"/>
      <c r="U747" s="7"/>
      <c r="V747" s="7"/>
      <c r="W747" s="7"/>
      <c r="X747" s="7"/>
    </row>
    <row r="748" spans="1:24" x14ac:dyDescent="0.2">
      <c r="A748" s="7"/>
      <c r="B748" s="7"/>
      <c r="C748" s="7"/>
      <c r="D748" s="25"/>
      <c r="E748" s="25"/>
      <c r="F748" s="25"/>
      <c r="G748" s="25"/>
      <c r="H748" s="25"/>
      <c r="I748" s="25"/>
      <c r="J748" s="25"/>
      <c r="K748" s="25"/>
      <c r="L748" s="25"/>
      <c r="M748" s="25"/>
      <c r="N748" s="25"/>
      <c r="O748" s="25"/>
      <c r="P748" s="25"/>
      <c r="Q748" s="7"/>
      <c r="R748" s="7"/>
      <c r="S748" s="7"/>
      <c r="T748" s="7"/>
      <c r="U748" s="7"/>
      <c r="V748" s="7"/>
      <c r="W748" s="7"/>
      <c r="X748" s="7"/>
    </row>
    <row r="749" spans="1:24" x14ac:dyDescent="0.2">
      <c r="A749" s="7"/>
      <c r="B749" s="7"/>
      <c r="C749" s="7"/>
      <c r="D749" s="25"/>
      <c r="E749" s="25"/>
      <c r="F749" s="25"/>
      <c r="G749" s="25"/>
      <c r="H749" s="25"/>
      <c r="I749" s="25"/>
      <c r="J749" s="25"/>
      <c r="K749" s="25"/>
      <c r="L749" s="25"/>
      <c r="M749" s="25"/>
      <c r="N749" s="25"/>
      <c r="O749" s="25"/>
      <c r="P749" s="25"/>
      <c r="Q749" s="7"/>
      <c r="R749" s="7"/>
      <c r="S749" s="7"/>
      <c r="T749" s="7"/>
      <c r="U749" s="7"/>
      <c r="V749" s="7"/>
      <c r="W749" s="7"/>
      <c r="X749" s="7"/>
    </row>
    <row r="750" spans="1:24" x14ac:dyDescent="0.2">
      <c r="A750" s="7"/>
      <c r="B750" s="7"/>
      <c r="C750" s="7"/>
      <c r="D750" s="25"/>
      <c r="E750" s="25"/>
      <c r="F750" s="25"/>
      <c r="G750" s="25"/>
      <c r="H750" s="25"/>
      <c r="I750" s="25"/>
      <c r="J750" s="25"/>
      <c r="K750" s="25"/>
      <c r="L750" s="25"/>
      <c r="M750" s="25"/>
      <c r="N750" s="25"/>
      <c r="O750" s="25"/>
      <c r="P750" s="25"/>
      <c r="Q750" s="7"/>
      <c r="R750" s="7"/>
      <c r="S750" s="7"/>
      <c r="T750" s="7"/>
      <c r="U750" s="7"/>
      <c r="V750" s="7"/>
      <c r="W750" s="7"/>
      <c r="X750" s="7"/>
    </row>
    <row r="751" spans="1:24" x14ac:dyDescent="0.2">
      <c r="A751" s="7"/>
      <c r="B751" s="7"/>
      <c r="C751" s="7"/>
      <c r="D751" s="25"/>
      <c r="E751" s="25"/>
      <c r="F751" s="25"/>
      <c r="G751" s="25"/>
      <c r="H751" s="25"/>
      <c r="I751" s="25"/>
      <c r="J751" s="25"/>
      <c r="K751" s="25"/>
      <c r="L751" s="25"/>
      <c r="M751" s="25"/>
      <c r="N751" s="25"/>
      <c r="O751" s="25"/>
      <c r="P751" s="25"/>
      <c r="Q751" s="7"/>
      <c r="R751" s="7"/>
      <c r="S751" s="7"/>
      <c r="T751" s="7"/>
      <c r="U751" s="7"/>
      <c r="V751" s="7"/>
      <c r="W751" s="7"/>
      <c r="X751" s="7"/>
    </row>
    <row r="752" spans="1:24" x14ac:dyDescent="0.2">
      <c r="A752" s="7"/>
      <c r="B752" s="7"/>
      <c r="C752" s="7"/>
      <c r="D752" s="25"/>
      <c r="E752" s="25"/>
      <c r="F752" s="25"/>
      <c r="G752" s="25"/>
      <c r="H752" s="25"/>
      <c r="I752" s="25"/>
      <c r="J752" s="25"/>
      <c r="K752" s="25"/>
      <c r="L752" s="25"/>
      <c r="M752" s="25"/>
      <c r="N752" s="25"/>
      <c r="O752" s="25"/>
      <c r="P752" s="25"/>
      <c r="Q752" s="7"/>
      <c r="R752" s="7"/>
      <c r="S752" s="7"/>
      <c r="T752" s="7"/>
      <c r="U752" s="7"/>
      <c r="V752" s="7"/>
      <c r="W752" s="7"/>
      <c r="X752" s="7"/>
    </row>
    <row r="753" spans="1:24" x14ac:dyDescent="0.2">
      <c r="A753" s="7"/>
      <c r="B753" s="7"/>
      <c r="C753" s="7"/>
      <c r="D753" s="25"/>
      <c r="E753" s="25"/>
      <c r="F753" s="25"/>
      <c r="G753" s="25"/>
      <c r="H753" s="25"/>
      <c r="I753" s="25"/>
      <c r="J753" s="25"/>
      <c r="K753" s="25"/>
      <c r="L753" s="25"/>
      <c r="M753" s="25"/>
      <c r="N753" s="25"/>
      <c r="O753" s="25"/>
      <c r="P753" s="25"/>
      <c r="Q753" s="7"/>
      <c r="R753" s="7"/>
      <c r="S753" s="7"/>
      <c r="T753" s="7"/>
      <c r="U753" s="7"/>
      <c r="V753" s="7"/>
      <c r="W753" s="7"/>
      <c r="X753" s="7"/>
    </row>
    <row r="754" spans="1:24" x14ac:dyDescent="0.2">
      <c r="A754" s="7"/>
      <c r="B754" s="7"/>
      <c r="C754" s="7"/>
      <c r="D754" s="25"/>
      <c r="E754" s="25"/>
      <c r="F754" s="25"/>
      <c r="G754" s="25"/>
      <c r="H754" s="25"/>
      <c r="I754" s="25"/>
      <c r="J754" s="25"/>
      <c r="K754" s="25"/>
      <c r="L754" s="25"/>
      <c r="M754" s="25"/>
      <c r="N754" s="25"/>
      <c r="O754" s="25"/>
      <c r="P754" s="25"/>
      <c r="Q754" s="7"/>
      <c r="R754" s="7"/>
      <c r="S754" s="7"/>
      <c r="T754" s="7"/>
      <c r="U754" s="7"/>
      <c r="V754" s="7"/>
      <c r="W754" s="7"/>
      <c r="X754" s="7"/>
    </row>
    <row r="755" spans="1:24" x14ac:dyDescent="0.2">
      <c r="A755" s="7"/>
      <c r="B755" s="7"/>
      <c r="C755" s="7"/>
      <c r="D755" s="25"/>
      <c r="E755" s="25"/>
      <c r="F755" s="25"/>
      <c r="G755" s="25"/>
      <c r="H755" s="25"/>
      <c r="I755" s="25"/>
      <c r="J755" s="25"/>
      <c r="K755" s="25"/>
      <c r="L755" s="25"/>
      <c r="M755" s="25"/>
      <c r="N755" s="25"/>
      <c r="O755" s="25"/>
      <c r="P755" s="25"/>
      <c r="Q755" s="7"/>
      <c r="R755" s="7"/>
      <c r="S755" s="7"/>
      <c r="T755" s="7"/>
      <c r="U755" s="7"/>
      <c r="V755" s="7"/>
      <c r="W755" s="7"/>
      <c r="X755" s="7"/>
    </row>
    <row r="756" spans="1:24" x14ac:dyDescent="0.2">
      <c r="A756" s="7"/>
      <c r="B756" s="7"/>
      <c r="C756" s="7"/>
      <c r="D756" s="25"/>
      <c r="E756" s="25"/>
      <c r="F756" s="25"/>
      <c r="G756" s="25"/>
      <c r="H756" s="25"/>
      <c r="I756" s="25"/>
      <c r="J756" s="25"/>
      <c r="K756" s="25"/>
      <c r="L756" s="25"/>
      <c r="M756" s="25"/>
      <c r="N756" s="25"/>
      <c r="O756" s="25"/>
      <c r="P756" s="25"/>
      <c r="Q756" s="7"/>
      <c r="R756" s="7"/>
      <c r="S756" s="7"/>
      <c r="T756" s="7"/>
      <c r="U756" s="7"/>
      <c r="V756" s="7"/>
      <c r="W756" s="7"/>
      <c r="X756" s="7"/>
    </row>
    <row r="757" spans="1:24" x14ac:dyDescent="0.2">
      <c r="A757" s="7"/>
      <c r="B757" s="7"/>
      <c r="C757" s="7"/>
      <c r="D757" s="25"/>
      <c r="E757" s="25"/>
      <c r="F757" s="25"/>
      <c r="G757" s="25"/>
      <c r="H757" s="25"/>
      <c r="I757" s="25"/>
      <c r="J757" s="25"/>
      <c r="K757" s="25"/>
      <c r="L757" s="25"/>
      <c r="M757" s="25"/>
      <c r="N757" s="25"/>
      <c r="O757" s="25"/>
      <c r="P757" s="25"/>
      <c r="Q757" s="7"/>
      <c r="R757" s="7"/>
      <c r="S757" s="7"/>
      <c r="T757" s="7"/>
      <c r="U757" s="7"/>
      <c r="V757" s="7"/>
      <c r="W757" s="7"/>
      <c r="X757" s="7"/>
    </row>
    <row r="758" spans="1:24" x14ac:dyDescent="0.2">
      <c r="A758" s="7"/>
      <c r="B758" s="7"/>
      <c r="C758" s="7"/>
      <c r="D758" s="25"/>
      <c r="E758" s="25"/>
      <c r="F758" s="25"/>
      <c r="G758" s="25"/>
      <c r="H758" s="25"/>
      <c r="I758" s="25"/>
      <c r="J758" s="25"/>
      <c r="K758" s="25"/>
      <c r="L758" s="25"/>
      <c r="M758" s="25"/>
      <c r="N758" s="25"/>
      <c r="O758" s="25"/>
      <c r="P758" s="25"/>
      <c r="Q758" s="7"/>
      <c r="R758" s="7"/>
      <c r="S758" s="7"/>
      <c r="T758" s="7"/>
      <c r="U758" s="7"/>
      <c r="V758" s="7"/>
      <c r="W758" s="7"/>
      <c r="X758" s="7"/>
    </row>
    <row r="759" spans="1:24" x14ac:dyDescent="0.2">
      <c r="A759" s="7"/>
      <c r="B759" s="7"/>
      <c r="C759" s="7"/>
      <c r="D759" s="25"/>
      <c r="E759" s="25"/>
      <c r="F759" s="25"/>
      <c r="G759" s="25"/>
      <c r="H759" s="25"/>
      <c r="I759" s="25"/>
      <c r="J759" s="25"/>
      <c r="K759" s="25"/>
      <c r="L759" s="25"/>
      <c r="M759" s="25"/>
      <c r="N759" s="25"/>
      <c r="O759" s="25"/>
      <c r="P759" s="25"/>
      <c r="Q759" s="7"/>
      <c r="R759" s="7"/>
      <c r="S759" s="7"/>
      <c r="T759" s="7"/>
      <c r="U759" s="7"/>
      <c r="V759" s="7"/>
      <c r="W759" s="7"/>
      <c r="X759" s="7"/>
    </row>
    <row r="760" spans="1:24" x14ac:dyDescent="0.2">
      <c r="A760" s="7"/>
      <c r="B760" s="7"/>
      <c r="C760" s="7"/>
      <c r="D760" s="25"/>
      <c r="E760" s="25"/>
      <c r="F760" s="25"/>
      <c r="G760" s="25"/>
      <c r="H760" s="25"/>
      <c r="I760" s="25"/>
      <c r="J760" s="25"/>
      <c r="K760" s="25"/>
      <c r="L760" s="25"/>
      <c r="M760" s="25"/>
      <c r="N760" s="25"/>
      <c r="O760" s="25"/>
      <c r="P760" s="25"/>
      <c r="Q760" s="7"/>
      <c r="R760" s="7"/>
      <c r="S760" s="7"/>
      <c r="T760" s="7"/>
      <c r="U760" s="7"/>
      <c r="V760" s="7"/>
      <c r="W760" s="7"/>
      <c r="X760" s="7"/>
    </row>
    <row r="761" spans="1:24" x14ac:dyDescent="0.2">
      <c r="A761" s="7"/>
      <c r="B761" s="7"/>
      <c r="C761" s="7"/>
      <c r="D761" s="25"/>
      <c r="E761" s="25"/>
      <c r="F761" s="25"/>
      <c r="G761" s="25"/>
      <c r="H761" s="25"/>
      <c r="I761" s="25"/>
      <c r="J761" s="25"/>
      <c r="K761" s="25"/>
      <c r="L761" s="25"/>
      <c r="M761" s="25"/>
      <c r="N761" s="25"/>
      <c r="O761" s="25"/>
      <c r="P761" s="25"/>
      <c r="Q761" s="7"/>
      <c r="R761" s="7"/>
      <c r="S761" s="7"/>
      <c r="T761" s="7"/>
      <c r="U761" s="7"/>
      <c r="V761" s="7"/>
      <c r="W761" s="7"/>
      <c r="X761" s="7"/>
    </row>
    <row r="762" spans="1:24" x14ac:dyDescent="0.2">
      <c r="A762" s="7"/>
      <c r="B762" s="7"/>
      <c r="C762" s="7"/>
      <c r="D762" s="25"/>
      <c r="E762" s="25"/>
      <c r="F762" s="25"/>
      <c r="G762" s="25"/>
      <c r="H762" s="25"/>
      <c r="I762" s="25"/>
      <c r="J762" s="25"/>
      <c r="K762" s="25"/>
      <c r="L762" s="25"/>
      <c r="M762" s="25"/>
      <c r="N762" s="25"/>
      <c r="O762" s="25"/>
      <c r="P762" s="25"/>
      <c r="Q762" s="7"/>
      <c r="R762" s="7"/>
      <c r="S762" s="7"/>
      <c r="T762" s="7"/>
      <c r="U762" s="7"/>
      <c r="V762" s="7"/>
      <c r="W762" s="7"/>
      <c r="X762" s="7"/>
    </row>
    <row r="763" spans="1:24" x14ac:dyDescent="0.2">
      <c r="A763" s="7"/>
      <c r="B763" s="7"/>
      <c r="C763" s="7"/>
      <c r="D763" s="25"/>
      <c r="E763" s="25"/>
      <c r="F763" s="25"/>
      <c r="G763" s="25"/>
      <c r="H763" s="25"/>
      <c r="I763" s="25"/>
      <c r="J763" s="25"/>
      <c r="K763" s="25"/>
      <c r="L763" s="25"/>
      <c r="M763" s="25"/>
      <c r="N763" s="25"/>
      <c r="O763" s="25"/>
      <c r="P763" s="25"/>
      <c r="Q763" s="7"/>
      <c r="R763" s="7"/>
      <c r="S763" s="7"/>
      <c r="T763" s="7"/>
      <c r="U763" s="7"/>
      <c r="V763" s="7"/>
      <c r="W763" s="7"/>
      <c r="X763" s="7"/>
    </row>
    <row r="764" spans="1:24" x14ac:dyDescent="0.2">
      <c r="A764" s="7"/>
      <c r="B764" s="7"/>
      <c r="C764" s="7"/>
      <c r="D764" s="25"/>
      <c r="E764" s="25"/>
      <c r="F764" s="25"/>
      <c r="G764" s="25"/>
      <c r="H764" s="25"/>
      <c r="I764" s="25"/>
      <c r="J764" s="25"/>
      <c r="K764" s="25"/>
      <c r="L764" s="25"/>
      <c r="M764" s="25"/>
      <c r="N764" s="25"/>
      <c r="O764" s="25"/>
      <c r="P764" s="25"/>
      <c r="Q764" s="7"/>
      <c r="R764" s="7"/>
      <c r="S764" s="7"/>
      <c r="T764" s="7"/>
      <c r="U764" s="7"/>
      <c r="V764" s="7"/>
      <c r="W764" s="7"/>
      <c r="X764" s="7"/>
    </row>
    <row r="765" spans="1:24" x14ac:dyDescent="0.2">
      <c r="A765" s="7"/>
      <c r="B765" s="7"/>
      <c r="C765" s="7"/>
      <c r="D765" s="25"/>
      <c r="E765" s="25"/>
      <c r="F765" s="25"/>
      <c r="G765" s="25"/>
      <c r="H765" s="25"/>
      <c r="I765" s="25"/>
      <c r="J765" s="25"/>
      <c r="K765" s="25"/>
      <c r="L765" s="25"/>
      <c r="M765" s="25"/>
      <c r="N765" s="25"/>
      <c r="O765" s="25"/>
      <c r="P765" s="25"/>
      <c r="Q765" s="7"/>
      <c r="R765" s="7"/>
      <c r="S765" s="7"/>
      <c r="T765" s="7"/>
      <c r="U765" s="7"/>
      <c r="V765" s="7"/>
      <c r="W765" s="7"/>
      <c r="X765" s="7"/>
    </row>
    <row r="766" spans="1:24" x14ac:dyDescent="0.2">
      <c r="A766" s="7"/>
      <c r="B766" s="7"/>
      <c r="C766" s="7"/>
      <c r="D766" s="25"/>
      <c r="E766" s="25"/>
      <c r="F766" s="25"/>
      <c r="G766" s="25"/>
      <c r="H766" s="25"/>
      <c r="I766" s="25"/>
      <c r="J766" s="25"/>
      <c r="K766" s="25"/>
      <c r="L766" s="25"/>
      <c r="M766" s="25"/>
      <c r="N766" s="25"/>
      <c r="O766" s="25"/>
      <c r="P766" s="25"/>
      <c r="Q766" s="7"/>
      <c r="R766" s="7"/>
      <c r="S766" s="7"/>
      <c r="T766" s="7"/>
      <c r="U766" s="7"/>
      <c r="V766" s="7"/>
      <c r="W766" s="7"/>
      <c r="X766" s="7"/>
    </row>
    <row r="767" spans="1:24" x14ac:dyDescent="0.2">
      <c r="A767" s="7"/>
      <c r="B767" s="7"/>
      <c r="C767" s="7"/>
      <c r="D767" s="25"/>
      <c r="E767" s="25"/>
      <c r="F767" s="25"/>
      <c r="G767" s="25"/>
      <c r="H767" s="25"/>
      <c r="I767" s="25"/>
      <c r="J767" s="25"/>
      <c r="K767" s="25"/>
      <c r="L767" s="25"/>
      <c r="M767" s="25"/>
      <c r="N767" s="25"/>
      <c r="O767" s="25"/>
      <c r="P767" s="25"/>
      <c r="Q767" s="7"/>
      <c r="R767" s="7"/>
      <c r="S767" s="7"/>
      <c r="T767" s="7"/>
      <c r="U767" s="7"/>
      <c r="V767" s="7"/>
      <c r="W767" s="7"/>
      <c r="X767" s="7"/>
    </row>
    <row r="768" spans="1:24" x14ac:dyDescent="0.2">
      <c r="A768" s="7"/>
      <c r="B768" s="7"/>
      <c r="C768" s="7"/>
      <c r="D768" s="25"/>
      <c r="E768" s="25"/>
      <c r="F768" s="25"/>
      <c r="G768" s="25"/>
      <c r="H768" s="25"/>
      <c r="I768" s="25"/>
      <c r="J768" s="25"/>
      <c r="K768" s="25"/>
      <c r="L768" s="25"/>
      <c r="M768" s="25"/>
      <c r="N768" s="25"/>
      <c r="O768" s="25"/>
      <c r="P768" s="25"/>
      <c r="Q768" s="7"/>
      <c r="R768" s="7"/>
      <c r="S768" s="7"/>
      <c r="T768" s="7"/>
      <c r="U768" s="7"/>
      <c r="V768" s="7"/>
      <c r="W768" s="7"/>
      <c r="X768" s="7"/>
    </row>
    <row r="769" spans="1:24" x14ac:dyDescent="0.2">
      <c r="A769" s="7"/>
      <c r="B769" s="7"/>
      <c r="C769" s="7"/>
      <c r="D769" s="25"/>
      <c r="E769" s="25"/>
      <c r="F769" s="25"/>
      <c r="G769" s="25"/>
      <c r="H769" s="25"/>
      <c r="I769" s="25"/>
      <c r="J769" s="25"/>
      <c r="K769" s="25"/>
      <c r="L769" s="25"/>
      <c r="M769" s="25"/>
      <c r="N769" s="25"/>
      <c r="O769" s="25"/>
      <c r="P769" s="25"/>
      <c r="Q769" s="7"/>
      <c r="R769" s="7"/>
      <c r="S769" s="7"/>
      <c r="T769" s="7"/>
      <c r="U769" s="7"/>
      <c r="V769" s="7"/>
      <c r="W769" s="7"/>
      <c r="X769" s="7"/>
    </row>
    <row r="770" spans="1:24" x14ac:dyDescent="0.2">
      <c r="A770" s="7"/>
      <c r="B770" s="7"/>
      <c r="C770" s="7"/>
      <c r="D770" s="25"/>
      <c r="E770" s="25"/>
      <c r="F770" s="25"/>
      <c r="G770" s="25"/>
      <c r="H770" s="25"/>
      <c r="I770" s="25"/>
      <c r="J770" s="25"/>
      <c r="K770" s="25"/>
      <c r="L770" s="25"/>
      <c r="M770" s="25"/>
      <c r="N770" s="25"/>
      <c r="O770" s="25"/>
      <c r="P770" s="25"/>
      <c r="Q770" s="7"/>
      <c r="R770" s="7"/>
      <c r="S770" s="7"/>
      <c r="T770" s="7"/>
      <c r="U770" s="7"/>
      <c r="V770" s="7"/>
      <c r="W770" s="7"/>
      <c r="X770" s="7"/>
    </row>
    <row r="771" spans="1:24" x14ac:dyDescent="0.2">
      <c r="A771" s="7"/>
      <c r="B771" s="7"/>
      <c r="C771" s="7"/>
      <c r="D771" s="25"/>
      <c r="E771" s="25"/>
      <c r="F771" s="25"/>
      <c r="G771" s="25"/>
      <c r="H771" s="25"/>
      <c r="I771" s="25"/>
      <c r="J771" s="25"/>
      <c r="K771" s="25"/>
      <c r="L771" s="25"/>
      <c r="M771" s="25"/>
      <c r="N771" s="25"/>
      <c r="O771" s="25"/>
      <c r="P771" s="25"/>
      <c r="Q771" s="7"/>
      <c r="R771" s="7"/>
      <c r="S771" s="7"/>
      <c r="T771" s="7"/>
      <c r="U771" s="7"/>
      <c r="V771" s="7"/>
      <c r="W771" s="7"/>
      <c r="X771" s="7"/>
    </row>
    <row r="772" spans="1:24" x14ac:dyDescent="0.2">
      <c r="A772" s="7"/>
      <c r="B772" s="7"/>
      <c r="C772" s="7"/>
      <c r="D772" s="25"/>
      <c r="E772" s="25"/>
      <c r="F772" s="25"/>
      <c r="G772" s="25"/>
      <c r="H772" s="25"/>
      <c r="I772" s="25"/>
      <c r="J772" s="25"/>
      <c r="K772" s="25"/>
      <c r="L772" s="25"/>
      <c r="M772" s="25"/>
      <c r="N772" s="25"/>
      <c r="O772" s="25"/>
      <c r="P772" s="25"/>
      <c r="Q772" s="7"/>
      <c r="R772" s="7"/>
      <c r="S772" s="7"/>
      <c r="T772" s="7"/>
      <c r="U772" s="7"/>
      <c r="V772" s="7"/>
      <c r="W772" s="7"/>
      <c r="X772" s="7"/>
    </row>
    <row r="773" spans="1:24" x14ac:dyDescent="0.2">
      <c r="A773" s="7"/>
      <c r="B773" s="7"/>
      <c r="C773" s="7"/>
      <c r="D773" s="25"/>
      <c r="E773" s="25"/>
      <c r="F773" s="25"/>
      <c r="G773" s="25"/>
      <c r="H773" s="25"/>
      <c r="I773" s="25"/>
      <c r="J773" s="25"/>
      <c r="K773" s="25"/>
      <c r="L773" s="25"/>
      <c r="M773" s="25"/>
      <c r="N773" s="25"/>
      <c r="O773" s="25"/>
      <c r="P773" s="25"/>
      <c r="Q773" s="7"/>
      <c r="R773" s="7"/>
      <c r="S773" s="7"/>
      <c r="T773" s="7"/>
      <c r="U773" s="7"/>
      <c r="V773" s="7"/>
      <c r="W773" s="7"/>
      <c r="X773" s="7"/>
    </row>
    <row r="774" spans="1:24" x14ac:dyDescent="0.2">
      <c r="A774" s="7"/>
      <c r="B774" s="7"/>
      <c r="C774" s="7"/>
      <c r="D774" s="25"/>
      <c r="E774" s="25"/>
      <c r="F774" s="25"/>
      <c r="G774" s="25"/>
      <c r="H774" s="25"/>
      <c r="I774" s="25"/>
      <c r="J774" s="25"/>
      <c r="K774" s="25"/>
      <c r="L774" s="25"/>
      <c r="M774" s="25"/>
      <c r="N774" s="25"/>
      <c r="O774" s="25"/>
      <c r="P774" s="25"/>
      <c r="Q774" s="7"/>
      <c r="R774" s="7"/>
      <c r="S774" s="7"/>
      <c r="T774" s="7"/>
      <c r="U774" s="7"/>
      <c r="V774" s="7"/>
      <c r="W774" s="7"/>
      <c r="X774" s="7"/>
    </row>
    <row r="775" spans="1:24" x14ac:dyDescent="0.2">
      <c r="A775" s="7"/>
      <c r="B775" s="7"/>
      <c r="C775" s="7"/>
      <c r="D775" s="25"/>
      <c r="E775" s="25"/>
      <c r="F775" s="25"/>
      <c r="G775" s="25"/>
      <c r="H775" s="25"/>
      <c r="I775" s="25"/>
      <c r="J775" s="25"/>
      <c r="K775" s="25"/>
      <c r="L775" s="25"/>
      <c r="M775" s="25"/>
      <c r="N775" s="25"/>
      <c r="O775" s="25"/>
      <c r="P775" s="25"/>
      <c r="Q775" s="7"/>
      <c r="R775" s="7"/>
      <c r="S775" s="7"/>
      <c r="T775" s="7"/>
      <c r="U775" s="7"/>
      <c r="V775" s="7"/>
      <c r="W775" s="7"/>
      <c r="X775" s="7"/>
    </row>
    <row r="776" spans="1:24" x14ac:dyDescent="0.2">
      <c r="A776" s="7"/>
      <c r="B776" s="7"/>
      <c r="C776" s="7"/>
      <c r="D776" s="25"/>
      <c r="E776" s="25"/>
      <c r="F776" s="25"/>
      <c r="G776" s="25"/>
      <c r="H776" s="25"/>
      <c r="I776" s="25"/>
      <c r="J776" s="25"/>
      <c r="K776" s="25"/>
      <c r="L776" s="25"/>
      <c r="M776" s="25"/>
      <c r="N776" s="25"/>
      <c r="O776" s="25"/>
      <c r="P776" s="25"/>
      <c r="Q776" s="7"/>
      <c r="R776" s="7"/>
      <c r="S776" s="7"/>
      <c r="T776" s="7"/>
      <c r="U776" s="7"/>
      <c r="V776" s="7"/>
      <c r="W776" s="7"/>
      <c r="X776" s="7"/>
    </row>
    <row r="777" spans="1:24" x14ac:dyDescent="0.2">
      <c r="A777" s="7"/>
      <c r="B777" s="7"/>
      <c r="C777" s="7"/>
      <c r="D777" s="25"/>
      <c r="E777" s="25"/>
      <c r="F777" s="25"/>
      <c r="G777" s="25"/>
      <c r="H777" s="25"/>
      <c r="I777" s="25"/>
      <c r="J777" s="25"/>
      <c r="K777" s="25"/>
      <c r="L777" s="25"/>
      <c r="M777" s="25"/>
      <c r="N777" s="25"/>
      <c r="O777" s="25"/>
      <c r="P777" s="25"/>
      <c r="Q777" s="7"/>
      <c r="R777" s="7"/>
      <c r="S777" s="7"/>
      <c r="T777" s="7"/>
      <c r="U777" s="7"/>
      <c r="V777" s="7"/>
      <c r="W777" s="7"/>
      <c r="X777" s="7"/>
    </row>
    <row r="778" spans="1:24" x14ac:dyDescent="0.2">
      <c r="A778" s="7"/>
      <c r="B778" s="7"/>
      <c r="C778" s="7"/>
      <c r="D778" s="25"/>
      <c r="E778" s="25"/>
      <c r="F778" s="25"/>
      <c r="G778" s="25"/>
      <c r="H778" s="25"/>
      <c r="I778" s="25"/>
      <c r="J778" s="25"/>
      <c r="K778" s="25"/>
      <c r="L778" s="25"/>
      <c r="M778" s="25"/>
      <c r="N778" s="25"/>
      <c r="O778" s="25"/>
      <c r="P778" s="25"/>
      <c r="Q778" s="7"/>
      <c r="R778" s="7"/>
      <c r="S778" s="7"/>
      <c r="T778" s="7"/>
      <c r="U778" s="7"/>
      <c r="V778" s="7"/>
      <c r="W778" s="7"/>
      <c r="X778" s="7"/>
    </row>
    <row r="779" spans="1:24" x14ac:dyDescent="0.2">
      <c r="A779" s="7"/>
      <c r="B779" s="7"/>
      <c r="C779" s="7"/>
      <c r="D779" s="25"/>
      <c r="E779" s="25"/>
      <c r="F779" s="25"/>
      <c r="G779" s="25"/>
      <c r="H779" s="25"/>
      <c r="I779" s="25"/>
      <c r="J779" s="25"/>
      <c r="K779" s="25"/>
      <c r="L779" s="25"/>
      <c r="M779" s="25"/>
      <c r="N779" s="25"/>
      <c r="O779" s="25"/>
      <c r="P779" s="25"/>
      <c r="Q779" s="7"/>
      <c r="R779" s="7"/>
      <c r="S779" s="7"/>
      <c r="T779" s="7"/>
      <c r="U779" s="7"/>
      <c r="V779" s="7"/>
      <c r="W779" s="7"/>
      <c r="X779" s="7"/>
    </row>
    <row r="780" spans="1:24" x14ac:dyDescent="0.2">
      <c r="A780" s="7"/>
      <c r="B780" s="7"/>
      <c r="C780" s="7"/>
      <c r="D780" s="25"/>
      <c r="E780" s="25"/>
      <c r="F780" s="25"/>
      <c r="G780" s="25"/>
      <c r="H780" s="25"/>
      <c r="I780" s="25"/>
      <c r="J780" s="25"/>
      <c r="K780" s="25"/>
      <c r="L780" s="25"/>
      <c r="M780" s="25"/>
      <c r="N780" s="25"/>
      <c r="O780" s="25"/>
      <c r="P780" s="25"/>
      <c r="Q780" s="7"/>
      <c r="R780" s="7"/>
      <c r="S780" s="7"/>
      <c r="T780" s="7"/>
      <c r="U780" s="7"/>
      <c r="V780" s="7"/>
      <c r="W780" s="7"/>
      <c r="X780" s="7"/>
    </row>
    <row r="781" spans="1:24" x14ac:dyDescent="0.2">
      <c r="A781" s="7"/>
      <c r="B781" s="7"/>
      <c r="C781" s="7"/>
      <c r="D781" s="25"/>
      <c r="E781" s="25"/>
      <c r="F781" s="25"/>
      <c r="G781" s="25"/>
      <c r="H781" s="25"/>
      <c r="I781" s="25"/>
      <c r="J781" s="25"/>
      <c r="K781" s="25"/>
      <c r="L781" s="25"/>
      <c r="M781" s="25"/>
      <c r="N781" s="25"/>
      <c r="O781" s="25"/>
      <c r="P781" s="25"/>
      <c r="Q781" s="7"/>
      <c r="R781" s="7"/>
      <c r="S781" s="7"/>
      <c r="T781" s="7"/>
      <c r="U781" s="7"/>
      <c r="V781" s="7"/>
      <c r="W781" s="7"/>
      <c r="X781" s="7"/>
    </row>
    <row r="782" spans="1:24" x14ac:dyDescent="0.2">
      <c r="A782" s="7"/>
      <c r="B782" s="7"/>
      <c r="C782" s="7"/>
      <c r="D782" s="25"/>
      <c r="E782" s="25"/>
      <c r="F782" s="25"/>
      <c r="G782" s="25"/>
      <c r="H782" s="25"/>
      <c r="I782" s="25"/>
      <c r="J782" s="25"/>
      <c r="K782" s="25"/>
      <c r="L782" s="25"/>
      <c r="M782" s="25"/>
      <c r="N782" s="25"/>
      <c r="O782" s="25"/>
      <c r="P782" s="25"/>
      <c r="Q782" s="7"/>
      <c r="R782" s="7"/>
      <c r="S782" s="7"/>
      <c r="T782" s="7"/>
      <c r="U782" s="7"/>
      <c r="V782" s="7"/>
      <c r="W782" s="7"/>
      <c r="X782" s="7"/>
    </row>
    <row r="783" spans="1:24" x14ac:dyDescent="0.2">
      <c r="A783" s="7"/>
      <c r="B783" s="7"/>
      <c r="C783" s="7"/>
      <c r="D783" s="25"/>
      <c r="E783" s="25"/>
      <c r="F783" s="25"/>
      <c r="G783" s="25"/>
      <c r="H783" s="25"/>
      <c r="I783" s="25"/>
      <c r="J783" s="25"/>
      <c r="K783" s="25"/>
      <c r="L783" s="25"/>
      <c r="M783" s="25"/>
      <c r="N783" s="25"/>
      <c r="O783" s="25"/>
      <c r="P783" s="25"/>
      <c r="Q783" s="7"/>
      <c r="R783" s="7"/>
      <c r="S783" s="7"/>
      <c r="T783" s="7"/>
      <c r="U783" s="7"/>
      <c r="V783" s="7"/>
      <c r="W783" s="7"/>
      <c r="X783" s="7"/>
    </row>
    <row r="784" spans="1:24" x14ac:dyDescent="0.2">
      <c r="A784" s="7"/>
      <c r="B784" s="7"/>
      <c r="C784" s="7"/>
      <c r="D784" s="25"/>
      <c r="E784" s="25"/>
      <c r="F784" s="25"/>
      <c r="G784" s="25"/>
      <c r="H784" s="25"/>
      <c r="I784" s="25"/>
      <c r="J784" s="25"/>
      <c r="K784" s="25"/>
      <c r="L784" s="25"/>
      <c r="M784" s="25"/>
      <c r="N784" s="25"/>
      <c r="O784" s="25"/>
      <c r="P784" s="25"/>
      <c r="Q784" s="7"/>
      <c r="R784" s="7"/>
      <c r="S784" s="7"/>
      <c r="T784" s="7"/>
      <c r="U784" s="7"/>
      <c r="V784" s="7"/>
      <c r="W784" s="7"/>
      <c r="X784" s="7"/>
    </row>
    <row r="785" spans="1:24" x14ac:dyDescent="0.2">
      <c r="A785" s="7"/>
      <c r="B785" s="7"/>
      <c r="C785" s="7"/>
      <c r="D785" s="25"/>
      <c r="E785" s="25"/>
      <c r="F785" s="25"/>
      <c r="G785" s="25"/>
      <c r="H785" s="25"/>
      <c r="I785" s="25"/>
      <c r="J785" s="25"/>
      <c r="K785" s="25"/>
      <c r="L785" s="25"/>
      <c r="M785" s="25"/>
      <c r="N785" s="25"/>
      <c r="O785" s="25"/>
      <c r="P785" s="25"/>
      <c r="Q785" s="7"/>
      <c r="R785" s="7"/>
      <c r="S785" s="7"/>
      <c r="T785" s="7"/>
      <c r="U785" s="7"/>
      <c r="V785" s="7"/>
      <c r="W785" s="7"/>
      <c r="X785" s="7"/>
    </row>
    <row r="786" spans="1:24" x14ac:dyDescent="0.2">
      <c r="A786" s="7"/>
      <c r="B786" s="7"/>
      <c r="C786" s="7"/>
      <c r="D786" s="25"/>
      <c r="E786" s="25"/>
      <c r="F786" s="25"/>
      <c r="G786" s="25"/>
      <c r="H786" s="25"/>
      <c r="I786" s="25"/>
      <c r="J786" s="25"/>
      <c r="K786" s="25"/>
      <c r="L786" s="25"/>
      <c r="M786" s="25"/>
      <c r="N786" s="25"/>
      <c r="O786" s="25"/>
      <c r="P786" s="25"/>
      <c r="Q786" s="7"/>
      <c r="R786" s="7"/>
      <c r="S786" s="7"/>
      <c r="T786" s="7"/>
      <c r="U786" s="7"/>
      <c r="V786" s="7"/>
      <c r="W786" s="7"/>
      <c r="X786" s="7"/>
    </row>
    <row r="787" spans="1:24" x14ac:dyDescent="0.2">
      <c r="A787" s="7"/>
      <c r="B787" s="7"/>
      <c r="C787" s="7"/>
      <c r="D787" s="25"/>
      <c r="E787" s="25"/>
      <c r="F787" s="25"/>
      <c r="G787" s="25"/>
      <c r="H787" s="25"/>
      <c r="I787" s="25"/>
      <c r="J787" s="25"/>
      <c r="K787" s="25"/>
      <c r="L787" s="25"/>
      <c r="M787" s="25"/>
      <c r="N787" s="25"/>
      <c r="O787" s="25"/>
      <c r="P787" s="25"/>
      <c r="Q787" s="7"/>
      <c r="R787" s="7"/>
      <c r="S787" s="7"/>
      <c r="T787" s="7"/>
      <c r="U787" s="7"/>
      <c r="V787" s="7"/>
      <c r="W787" s="7"/>
      <c r="X787" s="7"/>
    </row>
    <row r="788" spans="1:24" x14ac:dyDescent="0.2">
      <c r="A788" s="7"/>
      <c r="B788" s="7"/>
      <c r="C788" s="7"/>
      <c r="D788" s="25"/>
      <c r="E788" s="25"/>
      <c r="F788" s="25"/>
      <c r="G788" s="25"/>
      <c r="H788" s="25"/>
      <c r="I788" s="25"/>
      <c r="J788" s="25"/>
      <c r="K788" s="25"/>
      <c r="L788" s="25"/>
      <c r="M788" s="25"/>
      <c r="N788" s="25"/>
      <c r="O788" s="25"/>
      <c r="P788" s="25"/>
      <c r="Q788" s="7"/>
      <c r="R788" s="7"/>
      <c r="S788" s="7"/>
      <c r="T788" s="7"/>
      <c r="U788" s="7"/>
      <c r="V788" s="7"/>
      <c r="W788" s="7"/>
      <c r="X788" s="7"/>
    </row>
    <row r="789" spans="1:24" x14ac:dyDescent="0.2">
      <c r="A789" s="7"/>
      <c r="B789" s="7"/>
      <c r="C789" s="7"/>
      <c r="D789" s="25"/>
      <c r="E789" s="25"/>
      <c r="F789" s="25"/>
      <c r="G789" s="25"/>
      <c r="H789" s="25"/>
      <c r="I789" s="25"/>
      <c r="J789" s="25"/>
      <c r="K789" s="25"/>
      <c r="L789" s="25"/>
      <c r="M789" s="25"/>
      <c r="N789" s="25"/>
      <c r="O789" s="25"/>
      <c r="P789" s="25"/>
      <c r="Q789" s="7"/>
      <c r="R789" s="7"/>
      <c r="S789" s="7"/>
      <c r="T789" s="7"/>
      <c r="U789" s="7"/>
      <c r="V789" s="7"/>
      <c r="W789" s="7"/>
      <c r="X789" s="7"/>
    </row>
    <row r="790" spans="1:24" x14ac:dyDescent="0.2">
      <c r="A790" s="7"/>
      <c r="B790" s="7"/>
      <c r="C790" s="7"/>
      <c r="D790" s="25"/>
      <c r="E790" s="25"/>
      <c r="F790" s="25"/>
      <c r="G790" s="25"/>
      <c r="H790" s="25"/>
      <c r="I790" s="25"/>
      <c r="J790" s="25"/>
      <c r="K790" s="25"/>
      <c r="L790" s="25"/>
      <c r="M790" s="25"/>
      <c r="N790" s="25"/>
      <c r="O790" s="25"/>
      <c r="P790" s="25"/>
      <c r="Q790" s="7"/>
      <c r="R790" s="7"/>
      <c r="S790" s="7"/>
      <c r="T790" s="7"/>
      <c r="U790" s="7"/>
      <c r="V790" s="7"/>
      <c r="W790" s="7"/>
      <c r="X790" s="7"/>
    </row>
    <row r="791" spans="1:24" x14ac:dyDescent="0.2">
      <c r="A791" s="7"/>
      <c r="B791" s="7"/>
      <c r="C791" s="7"/>
      <c r="D791" s="25"/>
      <c r="E791" s="25"/>
      <c r="F791" s="25"/>
      <c r="G791" s="25"/>
      <c r="H791" s="25"/>
      <c r="I791" s="25"/>
      <c r="J791" s="25"/>
      <c r="K791" s="25"/>
      <c r="L791" s="25"/>
      <c r="M791" s="25"/>
      <c r="N791" s="25"/>
      <c r="O791" s="25"/>
      <c r="P791" s="25"/>
      <c r="Q791" s="7"/>
      <c r="R791" s="7"/>
      <c r="S791" s="7"/>
      <c r="T791" s="7"/>
      <c r="U791" s="7"/>
      <c r="V791" s="7"/>
      <c r="W791" s="7"/>
      <c r="X791" s="7"/>
    </row>
    <row r="792" spans="1:24" x14ac:dyDescent="0.2">
      <c r="A792" s="7"/>
      <c r="B792" s="7"/>
      <c r="C792" s="7"/>
      <c r="D792" s="25"/>
      <c r="E792" s="25"/>
      <c r="F792" s="25"/>
      <c r="G792" s="25"/>
      <c r="H792" s="25"/>
      <c r="I792" s="25"/>
      <c r="J792" s="25"/>
      <c r="K792" s="25"/>
      <c r="L792" s="25"/>
      <c r="M792" s="25"/>
      <c r="N792" s="25"/>
      <c r="O792" s="25"/>
      <c r="P792" s="25"/>
      <c r="Q792" s="7"/>
      <c r="R792" s="7"/>
      <c r="S792" s="7"/>
      <c r="T792" s="7"/>
      <c r="U792" s="7"/>
      <c r="V792" s="7"/>
      <c r="W792" s="7"/>
      <c r="X792" s="7"/>
    </row>
    <row r="793" spans="1:24" x14ac:dyDescent="0.2">
      <c r="A793" s="7"/>
      <c r="B793" s="7"/>
      <c r="C793" s="7"/>
      <c r="D793" s="25"/>
      <c r="E793" s="25"/>
      <c r="F793" s="25"/>
      <c r="G793" s="25"/>
      <c r="H793" s="25"/>
      <c r="I793" s="25"/>
      <c r="J793" s="25"/>
      <c r="K793" s="25"/>
      <c r="L793" s="25"/>
      <c r="M793" s="25"/>
      <c r="N793" s="25"/>
      <c r="O793" s="25"/>
      <c r="P793" s="25"/>
      <c r="Q793" s="7"/>
      <c r="R793" s="7"/>
      <c r="S793" s="7"/>
      <c r="T793" s="7"/>
      <c r="U793" s="7"/>
      <c r="V793" s="7"/>
      <c r="W793" s="7"/>
      <c r="X793" s="7"/>
    </row>
    <row r="794" spans="1:24" x14ac:dyDescent="0.2">
      <c r="A794" s="7"/>
      <c r="B794" s="7"/>
      <c r="C794" s="7"/>
      <c r="D794" s="25"/>
      <c r="E794" s="25"/>
      <c r="F794" s="25"/>
      <c r="G794" s="25"/>
      <c r="H794" s="25"/>
      <c r="I794" s="25"/>
      <c r="J794" s="25"/>
      <c r="K794" s="25"/>
      <c r="L794" s="25"/>
      <c r="M794" s="25"/>
      <c r="N794" s="25"/>
      <c r="O794" s="25"/>
      <c r="P794" s="25"/>
      <c r="Q794" s="7"/>
      <c r="R794" s="7"/>
      <c r="S794" s="7"/>
      <c r="T794" s="7"/>
      <c r="U794" s="7"/>
      <c r="V794" s="7"/>
      <c r="W794" s="7"/>
      <c r="X794" s="7"/>
    </row>
    <row r="795" spans="1:24" x14ac:dyDescent="0.2">
      <c r="A795" s="7"/>
      <c r="B795" s="7"/>
      <c r="C795" s="7"/>
      <c r="D795" s="25"/>
      <c r="E795" s="25"/>
      <c r="F795" s="25"/>
      <c r="G795" s="25"/>
      <c r="H795" s="25"/>
      <c r="I795" s="25"/>
      <c r="J795" s="25"/>
      <c r="K795" s="25"/>
      <c r="L795" s="25"/>
      <c r="M795" s="25"/>
      <c r="N795" s="25"/>
      <c r="O795" s="25"/>
      <c r="P795" s="25"/>
      <c r="Q795" s="7"/>
      <c r="R795" s="7"/>
      <c r="S795" s="7"/>
      <c r="T795" s="7"/>
      <c r="U795" s="7"/>
      <c r="V795" s="7"/>
      <c r="W795" s="7"/>
      <c r="X795" s="7"/>
    </row>
    <row r="796" spans="1:24" x14ac:dyDescent="0.2">
      <c r="A796" s="7"/>
      <c r="B796" s="7"/>
      <c r="C796" s="7"/>
      <c r="D796" s="25"/>
      <c r="E796" s="25"/>
      <c r="F796" s="25"/>
      <c r="G796" s="25"/>
      <c r="H796" s="25"/>
      <c r="I796" s="25"/>
      <c r="J796" s="25"/>
      <c r="K796" s="25"/>
      <c r="L796" s="25"/>
      <c r="M796" s="25"/>
      <c r="N796" s="25"/>
      <c r="O796" s="25"/>
      <c r="P796" s="25"/>
      <c r="Q796" s="7"/>
      <c r="R796" s="7"/>
      <c r="S796" s="7"/>
      <c r="T796" s="7"/>
      <c r="U796" s="7"/>
      <c r="V796" s="7"/>
      <c r="W796" s="7"/>
      <c r="X796" s="7"/>
    </row>
    <row r="797" spans="1:24" x14ac:dyDescent="0.2">
      <c r="A797" s="7"/>
      <c r="B797" s="7"/>
      <c r="C797" s="7"/>
      <c r="D797" s="25"/>
      <c r="E797" s="25"/>
      <c r="F797" s="25"/>
      <c r="G797" s="25"/>
      <c r="H797" s="25"/>
      <c r="I797" s="25"/>
      <c r="J797" s="25"/>
      <c r="K797" s="25"/>
      <c r="L797" s="25"/>
      <c r="M797" s="25"/>
      <c r="N797" s="25"/>
      <c r="O797" s="25"/>
      <c r="P797" s="25"/>
      <c r="Q797" s="7"/>
      <c r="R797" s="7"/>
      <c r="S797" s="7"/>
      <c r="T797" s="7"/>
      <c r="U797" s="7"/>
      <c r="V797" s="7"/>
      <c r="W797" s="7"/>
      <c r="X797" s="7"/>
    </row>
    <row r="798" spans="1:24" x14ac:dyDescent="0.2">
      <c r="A798" s="7"/>
      <c r="B798" s="7"/>
      <c r="C798" s="7"/>
      <c r="D798" s="25"/>
      <c r="E798" s="25"/>
      <c r="F798" s="25"/>
      <c r="G798" s="25"/>
      <c r="H798" s="25"/>
      <c r="I798" s="25"/>
      <c r="J798" s="25"/>
      <c r="K798" s="25"/>
      <c r="L798" s="25"/>
      <c r="M798" s="25"/>
      <c r="N798" s="25"/>
      <c r="O798" s="25"/>
      <c r="P798" s="25"/>
      <c r="Q798" s="7"/>
      <c r="R798" s="7"/>
      <c r="S798" s="7"/>
      <c r="T798" s="7"/>
      <c r="U798" s="7"/>
      <c r="V798" s="7"/>
      <c r="W798" s="7"/>
      <c r="X798" s="7"/>
    </row>
    <row r="799" spans="1:24" x14ac:dyDescent="0.2">
      <c r="A799" s="7"/>
      <c r="B799" s="7"/>
      <c r="C799" s="7"/>
      <c r="D799" s="25"/>
      <c r="E799" s="25"/>
      <c r="F799" s="25"/>
      <c r="G799" s="25"/>
      <c r="H799" s="25"/>
      <c r="I799" s="25"/>
      <c r="J799" s="25"/>
      <c r="K799" s="25"/>
      <c r="L799" s="25"/>
      <c r="M799" s="25"/>
      <c r="N799" s="25"/>
      <c r="O799" s="25"/>
      <c r="P799" s="25"/>
      <c r="Q799" s="7"/>
      <c r="R799" s="7"/>
      <c r="S799" s="7"/>
      <c r="T799" s="7"/>
      <c r="U799" s="7"/>
      <c r="V799" s="7"/>
      <c r="W799" s="7"/>
      <c r="X799" s="7"/>
    </row>
    <row r="800" spans="1:24" x14ac:dyDescent="0.2">
      <c r="A800" s="7"/>
      <c r="B800" s="7"/>
      <c r="C800" s="7"/>
      <c r="D800" s="25"/>
      <c r="E800" s="25"/>
      <c r="F800" s="25"/>
      <c r="G800" s="25"/>
      <c r="H800" s="25"/>
      <c r="I800" s="25"/>
      <c r="J800" s="25"/>
      <c r="K800" s="25"/>
      <c r="L800" s="25"/>
      <c r="M800" s="25"/>
      <c r="N800" s="25"/>
      <c r="O800" s="25"/>
      <c r="P800" s="25"/>
      <c r="Q800" s="7"/>
      <c r="R800" s="7"/>
      <c r="S800" s="7"/>
      <c r="T800" s="7"/>
      <c r="U800" s="7"/>
      <c r="V800" s="7"/>
      <c r="W800" s="7"/>
      <c r="X800" s="7"/>
    </row>
    <row r="801" spans="1:24" x14ac:dyDescent="0.2">
      <c r="A801" s="7"/>
      <c r="B801" s="7"/>
      <c r="C801" s="7"/>
      <c r="D801" s="25"/>
      <c r="E801" s="25"/>
      <c r="F801" s="25"/>
      <c r="G801" s="25"/>
      <c r="H801" s="25"/>
      <c r="I801" s="25"/>
      <c r="J801" s="25"/>
      <c r="K801" s="25"/>
      <c r="L801" s="25"/>
      <c r="M801" s="25"/>
      <c r="N801" s="25"/>
      <c r="O801" s="25"/>
      <c r="P801" s="25"/>
      <c r="Q801" s="7"/>
      <c r="R801" s="7"/>
      <c r="S801" s="7"/>
      <c r="T801" s="7"/>
      <c r="U801" s="7"/>
      <c r="V801" s="7"/>
      <c r="W801" s="7"/>
      <c r="X801" s="7"/>
    </row>
    <row r="802" spans="1:24" x14ac:dyDescent="0.2">
      <c r="A802" s="7"/>
      <c r="B802" s="7"/>
      <c r="C802" s="7"/>
      <c r="D802" s="25"/>
      <c r="E802" s="25"/>
      <c r="F802" s="25"/>
      <c r="G802" s="25"/>
      <c r="H802" s="25"/>
      <c r="I802" s="25"/>
      <c r="J802" s="25"/>
      <c r="K802" s="25"/>
      <c r="L802" s="25"/>
      <c r="M802" s="25"/>
      <c r="N802" s="25"/>
      <c r="O802" s="25"/>
      <c r="P802" s="25"/>
      <c r="Q802" s="7"/>
      <c r="R802" s="7"/>
      <c r="S802" s="7"/>
      <c r="T802" s="7"/>
      <c r="U802" s="7"/>
      <c r="V802" s="7"/>
      <c r="W802" s="7"/>
      <c r="X802" s="7"/>
    </row>
    <row r="803" spans="1:24" x14ac:dyDescent="0.2">
      <c r="A803" s="7"/>
      <c r="B803" s="7"/>
      <c r="C803" s="7"/>
      <c r="D803" s="25"/>
      <c r="E803" s="25"/>
      <c r="F803" s="25"/>
      <c r="G803" s="25"/>
      <c r="H803" s="25"/>
      <c r="I803" s="25"/>
      <c r="J803" s="25"/>
      <c r="K803" s="25"/>
      <c r="L803" s="25"/>
      <c r="M803" s="25"/>
      <c r="N803" s="25"/>
      <c r="O803" s="25"/>
      <c r="P803" s="25"/>
      <c r="Q803" s="7"/>
      <c r="R803" s="7"/>
      <c r="S803" s="7"/>
      <c r="T803" s="7"/>
      <c r="U803" s="7"/>
      <c r="V803" s="7"/>
      <c r="W803" s="7"/>
      <c r="X803" s="7"/>
    </row>
    <row r="804" spans="1:24" x14ac:dyDescent="0.2">
      <c r="A804" s="7"/>
      <c r="B804" s="7"/>
      <c r="C804" s="7"/>
      <c r="D804" s="25"/>
      <c r="E804" s="25"/>
      <c r="F804" s="25"/>
      <c r="G804" s="25"/>
      <c r="H804" s="25"/>
      <c r="I804" s="25"/>
      <c r="J804" s="25"/>
      <c r="K804" s="25"/>
      <c r="L804" s="25"/>
      <c r="M804" s="25"/>
      <c r="N804" s="25"/>
      <c r="O804" s="25"/>
      <c r="P804" s="25"/>
      <c r="Q804" s="7"/>
      <c r="R804" s="7"/>
      <c r="S804" s="7"/>
      <c r="T804" s="7"/>
      <c r="U804" s="7"/>
      <c r="V804" s="7"/>
      <c r="W804" s="7"/>
      <c r="X804" s="7"/>
    </row>
    <row r="805" spans="1:24" x14ac:dyDescent="0.2">
      <c r="A805" s="7"/>
      <c r="B805" s="7"/>
      <c r="C805" s="7"/>
      <c r="D805" s="25"/>
      <c r="E805" s="25"/>
      <c r="F805" s="25"/>
      <c r="G805" s="25"/>
      <c r="H805" s="25"/>
      <c r="I805" s="25"/>
      <c r="J805" s="25"/>
      <c r="K805" s="25"/>
      <c r="L805" s="25"/>
      <c r="M805" s="25"/>
      <c r="N805" s="25"/>
      <c r="O805" s="25"/>
      <c r="P805" s="25"/>
      <c r="Q805" s="7"/>
      <c r="R805" s="7"/>
      <c r="S805" s="7"/>
      <c r="T805" s="7"/>
      <c r="U805" s="7"/>
      <c r="V805" s="7"/>
      <c r="W805" s="7"/>
      <c r="X805" s="7"/>
    </row>
    <row r="806" spans="1:24" x14ac:dyDescent="0.2">
      <c r="A806" s="7"/>
      <c r="B806" s="7"/>
      <c r="C806" s="7"/>
      <c r="D806" s="25"/>
      <c r="E806" s="25"/>
      <c r="F806" s="25"/>
      <c r="G806" s="25"/>
      <c r="H806" s="25"/>
      <c r="I806" s="25"/>
      <c r="J806" s="25"/>
      <c r="K806" s="25"/>
      <c r="L806" s="25"/>
      <c r="M806" s="25"/>
      <c r="N806" s="25"/>
      <c r="O806" s="25"/>
      <c r="P806" s="25"/>
      <c r="Q806" s="7"/>
      <c r="R806" s="7"/>
      <c r="S806" s="7"/>
      <c r="T806" s="7"/>
      <c r="U806" s="7"/>
      <c r="V806" s="7"/>
      <c r="W806" s="7"/>
      <c r="X806" s="7"/>
    </row>
    <row r="807" spans="1:24" x14ac:dyDescent="0.2">
      <c r="A807" s="7"/>
      <c r="B807" s="7"/>
      <c r="C807" s="7"/>
      <c r="D807" s="25"/>
      <c r="E807" s="25"/>
      <c r="F807" s="25"/>
      <c r="G807" s="25"/>
      <c r="H807" s="25"/>
      <c r="I807" s="25"/>
      <c r="J807" s="25"/>
      <c r="K807" s="25"/>
      <c r="L807" s="25"/>
      <c r="M807" s="25"/>
      <c r="N807" s="25"/>
      <c r="O807" s="25"/>
      <c r="P807" s="25"/>
      <c r="Q807" s="7"/>
      <c r="R807" s="7"/>
      <c r="S807" s="7"/>
      <c r="T807" s="7"/>
      <c r="U807" s="7"/>
      <c r="V807" s="7"/>
      <c r="W807" s="7"/>
      <c r="X807" s="7"/>
    </row>
    <row r="808" spans="1:24" x14ac:dyDescent="0.2">
      <c r="A808" s="7"/>
      <c r="B808" s="7"/>
      <c r="C808" s="7"/>
      <c r="D808" s="25"/>
      <c r="E808" s="25"/>
      <c r="F808" s="25"/>
      <c r="G808" s="25"/>
      <c r="H808" s="25"/>
      <c r="I808" s="25"/>
      <c r="J808" s="25"/>
      <c r="K808" s="25"/>
      <c r="L808" s="25"/>
      <c r="M808" s="25"/>
      <c r="N808" s="25"/>
      <c r="O808" s="25"/>
      <c r="P808" s="25"/>
      <c r="Q808" s="7"/>
      <c r="R808" s="7"/>
      <c r="S808" s="7"/>
      <c r="T808" s="7"/>
      <c r="U808" s="7"/>
      <c r="V808" s="7"/>
      <c r="W808" s="7"/>
      <c r="X808" s="7"/>
    </row>
    <row r="809" spans="1:24" x14ac:dyDescent="0.2">
      <c r="A809" s="7"/>
      <c r="B809" s="7"/>
      <c r="C809" s="7"/>
      <c r="D809" s="25"/>
      <c r="E809" s="25"/>
      <c r="F809" s="25"/>
      <c r="G809" s="25"/>
      <c r="H809" s="25"/>
      <c r="I809" s="25"/>
      <c r="J809" s="25"/>
      <c r="K809" s="25"/>
      <c r="L809" s="25"/>
      <c r="M809" s="25"/>
      <c r="N809" s="25"/>
      <c r="O809" s="25"/>
      <c r="P809" s="25"/>
      <c r="Q809" s="7"/>
      <c r="R809" s="7"/>
      <c r="S809" s="7"/>
      <c r="T809" s="7"/>
      <c r="U809" s="7"/>
      <c r="V809" s="7"/>
      <c r="W809" s="7"/>
      <c r="X809" s="7"/>
    </row>
    <row r="810" spans="1:24" x14ac:dyDescent="0.2">
      <c r="A810" s="7"/>
      <c r="B810" s="7"/>
      <c r="C810" s="7"/>
      <c r="D810" s="25"/>
      <c r="E810" s="25"/>
      <c r="F810" s="25"/>
      <c r="G810" s="25"/>
      <c r="H810" s="25"/>
      <c r="I810" s="25"/>
      <c r="J810" s="25"/>
      <c r="K810" s="25"/>
      <c r="L810" s="25"/>
      <c r="M810" s="25"/>
      <c r="N810" s="25"/>
      <c r="O810" s="25"/>
      <c r="P810" s="25"/>
      <c r="Q810" s="7"/>
      <c r="R810" s="7"/>
      <c r="S810" s="7"/>
      <c r="T810" s="7"/>
      <c r="U810" s="7"/>
      <c r="V810" s="7"/>
      <c r="W810" s="7"/>
      <c r="X810" s="7"/>
    </row>
    <row r="811" spans="1:24" x14ac:dyDescent="0.2">
      <c r="A811" s="7"/>
      <c r="B811" s="7"/>
      <c r="C811" s="7"/>
      <c r="D811" s="25"/>
      <c r="E811" s="25"/>
      <c r="F811" s="25"/>
      <c r="G811" s="25"/>
      <c r="H811" s="25"/>
      <c r="I811" s="25"/>
      <c r="J811" s="25"/>
      <c r="K811" s="25"/>
      <c r="L811" s="25"/>
      <c r="M811" s="25"/>
      <c r="N811" s="25"/>
      <c r="O811" s="25"/>
      <c r="P811" s="25"/>
      <c r="Q811" s="7"/>
      <c r="R811" s="7"/>
      <c r="S811" s="7"/>
      <c r="T811" s="7"/>
      <c r="U811" s="7"/>
      <c r="V811" s="7"/>
      <c r="W811" s="7"/>
      <c r="X811" s="7"/>
    </row>
    <row r="812" spans="1:24" x14ac:dyDescent="0.2">
      <c r="A812" s="7"/>
      <c r="B812" s="7"/>
      <c r="C812" s="7"/>
      <c r="D812" s="25"/>
      <c r="E812" s="25"/>
      <c r="F812" s="25"/>
      <c r="G812" s="25"/>
      <c r="H812" s="25"/>
      <c r="I812" s="25"/>
      <c r="J812" s="25"/>
      <c r="K812" s="25"/>
      <c r="L812" s="25"/>
      <c r="M812" s="25"/>
      <c r="N812" s="25"/>
      <c r="O812" s="25"/>
      <c r="P812" s="25"/>
      <c r="Q812" s="7"/>
      <c r="R812" s="7"/>
      <c r="S812" s="7"/>
      <c r="T812" s="7"/>
      <c r="U812" s="7"/>
      <c r="V812" s="7"/>
      <c r="W812" s="7"/>
      <c r="X812" s="7"/>
    </row>
    <row r="813" spans="1:24" x14ac:dyDescent="0.2">
      <c r="A813" s="7"/>
      <c r="B813" s="7"/>
      <c r="C813" s="7"/>
      <c r="D813" s="25"/>
      <c r="E813" s="25"/>
      <c r="F813" s="25"/>
      <c r="G813" s="25"/>
      <c r="H813" s="25"/>
      <c r="I813" s="25"/>
      <c r="J813" s="25"/>
      <c r="K813" s="25"/>
      <c r="L813" s="25"/>
      <c r="M813" s="25"/>
      <c r="N813" s="25"/>
      <c r="O813" s="25"/>
      <c r="P813" s="25"/>
      <c r="Q813" s="7"/>
      <c r="R813" s="7"/>
      <c r="S813" s="7"/>
      <c r="T813" s="7"/>
      <c r="U813" s="7"/>
      <c r="V813" s="7"/>
      <c r="W813" s="7"/>
      <c r="X813" s="7"/>
    </row>
    <row r="814" spans="1:24" x14ac:dyDescent="0.2">
      <c r="A814" s="7"/>
      <c r="B814" s="7"/>
      <c r="C814" s="7"/>
      <c r="D814" s="25"/>
      <c r="E814" s="25"/>
      <c r="F814" s="25"/>
      <c r="G814" s="25"/>
      <c r="H814" s="25"/>
      <c r="I814" s="25"/>
      <c r="J814" s="25"/>
      <c r="K814" s="25"/>
      <c r="L814" s="25"/>
      <c r="M814" s="25"/>
      <c r="N814" s="25"/>
      <c r="O814" s="25"/>
      <c r="P814" s="25"/>
      <c r="Q814" s="7"/>
      <c r="R814" s="7"/>
      <c r="S814" s="7"/>
      <c r="T814" s="7"/>
      <c r="U814" s="7"/>
      <c r="V814" s="7"/>
      <c r="W814" s="7"/>
      <c r="X814" s="7"/>
    </row>
    <row r="815" spans="1:24" x14ac:dyDescent="0.2">
      <c r="A815" s="7"/>
      <c r="B815" s="7"/>
      <c r="C815" s="7"/>
      <c r="D815" s="25"/>
      <c r="E815" s="25"/>
      <c r="F815" s="25"/>
      <c r="G815" s="25"/>
      <c r="H815" s="25"/>
      <c r="I815" s="25"/>
      <c r="J815" s="25"/>
      <c r="K815" s="25"/>
      <c r="L815" s="25"/>
      <c r="M815" s="25"/>
      <c r="N815" s="25"/>
      <c r="O815" s="25"/>
      <c r="P815" s="25"/>
      <c r="Q815" s="7"/>
      <c r="R815" s="7"/>
      <c r="S815" s="7"/>
      <c r="T815" s="7"/>
      <c r="U815" s="7"/>
      <c r="V815" s="7"/>
      <c r="W815" s="7"/>
      <c r="X815" s="7"/>
    </row>
    <row r="816" spans="1:24" x14ac:dyDescent="0.2">
      <c r="A816" s="7"/>
      <c r="B816" s="7"/>
      <c r="C816" s="7"/>
      <c r="D816" s="25"/>
      <c r="E816" s="25"/>
      <c r="F816" s="25"/>
      <c r="G816" s="25"/>
      <c r="H816" s="25"/>
      <c r="I816" s="25"/>
      <c r="J816" s="25"/>
      <c r="K816" s="25"/>
      <c r="L816" s="25"/>
      <c r="M816" s="25"/>
      <c r="N816" s="25"/>
      <c r="O816" s="25"/>
      <c r="P816" s="25"/>
      <c r="Q816" s="7"/>
      <c r="R816" s="7"/>
      <c r="S816" s="7"/>
      <c r="T816" s="7"/>
      <c r="U816" s="7"/>
      <c r="V816" s="7"/>
      <c r="W816" s="7"/>
      <c r="X816" s="7"/>
    </row>
    <row r="817" spans="1:24" x14ac:dyDescent="0.2">
      <c r="A817" s="7"/>
      <c r="B817" s="7"/>
      <c r="C817" s="7"/>
      <c r="D817" s="25"/>
      <c r="E817" s="25"/>
      <c r="F817" s="25"/>
      <c r="G817" s="25"/>
      <c r="H817" s="25"/>
      <c r="I817" s="25"/>
      <c r="J817" s="25"/>
      <c r="K817" s="25"/>
      <c r="L817" s="25"/>
      <c r="M817" s="25"/>
      <c r="N817" s="25"/>
      <c r="O817" s="25"/>
      <c r="P817" s="25"/>
      <c r="Q817" s="7"/>
      <c r="R817" s="7"/>
      <c r="S817" s="7"/>
      <c r="T817" s="7"/>
      <c r="U817" s="7"/>
      <c r="V817" s="7"/>
      <c r="W817" s="7"/>
      <c r="X817" s="7"/>
    </row>
    <row r="818" spans="1:24" x14ac:dyDescent="0.2">
      <c r="A818" s="7"/>
      <c r="B818" s="7"/>
      <c r="C818" s="7"/>
      <c r="D818" s="25"/>
      <c r="E818" s="25"/>
      <c r="F818" s="25"/>
      <c r="G818" s="25"/>
      <c r="H818" s="25"/>
      <c r="I818" s="25"/>
      <c r="J818" s="25"/>
      <c r="K818" s="25"/>
      <c r="L818" s="25"/>
      <c r="M818" s="25"/>
      <c r="N818" s="25"/>
      <c r="O818" s="25"/>
      <c r="P818" s="25"/>
      <c r="Q818" s="7"/>
      <c r="R818" s="7"/>
      <c r="S818" s="7"/>
      <c r="T818" s="7"/>
      <c r="U818" s="7"/>
      <c r="V818" s="7"/>
      <c r="W818" s="7"/>
      <c r="X818" s="7"/>
    </row>
    <row r="819" spans="1:24" x14ac:dyDescent="0.2">
      <c r="A819" s="7"/>
      <c r="B819" s="7"/>
      <c r="C819" s="7"/>
      <c r="D819" s="25"/>
      <c r="E819" s="25"/>
      <c r="F819" s="25"/>
      <c r="G819" s="25"/>
      <c r="H819" s="25"/>
      <c r="I819" s="25"/>
      <c r="J819" s="25"/>
      <c r="K819" s="25"/>
      <c r="L819" s="25"/>
      <c r="M819" s="25"/>
      <c r="N819" s="25"/>
      <c r="O819" s="25"/>
      <c r="P819" s="25"/>
      <c r="Q819" s="7"/>
      <c r="R819" s="7"/>
      <c r="S819" s="7"/>
      <c r="T819" s="7"/>
      <c r="U819" s="7"/>
      <c r="V819" s="7"/>
      <c r="W819" s="7"/>
      <c r="X819" s="7"/>
    </row>
    <row r="820" spans="1:24" x14ac:dyDescent="0.2">
      <c r="A820" s="7"/>
      <c r="B820" s="7"/>
      <c r="C820" s="7"/>
      <c r="D820" s="25"/>
      <c r="E820" s="25"/>
      <c r="F820" s="25"/>
      <c r="G820" s="25"/>
      <c r="H820" s="25"/>
      <c r="I820" s="25"/>
      <c r="J820" s="25"/>
      <c r="K820" s="25"/>
      <c r="L820" s="25"/>
      <c r="M820" s="25"/>
      <c r="N820" s="25"/>
      <c r="O820" s="25"/>
      <c r="P820" s="25"/>
      <c r="Q820" s="7"/>
      <c r="R820" s="7"/>
      <c r="S820" s="7"/>
      <c r="T820" s="7"/>
      <c r="U820" s="7"/>
      <c r="V820" s="7"/>
      <c r="W820" s="7"/>
      <c r="X820" s="7"/>
    </row>
    <row r="821" spans="1:24" x14ac:dyDescent="0.2">
      <c r="A821" s="7"/>
      <c r="B821" s="7"/>
      <c r="C821" s="7"/>
      <c r="D821" s="25"/>
      <c r="E821" s="25"/>
      <c r="F821" s="25"/>
      <c r="G821" s="25"/>
      <c r="H821" s="25"/>
      <c r="I821" s="25"/>
      <c r="J821" s="25"/>
      <c r="K821" s="25"/>
      <c r="L821" s="25"/>
      <c r="M821" s="25"/>
      <c r="N821" s="25"/>
      <c r="O821" s="25"/>
      <c r="P821" s="25"/>
      <c r="Q821" s="7"/>
      <c r="R821" s="7"/>
      <c r="S821" s="7"/>
      <c r="T821" s="7"/>
      <c r="U821" s="7"/>
      <c r="V821" s="7"/>
      <c r="W821" s="7"/>
      <c r="X821" s="7"/>
    </row>
    <row r="822" spans="1:24" x14ac:dyDescent="0.2">
      <c r="A822" s="7"/>
      <c r="B822" s="7"/>
      <c r="C822" s="7"/>
      <c r="D822" s="25"/>
      <c r="E822" s="25"/>
      <c r="F822" s="25"/>
      <c r="G822" s="25"/>
      <c r="H822" s="25"/>
      <c r="I822" s="25"/>
      <c r="J822" s="25"/>
      <c r="K822" s="25"/>
      <c r="L822" s="25"/>
      <c r="M822" s="25"/>
      <c r="N822" s="25"/>
      <c r="O822" s="25"/>
      <c r="P822" s="25"/>
      <c r="Q822" s="7"/>
      <c r="R822" s="7"/>
      <c r="S822" s="7"/>
      <c r="T822" s="7"/>
      <c r="U822" s="7"/>
      <c r="V822" s="7"/>
      <c r="W822" s="7"/>
      <c r="X822" s="7"/>
    </row>
    <row r="823" spans="1:24" x14ac:dyDescent="0.2">
      <c r="A823" s="7"/>
      <c r="B823" s="7"/>
      <c r="C823" s="7"/>
      <c r="D823" s="25"/>
      <c r="E823" s="25"/>
      <c r="F823" s="25"/>
      <c r="G823" s="25"/>
      <c r="H823" s="25"/>
      <c r="I823" s="25"/>
      <c r="J823" s="25"/>
      <c r="K823" s="25"/>
      <c r="L823" s="25"/>
      <c r="M823" s="25"/>
      <c r="N823" s="25"/>
      <c r="O823" s="25"/>
      <c r="P823" s="25"/>
      <c r="Q823" s="7"/>
      <c r="R823" s="7"/>
      <c r="S823" s="7"/>
      <c r="T823" s="7"/>
      <c r="U823" s="7"/>
      <c r="V823" s="7"/>
      <c r="W823" s="7"/>
      <c r="X823" s="7"/>
    </row>
    <row r="824" spans="1:24" x14ac:dyDescent="0.2">
      <c r="A824" s="7"/>
      <c r="B824" s="7"/>
      <c r="C824" s="7"/>
      <c r="D824" s="25"/>
      <c r="E824" s="25"/>
      <c r="F824" s="25"/>
      <c r="G824" s="25"/>
      <c r="H824" s="25"/>
      <c r="I824" s="25"/>
      <c r="J824" s="25"/>
      <c r="K824" s="25"/>
      <c r="L824" s="25"/>
      <c r="M824" s="25"/>
      <c r="N824" s="25"/>
      <c r="O824" s="25"/>
      <c r="P824" s="25"/>
      <c r="Q824" s="7"/>
      <c r="R824" s="7"/>
      <c r="S824" s="7"/>
      <c r="T824" s="7"/>
      <c r="U824" s="7"/>
      <c r="V824" s="7"/>
      <c r="W824" s="7"/>
      <c r="X824" s="7"/>
    </row>
    <row r="825" spans="1:24" x14ac:dyDescent="0.2">
      <c r="A825" s="7"/>
      <c r="B825" s="7"/>
      <c r="C825" s="7"/>
      <c r="D825" s="25"/>
      <c r="E825" s="25"/>
      <c r="F825" s="25"/>
      <c r="G825" s="25"/>
      <c r="H825" s="25"/>
      <c r="I825" s="25"/>
      <c r="J825" s="25"/>
      <c r="K825" s="25"/>
      <c r="L825" s="25"/>
      <c r="M825" s="25"/>
      <c r="N825" s="25"/>
      <c r="O825" s="25"/>
      <c r="P825" s="25"/>
      <c r="Q825" s="7"/>
      <c r="R825" s="7"/>
      <c r="S825" s="7"/>
      <c r="T825" s="7"/>
      <c r="U825" s="7"/>
      <c r="V825" s="7"/>
      <c r="W825" s="7"/>
      <c r="X825" s="7"/>
    </row>
    <row r="826" spans="1:24" x14ac:dyDescent="0.2">
      <c r="A826" s="7"/>
      <c r="B826" s="7"/>
      <c r="C826" s="7"/>
      <c r="D826" s="25"/>
      <c r="E826" s="25"/>
      <c r="F826" s="25"/>
      <c r="G826" s="25"/>
      <c r="H826" s="25"/>
      <c r="I826" s="25"/>
      <c r="J826" s="25"/>
      <c r="K826" s="25"/>
      <c r="L826" s="25"/>
      <c r="M826" s="25"/>
      <c r="N826" s="25"/>
      <c r="O826" s="25"/>
      <c r="P826" s="25"/>
      <c r="Q826" s="7"/>
      <c r="R826" s="7"/>
      <c r="S826" s="7"/>
      <c r="T826" s="7"/>
      <c r="U826" s="7"/>
      <c r="V826" s="7"/>
      <c r="W826" s="7"/>
      <c r="X826" s="7"/>
    </row>
    <row r="827" spans="1:24" x14ac:dyDescent="0.2">
      <c r="A827" s="7"/>
      <c r="B827" s="7"/>
      <c r="C827" s="7"/>
      <c r="D827" s="25"/>
      <c r="E827" s="25"/>
      <c r="F827" s="25"/>
      <c r="G827" s="25"/>
      <c r="H827" s="25"/>
      <c r="I827" s="25"/>
      <c r="J827" s="25"/>
      <c r="K827" s="25"/>
      <c r="L827" s="25"/>
      <c r="M827" s="25"/>
      <c r="N827" s="25"/>
      <c r="O827" s="25"/>
      <c r="P827" s="25"/>
      <c r="Q827" s="7"/>
      <c r="R827" s="7"/>
      <c r="S827" s="7"/>
      <c r="T827" s="7"/>
      <c r="U827" s="7"/>
      <c r="V827" s="7"/>
      <c r="W827" s="7"/>
      <c r="X827" s="7"/>
    </row>
    <row r="828" spans="1:24" x14ac:dyDescent="0.2">
      <c r="A828" s="7"/>
      <c r="B828" s="7"/>
      <c r="C828" s="7"/>
      <c r="D828" s="25"/>
      <c r="E828" s="25"/>
      <c r="F828" s="25"/>
      <c r="G828" s="25"/>
      <c r="H828" s="25"/>
      <c r="I828" s="25"/>
      <c r="J828" s="25"/>
      <c r="K828" s="25"/>
      <c r="L828" s="25"/>
      <c r="M828" s="25"/>
      <c r="N828" s="25"/>
      <c r="O828" s="25"/>
      <c r="P828" s="25"/>
      <c r="Q828" s="7"/>
      <c r="R828" s="7"/>
      <c r="S828" s="7"/>
      <c r="T828" s="7"/>
      <c r="U828" s="7"/>
      <c r="V828" s="7"/>
      <c r="W828" s="7"/>
      <c r="X828" s="7"/>
    </row>
    <row r="829" spans="1:24" x14ac:dyDescent="0.2">
      <c r="A829" s="7"/>
      <c r="B829" s="7"/>
      <c r="C829" s="7"/>
      <c r="D829" s="25"/>
      <c r="E829" s="25"/>
      <c r="F829" s="25"/>
      <c r="G829" s="25"/>
      <c r="H829" s="25"/>
      <c r="I829" s="25"/>
      <c r="J829" s="25"/>
      <c r="K829" s="25"/>
      <c r="L829" s="25"/>
      <c r="M829" s="25"/>
      <c r="N829" s="25"/>
      <c r="O829" s="25"/>
      <c r="P829" s="25"/>
      <c r="Q829" s="7"/>
      <c r="R829" s="7"/>
      <c r="S829" s="7"/>
      <c r="T829" s="7"/>
      <c r="U829" s="7"/>
      <c r="V829" s="7"/>
      <c r="W829" s="7"/>
      <c r="X829" s="7"/>
    </row>
    <row r="830" spans="1:24" x14ac:dyDescent="0.2">
      <c r="A830" s="7"/>
      <c r="B830" s="7"/>
      <c r="C830" s="7"/>
      <c r="D830" s="25"/>
      <c r="E830" s="25"/>
      <c r="F830" s="25"/>
      <c r="G830" s="25"/>
      <c r="H830" s="25"/>
      <c r="I830" s="25"/>
      <c r="J830" s="25"/>
      <c r="K830" s="25"/>
      <c r="L830" s="25"/>
      <c r="M830" s="25"/>
      <c r="N830" s="25"/>
      <c r="O830" s="25"/>
      <c r="P830" s="25"/>
      <c r="Q830" s="7"/>
      <c r="R830" s="7"/>
      <c r="S830" s="7"/>
      <c r="T830" s="7"/>
      <c r="U830" s="7"/>
      <c r="V830" s="7"/>
      <c r="W830" s="7"/>
      <c r="X830" s="7"/>
    </row>
    <row r="831" spans="1:24" x14ac:dyDescent="0.2">
      <c r="A831" s="7"/>
      <c r="B831" s="7"/>
      <c r="C831" s="7"/>
      <c r="D831" s="25"/>
      <c r="E831" s="25"/>
      <c r="F831" s="25"/>
      <c r="G831" s="25"/>
      <c r="H831" s="25"/>
      <c r="I831" s="25"/>
      <c r="J831" s="25"/>
      <c r="K831" s="25"/>
      <c r="L831" s="25"/>
      <c r="M831" s="25"/>
      <c r="N831" s="25"/>
      <c r="O831" s="25"/>
      <c r="P831" s="25"/>
      <c r="Q831" s="7"/>
      <c r="R831" s="7"/>
      <c r="S831" s="7"/>
      <c r="T831" s="7"/>
      <c r="U831" s="7"/>
      <c r="V831" s="7"/>
      <c r="W831" s="7"/>
      <c r="X831" s="7"/>
    </row>
    <row r="832" spans="1:24" x14ac:dyDescent="0.2">
      <c r="A832" s="7"/>
      <c r="B832" s="7"/>
      <c r="C832" s="7"/>
      <c r="D832" s="25"/>
      <c r="E832" s="25"/>
      <c r="F832" s="25"/>
      <c r="G832" s="25"/>
      <c r="H832" s="25"/>
      <c r="I832" s="25"/>
      <c r="J832" s="25"/>
      <c r="K832" s="25"/>
      <c r="L832" s="25"/>
      <c r="M832" s="25"/>
      <c r="N832" s="25"/>
      <c r="O832" s="25"/>
      <c r="P832" s="25"/>
      <c r="Q832" s="7"/>
      <c r="R832" s="7"/>
      <c r="S832" s="7"/>
      <c r="T832" s="7"/>
      <c r="U832" s="7"/>
      <c r="V832" s="7"/>
      <c r="W832" s="7"/>
      <c r="X832" s="7"/>
    </row>
    <row r="833" spans="1:24" x14ac:dyDescent="0.2">
      <c r="A833" s="7"/>
      <c r="B833" s="7"/>
      <c r="C833" s="7"/>
      <c r="D833" s="25"/>
      <c r="E833" s="25"/>
      <c r="F833" s="25"/>
      <c r="G833" s="25"/>
      <c r="H833" s="25"/>
      <c r="I833" s="25"/>
      <c r="J833" s="25"/>
      <c r="K833" s="25"/>
      <c r="L833" s="25"/>
      <c r="M833" s="25"/>
      <c r="N833" s="25"/>
      <c r="O833" s="25"/>
      <c r="P833" s="25"/>
      <c r="Q833" s="7"/>
      <c r="R833" s="7"/>
      <c r="S833" s="7"/>
      <c r="T833" s="7"/>
      <c r="U833" s="7"/>
      <c r="V833" s="7"/>
      <c r="W833" s="7"/>
      <c r="X833" s="7"/>
    </row>
    <row r="834" spans="1:24" x14ac:dyDescent="0.2">
      <c r="A834" s="7"/>
      <c r="B834" s="7"/>
      <c r="C834" s="7"/>
      <c r="D834" s="25"/>
      <c r="E834" s="25"/>
      <c r="F834" s="25"/>
      <c r="G834" s="25"/>
      <c r="H834" s="25"/>
      <c r="I834" s="25"/>
      <c r="J834" s="25"/>
      <c r="K834" s="25"/>
      <c r="L834" s="25"/>
      <c r="M834" s="25"/>
      <c r="N834" s="25"/>
      <c r="O834" s="25"/>
      <c r="P834" s="25"/>
      <c r="Q834" s="7"/>
      <c r="R834" s="7"/>
      <c r="S834" s="7"/>
      <c r="T834" s="7"/>
      <c r="U834" s="7"/>
      <c r="V834" s="7"/>
      <c r="W834" s="7"/>
      <c r="X834" s="7"/>
    </row>
    <row r="835" spans="1:24" x14ac:dyDescent="0.2">
      <c r="A835" s="7"/>
      <c r="B835" s="7"/>
      <c r="C835" s="7"/>
      <c r="D835" s="25"/>
      <c r="E835" s="25"/>
      <c r="F835" s="25"/>
      <c r="G835" s="25"/>
      <c r="H835" s="25"/>
      <c r="I835" s="25"/>
      <c r="J835" s="25"/>
      <c r="K835" s="25"/>
      <c r="L835" s="25"/>
      <c r="M835" s="25"/>
      <c r="N835" s="25"/>
      <c r="O835" s="25"/>
      <c r="P835" s="25"/>
      <c r="Q835" s="7"/>
      <c r="R835" s="7"/>
      <c r="S835" s="7"/>
      <c r="T835" s="7"/>
      <c r="U835" s="7"/>
      <c r="V835" s="7"/>
      <c r="W835" s="7"/>
      <c r="X835" s="7"/>
    </row>
    <row r="836" spans="1:24" x14ac:dyDescent="0.2">
      <c r="A836" s="7"/>
      <c r="B836" s="7"/>
      <c r="C836" s="7"/>
      <c r="D836" s="25"/>
      <c r="E836" s="25"/>
      <c r="F836" s="25"/>
      <c r="G836" s="25"/>
      <c r="H836" s="25"/>
      <c r="I836" s="25"/>
      <c r="J836" s="25"/>
      <c r="K836" s="25"/>
      <c r="L836" s="25"/>
      <c r="M836" s="25"/>
      <c r="N836" s="25"/>
      <c r="O836" s="25"/>
      <c r="P836" s="25"/>
      <c r="Q836" s="7"/>
      <c r="R836" s="7"/>
      <c r="S836" s="7"/>
      <c r="T836" s="7"/>
      <c r="U836" s="7"/>
      <c r="V836" s="7"/>
      <c r="W836" s="7"/>
      <c r="X836" s="7"/>
    </row>
    <row r="837" spans="1:24" x14ac:dyDescent="0.2">
      <c r="A837" s="7"/>
      <c r="B837" s="7"/>
      <c r="C837" s="7"/>
      <c r="D837" s="25"/>
      <c r="E837" s="25"/>
      <c r="F837" s="25"/>
      <c r="G837" s="25"/>
      <c r="H837" s="25"/>
      <c r="I837" s="25"/>
      <c r="J837" s="25"/>
      <c r="K837" s="25"/>
      <c r="L837" s="25"/>
      <c r="M837" s="25"/>
      <c r="N837" s="25"/>
      <c r="O837" s="25"/>
      <c r="P837" s="25"/>
      <c r="Q837" s="7"/>
      <c r="R837" s="7"/>
      <c r="S837" s="7"/>
      <c r="T837" s="7"/>
      <c r="U837" s="7"/>
      <c r="V837" s="7"/>
      <c r="W837" s="7"/>
      <c r="X837" s="7"/>
    </row>
    <row r="838" spans="1:24" x14ac:dyDescent="0.2">
      <c r="A838" s="7"/>
      <c r="B838" s="7"/>
      <c r="C838" s="7"/>
      <c r="D838" s="25"/>
      <c r="E838" s="25"/>
      <c r="F838" s="25"/>
      <c r="G838" s="25"/>
      <c r="H838" s="25"/>
      <c r="I838" s="25"/>
      <c r="J838" s="25"/>
      <c r="K838" s="25"/>
      <c r="L838" s="25"/>
      <c r="M838" s="25"/>
      <c r="N838" s="25"/>
      <c r="O838" s="25"/>
      <c r="P838" s="25"/>
      <c r="Q838" s="7"/>
      <c r="R838" s="7"/>
      <c r="S838" s="7"/>
      <c r="T838" s="7"/>
      <c r="U838" s="7"/>
      <c r="V838" s="7"/>
      <c r="W838" s="7"/>
      <c r="X838" s="7"/>
    </row>
    <row r="839" spans="1:24" x14ac:dyDescent="0.2">
      <c r="A839" s="7"/>
      <c r="B839" s="7"/>
      <c r="C839" s="7"/>
      <c r="D839" s="25"/>
      <c r="E839" s="25"/>
      <c r="F839" s="25"/>
      <c r="G839" s="25"/>
      <c r="H839" s="25"/>
      <c r="I839" s="25"/>
      <c r="J839" s="25"/>
      <c r="K839" s="25"/>
      <c r="L839" s="25"/>
      <c r="M839" s="25"/>
      <c r="N839" s="25"/>
      <c r="O839" s="25"/>
      <c r="P839" s="25"/>
      <c r="Q839" s="7"/>
      <c r="R839" s="7"/>
      <c r="S839" s="7"/>
      <c r="T839" s="7"/>
      <c r="U839" s="7"/>
      <c r="V839" s="7"/>
      <c r="W839" s="7"/>
      <c r="X839" s="7"/>
    </row>
    <row r="840" spans="1:24" x14ac:dyDescent="0.2">
      <c r="A840" s="7"/>
      <c r="B840" s="7"/>
      <c r="C840" s="7"/>
      <c r="D840" s="25"/>
      <c r="E840" s="25"/>
      <c r="F840" s="25"/>
      <c r="G840" s="25"/>
      <c r="H840" s="25"/>
      <c r="I840" s="25"/>
      <c r="J840" s="25"/>
      <c r="K840" s="25"/>
      <c r="L840" s="25"/>
      <c r="M840" s="25"/>
      <c r="N840" s="25"/>
      <c r="O840" s="25"/>
      <c r="P840" s="25"/>
      <c r="Q840" s="7"/>
      <c r="R840" s="7"/>
      <c r="S840" s="7"/>
      <c r="T840" s="7"/>
      <c r="U840" s="7"/>
      <c r="V840" s="7"/>
      <c r="W840" s="7"/>
      <c r="X840" s="7"/>
    </row>
    <row r="841" spans="1:24" x14ac:dyDescent="0.2">
      <c r="A841" s="7"/>
      <c r="B841" s="7"/>
      <c r="C841" s="7"/>
      <c r="D841" s="25"/>
      <c r="E841" s="25"/>
      <c r="F841" s="25"/>
      <c r="G841" s="25"/>
      <c r="H841" s="25"/>
      <c r="I841" s="25"/>
      <c r="J841" s="25"/>
      <c r="K841" s="25"/>
      <c r="L841" s="25"/>
      <c r="M841" s="25"/>
      <c r="N841" s="25"/>
      <c r="O841" s="25"/>
      <c r="P841" s="25"/>
      <c r="Q841" s="7"/>
      <c r="R841" s="7"/>
      <c r="S841" s="7"/>
      <c r="T841" s="7"/>
      <c r="U841" s="7"/>
      <c r="V841" s="7"/>
      <c r="W841" s="7"/>
      <c r="X841" s="7"/>
    </row>
    <row r="842" spans="1:24" x14ac:dyDescent="0.2">
      <c r="A842" s="7"/>
      <c r="B842" s="7"/>
      <c r="C842" s="7"/>
      <c r="D842" s="25"/>
      <c r="E842" s="25"/>
      <c r="F842" s="25"/>
      <c r="G842" s="25"/>
      <c r="H842" s="25"/>
      <c r="I842" s="25"/>
      <c r="J842" s="25"/>
      <c r="K842" s="25"/>
      <c r="L842" s="25"/>
      <c r="M842" s="25"/>
      <c r="N842" s="25"/>
      <c r="O842" s="25"/>
      <c r="P842" s="25"/>
      <c r="Q842" s="7"/>
      <c r="R842" s="7"/>
      <c r="S842" s="7"/>
      <c r="T842" s="7"/>
      <c r="U842" s="7"/>
      <c r="V842" s="7"/>
      <c r="W842" s="7"/>
      <c r="X842" s="7"/>
    </row>
    <row r="843" spans="1:24" x14ac:dyDescent="0.2">
      <c r="A843" s="7"/>
      <c r="B843" s="7"/>
      <c r="C843" s="7"/>
      <c r="D843" s="25"/>
      <c r="E843" s="25"/>
      <c r="F843" s="25"/>
      <c r="G843" s="25"/>
      <c r="H843" s="25"/>
      <c r="I843" s="25"/>
      <c r="J843" s="25"/>
      <c r="K843" s="25"/>
      <c r="L843" s="25"/>
      <c r="M843" s="25"/>
      <c r="N843" s="25"/>
      <c r="O843" s="25"/>
      <c r="P843" s="25"/>
      <c r="Q843" s="7"/>
      <c r="R843" s="7"/>
      <c r="S843" s="7"/>
      <c r="T843" s="7"/>
      <c r="U843" s="7"/>
      <c r="V843" s="7"/>
      <c r="W843" s="7"/>
      <c r="X843" s="7"/>
    </row>
    <row r="844" spans="1:24" x14ac:dyDescent="0.2">
      <c r="A844" s="7"/>
      <c r="B844" s="7"/>
      <c r="C844" s="7"/>
      <c r="D844" s="25"/>
      <c r="E844" s="25"/>
      <c r="F844" s="25"/>
      <c r="G844" s="25"/>
      <c r="H844" s="25"/>
      <c r="I844" s="25"/>
      <c r="J844" s="25"/>
      <c r="K844" s="25"/>
      <c r="L844" s="25"/>
      <c r="M844" s="25"/>
      <c r="N844" s="25"/>
      <c r="O844" s="25"/>
      <c r="P844" s="25"/>
      <c r="Q844" s="7"/>
      <c r="R844" s="7"/>
      <c r="S844" s="7"/>
      <c r="T844" s="7"/>
      <c r="U844" s="7"/>
      <c r="V844" s="7"/>
      <c r="W844" s="7"/>
      <c r="X844" s="7"/>
    </row>
    <row r="845" spans="1:24" x14ac:dyDescent="0.2">
      <c r="A845" s="7"/>
      <c r="B845" s="7"/>
      <c r="C845" s="7"/>
      <c r="D845" s="25"/>
      <c r="E845" s="25"/>
      <c r="F845" s="25"/>
      <c r="G845" s="25"/>
      <c r="H845" s="25"/>
      <c r="I845" s="25"/>
      <c r="J845" s="25"/>
      <c r="K845" s="25"/>
      <c r="L845" s="25"/>
      <c r="M845" s="25"/>
      <c r="N845" s="25"/>
      <c r="O845" s="25"/>
      <c r="P845" s="25"/>
      <c r="Q845" s="7"/>
      <c r="R845" s="7"/>
      <c r="S845" s="7"/>
      <c r="T845" s="7"/>
      <c r="U845" s="7"/>
      <c r="V845" s="7"/>
      <c r="W845" s="7"/>
      <c r="X845" s="7"/>
    </row>
    <row r="846" spans="1:24" x14ac:dyDescent="0.2">
      <c r="A846" s="7"/>
      <c r="B846" s="7"/>
      <c r="C846" s="7"/>
      <c r="D846" s="25"/>
      <c r="E846" s="25"/>
      <c r="F846" s="25"/>
      <c r="G846" s="25"/>
      <c r="H846" s="25"/>
      <c r="I846" s="25"/>
      <c r="J846" s="25"/>
      <c r="K846" s="25"/>
      <c r="L846" s="25"/>
      <c r="M846" s="25"/>
      <c r="N846" s="25"/>
      <c r="O846" s="25"/>
      <c r="P846" s="25"/>
      <c r="Q846" s="7"/>
      <c r="R846" s="7"/>
      <c r="S846" s="7"/>
      <c r="T846" s="7"/>
      <c r="U846" s="7"/>
      <c r="V846" s="7"/>
      <c r="W846" s="7"/>
      <c r="X846" s="7"/>
    </row>
    <row r="847" spans="1:24" x14ac:dyDescent="0.2">
      <c r="A847" s="7"/>
      <c r="B847" s="7"/>
      <c r="C847" s="7"/>
      <c r="D847" s="25"/>
      <c r="E847" s="25"/>
      <c r="F847" s="25"/>
      <c r="G847" s="25"/>
      <c r="H847" s="25"/>
      <c r="I847" s="25"/>
      <c r="J847" s="25"/>
      <c r="K847" s="25"/>
      <c r="L847" s="25"/>
      <c r="M847" s="25"/>
      <c r="N847" s="25"/>
      <c r="O847" s="25"/>
      <c r="P847" s="25"/>
      <c r="Q847" s="7"/>
      <c r="R847" s="7"/>
      <c r="S847" s="7"/>
      <c r="T847" s="7"/>
      <c r="U847" s="7"/>
      <c r="V847" s="7"/>
      <c r="W847" s="7"/>
      <c r="X847" s="7"/>
    </row>
    <row r="848" spans="1:24" x14ac:dyDescent="0.2">
      <c r="A848" s="7"/>
      <c r="B848" s="7"/>
      <c r="C848" s="7"/>
      <c r="D848" s="25"/>
      <c r="E848" s="25"/>
      <c r="F848" s="25"/>
      <c r="G848" s="25"/>
      <c r="H848" s="25"/>
      <c r="I848" s="25"/>
      <c r="J848" s="25"/>
      <c r="K848" s="25"/>
      <c r="L848" s="25"/>
      <c r="M848" s="25"/>
      <c r="N848" s="25"/>
      <c r="O848" s="25"/>
      <c r="P848" s="25"/>
      <c r="Q848" s="7"/>
      <c r="R848" s="7"/>
      <c r="S848" s="7"/>
      <c r="T848" s="7"/>
      <c r="U848" s="7"/>
      <c r="V848" s="7"/>
      <c r="W848" s="7"/>
      <c r="X848" s="7"/>
    </row>
    <row r="849" spans="1:24" x14ac:dyDescent="0.2">
      <c r="A849" s="7"/>
      <c r="B849" s="7"/>
      <c r="C849" s="7"/>
      <c r="D849" s="25"/>
      <c r="E849" s="25"/>
      <c r="F849" s="25"/>
      <c r="G849" s="25"/>
      <c r="H849" s="25"/>
      <c r="I849" s="25"/>
      <c r="J849" s="25"/>
      <c r="K849" s="25"/>
      <c r="L849" s="25"/>
      <c r="M849" s="25"/>
      <c r="N849" s="25"/>
      <c r="O849" s="25"/>
      <c r="P849" s="25"/>
      <c r="Q849" s="7"/>
      <c r="R849" s="7"/>
      <c r="S849" s="7"/>
      <c r="T849" s="7"/>
      <c r="U849" s="7"/>
      <c r="V849" s="7"/>
      <c r="W849" s="7"/>
      <c r="X849" s="7"/>
    </row>
    <row r="850" spans="1:24" x14ac:dyDescent="0.2">
      <c r="A850" s="7"/>
      <c r="B850" s="7"/>
      <c r="C850" s="7"/>
      <c r="D850" s="25"/>
      <c r="E850" s="25"/>
      <c r="F850" s="25"/>
      <c r="G850" s="25"/>
      <c r="H850" s="25"/>
      <c r="I850" s="25"/>
      <c r="J850" s="25"/>
      <c r="K850" s="25"/>
      <c r="L850" s="25"/>
      <c r="M850" s="25"/>
      <c r="N850" s="25"/>
      <c r="O850" s="25"/>
      <c r="P850" s="25"/>
      <c r="Q850" s="7"/>
      <c r="R850" s="7"/>
      <c r="S850" s="7"/>
      <c r="T850" s="7"/>
      <c r="U850" s="7"/>
      <c r="V850" s="7"/>
      <c r="W850" s="7"/>
      <c r="X850" s="7"/>
    </row>
    <row r="851" spans="1:24" x14ac:dyDescent="0.2">
      <c r="A851" s="7"/>
      <c r="B851" s="7"/>
      <c r="C851" s="7"/>
      <c r="D851" s="25"/>
      <c r="E851" s="25"/>
      <c r="F851" s="25"/>
      <c r="G851" s="25"/>
      <c r="H851" s="25"/>
      <c r="I851" s="25"/>
      <c r="J851" s="25"/>
      <c r="K851" s="25"/>
      <c r="L851" s="25"/>
      <c r="M851" s="25"/>
      <c r="N851" s="25"/>
      <c r="O851" s="25"/>
      <c r="P851" s="25"/>
      <c r="Q851" s="7"/>
      <c r="R851" s="7"/>
      <c r="S851" s="7"/>
      <c r="T851" s="7"/>
      <c r="U851" s="7"/>
      <c r="V851" s="7"/>
      <c r="W851" s="7"/>
      <c r="X851" s="7"/>
    </row>
    <row r="852" spans="1:24" x14ac:dyDescent="0.2">
      <c r="A852" s="7"/>
      <c r="B852" s="7"/>
      <c r="C852" s="7"/>
      <c r="D852" s="25"/>
      <c r="E852" s="25"/>
      <c r="F852" s="25"/>
      <c r="G852" s="25"/>
      <c r="H852" s="25"/>
      <c r="I852" s="25"/>
      <c r="J852" s="25"/>
      <c r="K852" s="25"/>
      <c r="L852" s="25"/>
      <c r="M852" s="25"/>
      <c r="N852" s="25"/>
      <c r="O852" s="25"/>
      <c r="P852" s="25"/>
      <c r="Q852" s="7"/>
      <c r="R852" s="7"/>
      <c r="S852" s="7"/>
      <c r="T852" s="7"/>
      <c r="U852" s="7"/>
      <c r="V852" s="7"/>
      <c r="W852" s="7"/>
      <c r="X852" s="7"/>
    </row>
    <row r="853" spans="1:24" x14ac:dyDescent="0.2">
      <c r="A853" s="7"/>
      <c r="B853" s="7"/>
      <c r="C853" s="7"/>
      <c r="D853" s="25"/>
      <c r="E853" s="25"/>
      <c r="F853" s="25"/>
      <c r="G853" s="25"/>
      <c r="H853" s="25"/>
      <c r="I853" s="25"/>
      <c r="J853" s="25"/>
      <c r="K853" s="25"/>
      <c r="L853" s="25"/>
      <c r="M853" s="25"/>
      <c r="N853" s="25"/>
      <c r="O853" s="25"/>
      <c r="P853" s="25"/>
      <c r="Q853" s="7"/>
      <c r="R853" s="7"/>
      <c r="S853" s="7"/>
      <c r="T853" s="7"/>
      <c r="U853" s="7"/>
      <c r="V853" s="7"/>
      <c r="W853" s="7"/>
      <c r="X853" s="7"/>
    </row>
    <row r="854" spans="1:24" x14ac:dyDescent="0.2">
      <c r="A854" s="7"/>
      <c r="B854" s="7"/>
      <c r="C854" s="7"/>
      <c r="D854" s="25"/>
      <c r="E854" s="25"/>
      <c r="F854" s="25"/>
      <c r="G854" s="25"/>
      <c r="H854" s="25"/>
      <c r="I854" s="25"/>
      <c r="J854" s="25"/>
      <c r="K854" s="25"/>
      <c r="L854" s="25"/>
      <c r="M854" s="25"/>
      <c r="N854" s="25"/>
      <c r="O854" s="25"/>
      <c r="P854" s="25"/>
      <c r="Q854" s="7"/>
      <c r="R854" s="7"/>
      <c r="S854" s="7"/>
      <c r="T854" s="7"/>
      <c r="U854" s="7"/>
      <c r="V854" s="7"/>
      <c r="W854" s="7"/>
      <c r="X854" s="7"/>
    </row>
    <row r="855" spans="1:24" x14ac:dyDescent="0.2">
      <c r="A855" s="7"/>
      <c r="B855" s="7"/>
      <c r="C855" s="7"/>
      <c r="D855" s="25"/>
      <c r="E855" s="25"/>
      <c r="F855" s="25"/>
      <c r="G855" s="25"/>
      <c r="H855" s="25"/>
      <c r="I855" s="25"/>
      <c r="J855" s="25"/>
      <c r="K855" s="25"/>
      <c r="L855" s="25"/>
      <c r="M855" s="25"/>
      <c r="N855" s="25"/>
      <c r="O855" s="25"/>
      <c r="P855" s="25"/>
      <c r="Q855" s="7"/>
      <c r="R855" s="7"/>
      <c r="S855" s="7"/>
      <c r="T855" s="7"/>
      <c r="U855" s="7"/>
      <c r="V855" s="7"/>
      <c r="W855" s="7"/>
      <c r="X855" s="7"/>
    </row>
    <row r="856" spans="1:24" x14ac:dyDescent="0.2">
      <c r="A856" s="7"/>
      <c r="B856" s="7"/>
      <c r="C856" s="7"/>
      <c r="D856" s="25"/>
      <c r="E856" s="25"/>
      <c r="F856" s="25"/>
      <c r="G856" s="25"/>
      <c r="H856" s="25"/>
      <c r="I856" s="25"/>
      <c r="J856" s="25"/>
      <c r="K856" s="25"/>
      <c r="L856" s="25"/>
      <c r="M856" s="25"/>
      <c r="N856" s="25"/>
      <c r="O856" s="25"/>
      <c r="P856" s="25"/>
      <c r="Q856" s="7"/>
      <c r="R856" s="7"/>
      <c r="S856" s="7"/>
      <c r="T856" s="7"/>
      <c r="U856" s="7"/>
      <c r="V856" s="7"/>
      <c r="W856" s="7"/>
      <c r="X856" s="7"/>
    </row>
    <row r="857" spans="1:24" x14ac:dyDescent="0.2">
      <c r="A857" s="7"/>
      <c r="B857" s="7"/>
      <c r="C857" s="7"/>
      <c r="D857" s="25"/>
      <c r="E857" s="25"/>
      <c r="F857" s="25"/>
      <c r="G857" s="25"/>
      <c r="H857" s="25"/>
      <c r="I857" s="25"/>
      <c r="J857" s="25"/>
      <c r="K857" s="25"/>
      <c r="L857" s="25"/>
      <c r="M857" s="25"/>
      <c r="N857" s="25"/>
      <c r="O857" s="25"/>
      <c r="P857" s="25"/>
      <c r="Q857" s="7"/>
      <c r="R857" s="7"/>
      <c r="S857" s="7"/>
      <c r="T857" s="7"/>
      <c r="U857" s="7"/>
      <c r="V857" s="7"/>
      <c r="W857" s="7"/>
      <c r="X857" s="7"/>
    </row>
    <row r="858" spans="1:24" x14ac:dyDescent="0.2">
      <c r="A858" s="7"/>
      <c r="B858" s="7"/>
      <c r="C858" s="7"/>
      <c r="D858" s="25"/>
      <c r="E858" s="25"/>
      <c r="F858" s="25"/>
      <c r="G858" s="25"/>
      <c r="H858" s="25"/>
      <c r="I858" s="25"/>
      <c r="J858" s="25"/>
      <c r="K858" s="25"/>
      <c r="L858" s="25"/>
      <c r="M858" s="25"/>
      <c r="N858" s="25"/>
      <c r="O858" s="25"/>
      <c r="P858" s="25"/>
      <c r="Q858" s="7"/>
      <c r="R858" s="7"/>
      <c r="S858" s="7"/>
      <c r="T858" s="7"/>
      <c r="U858" s="7"/>
      <c r="V858" s="7"/>
      <c r="W858" s="7"/>
      <c r="X858" s="7"/>
    </row>
    <row r="859" spans="1:24" x14ac:dyDescent="0.2">
      <c r="A859" s="7"/>
      <c r="B859" s="7"/>
      <c r="C859" s="7"/>
      <c r="D859" s="25"/>
      <c r="E859" s="25"/>
      <c r="F859" s="25"/>
      <c r="G859" s="25"/>
      <c r="H859" s="25"/>
      <c r="I859" s="25"/>
      <c r="J859" s="25"/>
      <c r="K859" s="25"/>
      <c r="L859" s="25"/>
      <c r="M859" s="25"/>
      <c r="N859" s="25"/>
      <c r="O859" s="25"/>
      <c r="P859" s="25"/>
      <c r="Q859" s="7"/>
      <c r="R859" s="7"/>
      <c r="S859" s="7"/>
      <c r="T859" s="7"/>
      <c r="U859" s="7"/>
      <c r="V859" s="7"/>
      <c r="W859" s="7"/>
      <c r="X859" s="7"/>
    </row>
    <row r="860" spans="1:24" x14ac:dyDescent="0.2">
      <c r="A860" s="7"/>
      <c r="B860" s="7"/>
      <c r="C860" s="7"/>
      <c r="D860" s="25"/>
      <c r="E860" s="25"/>
      <c r="F860" s="25"/>
      <c r="G860" s="25"/>
      <c r="H860" s="25"/>
      <c r="I860" s="25"/>
      <c r="J860" s="25"/>
      <c r="K860" s="25"/>
      <c r="L860" s="25"/>
      <c r="M860" s="25"/>
      <c r="N860" s="25"/>
      <c r="O860" s="25"/>
      <c r="P860" s="25"/>
      <c r="Q860" s="7"/>
      <c r="R860" s="7"/>
      <c r="S860" s="7"/>
      <c r="T860" s="7"/>
      <c r="U860" s="7"/>
      <c r="V860" s="7"/>
      <c r="W860" s="7"/>
      <c r="X860" s="7"/>
    </row>
    <row r="861" spans="1:24" x14ac:dyDescent="0.2">
      <c r="A861" s="7"/>
      <c r="B861" s="7"/>
      <c r="C861" s="7"/>
      <c r="D861" s="25"/>
      <c r="E861" s="25"/>
      <c r="F861" s="25"/>
      <c r="G861" s="25"/>
      <c r="H861" s="25"/>
      <c r="I861" s="25"/>
      <c r="J861" s="25"/>
      <c r="K861" s="25"/>
      <c r="L861" s="25"/>
      <c r="M861" s="25"/>
      <c r="N861" s="25"/>
      <c r="O861" s="25"/>
      <c r="P861" s="25"/>
      <c r="Q861" s="7"/>
      <c r="R861" s="7"/>
      <c r="S861" s="7"/>
      <c r="T861" s="7"/>
      <c r="U861" s="7"/>
      <c r="V861" s="7"/>
      <c r="W861" s="7"/>
      <c r="X861" s="7"/>
    </row>
    <row r="862" spans="1:24" x14ac:dyDescent="0.2">
      <c r="A862" s="7"/>
      <c r="B862" s="7"/>
      <c r="C862" s="7"/>
      <c r="D862" s="25"/>
      <c r="E862" s="25"/>
      <c r="F862" s="25"/>
      <c r="G862" s="25"/>
      <c r="H862" s="25"/>
      <c r="I862" s="25"/>
      <c r="J862" s="25"/>
      <c r="K862" s="25"/>
      <c r="L862" s="25"/>
      <c r="M862" s="25"/>
      <c r="N862" s="25"/>
      <c r="O862" s="25"/>
      <c r="P862" s="25"/>
      <c r="Q862" s="7"/>
      <c r="R862" s="7"/>
      <c r="S862" s="7"/>
      <c r="T862" s="7"/>
      <c r="U862" s="7"/>
      <c r="V862" s="7"/>
      <c r="W862" s="7"/>
      <c r="X862" s="7"/>
    </row>
    <row r="863" spans="1:24" x14ac:dyDescent="0.2">
      <c r="A863" s="7"/>
      <c r="B863" s="7"/>
      <c r="C863" s="7"/>
      <c r="D863" s="25"/>
      <c r="E863" s="25"/>
      <c r="F863" s="25"/>
      <c r="G863" s="25"/>
      <c r="H863" s="25"/>
      <c r="I863" s="25"/>
      <c r="J863" s="25"/>
      <c r="K863" s="25"/>
      <c r="L863" s="25"/>
      <c r="M863" s="25"/>
      <c r="N863" s="25"/>
      <c r="O863" s="25"/>
      <c r="P863" s="25"/>
      <c r="Q863" s="7"/>
      <c r="R863" s="7"/>
      <c r="S863" s="7"/>
      <c r="T863" s="7"/>
      <c r="U863" s="7"/>
      <c r="V863" s="7"/>
      <c r="W863" s="7"/>
      <c r="X863" s="7"/>
    </row>
    <row r="864" spans="1:24" x14ac:dyDescent="0.2">
      <c r="A864" s="7"/>
      <c r="B864" s="7"/>
      <c r="C864" s="7"/>
      <c r="D864" s="25"/>
      <c r="E864" s="25"/>
      <c r="F864" s="25"/>
      <c r="G864" s="25"/>
      <c r="H864" s="25"/>
      <c r="I864" s="25"/>
      <c r="J864" s="25"/>
      <c r="K864" s="25"/>
      <c r="L864" s="25"/>
      <c r="M864" s="25"/>
      <c r="N864" s="25"/>
      <c r="O864" s="25"/>
      <c r="P864" s="25"/>
      <c r="Q864" s="7"/>
      <c r="R864" s="7"/>
      <c r="S864" s="7"/>
      <c r="T864" s="7"/>
      <c r="U864" s="7"/>
      <c r="V864" s="7"/>
      <c r="W864" s="7"/>
      <c r="X864" s="7"/>
    </row>
    <row r="865" spans="1:24" x14ac:dyDescent="0.2">
      <c r="A865" s="7"/>
      <c r="B865" s="7"/>
      <c r="C865" s="7"/>
      <c r="D865" s="25"/>
      <c r="E865" s="25"/>
      <c r="F865" s="25"/>
      <c r="G865" s="25"/>
      <c r="H865" s="25"/>
      <c r="I865" s="25"/>
      <c r="J865" s="25"/>
      <c r="K865" s="25"/>
      <c r="L865" s="25"/>
      <c r="M865" s="25"/>
      <c r="N865" s="25"/>
      <c r="O865" s="25"/>
      <c r="P865" s="25"/>
      <c r="Q865" s="7"/>
      <c r="R865" s="7"/>
      <c r="S865" s="7"/>
      <c r="T865" s="7"/>
      <c r="U865" s="7"/>
      <c r="V865" s="7"/>
      <c r="W865" s="7"/>
      <c r="X865" s="7"/>
    </row>
    <row r="866" spans="1:24" x14ac:dyDescent="0.2">
      <c r="A866" s="7"/>
      <c r="B866" s="7"/>
      <c r="C866" s="7"/>
      <c r="D866" s="25"/>
      <c r="E866" s="25"/>
      <c r="F866" s="25"/>
      <c r="G866" s="25"/>
      <c r="H866" s="25"/>
      <c r="I866" s="25"/>
      <c r="J866" s="25"/>
      <c r="K866" s="25"/>
      <c r="L866" s="25"/>
      <c r="M866" s="25"/>
      <c r="N866" s="25"/>
      <c r="O866" s="25"/>
      <c r="P866" s="25"/>
      <c r="Q866" s="7"/>
      <c r="R866" s="7"/>
      <c r="S866" s="7"/>
      <c r="T866" s="7"/>
      <c r="U866" s="7"/>
      <c r="V866" s="7"/>
      <c r="W866" s="7"/>
      <c r="X866" s="7"/>
    </row>
    <row r="867" spans="1:24" x14ac:dyDescent="0.2">
      <c r="A867" s="7"/>
      <c r="B867" s="7"/>
      <c r="C867" s="7"/>
      <c r="D867" s="25"/>
      <c r="E867" s="25"/>
      <c r="F867" s="25"/>
      <c r="G867" s="25"/>
      <c r="H867" s="25"/>
      <c r="I867" s="25"/>
      <c r="J867" s="25"/>
      <c r="K867" s="25"/>
      <c r="L867" s="25"/>
      <c r="M867" s="25"/>
      <c r="N867" s="25"/>
      <c r="O867" s="25"/>
      <c r="P867" s="25"/>
      <c r="Q867" s="7"/>
      <c r="R867" s="7"/>
      <c r="S867" s="7"/>
      <c r="T867" s="7"/>
      <c r="U867" s="7"/>
      <c r="V867" s="7"/>
      <c r="W867" s="7"/>
      <c r="X867" s="7"/>
    </row>
    <row r="868" spans="1:24" x14ac:dyDescent="0.2">
      <c r="A868" s="7"/>
      <c r="B868" s="7"/>
      <c r="C868" s="7"/>
      <c r="D868" s="25"/>
      <c r="E868" s="25"/>
      <c r="F868" s="25"/>
      <c r="G868" s="25"/>
      <c r="H868" s="25"/>
      <c r="I868" s="25"/>
      <c r="J868" s="25"/>
      <c r="K868" s="25"/>
      <c r="L868" s="25"/>
      <c r="M868" s="25"/>
      <c r="N868" s="25"/>
      <c r="O868" s="25"/>
      <c r="P868" s="25"/>
      <c r="Q868" s="7"/>
      <c r="R868" s="7"/>
      <c r="S868" s="7"/>
      <c r="T868" s="7"/>
      <c r="U868" s="7"/>
      <c r="V868" s="7"/>
      <c r="W868" s="7"/>
      <c r="X868" s="7"/>
    </row>
    <row r="869" spans="1:24" x14ac:dyDescent="0.2">
      <c r="A869" s="7"/>
      <c r="B869" s="7"/>
      <c r="C869" s="7"/>
      <c r="D869" s="25"/>
      <c r="E869" s="25"/>
      <c r="F869" s="25"/>
      <c r="G869" s="25"/>
      <c r="H869" s="25"/>
      <c r="I869" s="25"/>
      <c r="J869" s="25"/>
      <c r="K869" s="25"/>
      <c r="L869" s="25"/>
      <c r="M869" s="25"/>
      <c r="N869" s="25"/>
      <c r="O869" s="25"/>
      <c r="P869" s="25"/>
      <c r="Q869" s="7"/>
      <c r="R869" s="7"/>
      <c r="S869" s="7"/>
      <c r="T869" s="7"/>
      <c r="U869" s="7"/>
      <c r="V869" s="7"/>
      <c r="W869" s="7"/>
      <c r="X869" s="7"/>
    </row>
    <row r="870" spans="1:24" x14ac:dyDescent="0.2">
      <c r="A870" s="7"/>
      <c r="B870" s="7"/>
      <c r="C870" s="7"/>
      <c r="D870" s="25"/>
      <c r="E870" s="25"/>
      <c r="F870" s="25"/>
      <c r="G870" s="25"/>
      <c r="H870" s="25"/>
      <c r="I870" s="25"/>
      <c r="J870" s="25"/>
      <c r="K870" s="25"/>
      <c r="L870" s="25"/>
      <c r="M870" s="25"/>
      <c r="N870" s="25"/>
      <c r="O870" s="25"/>
      <c r="P870" s="25"/>
      <c r="Q870" s="7"/>
      <c r="R870" s="7"/>
      <c r="S870" s="7"/>
      <c r="T870" s="7"/>
      <c r="U870" s="7"/>
      <c r="V870" s="7"/>
      <c r="W870" s="7"/>
      <c r="X870" s="7"/>
    </row>
    <row r="871" spans="1:24" x14ac:dyDescent="0.2">
      <c r="A871" s="7"/>
      <c r="B871" s="7"/>
      <c r="C871" s="7"/>
      <c r="D871" s="25"/>
      <c r="E871" s="25"/>
      <c r="F871" s="25"/>
      <c r="G871" s="25"/>
      <c r="H871" s="25"/>
      <c r="I871" s="25"/>
      <c r="J871" s="25"/>
      <c r="K871" s="25"/>
      <c r="L871" s="25"/>
      <c r="M871" s="25"/>
      <c r="N871" s="25"/>
      <c r="O871" s="25"/>
      <c r="P871" s="25"/>
      <c r="Q871" s="7"/>
      <c r="R871" s="7"/>
      <c r="S871" s="7"/>
      <c r="T871" s="7"/>
      <c r="U871" s="7"/>
      <c r="V871" s="7"/>
      <c r="W871" s="7"/>
      <c r="X871" s="7"/>
    </row>
    <row r="872" spans="1:24" x14ac:dyDescent="0.2">
      <c r="A872" s="7"/>
      <c r="B872" s="7"/>
      <c r="C872" s="7"/>
      <c r="D872" s="25"/>
      <c r="E872" s="25"/>
      <c r="F872" s="25"/>
      <c r="G872" s="25"/>
      <c r="H872" s="25"/>
      <c r="I872" s="25"/>
      <c r="J872" s="25"/>
      <c r="K872" s="25"/>
      <c r="L872" s="25"/>
      <c r="M872" s="25"/>
      <c r="N872" s="25"/>
      <c r="O872" s="25"/>
      <c r="P872" s="25"/>
      <c r="Q872" s="7"/>
      <c r="R872" s="7"/>
      <c r="S872" s="7"/>
      <c r="T872" s="7"/>
      <c r="U872" s="7"/>
      <c r="V872" s="7"/>
      <c r="W872" s="7"/>
      <c r="X872" s="7"/>
    </row>
    <row r="873" spans="1:24" x14ac:dyDescent="0.2">
      <c r="A873" s="7"/>
      <c r="B873" s="7"/>
      <c r="C873" s="7"/>
      <c r="D873" s="25"/>
      <c r="E873" s="25"/>
      <c r="F873" s="25"/>
      <c r="G873" s="25"/>
      <c r="H873" s="25"/>
      <c r="I873" s="25"/>
      <c r="J873" s="25"/>
      <c r="K873" s="25"/>
      <c r="L873" s="25"/>
      <c r="M873" s="25"/>
      <c r="N873" s="25"/>
      <c r="O873" s="25"/>
      <c r="P873" s="25"/>
      <c r="Q873" s="7"/>
      <c r="R873" s="7"/>
      <c r="S873" s="7"/>
      <c r="T873" s="7"/>
      <c r="U873" s="7"/>
      <c r="V873" s="7"/>
      <c r="W873" s="7"/>
      <c r="X873" s="7"/>
    </row>
    <row r="874" spans="1:24" x14ac:dyDescent="0.2">
      <c r="A874" s="7"/>
      <c r="B874" s="7"/>
      <c r="C874" s="7"/>
      <c r="D874" s="25"/>
      <c r="E874" s="25"/>
      <c r="F874" s="25"/>
      <c r="G874" s="25"/>
      <c r="H874" s="25"/>
      <c r="I874" s="25"/>
      <c r="J874" s="25"/>
      <c r="K874" s="25"/>
      <c r="L874" s="25"/>
      <c r="M874" s="25"/>
      <c r="N874" s="25"/>
      <c r="O874" s="25"/>
      <c r="P874" s="25"/>
      <c r="Q874" s="7"/>
      <c r="R874" s="7"/>
      <c r="S874" s="7"/>
      <c r="T874" s="7"/>
      <c r="U874" s="7"/>
      <c r="V874" s="7"/>
      <c r="W874" s="7"/>
      <c r="X874" s="7"/>
    </row>
    <row r="875" spans="1:24" x14ac:dyDescent="0.2">
      <c r="A875" s="7"/>
      <c r="B875" s="7"/>
      <c r="C875" s="7"/>
      <c r="D875" s="25"/>
      <c r="E875" s="25"/>
      <c r="F875" s="25"/>
      <c r="G875" s="25"/>
      <c r="H875" s="25"/>
      <c r="I875" s="25"/>
      <c r="J875" s="25"/>
      <c r="K875" s="25"/>
      <c r="L875" s="25"/>
      <c r="M875" s="25"/>
      <c r="N875" s="25"/>
      <c r="O875" s="25"/>
      <c r="P875" s="25"/>
      <c r="Q875" s="7"/>
      <c r="R875" s="7"/>
      <c r="S875" s="7"/>
      <c r="T875" s="7"/>
      <c r="U875" s="7"/>
      <c r="V875" s="7"/>
      <c r="W875" s="7"/>
      <c r="X875" s="7"/>
    </row>
    <row r="876" spans="1:24" x14ac:dyDescent="0.2">
      <c r="A876" s="7"/>
      <c r="B876" s="7"/>
      <c r="C876" s="7"/>
      <c r="D876" s="25"/>
      <c r="E876" s="25"/>
      <c r="F876" s="25"/>
      <c r="G876" s="25"/>
      <c r="H876" s="25"/>
      <c r="I876" s="25"/>
      <c r="J876" s="25"/>
      <c r="K876" s="25"/>
      <c r="L876" s="25"/>
      <c r="M876" s="25"/>
      <c r="N876" s="25"/>
      <c r="O876" s="25"/>
      <c r="P876" s="25"/>
      <c r="Q876" s="7"/>
      <c r="R876" s="7"/>
      <c r="S876" s="7"/>
      <c r="T876" s="7"/>
      <c r="U876" s="7"/>
      <c r="V876" s="7"/>
      <c r="W876" s="7"/>
      <c r="X876" s="7"/>
    </row>
    <row r="877" spans="1:24" x14ac:dyDescent="0.2">
      <c r="A877" s="7"/>
      <c r="B877" s="7"/>
      <c r="C877" s="7"/>
      <c r="D877" s="25"/>
      <c r="E877" s="25"/>
      <c r="F877" s="25"/>
      <c r="G877" s="25"/>
      <c r="H877" s="25"/>
      <c r="I877" s="25"/>
      <c r="J877" s="25"/>
      <c r="K877" s="25"/>
      <c r="L877" s="25"/>
      <c r="M877" s="25"/>
      <c r="N877" s="25"/>
      <c r="O877" s="25"/>
      <c r="P877" s="25"/>
      <c r="Q877" s="7"/>
      <c r="R877" s="7"/>
      <c r="S877" s="7"/>
      <c r="T877" s="7"/>
      <c r="U877" s="7"/>
      <c r="V877" s="7"/>
      <c r="W877" s="7"/>
      <c r="X877" s="7"/>
    </row>
    <row r="878" spans="1:24" x14ac:dyDescent="0.2">
      <c r="A878" s="7"/>
      <c r="B878" s="7"/>
      <c r="C878" s="7"/>
      <c r="D878" s="25"/>
      <c r="E878" s="25"/>
      <c r="F878" s="25"/>
      <c r="G878" s="25"/>
      <c r="H878" s="25"/>
      <c r="I878" s="25"/>
      <c r="J878" s="25"/>
      <c r="K878" s="25"/>
      <c r="L878" s="25"/>
      <c r="M878" s="25"/>
      <c r="N878" s="25"/>
      <c r="O878" s="25"/>
      <c r="P878" s="25"/>
      <c r="Q878" s="7"/>
      <c r="R878" s="7"/>
      <c r="S878" s="7"/>
      <c r="T878" s="7"/>
      <c r="U878" s="7"/>
      <c r="V878" s="7"/>
      <c r="W878" s="7"/>
      <c r="X878" s="7"/>
    </row>
    <row r="879" spans="1:24" x14ac:dyDescent="0.2">
      <c r="A879" s="7"/>
      <c r="B879" s="7"/>
      <c r="C879" s="7"/>
      <c r="D879" s="25"/>
      <c r="E879" s="25"/>
      <c r="F879" s="25"/>
      <c r="G879" s="25"/>
      <c r="H879" s="25"/>
      <c r="I879" s="25"/>
      <c r="J879" s="25"/>
      <c r="K879" s="25"/>
      <c r="L879" s="25"/>
      <c r="M879" s="25"/>
      <c r="N879" s="25"/>
      <c r="O879" s="25"/>
      <c r="P879" s="25"/>
      <c r="Q879" s="7"/>
      <c r="R879" s="7"/>
      <c r="S879" s="7"/>
      <c r="T879" s="7"/>
      <c r="U879" s="7"/>
      <c r="V879" s="7"/>
      <c r="W879" s="7"/>
      <c r="X879" s="7"/>
    </row>
    <row r="880" spans="1:24" x14ac:dyDescent="0.2">
      <c r="A880" s="7"/>
      <c r="B880" s="7"/>
      <c r="C880" s="7"/>
      <c r="D880" s="25"/>
      <c r="E880" s="25"/>
      <c r="F880" s="25"/>
      <c r="G880" s="25"/>
      <c r="H880" s="25"/>
      <c r="I880" s="25"/>
      <c r="J880" s="25"/>
      <c r="K880" s="25"/>
      <c r="L880" s="25"/>
      <c r="M880" s="25"/>
      <c r="N880" s="25"/>
      <c r="O880" s="25"/>
      <c r="P880" s="25"/>
      <c r="Q880" s="7"/>
      <c r="R880" s="7"/>
      <c r="S880" s="7"/>
      <c r="T880" s="7"/>
      <c r="U880" s="7"/>
      <c r="V880" s="7"/>
      <c r="W880" s="7"/>
      <c r="X880" s="7"/>
    </row>
    <row r="881" spans="1:24" x14ac:dyDescent="0.2">
      <c r="A881" s="7"/>
      <c r="B881" s="7"/>
      <c r="C881" s="7"/>
      <c r="D881" s="25"/>
      <c r="E881" s="25"/>
      <c r="F881" s="25"/>
      <c r="G881" s="25"/>
      <c r="H881" s="25"/>
      <c r="I881" s="25"/>
      <c r="J881" s="25"/>
      <c r="K881" s="25"/>
      <c r="L881" s="25"/>
      <c r="M881" s="25"/>
      <c r="N881" s="25"/>
      <c r="O881" s="25"/>
      <c r="P881" s="25"/>
      <c r="Q881" s="7"/>
      <c r="R881" s="7"/>
      <c r="S881" s="7"/>
      <c r="T881" s="7"/>
      <c r="U881" s="7"/>
      <c r="V881" s="7"/>
      <c r="W881" s="7"/>
      <c r="X881" s="7"/>
    </row>
    <row r="882" spans="1:24" x14ac:dyDescent="0.2">
      <c r="A882" s="7"/>
      <c r="B882" s="7"/>
      <c r="C882" s="7"/>
      <c r="D882" s="25"/>
      <c r="E882" s="25"/>
      <c r="F882" s="25"/>
      <c r="G882" s="25"/>
      <c r="H882" s="25"/>
      <c r="I882" s="25"/>
      <c r="J882" s="25"/>
      <c r="K882" s="25"/>
      <c r="L882" s="25"/>
      <c r="M882" s="25"/>
      <c r="N882" s="25"/>
      <c r="O882" s="25"/>
      <c r="P882" s="25"/>
      <c r="Q882" s="7"/>
      <c r="R882" s="7"/>
      <c r="S882" s="7"/>
      <c r="T882" s="7"/>
      <c r="U882" s="7"/>
      <c r="V882" s="7"/>
      <c r="W882" s="7"/>
      <c r="X882" s="7"/>
    </row>
    <row r="883" spans="1:24" x14ac:dyDescent="0.2">
      <c r="A883" s="7"/>
      <c r="B883" s="7"/>
      <c r="C883" s="7"/>
      <c r="D883" s="25"/>
      <c r="E883" s="25"/>
      <c r="F883" s="25"/>
      <c r="G883" s="25"/>
      <c r="H883" s="25"/>
      <c r="I883" s="25"/>
      <c r="J883" s="25"/>
      <c r="K883" s="25"/>
      <c r="L883" s="25"/>
      <c r="M883" s="25"/>
      <c r="N883" s="25"/>
      <c r="O883" s="25"/>
      <c r="P883" s="25"/>
      <c r="Q883" s="7"/>
      <c r="R883" s="7"/>
      <c r="S883" s="7"/>
      <c r="T883" s="7"/>
      <c r="U883" s="7"/>
      <c r="V883" s="7"/>
      <c r="W883" s="7"/>
      <c r="X883" s="7"/>
    </row>
    <row r="884" spans="1:24" x14ac:dyDescent="0.2">
      <c r="A884" s="7"/>
      <c r="B884" s="7"/>
      <c r="C884" s="7"/>
      <c r="D884" s="25"/>
      <c r="E884" s="25"/>
      <c r="F884" s="25"/>
      <c r="G884" s="25"/>
      <c r="H884" s="25"/>
      <c r="I884" s="25"/>
      <c r="J884" s="25"/>
      <c r="K884" s="25"/>
      <c r="L884" s="25"/>
      <c r="M884" s="25"/>
      <c r="N884" s="25"/>
      <c r="O884" s="25"/>
      <c r="P884" s="25"/>
      <c r="Q884" s="7"/>
      <c r="R884" s="7"/>
      <c r="S884" s="7"/>
      <c r="T884" s="7"/>
      <c r="U884" s="7"/>
      <c r="V884" s="7"/>
      <c r="W884" s="7"/>
      <c r="X884" s="7"/>
    </row>
    <row r="885" spans="1:24" x14ac:dyDescent="0.2">
      <c r="A885" s="7"/>
      <c r="B885" s="7"/>
      <c r="C885" s="7"/>
      <c r="D885" s="25"/>
      <c r="E885" s="25"/>
      <c r="F885" s="25"/>
      <c r="G885" s="25"/>
      <c r="H885" s="25"/>
      <c r="I885" s="25"/>
      <c r="J885" s="25"/>
      <c r="K885" s="25"/>
      <c r="L885" s="25"/>
      <c r="M885" s="25"/>
      <c r="N885" s="25"/>
      <c r="O885" s="25"/>
      <c r="P885" s="25"/>
      <c r="Q885" s="7"/>
      <c r="R885" s="7"/>
      <c r="S885" s="7"/>
      <c r="T885" s="7"/>
      <c r="U885" s="7"/>
      <c r="V885" s="7"/>
      <c r="W885" s="7"/>
      <c r="X885" s="7"/>
    </row>
    <row r="886" spans="1:24" x14ac:dyDescent="0.2">
      <c r="A886" s="7"/>
      <c r="B886" s="7"/>
      <c r="C886" s="7"/>
      <c r="D886" s="25"/>
      <c r="E886" s="25"/>
      <c r="F886" s="25"/>
      <c r="G886" s="25"/>
      <c r="H886" s="25"/>
      <c r="I886" s="25"/>
      <c r="J886" s="25"/>
      <c r="K886" s="25"/>
      <c r="L886" s="25"/>
      <c r="M886" s="25"/>
      <c r="N886" s="25"/>
      <c r="O886" s="25"/>
      <c r="P886" s="25"/>
      <c r="Q886" s="7"/>
      <c r="R886" s="7"/>
      <c r="S886" s="7"/>
      <c r="T886" s="7"/>
      <c r="U886" s="7"/>
      <c r="V886" s="7"/>
      <c r="W886" s="7"/>
      <c r="X886" s="7"/>
    </row>
    <row r="887" spans="1:24" x14ac:dyDescent="0.2">
      <c r="A887" s="7"/>
      <c r="B887" s="7"/>
      <c r="C887" s="7"/>
      <c r="D887" s="25"/>
      <c r="E887" s="25"/>
      <c r="F887" s="25"/>
      <c r="G887" s="25"/>
      <c r="H887" s="25"/>
      <c r="I887" s="25"/>
      <c r="J887" s="25"/>
      <c r="K887" s="25"/>
      <c r="L887" s="25"/>
      <c r="M887" s="25"/>
      <c r="N887" s="25"/>
      <c r="O887" s="25"/>
      <c r="P887" s="25"/>
      <c r="Q887" s="7"/>
      <c r="R887" s="7"/>
      <c r="S887" s="7"/>
      <c r="T887" s="7"/>
      <c r="U887" s="7"/>
      <c r="V887" s="7"/>
      <c r="W887" s="7"/>
      <c r="X887" s="7"/>
    </row>
    <row r="888" spans="1:24" x14ac:dyDescent="0.2">
      <c r="A888" s="7"/>
      <c r="B888" s="7"/>
      <c r="C888" s="7"/>
      <c r="D888" s="25"/>
      <c r="E888" s="25"/>
      <c r="F888" s="25"/>
      <c r="G888" s="25"/>
      <c r="H888" s="25"/>
      <c r="I888" s="25"/>
      <c r="J888" s="25"/>
      <c r="K888" s="25"/>
      <c r="L888" s="25"/>
      <c r="M888" s="25"/>
      <c r="N888" s="25"/>
      <c r="O888" s="25"/>
      <c r="P888" s="25"/>
      <c r="Q888" s="7"/>
      <c r="R888" s="7"/>
      <c r="S888" s="7"/>
      <c r="T888" s="7"/>
      <c r="U888" s="7"/>
      <c r="V888" s="7"/>
      <c r="W888" s="7"/>
      <c r="X888" s="7"/>
    </row>
    <row r="889" spans="1:24" x14ac:dyDescent="0.2">
      <c r="A889" s="7"/>
      <c r="B889" s="7"/>
      <c r="C889" s="7"/>
      <c r="D889" s="25"/>
      <c r="E889" s="25"/>
      <c r="F889" s="25"/>
      <c r="G889" s="25"/>
      <c r="H889" s="25"/>
      <c r="I889" s="25"/>
      <c r="J889" s="25"/>
      <c r="K889" s="25"/>
      <c r="L889" s="25"/>
      <c r="M889" s="25"/>
      <c r="N889" s="25"/>
      <c r="O889" s="25"/>
      <c r="P889" s="25"/>
      <c r="Q889" s="7"/>
      <c r="R889" s="7"/>
      <c r="S889" s="7"/>
      <c r="T889" s="7"/>
      <c r="U889" s="7"/>
      <c r="V889" s="7"/>
      <c r="W889" s="7"/>
      <c r="X889" s="7"/>
    </row>
    <row r="890" spans="1:24" x14ac:dyDescent="0.2">
      <c r="A890" s="7"/>
      <c r="B890" s="7"/>
      <c r="C890" s="7"/>
      <c r="D890" s="25"/>
      <c r="E890" s="25"/>
      <c r="F890" s="25"/>
      <c r="G890" s="25"/>
      <c r="H890" s="25"/>
      <c r="I890" s="25"/>
      <c r="J890" s="25"/>
      <c r="K890" s="25"/>
      <c r="L890" s="25"/>
      <c r="M890" s="25"/>
      <c r="N890" s="25"/>
      <c r="O890" s="25"/>
      <c r="P890" s="25"/>
      <c r="Q890" s="7"/>
      <c r="R890" s="7"/>
      <c r="S890" s="7"/>
      <c r="T890" s="7"/>
      <c r="U890" s="7"/>
      <c r="V890" s="7"/>
      <c r="W890" s="7"/>
      <c r="X890" s="7"/>
    </row>
    <row r="891" spans="1:24" x14ac:dyDescent="0.2">
      <c r="A891" s="7"/>
      <c r="B891" s="7"/>
      <c r="C891" s="7"/>
      <c r="D891" s="25"/>
      <c r="E891" s="25"/>
      <c r="F891" s="25"/>
      <c r="G891" s="25"/>
      <c r="H891" s="25"/>
      <c r="I891" s="25"/>
      <c r="J891" s="25"/>
      <c r="K891" s="25"/>
      <c r="L891" s="25"/>
      <c r="M891" s="25"/>
      <c r="N891" s="25"/>
      <c r="O891" s="25"/>
      <c r="P891" s="25"/>
      <c r="Q891" s="7"/>
      <c r="R891" s="7"/>
      <c r="S891" s="7"/>
      <c r="T891" s="7"/>
      <c r="U891" s="7"/>
      <c r="V891" s="7"/>
      <c r="W891" s="7"/>
      <c r="X891" s="7"/>
    </row>
    <row r="892" spans="1:24" x14ac:dyDescent="0.2">
      <c r="A892" s="7"/>
      <c r="B892" s="7"/>
      <c r="C892" s="7"/>
      <c r="D892" s="25"/>
      <c r="E892" s="25"/>
      <c r="F892" s="25"/>
      <c r="G892" s="25"/>
      <c r="H892" s="25"/>
      <c r="I892" s="25"/>
      <c r="J892" s="25"/>
      <c r="K892" s="25"/>
      <c r="L892" s="25"/>
      <c r="M892" s="25"/>
      <c r="N892" s="25"/>
      <c r="O892" s="25"/>
      <c r="P892" s="25"/>
      <c r="Q892" s="7"/>
      <c r="R892" s="7"/>
      <c r="S892" s="7"/>
      <c r="T892" s="7"/>
      <c r="U892" s="7"/>
      <c r="V892" s="7"/>
      <c r="W892" s="7"/>
      <c r="X892" s="7"/>
    </row>
    <row r="893" spans="1:24" x14ac:dyDescent="0.2">
      <c r="A893" s="7"/>
      <c r="B893" s="7"/>
      <c r="C893" s="7"/>
      <c r="D893" s="25"/>
      <c r="E893" s="25"/>
      <c r="F893" s="25"/>
      <c r="G893" s="25"/>
      <c r="H893" s="25"/>
      <c r="I893" s="25"/>
      <c r="J893" s="25"/>
      <c r="K893" s="25"/>
      <c r="L893" s="25"/>
      <c r="M893" s="25"/>
      <c r="N893" s="25"/>
      <c r="O893" s="25"/>
      <c r="P893" s="25"/>
      <c r="Q893" s="7"/>
      <c r="R893" s="7"/>
      <c r="S893" s="7"/>
      <c r="T893" s="7"/>
      <c r="U893" s="7"/>
      <c r="V893" s="7"/>
      <c r="W893" s="7"/>
      <c r="X893" s="7"/>
    </row>
    <row r="894" spans="1:24" x14ac:dyDescent="0.2">
      <c r="A894" s="7"/>
      <c r="B894" s="7"/>
      <c r="C894" s="7"/>
      <c r="D894" s="25"/>
      <c r="E894" s="25"/>
      <c r="F894" s="25"/>
      <c r="G894" s="25"/>
      <c r="H894" s="25"/>
      <c r="I894" s="25"/>
      <c r="J894" s="25"/>
      <c r="K894" s="25"/>
      <c r="L894" s="25"/>
      <c r="M894" s="25"/>
      <c r="N894" s="25"/>
      <c r="O894" s="25"/>
      <c r="P894" s="25"/>
      <c r="Q894" s="7"/>
      <c r="R894" s="7"/>
      <c r="S894" s="7"/>
      <c r="T894" s="7"/>
      <c r="U894" s="7"/>
      <c r="V894" s="7"/>
      <c r="W894" s="7"/>
      <c r="X894" s="7"/>
    </row>
    <row r="895" spans="1:24" x14ac:dyDescent="0.2">
      <c r="A895" s="7"/>
      <c r="B895" s="7"/>
      <c r="C895" s="7"/>
      <c r="D895" s="25"/>
      <c r="E895" s="25"/>
      <c r="F895" s="25"/>
      <c r="G895" s="25"/>
      <c r="H895" s="25"/>
      <c r="I895" s="25"/>
      <c r="J895" s="25"/>
      <c r="K895" s="25"/>
      <c r="L895" s="25"/>
      <c r="M895" s="25"/>
      <c r="N895" s="25"/>
      <c r="O895" s="25"/>
      <c r="P895" s="25"/>
      <c r="Q895" s="7"/>
      <c r="R895" s="7"/>
      <c r="S895" s="7"/>
      <c r="T895" s="7"/>
      <c r="U895" s="7"/>
      <c r="V895" s="7"/>
      <c r="W895" s="7"/>
      <c r="X895" s="7"/>
    </row>
    <row r="896" spans="1:24" x14ac:dyDescent="0.2">
      <c r="A896" s="7"/>
      <c r="B896" s="7"/>
      <c r="C896" s="7"/>
      <c r="D896" s="25"/>
      <c r="E896" s="25"/>
      <c r="F896" s="25"/>
      <c r="G896" s="25"/>
      <c r="H896" s="25"/>
      <c r="I896" s="25"/>
      <c r="J896" s="25"/>
      <c r="K896" s="25"/>
      <c r="L896" s="25"/>
      <c r="M896" s="25"/>
      <c r="N896" s="25"/>
      <c r="O896" s="25"/>
      <c r="P896" s="25"/>
      <c r="Q896" s="7"/>
      <c r="R896" s="7"/>
      <c r="S896" s="7"/>
      <c r="T896" s="7"/>
      <c r="U896" s="7"/>
      <c r="V896" s="7"/>
      <c r="W896" s="7"/>
      <c r="X896" s="7"/>
    </row>
    <row r="897" spans="1:24" x14ac:dyDescent="0.2">
      <c r="A897" s="7"/>
      <c r="B897" s="7"/>
      <c r="C897" s="7"/>
      <c r="D897" s="25"/>
      <c r="E897" s="25"/>
      <c r="F897" s="25"/>
      <c r="G897" s="25"/>
      <c r="H897" s="25"/>
      <c r="I897" s="25"/>
      <c r="J897" s="25"/>
      <c r="K897" s="25"/>
      <c r="L897" s="25"/>
      <c r="M897" s="25"/>
      <c r="N897" s="25"/>
      <c r="O897" s="25"/>
      <c r="P897" s="25"/>
      <c r="Q897" s="7"/>
      <c r="R897" s="7"/>
      <c r="S897" s="7"/>
      <c r="T897" s="7"/>
      <c r="U897" s="7"/>
      <c r="V897" s="7"/>
      <c r="W897" s="7"/>
      <c r="X897" s="7"/>
    </row>
    <row r="898" spans="1:24" x14ac:dyDescent="0.2">
      <c r="A898" s="7"/>
      <c r="B898" s="7"/>
      <c r="C898" s="7"/>
      <c r="D898" s="25"/>
      <c r="E898" s="25"/>
      <c r="F898" s="25"/>
      <c r="G898" s="25"/>
      <c r="H898" s="25"/>
      <c r="I898" s="25"/>
      <c r="J898" s="25"/>
      <c r="K898" s="25"/>
      <c r="L898" s="25"/>
      <c r="M898" s="25"/>
      <c r="N898" s="25"/>
      <c r="O898" s="25"/>
      <c r="P898" s="25"/>
      <c r="Q898" s="7"/>
      <c r="R898" s="7"/>
      <c r="S898" s="7"/>
      <c r="T898" s="7"/>
      <c r="U898" s="7"/>
      <c r="V898" s="7"/>
      <c r="W898" s="7"/>
      <c r="X898" s="7"/>
    </row>
    <row r="899" spans="1:24" x14ac:dyDescent="0.2">
      <c r="A899" s="7"/>
      <c r="B899" s="7"/>
      <c r="C899" s="7"/>
      <c r="D899" s="25"/>
      <c r="E899" s="25"/>
      <c r="F899" s="25"/>
      <c r="G899" s="25"/>
      <c r="H899" s="25"/>
      <c r="I899" s="25"/>
      <c r="J899" s="25"/>
      <c r="K899" s="25"/>
      <c r="L899" s="25"/>
      <c r="M899" s="25"/>
      <c r="N899" s="25"/>
      <c r="O899" s="25"/>
      <c r="P899" s="25"/>
      <c r="Q899" s="7"/>
      <c r="R899" s="7"/>
      <c r="S899" s="7"/>
      <c r="T899" s="7"/>
      <c r="U899" s="7"/>
      <c r="V899" s="7"/>
      <c r="W899" s="7"/>
      <c r="X899" s="7"/>
    </row>
    <row r="900" spans="1:24" x14ac:dyDescent="0.2">
      <c r="A900" s="7"/>
      <c r="B900" s="7"/>
      <c r="C900" s="7"/>
      <c r="D900" s="25"/>
      <c r="E900" s="25"/>
      <c r="F900" s="25"/>
      <c r="G900" s="25"/>
      <c r="H900" s="25"/>
      <c r="I900" s="25"/>
      <c r="J900" s="25"/>
      <c r="K900" s="25"/>
      <c r="L900" s="25"/>
      <c r="M900" s="25"/>
      <c r="N900" s="25"/>
      <c r="O900" s="25"/>
      <c r="P900" s="25"/>
      <c r="Q900" s="7"/>
      <c r="R900" s="7"/>
      <c r="S900" s="7"/>
      <c r="T900" s="7"/>
      <c r="U900" s="7"/>
      <c r="V900" s="7"/>
      <c r="W900" s="7"/>
      <c r="X900" s="7"/>
    </row>
    <row r="901" spans="1:24" x14ac:dyDescent="0.2">
      <c r="A901" s="7"/>
      <c r="B901" s="7"/>
      <c r="C901" s="7"/>
      <c r="D901" s="25"/>
      <c r="E901" s="25"/>
      <c r="F901" s="25"/>
      <c r="G901" s="25"/>
      <c r="H901" s="25"/>
      <c r="I901" s="25"/>
      <c r="J901" s="25"/>
      <c r="K901" s="25"/>
      <c r="L901" s="25"/>
      <c r="M901" s="25"/>
      <c r="N901" s="25"/>
      <c r="O901" s="25"/>
      <c r="P901" s="25"/>
      <c r="Q901" s="7"/>
      <c r="R901" s="7"/>
      <c r="S901" s="7"/>
      <c r="T901" s="7"/>
      <c r="U901" s="7"/>
      <c r="V901" s="7"/>
      <c r="W901" s="7"/>
      <c r="X901" s="7"/>
    </row>
    <row r="902" spans="1:24" x14ac:dyDescent="0.2">
      <c r="A902" s="7"/>
      <c r="B902" s="7"/>
      <c r="C902" s="7"/>
      <c r="D902" s="25"/>
      <c r="E902" s="25"/>
      <c r="F902" s="25"/>
      <c r="G902" s="25"/>
      <c r="H902" s="25"/>
      <c r="I902" s="25"/>
      <c r="J902" s="25"/>
      <c r="K902" s="25"/>
      <c r="L902" s="25"/>
      <c r="M902" s="25"/>
      <c r="N902" s="25"/>
      <c r="O902" s="25"/>
      <c r="P902" s="25"/>
      <c r="Q902" s="7"/>
      <c r="R902" s="7"/>
      <c r="S902" s="7"/>
      <c r="T902" s="7"/>
      <c r="U902" s="7"/>
      <c r="V902" s="7"/>
      <c r="W902" s="7"/>
      <c r="X902" s="7"/>
    </row>
    <row r="903" spans="1:24" x14ac:dyDescent="0.2">
      <c r="A903" s="7"/>
      <c r="B903" s="7"/>
      <c r="C903" s="7"/>
      <c r="D903" s="25"/>
      <c r="E903" s="25"/>
      <c r="F903" s="25"/>
      <c r="G903" s="25"/>
      <c r="H903" s="25"/>
      <c r="I903" s="25"/>
      <c r="J903" s="25"/>
      <c r="K903" s="25"/>
      <c r="L903" s="25"/>
      <c r="M903" s="25"/>
      <c r="N903" s="25"/>
      <c r="O903" s="25"/>
      <c r="P903" s="25"/>
      <c r="Q903" s="7"/>
      <c r="R903" s="7"/>
      <c r="S903" s="7"/>
      <c r="T903" s="7"/>
      <c r="U903" s="7"/>
      <c r="V903" s="7"/>
      <c r="W903" s="7"/>
      <c r="X903" s="7"/>
    </row>
    <row r="904" spans="1:24" x14ac:dyDescent="0.2">
      <c r="A904" s="7"/>
      <c r="B904" s="7"/>
      <c r="C904" s="7"/>
      <c r="D904" s="25"/>
      <c r="E904" s="25"/>
      <c r="F904" s="25"/>
      <c r="G904" s="25"/>
      <c r="H904" s="25"/>
      <c r="I904" s="25"/>
      <c r="J904" s="25"/>
      <c r="K904" s="25"/>
      <c r="L904" s="25"/>
      <c r="M904" s="25"/>
      <c r="N904" s="25"/>
      <c r="O904" s="25"/>
      <c r="P904" s="25"/>
      <c r="Q904" s="7"/>
      <c r="R904" s="7"/>
      <c r="S904" s="7"/>
      <c r="T904" s="7"/>
      <c r="U904" s="7"/>
      <c r="V904" s="7"/>
      <c r="W904" s="7"/>
      <c r="X904" s="7"/>
    </row>
    <row r="905" spans="1:24" x14ac:dyDescent="0.2">
      <c r="A905" s="7"/>
      <c r="B905" s="7"/>
      <c r="C905" s="7"/>
      <c r="D905" s="25"/>
      <c r="E905" s="25"/>
      <c r="F905" s="25"/>
      <c r="G905" s="25"/>
      <c r="H905" s="25"/>
      <c r="I905" s="25"/>
      <c r="J905" s="25"/>
      <c r="K905" s="25"/>
      <c r="L905" s="25"/>
      <c r="M905" s="25"/>
      <c r="N905" s="25"/>
      <c r="O905" s="25"/>
      <c r="P905" s="25"/>
      <c r="Q905" s="7"/>
      <c r="R905" s="7"/>
      <c r="S905" s="7"/>
      <c r="T905" s="7"/>
      <c r="U905" s="7"/>
      <c r="V905" s="7"/>
      <c r="W905" s="7"/>
      <c r="X905" s="7"/>
    </row>
    <row r="906" spans="1:24" x14ac:dyDescent="0.2">
      <c r="A906" s="7"/>
      <c r="B906" s="7"/>
      <c r="C906" s="7"/>
      <c r="D906" s="25"/>
      <c r="E906" s="25"/>
      <c r="F906" s="25"/>
      <c r="G906" s="25"/>
      <c r="H906" s="25"/>
      <c r="I906" s="25"/>
      <c r="J906" s="25"/>
      <c r="K906" s="25"/>
      <c r="L906" s="25"/>
      <c r="M906" s="25"/>
      <c r="N906" s="25"/>
      <c r="O906" s="25"/>
      <c r="P906" s="25"/>
      <c r="Q906" s="7"/>
      <c r="R906" s="7"/>
      <c r="S906" s="7"/>
      <c r="T906" s="7"/>
      <c r="U906" s="7"/>
      <c r="V906" s="7"/>
      <c r="W906" s="7"/>
      <c r="X906" s="7"/>
    </row>
    <row r="907" spans="1:24" x14ac:dyDescent="0.2">
      <c r="A907" s="7"/>
      <c r="B907" s="7"/>
      <c r="C907" s="7"/>
      <c r="D907" s="25"/>
      <c r="E907" s="25"/>
      <c r="F907" s="25"/>
      <c r="G907" s="25"/>
      <c r="H907" s="25"/>
      <c r="I907" s="25"/>
      <c r="J907" s="25"/>
      <c r="K907" s="25"/>
      <c r="L907" s="25"/>
      <c r="M907" s="25"/>
      <c r="N907" s="25"/>
      <c r="O907" s="25"/>
      <c r="P907" s="25"/>
      <c r="Q907" s="7"/>
      <c r="R907" s="7"/>
      <c r="S907" s="7"/>
      <c r="T907" s="7"/>
      <c r="U907" s="7"/>
      <c r="V907" s="7"/>
      <c r="W907" s="7"/>
      <c r="X907" s="7"/>
    </row>
    <row r="908" spans="1:24" x14ac:dyDescent="0.2">
      <c r="A908" s="7"/>
      <c r="B908" s="7"/>
      <c r="C908" s="7"/>
      <c r="D908" s="25"/>
      <c r="E908" s="25"/>
      <c r="F908" s="25"/>
      <c r="G908" s="25"/>
      <c r="H908" s="25"/>
      <c r="I908" s="25"/>
      <c r="J908" s="25"/>
      <c r="K908" s="25"/>
      <c r="L908" s="25"/>
      <c r="M908" s="25"/>
      <c r="N908" s="25"/>
      <c r="O908" s="25"/>
      <c r="P908" s="25"/>
      <c r="Q908" s="7"/>
      <c r="R908" s="7"/>
      <c r="S908" s="7"/>
      <c r="T908" s="7"/>
      <c r="U908" s="7"/>
      <c r="V908" s="7"/>
      <c r="W908" s="7"/>
      <c r="X908" s="7"/>
    </row>
    <row r="909" spans="1:24" x14ac:dyDescent="0.2">
      <c r="A909" s="7"/>
      <c r="B909" s="7"/>
      <c r="C909" s="7"/>
      <c r="D909" s="25"/>
      <c r="E909" s="25"/>
      <c r="F909" s="25"/>
      <c r="G909" s="25"/>
      <c r="H909" s="25"/>
      <c r="I909" s="25"/>
      <c r="J909" s="25"/>
      <c r="K909" s="25"/>
      <c r="L909" s="25"/>
      <c r="M909" s="25"/>
      <c r="N909" s="25"/>
      <c r="O909" s="25"/>
      <c r="P909" s="25"/>
      <c r="Q909" s="7"/>
      <c r="R909" s="7"/>
      <c r="S909" s="7"/>
      <c r="T909" s="7"/>
      <c r="U909" s="7"/>
      <c r="V909" s="7"/>
      <c r="W909" s="7"/>
      <c r="X909" s="7"/>
    </row>
    <row r="910" spans="1:24" x14ac:dyDescent="0.2">
      <c r="A910" s="7"/>
      <c r="B910" s="7"/>
      <c r="C910" s="7"/>
      <c r="D910" s="25"/>
      <c r="E910" s="25"/>
      <c r="F910" s="25"/>
      <c r="G910" s="25"/>
      <c r="H910" s="25"/>
      <c r="I910" s="25"/>
      <c r="J910" s="25"/>
      <c r="K910" s="25"/>
      <c r="L910" s="25"/>
      <c r="M910" s="25"/>
      <c r="N910" s="25"/>
      <c r="O910" s="25"/>
      <c r="P910" s="25"/>
      <c r="Q910" s="7"/>
      <c r="R910" s="7"/>
      <c r="S910" s="7"/>
      <c r="T910" s="7"/>
      <c r="U910" s="7"/>
      <c r="V910" s="7"/>
      <c r="W910" s="7"/>
      <c r="X910" s="7"/>
    </row>
    <row r="911" spans="1:24" x14ac:dyDescent="0.2">
      <c r="A911" s="7"/>
      <c r="B911" s="7"/>
      <c r="C911" s="7"/>
      <c r="D911" s="25"/>
      <c r="E911" s="25"/>
      <c r="F911" s="25"/>
      <c r="G911" s="25"/>
      <c r="H911" s="25"/>
      <c r="I911" s="25"/>
      <c r="J911" s="25"/>
      <c r="K911" s="25"/>
      <c r="L911" s="25"/>
      <c r="M911" s="25"/>
      <c r="N911" s="25"/>
      <c r="O911" s="25"/>
      <c r="P911" s="25"/>
      <c r="Q911" s="7"/>
      <c r="R911" s="7"/>
      <c r="S911" s="7"/>
      <c r="T911" s="7"/>
      <c r="U911" s="7"/>
      <c r="V911" s="7"/>
      <c r="W911" s="7"/>
      <c r="X911" s="7"/>
    </row>
    <row r="912" spans="1:24" x14ac:dyDescent="0.2">
      <c r="A912" s="7"/>
      <c r="B912" s="7"/>
      <c r="C912" s="7"/>
      <c r="D912" s="25"/>
      <c r="E912" s="25"/>
      <c r="F912" s="25"/>
      <c r="G912" s="25"/>
      <c r="H912" s="25"/>
      <c r="I912" s="25"/>
      <c r="J912" s="25"/>
      <c r="K912" s="25"/>
      <c r="L912" s="25"/>
      <c r="M912" s="25"/>
      <c r="N912" s="25"/>
      <c r="O912" s="25"/>
      <c r="P912" s="25"/>
      <c r="Q912" s="7"/>
      <c r="R912" s="7"/>
      <c r="S912" s="7"/>
      <c r="T912" s="7"/>
      <c r="U912" s="7"/>
      <c r="V912" s="7"/>
      <c r="W912" s="7"/>
      <c r="X912" s="7"/>
    </row>
    <row r="913" spans="1:24" x14ac:dyDescent="0.2">
      <c r="A913" s="7"/>
      <c r="B913" s="7"/>
      <c r="C913" s="7"/>
      <c r="D913" s="25"/>
      <c r="E913" s="25"/>
      <c r="F913" s="25"/>
      <c r="G913" s="25"/>
      <c r="H913" s="25"/>
      <c r="I913" s="25"/>
      <c r="J913" s="25"/>
      <c r="K913" s="25"/>
      <c r="L913" s="25"/>
      <c r="M913" s="25"/>
      <c r="N913" s="25"/>
      <c r="O913" s="25"/>
      <c r="P913" s="25"/>
      <c r="Q913" s="7"/>
      <c r="R913" s="7"/>
      <c r="S913" s="7"/>
      <c r="T913" s="7"/>
      <c r="U913" s="7"/>
      <c r="V913" s="7"/>
      <c r="W913" s="7"/>
      <c r="X913" s="7"/>
    </row>
    <row r="914" spans="1:24" x14ac:dyDescent="0.2">
      <c r="A914" s="7"/>
      <c r="B914" s="7"/>
      <c r="C914" s="7"/>
      <c r="D914" s="25"/>
      <c r="E914" s="25"/>
      <c r="F914" s="25"/>
      <c r="G914" s="25"/>
      <c r="H914" s="25"/>
      <c r="I914" s="25"/>
      <c r="J914" s="25"/>
      <c r="K914" s="25"/>
      <c r="L914" s="25"/>
      <c r="M914" s="25"/>
      <c r="N914" s="25"/>
      <c r="O914" s="25"/>
      <c r="P914" s="25"/>
      <c r="Q914" s="7"/>
      <c r="R914" s="7"/>
      <c r="S914" s="7"/>
      <c r="T914" s="7"/>
      <c r="U914" s="7"/>
      <c r="V914" s="7"/>
      <c r="W914" s="7"/>
      <c r="X914" s="7"/>
    </row>
    <row r="915" spans="1:24" x14ac:dyDescent="0.2">
      <c r="A915" s="7"/>
      <c r="B915" s="7"/>
      <c r="C915" s="7"/>
      <c r="D915" s="25"/>
      <c r="E915" s="25"/>
      <c r="F915" s="25"/>
      <c r="G915" s="25"/>
      <c r="H915" s="25"/>
      <c r="I915" s="25"/>
      <c r="J915" s="25"/>
      <c r="K915" s="25"/>
      <c r="L915" s="25"/>
      <c r="M915" s="25"/>
      <c r="N915" s="25"/>
      <c r="O915" s="25"/>
      <c r="P915" s="25"/>
      <c r="Q915" s="7"/>
      <c r="R915" s="7"/>
      <c r="S915" s="7"/>
      <c r="T915" s="7"/>
      <c r="U915" s="7"/>
      <c r="V915" s="7"/>
      <c r="W915" s="7"/>
      <c r="X915" s="7"/>
    </row>
    <row r="916" spans="1:24" x14ac:dyDescent="0.2">
      <c r="A916" s="7"/>
      <c r="B916" s="7"/>
      <c r="C916" s="7"/>
      <c r="D916" s="25"/>
      <c r="E916" s="25"/>
      <c r="F916" s="25"/>
      <c r="G916" s="25"/>
      <c r="H916" s="25"/>
      <c r="I916" s="25"/>
      <c r="J916" s="25"/>
      <c r="K916" s="25"/>
      <c r="L916" s="25"/>
      <c r="M916" s="25"/>
      <c r="N916" s="25"/>
      <c r="O916" s="25"/>
      <c r="P916" s="25"/>
      <c r="Q916" s="7"/>
      <c r="R916" s="7"/>
      <c r="S916" s="7"/>
      <c r="T916" s="7"/>
      <c r="U916" s="7"/>
      <c r="V916" s="7"/>
      <c r="W916" s="7"/>
      <c r="X916" s="7"/>
    </row>
    <row r="917" spans="1:24" x14ac:dyDescent="0.2">
      <c r="A917" s="7"/>
      <c r="B917" s="7"/>
      <c r="C917" s="7"/>
      <c r="D917" s="25"/>
      <c r="E917" s="25"/>
      <c r="F917" s="25"/>
      <c r="G917" s="25"/>
      <c r="H917" s="25"/>
      <c r="I917" s="25"/>
      <c r="J917" s="25"/>
      <c r="K917" s="25"/>
      <c r="L917" s="25"/>
      <c r="M917" s="25"/>
      <c r="N917" s="25"/>
      <c r="O917" s="25"/>
      <c r="P917" s="25"/>
      <c r="Q917" s="7"/>
      <c r="R917" s="7"/>
      <c r="S917" s="7"/>
      <c r="T917" s="7"/>
      <c r="U917" s="7"/>
      <c r="V917" s="7"/>
      <c r="W917" s="7"/>
      <c r="X917" s="7"/>
    </row>
    <row r="918" spans="1:24" x14ac:dyDescent="0.2">
      <c r="A918" s="7"/>
      <c r="B918" s="7"/>
      <c r="C918" s="7"/>
      <c r="D918" s="25"/>
      <c r="E918" s="25"/>
      <c r="F918" s="25"/>
      <c r="G918" s="25"/>
      <c r="H918" s="25"/>
      <c r="I918" s="25"/>
      <c r="J918" s="25"/>
      <c r="K918" s="25"/>
      <c r="L918" s="25"/>
      <c r="M918" s="25"/>
      <c r="N918" s="25"/>
      <c r="O918" s="25"/>
      <c r="P918" s="25"/>
      <c r="Q918" s="7"/>
      <c r="R918" s="7"/>
      <c r="S918" s="7"/>
      <c r="T918" s="7"/>
      <c r="U918" s="7"/>
      <c r="V918" s="7"/>
      <c r="W918" s="7"/>
      <c r="X918" s="7"/>
    </row>
    <row r="919" spans="1:24" x14ac:dyDescent="0.2">
      <c r="A919" s="7"/>
      <c r="B919" s="7"/>
      <c r="C919" s="7"/>
      <c r="D919" s="25"/>
      <c r="E919" s="25"/>
      <c r="F919" s="25"/>
      <c r="G919" s="25"/>
      <c r="H919" s="25"/>
      <c r="I919" s="25"/>
      <c r="J919" s="25"/>
      <c r="K919" s="25"/>
      <c r="L919" s="25"/>
      <c r="M919" s="25"/>
      <c r="N919" s="25"/>
      <c r="O919" s="25"/>
      <c r="P919" s="25"/>
      <c r="Q919" s="7"/>
      <c r="R919" s="7"/>
      <c r="S919" s="7"/>
      <c r="T919" s="7"/>
      <c r="U919" s="7"/>
      <c r="V919" s="7"/>
      <c r="W919" s="7"/>
      <c r="X919" s="7"/>
    </row>
    <row r="920" spans="1:24" x14ac:dyDescent="0.2">
      <c r="A920" s="7"/>
      <c r="B920" s="7"/>
      <c r="C920" s="7"/>
      <c r="D920" s="25"/>
      <c r="E920" s="25"/>
      <c r="F920" s="25"/>
      <c r="G920" s="25"/>
      <c r="H920" s="25"/>
      <c r="I920" s="25"/>
      <c r="J920" s="25"/>
      <c r="K920" s="25"/>
      <c r="L920" s="25"/>
      <c r="M920" s="25"/>
      <c r="N920" s="25"/>
      <c r="O920" s="25"/>
      <c r="P920" s="25"/>
      <c r="Q920" s="7"/>
      <c r="R920" s="7"/>
      <c r="S920" s="7"/>
      <c r="T920" s="7"/>
      <c r="U920" s="7"/>
      <c r="V920" s="7"/>
      <c r="W920" s="7"/>
      <c r="X920" s="7"/>
    </row>
    <row r="921" spans="1:24" x14ac:dyDescent="0.2">
      <c r="A921" s="7"/>
      <c r="B921" s="7"/>
      <c r="C921" s="7"/>
      <c r="D921" s="25"/>
      <c r="E921" s="25"/>
      <c r="F921" s="25"/>
      <c r="G921" s="25"/>
      <c r="H921" s="25"/>
      <c r="I921" s="25"/>
      <c r="J921" s="25"/>
      <c r="K921" s="25"/>
      <c r="L921" s="25"/>
      <c r="M921" s="25"/>
      <c r="N921" s="25"/>
      <c r="O921" s="25"/>
      <c r="P921" s="25"/>
      <c r="Q921" s="7"/>
      <c r="R921" s="7"/>
      <c r="S921" s="7"/>
      <c r="T921" s="7"/>
      <c r="U921" s="7"/>
      <c r="V921" s="7"/>
      <c r="W921" s="7"/>
      <c r="X921" s="7"/>
    </row>
    <row r="922" spans="1:24" x14ac:dyDescent="0.2">
      <c r="A922" s="7"/>
      <c r="B922" s="7"/>
      <c r="C922" s="7"/>
      <c r="D922" s="25"/>
      <c r="E922" s="25"/>
      <c r="F922" s="25"/>
      <c r="G922" s="25"/>
      <c r="H922" s="25"/>
      <c r="I922" s="25"/>
      <c r="J922" s="25"/>
      <c r="K922" s="25"/>
      <c r="L922" s="25"/>
      <c r="M922" s="25"/>
      <c r="N922" s="25"/>
      <c r="O922" s="25"/>
      <c r="P922" s="25"/>
      <c r="Q922" s="7"/>
      <c r="R922" s="7"/>
      <c r="S922" s="7"/>
      <c r="T922" s="7"/>
      <c r="U922" s="7"/>
      <c r="V922" s="7"/>
      <c r="W922" s="7"/>
      <c r="X922" s="7"/>
    </row>
    <row r="923" spans="1:24" x14ac:dyDescent="0.2">
      <c r="A923" s="7"/>
      <c r="B923" s="7"/>
      <c r="C923" s="7"/>
      <c r="D923" s="25"/>
      <c r="E923" s="25"/>
      <c r="F923" s="25"/>
      <c r="G923" s="25"/>
      <c r="H923" s="25"/>
      <c r="I923" s="25"/>
      <c r="J923" s="25"/>
      <c r="K923" s="25"/>
      <c r="L923" s="25"/>
      <c r="M923" s="25"/>
      <c r="N923" s="25"/>
      <c r="O923" s="25"/>
      <c r="P923" s="25"/>
      <c r="Q923" s="7"/>
      <c r="R923" s="7"/>
      <c r="S923" s="7"/>
      <c r="T923" s="7"/>
      <c r="U923" s="7"/>
      <c r="V923" s="7"/>
      <c r="W923" s="7"/>
      <c r="X923" s="7"/>
    </row>
    <row r="924" spans="1:24" x14ac:dyDescent="0.2">
      <c r="A924" s="7"/>
      <c r="B924" s="7"/>
      <c r="C924" s="7"/>
      <c r="D924" s="25"/>
      <c r="E924" s="25"/>
      <c r="F924" s="25"/>
      <c r="G924" s="25"/>
      <c r="H924" s="25"/>
      <c r="I924" s="25"/>
      <c r="J924" s="25"/>
      <c r="K924" s="25"/>
      <c r="L924" s="25"/>
      <c r="M924" s="25"/>
      <c r="N924" s="25"/>
      <c r="O924" s="25"/>
      <c r="P924" s="25"/>
      <c r="Q924" s="7"/>
      <c r="R924" s="7"/>
      <c r="S924" s="7"/>
      <c r="T924" s="7"/>
      <c r="U924" s="7"/>
      <c r="V924" s="7"/>
      <c r="W924" s="7"/>
      <c r="X924" s="7"/>
    </row>
    <row r="925" spans="1:24" x14ac:dyDescent="0.2">
      <c r="A925" s="7"/>
      <c r="B925" s="7"/>
      <c r="C925" s="7"/>
      <c r="D925" s="25"/>
      <c r="E925" s="25"/>
      <c r="F925" s="25"/>
      <c r="G925" s="25"/>
      <c r="H925" s="25"/>
      <c r="I925" s="25"/>
      <c r="J925" s="25"/>
      <c r="K925" s="25"/>
      <c r="L925" s="25"/>
      <c r="M925" s="25"/>
      <c r="N925" s="25"/>
      <c r="O925" s="25"/>
      <c r="P925" s="25"/>
      <c r="Q925" s="7"/>
      <c r="R925" s="7"/>
      <c r="S925" s="7"/>
      <c r="T925" s="7"/>
      <c r="U925" s="7"/>
      <c r="V925" s="7"/>
      <c r="W925" s="7"/>
      <c r="X925" s="7"/>
    </row>
    <row r="926" spans="1:24" x14ac:dyDescent="0.2">
      <c r="A926" s="7"/>
      <c r="B926" s="7"/>
      <c r="C926" s="7"/>
      <c r="D926" s="25"/>
      <c r="E926" s="25"/>
      <c r="F926" s="25"/>
      <c r="G926" s="25"/>
      <c r="H926" s="25"/>
      <c r="I926" s="25"/>
      <c r="J926" s="25"/>
      <c r="K926" s="25"/>
      <c r="L926" s="25"/>
      <c r="M926" s="25"/>
      <c r="N926" s="25"/>
      <c r="O926" s="25"/>
      <c r="P926" s="25"/>
      <c r="Q926" s="7"/>
      <c r="R926" s="7"/>
      <c r="S926" s="7"/>
      <c r="T926" s="7"/>
      <c r="U926" s="7"/>
      <c r="V926" s="7"/>
      <c r="W926" s="7"/>
      <c r="X926" s="7"/>
    </row>
    <row r="927" spans="1:24" x14ac:dyDescent="0.2">
      <c r="A927" s="7"/>
      <c r="B927" s="7"/>
      <c r="C927" s="7"/>
      <c r="D927" s="25"/>
      <c r="E927" s="25"/>
      <c r="F927" s="25"/>
      <c r="G927" s="25"/>
      <c r="H927" s="25"/>
      <c r="I927" s="25"/>
      <c r="J927" s="25"/>
      <c r="K927" s="25"/>
      <c r="L927" s="25"/>
      <c r="M927" s="25"/>
      <c r="N927" s="25"/>
      <c r="O927" s="25"/>
      <c r="P927" s="25"/>
      <c r="Q927" s="7"/>
      <c r="R927" s="7"/>
      <c r="S927" s="7"/>
      <c r="T927" s="7"/>
      <c r="U927" s="7"/>
      <c r="V927" s="7"/>
      <c r="W927" s="7"/>
      <c r="X927" s="7"/>
    </row>
    <row r="928" spans="1:24" x14ac:dyDescent="0.2">
      <c r="A928" s="7"/>
      <c r="B928" s="7"/>
      <c r="C928" s="7"/>
      <c r="D928" s="25"/>
      <c r="E928" s="25"/>
      <c r="F928" s="25"/>
      <c r="G928" s="25"/>
      <c r="H928" s="25"/>
      <c r="I928" s="25"/>
      <c r="J928" s="25"/>
      <c r="K928" s="25"/>
      <c r="L928" s="25"/>
      <c r="M928" s="25"/>
      <c r="N928" s="25"/>
      <c r="O928" s="25"/>
      <c r="P928" s="25"/>
      <c r="Q928" s="7"/>
      <c r="R928" s="7"/>
      <c r="S928" s="7"/>
      <c r="T928" s="7"/>
      <c r="U928" s="7"/>
      <c r="V928" s="7"/>
      <c r="W928" s="7"/>
      <c r="X928" s="7"/>
    </row>
    <row r="929" spans="1:24" x14ac:dyDescent="0.2">
      <c r="A929" s="7"/>
      <c r="B929" s="7"/>
      <c r="C929" s="7"/>
      <c r="D929" s="25"/>
      <c r="E929" s="25"/>
      <c r="F929" s="25"/>
      <c r="G929" s="25"/>
      <c r="H929" s="25"/>
      <c r="I929" s="25"/>
      <c r="J929" s="25"/>
      <c r="K929" s="25"/>
      <c r="L929" s="25"/>
      <c r="M929" s="25"/>
      <c r="N929" s="25"/>
      <c r="O929" s="25"/>
      <c r="P929" s="25"/>
      <c r="Q929" s="7"/>
      <c r="R929" s="7"/>
      <c r="S929" s="7"/>
      <c r="T929" s="7"/>
      <c r="U929" s="7"/>
      <c r="V929" s="7"/>
      <c r="W929" s="7"/>
      <c r="X929" s="7"/>
    </row>
    <row r="930" spans="1:24" x14ac:dyDescent="0.2">
      <c r="A930" s="7"/>
      <c r="B930" s="7"/>
      <c r="C930" s="7"/>
      <c r="D930" s="25"/>
      <c r="E930" s="25"/>
      <c r="F930" s="25"/>
      <c r="G930" s="25"/>
      <c r="H930" s="25"/>
      <c r="I930" s="25"/>
      <c r="J930" s="25"/>
      <c r="K930" s="25"/>
      <c r="L930" s="25"/>
      <c r="M930" s="25"/>
      <c r="N930" s="25"/>
      <c r="O930" s="25"/>
      <c r="P930" s="25"/>
      <c r="Q930" s="7"/>
      <c r="R930" s="7"/>
      <c r="S930" s="7"/>
      <c r="T930" s="7"/>
      <c r="U930" s="7"/>
      <c r="V930" s="7"/>
      <c r="W930" s="7"/>
      <c r="X930" s="7"/>
    </row>
    <row r="931" spans="1:24" x14ac:dyDescent="0.2">
      <c r="A931" s="7"/>
      <c r="B931" s="7"/>
      <c r="C931" s="7"/>
      <c r="D931" s="25"/>
      <c r="E931" s="25"/>
      <c r="F931" s="25"/>
      <c r="G931" s="25"/>
      <c r="H931" s="25"/>
      <c r="I931" s="25"/>
      <c r="J931" s="25"/>
      <c r="K931" s="25"/>
      <c r="L931" s="25"/>
      <c r="M931" s="25"/>
      <c r="N931" s="25"/>
      <c r="O931" s="25"/>
      <c r="P931" s="25"/>
      <c r="Q931" s="7"/>
      <c r="R931" s="7"/>
      <c r="S931" s="7"/>
      <c r="T931" s="7"/>
      <c r="U931" s="7"/>
      <c r="V931" s="7"/>
      <c r="W931" s="7"/>
      <c r="X931" s="7"/>
    </row>
    <row r="932" spans="1:24" x14ac:dyDescent="0.2">
      <c r="A932" s="7"/>
      <c r="B932" s="7"/>
      <c r="C932" s="7"/>
      <c r="D932" s="25"/>
      <c r="E932" s="25"/>
      <c r="F932" s="25"/>
      <c r="G932" s="25"/>
      <c r="H932" s="25"/>
      <c r="I932" s="25"/>
      <c r="J932" s="25"/>
      <c r="K932" s="25"/>
      <c r="L932" s="25"/>
      <c r="M932" s="25"/>
      <c r="N932" s="25"/>
      <c r="O932" s="25"/>
      <c r="P932" s="25"/>
      <c r="Q932" s="7"/>
      <c r="R932" s="7"/>
      <c r="S932" s="7"/>
      <c r="T932" s="7"/>
      <c r="U932" s="7"/>
      <c r="V932" s="7"/>
      <c r="W932" s="7"/>
      <c r="X932" s="7"/>
    </row>
    <row r="933" spans="1:24" x14ac:dyDescent="0.2">
      <c r="A933" s="7"/>
      <c r="B933" s="7"/>
      <c r="C933" s="7"/>
      <c r="D933" s="25"/>
      <c r="E933" s="25"/>
      <c r="F933" s="25"/>
      <c r="G933" s="25"/>
      <c r="H933" s="25"/>
      <c r="I933" s="25"/>
      <c r="J933" s="25"/>
      <c r="K933" s="25"/>
      <c r="L933" s="25"/>
      <c r="M933" s="25"/>
      <c r="N933" s="25"/>
      <c r="O933" s="25"/>
      <c r="P933" s="25"/>
      <c r="Q933" s="7"/>
      <c r="R933" s="7"/>
      <c r="S933" s="7"/>
      <c r="T933" s="7"/>
      <c r="U933" s="7"/>
      <c r="V933" s="7"/>
      <c r="W933" s="7"/>
      <c r="X933" s="7"/>
    </row>
    <row r="934" spans="1:24" x14ac:dyDescent="0.2">
      <c r="A934" s="7"/>
      <c r="B934" s="7"/>
      <c r="C934" s="7"/>
      <c r="D934" s="25"/>
      <c r="E934" s="25"/>
      <c r="F934" s="25"/>
      <c r="G934" s="25"/>
      <c r="H934" s="25"/>
      <c r="I934" s="25"/>
      <c r="J934" s="25"/>
      <c r="K934" s="25"/>
      <c r="L934" s="25"/>
      <c r="M934" s="25"/>
      <c r="N934" s="25"/>
      <c r="O934" s="25"/>
      <c r="P934" s="25"/>
      <c r="Q934" s="7"/>
      <c r="R934" s="7"/>
      <c r="S934" s="7"/>
      <c r="T934" s="7"/>
      <c r="U934" s="7"/>
      <c r="V934" s="7"/>
      <c r="W934" s="7"/>
      <c r="X934" s="7"/>
    </row>
    <row r="935" spans="1:24" x14ac:dyDescent="0.2">
      <c r="A935" s="7"/>
      <c r="B935" s="7"/>
      <c r="C935" s="7"/>
      <c r="D935" s="25"/>
      <c r="E935" s="25"/>
      <c r="F935" s="25"/>
      <c r="G935" s="25"/>
      <c r="H935" s="25"/>
      <c r="I935" s="25"/>
      <c r="J935" s="25"/>
      <c r="K935" s="25"/>
      <c r="L935" s="25"/>
      <c r="M935" s="25"/>
      <c r="N935" s="25"/>
      <c r="O935" s="25"/>
      <c r="P935" s="25"/>
      <c r="Q935" s="7"/>
      <c r="R935" s="7"/>
      <c r="S935" s="7"/>
      <c r="T935" s="7"/>
      <c r="U935" s="7"/>
      <c r="V935" s="7"/>
      <c r="W935" s="7"/>
      <c r="X935" s="7"/>
    </row>
    <row r="936" spans="1:24" x14ac:dyDescent="0.2">
      <c r="A936" s="7"/>
      <c r="B936" s="7"/>
      <c r="C936" s="7"/>
      <c r="D936" s="25"/>
      <c r="E936" s="25"/>
      <c r="F936" s="25"/>
      <c r="G936" s="25"/>
      <c r="H936" s="25"/>
      <c r="I936" s="25"/>
      <c r="J936" s="25"/>
      <c r="K936" s="25"/>
      <c r="L936" s="25"/>
      <c r="M936" s="25"/>
      <c r="N936" s="25"/>
      <c r="O936" s="25"/>
      <c r="P936" s="25"/>
      <c r="Q936" s="7"/>
      <c r="R936" s="7"/>
      <c r="S936" s="7"/>
      <c r="T936" s="7"/>
      <c r="U936" s="7"/>
      <c r="V936" s="7"/>
      <c r="W936" s="7"/>
      <c r="X936" s="7"/>
    </row>
    <row r="937" spans="1:24" x14ac:dyDescent="0.2">
      <c r="A937" s="7"/>
      <c r="B937" s="7"/>
      <c r="C937" s="7"/>
      <c r="D937" s="25"/>
      <c r="E937" s="25"/>
      <c r="F937" s="25"/>
      <c r="G937" s="25"/>
      <c r="H937" s="25"/>
      <c r="I937" s="25"/>
      <c r="J937" s="25"/>
      <c r="K937" s="25"/>
      <c r="L937" s="25"/>
      <c r="M937" s="25"/>
      <c r="N937" s="25"/>
      <c r="O937" s="25"/>
      <c r="P937" s="25"/>
      <c r="Q937" s="7"/>
      <c r="R937" s="7"/>
      <c r="S937" s="7"/>
      <c r="T937" s="7"/>
      <c r="U937" s="7"/>
      <c r="V937" s="7"/>
      <c r="W937" s="7"/>
      <c r="X937" s="7"/>
    </row>
    <row r="938" spans="1:24" x14ac:dyDescent="0.2">
      <c r="A938" s="7"/>
      <c r="B938" s="7"/>
      <c r="C938" s="7"/>
      <c r="D938" s="25"/>
      <c r="E938" s="25"/>
      <c r="F938" s="25"/>
      <c r="G938" s="25"/>
      <c r="H938" s="25"/>
      <c r="I938" s="25"/>
      <c r="J938" s="25"/>
      <c r="K938" s="25"/>
      <c r="L938" s="25"/>
      <c r="M938" s="25"/>
      <c r="N938" s="25"/>
      <c r="O938" s="25"/>
      <c r="P938" s="25"/>
      <c r="Q938" s="7"/>
      <c r="R938" s="7"/>
      <c r="S938" s="7"/>
      <c r="T938" s="7"/>
      <c r="U938" s="7"/>
      <c r="V938" s="7"/>
      <c r="W938" s="7"/>
      <c r="X938" s="7"/>
    </row>
    <row r="939" spans="1:24" x14ac:dyDescent="0.2">
      <c r="A939" s="7"/>
      <c r="B939" s="7"/>
      <c r="C939" s="7"/>
      <c r="D939" s="25"/>
      <c r="E939" s="25"/>
      <c r="F939" s="25"/>
      <c r="G939" s="25"/>
      <c r="H939" s="25"/>
      <c r="I939" s="25"/>
      <c r="J939" s="25"/>
      <c r="K939" s="25"/>
      <c r="L939" s="25"/>
      <c r="M939" s="25"/>
      <c r="N939" s="25"/>
      <c r="O939" s="25"/>
      <c r="P939" s="25"/>
      <c r="Q939" s="7"/>
      <c r="R939" s="7"/>
      <c r="S939" s="7"/>
      <c r="T939" s="7"/>
      <c r="U939" s="7"/>
      <c r="V939" s="7"/>
      <c r="W939" s="7"/>
      <c r="X939" s="7"/>
    </row>
    <row r="940" spans="1:24" x14ac:dyDescent="0.2">
      <c r="A940" s="7"/>
      <c r="B940" s="7"/>
      <c r="C940" s="7"/>
      <c r="D940" s="25"/>
      <c r="E940" s="25"/>
      <c r="F940" s="25"/>
      <c r="G940" s="25"/>
      <c r="H940" s="25"/>
      <c r="I940" s="25"/>
      <c r="J940" s="25"/>
      <c r="K940" s="25"/>
      <c r="L940" s="25"/>
      <c r="M940" s="25"/>
      <c r="N940" s="25"/>
      <c r="O940" s="25"/>
      <c r="P940" s="25"/>
      <c r="Q940" s="7"/>
      <c r="R940" s="7"/>
      <c r="S940" s="7"/>
      <c r="T940" s="7"/>
      <c r="U940" s="7"/>
      <c r="V940" s="7"/>
      <c r="W940" s="7"/>
      <c r="X940" s="7"/>
    </row>
    <row r="941" spans="1:24" x14ac:dyDescent="0.2">
      <c r="A941" s="7"/>
      <c r="B941" s="7"/>
      <c r="C941" s="7"/>
      <c r="D941" s="25"/>
      <c r="E941" s="25"/>
      <c r="F941" s="25"/>
      <c r="G941" s="25"/>
      <c r="H941" s="25"/>
      <c r="I941" s="25"/>
      <c r="J941" s="25"/>
      <c r="K941" s="25"/>
      <c r="L941" s="25"/>
      <c r="M941" s="25"/>
      <c r="N941" s="25"/>
      <c r="O941" s="25"/>
      <c r="P941" s="25"/>
      <c r="Q941" s="7"/>
      <c r="R941" s="7"/>
      <c r="S941" s="7"/>
      <c r="T941" s="7"/>
      <c r="U941" s="7"/>
      <c r="V941" s="7"/>
      <c r="W941" s="7"/>
      <c r="X941" s="7"/>
    </row>
    <row r="942" spans="1:24" x14ac:dyDescent="0.2">
      <c r="A942" s="7"/>
      <c r="B942" s="7"/>
      <c r="C942" s="7"/>
      <c r="D942" s="25"/>
      <c r="E942" s="25"/>
      <c r="F942" s="25"/>
      <c r="G942" s="25"/>
      <c r="H942" s="25"/>
      <c r="I942" s="25"/>
      <c r="J942" s="25"/>
      <c r="K942" s="25"/>
      <c r="L942" s="25"/>
      <c r="M942" s="25"/>
      <c r="N942" s="25"/>
      <c r="O942" s="25"/>
      <c r="P942" s="25"/>
      <c r="Q942" s="7"/>
      <c r="R942" s="7"/>
      <c r="S942" s="7"/>
      <c r="T942" s="7"/>
      <c r="U942" s="7"/>
      <c r="V942" s="7"/>
      <c r="W942" s="7"/>
      <c r="X942" s="7"/>
    </row>
    <row r="943" spans="1:24" x14ac:dyDescent="0.2">
      <c r="A943" s="7"/>
      <c r="B943" s="7"/>
      <c r="C943" s="7"/>
      <c r="D943" s="25"/>
      <c r="E943" s="25"/>
      <c r="F943" s="25"/>
      <c r="G943" s="25"/>
      <c r="H943" s="25"/>
      <c r="I943" s="25"/>
      <c r="J943" s="25"/>
      <c r="K943" s="25"/>
      <c r="L943" s="25"/>
      <c r="M943" s="25"/>
      <c r="N943" s="25"/>
      <c r="O943" s="25"/>
      <c r="P943" s="25"/>
      <c r="Q943" s="7"/>
      <c r="R943" s="7"/>
      <c r="S943" s="7"/>
      <c r="T943" s="7"/>
      <c r="U943" s="7"/>
      <c r="V943" s="7"/>
      <c r="W943" s="7"/>
      <c r="X943" s="7"/>
    </row>
    <row r="944" spans="1:24" x14ac:dyDescent="0.2">
      <c r="A944" s="7"/>
      <c r="B944" s="7"/>
      <c r="C944" s="7"/>
      <c r="D944" s="25"/>
      <c r="E944" s="25"/>
      <c r="F944" s="25"/>
      <c r="G944" s="25"/>
      <c r="H944" s="25"/>
      <c r="I944" s="25"/>
      <c r="J944" s="25"/>
      <c r="K944" s="25"/>
      <c r="L944" s="25"/>
      <c r="M944" s="25"/>
      <c r="N944" s="25"/>
      <c r="O944" s="25"/>
      <c r="P944" s="25"/>
      <c r="Q944" s="7"/>
      <c r="R944" s="7"/>
      <c r="S944" s="7"/>
      <c r="T944" s="7"/>
      <c r="U944" s="7"/>
      <c r="V944" s="7"/>
      <c r="W944" s="7"/>
      <c r="X944" s="7"/>
    </row>
    <row r="945" spans="1:24" x14ac:dyDescent="0.2">
      <c r="A945" s="7"/>
      <c r="B945" s="7"/>
      <c r="C945" s="7"/>
      <c r="D945" s="25"/>
      <c r="E945" s="25"/>
      <c r="F945" s="25"/>
      <c r="G945" s="25"/>
      <c r="H945" s="25"/>
      <c r="I945" s="25"/>
      <c r="J945" s="25"/>
      <c r="K945" s="25"/>
      <c r="L945" s="25"/>
      <c r="M945" s="25"/>
      <c r="N945" s="25"/>
      <c r="O945" s="25"/>
      <c r="P945" s="25"/>
      <c r="Q945" s="7"/>
      <c r="R945" s="7"/>
      <c r="S945" s="7"/>
      <c r="T945" s="7"/>
      <c r="U945" s="7"/>
      <c r="V945" s="7"/>
      <c r="W945" s="7"/>
      <c r="X945" s="7"/>
    </row>
    <row r="946" spans="1:24" x14ac:dyDescent="0.2">
      <c r="A946" s="7"/>
      <c r="B946" s="7"/>
      <c r="C946" s="7"/>
      <c r="D946" s="25"/>
      <c r="E946" s="25"/>
      <c r="F946" s="25"/>
      <c r="G946" s="25"/>
      <c r="H946" s="25"/>
      <c r="I946" s="25"/>
      <c r="J946" s="25"/>
      <c r="K946" s="25"/>
      <c r="L946" s="25"/>
      <c r="M946" s="25"/>
      <c r="N946" s="25"/>
      <c r="O946" s="25"/>
      <c r="P946" s="25"/>
      <c r="Q946" s="7"/>
      <c r="R946" s="7"/>
      <c r="S946" s="7"/>
      <c r="T946" s="7"/>
      <c r="U946" s="7"/>
      <c r="V946" s="7"/>
      <c r="W946" s="7"/>
      <c r="X946" s="7"/>
    </row>
    <row r="947" spans="1:24" x14ac:dyDescent="0.2">
      <c r="A947" s="7"/>
      <c r="B947" s="7"/>
      <c r="C947" s="7"/>
      <c r="D947" s="25"/>
      <c r="E947" s="25"/>
      <c r="F947" s="25"/>
      <c r="G947" s="25"/>
      <c r="H947" s="25"/>
      <c r="I947" s="25"/>
      <c r="J947" s="25"/>
      <c r="K947" s="25"/>
      <c r="L947" s="25"/>
      <c r="M947" s="25"/>
      <c r="N947" s="25"/>
      <c r="O947" s="25"/>
      <c r="P947" s="25"/>
      <c r="Q947" s="7"/>
      <c r="R947" s="7"/>
      <c r="S947" s="7"/>
      <c r="T947" s="7"/>
      <c r="U947" s="7"/>
      <c r="V947" s="7"/>
      <c r="W947" s="7"/>
      <c r="X947" s="7"/>
    </row>
    <row r="948" spans="1:24" x14ac:dyDescent="0.2">
      <c r="A948" s="7"/>
      <c r="B948" s="7"/>
      <c r="C948" s="7"/>
      <c r="D948" s="25"/>
      <c r="E948" s="25"/>
      <c r="F948" s="25"/>
      <c r="G948" s="25"/>
      <c r="H948" s="25"/>
      <c r="I948" s="25"/>
      <c r="J948" s="25"/>
      <c r="K948" s="25"/>
      <c r="L948" s="25"/>
      <c r="M948" s="25"/>
      <c r="N948" s="25"/>
      <c r="O948" s="25"/>
      <c r="P948" s="25"/>
      <c r="Q948" s="7"/>
      <c r="R948" s="7"/>
      <c r="S948" s="7"/>
      <c r="T948" s="7"/>
      <c r="U948" s="7"/>
      <c r="V948" s="7"/>
      <c r="W948" s="7"/>
      <c r="X948" s="7"/>
    </row>
    <row r="949" spans="1:24" x14ac:dyDescent="0.2">
      <c r="A949" s="7"/>
      <c r="B949" s="7"/>
      <c r="C949" s="7"/>
      <c r="D949" s="25"/>
      <c r="E949" s="25"/>
      <c r="F949" s="25"/>
      <c r="G949" s="25"/>
      <c r="H949" s="25"/>
      <c r="I949" s="25"/>
      <c r="J949" s="25"/>
      <c r="K949" s="25"/>
      <c r="L949" s="25"/>
      <c r="M949" s="25"/>
      <c r="N949" s="25"/>
      <c r="O949" s="25"/>
      <c r="P949" s="25"/>
      <c r="Q949" s="7"/>
      <c r="R949" s="7"/>
      <c r="S949" s="7"/>
      <c r="T949" s="7"/>
      <c r="U949" s="7"/>
      <c r="V949" s="7"/>
      <c r="W949" s="7"/>
      <c r="X949" s="7"/>
    </row>
    <row r="950" spans="1:24" x14ac:dyDescent="0.2">
      <c r="A950" s="7"/>
      <c r="B950" s="7"/>
      <c r="C950" s="7"/>
      <c r="D950" s="25"/>
      <c r="E950" s="25"/>
      <c r="F950" s="25"/>
      <c r="G950" s="25"/>
      <c r="H950" s="25"/>
      <c r="I950" s="25"/>
      <c r="J950" s="25"/>
      <c r="K950" s="25"/>
      <c r="L950" s="25"/>
      <c r="M950" s="25"/>
      <c r="N950" s="25"/>
      <c r="O950" s="25"/>
      <c r="P950" s="25"/>
      <c r="Q950" s="7"/>
      <c r="R950" s="7"/>
      <c r="S950" s="7"/>
      <c r="T950" s="7"/>
      <c r="U950" s="7"/>
      <c r="V950" s="7"/>
      <c r="W950" s="7"/>
      <c r="X950" s="7"/>
    </row>
    <row r="951" spans="1:24" x14ac:dyDescent="0.2">
      <c r="A951" s="7"/>
      <c r="B951" s="7"/>
      <c r="C951" s="7"/>
      <c r="D951" s="25"/>
      <c r="E951" s="25"/>
      <c r="F951" s="25"/>
      <c r="G951" s="25"/>
      <c r="H951" s="25"/>
      <c r="I951" s="25"/>
      <c r="J951" s="25"/>
      <c r="K951" s="25"/>
      <c r="L951" s="25"/>
      <c r="M951" s="25"/>
      <c r="N951" s="25"/>
      <c r="O951" s="25"/>
      <c r="P951" s="25"/>
      <c r="Q951" s="7"/>
      <c r="R951" s="7"/>
      <c r="S951" s="7"/>
      <c r="T951" s="7"/>
      <c r="U951" s="7"/>
      <c r="V951" s="7"/>
      <c r="W951" s="7"/>
      <c r="X951" s="7"/>
    </row>
    <row r="952" spans="1:24" x14ac:dyDescent="0.2">
      <c r="A952" s="7"/>
      <c r="B952" s="7"/>
      <c r="C952" s="7"/>
      <c r="D952" s="25"/>
      <c r="E952" s="25"/>
      <c r="F952" s="25"/>
      <c r="G952" s="25"/>
      <c r="H952" s="25"/>
      <c r="I952" s="25"/>
      <c r="J952" s="25"/>
      <c r="K952" s="25"/>
      <c r="L952" s="25"/>
      <c r="M952" s="25"/>
      <c r="N952" s="25"/>
      <c r="O952" s="25"/>
      <c r="P952" s="25"/>
      <c r="Q952" s="7"/>
      <c r="R952" s="7"/>
      <c r="S952" s="7"/>
      <c r="T952" s="7"/>
      <c r="U952" s="7"/>
      <c r="V952" s="7"/>
      <c r="W952" s="7"/>
      <c r="X952" s="7"/>
    </row>
    <row r="953" spans="1:24" x14ac:dyDescent="0.2">
      <c r="A953" s="7"/>
      <c r="B953" s="7"/>
      <c r="C953" s="7"/>
      <c r="D953" s="25"/>
      <c r="E953" s="25"/>
      <c r="F953" s="25"/>
      <c r="G953" s="25"/>
      <c r="H953" s="25"/>
      <c r="I953" s="25"/>
      <c r="J953" s="25"/>
      <c r="K953" s="25"/>
      <c r="L953" s="25"/>
      <c r="M953" s="25"/>
      <c r="N953" s="25"/>
      <c r="O953" s="25"/>
      <c r="P953" s="25"/>
      <c r="Q953" s="7"/>
      <c r="R953" s="7"/>
      <c r="S953" s="7"/>
      <c r="T953" s="7"/>
      <c r="U953" s="7"/>
      <c r="V953" s="7"/>
      <c r="W953" s="7"/>
      <c r="X953" s="7"/>
    </row>
    <row r="954" spans="1:24" x14ac:dyDescent="0.2">
      <c r="A954" s="7"/>
      <c r="B954" s="7"/>
      <c r="C954" s="7"/>
      <c r="D954" s="25"/>
      <c r="E954" s="25"/>
      <c r="F954" s="25"/>
      <c r="G954" s="25"/>
      <c r="H954" s="25"/>
      <c r="I954" s="25"/>
      <c r="J954" s="25"/>
      <c r="K954" s="25"/>
      <c r="L954" s="25"/>
      <c r="M954" s="25"/>
      <c r="N954" s="25"/>
      <c r="O954" s="25"/>
      <c r="P954" s="25"/>
      <c r="Q954" s="7"/>
      <c r="R954" s="7"/>
      <c r="S954" s="7"/>
      <c r="T954" s="7"/>
      <c r="U954" s="7"/>
      <c r="V954" s="7"/>
      <c r="W954" s="7"/>
      <c r="X954" s="7"/>
    </row>
    <row r="955" spans="1:24" x14ac:dyDescent="0.2">
      <c r="A955" s="7"/>
      <c r="B955" s="7"/>
      <c r="C955" s="7"/>
      <c r="D955" s="25"/>
      <c r="E955" s="25"/>
      <c r="F955" s="25"/>
      <c r="G955" s="25"/>
      <c r="H955" s="25"/>
      <c r="I955" s="25"/>
      <c r="J955" s="25"/>
      <c r="K955" s="25"/>
      <c r="L955" s="25"/>
      <c r="M955" s="25"/>
      <c r="N955" s="25"/>
      <c r="O955" s="25"/>
      <c r="P955" s="25"/>
      <c r="Q955" s="7"/>
      <c r="R955" s="7"/>
      <c r="S955" s="7"/>
      <c r="T955" s="7"/>
      <c r="U955" s="7"/>
      <c r="V955" s="7"/>
      <c r="W955" s="7"/>
      <c r="X955" s="7"/>
    </row>
    <row r="956" spans="1:24" x14ac:dyDescent="0.2">
      <c r="A956" s="7"/>
      <c r="B956" s="7"/>
      <c r="C956" s="7"/>
      <c r="D956" s="25"/>
      <c r="E956" s="25"/>
      <c r="F956" s="25"/>
      <c r="G956" s="25"/>
      <c r="H956" s="25"/>
      <c r="I956" s="25"/>
      <c r="J956" s="25"/>
      <c r="K956" s="25"/>
      <c r="L956" s="25"/>
      <c r="M956" s="25"/>
      <c r="N956" s="25"/>
      <c r="O956" s="25"/>
      <c r="P956" s="25"/>
      <c r="Q956" s="7"/>
      <c r="R956" s="7"/>
      <c r="S956" s="7"/>
      <c r="T956" s="7"/>
      <c r="U956" s="7"/>
      <c r="V956" s="7"/>
      <c r="W956" s="7"/>
      <c r="X956" s="7"/>
    </row>
    <row r="957" spans="1:24" x14ac:dyDescent="0.2">
      <c r="A957" s="7"/>
      <c r="B957" s="7"/>
      <c r="C957" s="7"/>
      <c r="D957" s="25"/>
      <c r="E957" s="25"/>
      <c r="F957" s="25"/>
      <c r="G957" s="25"/>
      <c r="H957" s="25"/>
      <c r="I957" s="25"/>
      <c r="J957" s="25"/>
      <c r="K957" s="25"/>
      <c r="L957" s="25"/>
      <c r="M957" s="25"/>
      <c r="N957" s="25"/>
      <c r="O957" s="25"/>
      <c r="P957" s="25"/>
      <c r="Q957" s="7"/>
      <c r="R957" s="7"/>
      <c r="S957" s="7"/>
      <c r="T957" s="7"/>
      <c r="U957" s="7"/>
      <c r="V957" s="7"/>
      <c r="W957" s="7"/>
      <c r="X957" s="7"/>
    </row>
    <row r="958" spans="1:24" x14ac:dyDescent="0.2">
      <c r="A958" s="7"/>
      <c r="B958" s="7"/>
      <c r="C958" s="7"/>
      <c r="D958" s="25"/>
      <c r="E958" s="25"/>
      <c r="F958" s="25"/>
      <c r="G958" s="25"/>
      <c r="H958" s="25"/>
      <c r="I958" s="25"/>
      <c r="J958" s="25"/>
      <c r="K958" s="25"/>
      <c r="L958" s="25"/>
      <c r="M958" s="25"/>
      <c r="N958" s="25"/>
      <c r="O958" s="25"/>
      <c r="P958" s="25"/>
      <c r="Q958" s="7"/>
      <c r="R958" s="7"/>
      <c r="S958" s="7"/>
      <c r="T958" s="7"/>
      <c r="U958" s="7"/>
      <c r="V958" s="7"/>
      <c r="W958" s="7"/>
      <c r="X958" s="7"/>
    </row>
    <row r="959" spans="1:24" x14ac:dyDescent="0.2">
      <c r="A959" s="7"/>
      <c r="B959" s="7"/>
      <c r="C959" s="7"/>
      <c r="D959" s="25"/>
      <c r="E959" s="25"/>
      <c r="F959" s="25"/>
      <c r="G959" s="25"/>
      <c r="H959" s="25"/>
      <c r="I959" s="25"/>
      <c r="J959" s="25"/>
      <c r="K959" s="25"/>
      <c r="L959" s="25"/>
      <c r="M959" s="25"/>
      <c r="N959" s="25"/>
      <c r="O959" s="25"/>
      <c r="P959" s="25"/>
      <c r="Q959" s="7"/>
      <c r="R959" s="7"/>
      <c r="S959" s="7"/>
      <c r="T959" s="7"/>
      <c r="U959" s="7"/>
      <c r="V959" s="7"/>
      <c r="W959" s="7"/>
      <c r="X959" s="7"/>
    </row>
    <row r="960" spans="1:24" x14ac:dyDescent="0.2">
      <c r="A960" s="7"/>
      <c r="B960" s="7"/>
      <c r="C960" s="7"/>
      <c r="D960" s="25"/>
      <c r="E960" s="25"/>
      <c r="F960" s="25"/>
      <c r="G960" s="25"/>
      <c r="H960" s="25"/>
      <c r="I960" s="25"/>
      <c r="J960" s="25"/>
      <c r="K960" s="25"/>
      <c r="L960" s="25"/>
      <c r="M960" s="25"/>
      <c r="N960" s="25"/>
      <c r="O960" s="25"/>
      <c r="P960" s="25"/>
      <c r="Q960" s="7"/>
      <c r="R960" s="7"/>
      <c r="S960" s="7"/>
      <c r="T960" s="7"/>
      <c r="U960" s="7"/>
      <c r="V960" s="7"/>
      <c r="W960" s="7"/>
      <c r="X960" s="7"/>
    </row>
    <row r="961" spans="1:24" x14ac:dyDescent="0.2">
      <c r="A961" s="7"/>
      <c r="B961" s="7"/>
      <c r="C961" s="7"/>
      <c r="D961" s="25"/>
      <c r="E961" s="25"/>
      <c r="F961" s="25"/>
      <c r="G961" s="25"/>
      <c r="H961" s="25"/>
      <c r="I961" s="25"/>
      <c r="J961" s="25"/>
      <c r="K961" s="25"/>
      <c r="L961" s="25"/>
      <c r="M961" s="25"/>
      <c r="N961" s="25"/>
      <c r="O961" s="25"/>
      <c r="P961" s="25"/>
      <c r="Q961" s="7"/>
      <c r="R961" s="7"/>
      <c r="S961" s="7"/>
      <c r="T961" s="7"/>
      <c r="U961" s="7"/>
      <c r="V961" s="7"/>
      <c r="W961" s="7"/>
      <c r="X961" s="7"/>
    </row>
    <row r="962" spans="1:24" x14ac:dyDescent="0.2">
      <c r="A962" s="7"/>
      <c r="B962" s="7"/>
      <c r="C962" s="7"/>
      <c r="D962" s="25"/>
      <c r="E962" s="25"/>
      <c r="F962" s="25"/>
      <c r="G962" s="25"/>
      <c r="H962" s="25"/>
      <c r="I962" s="25"/>
      <c r="J962" s="25"/>
      <c r="K962" s="25"/>
      <c r="L962" s="25"/>
      <c r="M962" s="25"/>
      <c r="N962" s="25"/>
      <c r="O962" s="25"/>
      <c r="P962" s="25"/>
      <c r="Q962" s="7"/>
      <c r="R962" s="7"/>
      <c r="S962" s="7"/>
      <c r="T962" s="7"/>
      <c r="U962" s="7"/>
      <c r="V962" s="7"/>
      <c r="W962" s="7"/>
      <c r="X962" s="7"/>
    </row>
    <row r="963" spans="1:24" x14ac:dyDescent="0.2">
      <c r="A963" s="7"/>
      <c r="B963" s="7"/>
      <c r="C963" s="7"/>
      <c r="D963" s="25"/>
      <c r="E963" s="25"/>
      <c r="F963" s="25"/>
      <c r="G963" s="25"/>
      <c r="H963" s="25"/>
      <c r="I963" s="25"/>
      <c r="J963" s="25"/>
      <c r="K963" s="25"/>
      <c r="L963" s="25"/>
      <c r="M963" s="25"/>
      <c r="N963" s="25"/>
      <c r="O963" s="25"/>
      <c r="P963" s="25"/>
      <c r="Q963" s="7"/>
      <c r="R963" s="7"/>
      <c r="S963" s="7"/>
      <c r="T963" s="7"/>
      <c r="U963" s="7"/>
      <c r="V963" s="7"/>
      <c r="W963" s="7"/>
      <c r="X963" s="7"/>
    </row>
    <row r="964" spans="1:24" x14ac:dyDescent="0.2">
      <c r="A964" s="7"/>
      <c r="B964" s="7"/>
      <c r="C964" s="7"/>
      <c r="D964" s="25"/>
      <c r="E964" s="25"/>
      <c r="F964" s="25"/>
      <c r="G964" s="25"/>
      <c r="H964" s="25"/>
      <c r="I964" s="25"/>
      <c r="J964" s="25"/>
      <c r="K964" s="25"/>
      <c r="L964" s="25"/>
      <c r="M964" s="25"/>
      <c r="N964" s="25"/>
      <c r="O964" s="25"/>
      <c r="P964" s="25"/>
      <c r="Q964" s="7"/>
      <c r="R964" s="7"/>
      <c r="S964" s="7"/>
      <c r="T964" s="7"/>
      <c r="U964" s="7"/>
      <c r="V964" s="7"/>
      <c r="W964" s="7"/>
      <c r="X964" s="7"/>
    </row>
    <row r="965" spans="1:24" x14ac:dyDescent="0.2">
      <c r="A965" s="7"/>
      <c r="B965" s="7"/>
      <c r="C965" s="7"/>
      <c r="D965" s="25"/>
      <c r="E965" s="25"/>
      <c r="F965" s="25"/>
      <c r="G965" s="25"/>
      <c r="H965" s="25"/>
      <c r="I965" s="25"/>
      <c r="J965" s="25"/>
      <c r="K965" s="25"/>
      <c r="L965" s="25"/>
      <c r="M965" s="25"/>
      <c r="N965" s="25"/>
      <c r="O965" s="25"/>
      <c r="P965" s="25"/>
      <c r="Q965" s="7"/>
      <c r="R965" s="7"/>
      <c r="S965" s="7"/>
      <c r="T965" s="7"/>
      <c r="U965" s="7"/>
      <c r="V965" s="7"/>
      <c r="W965" s="7"/>
      <c r="X965" s="7"/>
    </row>
    <row r="966" spans="1:24" x14ac:dyDescent="0.2">
      <c r="A966" s="7"/>
      <c r="B966" s="7"/>
      <c r="C966" s="7"/>
      <c r="D966" s="25"/>
      <c r="E966" s="25"/>
      <c r="F966" s="25"/>
      <c r="G966" s="25"/>
      <c r="H966" s="25"/>
      <c r="I966" s="25"/>
      <c r="J966" s="25"/>
      <c r="K966" s="25"/>
      <c r="L966" s="25"/>
      <c r="M966" s="25"/>
      <c r="N966" s="25"/>
      <c r="O966" s="25"/>
      <c r="P966" s="25"/>
      <c r="Q966" s="7"/>
      <c r="R966" s="7"/>
      <c r="S966" s="7"/>
      <c r="T966" s="7"/>
      <c r="U966" s="7"/>
      <c r="V966" s="7"/>
      <c r="W966" s="7"/>
      <c r="X966" s="7"/>
    </row>
    <row r="967" spans="1:24" x14ac:dyDescent="0.2">
      <c r="A967" s="7"/>
      <c r="B967" s="7"/>
      <c r="C967" s="7"/>
      <c r="D967" s="25"/>
      <c r="E967" s="25"/>
      <c r="F967" s="25"/>
      <c r="G967" s="25"/>
      <c r="H967" s="25"/>
      <c r="I967" s="25"/>
      <c r="J967" s="25"/>
      <c r="K967" s="25"/>
      <c r="L967" s="25"/>
      <c r="M967" s="25"/>
      <c r="N967" s="25"/>
      <c r="O967" s="25"/>
      <c r="P967" s="25"/>
      <c r="Q967" s="7"/>
      <c r="R967" s="7"/>
      <c r="S967" s="7"/>
      <c r="T967" s="7"/>
      <c r="U967" s="7"/>
      <c r="V967" s="7"/>
      <c r="W967" s="7"/>
      <c r="X967" s="7"/>
    </row>
    <row r="968" spans="1:24" x14ac:dyDescent="0.2">
      <c r="A968" s="7"/>
      <c r="B968" s="7"/>
      <c r="C968" s="7"/>
      <c r="D968" s="25"/>
      <c r="E968" s="25"/>
      <c r="F968" s="25"/>
      <c r="G968" s="25"/>
      <c r="H968" s="25"/>
      <c r="I968" s="25"/>
      <c r="J968" s="25"/>
      <c r="K968" s="25"/>
      <c r="L968" s="25"/>
      <c r="M968" s="25"/>
      <c r="N968" s="25"/>
      <c r="O968" s="25"/>
      <c r="P968" s="25"/>
      <c r="Q968" s="7"/>
      <c r="R968" s="7"/>
      <c r="S968" s="7"/>
      <c r="T968" s="7"/>
      <c r="U968" s="7"/>
      <c r="V968" s="7"/>
      <c r="W968" s="7"/>
      <c r="X968" s="7"/>
    </row>
    <row r="969" spans="1:24" x14ac:dyDescent="0.2">
      <c r="A969" s="7"/>
      <c r="B969" s="7"/>
      <c r="C969" s="7"/>
      <c r="D969" s="25"/>
      <c r="E969" s="25"/>
      <c r="F969" s="25"/>
      <c r="G969" s="25"/>
      <c r="H969" s="25"/>
      <c r="I969" s="25"/>
      <c r="J969" s="25"/>
      <c r="K969" s="25"/>
      <c r="L969" s="25"/>
      <c r="M969" s="25"/>
      <c r="N969" s="25"/>
      <c r="O969" s="25"/>
      <c r="P969" s="25"/>
      <c r="Q969" s="7"/>
      <c r="R969" s="7"/>
      <c r="S969" s="7"/>
      <c r="T969" s="7"/>
      <c r="U969" s="7"/>
      <c r="V969" s="7"/>
      <c r="W969" s="7"/>
      <c r="X969" s="7"/>
    </row>
    <row r="970" spans="1:24" x14ac:dyDescent="0.2">
      <c r="A970" s="7"/>
      <c r="B970" s="7"/>
      <c r="C970" s="7"/>
      <c r="D970" s="25"/>
      <c r="E970" s="25"/>
      <c r="F970" s="25"/>
      <c r="G970" s="25"/>
      <c r="H970" s="25"/>
      <c r="I970" s="25"/>
      <c r="J970" s="25"/>
      <c r="K970" s="25"/>
      <c r="L970" s="25"/>
      <c r="M970" s="25"/>
      <c r="N970" s="25"/>
      <c r="O970" s="25"/>
      <c r="P970" s="25"/>
      <c r="Q970" s="7"/>
      <c r="R970" s="7"/>
      <c r="S970" s="7"/>
      <c r="T970" s="7"/>
      <c r="U970" s="7"/>
      <c r="V970" s="7"/>
      <c r="W970" s="7"/>
      <c r="X970" s="7"/>
    </row>
    <row r="971" spans="1:24" x14ac:dyDescent="0.2">
      <c r="A971" s="7"/>
      <c r="B971" s="7"/>
      <c r="C971" s="7"/>
      <c r="D971" s="25"/>
      <c r="E971" s="25"/>
      <c r="F971" s="25"/>
      <c r="G971" s="25"/>
      <c r="H971" s="25"/>
      <c r="I971" s="25"/>
      <c r="J971" s="25"/>
      <c r="K971" s="25"/>
      <c r="L971" s="25"/>
      <c r="M971" s="25"/>
      <c r="N971" s="25"/>
      <c r="O971" s="25"/>
      <c r="P971" s="25"/>
      <c r="Q971" s="7"/>
      <c r="R971" s="7"/>
      <c r="S971" s="7"/>
      <c r="T971" s="7"/>
      <c r="U971" s="7"/>
      <c r="V971" s="7"/>
      <c r="W971" s="7"/>
      <c r="X971" s="7"/>
    </row>
    <row r="972" spans="1:24" x14ac:dyDescent="0.2">
      <c r="A972" s="7"/>
      <c r="B972" s="7"/>
      <c r="C972" s="7"/>
      <c r="D972" s="25"/>
      <c r="E972" s="25"/>
      <c r="F972" s="25"/>
      <c r="G972" s="25"/>
      <c r="H972" s="25"/>
      <c r="I972" s="25"/>
      <c r="J972" s="25"/>
      <c r="K972" s="25"/>
      <c r="L972" s="25"/>
      <c r="M972" s="25"/>
      <c r="N972" s="25"/>
      <c r="O972" s="25"/>
      <c r="P972" s="25"/>
      <c r="Q972" s="7"/>
      <c r="R972" s="7"/>
      <c r="S972" s="7"/>
      <c r="T972" s="7"/>
      <c r="U972" s="7"/>
      <c r="V972" s="7"/>
      <c r="W972" s="7"/>
      <c r="X972" s="7"/>
    </row>
    <row r="973" spans="1:24" x14ac:dyDescent="0.2">
      <c r="A973" s="7"/>
      <c r="B973" s="7"/>
      <c r="C973" s="7"/>
      <c r="D973" s="25"/>
      <c r="E973" s="25"/>
      <c r="F973" s="25"/>
      <c r="G973" s="25"/>
      <c r="H973" s="25"/>
      <c r="I973" s="25"/>
      <c r="J973" s="25"/>
      <c r="K973" s="25"/>
      <c r="L973" s="25"/>
      <c r="M973" s="25"/>
      <c r="N973" s="25"/>
      <c r="O973" s="25"/>
      <c r="P973" s="25"/>
      <c r="Q973" s="7"/>
      <c r="R973" s="7"/>
      <c r="S973" s="7"/>
      <c r="T973" s="7"/>
      <c r="U973" s="7"/>
      <c r="V973" s="7"/>
      <c r="W973" s="7"/>
      <c r="X973" s="7"/>
    </row>
    <row r="974" spans="1:24" x14ac:dyDescent="0.2">
      <c r="A974" s="7"/>
      <c r="B974" s="7"/>
      <c r="C974" s="7"/>
      <c r="D974" s="25"/>
      <c r="E974" s="25"/>
      <c r="F974" s="25"/>
      <c r="G974" s="25"/>
      <c r="H974" s="25"/>
      <c r="I974" s="25"/>
      <c r="J974" s="25"/>
      <c r="K974" s="25"/>
      <c r="L974" s="25"/>
      <c r="M974" s="25"/>
      <c r="N974" s="25"/>
      <c r="O974" s="25"/>
      <c r="P974" s="25"/>
      <c r="Q974" s="7"/>
      <c r="R974" s="7"/>
      <c r="S974" s="7"/>
      <c r="T974" s="7"/>
      <c r="U974" s="7"/>
      <c r="V974" s="7"/>
      <c r="W974" s="7"/>
      <c r="X974" s="7"/>
    </row>
    <row r="975" spans="1:24" x14ac:dyDescent="0.2">
      <c r="A975" s="7"/>
      <c r="B975" s="7"/>
      <c r="C975" s="7"/>
      <c r="D975" s="25"/>
      <c r="E975" s="25"/>
      <c r="F975" s="25"/>
      <c r="G975" s="25"/>
      <c r="H975" s="25"/>
      <c r="I975" s="25"/>
      <c r="J975" s="25"/>
      <c r="K975" s="25"/>
      <c r="L975" s="25"/>
      <c r="M975" s="25"/>
      <c r="N975" s="25"/>
      <c r="O975" s="25"/>
      <c r="P975" s="25"/>
      <c r="Q975" s="7"/>
      <c r="R975" s="7"/>
      <c r="S975" s="7"/>
      <c r="T975" s="7"/>
      <c r="U975" s="7"/>
      <c r="V975" s="7"/>
      <c r="W975" s="7"/>
      <c r="X975" s="7"/>
    </row>
    <row r="976" spans="1:24" x14ac:dyDescent="0.2">
      <c r="A976" s="7"/>
      <c r="B976" s="7"/>
      <c r="C976" s="7"/>
      <c r="D976" s="25"/>
      <c r="E976" s="25"/>
      <c r="F976" s="25"/>
      <c r="G976" s="25"/>
      <c r="H976" s="25"/>
      <c r="I976" s="25"/>
      <c r="J976" s="25"/>
      <c r="K976" s="25"/>
      <c r="L976" s="25"/>
      <c r="M976" s="25"/>
      <c r="N976" s="25"/>
      <c r="O976" s="25"/>
      <c r="P976" s="25"/>
      <c r="Q976" s="7"/>
      <c r="R976" s="7"/>
      <c r="S976" s="7"/>
      <c r="T976" s="7"/>
      <c r="U976" s="7"/>
      <c r="V976" s="7"/>
      <c r="W976" s="7"/>
      <c r="X976" s="7"/>
    </row>
    <row r="977" spans="1:24" x14ac:dyDescent="0.2">
      <c r="A977" s="7"/>
      <c r="B977" s="7"/>
      <c r="C977" s="7"/>
      <c r="D977" s="25"/>
      <c r="E977" s="25"/>
      <c r="F977" s="25"/>
      <c r="G977" s="25"/>
      <c r="H977" s="25"/>
      <c r="I977" s="25"/>
      <c r="J977" s="25"/>
      <c r="K977" s="25"/>
      <c r="L977" s="25"/>
      <c r="M977" s="25"/>
      <c r="N977" s="25"/>
      <c r="O977" s="25"/>
      <c r="P977" s="25"/>
      <c r="Q977" s="7"/>
      <c r="R977" s="7"/>
      <c r="S977" s="7"/>
      <c r="T977" s="7"/>
      <c r="U977" s="7"/>
      <c r="V977" s="7"/>
      <c r="W977" s="7"/>
      <c r="X977" s="7"/>
    </row>
    <row r="978" spans="1:24" x14ac:dyDescent="0.2">
      <c r="A978" s="7"/>
      <c r="B978" s="7"/>
      <c r="C978" s="7"/>
      <c r="D978" s="25"/>
      <c r="E978" s="25"/>
      <c r="F978" s="25"/>
      <c r="G978" s="25"/>
      <c r="H978" s="25"/>
      <c r="I978" s="25"/>
      <c r="J978" s="25"/>
      <c r="K978" s="25"/>
      <c r="L978" s="25"/>
      <c r="M978" s="25"/>
      <c r="N978" s="25"/>
      <c r="O978" s="25"/>
      <c r="P978" s="25"/>
      <c r="Q978" s="7"/>
      <c r="R978" s="7"/>
      <c r="S978" s="7"/>
      <c r="T978" s="7"/>
      <c r="U978" s="7"/>
      <c r="V978" s="7"/>
      <c r="W978" s="7"/>
      <c r="X978" s="7"/>
    </row>
    <row r="979" spans="1:24" x14ac:dyDescent="0.2">
      <c r="A979" s="7"/>
      <c r="B979" s="7"/>
      <c r="C979" s="7"/>
      <c r="D979" s="25"/>
      <c r="E979" s="25"/>
      <c r="F979" s="25"/>
      <c r="G979" s="25"/>
      <c r="H979" s="25"/>
      <c r="I979" s="25"/>
      <c r="J979" s="25"/>
      <c r="K979" s="25"/>
      <c r="L979" s="25"/>
      <c r="M979" s="25"/>
      <c r="N979" s="25"/>
      <c r="O979" s="25"/>
      <c r="P979" s="25"/>
      <c r="Q979" s="7"/>
      <c r="R979" s="7"/>
      <c r="S979" s="7"/>
      <c r="T979" s="7"/>
      <c r="U979" s="7"/>
      <c r="V979" s="7"/>
      <c r="W979" s="7"/>
      <c r="X979" s="7"/>
    </row>
    <row r="980" spans="1:24" x14ac:dyDescent="0.2">
      <c r="A980" s="7"/>
      <c r="B980" s="7"/>
      <c r="C980" s="7"/>
      <c r="D980" s="25"/>
      <c r="E980" s="25"/>
      <c r="F980" s="25"/>
      <c r="G980" s="25"/>
      <c r="H980" s="25"/>
      <c r="I980" s="25"/>
      <c r="J980" s="25"/>
      <c r="K980" s="25"/>
      <c r="L980" s="25"/>
      <c r="M980" s="25"/>
      <c r="N980" s="25"/>
      <c r="O980" s="25"/>
      <c r="P980" s="25"/>
      <c r="Q980" s="7"/>
      <c r="R980" s="7"/>
      <c r="S980" s="7"/>
      <c r="T980" s="7"/>
      <c r="U980" s="7"/>
      <c r="V980" s="7"/>
      <c r="W980" s="7"/>
      <c r="X980" s="7"/>
    </row>
    <row r="981" spans="1:24" x14ac:dyDescent="0.2">
      <c r="A981" s="7"/>
      <c r="B981" s="7"/>
      <c r="C981" s="7"/>
      <c r="D981" s="25"/>
      <c r="E981" s="25"/>
      <c r="F981" s="25"/>
      <c r="G981" s="25"/>
      <c r="H981" s="25"/>
      <c r="I981" s="25"/>
      <c r="J981" s="25"/>
      <c r="K981" s="25"/>
      <c r="L981" s="25"/>
      <c r="M981" s="25"/>
      <c r="N981" s="25"/>
      <c r="O981" s="25"/>
      <c r="P981" s="25"/>
      <c r="Q981" s="7"/>
      <c r="R981" s="7"/>
      <c r="S981" s="7"/>
      <c r="T981" s="7"/>
      <c r="U981" s="7"/>
      <c r="V981" s="7"/>
      <c r="W981" s="7"/>
      <c r="X981" s="7"/>
    </row>
    <row r="982" spans="1:24" x14ac:dyDescent="0.2">
      <c r="A982" s="7"/>
      <c r="B982" s="7"/>
      <c r="C982" s="7"/>
      <c r="D982" s="25"/>
      <c r="E982" s="25"/>
      <c r="F982" s="25"/>
      <c r="G982" s="25"/>
      <c r="H982" s="25"/>
      <c r="I982" s="25"/>
      <c r="J982" s="25"/>
      <c r="K982" s="25"/>
      <c r="L982" s="25"/>
      <c r="M982" s="25"/>
      <c r="N982" s="25"/>
      <c r="O982" s="25"/>
      <c r="P982" s="25"/>
      <c r="Q982" s="7"/>
      <c r="R982" s="7"/>
      <c r="S982" s="7"/>
      <c r="T982" s="7"/>
      <c r="U982" s="7"/>
      <c r="V982" s="7"/>
      <c r="W982" s="7"/>
      <c r="X982" s="7"/>
    </row>
    <row r="983" spans="1:24" x14ac:dyDescent="0.2">
      <c r="A983" s="7"/>
      <c r="B983" s="7"/>
      <c r="C983" s="7"/>
      <c r="D983" s="25"/>
      <c r="E983" s="25"/>
      <c r="F983" s="25"/>
      <c r="G983" s="25"/>
      <c r="H983" s="25"/>
      <c r="I983" s="25"/>
      <c r="J983" s="25"/>
      <c r="K983" s="25"/>
      <c r="L983" s="25"/>
      <c r="M983" s="25"/>
      <c r="N983" s="25"/>
      <c r="O983" s="25"/>
      <c r="P983" s="25"/>
      <c r="Q983" s="7"/>
      <c r="R983" s="7"/>
      <c r="S983" s="7"/>
      <c r="T983" s="7"/>
      <c r="U983" s="7"/>
      <c r="V983" s="7"/>
      <c r="W983" s="7"/>
      <c r="X983" s="7"/>
    </row>
    <row r="984" spans="1:24" x14ac:dyDescent="0.2">
      <c r="A984" s="7"/>
      <c r="B984" s="7"/>
      <c r="C984" s="7"/>
      <c r="D984" s="25"/>
      <c r="E984" s="25"/>
      <c r="F984" s="25"/>
      <c r="G984" s="25"/>
      <c r="H984" s="25"/>
      <c r="I984" s="25"/>
      <c r="J984" s="25"/>
      <c r="K984" s="25"/>
      <c r="L984" s="25"/>
      <c r="M984" s="25"/>
      <c r="N984" s="25"/>
      <c r="O984" s="25"/>
      <c r="P984" s="25"/>
      <c r="Q984" s="7"/>
      <c r="R984" s="7"/>
      <c r="S984" s="7"/>
      <c r="T984" s="7"/>
      <c r="U984" s="7"/>
      <c r="V984" s="7"/>
      <c r="W984" s="7"/>
      <c r="X984" s="7"/>
    </row>
    <row r="985" spans="1:24" x14ac:dyDescent="0.2">
      <c r="A985" s="7"/>
      <c r="B985" s="7"/>
      <c r="C985" s="7"/>
      <c r="D985" s="25"/>
      <c r="E985" s="25"/>
      <c r="F985" s="25"/>
      <c r="G985" s="25"/>
      <c r="H985" s="25"/>
      <c r="I985" s="25"/>
      <c r="J985" s="25"/>
      <c r="K985" s="25"/>
      <c r="L985" s="25"/>
      <c r="M985" s="25"/>
      <c r="N985" s="25"/>
      <c r="O985" s="25"/>
      <c r="P985" s="25"/>
      <c r="Q985" s="7"/>
      <c r="R985" s="7"/>
      <c r="S985" s="7"/>
      <c r="T985" s="7"/>
      <c r="U985" s="7"/>
      <c r="V985" s="7"/>
      <c r="W985" s="7"/>
      <c r="X985" s="7"/>
    </row>
    <row r="986" spans="1:24" x14ac:dyDescent="0.2">
      <c r="A986" s="7"/>
      <c r="B986" s="7"/>
      <c r="C986" s="7"/>
      <c r="D986" s="25"/>
      <c r="E986" s="25"/>
      <c r="F986" s="25"/>
      <c r="G986" s="25"/>
      <c r="H986" s="25"/>
      <c r="I986" s="25"/>
      <c r="J986" s="25"/>
      <c r="K986" s="25"/>
      <c r="L986" s="25"/>
      <c r="M986" s="25"/>
      <c r="N986" s="25"/>
      <c r="O986" s="25"/>
      <c r="P986" s="25"/>
      <c r="Q986" s="7"/>
      <c r="R986" s="7"/>
      <c r="S986" s="7"/>
      <c r="T986" s="7"/>
      <c r="U986" s="7"/>
      <c r="V986" s="7"/>
      <c r="W986" s="7"/>
      <c r="X986" s="7"/>
    </row>
    <row r="987" spans="1:24" x14ac:dyDescent="0.2">
      <c r="A987" s="7"/>
      <c r="B987" s="7"/>
      <c r="C987" s="7"/>
      <c r="D987" s="25"/>
      <c r="E987" s="25"/>
      <c r="F987" s="25"/>
      <c r="G987" s="25"/>
      <c r="H987" s="25"/>
      <c r="I987" s="25"/>
      <c r="J987" s="25"/>
      <c r="K987" s="25"/>
      <c r="L987" s="25"/>
      <c r="M987" s="25"/>
      <c r="N987" s="25"/>
      <c r="O987" s="25"/>
      <c r="P987" s="25"/>
      <c r="Q987" s="7"/>
      <c r="R987" s="7"/>
      <c r="S987" s="7"/>
      <c r="T987" s="7"/>
      <c r="U987" s="7"/>
      <c r="V987" s="7"/>
      <c r="W987" s="7"/>
      <c r="X987" s="7"/>
    </row>
    <row r="988" spans="1:24" x14ac:dyDescent="0.2">
      <c r="A988" s="7"/>
      <c r="B988" s="7"/>
      <c r="C988" s="7"/>
      <c r="D988" s="25"/>
      <c r="E988" s="25"/>
      <c r="F988" s="25"/>
      <c r="G988" s="25"/>
      <c r="H988" s="25"/>
      <c r="I988" s="25"/>
      <c r="J988" s="25"/>
      <c r="K988" s="25"/>
      <c r="L988" s="25"/>
      <c r="M988" s="25"/>
      <c r="N988" s="25"/>
      <c r="O988" s="25"/>
      <c r="P988" s="25"/>
      <c r="Q988" s="7"/>
      <c r="R988" s="7"/>
      <c r="S988" s="7"/>
      <c r="T988" s="7"/>
      <c r="U988" s="7"/>
      <c r="V988" s="7"/>
      <c r="W988" s="7"/>
      <c r="X988" s="7"/>
    </row>
    <row r="989" spans="1:24" x14ac:dyDescent="0.2">
      <c r="A989" s="7"/>
      <c r="B989" s="7"/>
      <c r="C989" s="7"/>
      <c r="D989" s="25"/>
      <c r="E989" s="25"/>
      <c r="F989" s="25"/>
      <c r="G989" s="25"/>
      <c r="H989" s="25"/>
      <c r="I989" s="25"/>
      <c r="J989" s="25"/>
      <c r="K989" s="25"/>
      <c r="L989" s="25"/>
      <c r="M989" s="25"/>
      <c r="N989" s="25"/>
      <c r="O989" s="25"/>
      <c r="P989" s="25"/>
      <c r="Q989" s="7"/>
      <c r="R989" s="7"/>
      <c r="S989" s="7"/>
      <c r="T989" s="7"/>
      <c r="U989" s="7"/>
      <c r="V989" s="7"/>
      <c r="W989" s="7"/>
      <c r="X989" s="7"/>
    </row>
    <row r="990" spans="1:24" x14ac:dyDescent="0.2">
      <c r="A990" s="7"/>
      <c r="B990" s="7"/>
      <c r="C990" s="7"/>
      <c r="D990" s="25"/>
      <c r="E990" s="25"/>
      <c r="F990" s="25"/>
      <c r="G990" s="25"/>
      <c r="H990" s="25"/>
      <c r="I990" s="25"/>
      <c r="J990" s="25"/>
      <c r="K990" s="25"/>
      <c r="L990" s="25"/>
      <c r="M990" s="25"/>
      <c r="N990" s="25"/>
      <c r="O990" s="25"/>
      <c r="P990" s="25"/>
      <c r="Q990" s="7"/>
      <c r="R990" s="7"/>
      <c r="S990" s="7"/>
      <c r="T990" s="7"/>
      <c r="U990" s="7"/>
      <c r="V990" s="7"/>
      <c r="W990" s="7"/>
      <c r="X990" s="7"/>
    </row>
    <row r="991" spans="1:24" x14ac:dyDescent="0.2">
      <c r="A991" s="7"/>
      <c r="B991" s="7"/>
      <c r="C991" s="7"/>
      <c r="D991" s="25"/>
      <c r="E991" s="25"/>
      <c r="F991" s="25"/>
      <c r="G991" s="25"/>
      <c r="H991" s="25"/>
      <c r="I991" s="25"/>
      <c r="J991" s="25"/>
      <c r="K991" s="25"/>
      <c r="L991" s="25"/>
      <c r="M991" s="25"/>
      <c r="N991" s="25"/>
      <c r="O991" s="25"/>
      <c r="P991" s="25"/>
      <c r="Q991" s="7"/>
      <c r="R991" s="7"/>
      <c r="S991" s="7"/>
      <c r="T991" s="7"/>
      <c r="U991" s="7"/>
      <c r="V991" s="7"/>
      <c r="W991" s="7"/>
      <c r="X991" s="7"/>
    </row>
    <row r="992" spans="1:24" x14ac:dyDescent="0.2">
      <c r="A992" s="7"/>
      <c r="B992" s="7"/>
      <c r="C992" s="7"/>
      <c r="D992" s="25"/>
      <c r="E992" s="25"/>
      <c r="F992" s="25"/>
      <c r="G992" s="25"/>
      <c r="H992" s="25"/>
      <c r="I992" s="25"/>
      <c r="J992" s="25"/>
      <c r="K992" s="25"/>
      <c r="L992" s="25"/>
      <c r="M992" s="25"/>
      <c r="N992" s="25"/>
      <c r="O992" s="25"/>
      <c r="P992" s="25"/>
      <c r="Q992" s="7"/>
      <c r="R992" s="7"/>
      <c r="S992" s="7"/>
      <c r="T992" s="7"/>
      <c r="U992" s="7"/>
      <c r="V992" s="7"/>
      <c r="W992" s="7"/>
      <c r="X992" s="7"/>
    </row>
    <row r="993" spans="1:24" x14ac:dyDescent="0.2">
      <c r="A993" s="7"/>
      <c r="B993" s="7"/>
      <c r="C993" s="7"/>
      <c r="D993" s="25"/>
      <c r="E993" s="25"/>
      <c r="F993" s="25"/>
      <c r="G993" s="25"/>
      <c r="H993" s="25"/>
      <c r="I993" s="25"/>
      <c r="J993" s="25"/>
      <c r="K993" s="25"/>
      <c r="L993" s="25"/>
      <c r="M993" s="25"/>
      <c r="N993" s="25"/>
      <c r="O993" s="25"/>
      <c r="P993" s="25"/>
      <c r="Q993" s="7"/>
      <c r="R993" s="7"/>
      <c r="S993" s="7"/>
      <c r="T993" s="7"/>
      <c r="U993" s="7"/>
      <c r="V993" s="7"/>
      <c r="W993" s="7"/>
      <c r="X993" s="7"/>
    </row>
    <row r="994" spans="1:24" x14ac:dyDescent="0.2">
      <c r="A994" s="7"/>
      <c r="B994" s="7"/>
      <c r="C994" s="7"/>
      <c r="D994" s="25"/>
      <c r="E994" s="25"/>
      <c r="F994" s="25"/>
      <c r="G994" s="25"/>
      <c r="H994" s="25"/>
      <c r="I994" s="25"/>
      <c r="J994" s="25"/>
      <c r="K994" s="25"/>
      <c r="L994" s="25"/>
      <c r="M994" s="25"/>
      <c r="N994" s="25"/>
      <c r="O994" s="25"/>
      <c r="P994" s="25"/>
      <c r="Q994" s="7"/>
      <c r="R994" s="7"/>
      <c r="S994" s="7"/>
      <c r="T994" s="7"/>
      <c r="U994" s="7"/>
      <c r="V994" s="7"/>
      <c r="W994" s="7"/>
      <c r="X994" s="7"/>
    </row>
    <row r="995" spans="1:24" x14ac:dyDescent="0.2">
      <c r="A995" s="7"/>
      <c r="B995" s="7"/>
      <c r="C995" s="7"/>
      <c r="D995" s="25"/>
      <c r="E995" s="25"/>
      <c r="F995" s="25"/>
      <c r="G995" s="25"/>
      <c r="H995" s="25"/>
      <c r="I995" s="25"/>
      <c r="J995" s="25"/>
      <c r="K995" s="25"/>
      <c r="L995" s="25"/>
      <c r="M995" s="25"/>
      <c r="N995" s="25"/>
      <c r="O995" s="25"/>
      <c r="P995" s="25"/>
      <c r="Q995" s="7"/>
      <c r="R995" s="7"/>
      <c r="S995" s="7"/>
      <c r="T995" s="7"/>
      <c r="U995" s="7"/>
      <c r="V995" s="7"/>
      <c r="W995" s="7"/>
      <c r="X995" s="7"/>
    </row>
    <row r="996" spans="1:24" x14ac:dyDescent="0.2">
      <c r="A996" s="7"/>
      <c r="B996" s="7"/>
      <c r="C996" s="7"/>
      <c r="D996" s="25"/>
      <c r="E996" s="25"/>
      <c r="F996" s="25"/>
      <c r="G996" s="25"/>
      <c r="H996" s="25"/>
      <c r="I996" s="25"/>
      <c r="J996" s="25"/>
      <c r="K996" s="25"/>
      <c r="L996" s="25"/>
      <c r="M996" s="25"/>
      <c r="N996" s="25"/>
      <c r="O996" s="25"/>
      <c r="P996" s="25"/>
      <c r="Q996" s="7"/>
      <c r="R996" s="7"/>
      <c r="S996" s="7"/>
      <c r="T996" s="7"/>
      <c r="U996" s="7"/>
      <c r="V996" s="7"/>
      <c r="W996" s="7"/>
      <c r="X996" s="7"/>
    </row>
    <row r="997" spans="1:24" x14ac:dyDescent="0.2">
      <c r="A997" s="7"/>
      <c r="B997" s="7"/>
      <c r="C997" s="7"/>
      <c r="D997" s="25"/>
      <c r="E997" s="25"/>
      <c r="F997" s="25"/>
      <c r="G997" s="25"/>
      <c r="H997" s="25"/>
      <c r="I997" s="25"/>
      <c r="J997" s="25"/>
      <c r="K997" s="25"/>
      <c r="L997" s="25"/>
      <c r="M997" s="25"/>
      <c r="N997" s="25"/>
      <c r="O997" s="25"/>
      <c r="P997" s="25"/>
      <c r="Q997" s="7"/>
      <c r="R997" s="7"/>
      <c r="S997" s="7"/>
      <c r="T997" s="7"/>
      <c r="U997" s="7"/>
      <c r="V997" s="7"/>
      <c r="W997" s="7"/>
      <c r="X997" s="7"/>
    </row>
    <row r="998" spans="1:24" x14ac:dyDescent="0.2">
      <c r="A998" s="7"/>
      <c r="B998" s="7"/>
      <c r="C998" s="7"/>
      <c r="D998" s="25"/>
      <c r="E998" s="25"/>
      <c r="F998" s="25"/>
      <c r="G998" s="25"/>
      <c r="H998" s="25"/>
      <c r="I998" s="25"/>
      <c r="J998" s="25"/>
      <c r="K998" s="25"/>
      <c r="L998" s="25"/>
      <c r="M998" s="25"/>
      <c r="N998" s="25"/>
      <c r="O998" s="25"/>
      <c r="P998" s="25"/>
      <c r="Q998" s="7"/>
      <c r="R998" s="7"/>
      <c r="S998" s="7"/>
      <c r="T998" s="7"/>
      <c r="U998" s="7"/>
      <c r="V998" s="7"/>
      <c r="W998" s="7"/>
      <c r="X998" s="7"/>
    </row>
    <row r="999" spans="1:24" x14ac:dyDescent="0.2">
      <c r="A999" s="7"/>
      <c r="B999" s="7"/>
      <c r="C999" s="7"/>
      <c r="D999" s="25"/>
      <c r="E999" s="25"/>
      <c r="F999" s="25"/>
      <c r="G999" s="25"/>
      <c r="H999" s="25"/>
      <c r="I999" s="25"/>
      <c r="J999" s="25"/>
      <c r="K999" s="25"/>
      <c r="L999" s="25"/>
      <c r="M999" s="25"/>
      <c r="N999" s="25"/>
      <c r="O999" s="25"/>
      <c r="P999" s="25"/>
      <c r="Q999" s="7"/>
      <c r="R999" s="7"/>
      <c r="S999" s="7"/>
      <c r="T999" s="7"/>
      <c r="U999" s="7"/>
      <c r="V999" s="7"/>
      <c r="W999" s="7"/>
      <c r="X999" s="7"/>
    </row>
    <row r="1000" spans="1:24" x14ac:dyDescent="0.2">
      <c r="A1000" s="7"/>
      <c r="B1000" s="7"/>
      <c r="C1000" s="7"/>
      <c r="D1000" s="25"/>
      <c r="E1000" s="25"/>
      <c r="F1000" s="25"/>
      <c r="G1000" s="25"/>
      <c r="H1000" s="25"/>
      <c r="I1000" s="25"/>
      <c r="J1000" s="25"/>
      <c r="K1000" s="25"/>
      <c r="L1000" s="25"/>
      <c r="M1000" s="25"/>
      <c r="N1000" s="25"/>
      <c r="O1000" s="25"/>
      <c r="P1000" s="25"/>
      <c r="Q1000" s="7"/>
      <c r="R1000" s="7"/>
      <c r="S1000" s="7"/>
      <c r="T1000" s="7"/>
      <c r="U1000" s="7"/>
      <c r="V1000" s="7"/>
      <c r="W1000" s="7"/>
      <c r="X1000" s="7"/>
    </row>
    <row r="1001" spans="1:24" x14ac:dyDescent="0.2">
      <c r="A1001" s="7"/>
      <c r="B1001" s="7"/>
      <c r="C1001" s="7"/>
      <c r="D1001" s="25"/>
      <c r="E1001" s="25"/>
      <c r="F1001" s="25"/>
      <c r="G1001" s="25"/>
      <c r="H1001" s="25"/>
      <c r="I1001" s="25"/>
      <c r="J1001" s="25"/>
      <c r="K1001" s="25"/>
      <c r="L1001" s="25"/>
      <c r="M1001" s="25"/>
      <c r="N1001" s="25"/>
      <c r="O1001" s="25"/>
      <c r="P1001" s="25"/>
      <c r="Q1001" s="7"/>
      <c r="R1001" s="7"/>
      <c r="S1001" s="7"/>
      <c r="T1001" s="7"/>
      <c r="U1001" s="7"/>
      <c r="V1001" s="7"/>
      <c r="W1001" s="7"/>
      <c r="X1001" s="7"/>
    </row>
    <row r="1002" spans="1:24" x14ac:dyDescent="0.2">
      <c r="A1002" s="7"/>
      <c r="B1002" s="7"/>
      <c r="C1002" s="7"/>
      <c r="D1002" s="25"/>
      <c r="E1002" s="25"/>
      <c r="F1002" s="25"/>
      <c r="G1002" s="25"/>
      <c r="H1002" s="25"/>
      <c r="I1002" s="25"/>
      <c r="J1002" s="25"/>
      <c r="K1002" s="25"/>
      <c r="L1002" s="25"/>
      <c r="M1002" s="25"/>
      <c r="N1002" s="25"/>
      <c r="O1002" s="25"/>
      <c r="P1002" s="25"/>
      <c r="Q1002" s="7"/>
      <c r="R1002" s="7"/>
      <c r="S1002" s="7"/>
      <c r="T1002" s="7"/>
      <c r="U1002" s="7"/>
      <c r="V1002" s="7"/>
      <c r="W1002" s="7"/>
      <c r="X1002" s="7"/>
    </row>
    <row r="1003" spans="1:24" x14ac:dyDescent="0.2">
      <c r="A1003" s="7"/>
      <c r="B1003" s="7"/>
      <c r="C1003" s="7"/>
      <c r="D1003" s="25"/>
      <c r="E1003" s="25"/>
      <c r="F1003" s="25"/>
      <c r="G1003" s="25"/>
      <c r="H1003" s="25"/>
      <c r="I1003" s="25"/>
      <c r="J1003" s="25"/>
      <c r="K1003" s="25"/>
      <c r="L1003" s="25"/>
      <c r="M1003" s="25"/>
      <c r="N1003" s="25"/>
      <c r="O1003" s="25"/>
      <c r="P1003" s="25"/>
      <c r="Q1003" s="7"/>
      <c r="R1003" s="7"/>
      <c r="S1003" s="7"/>
      <c r="T1003" s="7"/>
      <c r="U1003" s="7"/>
      <c r="V1003" s="7"/>
      <c r="W1003" s="7"/>
      <c r="X1003" s="7"/>
    </row>
    <row r="1004" spans="1:24" x14ac:dyDescent="0.2">
      <c r="A1004" s="7"/>
      <c r="B1004" s="7"/>
      <c r="C1004" s="7"/>
      <c r="D1004" s="25"/>
      <c r="E1004" s="25"/>
      <c r="F1004" s="25"/>
      <c r="G1004" s="25"/>
      <c r="H1004" s="25"/>
      <c r="I1004" s="25"/>
      <c r="J1004" s="25"/>
      <c r="K1004" s="25"/>
      <c r="L1004" s="25"/>
      <c r="M1004" s="25"/>
      <c r="N1004" s="25"/>
      <c r="O1004" s="25"/>
      <c r="P1004" s="25"/>
      <c r="Q1004" s="7"/>
      <c r="R1004" s="7"/>
      <c r="S1004" s="7"/>
      <c r="T1004" s="7"/>
      <c r="U1004" s="7"/>
      <c r="V1004" s="7"/>
      <c r="W1004" s="7"/>
      <c r="X1004" s="7"/>
    </row>
    <row r="1005" spans="1:24" x14ac:dyDescent="0.2">
      <c r="A1005" s="7"/>
      <c r="B1005" s="7"/>
      <c r="C1005" s="7"/>
      <c r="D1005" s="25"/>
      <c r="E1005" s="25"/>
      <c r="F1005" s="25"/>
      <c r="G1005" s="25"/>
      <c r="H1005" s="25"/>
      <c r="I1005" s="25"/>
      <c r="J1005" s="25"/>
      <c r="K1005" s="25"/>
      <c r="L1005" s="25"/>
      <c r="M1005" s="25"/>
      <c r="N1005" s="25"/>
      <c r="O1005" s="25"/>
      <c r="P1005" s="25"/>
      <c r="Q1005" s="7"/>
      <c r="R1005" s="7"/>
      <c r="S1005" s="7"/>
      <c r="T1005" s="7"/>
      <c r="U1005" s="7"/>
      <c r="V1005" s="7"/>
      <c r="W1005" s="7"/>
      <c r="X1005" s="7"/>
    </row>
    <row r="1006" spans="1:24" x14ac:dyDescent="0.2">
      <c r="A1006" s="7"/>
      <c r="B1006" s="7"/>
      <c r="C1006" s="7"/>
      <c r="D1006" s="25"/>
      <c r="E1006" s="25"/>
      <c r="F1006" s="25"/>
      <c r="G1006" s="25"/>
      <c r="H1006" s="25"/>
      <c r="I1006" s="25"/>
      <c r="J1006" s="25"/>
      <c r="K1006" s="25"/>
      <c r="L1006" s="25"/>
      <c r="M1006" s="25"/>
      <c r="N1006" s="25"/>
      <c r="O1006" s="25"/>
      <c r="P1006" s="25"/>
      <c r="Q1006" s="7"/>
      <c r="R1006" s="7"/>
      <c r="S1006" s="7"/>
      <c r="T1006" s="7"/>
      <c r="U1006" s="7"/>
      <c r="V1006" s="7"/>
      <c r="W1006" s="7"/>
      <c r="X1006" s="7"/>
    </row>
    <row r="1007" spans="1:24" x14ac:dyDescent="0.2">
      <c r="A1007" s="7"/>
      <c r="B1007" s="7"/>
      <c r="C1007" s="7"/>
      <c r="D1007" s="25"/>
      <c r="E1007" s="25"/>
      <c r="F1007" s="25"/>
      <c r="G1007" s="25"/>
      <c r="H1007" s="25"/>
      <c r="I1007" s="25"/>
      <c r="J1007" s="25"/>
      <c r="K1007" s="25"/>
      <c r="L1007" s="25"/>
      <c r="M1007" s="25"/>
      <c r="N1007" s="25"/>
      <c r="O1007" s="25"/>
      <c r="P1007" s="25"/>
      <c r="Q1007" s="7"/>
      <c r="R1007" s="7"/>
      <c r="S1007" s="7"/>
      <c r="T1007" s="7"/>
      <c r="U1007" s="7"/>
      <c r="V1007" s="7"/>
      <c r="W1007" s="7"/>
      <c r="X1007" s="7"/>
    </row>
    <row r="1008" spans="1:24" x14ac:dyDescent="0.2">
      <c r="A1008" s="7"/>
      <c r="B1008" s="7"/>
      <c r="C1008" s="7"/>
      <c r="D1008" s="25"/>
      <c r="E1008" s="25"/>
      <c r="F1008" s="25"/>
      <c r="G1008" s="25"/>
      <c r="H1008" s="25"/>
      <c r="I1008" s="25"/>
      <c r="J1008" s="25"/>
      <c r="K1008" s="25"/>
      <c r="L1008" s="25"/>
      <c r="M1008" s="25"/>
      <c r="N1008" s="25"/>
      <c r="O1008" s="25"/>
      <c r="P1008" s="25"/>
      <c r="Q1008" s="7"/>
      <c r="R1008" s="7"/>
      <c r="S1008" s="7"/>
      <c r="T1008" s="7"/>
      <c r="U1008" s="7"/>
      <c r="V1008" s="7"/>
      <c r="W1008" s="7"/>
      <c r="X1008" s="7"/>
    </row>
    <row r="1009" spans="1:24" x14ac:dyDescent="0.2">
      <c r="A1009" s="7"/>
      <c r="B1009" s="7"/>
      <c r="C1009" s="7"/>
      <c r="D1009" s="25"/>
      <c r="E1009" s="25"/>
      <c r="F1009" s="25"/>
      <c r="G1009" s="25"/>
      <c r="H1009" s="25"/>
      <c r="I1009" s="25"/>
      <c r="J1009" s="25"/>
      <c r="K1009" s="25"/>
      <c r="L1009" s="25"/>
      <c r="M1009" s="25"/>
      <c r="N1009" s="25"/>
      <c r="O1009" s="25"/>
      <c r="P1009" s="25"/>
      <c r="Q1009" s="7"/>
      <c r="R1009" s="7"/>
      <c r="S1009" s="7"/>
      <c r="T1009" s="7"/>
      <c r="U1009" s="7"/>
      <c r="V1009" s="7"/>
      <c r="W1009" s="7"/>
      <c r="X1009" s="7"/>
    </row>
    <row r="1010" spans="1:24" x14ac:dyDescent="0.2">
      <c r="A1010" s="7"/>
      <c r="B1010" s="7"/>
      <c r="C1010" s="7"/>
      <c r="D1010" s="25"/>
      <c r="E1010" s="25"/>
      <c r="F1010" s="25"/>
      <c r="G1010" s="25"/>
      <c r="H1010" s="25"/>
      <c r="I1010" s="25"/>
      <c r="J1010" s="25"/>
      <c r="K1010" s="25"/>
      <c r="L1010" s="25"/>
      <c r="M1010" s="25"/>
      <c r="N1010" s="25"/>
      <c r="O1010" s="25"/>
      <c r="P1010" s="25"/>
      <c r="Q1010" s="7"/>
      <c r="R1010" s="7"/>
      <c r="S1010" s="7"/>
      <c r="T1010" s="7"/>
      <c r="U1010" s="7"/>
      <c r="V1010" s="7"/>
      <c r="W1010" s="7"/>
      <c r="X1010" s="7"/>
    </row>
    <row r="1011" spans="1:24" x14ac:dyDescent="0.2">
      <c r="A1011" s="7"/>
      <c r="B1011" s="7"/>
      <c r="C1011" s="7"/>
      <c r="D1011" s="25"/>
      <c r="E1011" s="25"/>
      <c r="F1011" s="25"/>
      <c r="G1011" s="25"/>
      <c r="H1011" s="25"/>
      <c r="I1011" s="25"/>
      <c r="J1011" s="25"/>
      <c r="K1011" s="25"/>
      <c r="L1011" s="25"/>
      <c r="M1011" s="25"/>
      <c r="N1011" s="25"/>
      <c r="O1011" s="25"/>
      <c r="P1011" s="25"/>
      <c r="Q1011" s="7"/>
      <c r="R1011" s="7"/>
      <c r="S1011" s="7"/>
      <c r="T1011" s="7"/>
      <c r="U1011" s="7"/>
      <c r="V1011" s="7"/>
      <c r="W1011" s="7"/>
      <c r="X1011" s="7"/>
    </row>
    <row r="1012" spans="1:24" x14ac:dyDescent="0.2">
      <c r="A1012" s="7"/>
      <c r="B1012" s="7"/>
      <c r="C1012" s="7"/>
      <c r="D1012" s="25"/>
      <c r="E1012" s="25"/>
      <c r="F1012" s="25"/>
      <c r="G1012" s="25"/>
      <c r="H1012" s="25"/>
      <c r="I1012" s="25"/>
      <c r="J1012" s="25"/>
      <c r="K1012" s="25"/>
      <c r="L1012" s="25"/>
      <c r="M1012" s="25"/>
      <c r="N1012" s="25"/>
      <c r="O1012" s="25"/>
      <c r="P1012" s="25"/>
      <c r="Q1012" s="7"/>
      <c r="R1012" s="7"/>
      <c r="S1012" s="7"/>
      <c r="T1012" s="7"/>
      <c r="U1012" s="7"/>
      <c r="V1012" s="7"/>
      <c r="W1012" s="7"/>
      <c r="X1012" s="7"/>
    </row>
    <row r="1013" spans="1:24" x14ac:dyDescent="0.2">
      <c r="A1013" s="7"/>
      <c r="B1013" s="7"/>
      <c r="C1013" s="7"/>
      <c r="D1013" s="25"/>
      <c r="E1013" s="25"/>
      <c r="F1013" s="25"/>
      <c r="G1013" s="25"/>
      <c r="H1013" s="25"/>
      <c r="I1013" s="25"/>
      <c r="J1013" s="25"/>
      <c r="K1013" s="25"/>
      <c r="L1013" s="25"/>
      <c r="M1013" s="25"/>
      <c r="N1013" s="25"/>
      <c r="O1013" s="25"/>
      <c r="P1013" s="25"/>
      <c r="Q1013" s="7"/>
      <c r="R1013" s="7"/>
      <c r="S1013" s="7"/>
      <c r="T1013" s="7"/>
      <c r="U1013" s="7"/>
      <c r="V1013" s="7"/>
      <c r="W1013" s="7"/>
      <c r="X1013" s="7"/>
    </row>
    <row r="1014" spans="1:24" x14ac:dyDescent="0.2">
      <c r="A1014" s="7"/>
      <c r="B1014" s="7"/>
      <c r="C1014" s="7"/>
      <c r="D1014" s="25"/>
      <c r="E1014" s="25"/>
      <c r="F1014" s="25"/>
      <c r="G1014" s="25"/>
      <c r="H1014" s="25"/>
      <c r="I1014" s="25"/>
      <c r="J1014" s="25"/>
      <c r="K1014" s="25"/>
      <c r="L1014" s="25"/>
      <c r="M1014" s="25"/>
      <c r="N1014" s="25"/>
      <c r="O1014" s="25"/>
      <c r="P1014" s="25"/>
      <c r="Q1014" s="7"/>
      <c r="R1014" s="7"/>
      <c r="S1014" s="7"/>
      <c r="T1014" s="7"/>
      <c r="U1014" s="7"/>
      <c r="V1014" s="7"/>
      <c r="W1014" s="7"/>
      <c r="X1014" s="7"/>
    </row>
    <row r="1015" spans="1:24" x14ac:dyDescent="0.2">
      <c r="A1015" s="7"/>
      <c r="B1015" s="7"/>
      <c r="C1015" s="7"/>
      <c r="D1015" s="25"/>
      <c r="E1015" s="25"/>
      <c r="F1015" s="25"/>
      <c r="G1015" s="25"/>
      <c r="H1015" s="25"/>
      <c r="I1015" s="25"/>
      <c r="J1015" s="25"/>
      <c r="K1015" s="25"/>
      <c r="L1015" s="25"/>
      <c r="M1015" s="25"/>
      <c r="N1015" s="25"/>
      <c r="O1015" s="25"/>
      <c r="P1015" s="25"/>
      <c r="Q1015" s="7"/>
      <c r="R1015" s="7"/>
      <c r="S1015" s="7"/>
      <c r="T1015" s="7"/>
      <c r="U1015" s="7"/>
      <c r="V1015" s="7"/>
      <c r="W1015" s="7"/>
      <c r="X1015" s="7"/>
    </row>
    <row r="1016" spans="1:24" x14ac:dyDescent="0.2">
      <c r="A1016" s="7"/>
      <c r="B1016" s="7"/>
      <c r="C1016" s="7"/>
      <c r="D1016" s="25"/>
      <c r="E1016" s="25"/>
      <c r="F1016" s="25"/>
      <c r="G1016" s="25"/>
      <c r="H1016" s="25"/>
      <c r="I1016" s="25"/>
      <c r="J1016" s="25"/>
      <c r="K1016" s="25"/>
      <c r="L1016" s="25"/>
      <c r="M1016" s="25"/>
      <c r="N1016" s="25"/>
      <c r="O1016" s="25"/>
      <c r="P1016" s="25"/>
      <c r="Q1016" s="7"/>
      <c r="R1016" s="7"/>
      <c r="S1016" s="7"/>
      <c r="T1016" s="7"/>
      <c r="U1016" s="7"/>
      <c r="V1016" s="7"/>
      <c r="W1016" s="7"/>
      <c r="X1016" s="7"/>
    </row>
    <row r="1017" spans="1:24" x14ac:dyDescent="0.2">
      <c r="A1017" s="7"/>
      <c r="B1017" s="7"/>
      <c r="C1017" s="7"/>
      <c r="D1017" s="25"/>
      <c r="E1017" s="25"/>
      <c r="F1017" s="25"/>
      <c r="G1017" s="25"/>
      <c r="H1017" s="25"/>
      <c r="I1017" s="25"/>
      <c r="J1017" s="25"/>
      <c r="K1017" s="25"/>
      <c r="L1017" s="25"/>
      <c r="M1017" s="25"/>
      <c r="N1017" s="25"/>
      <c r="O1017" s="25"/>
      <c r="P1017" s="25"/>
      <c r="Q1017" s="7"/>
      <c r="R1017" s="7"/>
      <c r="S1017" s="7"/>
      <c r="T1017" s="7"/>
      <c r="U1017" s="7"/>
      <c r="V1017" s="7"/>
      <c r="W1017" s="7"/>
      <c r="X1017" s="7"/>
    </row>
    <row r="1018" spans="1:24" x14ac:dyDescent="0.2">
      <c r="A1018" s="7"/>
      <c r="B1018" s="7"/>
      <c r="C1018" s="7"/>
      <c r="D1018" s="25"/>
      <c r="E1018" s="25"/>
      <c r="F1018" s="25"/>
      <c r="G1018" s="25"/>
      <c r="H1018" s="25"/>
      <c r="I1018" s="25"/>
      <c r="J1018" s="25"/>
      <c r="K1018" s="25"/>
      <c r="L1018" s="25"/>
      <c r="M1018" s="25"/>
      <c r="N1018" s="25"/>
      <c r="O1018" s="25"/>
      <c r="P1018" s="25"/>
      <c r="Q1018" s="7"/>
      <c r="R1018" s="7"/>
      <c r="S1018" s="7"/>
      <c r="T1018" s="7"/>
      <c r="U1018" s="7"/>
      <c r="V1018" s="7"/>
      <c r="W1018" s="7"/>
      <c r="X1018" s="7"/>
    </row>
    <row r="1019" spans="1:24" x14ac:dyDescent="0.2">
      <c r="A1019" s="7"/>
      <c r="B1019" s="7"/>
      <c r="C1019" s="7"/>
      <c r="D1019" s="25"/>
      <c r="E1019" s="25"/>
      <c r="F1019" s="25"/>
      <c r="G1019" s="25"/>
      <c r="H1019" s="25"/>
      <c r="I1019" s="25"/>
      <c r="J1019" s="25"/>
      <c r="K1019" s="25"/>
      <c r="L1019" s="25"/>
      <c r="M1019" s="25"/>
      <c r="N1019" s="25"/>
      <c r="O1019" s="25"/>
      <c r="P1019" s="25"/>
      <c r="Q1019" s="7"/>
      <c r="R1019" s="7"/>
      <c r="S1019" s="7"/>
      <c r="T1019" s="7"/>
      <c r="U1019" s="7"/>
      <c r="V1019" s="7"/>
      <c r="W1019" s="7"/>
      <c r="X1019" s="7"/>
    </row>
    <row r="1020" spans="1:24" x14ac:dyDescent="0.2">
      <c r="A1020" s="7"/>
      <c r="B1020" s="7"/>
      <c r="C1020" s="7"/>
      <c r="D1020" s="25"/>
      <c r="E1020" s="25"/>
      <c r="F1020" s="25"/>
      <c r="G1020" s="25"/>
      <c r="H1020" s="25"/>
      <c r="I1020" s="25"/>
      <c r="J1020" s="25"/>
      <c r="K1020" s="25"/>
      <c r="L1020" s="25"/>
      <c r="M1020" s="25"/>
      <c r="N1020" s="25"/>
      <c r="O1020" s="25"/>
      <c r="P1020" s="25"/>
      <c r="Q1020" s="7"/>
      <c r="R1020" s="7"/>
      <c r="S1020" s="7"/>
      <c r="T1020" s="7"/>
      <c r="U1020" s="7"/>
      <c r="V1020" s="7"/>
      <c r="W1020" s="7"/>
      <c r="X1020" s="7"/>
    </row>
    <row r="1021" spans="1:24" x14ac:dyDescent="0.2">
      <c r="A1021" s="7"/>
      <c r="B1021" s="7"/>
      <c r="C1021" s="7"/>
      <c r="D1021" s="25"/>
      <c r="E1021" s="25"/>
      <c r="F1021" s="25"/>
      <c r="G1021" s="25"/>
      <c r="H1021" s="25"/>
      <c r="I1021" s="25"/>
      <c r="J1021" s="25"/>
      <c r="K1021" s="25"/>
      <c r="L1021" s="25"/>
      <c r="M1021" s="25"/>
      <c r="N1021" s="25"/>
      <c r="O1021" s="25"/>
      <c r="P1021" s="25"/>
      <c r="Q1021" s="7"/>
      <c r="R1021" s="7"/>
      <c r="S1021" s="7"/>
      <c r="T1021" s="7"/>
      <c r="U1021" s="7"/>
      <c r="V1021" s="7"/>
      <c r="W1021" s="7"/>
      <c r="X1021" s="7"/>
    </row>
    <row r="1022" spans="1:24" x14ac:dyDescent="0.2">
      <c r="A1022" s="7"/>
      <c r="B1022" s="7"/>
      <c r="C1022" s="7"/>
      <c r="D1022" s="25"/>
      <c r="E1022" s="25"/>
      <c r="F1022" s="25"/>
      <c r="G1022" s="25"/>
      <c r="H1022" s="25"/>
      <c r="I1022" s="25"/>
      <c r="J1022" s="25"/>
      <c r="K1022" s="25"/>
      <c r="L1022" s="25"/>
      <c r="M1022" s="25"/>
      <c r="N1022" s="25"/>
      <c r="O1022" s="25"/>
      <c r="P1022" s="25"/>
      <c r="Q1022" s="7"/>
      <c r="R1022" s="7"/>
      <c r="S1022" s="7"/>
      <c r="T1022" s="7"/>
      <c r="U1022" s="7"/>
      <c r="V1022" s="7"/>
      <c r="W1022" s="7"/>
      <c r="X1022" s="7"/>
    </row>
    <row r="1023" spans="1:24" x14ac:dyDescent="0.2">
      <c r="A1023" s="7"/>
      <c r="B1023" s="7"/>
      <c r="C1023" s="7"/>
      <c r="D1023" s="25"/>
      <c r="E1023" s="25"/>
      <c r="F1023" s="25"/>
      <c r="G1023" s="25"/>
      <c r="H1023" s="25"/>
      <c r="I1023" s="25"/>
      <c r="J1023" s="25"/>
      <c r="K1023" s="25"/>
      <c r="L1023" s="25"/>
      <c r="M1023" s="25"/>
      <c r="N1023" s="25"/>
      <c r="O1023" s="25"/>
      <c r="P1023" s="25"/>
      <c r="Q1023" s="7"/>
      <c r="R1023" s="7"/>
      <c r="S1023" s="7"/>
      <c r="T1023" s="7"/>
      <c r="U1023" s="7"/>
      <c r="V1023" s="7"/>
      <c r="W1023" s="7"/>
      <c r="X1023" s="7"/>
    </row>
    <row r="1024" spans="1:24" x14ac:dyDescent="0.2">
      <c r="A1024" s="7"/>
      <c r="B1024" s="7"/>
      <c r="C1024" s="7"/>
      <c r="D1024" s="25"/>
      <c r="E1024" s="25"/>
      <c r="F1024" s="25"/>
      <c r="G1024" s="25"/>
      <c r="H1024" s="25"/>
      <c r="I1024" s="25"/>
      <c r="J1024" s="25"/>
      <c r="K1024" s="25"/>
      <c r="L1024" s="25"/>
      <c r="M1024" s="25"/>
      <c r="N1024" s="25"/>
      <c r="O1024" s="25"/>
      <c r="P1024" s="25"/>
      <c r="Q1024" s="7"/>
      <c r="R1024" s="7"/>
      <c r="S1024" s="7"/>
      <c r="T1024" s="7"/>
      <c r="U1024" s="7"/>
      <c r="V1024" s="7"/>
      <c r="W1024" s="7"/>
      <c r="X1024" s="7"/>
    </row>
    <row r="1025" spans="1:24" x14ac:dyDescent="0.2">
      <c r="A1025" s="7"/>
      <c r="B1025" s="7"/>
      <c r="C1025" s="7"/>
      <c r="D1025" s="25"/>
      <c r="E1025" s="25"/>
      <c r="F1025" s="25"/>
      <c r="G1025" s="25"/>
      <c r="H1025" s="25"/>
      <c r="I1025" s="25"/>
      <c r="J1025" s="25"/>
      <c r="K1025" s="25"/>
      <c r="L1025" s="25"/>
      <c r="M1025" s="25"/>
      <c r="N1025" s="25"/>
      <c r="O1025" s="25"/>
      <c r="P1025" s="25"/>
      <c r="Q1025" s="7"/>
      <c r="R1025" s="7"/>
      <c r="S1025" s="7"/>
      <c r="T1025" s="7"/>
      <c r="U1025" s="7"/>
      <c r="V1025" s="7"/>
      <c r="W1025" s="7"/>
      <c r="X1025" s="7"/>
    </row>
    <row r="1026" spans="1:24" x14ac:dyDescent="0.2">
      <c r="A1026" s="7"/>
      <c r="B1026" s="7"/>
      <c r="C1026" s="7"/>
      <c r="D1026" s="25"/>
      <c r="E1026" s="25"/>
      <c r="F1026" s="25"/>
      <c r="G1026" s="25"/>
      <c r="H1026" s="25"/>
      <c r="I1026" s="25"/>
      <c r="J1026" s="25"/>
      <c r="K1026" s="25"/>
      <c r="L1026" s="25"/>
      <c r="M1026" s="25"/>
      <c r="N1026" s="25"/>
      <c r="O1026" s="25"/>
      <c r="P1026" s="25"/>
      <c r="Q1026" s="7"/>
      <c r="R1026" s="7"/>
      <c r="S1026" s="7"/>
      <c r="T1026" s="7"/>
      <c r="U1026" s="7"/>
      <c r="V1026" s="7"/>
      <c r="W1026" s="7"/>
      <c r="X1026" s="7"/>
    </row>
    <row r="1027" spans="1:24" x14ac:dyDescent="0.2">
      <c r="A1027" s="7"/>
      <c r="B1027" s="7"/>
      <c r="C1027" s="7"/>
      <c r="D1027" s="25"/>
      <c r="E1027" s="25"/>
      <c r="F1027" s="25"/>
      <c r="G1027" s="25"/>
      <c r="H1027" s="25"/>
      <c r="I1027" s="25"/>
      <c r="J1027" s="25"/>
      <c r="K1027" s="25"/>
      <c r="L1027" s="25"/>
      <c r="M1027" s="25"/>
      <c r="N1027" s="25"/>
      <c r="O1027" s="25"/>
      <c r="P1027" s="25"/>
      <c r="Q1027" s="7"/>
      <c r="R1027" s="7"/>
      <c r="S1027" s="7"/>
      <c r="T1027" s="7"/>
      <c r="U1027" s="7"/>
      <c r="V1027" s="7"/>
      <c r="W1027" s="7"/>
      <c r="X1027" s="7"/>
    </row>
    <row r="1028" spans="1:24" x14ac:dyDescent="0.2">
      <c r="A1028" s="7"/>
      <c r="B1028" s="7"/>
      <c r="C1028" s="7"/>
      <c r="D1028" s="25"/>
      <c r="E1028" s="25"/>
      <c r="F1028" s="25"/>
      <c r="G1028" s="25"/>
      <c r="H1028" s="25"/>
      <c r="I1028" s="25"/>
      <c r="J1028" s="25"/>
      <c r="K1028" s="25"/>
      <c r="L1028" s="25"/>
      <c r="M1028" s="25"/>
      <c r="N1028" s="25"/>
      <c r="O1028" s="25"/>
      <c r="P1028" s="25"/>
      <c r="Q1028" s="7"/>
      <c r="R1028" s="7"/>
      <c r="S1028" s="7"/>
      <c r="T1028" s="7"/>
      <c r="U1028" s="7"/>
      <c r="V1028" s="7"/>
      <c r="W1028" s="7"/>
      <c r="X1028" s="7"/>
    </row>
    <row r="1029" spans="1:24" x14ac:dyDescent="0.2">
      <c r="A1029" s="7"/>
      <c r="B1029" s="7"/>
      <c r="C1029" s="7"/>
      <c r="D1029" s="25"/>
      <c r="E1029" s="25"/>
      <c r="F1029" s="25"/>
      <c r="G1029" s="25"/>
      <c r="H1029" s="25"/>
      <c r="I1029" s="25"/>
      <c r="J1029" s="25"/>
      <c r="K1029" s="25"/>
      <c r="L1029" s="25"/>
      <c r="M1029" s="25"/>
      <c r="N1029" s="25"/>
      <c r="O1029" s="25"/>
      <c r="P1029" s="25"/>
      <c r="Q1029" s="7"/>
      <c r="R1029" s="7"/>
      <c r="S1029" s="7"/>
      <c r="T1029" s="7"/>
      <c r="U1029" s="7"/>
      <c r="V1029" s="7"/>
      <c r="W1029" s="7"/>
      <c r="X1029" s="7"/>
    </row>
    <row r="1030" spans="1:24" x14ac:dyDescent="0.2">
      <c r="A1030" s="7"/>
      <c r="B1030" s="7"/>
      <c r="C1030" s="7"/>
      <c r="D1030" s="25"/>
      <c r="E1030" s="25"/>
      <c r="F1030" s="25"/>
      <c r="G1030" s="25"/>
      <c r="H1030" s="25"/>
      <c r="I1030" s="25"/>
      <c r="J1030" s="25"/>
      <c r="K1030" s="25"/>
      <c r="L1030" s="25"/>
      <c r="M1030" s="25"/>
      <c r="N1030" s="25"/>
      <c r="O1030" s="25"/>
      <c r="P1030" s="25"/>
      <c r="Q1030" s="7"/>
      <c r="R1030" s="7"/>
      <c r="S1030" s="7"/>
      <c r="T1030" s="7"/>
      <c r="U1030" s="7"/>
      <c r="V1030" s="7"/>
      <c r="W1030" s="7"/>
      <c r="X1030" s="7"/>
    </row>
    <row r="1031" spans="1:24" x14ac:dyDescent="0.2">
      <c r="A1031" s="7"/>
      <c r="B1031" s="7"/>
      <c r="C1031" s="7"/>
      <c r="D1031" s="25"/>
      <c r="E1031" s="25"/>
      <c r="F1031" s="25"/>
      <c r="G1031" s="25"/>
      <c r="H1031" s="25"/>
      <c r="I1031" s="25"/>
      <c r="J1031" s="25"/>
      <c r="K1031" s="25"/>
      <c r="L1031" s="25"/>
      <c r="M1031" s="25"/>
      <c r="N1031" s="25"/>
      <c r="O1031" s="25"/>
      <c r="P1031" s="25"/>
      <c r="Q1031" s="7"/>
      <c r="R1031" s="7"/>
      <c r="S1031" s="7"/>
      <c r="T1031" s="7"/>
      <c r="U1031" s="7"/>
      <c r="V1031" s="7"/>
      <c r="W1031" s="7"/>
      <c r="X1031" s="7"/>
    </row>
    <row r="1032" spans="1:24" x14ac:dyDescent="0.2">
      <c r="A1032" s="7"/>
      <c r="B1032" s="7"/>
      <c r="C1032" s="7"/>
      <c r="D1032" s="25"/>
      <c r="E1032" s="25"/>
      <c r="F1032" s="25"/>
      <c r="G1032" s="25"/>
      <c r="H1032" s="25"/>
      <c r="I1032" s="25"/>
      <c r="J1032" s="25"/>
      <c r="K1032" s="25"/>
      <c r="L1032" s="25"/>
      <c r="M1032" s="25"/>
      <c r="N1032" s="25"/>
      <c r="O1032" s="25"/>
      <c r="P1032" s="25"/>
      <c r="Q1032" s="7"/>
      <c r="R1032" s="7"/>
      <c r="S1032" s="7"/>
      <c r="T1032" s="7"/>
      <c r="U1032" s="7"/>
      <c r="V1032" s="7"/>
      <c r="W1032" s="7"/>
      <c r="X1032" s="7"/>
    </row>
    <row r="1033" spans="1:24" x14ac:dyDescent="0.2">
      <c r="A1033" s="7"/>
      <c r="B1033" s="7"/>
      <c r="C1033" s="7"/>
      <c r="D1033" s="25"/>
      <c r="E1033" s="25"/>
      <c r="F1033" s="25"/>
      <c r="G1033" s="25"/>
      <c r="H1033" s="25"/>
      <c r="I1033" s="25"/>
      <c r="J1033" s="25"/>
      <c r="K1033" s="25"/>
      <c r="L1033" s="25"/>
      <c r="M1033" s="25"/>
      <c r="N1033" s="25"/>
      <c r="O1033" s="25"/>
      <c r="P1033" s="25"/>
      <c r="Q1033" s="7"/>
      <c r="R1033" s="7"/>
      <c r="S1033" s="7"/>
      <c r="T1033" s="7"/>
      <c r="U1033" s="7"/>
      <c r="V1033" s="7"/>
      <c r="W1033" s="7"/>
      <c r="X1033" s="7"/>
    </row>
    <row r="1034" spans="1:24" x14ac:dyDescent="0.2">
      <c r="A1034" s="7"/>
      <c r="B1034" s="7"/>
      <c r="C1034" s="7"/>
      <c r="D1034" s="25"/>
      <c r="E1034" s="25"/>
      <c r="F1034" s="25"/>
      <c r="G1034" s="25"/>
      <c r="H1034" s="25"/>
      <c r="I1034" s="25"/>
      <c r="J1034" s="25"/>
      <c r="K1034" s="25"/>
      <c r="L1034" s="25"/>
      <c r="M1034" s="25"/>
      <c r="N1034" s="25"/>
      <c r="O1034" s="25"/>
      <c r="P1034" s="25"/>
      <c r="Q1034" s="7"/>
      <c r="R1034" s="7"/>
      <c r="S1034" s="7"/>
      <c r="T1034" s="7"/>
      <c r="U1034" s="7"/>
      <c r="V1034" s="7"/>
      <c r="W1034" s="7"/>
      <c r="X1034" s="7"/>
    </row>
    <row r="1035" spans="1:24" x14ac:dyDescent="0.2">
      <c r="A1035" s="7"/>
      <c r="B1035" s="7"/>
      <c r="C1035" s="7"/>
      <c r="D1035" s="25"/>
      <c r="E1035" s="25"/>
      <c r="F1035" s="25"/>
      <c r="G1035" s="25"/>
      <c r="H1035" s="25"/>
      <c r="I1035" s="25"/>
      <c r="J1035" s="25"/>
      <c r="K1035" s="25"/>
      <c r="L1035" s="25"/>
      <c r="M1035" s="25"/>
      <c r="N1035" s="25"/>
      <c r="O1035" s="25"/>
      <c r="P1035" s="25"/>
      <c r="Q1035" s="7"/>
      <c r="R1035" s="7"/>
      <c r="S1035" s="7"/>
      <c r="T1035" s="7"/>
      <c r="U1035" s="7"/>
      <c r="V1035" s="7"/>
      <c r="W1035" s="7"/>
      <c r="X1035" s="7"/>
    </row>
    <row r="1036" spans="1:24" x14ac:dyDescent="0.2">
      <c r="A1036" s="7"/>
      <c r="B1036" s="7"/>
      <c r="C1036" s="7"/>
      <c r="D1036" s="25"/>
      <c r="E1036" s="25"/>
      <c r="F1036" s="25"/>
      <c r="G1036" s="25"/>
      <c r="H1036" s="25"/>
      <c r="I1036" s="25"/>
      <c r="J1036" s="25"/>
      <c r="K1036" s="25"/>
      <c r="L1036" s="25"/>
      <c r="M1036" s="25"/>
      <c r="N1036" s="25"/>
      <c r="O1036" s="25"/>
      <c r="P1036" s="25"/>
      <c r="Q1036" s="7"/>
      <c r="R1036" s="7"/>
      <c r="S1036" s="7"/>
      <c r="T1036" s="7"/>
      <c r="U1036" s="7"/>
      <c r="V1036" s="7"/>
      <c r="W1036" s="7"/>
      <c r="X1036" s="7"/>
    </row>
    <row r="1037" spans="1:24" x14ac:dyDescent="0.2">
      <c r="A1037" s="7"/>
      <c r="B1037" s="7"/>
      <c r="C1037" s="7"/>
      <c r="D1037" s="25"/>
      <c r="E1037" s="25"/>
      <c r="F1037" s="25"/>
      <c r="G1037" s="25"/>
      <c r="H1037" s="25"/>
      <c r="I1037" s="25"/>
      <c r="J1037" s="25"/>
      <c r="K1037" s="25"/>
      <c r="L1037" s="25"/>
      <c r="M1037" s="25"/>
      <c r="N1037" s="25"/>
      <c r="O1037" s="25"/>
      <c r="P1037" s="25"/>
      <c r="Q1037" s="7"/>
      <c r="R1037" s="7"/>
      <c r="S1037" s="7"/>
      <c r="T1037" s="7"/>
      <c r="U1037" s="7"/>
      <c r="V1037" s="7"/>
      <c r="W1037" s="7"/>
      <c r="X1037" s="7"/>
    </row>
    <row r="1038" spans="1:24" x14ac:dyDescent="0.2">
      <c r="A1038" s="7"/>
      <c r="B1038" s="7"/>
      <c r="C1038" s="7"/>
      <c r="D1038" s="25"/>
      <c r="E1038" s="25"/>
      <c r="F1038" s="25"/>
      <c r="G1038" s="25"/>
      <c r="H1038" s="25"/>
      <c r="I1038" s="25"/>
      <c r="J1038" s="25"/>
      <c r="K1038" s="25"/>
      <c r="L1038" s="25"/>
      <c r="M1038" s="25"/>
      <c r="N1038" s="25"/>
      <c r="O1038" s="25"/>
      <c r="P1038" s="25"/>
      <c r="Q1038" s="7"/>
      <c r="R1038" s="7"/>
      <c r="S1038" s="7"/>
      <c r="T1038" s="7"/>
      <c r="U1038" s="7"/>
      <c r="V1038" s="7"/>
      <c r="W1038" s="7"/>
      <c r="X1038" s="7"/>
    </row>
    <row r="1039" spans="1:24" x14ac:dyDescent="0.2">
      <c r="A1039" s="7"/>
      <c r="B1039" s="7"/>
      <c r="C1039" s="7"/>
      <c r="D1039" s="25"/>
      <c r="E1039" s="25"/>
      <c r="F1039" s="25"/>
      <c r="G1039" s="25"/>
      <c r="H1039" s="25"/>
      <c r="I1039" s="25"/>
      <c r="J1039" s="25"/>
      <c r="K1039" s="25"/>
      <c r="L1039" s="25"/>
      <c r="M1039" s="25"/>
      <c r="N1039" s="25"/>
      <c r="O1039" s="25"/>
      <c r="P1039" s="25"/>
      <c r="Q1039" s="7"/>
      <c r="R1039" s="7"/>
      <c r="S1039" s="7"/>
      <c r="T1039" s="7"/>
      <c r="U1039" s="7"/>
      <c r="V1039" s="7"/>
      <c r="W1039" s="7"/>
      <c r="X1039" s="7"/>
    </row>
    <row r="1040" spans="1:24" x14ac:dyDescent="0.2">
      <c r="A1040" s="7"/>
      <c r="B1040" s="7"/>
      <c r="C1040" s="7"/>
      <c r="D1040" s="25"/>
      <c r="E1040" s="25"/>
      <c r="F1040" s="25"/>
      <c r="G1040" s="25"/>
      <c r="H1040" s="25"/>
      <c r="I1040" s="25"/>
      <c r="J1040" s="25"/>
      <c r="K1040" s="25"/>
      <c r="L1040" s="25"/>
      <c r="M1040" s="25"/>
      <c r="N1040" s="25"/>
      <c r="O1040" s="25"/>
      <c r="P1040" s="25"/>
      <c r="Q1040" s="7"/>
      <c r="R1040" s="7"/>
      <c r="S1040" s="7"/>
      <c r="T1040" s="7"/>
      <c r="U1040" s="7"/>
      <c r="V1040" s="7"/>
      <c r="W1040" s="7"/>
      <c r="X1040" s="7"/>
    </row>
    <row r="1041" spans="1:24" x14ac:dyDescent="0.2">
      <c r="A1041" s="7"/>
      <c r="B1041" s="7"/>
      <c r="C1041" s="7"/>
      <c r="D1041" s="25"/>
      <c r="E1041" s="25"/>
      <c r="F1041" s="25"/>
      <c r="G1041" s="25"/>
      <c r="H1041" s="25"/>
      <c r="I1041" s="25"/>
      <c r="J1041" s="25"/>
      <c r="K1041" s="25"/>
      <c r="L1041" s="25"/>
      <c r="M1041" s="25"/>
      <c r="N1041" s="25"/>
      <c r="O1041" s="25"/>
      <c r="P1041" s="25"/>
      <c r="Q1041" s="7"/>
      <c r="R1041" s="7"/>
      <c r="S1041" s="7"/>
      <c r="T1041" s="7"/>
      <c r="U1041" s="7"/>
      <c r="V1041" s="7"/>
      <c r="W1041" s="7"/>
      <c r="X1041" s="7"/>
    </row>
    <row r="1042" spans="1:24" x14ac:dyDescent="0.2">
      <c r="A1042" s="7"/>
      <c r="B1042" s="7"/>
      <c r="C1042" s="7"/>
      <c r="D1042" s="25"/>
      <c r="E1042" s="25"/>
      <c r="F1042" s="25"/>
      <c r="G1042" s="25"/>
      <c r="H1042" s="25"/>
      <c r="I1042" s="25"/>
      <c r="J1042" s="25"/>
      <c r="K1042" s="25"/>
      <c r="L1042" s="25"/>
      <c r="M1042" s="25"/>
      <c r="N1042" s="25"/>
      <c r="O1042" s="25"/>
      <c r="P1042" s="25"/>
      <c r="Q1042" s="7"/>
      <c r="R1042" s="7"/>
      <c r="S1042" s="7"/>
      <c r="T1042" s="7"/>
      <c r="U1042" s="7"/>
      <c r="V1042" s="7"/>
      <c r="W1042" s="7"/>
      <c r="X1042" s="7"/>
    </row>
    <row r="1043" spans="1:24" x14ac:dyDescent="0.2">
      <c r="A1043" s="7"/>
      <c r="B1043" s="7"/>
      <c r="C1043" s="7"/>
      <c r="D1043" s="25"/>
      <c r="E1043" s="25"/>
      <c r="F1043" s="25"/>
      <c r="G1043" s="25"/>
      <c r="H1043" s="25"/>
      <c r="I1043" s="25"/>
      <c r="J1043" s="25"/>
      <c r="K1043" s="25"/>
      <c r="L1043" s="25"/>
      <c r="M1043" s="25"/>
      <c r="N1043" s="25"/>
      <c r="O1043" s="25"/>
      <c r="P1043" s="25"/>
      <c r="Q1043" s="7"/>
      <c r="R1043" s="7"/>
      <c r="S1043" s="7"/>
      <c r="T1043" s="7"/>
      <c r="U1043" s="7"/>
      <c r="V1043" s="7"/>
      <c r="W1043" s="7"/>
      <c r="X1043" s="7"/>
    </row>
    <row r="1044" spans="1:24" x14ac:dyDescent="0.2">
      <c r="A1044" s="7"/>
      <c r="B1044" s="7"/>
      <c r="C1044" s="7"/>
      <c r="D1044" s="25"/>
      <c r="E1044" s="25"/>
      <c r="F1044" s="25"/>
      <c r="G1044" s="25"/>
      <c r="H1044" s="25"/>
      <c r="I1044" s="25"/>
      <c r="J1044" s="25"/>
      <c r="K1044" s="25"/>
      <c r="L1044" s="25"/>
      <c r="M1044" s="25"/>
      <c r="N1044" s="25"/>
      <c r="O1044" s="25"/>
      <c r="P1044" s="25"/>
      <c r="Q1044" s="7"/>
      <c r="R1044" s="7"/>
      <c r="S1044" s="7"/>
      <c r="T1044" s="7"/>
      <c r="U1044" s="7"/>
      <c r="V1044" s="7"/>
      <c r="W1044" s="7"/>
      <c r="X1044" s="7"/>
    </row>
    <row r="1045" spans="1:24" x14ac:dyDescent="0.2">
      <c r="A1045" s="7"/>
      <c r="B1045" s="7"/>
      <c r="C1045" s="7"/>
      <c r="D1045" s="25"/>
      <c r="E1045" s="25"/>
      <c r="F1045" s="25"/>
      <c r="G1045" s="25"/>
      <c r="H1045" s="25"/>
      <c r="I1045" s="25"/>
      <c r="J1045" s="25"/>
      <c r="K1045" s="25"/>
      <c r="L1045" s="25"/>
      <c r="M1045" s="25"/>
      <c r="N1045" s="25"/>
      <c r="O1045" s="25"/>
      <c r="P1045" s="25"/>
      <c r="Q1045" s="7"/>
      <c r="R1045" s="7"/>
      <c r="S1045" s="7"/>
      <c r="T1045" s="7"/>
      <c r="U1045" s="7"/>
      <c r="V1045" s="7"/>
      <c r="W1045" s="7"/>
      <c r="X1045" s="7"/>
    </row>
    <row r="1046" spans="1:24" x14ac:dyDescent="0.2">
      <c r="A1046" s="7"/>
      <c r="B1046" s="7"/>
      <c r="C1046" s="7"/>
      <c r="D1046" s="25"/>
      <c r="E1046" s="25"/>
      <c r="F1046" s="25"/>
      <c r="G1046" s="25"/>
      <c r="H1046" s="25"/>
      <c r="I1046" s="25"/>
      <c r="J1046" s="25"/>
      <c r="K1046" s="25"/>
      <c r="L1046" s="25"/>
      <c r="M1046" s="25"/>
      <c r="N1046" s="25"/>
      <c r="O1046" s="25"/>
      <c r="P1046" s="25"/>
      <c r="Q1046" s="7"/>
      <c r="R1046" s="7"/>
      <c r="S1046" s="7"/>
      <c r="T1046" s="7"/>
      <c r="U1046" s="7"/>
      <c r="V1046" s="7"/>
      <c r="W1046" s="7"/>
      <c r="X1046" s="7"/>
    </row>
    <row r="1047" spans="1:24" x14ac:dyDescent="0.2">
      <c r="A1047" s="7"/>
      <c r="B1047" s="7"/>
      <c r="C1047" s="7"/>
      <c r="D1047" s="25"/>
      <c r="E1047" s="25"/>
      <c r="F1047" s="25"/>
      <c r="G1047" s="25"/>
      <c r="H1047" s="25"/>
      <c r="I1047" s="25"/>
      <c r="J1047" s="25"/>
      <c r="K1047" s="25"/>
      <c r="L1047" s="25"/>
      <c r="M1047" s="25"/>
      <c r="N1047" s="25"/>
      <c r="O1047" s="25"/>
      <c r="P1047" s="25"/>
      <c r="Q1047" s="7"/>
      <c r="R1047" s="7"/>
      <c r="S1047" s="7"/>
      <c r="T1047" s="7"/>
      <c r="U1047" s="7"/>
      <c r="V1047" s="7"/>
      <c r="W1047" s="7"/>
      <c r="X1047" s="7"/>
    </row>
    <row r="1048" spans="1:24" x14ac:dyDescent="0.2">
      <c r="A1048" s="7"/>
      <c r="B1048" s="7"/>
      <c r="C1048" s="7"/>
      <c r="D1048" s="25"/>
      <c r="E1048" s="25"/>
      <c r="F1048" s="25"/>
      <c r="G1048" s="25"/>
      <c r="H1048" s="25"/>
      <c r="I1048" s="25"/>
      <c r="J1048" s="25"/>
      <c r="K1048" s="25"/>
      <c r="L1048" s="25"/>
      <c r="M1048" s="25"/>
      <c r="N1048" s="25"/>
      <c r="O1048" s="25"/>
      <c r="P1048" s="25"/>
      <c r="Q1048" s="7"/>
      <c r="R1048" s="7"/>
      <c r="S1048" s="7"/>
      <c r="T1048" s="7"/>
      <c r="U1048" s="7"/>
      <c r="V1048" s="7"/>
      <c r="W1048" s="7"/>
      <c r="X1048" s="7"/>
    </row>
    <row r="1049" spans="1:24" x14ac:dyDescent="0.2">
      <c r="A1049" s="7"/>
      <c r="B1049" s="7"/>
      <c r="C1049" s="7"/>
      <c r="D1049" s="25"/>
      <c r="E1049" s="25"/>
      <c r="F1049" s="25"/>
      <c r="G1049" s="25"/>
      <c r="H1049" s="25"/>
      <c r="I1049" s="25"/>
      <c r="J1049" s="25"/>
      <c r="K1049" s="25"/>
      <c r="L1049" s="25"/>
      <c r="M1049" s="25"/>
      <c r="N1049" s="25"/>
      <c r="O1049" s="25"/>
      <c r="P1049" s="25"/>
      <c r="Q1049" s="7"/>
      <c r="R1049" s="7"/>
      <c r="S1049" s="7"/>
      <c r="T1049" s="7"/>
      <c r="U1049" s="7"/>
      <c r="V1049" s="7"/>
      <c r="W1049" s="7"/>
      <c r="X1049" s="7"/>
    </row>
    <row r="1050" spans="1:24" x14ac:dyDescent="0.2">
      <c r="A1050" s="7"/>
      <c r="B1050" s="7"/>
      <c r="C1050" s="7"/>
      <c r="D1050" s="25"/>
      <c r="E1050" s="25"/>
      <c r="F1050" s="25"/>
      <c r="G1050" s="25"/>
      <c r="H1050" s="25"/>
      <c r="I1050" s="25"/>
      <c r="J1050" s="25"/>
      <c r="K1050" s="25"/>
      <c r="L1050" s="25"/>
      <c r="M1050" s="25"/>
      <c r="N1050" s="25"/>
      <c r="O1050" s="25"/>
      <c r="P1050" s="25"/>
      <c r="Q1050" s="7"/>
      <c r="R1050" s="7"/>
      <c r="S1050" s="7"/>
      <c r="T1050" s="7"/>
      <c r="U1050" s="7"/>
      <c r="V1050" s="7"/>
      <c r="W1050" s="7"/>
      <c r="X1050" s="7"/>
    </row>
    <row r="1051" spans="1:24" x14ac:dyDescent="0.2">
      <c r="A1051" s="7"/>
      <c r="B1051" s="7"/>
      <c r="C1051" s="7"/>
      <c r="D1051" s="25"/>
      <c r="E1051" s="25"/>
      <c r="F1051" s="25"/>
      <c r="G1051" s="25"/>
      <c r="H1051" s="25"/>
      <c r="I1051" s="25"/>
      <c r="J1051" s="25"/>
      <c r="K1051" s="25"/>
      <c r="L1051" s="25"/>
      <c r="M1051" s="25"/>
      <c r="N1051" s="25"/>
      <c r="O1051" s="25"/>
      <c r="P1051" s="25"/>
      <c r="Q1051" s="7"/>
      <c r="R1051" s="7"/>
      <c r="S1051" s="7"/>
      <c r="T1051" s="7"/>
      <c r="U1051" s="7"/>
      <c r="V1051" s="7"/>
      <c r="W1051" s="7"/>
      <c r="X1051" s="7"/>
    </row>
    <row r="1052" spans="1:24" x14ac:dyDescent="0.2">
      <c r="A1052" s="7"/>
      <c r="B1052" s="7"/>
      <c r="C1052" s="7"/>
      <c r="D1052" s="25"/>
      <c r="E1052" s="25"/>
      <c r="F1052" s="25"/>
      <c r="G1052" s="25"/>
      <c r="H1052" s="25"/>
      <c r="I1052" s="25"/>
      <c r="J1052" s="25"/>
      <c r="K1052" s="25"/>
      <c r="L1052" s="25"/>
      <c r="M1052" s="25"/>
      <c r="N1052" s="25"/>
      <c r="O1052" s="25"/>
      <c r="P1052" s="25"/>
      <c r="Q1052" s="7"/>
      <c r="R1052" s="7"/>
      <c r="S1052" s="7"/>
      <c r="T1052" s="7"/>
      <c r="U1052" s="7"/>
      <c r="V1052" s="7"/>
      <c r="W1052" s="7"/>
      <c r="X1052" s="7"/>
    </row>
    <row r="1053" spans="1:24" x14ac:dyDescent="0.2">
      <c r="A1053" s="7"/>
      <c r="B1053" s="7"/>
      <c r="C1053" s="7"/>
      <c r="D1053" s="25"/>
      <c r="E1053" s="25"/>
      <c r="F1053" s="25"/>
      <c r="G1053" s="25"/>
      <c r="H1053" s="25"/>
      <c r="I1053" s="25"/>
      <c r="J1053" s="25"/>
      <c r="K1053" s="25"/>
      <c r="L1053" s="25"/>
      <c r="M1053" s="25"/>
      <c r="N1053" s="25"/>
      <c r="O1053" s="25"/>
      <c r="P1053" s="25"/>
      <c r="Q1053" s="7"/>
      <c r="R1053" s="7"/>
      <c r="S1053" s="7"/>
      <c r="T1053" s="7"/>
      <c r="U1053" s="7"/>
      <c r="V1053" s="7"/>
      <c r="W1053" s="7"/>
      <c r="X1053" s="7"/>
    </row>
    <row r="1054" spans="1:24" x14ac:dyDescent="0.2">
      <c r="A1054" s="7"/>
      <c r="B1054" s="7"/>
      <c r="C1054" s="7"/>
      <c r="D1054" s="25"/>
      <c r="E1054" s="25"/>
      <c r="F1054" s="25"/>
      <c r="G1054" s="25"/>
      <c r="H1054" s="25"/>
      <c r="I1054" s="25"/>
      <c r="J1054" s="25"/>
      <c r="K1054" s="25"/>
      <c r="L1054" s="25"/>
      <c r="M1054" s="25"/>
      <c r="N1054" s="25"/>
      <c r="O1054" s="25"/>
      <c r="P1054" s="25"/>
      <c r="Q1054" s="7"/>
      <c r="R1054" s="7"/>
      <c r="S1054" s="7"/>
      <c r="T1054" s="7"/>
      <c r="U1054" s="7"/>
      <c r="V1054" s="7"/>
      <c r="W1054" s="7"/>
      <c r="X1054" s="7"/>
    </row>
    <row r="1055" spans="1:24" x14ac:dyDescent="0.2">
      <c r="A1055" s="7"/>
      <c r="B1055" s="7"/>
      <c r="C1055" s="7"/>
      <c r="D1055" s="25"/>
      <c r="E1055" s="25"/>
      <c r="F1055" s="25"/>
      <c r="G1055" s="25"/>
      <c r="H1055" s="25"/>
      <c r="I1055" s="25"/>
      <c r="J1055" s="25"/>
      <c r="K1055" s="25"/>
      <c r="L1055" s="25"/>
      <c r="M1055" s="25"/>
      <c r="N1055" s="25"/>
      <c r="O1055" s="25"/>
      <c r="P1055" s="25"/>
      <c r="Q1055" s="7"/>
      <c r="R1055" s="7"/>
      <c r="S1055" s="7"/>
      <c r="T1055" s="7"/>
      <c r="U1055" s="7"/>
      <c r="V1055" s="7"/>
      <c r="W1055" s="7"/>
      <c r="X1055" s="7"/>
    </row>
    <row r="1056" spans="1:24" x14ac:dyDescent="0.2">
      <c r="A1056" s="7"/>
      <c r="B1056" s="7"/>
      <c r="C1056" s="7"/>
      <c r="D1056" s="25"/>
      <c r="E1056" s="25"/>
      <c r="F1056" s="25"/>
      <c r="G1056" s="25"/>
      <c r="H1056" s="25"/>
      <c r="I1056" s="25"/>
      <c r="J1056" s="25"/>
      <c r="K1056" s="25"/>
      <c r="L1056" s="25"/>
      <c r="M1056" s="25"/>
      <c r="N1056" s="25"/>
      <c r="O1056" s="25"/>
      <c r="P1056" s="25"/>
      <c r="Q1056" s="7"/>
      <c r="R1056" s="7"/>
      <c r="S1056" s="7"/>
      <c r="T1056" s="7"/>
      <c r="U1056" s="7"/>
      <c r="V1056" s="7"/>
      <c r="W1056" s="7"/>
      <c r="X1056" s="7"/>
    </row>
    <row r="1057" spans="1:24" x14ac:dyDescent="0.2">
      <c r="A1057" s="7"/>
      <c r="B1057" s="7"/>
      <c r="C1057" s="7"/>
      <c r="D1057" s="25"/>
      <c r="E1057" s="25"/>
      <c r="F1057" s="25"/>
      <c r="G1057" s="25"/>
      <c r="H1057" s="25"/>
      <c r="I1057" s="25"/>
      <c r="J1057" s="25"/>
      <c r="K1057" s="25"/>
      <c r="L1057" s="25"/>
      <c r="M1057" s="25"/>
      <c r="N1057" s="25"/>
      <c r="O1057" s="25"/>
      <c r="P1057" s="25"/>
      <c r="Q1057" s="7"/>
      <c r="R1057" s="7"/>
      <c r="S1057" s="7"/>
      <c r="T1057" s="7"/>
      <c r="U1057" s="7"/>
      <c r="V1057" s="7"/>
      <c r="W1057" s="7"/>
      <c r="X1057" s="7"/>
    </row>
    <row r="1058" spans="1:24" x14ac:dyDescent="0.2">
      <c r="A1058" s="7"/>
      <c r="B1058" s="7"/>
      <c r="C1058" s="7"/>
      <c r="D1058" s="25"/>
      <c r="E1058" s="25"/>
      <c r="F1058" s="25"/>
      <c r="G1058" s="25"/>
      <c r="H1058" s="25"/>
      <c r="I1058" s="25"/>
      <c r="J1058" s="25"/>
      <c r="K1058" s="25"/>
      <c r="L1058" s="25"/>
      <c r="M1058" s="25"/>
      <c r="N1058" s="25"/>
      <c r="O1058" s="25"/>
      <c r="P1058" s="25"/>
      <c r="Q1058" s="7"/>
      <c r="R1058" s="7"/>
      <c r="S1058" s="7"/>
      <c r="T1058" s="7"/>
      <c r="U1058" s="7"/>
      <c r="V1058" s="7"/>
      <c r="W1058" s="7"/>
      <c r="X1058" s="7"/>
    </row>
    <row r="1059" spans="1:24" x14ac:dyDescent="0.2">
      <c r="A1059" s="7"/>
      <c r="B1059" s="7"/>
      <c r="C1059" s="7"/>
      <c r="D1059" s="25"/>
      <c r="E1059" s="25"/>
      <c r="F1059" s="25"/>
      <c r="G1059" s="25"/>
      <c r="H1059" s="25"/>
      <c r="I1059" s="25"/>
      <c r="J1059" s="25"/>
      <c r="K1059" s="25"/>
      <c r="L1059" s="25"/>
      <c r="M1059" s="25"/>
      <c r="N1059" s="25"/>
      <c r="O1059" s="25"/>
      <c r="P1059" s="25"/>
      <c r="Q1059" s="7"/>
      <c r="R1059" s="7"/>
      <c r="S1059" s="7"/>
      <c r="T1059" s="7"/>
      <c r="U1059" s="7"/>
      <c r="V1059" s="7"/>
      <c r="W1059" s="7"/>
      <c r="X1059" s="7"/>
    </row>
    <row r="1060" spans="1:24" x14ac:dyDescent="0.2">
      <c r="A1060" s="7"/>
      <c r="B1060" s="7"/>
      <c r="C1060" s="7"/>
      <c r="D1060" s="25"/>
      <c r="E1060" s="25"/>
      <c r="F1060" s="25"/>
      <c r="G1060" s="25"/>
      <c r="H1060" s="25"/>
      <c r="I1060" s="25"/>
      <c r="J1060" s="25"/>
      <c r="K1060" s="25"/>
      <c r="L1060" s="25"/>
      <c r="M1060" s="25"/>
      <c r="N1060" s="25"/>
      <c r="O1060" s="25"/>
      <c r="P1060" s="25"/>
      <c r="Q1060" s="7"/>
      <c r="R1060" s="7"/>
      <c r="S1060" s="7"/>
      <c r="T1060" s="7"/>
      <c r="U1060" s="7"/>
      <c r="V1060" s="7"/>
      <c r="W1060" s="7"/>
      <c r="X1060" s="7"/>
    </row>
    <row r="1061" spans="1:24" x14ac:dyDescent="0.2">
      <c r="A1061" s="7"/>
      <c r="B1061" s="7"/>
      <c r="C1061" s="7"/>
      <c r="D1061" s="25"/>
      <c r="E1061" s="25"/>
      <c r="F1061" s="25"/>
      <c r="G1061" s="25"/>
      <c r="H1061" s="25"/>
      <c r="I1061" s="25"/>
      <c r="J1061" s="25"/>
      <c r="K1061" s="25"/>
      <c r="L1061" s="25"/>
      <c r="M1061" s="25"/>
      <c r="N1061" s="25"/>
      <c r="O1061" s="25"/>
      <c r="P1061" s="25"/>
      <c r="Q1061" s="7"/>
      <c r="R1061" s="7"/>
      <c r="S1061" s="7"/>
      <c r="T1061" s="7"/>
      <c r="U1061" s="7"/>
      <c r="V1061" s="7"/>
      <c r="W1061" s="7"/>
      <c r="X1061" s="7"/>
    </row>
    <row r="1062" spans="1:24" x14ac:dyDescent="0.2">
      <c r="A1062" s="7"/>
      <c r="B1062" s="7"/>
      <c r="C1062" s="7"/>
      <c r="D1062" s="25"/>
      <c r="E1062" s="25"/>
      <c r="F1062" s="25"/>
      <c r="G1062" s="25"/>
      <c r="H1062" s="25"/>
      <c r="I1062" s="25"/>
      <c r="J1062" s="25"/>
      <c r="K1062" s="25"/>
      <c r="L1062" s="25"/>
      <c r="M1062" s="25"/>
      <c r="N1062" s="25"/>
      <c r="O1062" s="25"/>
      <c r="P1062" s="25"/>
      <c r="Q1062" s="7"/>
      <c r="R1062" s="7"/>
      <c r="S1062" s="7"/>
      <c r="T1062" s="7"/>
      <c r="U1062" s="7"/>
      <c r="V1062" s="7"/>
      <c r="W1062" s="7"/>
      <c r="X1062" s="7"/>
    </row>
    <row r="1063" spans="1:24" x14ac:dyDescent="0.2">
      <c r="A1063" s="7"/>
      <c r="B1063" s="7"/>
      <c r="C1063" s="7"/>
      <c r="D1063" s="25"/>
      <c r="E1063" s="25"/>
      <c r="F1063" s="25"/>
      <c r="G1063" s="25"/>
      <c r="H1063" s="25"/>
      <c r="I1063" s="25"/>
      <c r="J1063" s="25"/>
      <c r="K1063" s="25"/>
      <c r="L1063" s="25"/>
      <c r="M1063" s="25"/>
      <c r="N1063" s="25"/>
      <c r="O1063" s="25"/>
      <c r="P1063" s="25"/>
      <c r="Q1063" s="7"/>
      <c r="R1063" s="7"/>
      <c r="S1063" s="7"/>
      <c r="T1063" s="7"/>
      <c r="U1063" s="7"/>
      <c r="V1063" s="7"/>
      <c r="W1063" s="7"/>
      <c r="X1063" s="7"/>
    </row>
    <row r="1064" spans="1:24" x14ac:dyDescent="0.2">
      <c r="A1064" s="7"/>
      <c r="B1064" s="7"/>
      <c r="C1064" s="7"/>
      <c r="D1064" s="25"/>
      <c r="E1064" s="25"/>
      <c r="F1064" s="25"/>
      <c r="G1064" s="25"/>
      <c r="H1064" s="25"/>
      <c r="I1064" s="25"/>
      <c r="J1064" s="25"/>
      <c r="K1064" s="25"/>
      <c r="L1064" s="25"/>
      <c r="M1064" s="25"/>
      <c r="N1064" s="25"/>
      <c r="O1064" s="25"/>
      <c r="P1064" s="25"/>
      <c r="Q1064" s="7"/>
      <c r="R1064" s="7"/>
      <c r="S1064" s="7"/>
      <c r="T1064" s="7"/>
      <c r="U1064" s="7"/>
      <c r="V1064" s="7"/>
      <c r="W1064" s="7"/>
      <c r="X1064" s="7"/>
    </row>
    <row r="1065" spans="1:24" x14ac:dyDescent="0.2">
      <c r="A1065" s="7"/>
      <c r="B1065" s="7"/>
      <c r="C1065" s="7"/>
      <c r="D1065" s="25"/>
      <c r="E1065" s="25"/>
      <c r="F1065" s="25"/>
      <c r="G1065" s="25"/>
      <c r="H1065" s="25"/>
      <c r="I1065" s="25"/>
      <c r="J1065" s="25"/>
      <c r="K1065" s="25"/>
      <c r="L1065" s="25"/>
      <c r="M1065" s="25"/>
      <c r="N1065" s="25"/>
      <c r="O1065" s="25"/>
      <c r="P1065" s="25"/>
      <c r="Q1065" s="7"/>
      <c r="R1065" s="7"/>
      <c r="S1065" s="7"/>
      <c r="T1065" s="7"/>
      <c r="U1065" s="7"/>
      <c r="V1065" s="7"/>
      <c r="W1065" s="7"/>
      <c r="X1065" s="7"/>
    </row>
    <row r="1066" spans="1:24" x14ac:dyDescent="0.2">
      <c r="A1066" s="7"/>
      <c r="B1066" s="7"/>
      <c r="C1066" s="7"/>
      <c r="D1066" s="25"/>
      <c r="E1066" s="25"/>
      <c r="F1066" s="25"/>
      <c r="G1066" s="25"/>
      <c r="H1066" s="25"/>
      <c r="I1066" s="25"/>
      <c r="J1066" s="25"/>
      <c r="K1066" s="25"/>
      <c r="L1066" s="25"/>
      <c r="M1066" s="25"/>
      <c r="N1066" s="25"/>
      <c r="O1066" s="25"/>
      <c r="P1066" s="25"/>
      <c r="Q1066" s="7"/>
      <c r="R1066" s="7"/>
      <c r="S1066" s="7"/>
      <c r="T1066" s="7"/>
      <c r="U1066" s="7"/>
      <c r="V1066" s="7"/>
      <c r="W1066" s="7"/>
      <c r="X1066" s="7"/>
    </row>
    <row r="1067" spans="1:24" x14ac:dyDescent="0.2">
      <c r="A1067" s="7"/>
      <c r="B1067" s="7"/>
      <c r="C1067" s="7"/>
      <c r="D1067" s="25"/>
      <c r="E1067" s="25"/>
      <c r="F1067" s="25"/>
      <c r="G1067" s="25"/>
      <c r="H1067" s="25"/>
      <c r="I1067" s="25"/>
      <c r="J1067" s="25"/>
      <c r="K1067" s="25"/>
      <c r="L1067" s="25"/>
      <c r="M1067" s="25"/>
      <c r="N1067" s="25"/>
      <c r="O1067" s="25"/>
      <c r="P1067" s="25"/>
      <c r="Q1067" s="7"/>
      <c r="R1067" s="7"/>
      <c r="S1067" s="7"/>
      <c r="T1067" s="7"/>
      <c r="U1067" s="7"/>
      <c r="V1067" s="7"/>
      <c r="W1067" s="7"/>
      <c r="X1067" s="7"/>
    </row>
    <row r="1068" spans="1:24" x14ac:dyDescent="0.2">
      <c r="A1068" s="7"/>
      <c r="B1068" s="7"/>
      <c r="C1068" s="7"/>
      <c r="D1068" s="25"/>
      <c r="E1068" s="25"/>
      <c r="F1068" s="25"/>
      <c r="G1068" s="25"/>
      <c r="H1068" s="25"/>
      <c r="I1068" s="25"/>
      <c r="J1068" s="25"/>
      <c r="K1068" s="25"/>
      <c r="L1068" s="25"/>
      <c r="M1068" s="25"/>
      <c r="N1068" s="25"/>
      <c r="O1068" s="25"/>
      <c r="P1068" s="25"/>
      <c r="Q1068" s="7"/>
      <c r="R1068" s="7"/>
      <c r="S1068" s="7"/>
      <c r="T1068" s="7"/>
      <c r="U1068" s="7"/>
      <c r="V1068" s="7"/>
      <c r="W1068" s="7"/>
      <c r="X1068" s="7"/>
    </row>
    <row r="1069" spans="1:24" x14ac:dyDescent="0.2">
      <c r="A1069" s="7"/>
      <c r="B1069" s="7"/>
      <c r="C1069" s="7"/>
      <c r="D1069" s="25"/>
      <c r="E1069" s="25"/>
      <c r="F1069" s="25"/>
      <c r="G1069" s="25"/>
      <c r="H1069" s="25"/>
      <c r="I1069" s="25"/>
      <c r="J1069" s="25"/>
      <c r="K1069" s="25"/>
      <c r="L1069" s="25"/>
      <c r="M1069" s="25"/>
      <c r="N1069" s="25"/>
      <c r="O1069" s="25"/>
      <c r="P1069" s="25"/>
      <c r="Q1069" s="7"/>
      <c r="R1069" s="7"/>
      <c r="S1069" s="7"/>
      <c r="T1069" s="7"/>
      <c r="U1069" s="7"/>
      <c r="V1069" s="7"/>
      <c r="W1069" s="7"/>
      <c r="X1069" s="7"/>
    </row>
    <row r="1070" spans="1:24" x14ac:dyDescent="0.2">
      <c r="A1070" s="7"/>
      <c r="B1070" s="7"/>
      <c r="C1070" s="7"/>
      <c r="D1070" s="25"/>
      <c r="E1070" s="25"/>
      <c r="F1070" s="25"/>
      <c r="G1070" s="25"/>
      <c r="H1070" s="25"/>
      <c r="I1070" s="25"/>
      <c r="J1070" s="25"/>
      <c r="K1070" s="25"/>
      <c r="L1070" s="25"/>
      <c r="M1070" s="25"/>
      <c r="N1070" s="25"/>
      <c r="O1070" s="25"/>
      <c r="P1070" s="25"/>
      <c r="Q1070" s="7"/>
      <c r="R1070" s="7"/>
      <c r="S1070" s="7"/>
      <c r="T1070" s="7"/>
      <c r="U1070" s="7"/>
      <c r="V1070" s="7"/>
      <c r="W1070" s="7"/>
      <c r="X1070" s="7"/>
    </row>
    <row r="1071" spans="1:24" x14ac:dyDescent="0.2">
      <c r="A1071" s="7"/>
      <c r="B1071" s="7"/>
      <c r="C1071" s="7"/>
      <c r="D1071" s="25"/>
      <c r="E1071" s="25"/>
      <c r="F1071" s="25"/>
      <c r="G1071" s="25"/>
      <c r="H1071" s="25"/>
      <c r="I1071" s="25"/>
      <c r="J1071" s="25"/>
      <c r="K1071" s="25"/>
      <c r="L1071" s="25"/>
      <c r="M1071" s="25"/>
      <c r="N1071" s="25"/>
      <c r="O1071" s="25"/>
      <c r="P1071" s="25"/>
      <c r="Q1071" s="7"/>
      <c r="R1071" s="7"/>
      <c r="S1071" s="7"/>
      <c r="T1071" s="7"/>
      <c r="U1071" s="7"/>
      <c r="V1071" s="7"/>
      <c r="W1071" s="7"/>
      <c r="X1071" s="7"/>
    </row>
    <row r="1072" spans="1:24" x14ac:dyDescent="0.2">
      <c r="A1072" s="7"/>
      <c r="B1072" s="7"/>
      <c r="C1072" s="7"/>
      <c r="D1072" s="25"/>
      <c r="E1072" s="25"/>
      <c r="F1072" s="25"/>
      <c r="G1072" s="25"/>
      <c r="H1072" s="25"/>
      <c r="I1072" s="25"/>
      <c r="J1072" s="25"/>
      <c r="K1072" s="25"/>
      <c r="L1072" s="25"/>
      <c r="M1072" s="25"/>
      <c r="N1072" s="25"/>
      <c r="O1072" s="25"/>
      <c r="P1072" s="25"/>
      <c r="Q1072" s="7"/>
      <c r="R1072" s="7"/>
      <c r="S1072" s="7"/>
      <c r="T1072" s="7"/>
      <c r="U1072" s="7"/>
      <c r="V1072" s="7"/>
      <c r="W1072" s="7"/>
      <c r="X1072" s="7"/>
    </row>
    <row r="1073" spans="1:24" x14ac:dyDescent="0.2">
      <c r="A1073" s="7"/>
      <c r="B1073" s="7"/>
      <c r="C1073" s="7"/>
      <c r="D1073" s="25"/>
      <c r="E1073" s="25"/>
      <c r="F1073" s="25"/>
      <c r="G1073" s="25"/>
      <c r="H1073" s="25"/>
      <c r="I1073" s="25"/>
      <c r="J1073" s="25"/>
      <c r="K1073" s="25"/>
      <c r="L1073" s="25"/>
      <c r="M1073" s="25"/>
      <c r="N1073" s="25"/>
      <c r="O1073" s="25"/>
      <c r="P1073" s="25"/>
      <c r="Q1073" s="7"/>
      <c r="R1073" s="7"/>
      <c r="S1073" s="7"/>
      <c r="T1073" s="7"/>
      <c r="U1073" s="7"/>
      <c r="V1073" s="7"/>
      <c r="W1073" s="7"/>
      <c r="X1073" s="7"/>
    </row>
    <row r="1074" spans="1:24" x14ac:dyDescent="0.2">
      <c r="A1074" s="7"/>
      <c r="B1074" s="7"/>
      <c r="C1074" s="7"/>
      <c r="D1074" s="25"/>
      <c r="E1074" s="25"/>
      <c r="F1074" s="25"/>
      <c r="G1074" s="25"/>
      <c r="H1074" s="25"/>
      <c r="I1074" s="25"/>
      <c r="J1074" s="25"/>
      <c r="K1074" s="25"/>
      <c r="L1074" s="25"/>
      <c r="M1074" s="25"/>
      <c r="N1074" s="25"/>
      <c r="O1074" s="25"/>
      <c r="P1074" s="25"/>
      <c r="Q1074" s="7"/>
      <c r="R1074" s="7"/>
      <c r="S1074" s="7"/>
      <c r="T1074" s="7"/>
      <c r="U1074" s="7"/>
      <c r="V1074" s="7"/>
      <c r="W1074" s="7"/>
      <c r="X1074" s="7"/>
    </row>
    <row r="1075" spans="1:24" x14ac:dyDescent="0.2">
      <c r="A1075" s="7"/>
      <c r="B1075" s="7"/>
      <c r="C1075" s="7"/>
      <c r="D1075" s="25"/>
      <c r="E1075" s="25"/>
      <c r="F1075" s="25"/>
      <c r="G1075" s="25"/>
      <c r="H1075" s="25"/>
      <c r="I1075" s="25"/>
      <c r="J1075" s="25"/>
      <c r="K1075" s="25"/>
      <c r="L1075" s="25"/>
      <c r="M1075" s="25"/>
      <c r="N1075" s="25"/>
      <c r="O1075" s="25"/>
      <c r="P1075" s="25"/>
      <c r="Q1075" s="7"/>
      <c r="R1075" s="7"/>
      <c r="S1075" s="7"/>
      <c r="T1075" s="7"/>
      <c r="U1075" s="7"/>
      <c r="V1075" s="7"/>
      <c r="W1075" s="7"/>
      <c r="X1075" s="7"/>
    </row>
    <row r="1076" spans="1:24" x14ac:dyDescent="0.2">
      <c r="A1076" s="7"/>
      <c r="B1076" s="7"/>
      <c r="C1076" s="7"/>
      <c r="D1076" s="25"/>
      <c r="E1076" s="25"/>
      <c r="F1076" s="25"/>
      <c r="G1076" s="25"/>
      <c r="H1076" s="25"/>
      <c r="I1076" s="25"/>
      <c r="J1076" s="25"/>
      <c r="K1076" s="25"/>
      <c r="L1076" s="25"/>
      <c r="M1076" s="25"/>
      <c r="N1076" s="25"/>
      <c r="O1076" s="25"/>
      <c r="P1076" s="25"/>
      <c r="Q1076" s="7"/>
      <c r="R1076" s="7"/>
      <c r="S1076" s="7"/>
      <c r="T1076" s="7"/>
      <c r="U1076" s="7"/>
      <c r="V1076" s="7"/>
      <c r="W1076" s="7"/>
      <c r="X1076" s="7"/>
    </row>
    <row r="1077" spans="1:24" x14ac:dyDescent="0.2">
      <c r="A1077" s="7"/>
      <c r="B1077" s="7"/>
      <c r="C1077" s="7"/>
      <c r="D1077" s="25"/>
      <c r="E1077" s="25"/>
      <c r="F1077" s="25"/>
      <c r="G1077" s="25"/>
      <c r="H1077" s="25"/>
      <c r="I1077" s="25"/>
      <c r="J1077" s="25"/>
      <c r="K1077" s="25"/>
      <c r="L1077" s="25"/>
      <c r="M1077" s="25"/>
      <c r="N1077" s="25"/>
      <c r="O1077" s="25"/>
      <c r="P1077" s="25"/>
      <c r="Q1077" s="7"/>
      <c r="R1077" s="7"/>
      <c r="S1077" s="7"/>
      <c r="T1077" s="7"/>
      <c r="U1077" s="7"/>
      <c r="V1077" s="7"/>
      <c r="W1077" s="7"/>
      <c r="X1077" s="7"/>
    </row>
    <row r="1078" spans="1:24" x14ac:dyDescent="0.2">
      <c r="A1078" s="7"/>
      <c r="B1078" s="7"/>
      <c r="C1078" s="7"/>
      <c r="D1078" s="25"/>
      <c r="E1078" s="25"/>
      <c r="F1078" s="25"/>
      <c r="G1078" s="25"/>
      <c r="H1078" s="25"/>
      <c r="I1078" s="25"/>
      <c r="J1078" s="25"/>
      <c r="K1078" s="25"/>
      <c r="L1078" s="25"/>
      <c r="M1078" s="25"/>
      <c r="N1078" s="25"/>
      <c r="O1078" s="25"/>
      <c r="P1078" s="25"/>
      <c r="Q1078" s="7"/>
      <c r="R1078" s="7"/>
      <c r="S1078" s="7"/>
      <c r="T1078" s="7"/>
      <c r="U1078" s="7"/>
      <c r="V1078" s="7"/>
      <c r="W1078" s="7"/>
      <c r="X1078" s="7"/>
    </row>
    <row r="1079" spans="1:24" x14ac:dyDescent="0.2">
      <c r="A1079" s="7"/>
      <c r="B1079" s="7"/>
      <c r="C1079" s="7"/>
      <c r="D1079" s="25"/>
      <c r="E1079" s="25"/>
      <c r="F1079" s="25"/>
      <c r="G1079" s="25"/>
      <c r="H1079" s="25"/>
      <c r="I1079" s="25"/>
      <c r="J1079" s="25"/>
      <c r="K1079" s="25"/>
      <c r="L1079" s="25"/>
      <c r="M1079" s="25"/>
      <c r="N1079" s="25"/>
      <c r="O1079" s="25"/>
      <c r="P1079" s="25"/>
      <c r="Q1079" s="7"/>
      <c r="R1079" s="7"/>
      <c r="S1079" s="7"/>
      <c r="T1079" s="7"/>
      <c r="U1079" s="7"/>
      <c r="V1079" s="7"/>
      <c r="W1079" s="7"/>
      <c r="X1079" s="7"/>
    </row>
    <row r="1080" spans="1:24" x14ac:dyDescent="0.2">
      <c r="A1080" s="7"/>
      <c r="B1080" s="7"/>
      <c r="C1080" s="7"/>
      <c r="D1080" s="25"/>
      <c r="E1080" s="25"/>
      <c r="F1080" s="25"/>
      <c r="G1080" s="25"/>
      <c r="H1080" s="25"/>
      <c r="I1080" s="25"/>
      <c r="J1080" s="25"/>
      <c r="K1080" s="25"/>
      <c r="L1080" s="25"/>
      <c r="M1080" s="25"/>
      <c r="N1080" s="25"/>
      <c r="O1080" s="25"/>
      <c r="P1080" s="25"/>
      <c r="Q1080" s="7"/>
      <c r="R1080" s="7"/>
      <c r="S1080" s="7"/>
      <c r="T1080" s="7"/>
      <c r="U1080" s="7"/>
      <c r="V1080" s="7"/>
      <c r="W1080" s="7"/>
      <c r="X1080" s="7"/>
    </row>
    <row r="1081" spans="1:24" x14ac:dyDescent="0.2">
      <c r="A1081" s="7"/>
      <c r="B1081" s="7"/>
      <c r="C1081" s="7"/>
      <c r="D1081" s="25"/>
      <c r="E1081" s="25"/>
      <c r="F1081" s="25"/>
      <c r="G1081" s="25"/>
      <c r="H1081" s="25"/>
      <c r="I1081" s="25"/>
      <c r="J1081" s="25"/>
      <c r="K1081" s="25"/>
      <c r="L1081" s="25"/>
      <c r="M1081" s="25"/>
      <c r="N1081" s="25"/>
      <c r="O1081" s="25"/>
      <c r="P1081" s="25"/>
      <c r="Q1081" s="7"/>
      <c r="R1081" s="7"/>
      <c r="S1081" s="7"/>
      <c r="T1081" s="7"/>
      <c r="U1081" s="7"/>
      <c r="V1081" s="7"/>
      <c r="W1081" s="7"/>
      <c r="X1081" s="7"/>
    </row>
    <row r="1082" spans="1:24" x14ac:dyDescent="0.2">
      <c r="A1082" s="7"/>
      <c r="B1082" s="7"/>
      <c r="C1082" s="7"/>
      <c r="D1082" s="25"/>
      <c r="E1082" s="25"/>
      <c r="F1082" s="25"/>
      <c r="G1082" s="25"/>
      <c r="H1082" s="25"/>
      <c r="I1082" s="25"/>
      <c r="J1082" s="25"/>
      <c r="K1082" s="25"/>
      <c r="L1082" s="25"/>
      <c r="M1082" s="25"/>
      <c r="N1082" s="25"/>
      <c r="O1082" s="25"/>
      <c r="P1082" s="25"/>
      <c r="Q1082" s="7"/>
      <c r="R1082" s="7"/>
      <c r="S1082" s="7"/>
      <c r="T1082" s="7"/>
      <c r="U1082" s="7"/>
      <c r="V1082" s="7"/>
      <c r="W1082" s="7"/>
      <c r="X1082" s="7"/>
    </row>
    <row r="1083" spans="1:24" x14ac:dyDescent="0.2">
      <c r="A1083" s="7"/>
      <c r="B1083" s="7"/>
      <c r="C1083" s="7"/>
      <c r="D1083" s="25"/>
      <c r="E1083" s="25"/>
      <c r="F1083" s="25"/>
      <c r="G1083" s="25"/>
      <c r="H1083" s="25"/>
      <c r="I1083" s="25"/>
      <c r="J1083" s="25"/>
      <c r="K1083" s="25"/>
      <c r="L1083" s="25"/>
      <c r="M1083" s="25"/>
      <c r="N1083" s="25"/>
      <c r="O1083" s="25"/>
      <c r="P1083" s="25"/>
      <c r="Q1083" s="7"/>
      <c r="R1083" s="7"/>
      <c r="S1083" s="7"/>
      <c r="T1083" s="7"/>
      <c r="U1083" s="7"/>
      <c r="V1083" s="7"/>
      <c r="W1083" s="7"/>
      <c r="X1083" s="7"/>
    </row>
    <row r="1084" spans="1:24" x14ac:dyDescent="0.2">
      <c r="A1084" s="7"/>
      <c r="B1084" s="7"/>
      <c r="C1084" s="7"/>
      <c r="D1084" s="25"/>
      <c r="E1084" s="25"/>
      <c r="F1084" s="25"/>
      <c r="G1084" s="25"/>
      <c r="H1084" s="25"/>
      <c r="I1084" s="25"/>
      <c r="J1084" s="25"/>
      <c r="K1084" s="25"/>
      <c r="L1084" s="25"/>
      <c r="M1084" s="25"/>
      <c r="N1084" s="25"/>
      <c r="O1084" s="25"/>
      <c r="P1084" s="25"/>
      <c r="Q1084" s="7"/>
      <c r="R1084" s="7"/>
      <c r="S1084" s="7"/>
      <c r="T1084" s="7"/>
      <c r="U1084" s="7"/>
      <c r="V1084" s="7"/>
      <c r="W1084" s="7"/>
      <c r="X1084" s="7"/>
    </row>
    <row r="1085" spans="1:24" x14ac:dyDescent="0.2">
      <c r="A1085" s="7"/>
      <c r="B1085" s="7"/>
      <c r="C1085" s="7"/>
      <c r="D1085" s="25"/>
      <c r="E1085" s="25"/>
      <c r="F1085" s="25"/>
      <c r="G1085" s="25"/>
      <c r="H1085" s="25"/>
      <c r="I1085" s="25"/>
      <c r="J1085" s="25"/>
      <c r="K1085" s="25"/>
      <c r="L1085" s="25"/>
      <c r="M1085" s="25"/>
      <c r="N1085" s="25"/>
      <c r="O1085" s="25"/>
      <c r="P1085" s="25"/>
      <c r="Q1085" s="7"/>
      <c r="R1085" s="7"/>
      <c r="S1085" s="7"/>
      <c r="T1085" s="7"/>
      <c r="U1085" s="7"/>
      <c r="V1085" s="7"/>
      <c r="W1085" s="7"/>
      <c r="X1085" s="7"/>
    </row>
    <row r="1086" spans="1:24" x14ac:dyDescent="0.2">
      <c r="A1086" s="7"/>
      <c r="B1086" s="7"/>
      <c r="C1086" s="7"/>
      <c r="D1086" s="25"/>
      <c r="E1086" s="25"/>
      <c r="F1086" s="25"/>
      <c r="G1086" s="25"/>
      <c r="H1086" s="25"/>
      <c r="I1086" s="25"/>
      <c r="J1086" s="25"/>
      <c r="K1086" s="25"/>
      <c r="L1086" s="25"/>
      <c r="M1086" s="25"/>
      <c r="N1086" s="25"/>
      <c r="O1086" s="25"/>
      <c r="P1086" s="25"/>
      <c r="Q1086" s="7"/>
      <c r="R1086" s="7"/>
      <c r="S1086" s="7"/>
      <c r="T1086" s="7"/>
      <c r="U1086" s="7"/>
      <c r="V1086" s="7"/>
      <c r="W1086" s="7"/>
      <c r="X1086" s="7"/>
    </row>
    <row r="1087" spans="1:24" x14ac:dyDescent="0.2">
      <c r="A1087" s="7"/>
      <c r="B1087" s="7"/>
      <c r="C1087" s="7"/>
      <c r="D1087" s="25"/>
      <c r="E1087" s="25"/>
      <c r="F1087" s="25"/>
      <c r="G1087" s="25"/>
      <c r="H1087" s="25"/>
      <c r="I1087" s="25"/>
      <c r="J1087" s="25"/>
      <c r="K1087" s="25"/>
      <c r="L1087" s="25"/>
      <c r="M1087" s="25"/>
      <c r="N1087" s="25"/>
      <c r="O1087" s="25"/>
      <c r="P1087" s="25"/>
      <c r="Q1087" s="7"/>
      <c r="R1087" s="7"/>
      <c r="S1087" s="7"/>
      <c r="T1087" s="7"/>
      <c r="U1087" s="7"/>
      <c r="V1087" s="7"/>
      <c r="W1087" s="7"/>
      <c r="X1087" s="7"/>
    </row>
    <row r="1088" spans="1:24" x14ac:dyDescent="0.2">
      <c r="A1088" s="7"/>
      <c r="B1088" s="7"/>
      <c r="C1088" s="7"/>
      <c r="D1088" s="25"/>
      <c r="E1088" s="25"/>
      <c r="F1088" s="25"/>
      <c r="G1088" s="25"/>
      <c r="H1088" s="25"/>
      <c r="I1088" s="25"/>
      <c r="J1088" s="25"/>
      <c r="K1088" s="25"/>
      <c r="L1088" s="25"/>
      <c r="M1088" s="25"/>
      <c r="N1088" s="25"/>
      <c r="O1088" s="25"/>
      <c r="P1088" s="25"/>
      <c r="Q1088" s="7"/>
      <c r="R1088" s="7"/>
      <c r="S1088" s="7"/>
      <c r="T1088" s="7"/>
      <c r="U1088" s="7"/>
      <c r="V1088" s="7"/>
      <c r="W1088" s="7"/>
      <c r="X1088" s="7"/>
    </row>
    <row r="1089" spans="1:24" x14ac:dyDescent="0.2">
      <c r="A1089" s="7"/>
      <c r="B1089" s="7"/>
      <c r="C1089" s="7"/>
      <c r="D1089" s="25"/>
      <c r="E1089" s="25"/>
      <c r="F1089" s="25"/>
      <c r="G1089" s="25"/>
      <c r="H1089" s="25"/>
      <c r="I1089" s="25"/>
      <c r="J1089" s="25"/>
      <c r="K1089" s="25"/>
      <c r="L1089" s="25"/>
      <c r="M1089" s="25"/>
      <c r="N1089" s="25"/>
      <c r="O1089" s="25"/>
      <c r="P1089" s="25"/>
      <c r="Q1089" s="7"/>
      <c r="R1089" s="7"/>
      <c r="S1089" s="7"/>
      <c r="T1089" s="7"/>
      <c r="U1089" s="7"/>
      <c r="V1089" s="7"/>
      <c r="W1089" s="7"/>
      <c r="X1089" s="7"/>
    </row>
    <row r="1090" spans="1:24" x14ac:dyDescent="0.2">
      <c r="A1090" s="7"/>
      <c r="B1090" s="7"/>
      <c r="C1090" s="7"/>
      <c r="D1090" s="25"/>
      <c r="E1090" s="25"/>
      <c r="F1090" s="25"/>
      <c r="G1090" s="25"/>
      <c r="H1090" s="25"/>
      <c r="I1090" s="25"/>
      <c r="J1090" s="25"/>
      <c r="K1090" s="25"/>
      <c r="L1090" s="25"/>
      <c r="M1090" s="25"/>
      <c r="N1090" s="25"/>
      <c r="O1090" s="25"/>
      <c r="P1090" s="25"/>
      <c r="Q1090" s="7"/>
      <c r="R1090" s="7"/>
      <c r="S1090" s="7"/>
      <c r="T1090" s="7"/>
      <c r="U1090" s="7"/>
      <c r="V1090" s="7"/>
      <c r="W1090" s="7"/>
      <c r="X1090" s="7"/>
    </row>
    <row r="1091" spans="1:24" x14ac:dyDescent="0.2">
      <c r="A1091" s="7"/>
      <c r="B1091" s="7"/>
      <c r="C1091" s="7"/>
      <c r="D1091" s="25"/>
      <c r="E1091" s="25"/>
      <c r="F1091" s="25"/>
      <c r="G1091" s="25"/>
      <c r="H1091" s="25"/>
      <c r="I1091" s="25"/>
      <c r="J1091" s="25"/>
      <c r="K1091" s="25"/>
      <c r="L1091" s="25"/>
      <c r="M1091" s="25"/>
      <c r="N1091" s="25"/>
      <c r="O1091" s="25"/>
      <c r="P1091" s="25"/>
      <c r="Q1091" s="7"/>
      <c r="R1091" s="7"/>
      <c r="S1091" s="7"/>
      <c r="T1091" s="7"/>
      <c r="U1091" s="7"/>
      <c r="V1091" s="7"/>
      <c r="W1091" s="7"/>
      <c r="X1091" s="7"/>
    </row>
    <row r="1092" spans="1:24" x14ac:dyDescent="0.2">
      <c r="A1092" s="7"/>
      <c r="B1092" s="7"/>
      <c r="C1092" s="7"/>
      <c r="D1092" s="25"/>
      <c r="E1092" s="25"/>
      <c r="F1092" s="25"/>
      <c r="G1092" s="25"/>
      <c r="H1092" s="25"/>
      <c r="I1092" s="25"/>
      <c r="J1092" s="25"/>
      <c r="K1092" s="25"/>
      <c r="L1092" s="25"/>
      <c r="M1092" s="25"/>
      <c r="N1092" s="25"/>
      <c r="O1092" s="25"/>
      <c r="P1092" s="25"/>
      <c r="Q1092" s="7"/>
      <c r="R1092" s="7"/>
      <c r="S1092" s="7"/>
      <c r="T1092" s="7"/>
      <c r="U1092" s="7"/>
      <c r="V1092" s="7"/>
      <c r="W1092" s="7"/>
      <c r="X1092" s="7"/>
    </row>
    <row r="1093" spans="1:24" x14ac:dyDescent="0.2">
      <c r="A1093" s="7"/>
      <c r="B1093" s="7"/>
      <c r="C1093" s="7"/>
      <c r="D1093" s="25"/>
      <c r="E1093" s="25"/>
      <c r="F1093" s="25"/>
      <c r="G1093" s="25"/>
      <c r="H1093" s="25"/>
      <c r="I1093" s="25"/>
      <c r="J1093" s="25"/>
      <c r="K1093" s="25"/>
      <c r="L1093" s="25"/>
      <c r="M1093" s="25"/>
      <c r="N1093" s="25"/>
      <c r="O1093" s="25"/>
      <c r="P1093" s="25"/>
      <c r="Q1093" s="7"/>
      <c r="R1093" s="7"/>
      <c r="S1093" s="7"/>
      <c r="T1093" s="7"/>
      <c r="U1093" s="7"/>
      <c r="V1093" s="7"/>
      <c r="W1093" s="7"/>
      <c r="X1093" s="7"/>
    </row>
    <row r="1094" spans="1:24" x14ac:dyDescent="0.2">
      <c r="A1094" s="7"/>
      <c r="B1094" s="7"/>
      <c r="C1094" s="7"/>
      <c r="D1094" s="25"/>
      <c r="E1094" s="25"/>
      <c r="F1094" s="25"/>
      <c r="G1094" s="25"/>
      <c r="H1094" s="25"/>
      <c r="I1094" s="25"/>
      <c r="J1094" s="25"/>
      <c r="K1094" s="25"/>
      <c r="L1094" s="25"/>
      <c r="M1094" s="25"/>
      <c r="N1094" s="25"/>
      <c r="O1094" s="25"/>
      <c r="P1094" s="25"/>
      <c r="Q1094" s="7"/>
      <c r="R1094" s="7"/>
      <c r="S1094" s="7"/>
      <c r="T1094" s="7"/>
      <c r="U1094" s="7"/>
      <c r="V1094" s="7"/>
      <c r="W1094" s="7"/>
      <c r="X1094" s="7"/>
    </row>
    <row r="1095" spans="1:24" x14ac:dyDescent="0.2">
      <c r="A1095" s="7"/>
      <c r="B1095" s="7"/>
      <c r="C1095" s="7"/>
      <c r="D1095" s="25"/>
      <c r="E1095" s="25"/>
      <c r="F1095" s="25"/>
      <c r="G1095" s="25"/>
      <c r="H1095" s="25"/>
      <c r="I1095" s="25"/>
      <c r="J1095" s="25"/>
      <c r="K1095" s="25"/>
      <c r="L1095" s="25"/>
      <c r="M1095" s="25"/>
      <c r="N1095" s="25"/>
      <c r="O1095" s="25"/>
      <c r="P1095" s="25"/>
      <c r="Q1095" s="7"/>
      <c r="R1095" s="7"/>
      <c r="S1095" s="7"/>
      <c r="T1095" s="7"/>
      <c r="U1095" s="7"/>
      <c r="V1095" s="7"/>
      <c r="W1095" s="7"/>
      <c r="X1095" s="7"/>
    </row>
    <row r="1096" spans="1:24" x14ac:dyDescent="0.2">
      <c r="A1096" s="7"/>
      <c r="B1096" s="7"/>
      <c r="C1096" s="7"/>
      <c r="D1096" s="25"/>
      <c r="E1096" s="25"/>
      <c r="F1096" s="25"/>
      <c r="G1096" s="25"/>
      <c r="H1096" s="25"/>
      <c r="I1096" s="25"/>
      <c r="J1096" s="25"/>
      <c r="K1096" s="25"/>
      <c r="L1096" s="25"/>
      <c r="M1096" s="25"/>
      <c r="N1096" s="25"/>
      <c r="O1096" s="25"/>
      <c r="P1096" s="25"/>
      <c r="Q1096" s="7"/>
      <c r="R1096" s="7"/>
      <c r="S1096" s="7"/>
      <c r="T1096" s="7"/>
      <c r="U1096" s="7"/>
      <c r="V1096" s="7"/>
      <c r="W1096" s="7"/>
      <c r="X1096" s="7"/>
    </row>
    <row r="1097" spans="1:24" x14ac:dyDescent="0.2">
      <c r="A1097" s="7"/>
      <c r="B1097" s="7"/>
      <c r="C1097" s="7"/>
      <c r="D1097" s="25"/>
      <c r="E1097" s="25"/>
      <c r="F1097" s="25"/>
      <c r="G1097" s="25"/>
      <c r="H1097" s="25"/>
      <c r="I1097" s="25"/>
      <c r="J1097" s="25"/>
      <c r="K1097" s="25"/>
      <c r="L1097" s="25"/>
      <c r="M1097" s="25"/>
      <c r="N1097" s="25"/>
      <c r="O1097" s="25"/>
      <c r="P1097" s="25"/>
      <c r="Q1097" s="7"/>
      <c r="R1097" s="7"/>
      <c r="S1097" s="7"/>
      <c r="T1097" s="7"/>
      <c r="U1097" s="7"/>
      <c r="V1097" s="7"/>
      <c r="W1097" s="7"/>
      <c r="X1097" s="7"/>
    </row>
    <row r="1098" spans="1:24" x14ac:dyDescent="0.2">
      <c r="A1098" s="7"/>
      <c r="B1098" s="7"/>
      <c r="C1098" s="7"/>
      <c r="D1098" s="25"/>
      <c r="E1098" s="25"/>
      <c r="F1098" s="25"/>
      <c r="G1098" s="25"/>
      <c r="H1098" s="25"/>
      <c r="I1098" s="25"/>
      <c r="J1098" s="25"/>
      <c r="K1098" s="25"/>
      <c r="L1098" s="25"/>
      <c r="M1098" s="25"/>
      <c r="N1098" s="25"/>
      <c r="O1098" s="25"/>
      <c r="P1098" s="25"/>
      <c r="Q1098" s="7"/>
      <c r="R1098" s="7"/>
      <c r="S1098" s="7"/>
      <c r="T1098" s="7"/>
      <c r="U1098" s="7"/>
      <c r="V1098" s="7"/>
      <c r="W1098" s="7"/>
      <c r="X1098" s="7"/>
    </row>
    <row r="1099" spans="1:24" x14ac:dyDescent="0.2">
      <c r="A1099" s="7"/>
      <c r="B1099" s="7"/>
      <c r="C1099" s="7"/>
      <c r="D1099" s="25"/>
      <c r="E1099" s="25"/>
      <c r="F1099" s="25"/>
      <c r="G1099" s="25"/>
      <c r="H1099" s="25"/>
      <c r="I1099" s="25"/>
      <c r="J1099" s="25"/>
      <c r="K1099" s="25"/>
      <c r="L1099" s="25"/>
      <c r="M1099" s="25"/>
      <c r="N1099" s="25"/>
      <c r="O1099" s="25"/>
      <c r="P1099" s="25"/>
      <c r="Q1099" s="7"/>
      <c r="R1099" s="7"/>
      <c r="S1099" s="7"/>
      <c r="T1099" s="7"/>
      <c r="U1099" s="7"/>
      <c r="V1099" s="7"/>
      <c r="W1099" s="7"/>
      <c r="X1099" s="7"/>
    </row>
    <row r="1100" spans="1:24" x14ac:dyDescent="0.2">
      <c r="A1100" s="7"/>
      <c r="B1100" s="7"/>
      <c r="C1100" s="7"/>
      <c r="D1100" s="25"/>
      <c r="E1100" s="25"/>
      <c r="F1100" s="25"/>
      <c r="G1100" s="25"/>
      <c r="H1100" s="25"/>
      <c r="I1100" s="25"/>
      <c r="J1100" s="25"/>
      <c r="K1100" s="25"/>
      <c r="L1100" s="25"/>
      <c r="M1100" s="25"/>
      <c r="N1100" s="25"/>
      <c r="O1100" s="25"/>
      <c r="P1100" s="25"/>
      <c r="Q1100" s="7"/>
      <c r="R1100" s="7"/>
      <c r="S1100" s="7"/>
      <c r="T1100" s="7"/>
      <c r="U1100" s="7"/>
      <c r="V1100" s="7"/>
      <c r="W1100" s="7"/>
      <c r="X1100" s="7"/>
    </row>
    <row r="1101" spans="1:24" x14ac:dyDescent="0.2">
      <c r="A1101" s="7"/>
      <c r="B1101" s="7"/>
      <c r="C1101" s="7"/>
      <c r="D1101" s="25"/>
      <c r="E1101" s="25"/>
      <c r="F1101" s="25"/>
      <c r="G1101" s="25"/>
      <c r="H1101" s="25"/>
      <c r="I1101" s="25"/>
      <c r="J1101" s="25"/>
      <c r="K1101" s="25"/>
      <c r="L1101" s="25"/>
      <c r="M1101" s="25"/>
      <c r="N1101" s="25"/>
      <c r="O1101" s="25"/>
      <c r="P1101" s="25"/>
      <c r="Q1101" s="7"/>
      <c r="R1101" s="7"/>
      <c r="S1101" s="7"/>
      <c r="T1101" s="7"/>
      <c r="U1101" s="7"/>
      <c r="V1101" s="7"/>
      <c r="W1101" s="7"/>
      <c r="X1101" s="7"/>
    </row>
    <row r="1102" spans="1:24" x14ac:dyDescent="0.2">
      <c r="A1102" s="7"/>
      <c r="B1102" s="7"/>
      <c r="C1102" s="7"/>
      <c r="D1102" s="25"/>
      <c r="E1102" s="25"/>
      <c r="F1102" s="25"/>
      <c r="G1102" s="25"/>
      <c r="H1102" s="25"/>
      <c r="I1102" s="25"/>
      <c r="J1102" s="25"/>
      <c r="K1102" s="25"/>
      <c r="L1102" s="25"/>
      <c r="M1102" s="25"/>
      <c r="N1102" s="25"/>
      <c r="O1102" s="25"/>
      <c r="P1102" s="25"/>
      <c r="Q1102" s="7"/>
      <c r="R1102" s="7"/>
      <c r="S1102" s="7"/>
      <c r="T1102" s="7"/>
      <c r="U1102" s="7"/>
      <c r="V1102" s="7"/>
      <c r="W1102" s="7"/>
      <c r="X1102" s="7"/>
    </row>
    <row r="1103" spans="1:24" x14ac:dyDescent="0.2">
      <c r="A1103" s="7"/>
      <c r="B1103" s="7"/>
      <c r="C1103" s="7"/>
      <c r="D1103" s="25"/>
      <c r="E1103" s="25"/>
      <c r="F1103" s="25"/>
      <c r="G1103" s="25"/>
      <c r="H1103" s="25"/>
      <c r="I1103" s="25"/>
      <c r="J1103" s="25"/>
      <c r="K1103" s="25"/>
      <c r="L1103" s="25"/>
      <c r="M1103" s="25"/>
      <c r="N1103" s="25"/>
      <c r="O1103" s="25"/>
      <c r="P1103" s="25"/>
      <c r="Q1103" s="7"/>
      <c r="R1103" s="7"/>
      <c r="S1103" s="7"/>
      <c r="T1103" s="7"/>
      <c r="U1103" s="7"/>
      <c r="V1103" s="7"/>
      <c r="W1103" s="7"/>
      <c r="X1103" s="7"/>
    </row>
    <row r="1104" spans="1:24" x14ac:dyDescent="0.2">
      <c r="A1104" s="7"/>
      <c r="B1104" s="7"/>
      <c r="C1104" s="7"/>
      <c r="D1104" s="25"/>
      <c r="E1104" s="25"/>
      <c r="F1104" s="25"/>
      <c r="G1104" s="25"/>
      <c r="H1104" s="25"/>
      <c r="I1104" s="25"/>
      <c r="J1104" s="25"/>
      <c r="K1104" s="25"/>
      <c r="L1104" s="25"/>
      <c r="M1104" s="25"/>
      <c r="N1104" s="25"/>
      <c r="O1104" s="25"/>
      <c r="P1104" s="25"/>
      <c r="Q1104" s="7"/>
      <c r="R1104" s="7"/>
      <c r="S1104" s="7"/>
      <c r="T1104" s="7"/>
      <c r="U1104" s="7"/>
      <c r="V1104" s="7"/>
      <c r="W1104" s="7"/>
      <c r="X1104" s="7"/>
    </row>
    <row r="1105" spans="1:24" x14ac:dyDescent="0.2">
      <c r="A1105" s="7"/>
      <c r="B1105" s="7"/>
      <c r="C1105" s="7"/>
      <c r="D1105" s="25"/>
      <c r="E1105" s="25"/>
      <c r="F1105" s="25"/>
      <c r="G1105" s="25"/>
      <c r="H1105" s="25"/>
      <c r="I1105" s="25"/>
      <c r="J1105" s="25"/>
      <c r="K1105" s="25"/>
      <c r="L1105" s="25"/>
      <c r="M1105" s="25"/>
      <c r="N1105" s="25"/>
      <c r="O1105" s="25"/>
      <c r="P1105" s="25"/>
      <c r="Q1105" s="7"/>
      <c r="R1105" s="7"/>
      <c r="S1105" s="7"/>
      <c r="T1105" s="7"/>
      <c r="U1105" s="7"/>
      <c r="V1105" s="7"/>
      <c r="W1105" s="7"/>
      <c r="X1105" s="7"/>
    </row>
    <row r="1106" spans="1:24" x14ac:dyDescent="0.2">
      <c r="A1106" s="7"/>
      <c r="B1106" s="7"/>
      <c r="C1106" s="7"/>
      <c r="D1106" s="25"/>
      <c r="E1106" s="25"/>
      <c r="F1106" s="25"/>
      <c r="G1106" s="25"/>
      <c r="H1106" s="25"/>
      <c r="I1106" s="25"/>
      <c r="J1106" s="25"/>
      <c r="K1106" s="25"/>
      <c r="L1106" s="25"/>
      <c r="M1106" s="25"/>
      <c r="N1106" s="25"/>
      <c r="O1106" s="25"/>
      <c r="P1106" s="25"/>
      <c r="Q1106" s="7"/>
      <c r="R1106" s="7"/>
      <c r="S1106" s="7"/>
      <c r="T1106" s="7"/>
      <c r="U1106" s="7"/>
      <c r="V1106" s="7"/>
      <c r="W1106" s="7"/>
      <c r="X1106" s="7"/>
    </row>
    <row r="1107" spans="1:24" x14ac:dyDescent="0.2">
      <c r="A1107" s="7"/>
      <c r="B1107" s="7"/>
      <c r="C1107" s="7"/>
      <c r="D1107" s="25"/>
      <c r="E1107" s="25"/>
      <c r="F1107" s="25"/>
      <c r="G1107" s="25"/>
      <c r="H1107" s="25"/>
      <c r="I1107" s="25"/>
      <c r="J1107" s="25"/>
      <c r="K1107" s="25"/>
      <c r="L1107" s="25"/>
      <c r="M1107" s="25"/>
      <c r="N1107" s="25"/>
      <c r="O1107" s="25"/>
      <c r="P1107" s="25"/>
      <c r="Q1107" s="7"/>
      <c r="R1107" s="7"/>
      <c r="S1107" s="7"/>
      <c r="T1107" s="7"/>
      <c r="U1107" s="7"/>
      <c r="V1107" s="7"/>
      <c r="W1107" s="7"/>
      <c r="X1107" s="7"/>
    </row>
    <row r="1108" spans="1:24" x14ac:dyDescent="0.2">
      <c r="A1108" s="7"/>
      <c r="B1108" s="7"/>
      <c r="C1108" s="7"/>
      <c r="D1108" s="25"/>
      <c r="E1108" s="25"/>
      <c r="F1108" s="25"/>
      <c r="G1108" s="25"/>
      <c r="H1108" s="25"/>
      <c r="I1108" s="25"/>
      <c r="J1108" s="25"/>
      <c r="K1108" s="25"/>
      <c r="L1108" s="25"/>
      <c r="M1108" s="25"/>
      <c r="N1108" s="25"/>
      <c r="O1108" s="25"/>
      <c r="P1108" s="25"/>
      <c r="Q1108" s="7"/>
      <c r="R1108" s="7"/>
      <c r="S1108" s="7"/>
      <c r="T1108" s="7"/>
      <c r="U1108" s="7"/>
      <c r="V1108" s="7"/>
      <c r="W1108" s="7"/>
      <c r="X1108" s="7"/>
    </row>
    <row r="1109" spans="1:24" x14ac:dyDescent="0.2">
      <c r="A1109" s="7"/>
      <c r="B1109" s="7"/>
      <c r="C1109" s="7"/>
      <c r="D1109" s="25"/>
      <c r="E1109" s="25"/>
      <c r="F1109" s="25"/>
      <c r="G1109" s="25"/>
      <c r="H1109" s="25"/>
      <c r="I1109" s="25"/>
      <c r="J1109" s="25"/>
      <c r="K1109" s="25"/>
      <c r="L1109" s="25"/>
      <c r="M1109" s="25"/>
      <c r="N1109" s="25"/>
      <c r="O1109" s="25"/>
      <c r="P1109" s="25"/>
      <c r="Q1109" s="7"/>
      <c r="R1109" s="7"/>
      <c r="S1109" s="7"/>
      <c r="T1109" s="7"/>
      <c r="U1109" s="7"/>
      <c r="V1109" s="7"/>
      <c r="W1109" s="7"/>
      <c r="X1109" s="7"/>
    </row>
    <row r="1110" spans="1:24" x14ac:dyDescent="0.2">
      <c r="A1110" s="7"/>
      <c r="B1110" s="7"/>
      <c r="C1110" s="7"/>
      <c r="D1110" s="25"/>
      <c r="E1110" s="25"/>
      <c r="F1110" s="25"/>
      <c r="G1110" s="25"/>
      <c r="H1110" s="25"/>
      <c r="I1110" s="25"/>
      <c r="J1110" s="25"/>
      <c r="K1110" s="25"/>
      <c r="L1110" s="25"/>
      <c r="M1110" s="25"/>
      <c r="N1110" s="25"/>
      <c r="O1110" s="25"/>
      <c r="P1110" s="25"/>
      <c r="Q1110" s="7"/>
      <c r="R1110" s="7"/>
      <c r="S1110" s="7"/>
      <c r="T1110" s="7"/>
      <c r="U1110" s="7"/>
      <c r="V1110" s="7"/>
      <c r="W1110" s="7"/>
      <c r="X1110" s="7"/>
    </row>
    <row r="1111" spans="1:24" x14ac:dyDescent="0.2">
      <c r="A1111" s="7"/>
      <c r="B1111" s="7"/>
      <c r="C1111" s="7"/>
      <c r="D1111" s="25"/>
      <c r="E1111" s="25"/>
      <c r="F1111" s="25"/>
      <c r="G1111" s="25"/>
      <c r="H1111" s="25"/>
      <c r="I1111" s="25"/>
      <c r="J1111" s="25"/>
      <c r="K1111" s="25"/>
      <c r="L1111" s="25"/>
      <c r="M1111" s="25"/>
      <c r="N1111" s="25"/>
      <c r="O1111" s="25"/>
      <c r="P1111" s="25"/>
      <c r="Q1111" s="7"/>
      <c r="R1111" s="7"/>
      <c r="S1111" s="7"/>
      <c r="T1111" s="7"/>
      <c r="U1111" s="7"/>
      <c r="V1111" s="7"/>
      <c r="W1111" s="7"/>
      <c r="X1111" s="7"/>
    </row>
    <row r="1112" spans="1:24" x14ac:dyDescent="0.2">
      <c r="A1112" s="7"/>
      <c r="B1112" s="7"/>
      <c r="C1112" s="7"/>
      <c r="D1112" s="25"/>
      <c r="E1112" s="25"/>
      <c r="F1112" s="25"/>
      <c r="G1112" s="25"/>
      <c r="H1112" s="25"/>
      <c r="I1112" s="25"/>
      <c r="J1112" s="25"/>
      <c r="K1112" s="25"/>
      <c r="L1112" s="25"/>
      <c r="M1112" s="25"/>
      <c r="N1112" s="25"/>
      <c r="O1112" s="25"/>
      <c r="P1112" s="25"/>
      <c r="Q1112" s="7"/>
      <c r="R1112" s="7"/>
      <c r="S1112" s="7"/>
      <c r="T1112" s="7"/>
      <c r="U1112" s="7"/>
      <c r="V1112" s="7"/>
      <c r="W1112" s="7"/>
      <c r="X1112" s="7"/>
    </row>
    <row r="1113" spans="1:24" x14ac:dyDescent="0.2">
      <c r="A1113" s="7"/>
      <c r="B1113" s="7"/>
      <c r="C1113" s="7"/>
      <c r="D1113" s="25"/>
      <c r="E1113" s="25"/>
      <c r="F1113" s="25"/>
      <c r="G1113" s="25"/>
      <c r="H1113" s="25"/>
      <c r="I1113" s="25"/>
      <c r="J1113" s="25"/>
      <c r="K1113" s="25"/>
      <c r="L1113" s="25"/>
      <c r="M1113" s="25"/>
      <c r="N1113" s="25"/>
      <c r="O1113" s="25"/>
      <c r="P1113" s="25"/>
      <c r="Q1113" s="7"/>
      <c r="R1113" s="7"/>
      <c r="S1113" s="7"/>
      <c r="T1113" s="7"/>
      <c r="U1113" s="7"/>
      <c r="V1113" s="7"/>
      <c r="W1113" s="7"/>
      <c r="X1113" s="7"/>
    </row>
    <row r="1114" spans="1:24" x14ac:dyDescent="0.2">
      <c r="A1114" s="7"/>
      <c r="B1114" s="7"/>
      <c r="C1114" s="7"/>
      <c r="D1114" s="25"/>
      <c r="E1114" s="25"/>
      <c r="F1114" s="25"/>
      <c r="G1114" s="25"/>
      <c r="H1114" s="25"/>
      <c r="I1114" s="25"/>
      <c r="J1114" s="25"/>
      <c r="K1114" s="25"/>
      <c r="L1114" s="25"/>
      <c r="M1114" s="25"/>
      <c r="N1114" s="25"/>
      <c r="O1114" s="25"/>
      <c r="P1114" s="25"/>
      <c r="Q1114" s="7"/>
      <c r="R1114" s="7"/>
      <c r="S1114" s="7"/>
      <c r="T1114" s="7"/>
      <c r="U1114" s="7"/>
      <c r="V1114" s="7"/>
      <c r="W1114" s="7"/>
      <c r="X1114" s="7"/>
    </row>
    <row r="1115" spans="1:24" x14ac:dyDescent="0.2">
      <c r="A1115" s="7"/>
      <c r="B1115" s="7"/>
      <c r="C1115" s="7"/>
      <c r="D1115" s="25"/>
      <c r="E1115" s="25"/>
      <c r="F1115" s="25"/>
      <c r="G1115" s="25"/>
      <c r="H1115" s="25"/>
      <c r="I1115" s="25"/>
      <c r="J1115" s="25"/>
      <c r="K1115" s="25"/>
      <c r="L1115" s="25"/>
      <c r="M1115" s="25"/>
      <c r="N1115" s="25"/>
      <c r="O1115" s="25"/>
      <c r="P1115" s="25"/>
      <c r="Q1115" s="7"/>
      <c r="R1115" s="7"/>
      <c r="S1115" s="7"/>
      <c r="T1115" s="7"/>
      <c r="U1115" s="7"/>
      <c r="V1115" s="7"/>
      <c r="W1115" s="7"/>
      <c r="X1115" s="7"/>
    </row>
    <row r="1116" spans="1:24" x14ac:dyDescent="0.2">
      <c r="A1116" s="7"/>
      <c r="B1116" s="7"/>
      <c r="C1116" s="7"/>
      <c r="D1116" s="25"/>
      <c r="E1116" s="25"/>
      <c r="F1116" s="25"/>
      <c r="G1116" s="25"/>
      <c r="H1116" s="25"/>
      <c r="I1116" s="25"/>
      <c r="J1116" s="25"/>
      <c r="K1116" s="25"/>
      <c r="L1116" s="25"/>
      <c r="M1116" s="25"/>
      <c r="N1116" s="25"/>
      <c r="O1116" s="25"/>
      <c r="P1116" s="25"/>
      <c r="Q1116" s="7"/>
      <c r="R1116" s="7"/>
      <c r="S1116" s="7"/>
      <c r="T1116" s="7"/>
      <c r="U1116" s="7"/>
      <c r="V1116" s="7"/>
      <c r="W1116" s="7"/>
      <c r="X1116" s="7"/>
    </row>
    <row r="1117" spans="1:24" x14ac:dyDescent="0.2">
      <c r="A1117" s="7"/>
      <c r="B1117" s="7"/>
      <c r="C1117" s="7"/>
      <c r="D1117" s="25"/>
      <c r="E1117" s="25"/>
      <c r="F1117" s="25"/>
      <c r="G1117" s="25"/>
      <c r="H1117" s="25"/>
      <c r="I1117" s="25"/>
      <c r="J1117" s="25"/>
      <c r="K1117" s="25"/>
      <c r="L1117" s="25"/>
      <c r="M1117" s="25"/>
      <c r="N1117" s="25"/>
      <c r="O1117" s="25"/>
      <c r="P1117" s="25"/>
      <c r="Q1117" s="7"/>
      <c r="R1117" s="7"/>
      <c r="S1117" s="7"/>
      <c r="T1117" s="7"/>
      <c r="U1117" s="7"/>
      <c r="V1117" s="7"/>
      <c r="W1117" s="7"/>
      <c r="X1117" s="7"/>
    </row>
    <row r="1118" spans="1:24" x14ac:dyDescent="0.2">
      <c r="A1118" s="7"/>
      <c r="B1118" s="7"/>
      <c r="C1118" s="7"/>
      <c r="D1118" s="25"/>
      <c r="E1118" s="25"/>
      <c r="F1118" s="25"/>
      <c r="G1118" s="25"/>
      <c r="H1118" s="25"/>
      <c r="I1118" s="25"/>
      <c r="J1118" s="25"/>
      <c r="K1118" s="25"/>
      <c r="L1118" s="25"/>
      <c r="M1118" s="25"/>
      <c r="N1118" s="25"/>
      <c r="O1118" s="25"/>
      <c r="P1118" s="25"/>
      <c r="Q1118" s="7"/>
      <c r="R1118" s="7"/>
      <c r="S1118" s="7"/>
      <c r="T1118" s="7"/>
      <c r="U1118" s="7"/>
      <c r="V1118" s="7"/>
      <c r="W1118" s="7"/>
      <c r="X1118" s="7"/>
    </row>
    <row r="1119" spans="1:24" x14ac:dyDescent="0.2">
      <c r="A1119" s="7"/>
      <c r="B1119" s="7"/>
      <c r="C1119" s="7"/>
      <c r="D1119" s="25"/>
      <c r="E1119" s="25"/>
      <c r="F1119" s="25"/>
      <c r="G1119" s="25"/>
      <c r="H1119" s="25"/>
      <c r="I1119" s="25"/>
      <c r="J1119" s="25"/>
      <c r="K1119" s="25"/>
      <c r="L1119" s="25"/>
      <c r="M1119" s="25"/>
      <c r="N1119" s="25"/>
      <c r="O1119" s="25"/>
      <c r="P1119" s="25"/>
      <c r="Q1119" s="7"/>
      <c r="R1119" s="7"/>
      <c r="S1119" s="7"/>
      <c r="T1119" s="7"/>
      <c r="U1119" s="7"/>
      <c r="V1119" s="7"/>
      <c r="W1119" s="7"/>
      <c r="X1119" s="7"/>
    </row>
    <row r="1120" spans="1:24" x14ac:dyDescent="0.2">
      <c r="A1120" s="7"/>
      <c r="B1120" s="7"/>
      <c r="C1120" s="7"/>
      <c r="D1120" s="25"/>
      <c r="E1120" s="25"/>
      <c r="F1120" s="25"/>
      <c r="G1120" s="25"/>
      <c r="H1120" s="25"/>
      <c r="I1120" s="25"/>
      <c r="J1120" s="25"/>
      <c r="K1120" s="25"/>
      <c r="L1120" s="25"/>
      <c r="M1120" s="25"/>
      <c r="N1120" s="25"/>
      <c r="O1120" s="25"/>
      <c r="P1120" s="25"/>
      <c r="Q1120" s="7"/>
      <c r="R1120" s="7"/>
      <c r="S1120" s="7"/>
      <c r="T1120" s="7"/>
      <c r="U1120" s="7"/>
      <c r="V1120" s="7"/>
      <c r="W1120" s="7"/>
      <c r="X1120" s="7"/>
    </row>
    <row r="1121" spans="1:24" x14ac:dyDescent="0.2">
      <c r="A1121" s="7"/>
      <c r="B1121" s="7"/>
      <c r="C1121" s="7"/>
      <c r="D1121" s="25"/>
      <c r="E1121" s="25"/>
      <c r="F1121" s="25"/>
      <c r="G1121" s="25"/>
      <c r="H1121" s="25"/>
      <c r="I1121" s="25"/>
      <c r="J1121" s="25"/>
      <c r="K1121" s="25"/>
      <c r="L1121" s="25"/>
      <c r="M1121" s="25"/>
      <c r="N1121" s="25"/>
      <c r="O1121" s="25"/>
      <c r="P1121" s="25"/>
      <c r="Q1121" s="7"/>
      <c r="R1121" s="7"/>
      <c r="S1121" s="7"/>
      <c r="T1121" s="7"/>
      <c r="U1121" s="7"/>
      <c r="V1121" s="7"/>
      <c r="W1121" s="7"/>
      <c r="X1121" s="7"/>
    </row>
    <row r="1122" spans="1:24" x14ac:dyDescent="0.2">
      <c r="A1122" s="7"/>
      <c r="B1122" s="7"/>
      <c r="C1122" s="7"/>
      <c r="D1122" s="25"/>
      <c r="E1122" s="25"/>
      <c r="F1122" s="25"/>
      <c r="G1122" s="25"/>
      <c r="H1122" s="25"/>
      <c r="I1122" s="25"/>
      <c r="J1122" s="25"/>
      <c r="K1122" s="25"/>
      <c r="L1122" s="25"/>
      <c r="M1122" s="25"/>
      <c r="N1122" s="25"/>
      <c r="O1122" s="25"/>
      <c r="P1122" s="25"/>
      <c r="Q1122" s="7"/>
      <c r="R1122" s="7"/>
      <c r="S1122" s="7"/>
      <c r="T1122" s="7"/>
      <c r="U1122" s="7"/>
      <c r="V1122" s="7"/>
      <c r="W1122" s="7"/>
      <c r="X1122" s="7"/>
    </row>
    <row r="1123" spans="1:24" x14ac:dyDescent="0.2">
      <c r="A1123" s="7"/>
      <c r="B1123" s="7"/>
      <c r="C1123" s="7"/>
      <c r="D1123" s="25"/>
      <c r="E1123" s="25"/>
      <c r="F1123" s="25"/>
      <c r="G1123" s="25"/>
      <c r="H1123" s="25"/>
      <c r="I1123" s="25"/>
      <c r="J1123" s="25"/>
      <c r="K1123" s="25"/>
      <c r="L1123" s="25"/>
      <c r="M1123" s="25"/>
      <c r="N1123" s="25"/>
      <c r="O1123" s="25"/>
      <c r="P1123" s="25"/>
      <c r="Q1123" s="7"/>
      <c r="R1123" s="7"/>
      <c r="S1123" s="7"/>
      <c r="T1123" s="7"/>
      <c r="U1123" s="7"/>
      <c r="V1123" s="7"/>
      <c r="W1123" s="7"/>
      <c r="X1123" s="7"/>
    </row>
    <row r="1124" spans="1:24" x14ac:dyDescent="0.2">
      <c r="A1124" s="7"/>
      <c r="B1124" s="7"/>
      <c r="C1124" s="7"/>
      <c r="D1124" s="25"/>
      <c r="E1124" s="25"/>
      <c r="F1124" s="25"/>
      <c r="G1124" s="25"/>
      <c r="H1124" s="25"/>
      <c r="I1124" s="25"/>
      <c r="J1124" s="25"/>
      <c r="K1124" s="25"/>
      <c r="L1124" s="25"/>
      <c r="M1124" s="25"/>
      <c r="N1124" s="25"/>
      <c r="O1124" s="25"/>
      <c r="P1124" s="25"/>
      <c r="Q1124" s="7"/>
      <c r="R1124" s="7"/>
      <c r="S1124" s="7"/>
      <c r="T1124" s="7"/>
      <c r="U1124" s="7"/>
      <c r="V1124" s="7"/>
      <c r="W1124" s="7"/>
      <c r="X1124" s="7"/>
    </row>
    <row r="1125" spans="1:24" x14ac:dyDescent="0.2">
      <c r="A1125" s="7"/>
      <c r="B1125" s="7"/>
      <c r="C1125" s="7"/>
      <c r="D1125" s="25"/>
      <c r="E1125" s="25"/>
      <c r="F1125" s="25"/>
      <c r="G1125" s="25"/>
      <c r="H1125" s="25"/>
      <c r="I1125" s="25"/>
      <c r="J1125" s="25"/>
      <c r="K1125" s="25"/>
      <c r="L1125" s="25"/>
      <c r="M1125" s="25"/>
      <c r="N1125" s="25"/>
      <c r="O1125" s="25"/>
      <c r="P1125" s="25"/>
      <c r="Q1125" s="7"/>
      <c r="R1125" s="7"/>
      <c r="S1125" s="7"/>
      <c r="T1125" s="7"/>
      <c r="U1125" s="7"/>
      <c r="V1125" s="7"/>
      <c r="W1125" s="7"/>
      <c r="X1125" s="7"/>
    </row>
    <row r="1126" spans="1:24" x14ac:dyDescent="0.2">
      <c r="A1126" s="7"/>
      <c r="B1126" s="7"/>
      <c r="C1126" s="7"/>
      <c r="D1126" s="25"/>
      <c r="E1126" s="25"/>
      <c r="F1126" s="25"/>
      <c r="G1126" s="25"/>
      <c r="H1126" s="25"/>
      <c r="I1126" s="25"/>
      <c r="J1126" s="25"/>
      <c r="K1126" s="25"/>
      <c r="L1126" s="25"/>
      <c r="M1126" s="25"/>
      <c r="N1126" s="25"/>
      <c r="O1126" s="25"/>
      <c r="P1126" s="25"/>
      <c r="Q1126" s="7"/>
      <c r="R1126" s="7"/>
      <c r="S1126" s="7"/>
      <c r="T1126" s="7"/>
      <c r="U1126" s="7"/>
      <c r="V1126" s="7"/>
      <c r="W1126" s="7"/>
      <c r="X1126" s="7"/>
    </row>
    <row r="1127" spans="1:24" x14ac:dyDescent="0.2">
      <c r="A1127" s="7"/>
      <c r="B1127" s="7"/>
      <c r="C1127" s="7"/>
      <c r="D1127" s="25"/>
      <c r="E1127" s="25"/>
      <c r="F1127" s="25"/>
      <c r="G1127" s="25"/>
      <c r="H1127" s="25"/>
      <c r="I1127" s="25"/>
      <c r="J1127" s="25"/>
      <c r="K1127" s="25"/>
      <c r="L1127" s="25"/>
      <c r="M1127" s="25"/>
      <c r="N1127" s="25"/>
      <c r="O1127" s="25"/>
      <c r="P1127" s="25"/>
      <c r="Q1127" s="7"/>
      <c r="R1127" s="7"/>
      <c r="S1127" s="7"/>
      <c r="T1127" s="7"/>
      <c r="U1127" s="7"/>
      <c r="V1127" s="7"/>
      <c r="W1127" s="7"/>
      <c r="X1127" s="7"/>
    </row>
    <row r="1128" spans="1:24" x14ac:dyDescent="0.2">
      <c r="A1128" s="7"/>
      <c r="B1128" s="7"/>
      <c r="C1128" s="7"/>
      <c r="D1128" s="25"/>
      <c r="E1128" s="25"/>
      <c r="F1128" s="25"/>
      <c r="G1128" s="25"/>
      <c r="H1128" s="25"/>
      <c r="I1128" s="25"/>
      <c r="J1128" s="25"/>
      <c r="K1128" s="25"/>
      <c r="L1128" s="25"/>
      <c r="M1128" s="25"/>
      <c r="N1128" s="25"/>
      <c r="O1128" s="25"/>
      <c r="P1128" s="25"/>
      <c r="Q1128" s="7"/>
      <c r="R1128" s="7"/>
      <c r="S1128" s="7"/>
      <c r="T1128" s="7"/>
      <c r="U1128" s="7"/>
      <c r="V1128" s="7"/>
      <c r="W1128" s="7"/>
      <c r="X1128" s="7"/>
    </row>
    <row r="1129" spans="1:24" x14ac:dyDescent="0.2">
      <c r="A1129" s="7"/>
      <c r="B1129" s="7"/>
      <c r="C1129" s="7"/>
      <c r="D1129" s="25"/>
      <c r="E1129" s="25"/>
      <c r="F1129" s="25"/>
      <c r="G1129" s="25"/>
      <c r="H1129" s="25"/>
      <c r="I1129" s="25"/>
      <c r="J1129" s="25"/>
      <c r="K1129" s="25"/>
      <c r="L1129" s="25"/>
      <c r="M1129" s="25"/>
      <c r="N1129" s="25"/>
      <c r="O1129" s="25"/>
      <c r="P1129" s="25"/>
      <c r="Q1129" s="7"/>
      <c r="R1129" s="7"/>
      <c r="S1129" s="7"/>
      <c r="T1129" s="7"/>
      <c r="U1129" s="7"/>
      <c r="V1129" s="7"/>
      <c r="W1129" s="7"/>
      <c r="X1129" s="7"/>
    </row>
    <row r="1130" spans="1:24" x14ac:dyDescent="0.2">
      <c r="A1130" s="7"/>
      <c r="B1130" s="7"/>
      <c r="C1130" s="7"/>
      <c r="D1130" s="25"/>
      <c r="E1130" s="25"/>
      <c r="F1130" s="25"/>
      <c r="G1130" s="25"/>
      <c r="H1130" s="25"/>
      <c r="I1130" s="25"/>
      <c r="J1130" s="25"/>
      <c r="K1130" s="25"/>
      <c r="L1130" s="25"/>
      <c r="M1130" s="25"/>
      <c r="N1130" s="25"/>
      <c r="O1130" s="25"/>
      <c r="P1130" s="25"/>
      <c r="Q1130" s="7"/>
      <c r="R1130" s="7"/>
      <c r="S1130" s="7"/>
      <c r="T1130" s="7"/>
      <c r="U1130" s="7"/>
      <c r="V1130" s="7"/>
      <c r="W1130" s="7"/>
      <c r="X1130" s="7"/>
    </row>
    <row r="1131" spans="1:24" x14ac:dyDescent="0.2">
      <c r="A1131" s="7"/>
      <c r="B1131" s="7"/>
      <c r="C1131" s="7"/>
      <c r="D1131" s="25"/>
      <c r="E1131" s="25"/>
      <c r="F1131" s="25"/>
      <c r="G1131" s="25"/>
      <c r="H1131" s="25"/>
      <c r="I1131" s="25"/>
      <c r="J1131" s="25"/>
      <c r="K1131" s="25"/>
      <c r="L1131" s="25"/>
      <c r="M1131" s="25"/>
      <c r="N1131" s="25"/>
      <c r="O1131" s="25"/>
      <c r="P1131" s="25"/>
      <c r="Q1131" s="7"/>
      <c r="R1131" s="7"/>
      <c r="S1131" s="7"/>
      <c r="T1131" s="7"/>
      <c r="U1131" s="7"/>
      <c r="V1131" s="7"/>
      <c r="W1131" s="7"/>
      <c r="X1131" s="7"/>
    </row>
    <row r="1132" spans="1:24" x14ac:dyDescent="0.2">
      <c r="A1132" s="7"/>
      <c r="B1132" s="7"/>
      <c r="C1132" s="7"/>
      <c r="D1132" s="25"/>
      <c r="E1132" s="25"/>
      <c r="F1132" s="25"/>
      <c r="G1132" s="25"/>
      <c r="H1132" s="25"/>
      <c r="I1132" s="25"/>
      <c r="J1132" s="25"/>
      <c r="K1132" s="25"/>
      <c r="L1132" s="25"/>
      <c r="M1132" s="25"/>
      <c r="N1132" s="25"/>
      <c r="O1132" s="25"/>
      <c r="P1132" s="25"/>
      <c r="Q1132" s="7"/>
      <c r="R1132" s="7"/>
      <c r="S1132" s="7"/>
      <c r="T1132" s="7"/>
      <c r="U1132" s="7"/>
      <c r="V1132" s="7"/>
      <c r="W1132" s="7"/>
      <c r="X1132" s="7"/>
    </row>
    <row r="1133" spans="1:24" x14ac:dyDescent="0.2">
      <c r="A1133" s="7"/>
      <c r="B1133" s="7"/>
      <c r="C1133" s="7"/>
      <c r="D1133" s="25"/>
      <c r="E1133" s="25"/>
      <c r="F1133" s="25"/>
      <c r="G1133" s="25"/>
      <c r="H1133" s="25"/>
      <c r="I1133" s="25"/>
      <c r="J1133" s="25"/>
      <c r="K1133" s="25"/>
      <c r="L1133" s="25"/>
      <c r="M1133" s="25"/>
      <c r="N1133" s="25"/>
      <c r="O1133" s="25"/>
      <c r="P1133" s="25"/>
      <c r="Q1133" s="7"/>
      <c r="R1133" s="7"/>
      <c r="S1133" s="7"/>
      <c r="T1133" s="7"/>
      <c r="U1133" s="7"/>
      <c r="V1133" s="7"/>
      <c r="W1133" s="7"/>
      <c r="X1133" s="7"/>
    </row>
    <row r="1134" spans="1:24" x14ac:dyDescent="0.2">
      <c r="A1134" s="7"/>
      <c r="B1134" s="7"/>
      <c r="C1134" s="7"/>
      <c r="D1134" s="25"/>
      <c r="E1134" s="25"/>
      <c r="F1134" s="25"/>
      <c r="G1134" s="25"/>
      <c r="H1134" s="25"/>
      <c r="I1134" s="25"/>
      <c r="J1134" s="25"/>
      <c r="K1134" s="25"/>
      <c r="L1134" s="25"/>
      <c r="M1134" s="25"/>
      <c r="N1134" s="25"/>
      <c r="O1134" s="25"/>
      <c r="P1134" s="25"/>
      <c r="Q1134" s="7"/>
      <c r="R1134" s="7"/>
      <c r="S1134" s="7"/>
      <c r="T1134" s="7"/>
      <c r="U1134" s="7"/>
      <c r="V1134" s="7"/>
      <c r="W1134" s="7"/>
      <c r="X1134" s="7"/>
    </row>
    <row r="1135" spans="1:24" x14ac:dyDescent="0.2">
      <c r="A1135" s="7"/>
      <c r="B1135" s="7"/>
      <c r="C1135" s="7"/>
      <c r="D1135" s="25"/>
      <c r="E1135" s="25"/>
      <c r="F1135" s="25"/>
      <c r="G1135" s="25"/>
      <c r="H1135" s="25"/>
      <c r="I1135" s="25"/>
      <c r="J1135" s="25"/>
      <c r="K1135" s="25"/>
      <c r="L1135" s="25"/>
      <c r="M1135" s="25"/>
      <c r="N1135" s="25"/>
      <c r="O1135" s="25"/>
      <c r="P1135" s="25"/>
      <c r="Q1135" s="7"/>
      <c r="R1135" s="7"/>
      <c r="S1135" s="7"/>
      <c r="T1135" s="7"/>
      <c r="U1135" s="7"/>
      <c r="V1135" s="7"/>
      <c r="W1135" s="7"/>
      <c r="X1135" s="7"/>
    </row>
    <row r="1136" spans="1:24" x14ac:dyDescent="0.2">
      <c r="A1136" s="7"/>
      <c r="B1136" s="7"/>
      <c r="C1136" s="7"/>
      <c r="D1136" s="25"/>
      <c r="E1136" s="25"/>
      <c r="F1136" s="25"/>
      <c r="G1136" s="25"/>
      <c r="H1136" s="25"/>
      <c r="I1136" s="25"/>
      <c r="J1136" s="25"/>
      <c r="K1136" s="25"/>
      <c r="L1136" s="25"/>
      <c r="M1136" s="25"/>
      <c r="N1136" s="25"/>
      <c r="O1136" s="25"/>
      <c r="P1136" s="25"/>
      <c r="Q1136" s="7"/>
      <c r="R1136" s="7"/>
      <c r="S1136" s="7"/>
      <c r="T1136" s="7"/>
      <c r="U1136" s="7"/>
      <c r="V1136" s="7"/>
      <c r="W1136" s="7"/>
      <c r="X1136" s="7"/>
    </row>
    <row r="1137" spans="1:24" x14ac:dyDescent="0.2">
      <c r="A1137" s="7"/>
      <c r="B1137" s="7"/>
      <c r="C1137" s="7"/>
      <c r="D1137" s="25"/>
      <c r="E1137" s="25"/>
      <c r="F1137" s="25"/>
      <c r="G1137" s="25"/>
      <c r="H1137" s="25"/>
      <c r="I1137" s="25"/>
      <c r="J1137" s="25"/>
      <c r="K1137" s="25"/>
      <c r="L1137" s="25"/>
      <c r="M1137" s="25"/>
      <c r="N1137" s="25"/>
      <c r="O1137" s="25"/>
      <c r="P1137" s="25"/>
      <c r="Q1137" s="7"/>
      <c r="R1137" s="7"/>
      <c r="S1137" s="7"/>
      <c r="T1137" s="7"/>
      <c r="U1137" s="7"/>
      <c r="V1137" s="7"/>
      <c r="W1137" s="7"/>
      <c r="X1137" s="7"/>
    </row>
    <row r="1138" spans="1:24" x14ac:dyDescent="0.2">
      <c r="A1138" s="7"/>
      <c r="B1138" s="7"/>
      <c r="C1138" s="7"/>
      <c r="D1138" s="25"/>
      <c r="E1138" s="25"/>
      <c r="F1138" s="25"/>
      <c r="G1138" s="25"/>
      <c r="H1138" s="25"/>
      <c r="I1138" s="25"/>
      <c r="J1138" s="25"/>
      <c r="K1138" s="25"/>
      <c r="L1138" s="25"/>
      <c r="M1138" s="25"/>
      <c r="N1138" s="25"/>
      <c r="O1138" s="25"/>
      <c r="P1138" s="25"/>
      <c r="Q1138" s="7"/>
      <c r="R1138" s="7"/>
      <c r="S1138" s="7"/>
      <c r="T1138" s="7"/>
      <c r="U1138" s="7"/>
      <c r="V1138" s="7"/>
      <c r="W1138" s="7"/>
      <c r="X1138" s="7"/>
    </row>
    <row r="1139" spans="1:24" x14ac:dyDescent="0.2">
      <c r="A1139" s="7"/>
      <c r="B1139" s="7"/>
      <c r="C1139" s="7"/>
      <c r="D1139" s="25"/>
      <c r="E1139" s="25"/>
      <c r="F1139" s="25"/>
      <c r="G1139" s="25"/>
      <c r="H1139" s="25"/>
      <c r="I1139" s="25"/>
      <c r="J1139" s="25"/>
      <c r="K1139" s="25"/>
      <c r="L1139" s="25"/>
      <c r="M1139" s="25"/>
      <c r="N1139" s="25"/>
      <c r="O1139" s="25"/>
      <c r="P1139" s="25"/>
      <c r="Q1139" s="7"/>
      <c r="R1139" s="7"/>
      <c r="S1139" s="7"/>
      <c r="T1139" s="7"/>
      <c r="U1139" s="7"/>
      <c r="V1139" s="7"/>
      <c r="W1139" s="7"/>
      <c r="X1139" s="7"/>
    </row>
    <row r="1140" spans="1:24" x14ac:dyDescent="0.2">
      <c r="A1140" s="7"/>
      <c r="B1140" s="7"/>
      <c r="C1140" s="7"/>
      <c r="D1140" s="25"/>
      <c r="E1140" s="25"/>
      <c r="F1140" s="25"/>
      <c r="G1140" s="25"/>
      <c r="H1140" s="25"/>
      <c r="I1140" s="25"/>
      <c r="J1140" s="25"/>
      <c r="K1140" s="25"/>
      <c r="L1140" s="25"/>
      <c r="M1140" s="25"/>
      <c r="N1140" s="25"/>
      <c r="O1140" s="25"/>
      <c r="P1140" s="25"/>
      <c r="Q1140" s="7"/>
      <c r="R1140" s="7"/>
      <c r="S1140" s="7"/>
      <c r="T1140" s="7"/>
      <c r="U1140" s="7"/>
      <c r="V1140" s="7"/>
      <c r="W1140" s="7"/>
      <c r="X1140" s="7"/>
    </row>
    <row r="1141" spans="1:24" x14ac:dyDescent="0.2">
      <c r="A1141" s="7"/>
      <c r="B1141" s="7"/>
      <c r="C1141" s="7"/>
      <c r="D1141" s="25"/>
      <c r="E1141" s="25"/>
      <c r="F1141" s="25"/>
      <c r="G1141" s="25"/>
      <c r="H1141" s="25"/>
      <c r="I1141" s="25"/>
      <c r="J1141" s="25"/>
      <c r="K1141" s="25"/>
      <c r="L1141" s="25"/>
      <c r="M1141" s="25"/>
      <c r="N1141" s="25"/>
      <c r="O1141" s="25"/>
      <c r="P1141" s="25"/>
      <c r="Q1141" s="7"/>
      <c r="R1141" s="7"/>
      <c r="S1141" s="7"/>
      <c r="T1141" s="7"/>
      <c r="U1141" s="7"/>
      <c r="V1141" s="7"/>
      <c r="W1141" s="7"/>
      <c r="X1141" s="7"/>
    </row>
    <row r="1142" spans="1:24" x14ac:dyDescent="0.2">
      <c r="A1142" s="7"/>
      <c r="B1142" s="7"/>
      <c r="C1142" s="7"/>
      <c r="D1142" s="25"/>
      <c r="E1142" s="25"/>
      <c r="F1142" s="25"/>
      <c r="G1142" s="25"/>
      <c r="H1142" s="25"/>
      <c r="I1142" s="25"/>
      <c r="J1142" s="25"/>
      <c r="K1142" s="25"/>
      <c r="L1142" s="25"/>
      <c r="M1142" s="25"/>
      <c r="N1142" s="25"/>
      <c r="O1142" s="25"/>
      <c r="P1142" s="25"/>
      <c r="Q1142" s="7"/>
      <c r="R1142" s="7"/>
      <c r="S1142" s="7"/>
      <c r="T1142" s="7"/>
      <c r="U1142" s="7"/>
      <c r="V1142" s="7"/>
      <c r="W1142" s="7"/>
      <c r="X1142" s="7"/>
    </row>
    <row r="1143" spans="1:24" x14ac:dyDescent="0.2">
      <c r="A1143" s="7"/>
      <c r="B1143" s="7"/>
      <c r="C1143" s="7"/>
      <c r="D1143" s="25"/>
      <c r="E1143" s="25"/>
      <c r="F1143" s="25"/>
      <c r="G1143" s="25"/>
      <c r="H1143" s="25"/>
      <c r="I1143" s="25"/>
      <c r="J1143" s="25"/>
      <c r="K1143" s="25"/>
      <c r="L1143" s="25"/>
      <c r="M1143" s="25"/>
      <c r="N1143" s="25"/>
      <c r="O1143" s="25"/>
      <c r="P1143" s="25"/>
      <c r="Q1143" s="7"/>
      <c r="R1143" s="7"/>
      <c r="S1143" s="7"/>
      <c r="T1143" s="7"/>
      <c r="U1143" s="7"/>
      <c r="V1143" s="7"/>
      <c r="W1143" s="7"/>
      <c r="X1143" s="7"/>
    </row>
    <row r="1144" spans="1:24" x14ac:dyDescent="0.2">
      <c r="A1144" s="7"/>
      <c r="B1144" s="7"/>
      <c r="C1144" s="7"/>
      <c r="D1144" s="25"/>
      <c r="E1144" s="25"/>
      <c r="F1144" s="25"/>
      <c r="G1144" s="25"/>
      <c r="H1144" s="25"/>
      <c r="I1144" s="25"/>
      <c r="J1144" s="25"/>
      <c r="K1144" s="25"/>
      <c r="L1144" s="25"/>
      <c r="M1144" s="25"/>
      <c r="N1144" s="25"/>
      <c r="O1144" s="25"/>
      <c r="P1144" s="25"/>
      <c r="Q1144" s="7"/>
      <c r="R1144" s="7"/>
      <c r="S1144" s="7"/>
      <c r="T1144" s="7"/>
      <c r="U1144" s="7"/>
      <c r="V1144" s="7"/>
      <c r="W1144" s="7"/>
      <c r="X1144" s="7"/>
    </row>
    <row r="1145" spans="1:24" x14ac:dyDescent="0.2">
      <c r="A1145" s="7"/>
      <c r="B1145" s="7"/>
      <c r="C1145" s="7"/>
      <c r="D1145" s="25"/>
      <c r="E1145" s="25"/>
      <c r="F1145" s="25"/>
      <c r="G1145" s="25"/>
      <c r="H1145" s="25"/>
      <c r="I1145" s="25"/>
      <c r="J1145" s="25"/>
      <c r="K1145" s="25"/>
      <c r="L1145" s="25"/>
      <c r="M1145" s="25"/>
      <c r="N1145" s="25"/>
      <c r="O1145" s="25"/>
      <c r="P1145" s="25"/>
      <c r="Q1145" s="7"/>
      <c r="R1145" s="7"/>
      <c r="S1145" s="7"/>
      <c r="T1145" s="7"/>
      <c r="U1145" s="7"/>
      <c r="V1145" s="7"/>
      <c r="W1145" s="7"/>
      <c r="X1145" s="7"/>
    </row>
    <row r="1146" spans="1:24" x14ac:dyDescent="0.2">
      <c r="A1146" s="7"/>
      <c r="B1146" s="7"/>
      <c r="C1146" s="7"/>
      <c r="D1146" s="25"/>
      <c r="E1146" s="25"/>
      <c r="F1146" s="25"/>
      <c r="G1146" s="25"/>
      <c r="H1146" s="25"/>
      <c r="I1146" s="25"/>
      <c r="J1146" s="25"/>
      <c r="K1146" s="25"/>
      <c r="L1146" s="25"/>
      <c r="M1146" s="25"/>
      <c r="N1146" s="25"/>
      <c r="O1146" s="25"/>
      <c r="P1146" s="25"/>
      <c r="Q1146" s="7"/>
      <c r="R1146" s="7"/>
      <c r="S1146" s="7"/>
      <c r="T1146" s="7"/>
      <c r="U1146" s="7"/>
      <c r="V1146" s="7"/>
      <c r="W1146" s="7"/>
      <c r="X1146" s="7"/>
    </row>
    <row r="1147" spans="1:24" x14ac:dyDescent="0.2">
      <c r="A1147" s="7"/>
      <c r="B1147" s="7"/>
      <c r="C1147" s="7"/>
      <c r="D1147" s="25"/>
      <c r="E1147" s="25"/>
      <c r="F1147" s="25"/>
      <c r="G1147" s="25"/>
      <c r="H1147" s="25"/>
      <c r="I1147" s="25"/>
      <c r="J1147" s="25"/>
      <c r="K1147" s="25"/>
      <c r="L1147" s="25"/>
      <c r="M1147" s="25"/>
      <c r="N1147" s="25"/>
      <c r="O1147" s="25"/>
      <c r="P1147" s="25"/>
      <c r="Q1147" s="7"/>
      <c r="R1147" s="7"/>
      <c r="S1147" s="7"/>
      <c r="T1147" s="7"/>
      <c r="U1147" s="7"/>
      <c r="V1147" s="7"/>
      <c r="W1147" s="7"/>
      <c r="X1147" s="7"/>
    </row>
    <row r="1148" spans="1:24" x14ac:dyDescent="0.2">
      <c r="A1148" s="7"/>
      <c r="B1148" s="7"/>
      <c r="C1148" s="7"/>
      <c r="D1148" s="25"/>
      <c r="E1148" s="25"/>
      <c r="F1148" s="25"/>
      <c r="G1148" s="25"/>
      <c r="H1148" s="25"/>
      <c r="I1148" s="25"/>
      <c r="J1148" s="25"/>
      <c r="K1148" s="25"/>
      <c r="L1148" s="25"/>
      <c r="M1148" s="25"/>
      <c r="N1148" s="25"/>
      <c r="O1148" s="25"/>
      <c r="P1148" s="25"/>
      <c r="Q1148" s="7"/>
      <c r="R1148" s="7"/>
      <c r="S1148" s="7"/>
      <c r="T1148" s="7"/>
      <c r="U1148" s="7"/>
      <c r="V1148" s="7"/>
      <c r="W1148" s="7"/>
      <c r="X1148" s="7"/>
    </row>
    <row r="1149" spans="1:24" x14ac:dyDescent="0.2">
      <c r="A1149" s="7"/>
      <c r="B1149" s="7"/>
      <c r="C1149" s="7"/>
      <c r="D1149" s="25"/>
      <c r="E1149" s="25"/>
      <c r="F1149" s="25"/>
      <c r="G1149" s="25"/>
      <c r="H1149" s="25"/>
      <c r="I1149" s="25"/>
      <c r="J1149" s="25"/>
      <c r="K1149" s="25"/>
      <c r="L1149" s="25"/>
      <c r="M1149" s="25"/>
      <c r="N1149" s="25"/>
      <c r="O1149" s="25"/>
      <c r="P1149" s="25"/>
      <c r="Q1149" s="7"/>
      <c r="R1149" s="7"/>
      <c r="S1149" s="7"/>
      <c r="T1149" s="7"/>
      <c r="U1149" s="7"/>
      <c r="V1149" s="7"/>
      <c r="W1149" s="7"/>
      <c r="X1149" s="7"/>
    </row>
  </sheetData>
  <sortState xmlns:xlrd2="http://schemas.microsoft.com/office/spreadsheetml/2017/richdata2" ref="A5:S133">
    <sortCondition ref="C5:C133"/>
  </sortState>
  <pageMargins left="0.75" right="0.75" top="1" bottom="1" header="0.5" footer="0.5"/>
  <pageSetup orientation="portrait" r:id="rId1"/>
  <headerFooter alignWithMargins="0"/>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
  <dimension ref="A2:O33"/>
  <sheetViews>
    <sheetView showGridLines="0" topLeftCell="E9" zoomScale="90" zoomScaleNormal="90" workbookViewId="0">
      <selection activeCell="O33" sqref="O33"/>
    </sheetView>
  </sheetViews>
  <sheetFormatPr baseColWidth="10" defaultColWidth="8.85546875" defaultRowHeight="12.75" x14ac:dyDescent="0.2"/>
  <cols>
    <col min="1" max="1" width="17.5703125" bestFit="1" customWidth="1"/>
    <col min="2" max="2" width="35.42578125" bestFit="1" customWidth="1"/>
    <col min="3" max="6" width="17.140625" bestFit="1" customWidth="1"/>
    <col min="7" max="9" width="16" bestFit="1" customWidth="1"/>
    <col min="10" max="12" width="17.140625" bestFit="1" customWidth="1"/>
    <col min="13" max="14" width="18.85546875" bestFit="1" customWidth="1"/>
    <col min="15" max="15" width="17.42578125" bestFit="1" customWidth="1"/>
  </cols>
  <sheetData>
    <row r="2" spans="1:15" ht="20.25" x14ac:dyDescent="0.3">
      <c r="C2" s="162" t="s">
        <v>473</v>
      </c>
      <c r="D2" s="163"/>
      <c r="E2" s="163"/>
      <c r="F2" s="163"/>
      <c r="G2" s="163"/>
      <c r="H2" s="163"/>
      <c r="I2" s="163"/>
      <c r="J2" s="163"/>
      <c r="K2" s="163"/>
      <c r="L2" s="163"/>
      <c r="M2" s="163"/>
      <c r="N2" s="164"/>
    </row>
    <row r="4" spans="1:15" x14ac:dyDescent="0.2">
      <c r="B4" s="3" t="s">
        <v>476</v>
      </c>
      <c r="C4" s="3">
        <v>36342</v>
      </c>
      <c r="D4" s="3">
        <v>36373</v>
      </c>
      <c r="E4" s="3">
        <v>36404</v>
      </c>
      <c r="F4" s="3">
        <v>36434</v>
      </c>
      <c r="G4" s="3">
        <v>36465</v>
      </c>
      <c r="H4" s="3">
        <v>36495</v>
      </c>
      <c r="I4" s="3">
        <v>36526</v>
      </c>
      <c r="J4" s="3">
        <v>36557</v>
      </c>
      <c r="K4" s="3">
        <v>36586</v>
      </c>
      <c r="L4" s="3">
        <v>36617</v>
      </c>
      <c r="M4" s="3">
        <v>36647</v>
      </c>
      <c r="N4" s="3">
        <v>36678</v>
      </c>
      <c r="O4" s="3" t="s">
        <v>486</v>
      </c>
    </row>
    <row r="5" spans="1:15" x14ac:dyDescent="0.2">
      <c r="A5" s="7"/>
      <c r="B5" s="115" t="s">
        <v>7</v>
      </c>
      <c r="C5" s="117">
        <f>SUMIF(Tabla3[Categoría Fcst],$B5,Tabla3[jul-99])</f>
        <v>11653988.169999998</v>
      </c>
      <c r="D5" s="117">
        <f>SUMIF(Tabla3[Categoría Fcst],$B5,Tabla3[ago-99])</f>
        <v>10564701.429999996</v>
      </c>
      <c r="E5" s="117">
        <f>SUMIF(Tabla3[Categoría Fcst],$B5,Tabla3[sep-99])</f>
        <v>13108647.970000001</v>
      </c>
      <c r="F5" s="117">
        <f>SUMIF(Tabla3[Categoría Fcst],$B5,Tabla3[oct-99])</f>
        <v>18038205.039999995</v>
      </c>
      <c r="G5" s="117">
        <f>SUMIF(Tabla3[Categoría Fcst],$B5,Tabla3[nov-99])</f>
        <v>16656239.960000001</v>
      </c>
      <c r="H5" s="117">
        <f>SUMIF(Tabla3[Categoría Fcst],$B5,Tabla3[dic-99])</f>
        <v>15281676.039999995</v>
      </c>
      <c r="I5" s="117">
        <f>SUMIF(Tabla3[Categoría Fcst],$B5,Tabla3[ene-00])</f>
        <v>14603711.430000002</v>
      </c>
      <c r="J5" s="117">
        <f>SUMIF(Tabla3[Categoría Fcst],$B5,Tabla3[feb-00])</f>
        <v>12743664.120000001</v>
      </c>
      <c r="K5" s="117">
        <f>SUMIF(Tabla3[Categoría Fcst],$B5,Tabla3[mar-00])</f>
        <v>12547772.369999999</v>
      </c>
      <c r="L5" s="117">
        <f>SUMIF(Tabla3[Categoría Fcst],$B5,Tabla3[abr-00])</f>
        <v>13425310.84</v>
      </c>
      <c r="M5" s="117">
        <f>SUMIF(Tabla3[Categoría Fcst],$B5,Tabla3[may-00])</f>
        <v>14071461.380000001</v>
      </c>
      <c r="N5" s="117">
        <f>SUMIF(Tabla3[Categoría Fcst],$B5,Tabla3[jun-00])</f>
        <v>12935677.730000002</v>
      </c>
      <c r="O5" s="125">
        <f>N5/C5-1</f>
        <v>0.10997862202223296</v>
      </c>
    </row>
    <row r="6" spans="1:15" x14ac:dyDescent="0.2">
      <c r="B6" s="15" t="s">
        <v>225</v>
      </c>
      <c r="C6" s="117">
        <f>SUMIF(Tabla3[Categoría Fcst],'3.SUMAR.SI'!B6,Tabla3[jul-99])</f>
        <v>3986912.29</v>
      </c>
      <c r="D6" s="117">
        <f>SUMIF(Tabla3[Categoría Fcst],$B6,Tabla3[ago-99])</f>
        <v>4004915.0200000005</v>
      </c>
      <c r="E6" s="117">
        <f>SUMIF(Tabla3[Categoría Fcst],$B6,Tabla3[sep-99])</f>
        <v>4817324.47</v>
      </c>
      <c r="F6" s="117">
        <f>SUMIF(Tabla3[Categoría Fcst],$B6,Tabla3[oct-99])</f>
        <v>5204599.7699999996</v>
      </c>
      <c r="G6" s="117">
        <f>SUMIF(Tabla3[Categoría Fcst],$B6,Tabla3[nov-99])</f>
        <v>4216772.01</v>
      </c>
      <c r="H6" s="117">
        <f>SUMIF(Tabla3[Categoría Fcst],$B6,Tabla3[dic-99])</f>
        <v>4023263.5200000005</v>
      </c>
      <c r="I6" s="117">
        <f>SUMIF(Tabla3[Categoría Fcst],$B6,Tabla3[ene-00])</f>
        <v>3822458.56</v>
      </c>
      <c r="J6" s="117">
        <f>SUMIF(Tabla3[Categoría Fcst],$B6,Tabla3[feb-00])</f>
        <v>5086203.58</v>
      </c>
      <c r="K6" s="117">
        <f>SUMIF(Tabla3[Categoría Fcst],$B6,Tabla3[mar-00])</f>
        <v>5130093.3499999996</v>
      </c>
      <c r="L6" s="117">
        <f>SUMIF(Tabla3[Categoría Fcst],$B6,Tabla3[abr-00])</f>
        <v>4779621.8899999997</v>
      </c>
      <c r="M6" s="117">
        <f>SUMIF(Tabla3[Categoría Fcst],$B6,Tabla3[may-00])</f>
        <v>5043682.620000001</v>
      </c>
      <c r="N6" s="117">
        <f>SUMIF(Tabla3[Categoría Fcst],$B6,Tabla3[jun-00])</f>
        <v>4380755.6000000006</v>
      </c>
      <c r="O6" s="125">
        <f t="shared" ref="O6:O15" si="0">N6/C6-1</f>
        <v>9.8784041722673743E-2</v>
      </c>
    </row>
    <row r="7" spans="1:15" x14ac:dyDescent="0.2">
      <c r="B7" s="15" t="s">
        <v>261</v>
      </c>
      <c r="C7" s="117">
        <f>SUMIF(Tabla3[Categoría Fcst],'3.SUMAR.SI'!B7,Tabla3[jul-99])</f>
        <v>2191660.2599999998</v>
      </c>
      <c r="D7" s="117">
        <f>SUMIF(Tabla3[Categoría Fcst],$B7,Tabla3[ago-99])</f>
        <v>1790052.29</v>
      </c>
      <c r="E7" s="117">
        <f>SUMIF(Tabla3[Categoría Fcst],$B7,Tabla3[sep-99])</f>
        <v>1575023.85</v>
      </c>
      <c r="F7" s="117">
        <f>SUMIF(Tabla3[Categoría Fcst],$B7,Tabla3[oct-99])</f>
        <v>1765723.1400000001</v>
      </c>
      <c r="G7" s="117">
        <f>SUMIF(Tabla3[Categoría Fcst],$B7,Tabla3[nov-99])</f>
        <v>1573836.27</v>
      </c>
      <c r="H7" s="117">
        <f>SUMIF(Tabla3[Categoría Fcst],$B7,Tabla3[dic-99])</f>
        <v>1583261.57</v>
      </c>
      <c r="I7" s="117">
        <f>SUMIF(Tabla3[Categoría Fcst],$B7,Tabla3[ene-00])</f>
        <v>1794303.1000000003</v>
      </c>
      <c r="J7" s="117">
        <f>SUMIF(Tabla3[Categoría Fcst],$B7,Tabla3[feb-00])</f>
        <v>1704839.15</v>
      </c>
      <c r="K7" s="117">
        <f>SUMIF(Tabla3[Categoría Fcst],$B7,Tabla3[mar-00])</f>
        <v>1685836.5199999998</v>
      </c>
      <c r="L7" s="117">
        <f>SUMIF(Tabla3[Categoría Fcst],$B7,Tabla3[abr-00])</f>
        <v>1907908.84</v>
      </c>
      <c r="M7" s="117">
        <f>SUMIF(Tabla3[Categoría Fcst],$B7,Tabla3[may-00])</f>
        <v>1704839.15</v>
      </c>
      <c r="N7" s="117">
        <f>SUMIF(Tabla3[Categoría Fcst],$B7,Tabla3[jun-00])</f>
        <v>1674466.1799999997</v>
      </c>
      <c r="O7" s="125">
        <f t="shared" si="0"/>
        <v>-0.23598277955726588</v>
      </c>
    </row>
    <row r="8" spans="1:15" x14ac:dyDescent="0.2">
      <c r="B8" s="15" t="s">
        <v>104</v>
      </c>
      <c r="C8" s="117">
        <f>SUMIF(Tabla3[Categoría Fcst],'3.SUMAR.SI'!B8,Tabla3[jul-99])</f>
        <v>8873888.4000000004</v>
      </c>
      <c r="D8" s="117">
        <f>SUMIF(Tabla3[Categoría Fcst],$B8,Tabla3[ago-99])</f>
        <v>7739119.5999999996</v>
      </c>
      <c r="E8" s="117">
        <f>SUMIF(Tabla3[Categoría Fcst],$B8,Tabla3[sep-99])</f>
        <v>7687422.9199999999</v>
      </c>
      <c r="F8" s="117">
        <f>SUMIF(Tabla3[Categoría Fcst],$B8,Tabla3[oct-99])</f>
        <v>11157255.41</v>
      </c>
      <c r="G8" s="117">
        <f>SUMIF(Tabla3[Categoría Fcst],$B8,Tabla3[nov-99])</f>
        <v>9546982.0600000005</v>
      </c>
      <c r="H8" s="117">
        <f>SUMIF(Tabla3[Categoría Fcst],$B8,Tabla3[dic-99])</f>
        <v>8574854.0800000019</v>
      </c>
      <c r="I8" s="117">
        <f>SUMIF(Tabla3[Categoría Fcst],$B8,Tabla3[ene-00])</f>
        <v>10767051.949999999</v>
      </c>
      <c r="J8" s="117">
        <f>SUMIF(Tabla3[Categoría Fcst],$B8,Tabla3[feb-00])</f>
        <v>9451287.0999999996</v>
      </c>
      <c r="K8" s="117">
        <f>SUMIF(Tabla3[Categoría Fcst],$B8,Tabla3[mar-00])</f>
        <v>9318163.4900000002</v>
      </c>
      <c r="L8" s="117">
        <f>SUMIF(Tabla3[Categoría Fcst],$B8,Tabla3[abr-00])</f>
        <v>11599496.93</v>
      </c>
      <c r="M8" s="117">
        <f>SUMIF(Tabla3[Categoría Fcst],$B8,Tabla3[may-00])</f>
        <v>9510582.9199999981</v>
      </c>
      <c r="N8" s="117">
        <f>SUMIF(Tabla3[Categoría Fcst],$B8,Tabla3[jun-00])</f>
        <v>9510594.5599999987</v>
      </c>
      <c r="O8" s="125">
        <f t="shared" si="0"/>
        <v>7.1750525958834244E-2</v>
      </c>
    </row>
    <row r="9" spans="1:15" x14ac:dyDescent="0.2">
      <c r="B9" s="15" t="s">
        <v>31</v>
      </c>
      <c r="C9" s="117">
        <f>SUMIF(Tabla3[Categoría Fcst],'3.SUMAR.SI'!B9,Tabla3[jul-99])</f>
        <v>1497329.6300000001</v>
      </c>
      <c r="D9" s="117">
        <f>SUMIF(Tabla3[Categoría Fcst],$B9,Tabla3[ago-99])</f>
        <v>1342141.74</v>
      </c>
      <c r="E9" s="117">
        <f>SUMIF(Tabla3[Categoría Fcst],$B9,Tabla3[sep-99])</f>
        <v>1318638.76</v>
      </c>
      <c r="F9" s="117">
        <f>SUMIF(Tabla3[Categoría Fcst],$B9,Tabla3[oct-99])</f>
        <v>1602142.5</v>
      </c>
      <c r="G9" s="117">
        <f>SUMIF(Tabla3[Categoría Fcst],$B9,Tabla3[nov-99])</f>
        <v>1342141.74</v>
      </c>
      <c r="H9" s="117">
        <f>SUMIF(Tabla3[Categoría Fcst],$B9,Tabla3[dic-99])</f>
        <v>1318638.76</v>
      </c>
      <c r="I9" s="117">
        <f>SUMIF(Tabla3[Categoría Fcst],$B9,Tabla3[ene-00])</f>
        <v>1602142.5</v>
      </c>
      <c r="J9" s="117">
        <f>SUMIF(Tabla3[Categoría Fcst],$B9,Tabla3[feb-00])</f>
        <v>1467575.55</v>
      </c>
      <c r="K9" s="117">
        <f>SUMIF(Tabla3[Categoría Fcst],$B9,Tabla3[mar-00])</f>
        <v>1441876.03</v>
      </c>
      <c r="L9" s="117">
        <f>SUMIF(Tabla3[Categoría Fcst],$B9,Tabla3[abr-00])</f>
        <v>1751875.4600000002</v>
      </c>
      <c r="M9" s="117">
        <f>SUMIF(Tabla3[Categoría Fcst],$B9,Tabla3[may-00])</f>
        <v>1467575.55</v>
      </c>
      <c r="N9" s="117">
        <f>SUMIF(Tabla3[Categoría Fcst],$B9,Tabla3[jun-00])</f>
        <v>1441876.03</v>
      </c>
      <c r="O9" s="125">
        <f t="shared" si="0"/>
        <v>-3.7034998098581684E-2</v>
      </c>
    </row>
    <row r="10" spans="1:15" x14ac:dyDescent="0.2">
      <c r="B10" s="15" t="s">
        <v>38</v>
      </c>
      <c r="C10" s="117">
        <f>SUMIF(Tabla3[Categoría Fcst],'3.SUMAR.SI'!B10,Tabla3[jul-99])</f>
        <v>808986.21</v>
      </c>
      <c r="D10" s="117">
        <f>SUMIF(Tabla3[Categoría Fcst],$B10,Tabla3[ago-99])</f>
        <v>723441.57000000007</v>
      </c>
      <c r="E10" s="117">
        <f>SUMIF(Tabla3[Categoría Fcst],$B10,Tabla3[sep-99])</f>
        <v>700996.6</v>
      </c>
      <c r="F10" s="117">
        <f>SUMIF(Tabla3[Categoría Fcst],$B10,Tabla3[oct-99])</f>
        <v>865615.24</v>
      </c>
      <c r="G10" s="117">
        <f>SUMIF(Tabla3[Categoría Fcst],$B10,Tabla3[nov-99])</f>
        <v>723441.57000000007</v>
      </c>
      <c r="H10" s="117">
        <f>SUMIF(Tabla3[Categoría Fcst],$B10,Tabla3[dic-99])</f>
        <v>700996.6</v>
      </c>
      <c r="I10" s="117">
        <f>SUMIF(Tabla3[Categoría Fcst],$B10,Tabla3[ene-00])</f>
        <v>865615.24</v>
      </c>
      <c r="J10" s="117">
        <f>SUMIF(Tabla3[Categoría Fcst],$B10,Tabla3[feb-00])</f>
        <v>791052.91999999993</v>
      </c>
      <c r="K10" s="117">
        <f>SUMIF(Tabla3[Categoría Fcst],$B10,Tabla3[mar-00])</f>
        <v>766510.3</v>
      </c>
      <c r="L10" s="117">
        <f>SUMIF(Tabla3[Categoría Fcst],$B10,Tabla3[abr-00])</f>
        <v>946513.8600000001</v>
      </c>
      <c r="M10" s="117">
        <f>SUMIF(Tabla3[Categoría Fcst],$B10,Tabla3[may-00])</f>
        <v>791052.91999999993</v>
      </c>
      <c r="N10" s="117">
        <f>SUMIF(Tabla3[Categoría Fcst],$B10,Tabla3[jun-00])</f>
        <v>766510.3</v>
      </c>
      <c r="O10" s="125">
        <f t="shared" si="0"/>
        <v>-5.2505110068563399E-2</v>
      </c>
    </row>
    <row r="11" spans="1:15" x14ac:dyDescent="0.2">
      <c r="B11" s="15" t="s">
        <v>137</v>
      </c>
      <c r="C11" s="117">
        <f>SUMIF(Tabla3[Categoría Fcst],'3.SUMAR.SI'!B11,Tabla3[jul-99])</f>
        <v>3694935.38</v>
      </c>
      <c r="D11" s="117">
        <f>SUMIF(Tabla3[Categoría Fcst],$B11,Tabla3[ago-99])</f>
        <v>3262860.3899999997</v>
      </c>
      <c r="E11" s="117">
        <f>SUMIF(Tabla3[Categoría Fcst],$B11,Tabla3[sep-99])</f>
        <v>5461919.7200000007</v>
      </c>
      <c r="F11" s="117">
        <f>SUMIF(Tabla3[Categoría Fcst],$B11,Tabla3[oct-99])</f>
        <v>5249536.2699999996</v>
      </c>
      <c r="G11" s="117">
        <f>SUMIF(Tabla3[Categoría Fcst],$B11,Tabla3[nov-99])</f>
        <v>5461419.1199999992</v>
      </c>
      <c r="H11" s="117">
        <f>SUMIF(Tabla3[Categoría Fcst],$B11,Tabla3[dic-99])</f>
        <v>4876552.26</v>
      </c>
      <c r="I11" s="117">
        <f>SUMIF(Tabla3[Categoría Fcst],$B11,Tabla3[ene-00])</f>
        <v>5595524.1699999999</v>
      </c>
      <c r="J11" s="117">
        <f>SUMIF(Tabla3[Categoría Fcst],$B11,Tabla3[feb-00])</f>
        <v>5635948.0099999998</v>
      </c>
      <c r="K11" s="117">
        <f>SUMIF(Tabla3[Categoría Fcst],$B11,Tabla3[mar-00])</f>
        <v>5613283.6100000003</v>
      </c>
      <c r="L11" s="117">
        <f>SUMIF(Tabla3[Categoría Fcst],$B11,Tabla3[abr-00])</f>
        <v>6251940.1799999997</v>
      </c>
      <c r="M11" s="117">
        <f>SUMIF(Tabla3[Categoría Fcst],$B11,Tabla3[may-00])</f>
        <v>5732217.8200000003</v>
      </c>
      <c r="N11" s="117">
        <f>SUMIF(Tabla3[Categoría Fcst],$B11,Tabla3[jun-00])</f>
        <v>5849229.3900000006</v>
      </c>
      <c r="O11" s="125">
        <f t="shared" si="0"/>
        <v>0.58303969851835435</v>
      </c>
    </row>
    <row r="12" spans="1:15" x14ac:dyDescent="0.2">
      <c r="B12" s="15" t="s">
        <v>248</v>
      </c>
      <c r="C12" s="117">
        <f>SUMIF(Tabla3[Categoría Fcst],'3.SUMAR.SI'!B12,Tabla3[jul-99])</f>
        <v>3019886.4400000004</v>
      </c>
      <c r="D12" s="117">
        <f>SUMIF(Tabla3[Categoría Fcst],$B12,Tabla3[ago-99])</f>
        <v>2678227.61</v>
      </c>
      <c r="E12" s="117">
        <f>SUMIF(Tabla3[Categoría Fcst],$B12,Tabla3[sep-99])</f>
        <v>2699538.77</v>
      </c>
      <c r="F12" s="117">
        <f>SUMIF(Tabla3[Categoría Fcst],$B12,Tabla3[oct-99])</f>
        <v>3231266.09</v>
      </c>
      <c r="G12" s="117">
        <f>SUMIF(Tabla3[Categoría Fcst],$B12,Tabla3[nov-99])</f>
        <v>2678227.61</v>
      </c>
      <c r="H12" s="117">
        <f>SUMIF(Tabla3[Categoría Fcst],$B12,Tabla3[dic-99])</f>
        <v>2699538.77</v>
      </c>
      <c r="I12" s="117">
        <f>SUMIF(Tabla3[Categoría Fcst],$B12,Tabla3[ene-00])</f>
        <v>3231266.09</v>
      </c>
      <c r="J12" s="117">
        <f>SUMIF(Tabla3[Categoría Fcst],$B12,Tabla3[feb-00])</f>
        <v>2928530.21</v>
      </c>
      <c r="K12" s="117">
        <f>SUMIF(Tabla3[Categoría Fcst],$B12,Tabla3[mar-00])</f>
        <v>2951833.0700000003</v>
      </c>
      <c r="L12" s="117">
        <f>SUMIF(Tabla3[Categoría Fcst],$B12,Tabla3[abr-00])</f>
        <v>3533254.74</v>
      </c>
      <c r="M12" s="117">
        <f>SUMIF(Tabla3[Categoría Fcst],$B12,Tabla3[may-00])</f>
        <v>2928530.21</v>
      </c>
      <c r="N12" s="117">
        <f>SUMIF(Tabla3[Categoría Fcst],$B12,Tabla3[jun-00])</f>
        <v>2951833.0700000003</v>
      </c>
      <c r="O12" s="125">
        <f t="shared" si="0"/>
        <v>-2.2535075855368958E-2</v>
      </c>
    </row>
    <row r="13" spans="1:15" x14ac:dyDescent="0.2">
      <c r="B13" s="15" t="s">
        <v>162</v>
      </c>
      <c r="C13" s="117">
        <f>SUMIF(Tabla3[Categoría Fcst],'3.SUMAR.SI'!B13,Tabla3[jul-99])</f>
        <v>58215711.470000006</v>
      </c>
      <c r="D13" s="117">
        <f>SUMIF(Tabla3[Categoría Fcst],$B13,Tabla3[ago-99])</f>
        <v>62520022.379999995</v>
      </c>
      <c r="E13" s="117">
        <f>SUMIF(Tabla3[Categoría Fcst],$B13,Tabla3[sep-99])</f>
        <v>55046952.180000015</v>
      </c>
      <c r="F13" s="117">
        <f>SUMIF(Tabla3[Categoría Fcst],$B13,Tabla3[oct-99])</f>
        <v>44692671.869999997</v>
      </c>
      <c r="G13" s="117">
        <f>SUMIF(Tabla3[Categoría Fcst],$B13,Tabla3[nov-99])</f>
        <v>26970841.569999997</v>
      </c>
      <c r="H13" s="117">
        <f>SUMIF(Tabla3[Categoría Fcst],$B13,Tabla3[dic-99])</f>
        <v>20136376.609999996</v>
      </c>
      <c r="I13" s="117">
        <f>SUMIF(Tabla3[Categoría Fcst],$B13,Tabla3[ene-00])</f>
        <v>19825426.129999999</v>
      </c>
      <c r="J13" s="117">
        <f>SUMIF(Tabla3[Categoría Fcst],$B13,Tabla3[feb-00])</f>
        <v>43451430.030000001</v>
      </c>
      <c r="K13" s="117">
        <f>SUMIF(Tabla3[Categoría Fcst],$B13,Tabla3[mar-00])</f>
        <v>49136415.219999991</v>
      </c>
      <c r="L13" s="117">
        <f>SUMIF(Tabla3[Categoría Fcst],$B13,Tabla3[abr-00])</f>
        <v>85942573.140000015</v>
      </c>
      <c r="M13" s="117">
        <f>SUMIF(Tabla3[Categoría Fcst],$B13,Tabla3[may-00])</f>
        <v>94341516.660000011</v>
      </c>
      <c r="N13" s="117">
        <f>SUMIF(Tabla3[Categoría Fcst],$B13,Tabla3[jun-00])</f>
        <v>97308736.030000001</v>
      </c>
      <c r="O13" s="125">
        <f t="shared" si="0"/>
        <v>0.67152017166612477</v>
      </c>
    </row>
    <row r="14" spans="1:15" x14ac:dyDescent="0.2">
      <c r="B14" s="15" t="s">
        <v>99</v>
      </c>
      <c r="C14" s="117">
        <f>SUMIF(Tabla3[Categoría Fcst],'3.SUMAR.SI'!B14,Tabla3[jul-99])</f>
        <v>1504169.1600000001</v>
      </c>
      <c r="D14" s="117">
        <f>SUMIF(Tabla3[Categoría Fcst],$B14,Tabla3[ago-99])</f>
        <v>1632155.73</v>
      </c>
      <c r="E14" s="117">
        <f>SUMIF(Tabla3[Categoría Fcst],$B14,Tabla3[sep-99])</f>
        <v>1810403.48</v>
      </c>
      <c r="F14" s="117">
        <f>SUMIF(Tabla3[Categoría Fcst],$B14,Tabla3[oct-99])</f>
        <v>1816629.07</v>
      </c>
      <c r="G14" s="117">
        <f>SUMIF(Tabla3[Categoría Fcst],$B14,Tabla3[nov-99])</f>
        <v>1055647.71</v>
      </c>
      <c r="H14" s="117">
        <f>SUMIF(Tabla3[Categoría Fcst],$B14,Tabla3[dic-99])</f>
        <v>736096.74</v>
      </c>
      <c r="I14" s="117">
        <f>SUMIF(Tabla3[Categoría Fcst],$B14,Tabla3[ene-00])</f>
        <v>948389.61</v>
      </c>
      <c r="J14" s="117">
        <f>SUMIF(Tabla3[Categoría Fcst],$B14,Tabla3[feb-00])</f>
        <v>871936.45</v>
      </c>
      <c r="K14" s="117">
        <f>SUMIF(Tabla3[Categoría Fcst],$B14,Tabla3[mar-00])</f>
        <v>1140782.21</v>
      </c>
      <c r="L14" s="117">
        <f>SUMIF(Tabla3[Categoría Fcst],$B14,Tabla3[abr-00])</f>
        <v>1798126.6099999999</v>
      </c>
      <c r="M14" s="117">
        <f>SUMIF(Tabla3[Categoría Fcst],$B14,Tabla3[may-00])</f>
        <v>2399220.8199999998</v>
      </c>
      <c r="N14" s="117">
        <f>SUMIF(Tabla3[Categoría Fcst],$B14,Tabla3[jun-00])</f>
        <v>2465046.33</v>
      </c>
      <c r="O14" s="125">
        <f t="shared" si="0"/>
        <v>0.63880924802367289</v>
      </c>
    </row>
    <row r="15" spans="1:15" x14ac:dyDescent="0.2">
      <c r="B15" s="15" t="s">
        <v>12</v>
      </c>
      <c r="C15" s="117">
        <f>SUMIF(Tabla3[Categoría Fcst],'3.SUMAR.SI'!B15,Tabla3[jul-99])</f>
        <v>13156490.24</v>
      </c>
      <c r="D15" s="117">
        <f>SUMIF(Tabla3[Categoría Fcst],$B15,Tabla3[ago-99])</f>
        <v>11821900.439999999</v>
      </c>
      <c r="E15" s="117">
        <f>SUMIF(Tabla3[Categoría Fcst],$B15,Tabla3[sep-99])</f>
        <v>10289769.880000001</v>
      </c>
      <c r="F15" s="117">
        <f>SUMIF(Tabla3[Categoría Fcst],$B15,Tabla3[oct-99])</f>
        <v>10745389.799999999</v>
      </c>
      <c r="G15" s="117">
        <f>SUMIF(Tabla3[Categoría Fcst],$B15,Tabla3[nov-99])</f>
        <v>9008988.4199999999</v>
      </c>
      <c r="H15" s="117">
        <f>SUMIF(Tabla3[Categoría Fcst],$B15,Tabla3[dic-99])</f>
        <v>7878733.1799999997</v>
      </c>
      <c r="I15" s="117">
        <f>SUMIF(Tabla3[Categoría Fcst],$B15,Tabla3[ene-00])</f>
        <v>13238425.32</v>
      </c>
      <c r="J15" s="117">
        <f>SUMIF(Tabla3[Categoría Fcst],$B15,Tabla3[feb-00])</f>
        <v>10535183.040000001</v>
      </c>
      <c r="K15" s="117">
        <f>SUMIF(Tabla3[Categoría Fcst],$B15,Tabla3[mar-00])</f>
        <v>9585005.8500000034</v>
      </c>
      <c r="L15" s="117">
        <f>SUMIF(Tabla3[Categoría Fcst],$B15,Tabla3[abr-00])</f>
        <v>12188857.160000002</v>
      </c>
      <c r="M15" s="117">
        <f>SUMIF(Tabla3[Categoría Fcst],$B15,Tabla3[may-00])</f>
        <v>9349939.5000000019</v>
      </c>
      <c r="N15" s="117">
        <f>SUMIF(Tabla3[Categoría Fcst],$B15,Tabla3[jun-00])</f>
        <v>11845728.319999998</v>
      </c>
      <c r="O15" s="125">
        <f t="shared" si="0"/>
        <v>-9.9628540445753533E-2</v>
      </c>
    </row>
    <row r="16" spans="1:15" x14ac:dyDescent="0.2">
      <c r="B16" s="21" t="s">
        <v>4</v>
      </c>
      <c r="C16" s="116">
        <f>SUM(C5:C15)</f>
        <v>108603957.64999999</v>
      </c>
      <c r="D16" s="116">
        <f t="shared" ref="D16:N16" si="1">SUM(D5:D15)</f>
        <v>108079538.19999999</v>
      </c>
      <c r="E16" s="116">
        <f t="shared" si="1"/>
        <v>104516638.60000002</v>
      </c>
      <c r="F16" s="116">
        <f t="shared" si="1"/>
        <v>104369034.2</v>
      </c>
      <c r="G16" s="116">
        <f t="shared" si="1"/>
        <v>79234538.039999977</v>
      </c>
      <c r="H16" s="116">
        <f t="shared" si="1"/>
        <v>67809988.129999995</v>
      </c>
      <c r="I16" s="116">
        <f t="shared" si="1"/>
        <v>76294314.099999994</v>
      </c>
      <c r="J16" s="116">
        <f t="shared" si="1"/>
        <v>94667650.160000011</v>
      </c>
      <c r="K16" s="116">
        <f t="shared" si="1"/>
        <v>99317572.019999996</v>
      </c>
      <c r="L16" s="116">
        <f t="shared" si="1"/>
        <v>144125479.65000004</v>
      </c>
      <c r="M16" s="116">
        <f t="shared" si="1"/>
        <v>147340619.55000001</v>
      </c>
      <c r="N16" s="116">
        <f t="shared" si="1"/>
        <v>151130453.54000002</v>
      </c>
      <c r="O16" s="153">
        <f>SUM(O5:O15)</f>
        <v>1.7261958038863594</v>
      </c>
    </row>
    <row r="19" spans="1:15" ht="20.25" x14ac:dyDescent="0.3">
      <c r="C19" s="162" t="s">
        <v>478</v>
      </c>
      <c r="D19" s="163"/>
      <c r="E19" s="163"/>
      <c r="F19" s="163"/>
      <c r="G19" s="163"/>
      <c r="H19" s="163"/>
      <c r="I19" s="163"/>
      <c r="J19" s="163"/>
      <c r="K19" s="163"/>
      <c r="L19" s="163"/>
      <c r="M19" s="163"/>
      <c r="N19" s="164"/>
    </row>
    <row r="21" spans="1:15" x14ac:dyDescent="0.2">
      <c r="B21" s="3" t="s">
        <v>476</v>
      </c>
      <c r="C21" s="3">
        <v>36342</v>
      </c>
      <c r="D21" s="3">
        <v>36373</v>
      </c>
      <c r="E21" s="3">
        <v>36404</v>
      </c>
      <c r="F21" s="3">
        <v>36434</v>
      </c>
      <c r="G21" s="3">
        <v>36465</v>
      </c>
      <c r="H21" s="3">
        <v>36495</v>
      </c>
      <c r="I21" s="3">
        <v>36526</v>
      </c>
      <c r="J21" s="3">
        <v>36557</v>
      </c>
      <c r="K21" s="3">
        <v>36586</v>
      </c>
      <c r="L21" s="3">
        <v>36617</v>
      </c>
      <c r="M21" s="3">
        <v>36647</v>
      </c>
      <c r="N21" s="3">
        <v>36678</v>
      </c>
      <c r="O21" s="3" t="s">
        <v>486</v>
      </c>
    </row>
    <row r="22" spans="1:15" x14ac:dyDescent="0.2">
      <c r="A22" s="7"/>
      <c r="B22" s="15" t="s">
        <v>7</v>
      </c>
      <c r="C22" s="51">
        <f>SUMIF(Tabla4[Categoría],$B22,Tabla4[jul-99])</f>
        <v>28304.13</v>
      </c>
      <c r="D22" s="51">
        <f>SUMIF(Tabla4[Categoría],$B22,Tabla4[ago-99])</f>
        <v>24480.45</v>
      </c>
      <c r="E22" s="51">
        <f>SUMIF(Tabla4[Categoría],$B22,Tabla4[sep-99])</f>
        <v>30498.639999999999</v>
      </c>
      <c r="F22" s="51">
        <f>SUMIF(Tabla4[Categoría],$B22,Tabla4[oct-99])</f>
        <v>43804.46</v>
      </c>
      <c r="G22" s="51">
        <f>SUMIF(Tabla4[Categoría],$B22,Tabla4[nov-99])</f>
        <v>38341.640000000007</v>
      </c>
      <c r="H22" s="51">
        <f>SUMIF(Tabla4[Categoría],$B22,Tabla4[dic-99])</f>
        <v>36388.689999999988</v>
      </c>
      <c r="I22" s="51">
        <f>SUMIF(Tabla4[Categoría],$B22,Tabla4[ene-00])</f>
        <v>34915.230000000003</v>
      </c>
      <c r="J22" s="51">
        <f>SUMIF(Tabla4[Categoría],$B22,Tabla4[feb-00])</f>
        <v>28784.319999999996</v>
      </c>
      <c r="K22" s="51">
        <f>SUMIF(Tabla4[Categoría],$B22,Tabla4[mar-00])</f>
        <v>27423.500000000004</v>
      </c>
      <c r="L22" s="51">
        <f>SUMIF(Tabla4[Categoría],$B22,Tabla4[abr-00])</f>
        <v>29972.720000000001</v>
      </c>
      <c r="M22" s="51">
        <f>SUMIF(Tabla4[Categoría],$B22,Tabla4[may-00])</f>
        <v>29782.959999999995</v>
      </c>
      <c r="N22" s="51">
        <f>SUMIF(Tabla4[Categoría],$B22,Tabla4[jun-00])</f>
        <v>28520.889999999996</v>
      </c>
      <c r="O22" s="146">
        <f>N22/C22-1</f>
        <v>7.6582463407282031E-3</v>
      </c>
    </row>
    <row r="23" spans="1:15" x14ac:dyDescent="0.2">
      <c r="B23" s="15" t="s">
        <v>225</v>
      </c>
      <c r="C23" s="51">
        <f>SUMIF(Tabla4[Categoría],$B23,Tabla4[jul-99])</f>
        <v>9389.9000000000033</v>
      </c>
      <c r="D23" s="51">
        <f>SUMIF(Tabla4[Categoría],$B23,Tabla4[ago-99])</f>
        <v>8922.3000000000011</v>
      </c>
      <c r="E23" s="51">
        <f>SUMIF($B$22:$B$32,$B$22,BASE3IF!F139:F261)</f>
        <v>805.83</v>
      </c>
      <c r="F23" s="51">
        <f>SUMIF(Tabla4[Categoría],$B23,Tabla4[oct-99])</f>
        <v>10899.93</v>
      </c>
      <c r="G23" s="51">
        <f>SUMIF(Tabla4[Categoría],$B23,Tabla4[nov-99])</f>
        <v>9567.3500000000022</v>
      </c>
      <c r="H23" s="51">
        <f>SUMIF(Tabla4[Categoría],$B23,Tabla4[dic-99])</f>
        <v>8369.9500000000007</v>
      </c>
      <c r="I23" s="51">
        <f>SUMIF(Tabla4[Categoría],$B23,Tabla4[ene-00])</f>
        <v>8535.1200000000008</v>
      </c>
      <c r="J23" s="51">
        <f>SUMIF(Tabla4[Categoría],$B23,Tabla4[feb-00])</f>
        <v>10272.34</v>
      </c>
      <c r="K23" s="51">
        <f>SUMIF(Tabla4[Categoría],$B23,Tabla4[mar-00])</f>
        <v>10194.4</v>
      </c>
      <c r="L23" s="51">
        <f>SUMIF(Tabla4[Categoría],$B23,Tabla4[abr-00])</f>
        <v>9073.3900000000012</v>
      </c>
      <c r="M23" s="51">
        <f>SUMIF(Tabla4[Categoría],$B23,Tabla4[may-00])</f>
        <v>9883.7800000000025</v>
      </c>
      <c r="N23" s="51">
        <f>SUMIF(Tabla4[Categoría],$B23,Tabla4[jun-00])</f>
        <v>8715.93</v>
      </c>
      <c r="O23" s="146">
        <f t="shared" ref="O23:O32" si="2">N23/C23-1</f>
        <v>-7.1776057253006176E-2</v>
      </c>
    </row>
    <row r="24" spans="1:15" x14ac:dyDescent="0.2">
      <c r="B24" s="15" t="s">
        <v>261</v>
      </c>
      <c r="C24" s="51">
        <f>SUMIF(Tabla4[Categoría],$B24,Tabla4[jul-99])</f>
        <v>15999.99</v>
      </c>
      <c r="D24" s="51">
        <f>SUMIF(Tabla4[Categoría],$B24,Tabla4[ago-99])</f>
        <v>12363.91</v>
      </c>
      <c r="E24" s="51">
        <f>SUMIF($B$22:$B$32,$B$22,BASE3IF!F140:F262)</f>
        <v>515.52</v>
      </c>
      <c r="F24" s="51">
        <f>SUMIF(Tabla4[Categoría],$B24,Tabla4[oct-99])</f>
        <v>11960.08</v>
      </c>
      <c r="G24" s="51">
        <f>SUMIF(Tabla4[Categoría],$B24,Tabla4[nov-99])</f>
        <v>10676.699999999999</v>
      </c>
      <c r="H24" s="51">
        <f>SUMIF(Tabla4[Categoría],$B24,Tabla4[dic-99])</f>
        <v>10801.699999999999</v>
      </c>
      <c r="I24" s="51">
        <f>SUMIF(Tabla4[Categoría],$B24,Tabla4[ene-00])</f>
        <v>12335.08</v>
      </c>
      <c r="J24" s="51">
        <f>SUMIF(Tabla4[Categoría],$B24,Tabla4[feb-00])</f>
        <v>11051.699999999999</v>
      </c>
      <c r="K24" s="51">
        <f>SUMIF(Tabla4[Categoría],$B24,Tabla4[mar-00])</f>
        <v>10801.699999999999</v>
      </c>
      <c r="L24" s="51">
        <f>SUMIF(Tabla4[Categoría],$B24,Tabla4[abr-00])</f>
        <v>12335.08</v>
      </c>
      <c r="M24" s="51">
        <f>SUMIF(Tabla4[Categoría],$B24,Tabla4[may-00])</f>
        <v>11051.699999999999</v>
      </c>
      <c r="N24" s="51">
        <f>SUMIF(Tabla4[Categoría],$B24,Tabla4[jun-00])</f>
        <v>10741.699999999999</v>
      </c>
      <c r="O24" s="146">
        <f t="shared" si="2"/>
        <v>-0.3286433304020816</v>
      </c>
    </row>
    <row r="25" spans="1:15" x14ac:dyDescent="0.2">
      <c r="B25" s="15" t="s">
        <v>104</v>
      </c>
      <c r="C25" s="51">
        <f>SUMIF(Tabla4[Categoría],$B25,Tabla4[jul-99])</f>
        <v>28078.38</v>
      </c>
      <c r="D25" s="51">
        <f>SUMIF(Tabla4[Categoría],$B25,Tabla4[ago-99])</f>
        <v>23268.270000000004</v>
      </c>
      <c r="E25" s="51">
        <f>SUMIF($B$22:$B$32,$B$22,BASE3IF!F141:F263)</f>
        <v>687.1</v>
      </c>
      <c r="F25" s="51">
        <f>SUMIF(Tabla4[Categoría],$B25,Tabla4[oct-99])</f>
        <v>37103.979999999996</v>
      </c>
      <c r="G25" s="51">
        <f>SUMIF(Tabla4[Categoría],$B25,Tabla4[nov-99])</f>
        <v>31782.819999999996</v>
      </c>
      <c r="H25" s="51">
        <f>SUMIF(Tabla4[Categoría],$B25,Tabla4[dic-99])</f>
        <v>28240.769999999997</v>
      </c>
      <c r="I25" s="51">
        <f>SUMIF(Tabla4[Categoría],$B25,Tabla4[ene-00])</f>
        <v>35768.79</v>
      </c>
      <c r="J25" s="51">
        <f>SUMIF(Tabla4[Categoría],$B25,Tabla4[feb-00])</f>
        <v>29669.200000000001</v>
      </c>
      <c r="K25" s="51">
        <f>SUMIF(Tabla4[Categoría],$B25,Tabla4[mar-00])</f>
        <v>29266.29</v>
      </c>
      <c r="L25" s="51">
        <f>SUMIF(Tabla4[Categoría],$B25,Tabla4[abr-00])</f>
        <v>36031.29</v>
      </c>
      <c r="M25" s="51">
        <f>SUMIF(Tabla4[Categoría],$B25,Tabla4[may-00])</f>
        <v>29901.409999999996</v>
      </c>
      <c r="N25" s="51">
        <f>SUMIF(Tabla4[Categoría],$B25,Tabla4[jun-00])</f>
        <v>29866.29</v>
      </c>
      <c r="O25" s="146">
        <f t="shared" si="2"/>
        <v>6.367568214405539E-2</v>
      </c>
    </row>
    <row r="26" spans="1:15" x14ac:dyDescent="0.2">
      <c r="B26" s="15" t="s">
        <v>31</v>
      </c>
      <c r="C26" s="51">
        <f>SUMIF(Tabla4[Categoría],$B26,Tabla4[jul-99])</f>
        <v>4498.6099999999997</v>
      </c>
      <c r="D26" s="51">
        <f>SUMIF(Tabla4[Categoría],$B26,Tabla4[ago-99])</f>
        <v>3770.07</v>
      </c>
      <c r="E26" s="51">
        <f>SUMIF($B$22:$B$32,$B$22,BASE3IF!F142:F264)</f>
        <v>508.85</v>
      </c>
      <c r="F26" s="51">
        <f>SUMIF(Tabla4[Categoría],$B26,Tabla4[oct-99])</f>
        <v>4498.6099999999997</v>
      </c>
      <c r="G26" s="51">
        <f>SUMIF(Tabla4[Categoría],$B26,Tabla4[nov-99])</f>
        <v>3770.07</v>
      </c>
      <c r="H26" s="51">
        <f>SUMIF(Tabla4[Categoría],$B26,Tabla4[dic-99])</f>
        <v>3701.02</v>
      </c>
      <c r="I26" s="51">
        <f>SUMIF(Tabla4[Categoría],$B26,Tabla4[ene-00])</f>
        <v>4498.6099999999997</v>
      </c>
      <c r="J26" s="51">
        <f>SUMIF(Tabla4[Categoría],$B26,Tabla4[feb-00])</f>
        <v>3770.07</v>
      </c>
      <c r="K26" s="51">
        <f>SUMIF(Tabla4[Categoría],$B26,Tabla4[mar-00])</f>
        <v>3701.02</v>
      </c>
      <c r="L26" s="51">
        <f>SUMIF(Tabla4[Categoría],$B26,Tabla4[abr-00])</f>
        <v>4498.6099999999997</v>
      </c>
      <c r="M26" s="51">
        <f>SUMIF(Tabla4[Categoría],$B26,Tabla4[may-00])</f>
        <v>3770.07</v>
      </c>
      <c r="N26" s="51">
        <f>SUMIF(Tabla4[Categoría],$B26,Tabla4[jun-00])</f>
        <v>3701.02</v>
      </c>
      <c r="O26" s="146">
        <f t="shared" si="2"/>
        <v>-0.17729698729163001</v>
      </c>
    </row>
    <row r="27" spans="1:15" x14ac:dyDescent="0.2">
      <c r="B27" s="15" t="s">
        <v>38</v>
      </c>
      <c r="C27" s="51">
        <f>SUMIF(Tabla4[Categoría],$B27,Tabla4[jul-99])</f>
        <v>1476.1999999999998</v>
      </c>
      <c r="D27" s="51">
        <f>SUMIF(Tabla4[Categoría],$B27,Tabla4[ago-99])</f>
        <v>1233.44</v>
      </c>
      <c r="E27" s="51">
        <f>SUMIF($B$22:$B$32,$B$22,BASE3IF!F143:F265)</f>
        <v>2860</v>
      </c>
      <c r="F27" s="51">
        <f>SUMIF(Tabla4[Categoría],$B27,Tabla4[oct-99])</f>
        <v>1476.1999999999998</v>
      </c>
      <c r="G27" s="51">
        <f>SUMIF(Tabla4[Categoría],$B27,Tabla4[nov-99])</f>
        <v>1233.44</v>
      </c>
      <c r="H27" s="51">
        <f>SUMIF(Tabla4[Categoría],$B27,Tabla4[dic-99])</f>
        <v>1195.95</v>
      </c>
      <c r="I27" s="51">
        <f>SUMIF(Tabla4[Categoría],$B27,Tabla4[ene-00])</f>
        <v>1476.1999999999998</v>
      </c>
      <c r="J27" s="51">
        <f>SUMIF(Tabla4[Categoría],$B27,Tabla4[feb-00])</f>
        <v>1233.44</v>
      </c>
      <c r="K27" s="51">
        <f>SUMIF(Tabla4[Categoría],$B27,Tabla4[mar-00])</f>
        <v>1195.95</v>
      </c>
      <c r="L27" s="51">
        <f>SUMIF(Tabla4[Categoría],$B27,Tabla4[abr-00])</f>
        <v>1476.1999999999998</v>
      </c>
      <c r="M27" s="51">
        <f>SUMIF(Tabla4[Categoría],$B27,Tabla4[may-00])</f>
        <v>1233.44</v>
      </c>
      <c r="N27" s="51">
        <f>SUMIF(Tabla4[Categoría],$B27,Tabla4[jun-00])</f>
        <v>1195.95</v>
      </c>
      <c r="O27" s="146">
        <f t="shared" si="2"/>
        <v>-0.18984554938355225</v>
      </c>
    </row>
    <row r="28" spans="1:15" x14ac:dyDescent="0.2">
      <c r="B28" s="15" t="s">
        <v>137</v>
      </c>
      <c r="C28" s="51">
        <f>SUMIF(Tabla4[Categoría],$B28,Tabla4[jul-99])</f>
        <v>2461.2799999999997</v>
      </c>
      <c r="D28" s="51">
        <f>SUMIF(Tabla4[Categoría],$B28,Tabla4[ago-99])</f>
        <v>6768.9299999999994</v>
      </c>
      <c r="E28" s="51">
        <f>SUMIF($B$22:$B$32,$B$22,BASE3IF!F144:F266)</f>
        <v>2265.1799999999998</v>
      </c>
      <c r="F28" s="51">
        <f>SUMIF(Tabla4[Categoría],$B28,Tabla4[oct-99])</f>
        <v>12922.84</v>
      </c>
      <c r="G28" s="51">
        <f>SUMIF(Tabla4[Categoría],$B28,Tabla4[nov-99])</f>
        <v>8134.5599999999995</v>
      </c>
      <c r="H28" s="51">
        <f>SUMIF(Tabla4[Categoría],$B28,Tabla4[dic-99])</f>
        <v>6672.71</v>
      </c>
      <c r="I28" s="51">
        <f>SUMIF(Tabla4[Categoría],$B28,Tabla4[ene-00])</f>
        <v>13715.730000000001</v>
      </c>
      <c r="J28" s="51">
        <f>SUMIF(Tabla4[Categoría],$B28,Tabla4[feb-00])</f>
        <v>12619.27</v>
      </c>
      <c r="K28" s="51">
        <f>SUMIF(Tabla4[Categoría],$B28,Tabla4[mar-00])</f>
        <v>12576.900000000001</v>
      </c>
      <c r="L28" s="51">
        <f>SUMIF(Tabla4[Categoría],$B28,Tabla4[abr-00])</f>
        <v>14156.740000000002</v>
      </c>
      <c r="M28" s="51">
        <f>SUMIF(Tabla4[Categoría],$B28,Tabla4[may-00])</f>
        <v>12845.91</v>
      </c>
      <c r="N28" s="51">
        <f>SUMIF(Tabla4[Categoría],$B28,Tabla4[jun-00])</f>
        <v>13067.02</v>
      </c>
      <c r="O28" s="146">
        <f t="shared" si="2"/>
        <v>4.3090343236039788</v>
      </c>
    </row>
    <row r="29" spans="1:15" x14ac:dyDescent="0.2">
      <c r="B29" s="15" t="s">
        <v>248</v>
      </c>
      <c r="C29" s="51">
        <f>SUMIF(Tabla4[Categoría],$B29,Tabla4[jul-99])</f>
        <v>17282.27</v>
      </c>
      <c r="D29" s="51">
        <f>SUMIF(Tabla4[Categoría],$B29,Tabla4[ago-99])</f>
        <v>14632.74</v>
      </c>
      <c r="E29" s="51">
        <f>SUMIF($B$22:$B$32,$B$22,BASE3IF!F145:F267)</f>
        <v>1300</v>
      </c>
      <c r="F29" s="51">
        <f>SUMIF(Tabla4[Categoría],$B29,Tabla4[oct-99])</f>
        <v>17282.27</v>
      </c>
      <c r="G29" s="51">
        <f>SUMIF(Tabla4[Categoría],$B29,Tabla4[nov-99])</f>
        <v>14632.74</v>
      </c>
      <c r="H29" s="51">
        <f>SUMIF(Tabla4[Categoría],$B29,Tabla4[dic-99])</f>
        <v>14766.199999999999</v>
      </c>
      <c r="I29" s="51">
        <f>SUMIF(Tabla4[Categoría],$B29,Tabla4[ene-00])</f>
        <v>17282.27</v>
      </c>
      <c r="J29" s="51">
        <f>SUMIF(Tabla4[Categoría],$B29,Tabla4[feb-00])</f>
        <v>14632.74</v>
      </c>
      <c r="K29" s="51">
        <f>SUMIF(Tabla4[Categoría],$B29,Tabla4[mar-00])</f>
        <v>14766.199999999999</v>
      </c>
      <c r="L29" s="51">
        <f>SUMIF(Tabla4[Categoría],$B29,Tabla4[abr-00])</f>
        <v>17282.27</v>
      </c>
      <c r="M29" s="51">
        <f>SUMIF(Tabla4[Categoría],$B29,Tabla4[may-00])</f>
        <v>14632.74</v>
      </c>
      <c r="N29" s="51">
        <f>SUMIF(Tabla4[Categoría],$B29,Tabla4[jun-00])</f>
        <v>14766.199999999999</v>
      </c>
      <c r="O29" s="146">
        <f t="shared" si="2"/>
        <v>-0.14558677766288808</v>
      </c>
    </row>
    <row r="30" spans="1:15" x14ac:dyDescent="0.2">
      <c r="B30" s="15" t="s">
        <v>162</v>
      </c>
      <c r="C30" s="51">
        <f>SUMIF(Tabla4[Categoría],$B30,Tabla4[jul-99])</f>
        <v>173477.28000000003</v>
      </c>
      <c r="D30" s="51">
        <f>SUMIF(Tabla4[Categoría],$B30,Tabla4[ago-99])</f>
        <v>199135.96</v>
      </c>
      <c r="E30" s="51">
        <f>SUMIF($B$22:$B$32,$B$22,BASE3IF!F146:F268)</f>
        <v>1591.67</v>
      </c>
      <c r="F30" s="51">
        <f>SUMIF(Tabla4[Categoría],$B30,Tabla4[oct-99])</f>
        <v>131385.88999999998</v>
      </c>
      <c r="G30" s="51">
        <f>SUMIF(Tabla4[Categoría],$B30,Tabla4[nov-99])</f>
        <v>78467.320000000007</v>
      </c>
      <c r="H30" s="51">
        <f>SUMIF(Tabla4[Categoría],$B30,Tabla4[dic-99])</f>
        <v>56966.26</v>
      </c>
      <c r="I30" s="51">
        <f>SUMIF(Tabla4[Categoría],$B30,Tabla4[ene-00])</f>
        <v>60484.459999999985</v>
      </c>
      <c r="J30" s="51">
        <f>SUMIF(Tabla4[Categoría],$B30,Tabla4[feb-00])</f>
        <v>146748.89000000004</v>
      </c>
      <c r="K30" s="51">
        <f>SUMIF(Tabla4[Categoría],$B30,Tabla4[mar-00])</f>
        <v>153963.87</v>
      </c>
      <c r="L30" s="51">
        <f>SUMIF(Tabla4[Categoría],$B30,Tabla4[abr-00])</f>
        <v>266323.99</v>
      </c>
      <c r="M30" s="51">
        <f>SUMIF(Tabla4[Categoría],$B30,Tabla4[may-00])</f>
        <v>274476.69</v>
      </c>
      <c r="N30" s="51">
        <f>SUMIF(Tabla4[Categoría],$B30,Tabla4[jun-00])</f>
        <v>277725.59999999998</v>
      </c>
      <c r="O30" s="146">
        <f t="shared" si="2"/>
        <v>0.60093356317322888</v>
      </c>
    </row>
    <row r="31" spans="1:15" x14ac:dyDescent="0.2">
      <c r="B31" s="15" t="s">
        <v>99</v>
      </c>
      <c r="C31" s="51">
        <f>SUMIF(Tabla4[Categoría],$B31,Tabla4[jul-99])</f>
        <v>2543</v>
      </c>
      <c r="D31" s="51">
        <f>SUMIF(Tabla4[Categoría],$B31,Tabla4[ago-99])</f>
        <v>2579</v>
      </c>
      <c r="E31" s="51">
        <f>SUMIF($B$22:$B$32,$B$22,BASE3IF!F147:F269)</f>
        <v>858.65</v>
      </c>
      <c r="F31" s="51">
        <f>SUMIF(Tabla4[Categoría],$B31,Tabla4[oct-99])</f>
        <v>2870</v>
      </c>
      <c r="G31" s="51">
        <f>SUMIF(Tabla4[Categoría],$B31,Tabla4[nov-99])</f>
        <v>1668</v>
      </c>
      <c r="H31" s="51">
        <f>SUMIF(Tabla4[Categoría],$B31,Tabla4[dic-99])</f>
        <v>1163</v>
      </c>
      <c r="I31" s="51">
        <f>SUMIF(Tabla4[Categoría],$B31,Tabla4[ene-00])</f>
        <v>1498</v>
      </c>
      <c r="J31" s="51">
        <f>SUMIF(Tabla4[Categoría],$B31,Tabla4[feb-00])</f>
        <v>1264</v>
      </c>
      <c r="K31" s="51">
        <f>SUMIF(Tabla4[Categoría],$B31,Tabla4[mar-00])</f>
        <v>1654</v>
      </c>
      <c r="L31" s="51">
        <f>SUMIF(Tabla4[Categoría],$B31,Tabla4[abr-00])</f>
        <v>2607</v>
      </c>
      <c r="M31" s="51">
        <f>SUMIF(Tabla4[Categoría],$B31,Tabla4[may-00])</f>
        <v>3478</v>
      </c>
      <c r="N31" s="51">
        <f>SUMIF(Tabla4[Categoría],$B31,Tabla4[jun-00])</f>
        <v>3574</v>
      </c>
      <c r="O31" s="146">
        <f t="shared" si="2"/>
        <v>0.40542666142351558</v>
      </c>
    </row>
    <row r="32" spans="1:15" x14ac:dyDescent="0.2">
      <c r="B32" s="15" t="s">
        <v>12</v>
      </c>
      <c r="C32" s="51">
        <f>SUMIF(Tabla4[Categoría],$B32,Tabla4[jul-99])</f>
        <v>192535.19</v>
      </c>
      <c r="D32" s="51">
        <f>SUMIF(Tabla4[Categoría],$B32,Tabla4[ago-99])</f>
        <v>192040.82</v>
      </c>
      <c r="E32" s="51">
        <f>SUMIF($B$22:$B$32,$B$22,BASE3IF!F148:F270)</f>
        <v>89140.63</v>
      </c>
      <c r="F32" s="51">
        <f>SUMIF(Tabla4[Categoría],$B32,Tabla4[oct-99])</f>
        <v>169693.71</v>
      </c>
      <c r="G32" s="51">
        <f>SUMIF(Tabla4[Categoría],$B32,Tabla4[nov-99])</f>
        <v>167323.41999999998</v>
      </c>
      <c r="H32" s="51">
        <f>SUMIF(Tabla4[Categoría],$B32,Tabla4[dic-99])</f>
        <v>122435.27</v>
      </c>
      <c r="I32" s="51">
        <f>SUMIF(Tabla4[Categoría],$B32,Tabla4[ene-00])</f>
        <v>215439.75</v>
      </c>
      <c r="J32" s="51">
        <f>SUMIF(Tabla4[Categoría],$B32,Tabla4[feb-00])</f>
        <v>166722.06</v>
      </c>
      <c r="K32" s="51">
        <f>SUMIF(Tabla4[Categoría],$B32,Tabla4[mar-00])</f>
        <v>165048.21</v>
      </c>
      <c r="L32" s="51">
        <f>SUMIF(Tabla4[Categoría],$B32,Tabla4[abr-00])</f>
        <v>192298.97</v>
      </c>
      <c r="M32" s="51">
        <f>SUMIF(Tabla4[Categoría],$B32,Tabla4[may-00])</f>
        <v>146892.54</v>
      </c>
      <c r="N32" s="51">
        <f>SUMIF(Tabla4[Categoría],$B32,Tabla4[jun-00])</f>
        <v>210284.92</v>
      </c>
      <c r="O32" s="146">
        <f t="shared" si="2"/>
        <v>9.2189536884140555E-2</v>
      </c>
    </row>
    <row r="33" spans="2:15" x14ac:dyDescent="0.2">
      <c r="B33" s="21" t="s">
        <v>4</v>
      </c>
      <c r="C33" s="52">
        <f>SUM(C22:C32)</f>
        <v>476046.23000000004</v>
      </c>
      <c r="D33" s="52">
        <f t="shared" ref="D33:N33" si="3">SUM(D22:D32)</f>
        <v>489195.89</v>
      </c>
      <c r="E33" s="52">
        <f t="shared" si="3"/>
        <v>131032.07</v>
      </c>
      <c r="F33" s="52">
        <f t="shared" si="3"/>
        <v>443897.97</v>
      </c>
      <c r="G33" s="52">
        <f t="shared" si="3"/>
        <v>365598.06</v>
      </c>
      <c r="H33" s="52">
        <f t="shared" si="3"/>
        <v>290701.52</v>
      </c>
      <c r="I33" s="52">
        <f t="shared" si="3"/>
        <v>405949.24</v>
      </c>
      <c r="J33" s="52">
        <f t="shared" si="3"/>
        <v>426768.03</v>
      </c>
      <c r="K33" s="52">
        <f t="shared" si="3"/>
        <v>430592.04000000004</v>
      </c>
      <c r="L33" s="52">
        <f t="shared" si="3"/>
        <v>586056.26</v>
      </c>
      <c r="M33" s="52">
        <f t="shared" si="3"/>
        <v>537949.24</v>
      </c>
      <c r="N33" s="52">
        <f t="shared" si="3"/>
        <v>602159.52</v>
      </c>
      <c r="O33" s="152">
        <f>SUM(O22:O32)</f>
        <v>4.5657693115764886</v>
      </c>
    </row>
  </sheetData>
  <mergeCells count="2">
    <mergeCell ref="C19:N19"/>
    <mergeCell ref="C2:N2"/>
  </mergeCells>
  <phoneticPr fontId="8" type="noConversion"/>
  <pageMargins left="0.75" right="0.75" top="1" bottom="1" header="0.5" footer="0.5"/>
  <pageSetup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
  <dimension ref="B3:G17"/>
  <sheetViews>
    <sheetView showGridLines="0" showRowColHeaders="0" workbookViewId="0">
      <selection activeCell="B3" sqref="B3"/>
    </sheetView>
  </sheetViews>
  <sheetFormatPr baseColWidth="10" defaultColWidth="8.85546875" defaultRowHeight="12.75" x14ac:dyDescent="0.2"/>
  <cols>
    <col min="2" max="2" width="34.85546875" bestFit="1" customWidth="1"/>
    <col min="3" max="3" width="15.28515625" bestFit="1" customWidth="1"/>
  </cols>
  <sheetData>
    <row r="3" spans="2:7" ht="15" x14ac:dyDescent="0.25">
      <c r="B3" s="42" t="s">
        <v>698</v>
      </c>
      <c r="F3" s="77" t="s">
        <v>698</v>
      </c>
    </row>
    <row r="4" spans="2:7" x14ac:dyDescent="0.2">
      <c r="F4" s="77" t="s">
        <v>699</v>
      </c>
      <c r="G4" s="7"/>
    </row>
    <row r="5" spans="2:7" x14ac:dyDescent="0.2">
      <c r="B5" s="3" t="s">
        <v>476</v>
      </c>
      <c r="C5" s="3" t="s">
        <v>474</v>
      </c>
      <c r="G5" s="7"/>
    </row>
    <row r="6" spans="2:7" x14ac:dyDescent="0.2">
      <c r="B6" s="15" t="s">
        <v>7</v>
      </c>
      <c r="C6" s="151">
        <f>IF($B$3="ventas",'3.SUMAR.SI'!O5,'3.SUMAR.SI'!O22)</f>
        <v>0.10997862202223296</v>
      </c>
    </row>
    <row r="7" spans="2:7" x14ac:dyDescent="0.2">
      <c r="B7" s="15" t="s">
        <v>225</v>
      </c>
      <c r="C7" s="151">
        <f>IF($B$3="ventas",'3.SUMAR.SI'!O6,'3.SUMAR.SI'!O23)</f>
        <v>9.8784041722673743E-2</v>
      </c>
    </row>
    <row r="8" spans="2:7" x14ac:dyDescent="0.2">
      <c r="B8" s="15" t="s">
        <v>261</v>
      </c>
      <c r="C8" s="151">
        <f>IF($B$3="ventas",'3.SUMAR.SI'!O7,'3.SUMAR.SI'!O24)</f>
        <v>-0.23598277955726588</v>
      </c>
    </row>
    <row r="9" spans="2:7" x14ac:dyDescent="0.2">
      <c r="B9" s="15" t="s">
        <v>104</v>
      </c>
      <c r="C9" s="151">
        <f>IF($B$3="ventas",'3.SUMAR.SI'!O8,'3.SUMAR.SI'!O25)</f>
        <v>7.1750525958834244E-2</v>
      </c>
    </row>
    <row r="10" spans="2:7" x14ac:dyDescent="0.2">
      <c r="B10" s="15" t="s">
        <v>31</v>
      </c>
      <c r="C10" s="151">
        <f>IF($B$3="ventas",'3.SUMAR.SI'!O9,'3.SUMAR.SI'!O26)</f>
        <v>-3.7034998098581684E-2</v>
      </c>
    </row>
    <row r="11" spans="2:7" x14ac:dyDescent="0.2">
      <c r="B11" s="15" t="s">
        <v>38</v>
      </c>
      <c r="C11" s="151">
        <f>IF($B$3="ventas",'3.SUMAR.SI'!O10,'3.SUMAR.SI'!O27)</f>
        <v>-5.2505110068563399E-2</v>
      </c>
    </row>
    <row r="12" spans="2:7" x14ac:dyDescent="0.2">
      <c r="B12" s="15" t="s">
        <v>137</v>
      </c>
      <c r="C12" s="151">
        <f>IF($B$3="ventas",'3.SUMAR.SI'!O11,'3.SUMAR.SI'!O28)</f>
        <v>0.58303969851835435</v>
      </c>
    </row>
    <row r="13" spans="2:7" x14ac:dyDescent="0.2">
      <c r="B13" s="15" t="s">
        <v>248</v>
      </c>
      <c r="C13" s="151">
        <f>IF($B$3="ventas",'3.SUMAR.SI'!O12,'3.SUMAR.SI'!O29)</f>
        <v>-2.2535075855368958E-2</v>
      </c>
    </row>
    <row r="14" spans="2:7" x14ac:dyDescent="0.2">
      <c r="B14" s="15" t="s">
        <v>162</v>
      </c>
      <c r="C14" s="151">
        <f>IF($B$3="ventas",'3.SUMAR.SI'!O13,'3.SUMAR.SI'!O30)</f>
        <v>0.67152017166612477</v>
      </c>
    </row>
    <row r="15" spans="2:7" x14ac:dyDescent="0.2">
      <c r="B15" s="15" t="s">
        <v>99</v>
      </c>
      <c r="C15" s="151">
        <f>IF($B$3="ventas",'3.SUMAR.SI'!O14,'3.SUMAR.SI'!O31)</f>
        <v>0.63880924802367289</v>
      </c>
    </row>
    <row r="16" spans="2:7" x14ac:dyDescent="0.2">
      <c r="B16" s="15" t="s">
        <v>12</v>
      </c>
      <c r="C16" s="151">
        <f>IF($B$3="ventas",'3.SUMAR.SI'!O15,'3.SUMAR.SI'!O32)</f>
        <v>-9.9628540445753533E-2</v>
      </c>
    </row>
    <row r="17" spans="2:3" x14ac:dyDescent="0.2">
      <c r="B17" s="21" t="s">
        <v>4</v>
      </c>
      <c r="C17" s="152">
        <f>SUM(C6:C16)</f>
        <v>1.7261958038863594</v>
      </c>
    </row>
  </sheetData>
  <phoneticPr fontId="8" type="noConversion"/>
  <dataValidations count="2">
    <dataValidation type="list" allowBlank="1" showInputMessage="1" showErrorMessage="1" sqref="B6:B16" xr:uid="{E0907E96-07BD-43C7-8CE0-F36A72E3E89B}">
      <formula1>$B$6:$B$16</formula1>
    </dataValidation>
    <dataValidation type="list" allowBlank="1" showInputMessage="1" showErrorMessage="1" sqref="B3" xr:uid="{11D23E79-B1AC-4F8B-81AE-3A97F5B8F349}">
      <formula1>$F$3:$F$4</formula1>
    </dataValidation>
  </dataValidations>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
  <dimension ref="B1:E486"/>
  <sheetViews>
    <sheetView showGridLines="0" topLeftCell="B1" zoomScale="85" zoomScaleNormal="85" workbookViewId="0">
      <selection activeCell="B1" sqref="B1:E486"/>
    </sheetView>
  </sheetViews>
  <sheetFormatPr baseColWidth="10" defaultColWidth="8.85546875" defaultRowHeight="12.75" outlineLevelRow="2" x14ac:dyDescent="0.2"/>
  <cols>
    <col min="2" max="2" width="4.28515625" style="18" customWidth="1"/>
    <col min="3" max="3" width="19.140625" style="15" bestFit="1" customWidth="1"/>
    <col min="4" max="4" width="9.42578125" style="18" customWidth="1"/>
    <col min="5" max="5" width="14" style="19" customWidth="1"/>
    <col min="7" max="7" width="13.42578125" bestFit="1" customWidth="1"/>
    <col min="8" max="8" width="18.5703125" bestFit="1" customWidth="1"/>
    <col min="9" max="9" width="15.5703125" customWidth="1"/>
  </cols>
  <sheetData>
    <row r="1" spans="2:5" x14ac:dyDescent="0.2">
      <c r="B1" s="15" t="s">
        <v>556</v>
      </c>
      <c r="C1" s="15" t="s">
        <v>2</v>
      </c>
      <c r="D1" s="15" t="s">
        <v>296</v>
      </c>
      <c r="E1" s="15" t="s">
        <v>4</v>
      </c>
    </row>
    <row r="2" spans="2:5" outlineLevel="2" x14ac:dyDescent="0.2">
      <c r="B2" s="15">
        <v>30</v>
      </c>
      <c r="C2" s="15" t="s">
        <v>309</v>
      </c>
      <c r="D2" s="15">
        <v>16046</v>
      </c>
      <c r="E2" s="15">
        <v>-231.3</v>
      </c>
    </row>
    <row r="3" spans="2:5" outlineLevel="2" x14ac:dyDescent="0.2">
      <c r="B3" s="15">
        <v>30</v>
      </c>
      <c r="C3" s="15" t="s">
        <v>309</v>
      </c>
      <c r="D3" s="15">
        <v>26000</v>
      </c>
      <c r="E3" s="15">
        <v>-3070.95</v>
      </c>
    </row>
    <row r="4" spans="2:5" outlineLevel="1" x14ac:dyDescent="0.2">
      <c r="B4" s="15"/>
      <c r="C4" s="27" t="s">
        <v>575</v>
      </c>
      <c r="D4" s="15"/>
      <c r="E4" s="15">
        <f>SUBTOTAL(9,E2:E3)</f>
        <v>-3302.25</v>
      </c>
    </row>
    <row r="5" spans="2:5" outlineLevel="2" x14ac:dyDescent="0.2">
      <c r="B5" s="15">
        <v>30</v>
      </c>
      <c r="C5" s="15" t="s">
        <v>308</v>
      </c>
      <c r="D5" s="15">
        <v>9112</v>
      </c>
      <c r="E5" s="15">
        <v>2516.38</v>
      </c>
    </row>
    <row r="6" spans="2:5" outlineLevel="2" x14ac:dyDescent="0.2">
      <c r="B6" s="15">
        <v>30</v>
      </c>
      <c r="C6" s="15" t="s">
        <v>308</v>
      </c>
      <c r="D6" s="15">
        <v>16046</v>
      </c>
      <c r="E6" s="15">
        <v>1739.13</v>
      </c>
    </row>
    <row r="7" spans="2:5" outlineLevel="2" x14ac:dyDescent="0.2">
      <c r="B7" s="15">
        <v>30</v>
      </c>
      <c r="C7" s="15" t="s">
        <v>308</v>
      </c>
      <c r="D7" s="15">
        <v>16046</v>
      </c>
      <c r="E7" s="15">
        <v>-886.96</v>
      </c>
    </row>
    <row r="8" spans="2:5" s="20" customFormat="1" outlineLevel="2" x14ac:dyDescent="0.2">
      <c r="B8" s="15">
        <v>30</v>
      </c>
      <c r="C8" s="15" t="s">
        <v>308</v>
      </c>
      <c r="D8" s="15">
        <v>9202</v>
      </c>
      <c r="E8" s="15">
        <v>-941.42</v>
      </c>
    </row>
    <row r="9" spans="2:5" outlineLevel="2" x14ac:dyDescent="0.2">
      <c r="B9" s="15">
        <v>30</v>
      </c>
      <c r="C9" s="15" t="s">
        <v>308</v>
      </c>
      <c r="D9" s="15">
        <v>9204</v>
      </c>
      <c r="E9" s="15">
        <v>-941.42</v>
      </c>
    </row>
    <row r="10" spans="2:5" outlineLevel="2" x14ac:dyDescent="0.2">
      <c r="B10" s="15">
        <v>30</v>
      </c>
      <c r="C10" s="15" t="s">
        <v>308</v>
      </c>
      <c r="D10" s="15">
        <v>16046</v>
      </c>
      <c r="E10" s="15">
        <v>-1739.13</v>
      </c>
    </row>
    <row r="11" spans="2:5" outlineLevel="1" x14ac:dyDescent="0.2">
      <c r="B11" s="15"/>
      <c r="C11" s="27" t="s">
        <v>576</v>
      </c>
      <c r="D11" s="15"/>
      <c r="E11" s="15">
        <f>SUBTOTAL(9,E5:E10)</f>
        <v>-253.42000000000007</v>
      </c>
    </row>
    <row r="12" spans="2:5" outlineLevel="2" x14ac:dyDescent="0.2">
      <c r="B12" s="15">
        <v>30</v>
      </c>
      <c r="C12" s="15" t="s">
        <v>315</v>
      </c>
      <c r="D12" s="15">
        <v>16046</v>
      </c>
      <c r="E12" s="15">
        <v>-59.13</v>
      </c>
    </row>
    <row r="13" spans="2:5" outlineLevel="2" x14ac:dyDescent="0.2">
      <c r="B13" s="15">
        <v>30</v>
      </c>
      <c r="C13" s="15" t="s">
        <v>315</v>
      </c>
      <c r="D13" s="15">
        <v>26000</v>
      </c>
      <c r="E13" s="15">
        <v>-377.34</v>
      </c>
    </row>
    <row r="14" spans="2:5" outlineLevel="1" x14ac:dyDescent="0.2">
      <c r="B14" s="15"/>
      <c r="C14" s="27" t="s">
        <v>577</v>
      </c>
      <c r="D14" s="15"/>
      <c r="E14" s="15">
        <f>SUBTOTAL(9,E12:E13)</f>
        <v>-436.46999999999997</v>
      </c>
    </row>
    <row r="15" spans="2:5" outlineLevel="2" x14ac:dyDescent="0.2">
      <c r="B15" s="15">
        <v>30</v>
      </c>
      <c r="C15" s="15" t="s">
        <v>314</v>
      </c>
      <c r="D15" s="15">
        <v>16046</v>
      </c>
      <c r="E15" s="15">
        <v>-59.13</v>
      </c>
    </row>
    <row r="16" spans="2:5" outlineLevel="1" x14ac:dyDescent="0.2">
      <c r="B16" s="15"/>
      <c r="C16" s="27" t="s">
        <v>578</v>
      </c>
      <c r="D16" s="15"/>
      <c r="E16" s="15">
        <f>SUBTOTAL(9,E15:E15)</f>
        <v>-59.13</v>
      </c>
    </row>
    <row r="17" spans="2:5" outlineLevel="2" x14ac:dyDescent="0.2">
      <c r="B17" s="15">
        <v>30</v>
      </c>
      <c r="C17" s="15" t="s">
        <v>313</v>
      </c>
      <c r="D17" s="15">
        <v>16046</v>
      </c>
      <c r="E17" s="15">
        <v>-15.65</v>
      </c>
    </row>
    <row r="18" spans="2:5" outlineLevel="1" x14ac:dyDescent="0.2">
      <c r="B18" s="15"/>
      <c r="C18" s="27" t="s">
        <v>579</v>
      </c>
      <c r="D18" s="15"/>
      <c r="E18" s="15">
        <f>SUBTOTAL(9,E17:E17)</f>
        <v>-15.65</v>
      </c>
    </row>
    <row r="19" spans="2:5" outlineLevel="2" x14ac:dyDescent="0.2">
      <c r="B19" s="15">
        <v>30</v>
      </c>
      <c r="C19" s="15" t="s">
        <v>316</v>
      </c>
      <c r="D19" s="15">
        <v>16046</v>
      </c>
      <c r="E19" s="15">
        <v>-22.61</v>
      </c>
    </row>
    <row r="20" spans="2:5" outlineLevel="1" x14ac:dyDescent="0.2">
      <c r="B20" s="15"/>
      <c r="C20" s="27" t="s">
        <v>580</v>
      </c>
      <c r="D20" s="15"/>
      <c r="E20" s="15">
        <f>SUBTOTAL(9,E19:E19)</f>
        <v>-22.61</v>
      </c>
    </row>
    <row r="21" spans="2:5" outlineLevel="2" x14ac:dyDescent="0.2">
      <c r="B21" s="15">
        <v>30</v>
      </c>
      <c r="C21" s="15" t="s">
        <v>312</v>
      </c>
      <c r="D21" s="15">
        <v>16046</v>
      </c>
      <c r="E21" s="15">
        <v>-147.83000000000001</v>
      </c>
    </row>
    <row r="22" spans="2:5" outlineLevel="2" x14ac:dyDescent="0.2">
      <c r="B22" s="15">
        <v>30</v>
      </c>
      <c r="C22" s="15" t="s">
        <v>312</v>
      </c>
      <c r="D22" s="15">
        <v>26000</v>
      </c>
      <c r="E22" s="15">
        <v>-439.7</v>
      </c>
    </row>
    <row r="23" spans="2:5" outlineLevel="2" x14ac:dyDescent="0.2">
      <c r="B23" s="15">
        <v>30</v>
      </c>
      <c r="C23" s="15" t="s">
        <v>312</v>
      </c>
      <c r="D23" s="15">
        <v>26000</v>
      </c>
      <c r="E23" s="15">
        <v>-852.27</v>
      </c>
    </row>
    <row r="24" spans="2:5" outlineLevel="2" x14ac:dyDescent="0.2">
      <c r="B24" s="15">
        <v>30</v>
      </c>
      <c r="C24" s="15" t="s">
        <v>312</v>
      </c>
      <c r="D24" s="15">
        <v>26000</v>
      </c>
      <c r="E24" s="15">
        <v>-1105.43</v>
      </c>
    </row>
    <row r="25" spans="2:5" outlineLevel="1" x14ac:dyDescent="0.2">
      <c r="B25" s="15"/>
      <c r="C25" s="27" t="s">
        <v>581</v>
      </c>
      <c r="D25" s="15"/>
      <c r="E25" s="15">
        <f>SUBTOTAL(9,E21:E24)</f>
        <v>-2545.23</v>
      </c>
    </row>
    <row r="26" spans="2:5" outlineLevel="2" x14ac:dyDescent="0.2">
      <c r="B26" s="15">
        <v>30</v>
      </c>
      <c r="C26" s="15" t="s">
        <v>317</v>
      </c>
      <c r="D26" s="15">
        <v>16046</v>
      </c>
      <c r="E26" s="15">
        <v>-8.6999999999999993</v>
      </c>
    </row>
    <row r="27" spans="2:5" outlineLevel="1" x14ac:dyDescent="0.2">
      <c r="B27" s="15"/>
      <c r="C27" s="27" t="s">
        <v>582</v>
      </c>
      <c r="D27" s="15"/>
      <c r="E27" s="15">
        <f>SUBTOTAL(9,E26:E26)</f>
        <v>-8.6999999999999993</v>
      </c>
    </row>
    <row r="28" spans="2:5" outlineLevel="2" x14ac:dyDescent="0.2">
      <c r="B28" s="15">
        <v>30</v>
      </c>
      <c r="C28" s="15" t="s">
        <v>310</v>
      </c>
      <c r="D28" s="15">
        <v>16046</v>
      </c>
      <c r="E28" s="15">
        <v>-80</v>
      </c>
    </row>
    <row r="29" spans="2:5" outlineLevel="1" x14ac:dyDescent="0.2">
      <c r="B29" s="15"/>
      <c r="C29" s="27" t="s">
        <v>583</v>
      </c>
      <c r="D29" s="15"/>
      <c r="E29" s="15">
        <f>SUBTOTAL(9,E28:E28)</f>
        <v>-80</v>
      </c>
    </row>
    <row r="30" spans="2:5" outlineLevel="2" x14ac:dyDescent="0.2">
      <c r="B30" s="15">
        <v>30</v>
      </c>
      <c r="C30" s="15" t="s">
        <v>311</v>
      </c>
      <c r="D30" s="15">
        <v>16046</v>
      </c>
      <c r="E30" s="15">
        <v>-227.83</v>
      </c>
    </row>
    <row r="31" spans="2:5" outlineLevel="1" x14ac:dyDescent="0.2">
      <c r="B31" s="15"/>
      <c r="C31" s="27" t="s">
        <v>584</v>
      </c>
      <c r="D31" s="15"/>
      <c r="E31" s="15">
        <f>SUBTOTAL(9,E30:E30)</f>
        <v>-227.83</v>
      </c>
    </row>
    <row r="32" spans="2:5" outlineLevel="2" x14ac:dyDescent="0.2">
      <c r="B32" s="15">
        <v>30</v>
      </c>
      <c r="C32" s="15" t="s">
        <v>299</v>
      </c>
      <c r="D32" s="15">
        <v>7024</v>
      </c>
      <c r="E32" s="15">
        <v>-43.7</v>
      </c>
    </row>
    <row r="33" spans="2:5" outlineLevel="2" x14ac:dyDescent="0.2">
      <c r="B33" s="15">
        <v>30</v>
      </c>
      <c r="C33" s="15" t="s">
        <v>299</v>
      </c>
      <c r="D33" s="15">
        <v>7024</v>
      </c>
      <c r="E33" s="15">
        <v>-87.37</v>
      </c>
    </row>
    <row r="34" spans="2:5" outlineLevel="2" x14ac:dyDescent="0.2">
      <c r="B34" s="15">
        <v>30</v>
      </c>
      <c r="C34" s="15" t="s">
        <v>299</v>
      </c>
      <c r="D34" s="15">
        <v>9204</v>
      </c>
      <c r="E34" s="15">
        <v>-111.87</v>
      </c>
    </row>
    <row r="35" spans="2:5" outlineLevel="2" x14ac:dyDescent="0.2">
      <c r="B35" s="15">
        <v>30</v>
      </c>
      <c r="C35" s="15" t="s">
        <v>299</v>
      </c>
      <c r="D35" s="15">
        <v>14047</v>
      </c>
      <c r="E35" s="15">
        <v>-121.31</v>
      </c>
    </row>
    <row r="36" spans="2:5" outlineLevel="2" x14ac:dyDescent="0.2">
      <c r="B36" s="15">
        <v>30</v>
      </c>
      <c r="C36" s="15" t="s">
        <v>299</v>
      </c>
      <c r="D36" s="15">
        <v>502000</v>
      </c>
      <c r="E36" s="15">
        <v>-131.21</v>
      </c>
    </row>
    <row r="37" spans="2:5" outlineLevel="2" x14ac:dyDescent="0.2">
      <c r="B37" s="15">
        <v>30</v>
      </c>
      <c r="C37" s="15" t="s">
        <v>299</v>
      </c>
      <c r="D37" s="15">
        <v>15039</v>
      </c>
      <c r="E37" s="15">
        <v>-139.83000000000001</v>
      </c>
    </row>
    <row r="38" spans="2:5" outlineLevel="2" x14ac:dyDescent="0.2">
      <c r="B38" s="15">
        <v>30</v>
      </c>
      <c r="C38" s="15" t="s">
        <v>299</v>
      </c>
      <c r="D38" s="15">
        <v>15039</v>
      </c>
      <c r="E38" s="15">
        <v>-139.83000000000001</v>
      </c>
    </row>
    <row r="39" spans="2:5" outlineLevel="2" x14ac:dyDescent="0.2">
      <c r="B39" s="15">
        <v>30</v>
      </c>
      <c r="C39" s="15" t="s">
        <v>299</v>
      </c>
      <c r="D39" s="15">
        <v>26022</v>
      </c>
      <c r="E39" s="15">
        <v>-164.63</v>
      </c>
    </row>
    <row r="40" spans="2:5" outlineLevel="2" x14ac:dyDescent="0.2">
      <c r="B40" s="15">
        <v>30</v>
      </c>
      <c r="C40" s="15" t="s">
        <v>299</v>
      </c>
      <c r="D40" s="15">
        <v>9202</v>
      </c>
      <c r="E40" s="15">
        <v>-223.75</v>
      </c>
    </row>
    <row r="41" spans="2:5" outlineLevel="2" x14ac:dyDescent="0.2">
      <c r="B41" s="15">
        <v>30</v>
      </c>
      <c r="C41" s="15" t="s">
        <v>299</v>
      </c>
      <c r="D41" s="15">
        <v>9203</v>
      </c>
      <c r="E41" s="15">
        <v>-223.75</v>
      </c>
    </row>
    <row r="42" spans="2:5" outlineLevel="2" x14ac:dyDescent="0.2">
      <c r="B42" s="15">
        <v>30</v>
      </c>
      <c r="C42" s="15" t="s">
        <v>299</v>
      </c>
      <c r="D42" s="15">
        <v>15039</v>
      </c>
      <c r="E42" s="15">
        <v>-233.04</v>
      </c>
    </row>
    <row r="43" spans="2:5" outlineLevel="2" x14ac:dyDescent="0.2">
      <c r="B43" s="15">
        <v>30</v>
      </c>
      <c r="C43" s="15" t="s">
        <v>299</v>
      </c>
      <c r="D43" s="15">
        <v>15039</v>
      </c>
      <c r="E43" s="15">
        <v>-279.64999999999998</v>
      </c>
    </row>
    <row r="44" spans="2:5" outlineLevel="2" x14ac:dyDescent="0.2">
      <c r="B44" s="15">
        <v>30</v>
      </c>
      <c r="C44" s="15" t="s">
        <v>299</v>
      </c>
      <c r="D44" s="15">
        <v>373000</v>
      </c>
      <c r="E44" s="15">
        <v>-289.52</v>
      </c>
    </row>
    <row r="45" spans="2:5" outlineLevel="2" x14ac:dyDescent="0.2">
      <c r="B45" s="15">
        <v>30</v>
      </c>
      <c r="C45" s="15" t="s">
        <v>299</v>
      </c>
      <c r="D45" s="15">
        <v>14047</v>
      </c>
      <c r="E45" s="15">
        <v>-311.27999999999997</v>
      </c>
    </row>
    <row r="46" spans="2:5" outlineLevel="2" x14ac:dyDescent="0.2">
      <c r="B46" s="15">
        <v>30</v>
      </c>
      <c r="C46" s="15" t="s">
        <v>299</v>
      </c>
      <c r="D46" s="15">
        <v>26000</v>
      </c>
      <c r="E46" s="15">
        <v>-341.56</v>
      </c>
    </row>
    <row r="47" spans="2:5" outlineLevel="2" x14ac:dyDescent="0.2">
      <c r="B47" s="15">
        <v>30</v>
      </c>
      <c r="C47" s="15" t="s">
        <v>299</v>
      </c>
      <c r="D47" s="15">
        <v>26000</v>
      </c>
      <c r="E47" s="15">
        <v>-341.56</v>
      </c>
    </row>
    <row r="48" spans="2:5" outlineLevel="2" x14ac:dyDescent="0.2">
      <c r="B48" s="15">
        <v>30</v>
      </c>
      <c r="C48" s="15" t="s">
        <v>299</v>
      </c>
      <c r="D48" s="15">
        <v>14047</v>
      </c>
      <c r="E48" s="15">
        <v>-348.12</v>
      </c>
    </row>
    <row r="49" spans="2:5" outlineLevel="2" x14ac:dyDescent="0.2">
      <c r="B49" s="15">
        <v>30</v>
      </c>
      <c r="C49" s="15" t="s">
        <v>299</v>
      </c>
      <c r="D49" s="15">
        <v>15039</v>
      </c>
      <c r="E49" s="15">
        <v>-466.09</v>
      </c>
    </row>
    <row r="50" spans="2:5" outlineLevel="2" x14ac:dyDescent="0.2">
      <c r="B50" s="15">
        <v>30</v>
      </c>
      <c r="C50" s="15" t="s">
        <v>299</v>
      </c>
      <c r="D50" s="15">
        <v>14047</v>
      </c>
      <c r="E50" s="15">
        <v>-481.8</v>
      </c>
    </row>
    <row r="51" spans="2:5" outlineLevel="2" x14ac:dyDescent="0.2">
      <c r="B51" s="15">
        <v>30</v>
      </c>
      <c r="C51" s="15" t="s">
        <v>299</v>
      </c>
      <c r="D51" s="15">
        <v>23001</v>
      </c>
      <c r="E51" s="15">
        <v>-629.47</v>
      </c>
    </row>
    <row r="52" spans="2:5" outlineLevel="2" x14ac:dyDescent="0.2">
      <c r="B52" s="15">
        <v>30</v>
      </c>
      <c r="C52" s="15" t="s">
        <v>299</v>
      </c>
      <c r="D52" s="15">
        <v>15039</v>
      </c>
      <c r="E52" s="15">
        <v>-652.52</v>
      </c>
    </row>
    <row r="53" spans="2:5" outlineLevel="2" x14ac:dyDescent="0.2">
      <c r="B53" s="15">
        <v>30</v>
      </c>
      <c r="C53" s="15" t="s">
        <v>299</v>
      </c>
      <c r="D53" s="15">
        <v>15039</v>
      </c>
      <c r="E53" s="15">
        <v>-652.6</v>
      </c>
    </row>
    <row r="54" spans="2:5" outlineLevel="2" x14ac:dyDescent="0.2">
      <c r="B54" s="15">
        <v>30</v>
      </c>
      <c r="C54" s="15" t="s">
        <v>299</v>
      </c>
      <c r="D54" s="15">
        <v>7039</v>
      </c>
      <c r="E54" s="15">
        <v>-876.52</v>
      </c>
    </row>
    <row r="55" spans="2:5" outlineLevel="2" x14ac:dyDescent="0.2">
      <c r="B55" s="15">
        <v>30</v>
      </c>
      <c r="C55" s="15" t="s">
        <v>299</v>
      </c>
      <c r="D55" s="15">
        <v>15039</v>
      </c>
      <c r="E55" s="15">
        <v>-885.57</v>
      </c>
    </row>
    <row r="56" spans="2:5" outlineLevel="2" x14ac:dyDescent="0.2">
      <c r="B56" s="15">
        <v>30</v>
      </c>
      <c r="C56" s="15" t="s">
        <v>299</v>
      </c>
      <c r="D56" s="15">
        <v>26000</v>
      </c>
      <c r="E56" s="15">
        <v>-900.26</v>
      </c>
    </row>
    <row r="57" spans="2:5" outlineLevel="2" x14ac:dyDescent="0.2">
      <c r="B57" s="15">
        <v>30</v>
      </c>
      <c r="C57" s="15" t="s">
        <v>299</v>
      </c>
      <c r="D57" s="15">
        <v>15039</v>
      </c>
      <c r="E57" s="15">
        <v>-1118.6099999999999</v>
      </c>
    </row>
    <row r="58" spans="2:5" outlineLevel="2" x14ac:dyDescent="0.2">
      <c r="B58" s="15">
        <v>30</v>
      </c>
      <c r="C58" s="15" t="s">
        <v>299</v>
      </c>
      <c r="D58" s="15">
        <v>15039</v>
      </c>
      <c r="E58" s="15">
        <v>-1118.73</v>
      </c>
    </row>
    <row r="59" spans="2:5" outlineLevel="2" x14ac:dyDescent="0.2">
      <c r="B59" s="15">
        <v>30</v>
      </c>
      <c r="C59" s="15" t="s">
        <v>299</v>
      </c>
      <c r="D59" s="15">
        <v>35600</v>
      </c>
      <c r="E59" s="15">
        <v>-1369.3</v>
      </c>
    </row>
    <row r="60" spans="2:5" outlineLevel="2" x14ac:dyDescent="0.2">
      <c r="B60" s="15">
        <v>30</v>
      </c>
      <c r="C60" s="15" t="s">
        <v>299</v>
      </c>
      <c r="D60" s="15">
        <v>31005</v>
      </c>
      <c r="E60" s="15">
        <v>-1373.38</v>
      </c>
    </row>
    <row r="61" spans="2:5" outlineLevel="2" x14ac:dyDescent="0.2">
      <c r="B61" s="15">
        <v>30</v>
      </c>
      <c r="C61" s="15" t="s">
        <v>299</v>
      </c>
      <c r="D61" s="15">
        <v>7039</v>
      </c>
      <c r="E61" s="15">
        <v>-1408.7</v>
      </c>
    </row>
    <row r="62" spans="2:5" outlineLevel="2" x14ac:dyDescent="0.2">
      <c r="B62" s="15">
        <v>30</v>
      </c>
      <c r="C62" s="15" t="s">
        <v>299</v>
      </c>
      <c r="D62" s="15">
        <v>23001</v>
      </c>
      <c r="E62" s="15">
        <v>-2317.58</v>
      </c>
    </row>
    <row r="63" spans="2:5" outlineLevel="2" x14ac:dyDescent="0.2">
      <c r="B63" s="15">
        <v>30</v>
      </c>
      <c r="C63" s="15" t="s">
        <v>299</v>
      </c>
      <c r="D63" s="15">
        <v>35600</v>
      </c>
      <c r="E63" s="15">
        <v>-2327.8200000000002</v>
      </c>
    </row>
    <row r="64" spans="2:5" outlineLevel="2" x14ac:dyDescent="0.2">
      <c r="B64" s="15">
        <v>30</v>
      </c>
      <c r="C64" s="15" t="s">
        <v>299</v>
      </c>
      <c r="D64" s="15">
        <v>573000</v>
      </c>
      <c r="E64" s="15">
        <v>-2427.36</v>
      </c>
    </row>
    <row r="65" spans="2:5" outlineLevel="2" x14ac:dyDescent="0.2">
      <c r="B65" s="15">
        <v>30</v>
      </c>
      <c r="C65" s="15" t="s">
        <v>299</v>
      </c>
      <c r="D65" s="15">
        <v>15039</v>
      </c>
      <c r="E65" s="15">
        <v>-2750.23</v>
      </c>
    </row>
    <row r="66" spans="2:5" outlineLevel="2" x14ac:dyDescent="0.2">
      <c r="B66" s="15">
        <v>30</v>
      </c>
      <c r="C66" s="15" t="s">
        <v>299</v>
      </c>
      <c r="D66" s="15">
        <v>31024</v>
      </c>
      <c r="E66" s="15">
        <v>-2775.38</v>
      </c>
    </row>
    <row r="67" spans="2:5" outlineLevel="2" x14ac:dyDescent="0.2">
      <c r="B67" s="15">
        <v>30</v>
      </c>
      <c r="C67" s="15" t="s">
        <v>299</v>
      </c>
      <c r="D67" s="15">
        <v>15039</v>
      </c>
      <c r="E67" s="15">
        <v>-3130.43</v>
      </c>
    </row>
    <row r="68" spans="2:5" outlineLevel="2" x14ac:dyDescent="0.2">
      <c r="B68" s="15">
        <v>30</v>
      </c>
      <c r="C68" s="15" t="s">
        <v>299</v>
      </c>
      <c r="D68" s="15">
        <v>15039</v>
      </c>
      <c r="E68" s="15">
        <v>-3402.43</v>
      </c>
    </row>
    <row r="69" spans="2:5" outlineLevel="2" x14ac:dyDescent="0.2">
      <c r="B69" s="15">
        <v>30</v>
      </c>
      <c r="C69" s="15" t="s">
        <v>299</v>
      </c>
      <c r="D69" s="15">
        <v>23001</v>
      </c>
      <c r="E69" s="15">
        <v>-3576.52</v>
      </c>
    </row>
    <row r="70" spans="2:5" outlineLevel="2" x14ac:dyDescent="0.2">
      <c r="B70" s="15">
        <v>30</v>
      </c>
      <c r="C70" s="15" t="s">
        <v>299</v>
      </c>
      <c r="D70" s="15">
        <v>373000</v>
      </c>
      <c r="E70" s="15">
        <v>-8666.57</v>
      </c>
    </row>
    <row r="71" spans="2:5" outlineLevel="2" x14ac:dyDescent="0.2">
      <c r="B71" s="15">
        <v>30</v>
      </c>
      <c r="C71" s="15" t="s">
        <v>299</v>
      </c>
      <c r="D71" s="15">
        <v>19019</v>
      </c>
      <c r="E71" s="15">
        <v>-9000</v>
      </c>
    </row>
    <row r="72" spans="2:5" outlineLevel="2" x14ac:dyDescent="0.2">
      <c r="B72" s="15">
        <v>30</v>
      </c>
      <c r="C72" s="15" t="s">
        <v>299</v>
      </c>
      <c r="D72" s="15">
        <v>23001</v>
      </c>
      <c r="E72" s="15">
        <v>-10368.700000000001</v>
      </c>
    </row>
    <row r="73" spans="2:5" outlineLevel="2" x14ac:dyDescent="0.2">
      <c r="B73" s="15">
        <v>30</v>
      </c>
      <c r="C73" s="15" t="s">
        <v>299</v>
      </c>
      <c r="D73" s="15">
        <v>34141</v>
      </c>
      <c r="E73" s="15">
        <v>-12591.3</v>
      </c>
    </row>
    <row r="74" spans="2:5" outlineLevel="2" x14ac:dyDescent="0.2">
      <c r="B74" s="15">
        <v>30</v>
      </c>
      <c r="C74" s="15" t="s">
        <v>299</v>
      </c>
      <c r="D74" s="15">
        <v>501000</v>
      </c>
      <c r="E74" s="15">
        <v>-12850</v>
      </c>
    </row>
    <row r="75" spans="2:5" outlineLevel="2" x14ac:dyDescent="0.2">
      <c r="B75" s="15">
        <v>30</v>
      </c>
      <c r="C75" s="15" t="s">
        <v>299</v>
      </c>
      <c r="D75" s="15">
        <v>34100</v>
      </c>
      <c r="E75" s="15">
        <v>-24000</v>
      </c>
    </row>
    <row r="76" spans="2:5" outlineLevel="2" x14ac:dyDescent="0.2">
      <c r="B76" s="15">
        <v>30</v>
      </c>
      <c r="C76" s="15" t="s">
        <v>299</v>
      </c>
      <c r="D76" s="15">
        <v>501000</v>
      </c>
      <c r="E76" s="15">
        <v>-36679.57</v>
      </c>
    </row>
    <row r="77" spans="2:5" outlineLevel="1" x14ac:dyDescent="0.2">
      <c r="B77" s="15"/>
      <c r="C77" s="27" t="s">
        <v>585</v>
      </c>
      <c r="D77" s="15"/>
      <c r="E77" s="15">
        <f>SUBTOTAL(9,E32:E76)</f>
        <v>-152329.42000000001</v>
      </c>
    </row>
    <row r="78" spans="2:5" outlineLevel="2" x14ac:dyDescent="0.2">
      <c r="B78" s="15">
        <v>30</v>
      </c>
      <c r="C78" s="15" t="s">
        <v>298</v>
      </c>
      <c r="D78" s="15">
        <v>500000</v>
      </c>
      <c r="E78" s="15">
        <v>-3831.17</v>
      </c>
    </row>
    <row r="79" spans="2:5" outlineLevel="1" x14ac:dyDescent="0.2">
      <c r="B79" s="15"/>
      <c r="C79" s="27" t="s">
        <v>586</v>
      </c>
      <c r="D79" s="15"/>
      <c r="E79" s="15">
        <f>SUBTOTAL(9,E78:E78)</f>
        <v>-3831.17</v>
      </c>
    </row>
    <row r="80" spans="2:5" outlineLevel="2" x14ac:dyDescent="0.2">
      <c r="B80" s="15">
        <v>30</v>
      </c>
      <c r="C80" s="15" t="s">
        <v>297</v>
      </c>
      <c r="D80" s="15">
        <v>27002</v>
      </c>
      <c r="E80" s="15">
        <v>823.59</v>
      </c>
    </row>
    <row r="81" spans="2:5" outlineLevel="2" x14ac:dyDescent="0.2">
      <c r="B81" s="15">
        <v>30</v>
      </c>
      <c r="C81" s="15" t="s">
        <v>297</v>
      </c>
      <c r="D81" s="15">
        <v>27008</v>
      </c>
      <c r="E81" s="15">
        <v>-51.5</v>
      </c>
    </row>
    <row r="82" spans="2:5" outlineLevel="2" x14ac:dyDescent="0.2">
      <c r="B82" s="15">
        <v>30</v>
      </c>
      <c r="C82" s="15" t="s">
        <v>297</v>
      </c>
      <c r="D82" s="15">
        <v>19114</v>
      </c>
      <c r="E82" s="15">
        <v>-58.94</v>
      </c>
    </row>
    <row r="83" spans="2:5" outlineLevel="2" x14ac:dyDescent="0.2">
      <c r="B83" s="15">
        <v>30</v>
      </c>
      <c r="C83" s="15" t="s">
        <v>297</v>
      </c>
      <c r="D83" s="15">
        <v>373000</v>
      </c>
      <c r="E83" s="15">
        <v>-99.99</v>
      </c>
    </row>
    <row r="84" spans="2:5" outlineLevel="2" x14ac:dyDescent="0.2">
      <c r="B84" s="15">
        <v>30</v>
      </c>
      <c r="C84" s="15" t="s">
        <v>297</v>
      </c>
      <c r="D84" s="15">
        <v>9115</v>
      </c>
      <c r="E84" s="15">
        <v>-104.35</v>
      </c>
    </row>
    <row r="85" spans="2:5" outlineLevel="2" x14ac:dyDescent="0.2">
      <c r="B85" s="15">
        <v>30</v>
      </c>
      <c r="C85" s="15" t="s">
        <v>297</v>
      </c>
      <c r="D85" s="15">
        <v>19116</v>
      </c>
      <c r="E85" s="15">
        <v>-127.35</v>
      </c>
    </row>
    <row r="86" spans="2:5" outlineLevel="2" x14ac:dyDescent="0.2">
      <c r="B86" s="15">
        <v>30</v>
      </c>
      <c r="C86" s="15" t="s">
        <v>297</v>
      </c>
      <c r="D86" s="15">
        <v>27008</v>
      </c>
      <c r="E86" s="15">
        <v>-146.61000000000001</v>
      </c>
    </row>
    <row r="87" spans="2:5" outlineLevel="2" x14ac:dyDescent="0.2">
      <c r="B87" s="15">
        <v>30</v>
      </c>
      <c r="C87" s="15" t="s">
        <v>297</v>
      </c>
      <c r="D87" s="15">
        <v>28008</v>
      </c>
      <c r="E87" s="15">
        <v>-155.97</v>
      </c>
    </row>
    <row r="88" spans="2:5" outlineLevel="2" x14ac:dyDescent="0.2">
      <c r="B88" s="15">
        <v>30</v>
      </c>
      <c r="C88" s="15" t="s">
        <v>297</v>
      </c>
      <c r="D88" s="15">
        <v>9202</v>
      </c>
      <c r="E88" s="15">
        <v>-173.91</v>
      </c>
    </row>
    <row r="89" spans="2:5" outlineLevel="2" x14ac:dyDescent="0.2">
      <c r="B89" s="15">
        <v>30</v>
      </c>
      <c r="C89" s="15" t="s">
        <v>297</v>
      </c>
      <c r="D89" s="15">
        <v>9203</v>
      </c>
      <c r="E89" s="15">
        <v>-173.91</v>
      </c>
    </row>
    <row r="90" spans="2:5" outlineLevel="2" x14ac:dyDescent="0.2">
      <c r="B90" s="15">
        <v>30</v>
      </c>
      <c r="C90" s="15" t="s">
        <v>297</v>
      </c>
      <c r="D90" s="15">
        <v>11021</v>
      </c>
      <c r="E90" s="15">
        <v>-187.77</v>
      </c>
    </row>
    <row r="91" spans="2:5" outlineLevel="2" x14ac:dyDescent="0.2">
      <c r="B91" s="15">
        <v>30</v>
      </c>
      <c r="C91" s="15" t="s">
        <v>297</v>
      </c>
      <c r="D91" s="15">
        <v>28102</v>
      </c>
      <c r="E91" s="15">
        <v>-199.31</v>
      </c>
    </row>
    <row r="92" spans="2:5" outlineLevel="2" x14ac:dyDescent="0.2">
      <c r="B92" s="15">
        <v>30</v>
      </c>
      <c r="C92" s="15" t="s">
        <v>297</v>
      </c>
      <c r="D92" s="15">
        <v>30105</v>
      </c>
      <c r="E92" s="15">
        <v>-223.48</v>
      </c>
    </row>
    <row r="93" spans="2:5" outlineLevel="2" x14ac:dyDescent="0.2">
      <c r="B93" s="15">
        <v>30</v>
      </c>
      <c r="C93" s="15" t="s">
        <v>297</v>
      </c>
      <c r="D93" s="15">
        <v>7024</v>
      </c>
      <c r="E93" s="15">
        <v>-244.29</v>
      </c>
    </row>
    <row r="94" spans="2:5" outlineLevel="2" x14ac:dyDescent="0.2">
      <c r="B94" s="15">
        <v>30</v>
      </c>
      <c r="C94" s="15" t="s">
        <v>297</v>
      </c>
      <c r="D94" s="15">
        <v>7024</v>
      </c>
      <c r="E94" s="15">
        <v>-249.33</v>
      </c>
    </row>
    <row r="95" spans="2:5" outlineLevel="2" x14ac:dyDescent="0.2">
      <c r="B95" s="15">
        <v>30</v>
      </c>
      <c r="C95" s="15" t="s">
        <v>297</v>
      </c>
      <c r="D95" s="15">
        <v>19114</v>
      </c>
      <c r="E95" s="15">
        <v>-264.87</v>
      </c>
    </row>
    <row r="96" spans="2:5" outlineLevel="2" x14ac:dyDescent="0.2">
      <c r="B96" s="15">
        <v>30</v>
      </c>
      <c r="C96" s="15" t="s">
        <v>297</v>
      </c>
      <c r="D96" s="15">
        <v>9115</v>
      </c>
      <c r="E96" s="15">
        <v>-278.26</v>
      </c>
    </row>
    <row r="97" spans="2:5" outlineLevel="2" x14ac:dyDescent="0.2">
      <c r="B97" s="15">
        <v>30</v>
      </c>
      <c r="C97" s="15" t="s">
        <v>297</v>
      </c>
      <c r="D97" s="15">
        <v>9204</v>
      </c>
      <c r="E97" s="15">
        <v>-347.83</v>
      </c>
    </row>
    <row r="98" spans="2:5" outlineLevel="2" x14ac:dyDescent="0.2">
      <c r="B98" s="15">
        <v>30</v>
      </c>
      <c r="C98" s="15" t="s">
        <v>297</v>
      </c>
      <c r="D98" s="15">
        <v>9130</v>
      </c>
      <c r="E98" s="15">
        <v>-356.51</v>
      </c>
    </row>
    <row r="99" spans="2:5" outlineLevel="2" x14ac:dyDescent="0.2">
      <c r="B99" s="15">
        <v>30</v>
      </c>
      <c r="C99" s="15" t="s">
        <v>297</v>
      </c>
      <c r="D99" s="15">
        <v>9130</v>
      </c>
      <c r="E99" s="15">
        <v>-356.51</v>
      </c>
    </row>
    <row r="100" spans="2:5" outlineLevel="2" x14ac:dyDescent="0.2">
      <c r="B100" s="15">
        <v>30</v>
      </c>
      <c r="C100" s="15" t="s">
        <v>297</v>
      </c>
      <c r="D100" s="15">
        <v>19135</v>
      </c>
      <c r="E100" s="15">
        <v>-367.91</v>
      </c>
    </row>
    <row r="101" spans="2:5" outlineLevel="2" x14ac:dyDescent="0.2">
      <c r="B101" s="15">
        <v>30</v>
      </c>
      <c r="C101" s="15" t="s">
        <v>297</v>
      </c>
      <c r="D101" s="15">
        <v>9130</v>
      </c>
      <c r="E101" s="15">
        <v>-438.47</v>
      </c>
    </row>
    <row r="102" spans="2:5" outlineLevel="2" x14ac:dyDescent="0.2">
      <c r="B102" s="15">
        <v>30</v>
      </c>
      <c r="C102" s="15" t="s">
        <v>297</v>
      </c>
      <c r="D102" s="15">
        <v>26000</v>
      </c>
      <c r="E102" s="15">
        <v>-453.39</v>
      </c>
    </row>
    <row r="103" spans="2:5" outlineLevel="2" x14ac:dyDescent="0.2">
      <c r="B103" s="15">
        <v>30</v>
      </c>
      <c r="C103" s="15" t="s">
        <v>297</v>
      </c>
      <c r="D103" s="15">
        <v>9130</v>
      </c>
      <c r="E103" s="15">
        <v>-537.95000000000005</v>
      </c>
    </row>
    <row r="104" spans="2:5" outlineLevel="2" x14ac:dyDescent="0.2">
      <c r="B104" s="15">
        <v>30</v>
      </c>
      <c r="C104" s="15" t="s">
        <v>297</v>
      </c>
      <c r="D104" s="15">
        <v>9130</v>
      </c>
      <c r="E104" s="15">
        <v>-574.74</v>
      </c>
    </row>
    <row r="105" spans="2:5" outlineLevel="2" x14ac:dyDescent="0.2">
      <c r="B105" s="15">
        <v>30</v>
      </c>
      <c r="C105" s="15" t="s">
        <v>297</v>
      </c>
      <c r="D105" s="15">
        <v>19018</v>
      </c>
      <c r="E105" s="15">
        <v>-600</v>
      </c>
    </row>
    <row r="106" spans="2:5" outlineLevel="2" x14ac:dyDescent="0.2">
      <c r="B106" s="15">
        <v>30</v>
      </c>
      <c r="C106" s="15" t="s">
        <v>297</v>
      </c>
      <c r="D106" s="15">
        <v>19018</v>
      </c>
      <c r="E106" s="15">
        <v>-600</v>
      </c>
    </row>
    <row r="107" spans="2:5" outlineLevel="2" x14ac:dyDescent="0.2">
      <c r="B107" s="15">
        <v>30</v>
      </c>
      <c r="C107" s="15" t="s">
        <v>297</v>
      </c>
      <c r="D107" s="15">
        <v>9130</v>
      </c>
      <c r="E107" s="15">
        <v>-607.53</v>
      </c>
    </row>
    <row r="108" spans="2:5" outlineLevel="2" x14ac:dyDescent="0.2">
      <c r="B108" s="15">
        <v>30</v>
      </c>
      <c r="C108" s="15" t="s">
        <v>297</v>
      </c>
      <c r="D108" s="15">
        <v>9130</v>
      </c>
      <c r="E108" s="15">
        <v>-607.53</v>
      </c>
    </row>
    <row r="109" spans="2:5" outlineLevel="2" x14ac:dyDescent="0.2">
      <c r="B109" s="15">
        <v>30</v>
      </c>
      <c r="C109" s="15" t="s">
        <v>297</v>
      </c>
      <c r="D109" s="15">
        <v>9130</v>
      </c>
      <c r="E109" s="15">
        <v>-607.53</v>
      </c>
    </row>
    <row r="110" spans="2:5" outlineLevel="2" x14ac:dyDescent="0.2">
      <c r="B110" s="15">
        <v>30</v>
      </c>
      <c r="C110" s="15" t="s">
        <v>297</v>
      </c>
      <c r="D110" s="15">
        <v>9130</v>
      </c>
      <c r="E110" s="15">
        <v>-607.53</v>
      </c>
    </row>
    <row r="111" spans="2:5" outlineLevel="2" x14ac:dyDescent="0.2">
      <c r="B111" s="15">
        <v>30</v>
      </c>
      <c r="C111" s="15" t="s">
        <v>297</v>
      </c>
      <c r="D111" s="15">
        <v>9130</v>
      </c>
      <c r="E111" s="15">
        <v>-607.53</v>
      </c>
    </row>
    <row r="112" spans="2:5" outlineLevel="2" x14ac:dyDescent="0.2">
      <c r="B112" s="15">
        <v>30</v>
      </c>
      <c r="C112" s="15" t="s">
        <v>297</v>
      </c>
      <c r="D112" s="15">
        <v>34141</v>
      </c>
      <c r="E112" s="15">
        <v>-630.59</v>
      </c>
    </row>
    <row r="113" spans="2:5" outlineLevel="2" x14ac:dyDescent="0.2">
      <c r="B113" s="15">
        <v>30</v>
      </c>
      <c r="C113" s="15" t="s">
        <v>297</v>
      </c>
      <c r="D113" s="15">
        <v>11033</v>
      </c>
      <c r="E113" s="15">
        <v>-631.72</v>
      </c>
    </row>
    <row r="114" spans="2:5" outlineLevel="2" x14ac:dyDescent="0.2">
      <c r="B114" s="15">
        <v>30</v>
      </c>
      <c r="C114" s="15" t="s">
        <v>297</v>
      </c>
      <c r="D114" s="15">
        <v>9115</v>
      </c>
      <c r="E114" s="15">
        <v>-695.65</v>
      </c>
    </row>
    <row r="115" spans="2:5" outlineLevel="2" x14ac:dyDescent="0.2">
      <c r="B115" s="15">
        <v>30</v>
      </c>
      <c r="C115" s="15" t="s">
        <v>297</v>
      </c>
      <c r="D115" s="15">
        <v>30105</v>
      </c>
      <c r="E115" s="15">
        <v>-737.39</v>
      </c>
    </row>
    <row r="116" spans="2:5" outlineLevel="2" x14ac:dyDescent="0.2">
      <c r="B116" s="15">
        <v>30</v>
      </c>
      <c r="C116" s="15" t="s">
        <v>297</v>
      </c>
      <c r="D116" s="15">
        <v>7039</v>
      </c>
      <c r="E116" s="15">
        <v>-794.53</v>
      </c>
    </row>
    <row r="117" spans="2:5" outlineLevel="2" x14ac:dyDescent="0.2">
      <c r="B117" s="15">
        <v>30</v>
      </c>
      <c r="C117" s="15" t="s">
        <v>297</v>
      </c>
      <c r="D117" s="15">
        <v>11021</v>
      </c>
      <c r="E117" s="15">
        <v>-795.6</v>
      </c>
    </row>
    <row r="118" spans="2:5" outlineLevel="2" x14ac:dyDescent="0.2">
      <c r="B118" s="15">
        <v>30</v>
      </c>
      <c r="C118" s="15" t="s">
        <v>297</v>
      </c>
      <c r="D118" s="15">
        <v>30260</v>
      </c>
      <c r="E118" s="15">
        <v>-858.29</v>
      </c>
    </row>
    <row r="119" spans="2:5" outlineLevel="2" x14ac:dyDescent="0.2">
      <c r="B119" s="15">
        <v>30</v>
      </c>
      <c r="C119" s="15" t="s">
        <v>297</v>
      </c>
      <c r="D119" s="15">
        <v>9115</v>
      </c>
      <c r="E119" s="15">
        <v>-869.57</v>
      </c>
    </row>
    <row r="120" spans="2:5" outlineLevel="2" x14ac:dyDescent="0.2">
      <c r="B120" s="15">
        <v>30</v>
      </c>
      <c r="C120" s="15" t="s">
        <v>297</v>
      </c>
      <c r="D120" s="15">
        <v>502000</v>
      </c>
      <c r="E120" s="15">
        <v>-950.88</v>
      </c>
    </row>
    <row r="121" spans="2:5" outlineLevel="2" x14ac:dyDescent="0.2">
      <c r="B121" s="15">
        <v>30</v>
      </c>
      <c r="C121" s="15" t="s">
        <v>297</v>
      </c>
      <c r="D121" s="15">
        <v>27008</v>
      </c>
      <c r="E121" s="15">
        <v>-954.72</v>
      </c>
    </row>
    <row r="122" spans="2:5" outlineLevel="2" x14ac:dyDescent="0.2">
      <c r="B122" s="15">
        <v>30</v>
      </c>
      <c r="C122" s="15" t="s">
        <v>297</v>
      </c>
      <c r="D122" s="15">
        <v>36900</v>
      </c>
      <c r="E122" s="15">
        <v>-1029.99</v>
      </c>
    </row>
    <row r="123" spans="2:5" outlineLevel="2" x14ac:dyDescent="0.2">
      <c r="B123" s="15">
        <v>30</v>
      </c>
      <c r="C123" s="15" t="s">
        <v>297</v>
      </c>
      <c r="D123" s="15">
        <v>502000</v>
      </c>
      <c r="E123" s="15">
        <v>-1056.72</v>
      </c>
    </row>
    <row r="124" spans="2:5" outlineLevel="2" x14ac:dyDescent="0.2">
      <c r="B124" s="15">
        <v>30</v>
      </c>
      <c r="C124" s="15" t="s">
        <v>297</v>
      </c>
      <c r="D124" s="15">
        <v>11037</v>
      </c>
      <c r="E124" s="15">
        <v>-1065.43</v>
      </c>
    </row>
    <row r="125" spans="2:5" outlineLevel="2" x14ac:dyDescent="0.2">
      <c r="B125" s="15">
        <v>30</v>
      </c>
      <c r="C125" s="15" t="s">
        <v>297</v>
      </c>
      <c r="D125" s="15">
        <v>36900</v>
      </c>
      <c r="E125" s="15">
        <v>-1292.1500000000001</v>
      </c>
    </row>
    <row r="126" spans="2:5" outlineLevel="2" x14ac:dyDescent="0.2">
      <c r="B126" s="15">
        <v>30</v>
      </c>
      <c r="C126" s="15" t="s">
        <v>297</v>
      </c>
      <c r="D126" s="15">
        <v>30105</v>
      </c>
      <c r="E126" s="15">
        <v>-1301.74</v>
      </c>
    </row>
    <row r="127" spans="2:5" outlineLevel="2" x14ac:dyDescent="0.2">
      <c r="B127" s="15">
        <v>30</v>
      </c>
      <c r="C127" s="15" t="s">
        <v>297</v>
      </c>
      <c r="D127" s="15">
        <v>11021</v>
      </c>
      <c r="E127" s="15">
        <v>-1343.26</v>
      </c>
    </row>
    <row r="128" spans="2:5" outlineLevel="2" x14ac:dyDescent="0.2">
      <c r="B128" s="15">
        <v>30</v>
      </c>
      <c r="C128" s="15" t="s">
        <v>297</v>
      </c>
      <c r="D128" s="15">
        <v>11037</v>
      </c>
      <c r="E128" s="15">
        <v>-1343.26</v>
      </c>
    </row>
    <row r="129" spans="2:5" outlineLevel="2" x14ac:dyDescent="0.2">
      <c r="B129" s="15">
        <v>30</v>
      </c>
      <c r="C129" s="15" t="s">
        <v>297</v>
      </c>
      <c r="D129" s="15">
        <v>27002</v>
      </c>
      <c r="E129" s="15">
        <v>-1412.72</v>
      </c>
    </row>
    <row r="130" spans="2:5" outlineLevel="2" x14ac:dyDescent="0.2">
      <c r="B130" s="15">
        <v>30</v>
      </c>
      <c r="C130" s="15" t="s">
        <v>297</v>
      </c>
      <c r="D130" s="15">
        <v>27002</v>
      </c>
      <c r="E130" s="15">
        <v>-1412.72</v>
      </c>
    </row>
    <row r="131" spans="2:5" outlineLevel="2" x14ac:dyDescent="0.2">
      <c r="B131" s="15">
        <v>30</v>
      </c>
      <c r="C131" s="15" t="s">
        <v>297</v>
      </c>
      <c r="D131" s="15">
        <v>502000</v>
      </c>
      <c r="E131" s="15">
        <v>-1441.12</v>
      </c>
    </row>
    <row r="132" spans="2:5" outlineLevel="2" x14ac:dyDescent="0.2">
      <c r="B132" s="15">
        <v>30</v>
      </c>
      <c r="C132" s="15" t="s">
        <v>297</v>
      </c>
      <c r="D132" s="15">
        <v>502000</v>
      </c>
      <c r="E132" s="15">
        <v>-1500</v>
      </c>
    </row>
    <row r="133" spans="2:5" outlineLevel="2" x14ac:dyDescent="0.2">
      <c r="B133" s="15">
        <v>30</v>
      </c>
      <c r="C133" s="15" t="s">
        <v>297</v>
      </c>
      <c r="D133" s="15">
        <v>28200</v>
      </c>
      <c r="E133" s="15">
        <v>-1537.09</v>
      </c>
    </row>
    <row r="134" spans="2:5" outlineLevel="2" x14ac:dyDescent="0.2">
      <c r="B134" s="15">
        <v>30</v>
      </c>
      <c r="C134" s="15" t="s">
        <v>297</v>
      </c>
      <c r="D134" s="15">
        <v>28200</v>
      </c>
      <c r="E134" s="15">
        <v>-1537.09</v>
      </c>
    </row>
    <row r="135" spans="2:5" outlineLevel="2" x14ac:dyDescent="0.2">
      <c r="B135" s="15">
        <v>30</v>
      </c>
      <c r="C135" s="15" t="s">
        <v>297</v>
      </c>
      <c r="D135" s="15">
        <v>34142</v>
      </c>
      <c r="E135" s="15">
        <v>-1684.17</v>
      </c>
    </row>
    <row r="136" spans="2:5" outlineLevel="2" x14ac:dyDescent="0.2">
      <c r="B136" s="15">
        <v>30</v>
      </c>
      <c r="C136" s="15" t="s">
        <v>297</v>
      </c>
      <c r="D136" s="15">
        <v>9205</v>
      </c>
      <c r="E136" s="15">
        <v>-1739.13</v>
      </c>
    </row>
    <row r="137" spans="2:5" outlineLevel="2" x14ac:dyDescent="0.2">
      <c r="B137" s="15">
        <v>30</v>
      </c>
      <c r="C137" s="15" t="s">
        <v>297</v>
      </c>
      <c r="D137" s="15">
        <v>34142</v>
      </c>
      <c r="E137" s="15">
        <v>-1739.13</v>
      </c>
    </row>
    <row r="138" spans="2:5" outlineLevel="2" x14ac:dyDescent="0.2">
      <c r="B138" s="15">
        <v>30</v>
      </c>
      <c r="C138" s="15" t="s">
        <v>297</v>
      </c>
      <c r="D138" s="15">
        <v>28102</v>
      </c>
      <c r="E138" s="15">
        <v>-1759.54</v>
      </c>
    </row>
    <row r="139" spans="2:5" outlineLevel="2" x14ac:dyDescent="0.2">
      <c r="B139" s="15">
        <v>30</v>
      </c>
      <c r="C139" s="15" t="s">
        <v>297</v>
      </c>
      <c r="D139" s="15">
        <v>11040</v>
      </c>
      <c r="E139" s="15">
        <v>-1775.72</v>
      </c>
    </row>
    <row r="140" spans="2:5" outlineLevel="2" x14ac:dyDescent="0.2">
      <c r="B140" s="15">
        <v>30</v>
      </c>
      <c r="C140" s="15" t="s">
        <v>297</v>
      </c>
      <c r="D140" s="15">
        <v>28205</v>
      </c>
      <c r="E140" s="15">
        <v>-1883.97</v>
      </c>
    </row>
    <row r="141" spans="2:5" outlineLevel="2" x14ac:dyDescent="0.2">
      <c r="B141" s="15">
        <v>30</v>
      </c>
      <c r="C141" s="15" t="s">
        <v>297</v>
      </c>
      <c r="D141" s="15">
        <v>11040</v>
      </c>
      <c r="E141" s="15">
        <v>-2053.56</v>
      </c>
    </row>
    <row r="142" spans="2:5" outlineLevel="2" x14ac:dyDescent="0.2">
      <c r="B142" s="15">
        <v>30</v>
      </c>
      <c r="C142" s="15" t="s">
        <v>297</v>
      </c>
      <c r="D142" s="15">
        <v>9146</v>
      </c>
      <c r="E142" s="15">
        <v>-2173.91</v>
      </c>
    </row>
    <row r="143" spans="2:5" outlineLevel="2" x14ac:dyDescent="0.2">
      <c r="B143" s="15">
        <v>30</v>
      </c>
      <c r="C143" s="15" t="s">
        <v>297</v>
      </c>
      <c r="D143" s="15">
        <v>27002</v>
      </c>
      <c r="E143" s="15">
        <v>-2386.8000000000002</v>
      </c>
    </row>
    <row r="144" spans="2:5" outlineLevel="2" x14ac:dyDescent="0.2">
      <c r="B144" s="15">
        <v>30</v>
      </c>
      <c r="C144" s="15" t="s">
        <v>297</v>
      </c>
      <c r="D144" s="15">
        <v>34142</v>
      </c>
      <c r="E144" s="15">
        <v>-2396.1999999999998</v>
      </c>
    </row>
    <row r="145" spans="2:5" outlineLevel="2" x14ac:dyDescent="0.2">
      <c r="B145" s="15">
        <v>30</v>
      </c>
      <c r="C145" s="15" t="s">
        <v>297</v>
      </c>
      <c r="D145" s="15">
        <v>373000</v>
      </c>
      <c r="E145" s="15">
        <v>-2458.3200000000002</v>
      </c>
    </row>
    <row r="146" spans="2:5" outlineLevel="2" x14ac:dyDescent="0.2">
      <c r="B146" s="15">
        <v>30</v>
      </c>
      <c r="C146" s="15" t="s">
        <v>297</v>
      </c>
      <c r="D146" s="15">
        <v>5010</v>
      </c>
      <c r="E146" s="15">
        <v>-2500</v>
      </c>
    </row>
    <row r="147" spans="2:5" outlineLevel="2" x14ac:dyDescent="0.2">
      <c r="B147" s="15">
        <v>30</v>
      </c>
      <c r="C147" s="15" t="s">
        <v>297</v>
      </c>
      <c r="D147" s="15">
        <v>502000</v>
      </c>
      <c r="E147" s="15">
        <v>-2500</v>
      </c>
    </row>
    <row r="148" spans="2:5" outlineLevel="2" x14ac:dyDescent="0.2">
      <c r="B148" s="15">
        <v>30</v>
      </c>
      <c r="C148" s="15" t="s">
        <v>297</v>
      </c>
      <c r="D148" s="15">
        <v>30105</v>
      </c>
      <c r="E148" s="15">
        <v>-2540</v>
      </c>
    </row>
    <row r="149" spans="2:5" outlineLevel="2" x14ac:dyDescent="0.2">
      <c r="B149" s="15">
        <v>30</v>
      </c>
      <c r="C149" s="15" t="s">
        <v>297</v>
      </c>
      <c r="D149" s="15">
        <v>373000</v>
      </c>
      <c r="E149" s="15">
        <v>-2645.84</v>
      </c>
    </row>
    <row r="150" spans="2:5" outlineLevel="2" x14ac:dyDescent="0.2">
      <c r="B150" s="15">
        <v>30</v>
      </c>
      <c r="C150" s="15" t="s">
        <v>297</v>
      </c>
      <c r="D150" s="15">
        <v>34021</v>
      </c>
      <c r="E150" s="15">
        <v>-2652</v>
      </c>
    </row>
    <row r="151" spans="2:5" outlineLevel="2" x14ac:dyDescent="0.2">
      <c r="B151" s="15">
        <v>30</v>
      </c>
      <c r="C151" s="15" t="s">
        <v>297</v>
      </c>
      <c r="D151" s="15">
        <v>11040</v>
      </c>
      <c r="E151" s="15">
        <v>-2686.52</v>
      </c>
    </row>
    <row r="152" spans="2:5" outlineLevel="2" x14ac:dyDescent="0.2">
      <c r="B152" s="15">
        <v>30</v>
      </c>
      <c r="C152" s="15" t="s">
        <v>297</v>
      </c>
      <c r="D152" s="15">
        <v>502000</v>
      </c>
      <c r="E152" s="15">
        <v>-3005.51</v>
      </c>
    </row>
    <row r="153" spans="2:5" outlineLevel="2" x14ac:dyDescent="0.2">
      <c r="B153" s="15">
        <v>30</v>
      </c>
      <c r="C153" s="15" t="s">
        <v>297</v>
      </c>
      <c r="D153" s="15">
        <v>30105</v>
      </c>
      <c r="E153" s="15">
        <v>-3032.17</v>
      </c>
    </row>
    <row r="154" spans="2:5" outlineLevel="2" x14ac:dyDescent="0.2">
      <c r="B154" s="15">
        <v>30</v>
      </c>
      <c r="C154" s="15" t="s">
        <v>297</v>
      </c>
      <c r="D154" s="15">
        <v>20033</v>
      </c>
      <c r="E154" s="15">
        <v>-3037.51</v>
      </c>
    </row>
    <row r="155" spans="2:5" outlineLevel="2" x14ac:dyDescent="0.2">
      <c r="B155" s="15">
        <v>30</v>
      </c>
      <c r="C155" s="15" t="s">
        <v>297</v>
      </c>
      <c r="D155" s="15">
        <v>28102</v>
      </c>
      <c r="E155" s="15">
        <v>-3062.78</v>
      </c>
    </row>
    <row r="156" spans="2:5" outlineLevel="2" x14ac:dyDescent="0.2">
      <c r="B156" s="15">
        <v>30</v>
      </c>
      <c r="C156" s="15" t="s">
        <v>297</v>
      </c>
      <c r="D156" s="15">
        <v>28205</v>
      </c>
      <c r="E156" s="15">
        <v>-3249.21</v>
      </c>
    </row>
    <row r="157" spans="2:5" outlineLevel="2" x14ac:dyDescent="0.2">
      <c r="B157" s="15">
        <v>30</v>
      </c>
      <c r="C157" s="15" t="s">
        <v>297</v>
      </c>
      <c r="D157" s="15">
        <v>30134</v>
      </c>
      <c r="E157" s="15">
        <v>-3250.04</v>
      </c>
    </row>
    <row r="158" spans="2:5" outlineLevel="2" x14ac:dyDescent="0.2">
      <c r="B158" s="15">
        <v>30</v>
      </c>
      <c r="C158" s="15" t="s">
        <v>297</v>
      </c>
      <c r="D158" s="15">
        <v>502000</v>
      </c>
      <c r="E158" s="15">
        <v>-3363.09</v>
      </c>
    </row>
    <row r="159" spans="2:5" outlineLevel="2" x14ac:dyDescent="0.2">
      <c r="B159" s="15">
        <v>30</v>
      </c>
      <c r="C159" s="15" t="s">
        <v>297</v>
      </c>
      <c r="D159" s="15">
        <v>20033</v>
      </c>
      <c r="E159" s="15">
        <v>-3471.44</v>
      </c>
    </row>
    <row r="160" spans="2:5" outlineLevel="2" x14ac:dyDescent="0.2">
      <c r="B160" s="15">
        <v>30</v>
      </c>
      <c r="C160" s="15" t="s">
        <v>297</v>
      </c>
      <c r="D160" s="15">
        <v>36506</v>
      </c>
      <c r="E160" s="15">
        <v>-3551.45</v>
      </c>
    </row>
    <row r="161" spans="2:5" outlineLevel="2" x14ac:dyDescent="0.2">
      <c r="B161" s="15">
        <v>30</v>
      </c>
      <c r="C161" s="15" t="s">
        <v>297</v>
      </c>
      <c r="D161" s="15">
        <v>36800</v>
      </c>
      <c r="E161" s="15">
        <v>-3551.45</v>
      </c>
    </row>
    <row r="162" spans="2:5" outlineLevel="2" x14ac:dyDescent="0.2">
      <c r="B162" s="15">
        <v>30</v>
      </c>
      <c r="C162" s="15" t="s">
        <v>297</v>
      </c>
      <c r="D162" s="15">
        <v>36900</v>
      </c>
      <c r="E162" s="15">
        <v>-3724.1</v>
      </c>
    </row>
    <row r="163" spans="2:5" outlineLevel="2" x14ac:dyDescent="0.2">
      <c r="B163" s="15">
        <v>30</v>
      </c>
      <c r="C163" s="15" t="s">
        <v>297</v>
      </c>
      <c r="D163" s="15">
        <v>17012</v>
      </c>
      <c r="E163" s="15">
        <v>-3978</v>
      </c>
    </row>
    <row r="164" spans="2:5" outlineLevel="2" x14ac:dyDescent="0.2">
      <c r="B164" s="15">
        <v>30</v>
      </c>
      <c r="C164" s="15" t="s">
        <v>297</v>
      </c>
      <c r="D164" s="15">
        <v>500000</v>
      </c>
      <c r="E164" s="15">
        <v>-4164.8</v>
      </c>
    </row>
    <row r="165" spans="2:5" outlineLevel="2" x14ac:dyDescent="0.2">
      <c r="B165" s="15">
        <v>30</v>
      </c>
      <c r="C165" s="15" t="s">
        <v>297</v>
      </c>
      <c r="D165" s="15">
        <v>27010</v>
      </c>
      <c r="E165" s="15">
        <v>-4339.63</v>
      </c>
    </row>
    <row r="166" spans="2:5" outlineLevel="2" x14ac:dyDescent="0.2">
      <c r="B166" s="15">
        <v>30</v>
      </c>
      <c r="C166" s="15" t="s">
        <v>297</v>
      </c>
      <c r="D166" s="15">
        <v>34142</v>
      </c>
      <c r="E166" s="15">
        <v>-4339.63</v>
      </c>
    </row>
    <row r="167" spans="2:5" outlineLevel="2" x14ac:dyDescent="0.2">
      <c r="B167" s="15">
        <v>30</v>
      </c>
      <c r="C167" s="15" t="s">
        <v>297</v>
      </c>
      <c r="D167" s="15">
        <v>27002</v>
      </c>
      <c r="E167" s="15">
        <v>-4773.6000000000004</v>
      </c>
    </row>
    <row r="168" spans="2:5" outlineLevel="2" x14ac:dyDescent="0.2">
      <c r="B168" s="15">
        <v>30</v>
      </c>
      <c r="C168" s="15" t="s">
        <v>297</v>
      </c>
      <c r="D168" s="15">
        <v>27002</v>
      </c>
      <c r="E168" s="15">
        <v>-4773.6000000000004</v>
      </c>
    </row>
    <row r="169" spans="2:5" outlineLevel="2" x14ac:dyDescent="0.2">
      <c r="B169" s="15">
        <v>30</v>
      </c>
      <c r="C169" s="15" t="s">
        <v>297</v>
      </c>
      <c r="D169" s="15">
        <v>27002</v>
      </c>
      <c r="E169" s="15">
        <v>-4773.6000000000004</v>
      </c>
    </row>
    <row r="170" spans="2:5" outlineLevel="2" x14ac:dyDescent="0.2">
      <c r="B170" s="15">
        <v>30</v>
      </c>
      <c r="C170" s="15" t="s">
        <v>297</v>
      </c>
      <c r="D170" s="15">
        <v>34142</v>
      </c>
      <c r="E170" s="15">
        <v>-4773.6000000000004</v>
      </c>
    </row>
    <row r="171" spans="2:5" outlineLevel="2" x14ac:dyDescent="0.2">
      <c r="B171" s="15">
        <v>30</v>
      </c>
      <c r="C171" s="15" t="s">
        <v>297</v>
      </c>
      <c r="D171" s="15">
        <v>30105</v>
      </c>
      <c r="E171" s="15">
        <v>-4867.83</v>
      </c>
    </row>
    <row r="172" spans="2:5" outlineLevel="2" x14ac:dyDescent="0.2">
      <c r="B172" s="15">
        <v>30</v>
      </c>
      <c r="C172" s="15" t="s">
        <v>297</v>
      </c>
      <c r="D172" s="15">
        <v>31036</v>
      </c>
      <c r="E172" s="15">
        <v>-6364.8</v>
      </c>
    </row>
    <row r="173" spans="2:5" outlineLevel="2" x14ac:dyDescent="0.2">
      <c r="B173" s="15">
        <v>30</v>
      </c>
      <c r="C173" s="15" t="s">
        <v>297</v>
      </c>
      <c r="D173" s="15">
        <v>31036</v>
      </c>
      <c r="E173" s="15">
        <v>-6364.8</v>
      </c>
    </row>
    <row r="174" spans="2:5" outlineLevel="2" x14ac:dyDescent="0.2">
      <c r="B174" s="15">
        <v>30</v>
      </c>
      <c r="C174" s="15" t="s">
        <v>297</v>
      </c>
      <c r="D174" s="15">
        <v>20033</v>
      </c>
      <c r="E174" s="15">
        <v>-6508.96</v>
      </c>
    </row>
    <row r="175" spans="2:5" outlineLevel="2" x14ac:dyDescent="0.2">
      <c r="B175" s="15">
        <v>30</v>
      </c>
      <c r="C175" s="15" t="s">
        <v>297</v>
      </c>
      <c r="D175" s="15">
        <v>34146</v>
      </c>
      <c r="E175" s="15">
        <v>-6508.96</v>
      </c>
    </row>
    <row r="176" spans="2:5" outlineLevel="2" x14ac:dyDescent="0.2">
      <c r="B176" s="15">
        <v>30</v>
      </c>
      <c r="C176" s="15" t="s">
        <v>297</v>
      </c>
      <c r="D176" s="15">
        <v>30105</v>
      </c>
      <c r="E176" s="15">
        <v>-7160</v>
      </c>
    </row>
    <row r="177" spans="2:5" outlineLevel="2" x14ac:dyDescent="0.2">
      <c r="B177" s="15">
        <v>30</v>
      </c>
      <c r="C177" s="15" t="s">
        <v>297</v>
      </c>
      <c r="D177" s="15">
        <v>11043</v>
      </c>
      <c r="E177" s="15">
        <v>-7826.09</v>
      </c>
    </row>
    <row r="178" spans="2:5" outlineLevel="2" x14ac:dyDescent="0.2">
      <c r="B178" s="15">
        <v>30</v>
      </c>
      <c r="C178" s="15" t="s">
        <v>297</v>
      </c>
      <c r="D178" s="15">
        <v>17012</v>
      </c>
      <c r="E178" s="15">
        <v>-7956.09</v>
      </c>
    </row>
    <row r="179" spans="2:5" outlineLevel="2" x14ac:dyDescent="0.2">
      <c r="B179" s="15">
        <v>30</v>
      </c>
      <c r="C179" s="15" t="s">
        <v>297</v>
      </c>
      <c r="D179" s="15">
        <v>34142</v>
      </c>
      <c r="E179" s="15">
        <v>-8695.65</v>
      </c>
    </row>
    <row r="180" spans="2:5" outlineLevel="2" x14ac:dyDescent="0.2">
      <c r="B180" s="15">
        <v>30</v>
      </c>
      <c r="C180" s="15" t="s">
        <v>297</v>
      </c>
      <c r="D180" s="15">
        <v>19019</v>
      </c>
      <c r="E180" s="15">
        <v>-9469.56</v>
      </c>
    </row>
    <row r="181" spans="2:5" outlineLevel="2" x14ac:dyDescent="0.2">
      <c r="B181" s="15">
        <v>30</v>
      </c>
      <c r="C181" s="15" t="s">
        <v>297</v>
      </c>
      <c r="D181" s="15">
        <v>1004</v>
      </c>
      <c r="E181" s="15">
        <v>-14205.91</v>
      </c>
    </row>
    <row r="182" spans="2:5" outlineLevel="2" x14ac:dyDescent="0.2">
      <c r="B182" s="15">
        <v>30</v>
      </c>
      <c r="C182" s="15" t="s">
        <v>297</v>
      </c>
      <c r="D182" s="15">
        <v>27010</v>
      </c>
      <c r="E182" s="15">
        <v>-14465.45</v>
      </c>
    </row>
    <row r="183" spans="2:5" outlineLevel="2" x14ac:dyDescent="0.2">
      <c r="B183" s="15">
        <v>30</v>
      </c>
      <c r="C183" s="15" t="s">
        <v>297</v>
      </c>
      <c r="D183" s="15">
        <v>34142</v>
      </c>
      <c r="E183" s="15">
        <v>-14465.45</v>
      </c>
    </row>
    <row r="184" spans="2:5" outlineLevel="2" x14ac:dyDescent="0.2">
      <c r="B184" s="15">
        <v>30</v>
      </c>
      <c r="C184" s="15" t="s">
        <v>297</v>
      </c>
      <c r="D184" s="15">
        <v>34146</v>
      </c>
      <c r="E184" s="15">
        <v>-21718.93</v>
      </c>
    </row>
    <row r="185" spans="2:5" outlineLevel="2" x14ac:dyDescent="0.2">
      <c r="B185" s="15">
        <v>30</v>
      </c>
      <c r="C185" s="15" t="s">
        <v>297</v>
      </c>
      <c r="D185" s="15">
        <v>500000</v>
      </c>
      <c r="E185" s="15">
        <v>-27277.200000000001</v>
      </c>
    </row>
    <row r="186" spans="2:5" outlineLevel="2" x14ac:dyDescent="0.2">
      <c r="B186" s="15">
        <v>30</v>
      </c>
      <c r="C186" s="15" t="s">
        <v>297</v>
      </c>
      <c r="D186" s="15">
        <v>573000</v>
      </c>
      <c r="E186" s="15">
        <v>-29478.52</v>
      </c>
    </row>
    <row r="187" spans="2:5" outlineLevel="2" x14ac:dyDescent="0.2">
      <c r="B187" s="15">
        <v>30</v>
      </c>
      <c r="C187" s="15" t="s">
        <v>297</v>
      </c>
      <c r="D187" s="15">
        <v>35004</v>
      </c>
      <c r="E187" s="15">
        <v>-29651.91</v>
      </c>
    </row>
    <row r="188" spans="2:5" outlineLevel="2" x14ac:dyDescent="0.2">
      <c r="B188" s="15">
        <v>30</v>
      </c>
      <c r="C188" s="15" t="s">
        <v>297</v>
      </c>
      <c r="D188" s="15">
        <v>35004</v>
      </c>
      <c r="E188" s="15">
        <v>-29651.91</v>
      </c>
    </row>
    <row r="189" spans="2:5" outlineLevel="2" x14ac:dyDescent="0.2">
      <c r="B189" s="15">
        <v>30</v>
      </c>
      <c r="C189" s="15" t="s">
        <v>297</v>
      </c>
      <c r="D189" s="15">
        <v>501000</v>
      </c>
      <c r="E189" s="15">
        <v>-123316.46</v>
      </c>
    </row>
    <row r="190" spans="2:5" outlineLevel="2" x14ac:dyDescent="0.2">
      <c r="B190" s="15">
        <v>30</v>
      </c>
      <c r="C190" s="15" t="s">
        <v>297</v>
      </c>
      <c r="D190" s="15">
        <v>35004</v>
      </c>
      <c r="E190" s="15">
        <v>-129800.47</v>
      </c>
    </row>
    <row r="191" spans="2:5" outlineLevel="2" x14ac:dyDescent="0.2">
      <c r="B191" s="15">
        <v>30</v>
      </c>
      <c r="C191" s="15" t="s">
        <v>297</v>
      </c>
      <c r="D191" s="15">
        <v>35004</v>
      </c>
      <c r="E191" s="15">
        <v>-149037.18</v>
      </c>
    </row>
    <row r="192" spans="2:5" outlineLevel="2" x14ac:dyDescent="0.2">
      <c r="B192" s="15">
        <v>30</v>
      </c>
      <c r="C192" s="15" t="s">
        <v>297</v>
      </c>
      <c r="D192" s="15">
        <v>35004</v>
      </c>
      <c r="E192" s="15">
        <v>-176228.4</v>
      </c>
    </row>
    <row r="193" spans="2:5" outlineLevel="1" x14ac:dyDescent="0.2">
      <c r="B193" s="15"/>
      <c r="C193" s="27" t="s">
        <v>587</v>
      </c>
      <c r="D193" s="15"/>
      <c r="E193" s="15">
        <f>SUBTOTAL(9,E80:E192)</f>
        <v>-975589.99000000011</v>
      </c>
    </row>
    <row r="194" spans="2:5" outlineLevel="2" x14ac:dyDescent="0.2">
      <c r="B194" s="15">
        <v>30</v>
      </c>
      <c r="C194" s="15" t="s">
        <v>305</v>
      </c>
      <c r="D194" s="15">
        <v>7024</v>
      </c>
      <c r="E194" s="15">
        <v>-54.24</v>
      </c>
    </row>
    <row r="195" spans="2:5" outlineLevel="2" x14ac:dyDescent="0.2">
      <c r="B195" s="15">
        <v>30</v>
      </c>
      <c r="C195" s="15" t="s">
        <v>305</v>
      </c>
      <c r="D195" s="15">
        <v>21000</v>
      </c>
      <c r="E195" s="15">
        <v>-66.650000000000006</v>
      </c>
    </row>
    <row r="196" spans="2:5" outlineLevel="2" x14ac:dyDescent="0.2">
      <c r="B196" s="15">
        <v>30</v>
      </c>
      <c r="C196" s="15" t="s">
        <v>305</v>
      </c>
      <c r="D196" s="15">
        <v>373000</v>
      </c>
      <c r="E196" s="15">
        <v>-150.82</v>
      </c>
    </row>
    <row r="197" spans="2:5" outlineLevel="2" x14ac:dyDescent="0.2">
      <c r="B197" s="15">
        <v>30</v>
      </c>
      <c r="C197" s="15" t="s">
        <v>305</v>
      </c>
      <c r="D197" s="15">
        <v>502000</v>
      </c>
      <c r="E197" s="15">
        <v>-1019.14</v>
      </c>
    </row>
    <row r="198" spans="2:5" outlineLevel="2" x14ac:dyDescent="0.2">
      <c r="B198" s="15">
        <v>30</v>
      </c>
      <c r="C198" s="15" t="s">
        <v>305</v>
      </c>
      <c r="D198" s="15">
        <v>18000</v>
      </c>
      <c r="E198" s="15">
        <v>-1479</v>
      </c>
    </row>
    <row r="199" spans="2:5" outlineLevel="2" x14ac:dyDescent="0.2">
      <c r="B199" s="15">
        <v>30</v>
      </c>
      <c r="C199" s="15" t="s">
        <v>305</v>
      </c>
      <c r="D199" s="15">
        <v>500000</v>
      </c>
      <c r="E199" s="15">
        <v>-7597.62</v>
      </c>
    </row>
    <row r="200" spans="2:5" outlineLevel="1" x14ac:dyDescent="0.2">
      <c r="B200" s="15"/>
      <c r="C200" s="27" t="s">
        <v>588</v>
      </c>
      <c r="D200" s="15"/>
      <c r="E200" s="15">
        <f>SUBTOTAL(9,E194:E199)</f>
        <v>-10367.469999999999</v>
      </c>
    </row>
    <row r="201" spans="2:5" outlineLevel="2" x14ac:dyDescent="0.2">
      <c r="B201" s="15">
        <v>30</v>
      </c>
      <c r="C201" s="15" t="s">
        <v>304</v>
      </c>
      <c r="D201" s="15">
        <v>35251</v>
      </c>
      <c r="E201" s="15">
        <v>-402.43</v>
      </c>
    </row>
    <row r="202" spans="2:5" outlineLevel="2" x14ac:dyDescent="0.2">
      <c r="B202" s="15">
        <v>30</v>
      </c>
      <c r="C202" s="15" t="s">
        <v>304</v>
      </c>
      <c r="D202" s="15">
        <v>34124</v>
      </c>
      <c r="E202" s="15">
        <v>-456.45</v>
      </c>
    </row>
    <row r="203" spans="2:5" outlineLevel="2" x14ac:dyDescent="0.2">
      <c r="B203" s="15">
        <v>30</v>
      </c>
      <c r="C203" s="15" t="s">
        <v>304</v>
      </c>
      <c r="D203" s="15">
        <v>502000</v>
      </c>
      <c r="E203" s="15">
        <v>-691.83</v>
      </c>
    </row>
    <row r="204" spans="2:5" outlineLevel="2" x14ac:dyDescent="0.2">
      <c r="B204" s="15">
        <v>30</v>
      </c>
      <c r="C204" s="15" t="s">
        <v>304</v>
      </c>
      <c r="D204" s="15">
        <v>502000</v>
      </c>
      <c r="E204" s="15">
        <v>-808.04</v>
      </c>
    </row>
    <row r="205" spans="2:5" outlineLevel="2" x14ac:dyDescent="0.2">
      <c r="B205" s="15">
        <v>30</v>
      </c>
      <c r="C205" s="15" t="s">
        <v>304</v>
      </c>
      <c r="D205" s="15">
        <v>373000</v>
      </c>
      <c r="E205" s="15">
        <v>-980.45</v>
      </c>
    </row>
    <row r="206" spans="2:5" outlineLevel="2" x14ac:dyDescent="0.2">
      <c r="B206" s="15">
        <v>30</v>
      </c>
      <c r="C206" s="15" t="s">
        <v>304</v>
      </c>
      <c r="D206" s="15">
        <v>502000</v>
      </c>
      <c r="E206" s="15">
        <v>-1750</v>
      </c>
    </row>
    <row r="207" spans="2:5" outlineLevel="2" x14ac:dyDescent="0.2">
      <c r="B207" s="15">
        <v>30</v>
      </c>
      <c r="C207" s="15" t="s">
        <v>304</v>
      </c>
      <c r="D207" s="15">
        <v>19157</v>
      </c>
      <c r="E207" s="15">
        <v>-2196</v>
      </c>
    </row>
    <row r="208" spans="2:5" outlineLevel="2" x14ac:dyDescent="0.2">
      <c r="B208" s="15">
        <v>30</v>
      </c>
      <c r="C208" s="15" t="s">
        <v>304</v>
      </c>
      <c r="D208" s="15">
        <v>19155</v>
      </c>
      <c r="E208" s="15">
        <v>-2525.23</v>
      </c>
    </row>
    <row r="209" spans="2:5" outlineLevel="2" x14ac:dyDescent="0.2">
      <c r="B209" s="15">
        <v>30</v>
      </c>
      <c r="C209" s="15" t="s">
        <v>304</v>
      </c>
      <c r="D209" s="15">
        <v>19054</v>
      </c>
      <c r="E209" s="15">
        <v>-2877.42</v>
      </c>
    </row>
    <row r="210" spans="2:5" outlineLevel="2" x14ac:dyDescent="0.2">
      <c r="B210" s="15">
        <v>30</v>
      </c>
      <c r="C210" s="15" t="s">
        <v>304</v>
      </c>
      <c r="D210" s="15">
        <v>19157</v>
      </c>
      <c r="E210" s="15">
        <v>-3019.5</v>
      </c>
    </row>
    <row r="211" spans="2:5" outlineLevel="2" x14ac:dyDescent="0.2">
      <c r="B211" s="15">
        <v>30</v>
      </c>
      <c r="C211" s="15" t="s">
        <v>304</v>
      </c>
      <c r="D211" s="15">
        <v>35251</v>
      </c>
      <c r="E211" s="15">
        <v>-3585.57</v>
      </c>
    </row>
    <row r="212" spans="2:5" outlineLevel="2" x14ac:dyDescent="0.2">
      <c r="B212" s="15">
        <v>30</v>
      </c>
      <c r="C212" s="15" t="s">
        <v>304</v>
      </c>
      <c r="D212" s="15">
        <v>19054</v>
      </c>
      <c r="E212" s="15">
        <v>-5489.63</v>
      </c>
    </row>
    <row r="213" spans="2:5" outlineLevel="2" x14ac:dyDescent="0.2">
      <c r="B213" s="15">
        <v>30</v>
      </c>
      <c r="C213" s="15" t="s">
        <v>304</v>
      </c>
      <c r="D213" s="15">
        <v>19054</v>
      </c>
      <c r="E213" s="15">
        <v>-5489.64</v>
      </c>
    </row>
    <row r="214" spans="2:5" outlineLevel="2" x14ac:dyDescent="0.2">
      <c r="B214" s="15">
        <v>30</v>
      </c>
      <c r="C214" s="15" t="s">
        <v>304</v>
      </c>
      <c r="D214" s="15">
        <v>19155</v>
      </c>
      <c r="E214" s="15">
        <v>-8234.4599999999991</v>
      </c>
    </row>
    <row r="215" spans="2:5" outlineLevel="2" x14ac:dyDescent="0.2">
      <c r="B215" s="15">
        <v>30</v>
      </c>
      <c r="C215" s="15" t="s">
        <v>304</v>
      </c>
      <c r="D215" s="15">
        <v>19054</v>
      </c>
      <c r="E215" s="15">
        <v>-8632.26</v>
      </c>
    </row>
    <row r="216" spans="2:5" outlineLevel="1" x14ac:dyDescent="0.2">
      <c r="B216" s="15"/>
      <c r="C216" s="27" t="s">
        <v>589</v>
      </c>
      <c r="D216" s="15"/>
      <c r="E216" s="15">
        <f>SUBTOTAL(9,E201:E215)</f>
        <v>-47138.91</v>
      </c>
    </row>
    <row r="217" spans="2:5" outlineLevel="2" x14ac:dyDescent="0.2">
      <c r="B217" s="15">
        <v>30</v>
      </c>
      <c r="C217" s="15" t="s">
        <v>303</v>
      </c>
      <c r="D217" s="15">
        <v>5013</v>
      </c>
      <c r="E217" s="15">
        <v>-75.95</v>
      </c>
    </row>
    <row r="218" spans="2:5" outlineLevel="2" x14ac:dyDescent="0.2">
      <c r="B218" s="15">
        <v>30</v>
      </c>
      <c r="C218" s="15" t="s">
        <v>303</v>
      </c>
      <c r="D218" s="15">
        <v>5013</v>
      </c>
      <c r="E218" s="15">
        <v>-87.83</v>
      </c>
    </row>
    <row r="219" spans="2:5" outlineLevel="1" x14ac:dyDescent="0.2">
      <c r="B219" s="15"/>
      <c r="C219" s="27" t="s">
        <v>590</v>
      </c>
      <c r="D219" s="15"/>
      <c r="E219" s="15">
        <f>SUBTOTAL(9,E217:E218)</f>
        <v>-163.78</v>
      </c>
    </row>
    <row r="220" spans="2:5" outlineLevel="2" x14ac:dyDescent="0.2">
      <c r="B220" s="15">
        <v>30</v>
      </c>
      <c r="C220" s="15" t="s">
        <v>306</v>
      </c>
      <c r="D220" s="15">
        <v>26000</v>
      </c>
      <c r="E220" s="15">
        <v>-992.51</v>
      </c>
    </row>
    <row r="221" spans="2:5" outlineLevel="1" x14ac:dyDescent="0.2">
      <c r="B221" s="15"/>
      <c r="C221" s="27" t="s">
        <v>591</v>
      </c>
      <c r="D221" s="15"/>
      <c r="E221" s="15">
        <f>SUBTOTAL(9,E220:E220)</f>
        <v>-992.51</v>
      </c>
    </row>
    <row r="222" spans="2:5" outlineLevel="2" x14ac:dyDescent="0.2">
      <c r="B222" s="15">
        <v>30</v>
      </c>
      <c r="C222" s="15" t="s">
        <v>302</v>
      </c>
      <c r="D222" s="15">
        <v>26000</v>
      </c>
      <c r="E222" s="15">
        <v>-42.94</v>
      </c>
    </row>
    <row r="223" spans="2:5" outlineLevel="2" x14ac:dyDescent="0.2">
      <c r="B223" s="15">
        <v>30</v>
      </c>
      <c r="C223" s="15" t="s">
        <v>302</v>
      </c>
      <c r="D223" s="15">
        <v>28008</v>
      </c>
      <c r="E223" s="15">
        <v>-47.5</v>
      </c>
    </row>
    <row r="224" spans="2:5" outlineLevel="2" x14ac:dyDescent="0.2">
      <c r="B224" s="15">
        <v>30</v>
      </c>
      <c r="C224" s="15" t="s">
        <v>302</v>
      </c>
      <c r="D224" s="15">
        <v>16047</v>
      </c>
      <c r="E224" s="15">
        <v>-48.14</v>
      </c>
    </row>
    <row r="225" spans="2:5" outlineLevel="2" x14ac:dyDescent="0.2">
      <c r="B225" s="15">
        <v>30</v>
      </c>
      <c r="C225" s="15" t="s">
        <v>302</v>
      </c>
      <c r="D225" s="15">
        <v>26000</v>
      </c>
      <c r="E225" s="15">
        <v>-94.73</v>
      </c>
    </row>
    <row r="226" spans="2:5" outlineLevel="2" x14ac:dyDescent="0.2">
      <c r="B226" s="15">
        <v>30</v>
      </c>
      <c r="C226" s="15" t="s">
        <v>302</v>
      </c>
      <c r="D226" s="15">
        <v>28008</v>
      </c>
      <c r="E226" s="15">
        <v>-99.71</v>
      </c>
    </row>
    <row r="227" spans="2:5" outlineLevel="2" x14ac:dyDescent="0.2">
      <c r="B227" s="15">
        <v>30</v>
      </c>
      <c r="C227" s="15" t="s">
        <v>302</v>
      </c>
      <c r="D227" s="15">
        <v>28008</v>
      </c>
      <c r="E227" s="15">
        <v>-128.03</v>
      </c>
    </row>
    <row r="228" spans="2:5" outlineLevel="2" x14ac:dyDescent="0.2">
      <c r="B228" s="15">
        <v>30</v>
      </c>
      <c r="C228" s="15" t="s">
        <v>302</v>
      </c>
      <c r="D228" s="15">
        <v>19116</v>
      </c>
      <c r="E228" s="15">
        <v>-132.26</v>
      </c>
    </row>
    <row r="229" spans="2:5" outlineLevel="2" x14ac:dyDescent="0.2">
      <c r="B229" s="15">
        <v>30</v>
      </c>
      <c r="C229" s="15" t="s">
        <v>302</v>
      </c>
      <c r="D229" s="15">
        <v>34124</v>
      </c>
      <c r="E229" s="15">
        <v>-136.38</v>
      </c>
    </row>
    <row r="230" spans="2:5" outlineLevel="2" x14ac:dyDescent="0.2">
      <c r="B230" s="15">
        <v>30</v>
      </c>
      <c r="C230" s="15" t="s">
        <v>302</v>
      </c>
      <c r="D230" s="15">
        <v>26000</v>
      </c>
      <c r="E230" s="15">
        <v>-153.54</v>
      </c>
    </row>
    <row r="231" spans="2:5" outlineLevel="2" x14ac:dyDescent="0.2">
      <c r="B231" s="15">
        <v>30</v>
      </c>
      <c r="C231" s="15" t="s">
        <v>302</v>
      </c>
      <c r="D231" s="15">
        <v>19135</v>
      </c>
      <c r="E231" s="15">
        <v>-303.33999999999997</v>
      </c>
    </row>
    <row r="232" spans="2:5" outlineLevel="2" x14ac:dyDescent="0.2">
      <c r="B232" s="15">
        <v>30</v>
      </c>
      <c r="C232" s="15" t="s">
        <v>302</v>
      </c>
      <c r="D232" s="15">
        <v>31032</v>
      </c>
      <c r="E232" s="15">
        <v>-435.24</v>
      </c>
    </row>
    <row r="233" spans="2:5" outlineLevel="2" x14ac:dyDescent="0.2">
      <c r="B233" s="15">
        <v>30</v>
      </c>
      <c r="C233" s="15" t="s">
        <v>302</v>
      </c>
      <c r="D233" s="15">
        <v>7024</v>
      </c>
      <c r="E233" s="15">
        <v>-561.51</v>
      </c>
    </row>
    <row r="234" spans="2:5" outlineLevel="2" x14ac:dyDescent="0.2">
      <c r="B234" s="15">
        <v>30</v>
      </c>
      <c r="C234" s="15" t="s">
        <v>302</v>
      </c>
      <c r="D234" s="15">
        <v>502000</v>
      </c>
      <c r="E234" s="15">
        <v>-606.23</v>
      </c>
    </row>
    <row r="235" spans="2:5" outlineLevel="2" x14ac:dyDescent="0.2">
      <c r="B235" s="15">
        <v>30</v>
      </c>
      <c r="C235" s="15" t="s">
        <v>302</v>
      </c>
      <c r="D235" s="15">
        <v>502000</v>
      </c>
      <c r="E235" s="15">
        <v>-667.41</v>
      </c>
    </row>
    <row r="236" spans="2:5" outlineLevel="2" x14ac:dyDescent="0.2">
      <c r="B236" s="15">
        <v>30</v>
      </c>
      <c r="C236" s="15" t="s">
        <v>302</v>
      </c>
      <c r="D236" s="15">
        <v>35004</v>
      </c>
      <c r="E236" s="15">
        <v>-976.08</v>
      </c>
    </row>
    <row r="237" spans="2:5" outlineLevel="2" x14ac:dyDescent="0.2">
      <c r="B237" s="15">
        <v>30</v>
      </c>
      <c r="C237" s="15" t="s">
        <v>302</v>
      </c>
      <c r="D237" s="15">
        <v>373000</v>
      </c>
      <c r="E237" s="15">
        <v>-1172.03</v>
      </c>
    </row>
    <row r="238" spans="2:5" outlineLevel="2" x14ac:dyDescent="0.2">
      <c r="B238" s="15">
        <v>30</v>
      </c>
      <c r="C238" s="15" t="s">
        <v>302</v>
      </c>
      <c r="D238" s="15">
        <v>573000</v>
      </c>
      <c r="E238" s="15">
        <v>-1260</v>
      </c>
    </row>
    <row r="239" spans="2:5" outlineLevel="2" x14ac:dyDescent="0.2">
      <c r="B239" s="15">
        <v>30</v>
      </c>
      <c r="C239" s="15" t="s">
        <v>302</v>
      </c>
      <c r="D239" s="15">
        <v>501000</v>
      </c>
      <c r="E239" s="15">
        <v>-1452.61</v>
      </c>
    </row>
    <row r="240" spans="2:5" outlineLevel="2" x14ac:dyDescent="0.2">
      <c r="B240" s="15">
        <v>30</v>
      </c>
      <c r="C240" s="15" t="s">
        <v>302</v>
      </c>
      <c r="D240" s="15">
        <v>500000</v>
      </c>
      <c r="E240" s="15">
        <v>-1553.71</v>
      </c>
    </row>
    <row r="241" spans="2:5" outlineLevel="2" x14ac:dyDescent="0.2">
      <c r="B241" s="15">
        <v>30</v>
      </c>
      <c r="C241" s="15" t="s">
        <v>302</v>
      </c>
      <c r="D241" s="15">
        <v>5013</v>
      </c>
      <c r="E241" s="15">
        <v>-1966.01</v>
      </c>
    </row>
    <row r="242" spans="2:5" outlineLevel="2" x14ac:dyDescent="0.2">
      <c r="B242" s="15">
        <v>30</v>
      </c>
      <c r="C242" s="15" t="s">
        <v>302</v>
      </c>
      <c r="D242" s="15">
        <v>500000</v>
      </c>
      <c r="E242" s="15">
        <v>-1983.22</v>
      </c>
    </row>
    <row r="243" spans="2:5" outlineLevel="2" x14ac:dyDescent="0.2">
      <c r="B243" s="15">
        <v>30</v>
      </c>
      <c r="C243" s="15" t="s">
        <v>302</v>
      </c>
      <c r="D243" s="15">
        <v>28126</v>
      </c>
      <c r="E243" s="15">
        <v>-2225.94</v>
      </c>
    </row>
    <row r="244" spans="2:5" outlineLevel="2" x14ac:dyDescent="0.2">
      <c r="B244" s="15">
        <v>30</v>
      </c>
      <c r="C244" s="15" t="s">
        <v>302</v>
      </c>
      <c r="D244" s="15">
        <v>35004</v>
      </c>
      <c r="E244" s="15">
        <v>-2386.8000000000002</v>
      </c>
    </row>
    <row r="245" spans="2:5" outlineLevel="2" x14ac:dyDescent="0.2">
      <c r="B245" s="15">
        <v>30</v>
      </c>
      <c r="C245" s="15" t="s">
        <v>302</v>
      </c>
      <c r="D245" s="15">
        <v>502000</v>
      </c>
      <c r="E245" s="15">
        <v>-2986.62</v>
      </c>
    </row>
    <row r="246" spans="2:5" outlineLevel="2" x14ac:dyDescent="0.2">
      <c r="B246" s="15">
        <v>30</v>
      </c>
      <c r="C246" s="15" t="s">
        <v>302</v>
      </c>
      <c r="D246" s="15">
        <v>502000</v>
      </c>
      <c r="E246" s="15">
        <v>-6031.37</v>
      </c>
    </row>
    <row r="247" spans="2:5" outlineLevel="2" x14ac:dyDescent="0.2">
      <c r="B247" s="15">
        <v>30</v>
      </c>
      <c r="C247" s="15" t="s">
        <v>302</v>
      </c>
      <c r="D247" s="15">
        <v>502000</v>
      </c>
      <c r="E247" s="15">
        <v>-8620</v>
      </c>
    </row>
    <row r="248" spans="2:5" outlineLevel="1" x14ac:dyDescent="0.2">
      <c r="B248" s="15"/>
      <c r="C248" s="27" t="s">
        <v>592</v>
      </c>
      <c r="D248" s="15"/>
      <c r="E248" s="15">
        <f>SUBTOTAL(9,E222:E247)</f>
        <v>-36071.35</v>
      </c>
    </row>
    <row r="249" spans="2:5" outlineLevel="2" x14ac:dyDescent="0.2">
      <c r="B249" s="15">
        <v>30</v>
      </c>
      <c r="C249" s="15" t="s">
        <v>307</v>
      </c>
      <c r="D249" s="15">
        <v>14047</v>
      </c>
      <c r="E249" s="15">
        <v>-4254.26</v>
      </c>
    </row>
    <row r="250" spans="2:5" outlineLevel="1" x14ac:dyDescent="0.2">
      <c r="B250" s="15"/>
      <c r="C250" s="27" t="s">
        <v>593</v>
      </c>
      <c r="D250" s="15"/>
      <c r="E250" s="15">
        <f>SUBTOTAL(9,E249:E249)</f>
        <v>-4254.26</v>
      </c>
    </row>
    <row r="251" spans="2:5" outlineLevel="2" x14ac:dyDescent="0.2">
      <c r="B251" s="15">
        <v>30</v>
      </c>
      <c r="C251" s="15" t="s">
        <v>300</v>
      </c>
      <c r="D251" s="15">
        <v>36900</v>
      </c>
      <c r="E251" s="15">
        <v>-1130.57</v>
      </c>
    </row>
    <row r="252" spans="2:5" outlineLevel="2" x14ac:dyDescent="0.2">
      <c r="B252" s="15">
        <v>30</v>
      </c>
      <c r="C252" s="15" t="s">
        <v>300</v>
      </c>
      <c r="D252" s="15">
        <v>501000</v>
      </c>
      <c r="E252" s="15">
        <v>-116486.94</v>
      </c>
    </row>
    <row r="253" spans="2:5" outlineLevel="1" x14ac:dyDescent="0.2">
      <c r="B253" s="15"/>
      <c r="C253" s="27" t="s">
        <v>594</v>
      </c>
      <c r="D253" s="15"/>
      <c r="E253" s="15">
        <f>SUBTOTAL(9,E251:E252)</f>
        <v>-117617.51000000001</v>
      </c>
    </row>
    <row r="254" spans="2:5" outlineLevel="2" x14ac:dyDescent="0.2">
      <c r="B254" s="15">
        <v>30</v>
      </c>
      <c r="C254" s="15" t="s">
        <v>301</v>
      </c>
      <c r="D254" s="15">
        <v>5013</v>
      </c>
      <c r="E254" s="15">
        <v>-329.2</v>
      </c>
    </row>
    <row r="255" spans="2:5" outlineLevel="2" x14ac:dyDescent="0.2">
      <c r="B255" s="15">
        <v>30</v>
      </c>
      <c r="C255" s="15" t="s">
        <v>301</v>
      </c>
      <c r="D255" s="15">
        <v>5013</v>
      </c>
      <c r="E255" s="15">
        <v>-329.2</v>
      </c>
    </row>
    <row r="256" spans="2:5" outlineLevel="2" x14ac:dyDescent="0.2">
      <c r="B256" s="15">
        <v>30</v>
      </c>
      <c r="C256" s="15" t="s">
        <v>301</v>
      </c>
      <c r="D256" s="15">
        <v>35100</v>
      </c>
      <c r="E256" s="15">
        <v>-560.87</v>
      </c>
    </row>
    <row r="257" spans="2:5" outlineLevel="2" x14ac:dyDescent="0.2">
      <c r="B257" s="15">
        <v>30</v>
      </c>
      <c r="C257" s="15" t="s">
        <v>301</v>
      </c>
      <c r="D257" s="15">
        <v>16047</v>
      </c>
      <c r="E257" s="15">
        <v>-701.89</v>
      </c>
    </row>
    <row r="258" spans="2:5" outlineLevel="2" x14ac:dyDescent="0.2">
      <c r="B258" s="15">
        <v>30</v>
      </c>
      <c r="C258" s="15" t="s">
        <v>301</v>
      </c>
      <c r="D258" s="15">
        <v>34103</v>
      </c>
      <c r="E258" s="15">
        <v>-761.87</v>
      </c>
    </row>
    <row r="259" spans="2:5" outlineLevel="2" x14ac:dyDescent="0.2">
      <c r="B259" s="15">
        <v>30</v>
      </c>
      <c r="C259" s="15" t="s">
        <v>301</v>
      </c>
      <c r="D259" s="15">
        <v>502000</v>
      </c>
      <c r="E259" s="15">
        <v>-804.17</v>
      </c>
    </row>
    <row r="260" spans="2:5" outlineLevel="2" x14ac:dyDescent="0.2">
      <c r="B260" s="15">
        <v>30</v>
      </c>
      <c r="C260" s="15" t="s">
        <v>301</v>
      </c>
      <c r="D260" s="15">
        <v>502000</v>
      </c>
      <c r="E260" s="15">
        <v>-1136.95</v>
      </c>
    </row>
    <row r="261" spans="2:5" outlineLevel="2" x14ac:dyDescent="0.2">
      <c r="B261" s="15">
        <v>30</v>
      </c>
      <c r="C261" s="15" t="s">
        <v>301</v>
      </c>
      <c r="D261" s="15">
        <v>26000</v>
      </c>
      <c r="E261" s="15">
        <v>-1396.92</v>
      </c>
    </row>
    <row r="262" spans="2:5" outlineLevel="2" x14ac:dyDescent="0.2">
      <c r="B262" s="15">
        <v>30</v>
      </c>
      <c r="C262" s="15" t="s">
        <v>301</v>
      </c>
      <c r="D262" s="15">
        <v>502000</v>
      </c>
      <c r="E262" s="15">
        <v>-1555.8</v>
      </c>
    </row>
    <row r="263" spans="2:5" outlineLevel="2" x14ac:dyDescent="0.2">
      <c r="B263" s="15">
        <v>30</v>
      </c>
      <c r="C263" s="15" t="s">
        <v>301</v>
      </c>
      <c r="D263" s="15">
        <v>502000</v>
      </c>
      <c r="E263" s="15">
        <v>-1750</v>
      </c>
    </row>
    <row r="264" spans="2:5" outlineLevel="2" x14ac:dyDescent="0.2">
      <c r="B264" s="15">
        <v>30</v>
      </c>
      <c r="C264" s="15" t="s">
        <v>301</v>
      </c>
      <c r="D264" s="15">
        <v>373000</v>
      </c>
      <c r="E264" s="15">
        <v>-2094.5700000000002</v>
      </c>
    </row>
    <row r="265" spans="2:5" outlineLevel="2" x14ac:dyDescent="0.2">
      <c r="B265" s="15">
        <v>30</v>
      </c>
      <c r="C265" s="15" t="s">
        <v>301</v>
      </c>
      <c r="D265" s="15">
        <v>500000</v>
      </c>
      <c r="E265" s="15">
        <v>-2192.61</v>
      </c>
    </row>
    <row r="266" spans="2:5" outlineLevel="2" x14ac:dyDescent="0.2">
      <c r="B266" s="15">
        <v>30</v>
      </c>
      <c r="C266" s="15" t="s">
        <v>301</v>
      </c>
      <c r="D266" s="15">
        <v>502000</v>
      </c>
      <c r="E266" s="15">
        <v>-3012.91</v>
      </c>
    </row>
    <row r="267" spans="2:5" outlineLevel="2" x14ac:dyDescent="0.2">
      <c r="B267" s="15">
        <v>30</v>
      </c>
      <c r="C267" s="15" t="s">
        <v>301</v>
      </c>
      <c r="D267" s="15">
        <v>502000</v>
      </c>
      <c r="E267" s="15">
        <v>-3242.35</v>
      </c>
    </row>
    <row r="268" spans="2:5" outlineLevel="2" x14ac:dyDescent="0.2">
      <c r="B268" s="15">
        <v>30</v>
      </c>
      <c r="C268" s="15" t="s">
        <v>301</v>
      </c>
      <c r="D268" s="15">
        <v>501000</v>
      </c>
      <c r="E268" s="15">
        <v>-4901.46</v>
      </c>
    </row>
    <row r="269" spans="2:5" outlineLevel="2" x14ac:dyDescent="0.2">
      <c r="B269" s="15">
        <v>30</v>
      </c>
      <c r="C269" s="15" t="s">
        <v>301</v>
      </c>
      <c r="D269" s="15">
        <v>500000</v>
      </c>
      <c r="E269" s="15">
        <v>-35669.599999999999</v>
      </c>
    </row>
    <row r="270" spans="2:5" outlineLevel="1" x14ac:dyDescent="0.2">
      <c r="B270" s="15"/>
      <c r="C270" s="27" t="s">
        <v>595</v>
      </c>
      <c r="D270" s="15"/>
      <c r="E270" s="15">
        <f>SUBTOTAL(9,E254:E269)</f>
        <v>-60440.369999999995</v>
      </c>
    </row>
    <row r="271" spans="2:5" outlineLevel="2" x14ac:dyDescent="0.2">
      <c r="B271" s="15">
        <v>30</v>
      </c>
      <c r="C271" s="15" t="s">
        <v>318</v>
      </c>
      <c r="D271" s="15">
        <v>34141</v>
      </c>
      <c r="E271" s="15">
        <v>-78.260000000000005</v>
      </c>
    </row>
    <row r="272" spans="2:5" outlineLevel="2" x14ac:dyDescent="0.2">
      <c r="B272" s="15">
        <v>30</v>
      </c>
      <c r="C272" s="15" t="s">
        <v>318</v>
      </c>
      <c r="D272" s="15">
        <v>35202</v>
      </c>
      <c r="E272" s="15">
        <v>-125.22</v>
      </c>
    </row>
    <row r="273" spans="2:5" outlineLevel="2" x14ac:dyDescent="0.2">
      <c r="B273" s="15">
        <v>30</v>
      </c>
      <c r="C273" s="15" t="s">
        <v>318</v>
      </c>
      <c r="D273" s="15">
        <v>35206</v>
      </c>
      <c r="E273" s="15">
        <v>-125.22</v>
      </c>
    </row>
    <row r="274" spans="2:5" outlineLevel="2" x14ac:dyDescent="0.2">
      <c r="B274" s="15">
        <v>30</v>
      </c>
      <c r="C274" s="15" t="s">
        <v>318</v>
      </c>
      <c r="D274" s="15">
        <v>27013</v>
      </c>
      <c r="E274" s="15">
        <v>-182.61</v>
      </c>
    </row>
    <row r="275" spans="2:5" outlineLevel="2" x14ac:dyDescent="0.2">
      <c r="B275" s="15">
        <v>30</v>
      </c>
      <c r="C275" s="15" t="s">
        <v>318</v>
      </c>
      <c r="D275" s="15">
        <v>9090</v>
      </c>
      <c r="E275" s="15">
        <v>-195.65</v>
      </c>
    </row>
    <row r="276" spans="2:5" outlineLevel="2" x14ac:dyDescent="0.2">
      <c r="B276" s="15">
        <v>30</v>
      </c>
      <c r="C276" s="15" t="s">
        <v>318</v>
      </c>
      <c r="D276" s="15">
        <v>30117</v>
      </c>
      <c r="E276" s="15">
        <v>-234.78</v>
      </c>
    </row>
    <row r="277" spans="2:5" outlineLevel="2" x14ac:dyDescent="0.2">
      <c r="B277" s="15">
        <v>30</v>
      </c>
      <c r="C277" s="15" t="s">
        <v>318</v>
      </c>
      <c r="D277" s="15">
        <v>15039</v>
      </c>
      <c r="E277" s="15">
        <v>-250.43</v>
      </c>
    </row>
    <row r="278" spans="2:5" outlineLevel="2" x14ac:dyDescent="0.2">
      <c r="B278" s="15">
        <v>30</v>
      </c>
      <c r="C278" s="15" t="s">
        <v>318</v>
      </c>
      <c r="D278" s="15">
        <v>15039</v>
      </c>
      <c r="E278" s="15">
        <v>-250.43</v>
      </c>
    </row>
    <row r="279" spans="2:5" outlineLevel="2" x14ac:dyDescent="0.2">
      <c r="B279" s="15">
        <v>30</v>
      </c>
      <c r="C279" s="15" t="s">
        <v>318</v>
      </c>
      <c r="D279" s="15">
        <v>21000</v>
      </c>
      <c r="E279" s="15">
        <v>-250.43</v>
      </c>
    </row>
    <row r="280" spans="2:5" outlineLevel="2" x14ac:dyDescent="0.2">
      <c r="B280" s="15">
        <v>30</v>
      </c>
      <c r="C280" s="15" t="s">
        <v>318</v>
      </c>
      <c r="D280" s="15">
        <v>30104</v>
      </c>
      <c r="E280" s="15">
        <v>-250.43</v>
      </c>
    </row>
    <row r="281" spans="2:5" outlineLevel="2" x14ac:dyDescent="0.2">
      <c r="B281" s="15">
        <v>30</v>
      </c>
      <c r="C281" s="15" t="s">
        <v>318</v>
      </c>
      <c r="D281" s="15">
        <v>36100</v>
      </c>
      <c r="E281" s="15">
        <v>-250.43</v>
      </c>
    </row>
    <row r="282" spans="2:5" outlineLevel="2" x14ac:dyDescent="0.2">
      <c r="B282" s="15">
        <v>30</v>
      </c>
      <c r="C282" s="15" t="s">
        <v>318</v>
      </c>
      <c r="D282" s="15">
        <v>36100</v>
      </c>
      <c r="E282" s="15">
        <v>-250.43</v>
      </c>
    </row>
    <row r="283" spans="2:5" outlineLevel="2" x14ac:dyDescent="0.2">
      <c r="B283" s="15">
        <v>30</v>
      </c>
      <c r="C283" s="15" t="s">
        <v>318</v>
      </c>
      <c r="D283" s="15">
        <v>27013</v>
      </c>
      <c r="E283" s="15">
        <v>-260.87</v>
      </c>
    </row>
    <row r="284" spans="2:5" outlineLevel="2" x14ac:dyDescent="0.2">
      <c r="B284" s="15">
        <v>30</v>
      </c>
      <c r="C284" s="15" t="s">
        <v>318</v>
      </c>
      <c r="D284" s="15">
        <v>7024</v>
      </c>
      <c r="E284" s="15">
        <v>-352.17</v>
      </c>
    </row>
    <row r="285" spans="2:5" outlineLevel="2" x14ac:dyDescent="0.2">
      <c r="B285" s="15">
        <v>30</v>
      </c>
      <c r="C285" s="15" t="s">
        <v>318</v>
      </c>
      <c r="D285" s="15">
        <v>7039</v>
      </c>
      <c r="E285" s="15">
        <v>-352.17</v>
      </c>
    </row>
    <row r="286" spans="2:5" outlineLevel="2" x14ac:dyDescent="0.2">
      <c r="B286" s="15">
        <v>30</v>
      </c>
      <c r="C286" s="15" t="s">
        <v>318</v>
      </c>
      <c r="D286" s="15">
        <v>20028</v>
      </c>
      <c r="E286" s="15">
        <v>-352.17</v>
      </c>
    </row>
    <row r="287" spans="2:5" outlineLevel="2" x14ac:dyDescent="0.2">
      <c r="B287" s="15">
        <v>30</v>
      </c>
      <c r="C287" s="15" t="s">
        <v>318</v>
      </c>
      <c r="D287" s="15">
        <v>15039</v>
      </c>
      <c r="E287" s="15">
        <v>-375.65</v>
      </c>
    </row>
    <row r="288" spans="2:5" outlineLevel="2" x14ac:dyDescent="0.2">
      <c r="B288" s="15">
        <v>30</v>
      </c>
      <c r="C288" s="15" t="s">
        <v>318</v>
      </c>
      <c r="D288" s="15">
        <v>15039</v>
      </c>
      <c r="E288" s="15">
        <v>-375.65</v>
      </c>
    </row>
    <row r="289" spans="2:5" outlineLevel="2" x14ac:dyDescent="0.2">
      <c r="B289" s="15">
        <v>30</v>
      </c>
      <c r="C289" s="15" t="s">
        <v>318</v>
      </c>
      <c r="D289" s="15">
        <v>21000</v>
      </c>
      <c r="E289" s="15">
        <v>-375.65</v>
      </c>
    </row>
    <row r="290" spans="2:5" outlineLevel="2" x14ac:dyDescent="0.2">
      <c r="B290" s="15">
        <v>30</v>
      </c>
      <c r="C290" s="15" t="s">
        <v>318</v>
      </c>
      <c r="D290" s="15">
        <v>34150</v>
      </c>
      <c r="E290" s="15">
        <v>-375.65</v>
      </c>
    </row>
    <row r="291" spans="2:5" outlineLevel="2" x14ac:dyDescent="0.2">
      <c r="B291" s="15">
        <v>30</v>
      </c>
      <c r="C291" s="15" t="s">
        <v>318</v>
      </c>
      <c r="D291" s="15">
        <v>36100</v>
      </c>
      <c r="E291" s="15">
        <v>-375.65</v>
      </c>
    </row>
    <row r="292" spans="2:5" outlineLevel="2" x14ac:dyDescent="0.2">
      <c r="B292" s="15">
        <v>30</v>
      </c>
      <c r="C292" s="15" t="s">
        <v>318</v>
      </c>
      <c r="D292" s="15">
        <v>9204</v>
      </c>
      <c r="E292" s="15">
        <v>-389.57</v>
      </c>
    </row>
    <row r="293" spans="2:5" outlineLevel="2" x14ac:dyDescent="0.2">
      <c r="B293" s="15">
        <v>30</v>
      </c>
      <c r="C293" s="15" t="s">
        <v>318</v>
      </c>
      <c r="D293" s="15">
        <v>30131</v>
      </c>
      <c r="E293" s="15">
        <v>-469.57</v>
      </c>
    </row>
    <row r="294" spans="2:5" outlineLevel="2" x14ac:dyDescent="0.2">
      <c r="B294" s="15">
        <v>30</v>
      </c>
      <c r="C294" s="15" t="s">
        <v>318</v>
      </c>
      <c r="D294" s="15">
        <v>30114</v>
      </c>
      <c r="E294" s="15">
        <v>-493.04</v>
      </c>
    </row>
    <row r="295" spans="2:5" outlineLevel="2" x14ac:dyDescent="0.2">
      <c r="B295" s="15">
        <v>30</v>
      </c>
      <c r="C295" s="15" t="s">
        <v>318</v>
      </c>
      <c r="D295" s="15">
        <v>9090</v>
      </c>
      <c r="E295" s="15">
        <v>-500.87</v>
      </c>
    </row>
    <row r="296" spans="2:5" outlineLevel="2" x14ac:dyDescent="0.2">
      <c r="B296" s="15">
        <v>30</v>
      </c>
      <c r="C296" s="15" t="s">
        <v>318</v>
      </c>
      <c r="D296" s="15">
        <v>9090</v>
      </c>
      <c r="E296" s="15">
        <v>-500.87</v>
      </c>
    </row>
    <row r="297" spans="2:5" outlineLevel="2" x14ac:dyDescent="0.2">
      <c r="B297" s="15">
        <v>30</v>
      </c>
      <c r="C297" s="15" t="s">
        <v>318</v>
      </c>
      <c r="D297" s="15">
        <v>9090</v>
      </c>
      <c r="E297" s="15">
        <v>-500.87</v>
      </c>
    </row>
    <row r="298" spans="2:5" outlineLevel="2" x14ac:dyDescent="0.2">
      <c r="B298" s="15">
        <v>30</v>
      </c>
      <c r="C298" s="15" t="s">
        <v>318</v>
      </c>
      <c r="D298" s="15">
        <v>9090</v>
      </c>
      <c r="E298" s="15">
        <v>-500.87</v>
      </c>
    </row>
    <row r="299" spans="2:5" outlineLevel="2" x14ac:dyDescent="0.2">
      <c r="B299" s="15">
        <v>30</v>
      </c>
      <c r="C299" s="15" t="s">
        <v>318</v>
      </c>
      <c r="D299" s="15">
        <v>9090</v>
      </c>
      <c r="E299" s="15">
        <v>-500.87</v>
      </c>
    </row>
    <row r="300" spans="2:5" outlineLevel="2" x14ac:dyDescent="0.2">
      <c r="B300" s="15">
        <v>30</v>
      </c>
      <c r="C300" s="15" t="s">
        <v>318</v>
      </c>
      <c r="D300" s="15">
        <v>9090</v>
      </c>
      <c r="E300" s="15">
        <v>-500.87</v>
      </c>
    </row>
    <row r="301" spans="2:5" outlineLevel="2" x14ac:dyDescent="0.2">
      <c r="B301" s="15">
        <v>30</v>
      </c>
      <c r="C301" s="15" t="s">
        <v>318</v>
      </c>
      <c r="D301" s="15">
        <v>15039</v>
      </c>
      <c r="E301" s="15">
        <v>-500.87</v>
      </c>
    </row>
    <row r="302" spans="2:5" outlineLevel="2" x14ac:dyDescent="0.2">
      <c r="B302" s="15">
        <v>30</v>
      </c>
      <c r="C302" s="15" t="s">
        <v>318</v>
      </c>
      <c r="D302" s="15">
        <v>30104</v>
      </c>
      <c r="E302" s="15">
        <v>-500.87</v>
      </c>
    </row>
    <row r="303" spans="2:5" outlineLevel="2" x14ac:dyDescent="0.2">
      <c r="B303" s="15">
        <v>30</v>
      </c>
      <c r="C303" s="15" t="s">
        <v>318</v>
      </c>
      <c r="D303" s="15">
        <v>30113</v>
      </c>
      <c r="E303" s="15">
        <v>-500.87</v>
      </c>
    </row>
    <row r="304" spans="2:5" outlineLevel="2" x14ac:dyDescent="0.2">
      <c r="B304" s="15">
        <v>30</v>
      </c>
      <c r="C304" s="15" t="s">
        <v>318</v>
      </c>
      <c r="D304" s="15">
        <v>30131</v>
      </c>
      <c r="E304" s="15">
        <v>-500.87</v>
      </c>
    </row>
    <row r="305" spans="2:5" outlineLevel="2" x14ac:dyDescent="0.2">
      <c r="B305" s="15">
        <v>30</v>
      </c>
      <c r="C305" s="15" t="s">
        <v>318</v>
      </c>
      <c r="D305" s="15">
        <v>36100</v>
      </c>
      <c r="E305" s="15">
        <v>-500.87</v>
      </c>
    </row>
    <row r="306" spans="2:5" outlineLevel="2" x14ac:dyDescent="0.2">
      <c r="B306" s="15">
        <v>30</v>
      </c>
      <c r="C306" s="15" t="s">
        <v>318</v>
      </c>
      <c r="D306" s="15">
        <v>36100</v>
      </c>
      <c r="E306" s="15">
        <v>-500.87</v>
      </c>
    </row>
    <row r="307" spans="2:5" outlineLevel="2" x14ac:dyDescent="0.2">
      <c r="B307" s="15">
        <v>30</v>
      </c>
      <c r="C307" s="15" t="s">
        <v>318</v>
      </c>
      <c r="D307" s="15">
        <v>36100</v>
      </c>
      <c r="E307" s="15">
        <v>-500.87</v>
      </c>
    </row>
    <row r="308" spans="2:5" outlineLevel="2" x14ac:dyDescent="0.2">
      <c r="B308" s="15">
        <v>30</v>
      </c>
      <c r="C308" s="15" t="s">
        <v>318</v>
      </c>
      <c r="D308" s="15">
        <v>36100</v>
      </c>
      <c r="E308" s="15">
        <v>-500.87</v>
      </c>
    </row>
    <row r="309" spans="2:5" outlineLevel="2" x14ac:dyDescent="0.2">
      <c r="B309" s="15">
        <v>30</v>
      </c>
      <c r="C309" s="15" t="s">
        <v>318</v>
      </c>
      <c r="D309" s="15">
        <v>36100</v>
      </c>
      <c r="E309" s="15">
        <v>-500.87</v>
      </c>
    </row>
    <row r="310" spans="2:5" outlineLevel="2" x14ac:dyDescent="0.2">
      <c r="B310" s="15">
        <v>30</v>
      </c>
      <c r="C310" s="15" t="s">
        <v>318</v>
      </c>
      <c r="D310" s="15">
        <v>30114</v>
      </c>
      <c r="E310" s="15">
        <v>-610.42999999999995</v>
      </c>
    </row>
    <row r="311" spans="2:5" outlineLevel="2" x14ac:dyDescent="0.2">
      <c r="B311" s="15">
        <v>30</v>
      </c>
      <c r="C311" s="15" t="s">
        <v>318</v>
      </c>
      <c r="D311" s="15">
        <v>30114</v>
      </c>
      <c r="E311" s="15">
        <v>-618.26</v>
      </c>
    </row>
    <row r="312" spans="2:5" outlineLevel="2" x14ac:dyDescent="0.2">
      <c r="B312" s="15">
        <v>30</v>
      </c>
      <c r="C312" s="15" t="s">
        <v>318</v>
      </c>
      <c r="D312" s="15">
        <v>36491</v>
      </c>
      <c r="E312" s="15">
        <v>-618.26</v>
      </c>
    </row>
    <row r="313" spans="2:5" outlineLevel="2" x14ac:dyDescent="0.2">
      <c r="B313" s="15">
        <v>30</v>
      </c>
      <c r="C313" s="15" t="s">
        <v>318</v>
      </c>
      <c r="D313" s="15">
        <v>15039</v>
      </c>
      <c r="E313" s="15">
        <v>-626.09</v>
      </c>
    </row>
    <row r="314" spans="2:5" outlineLevel="2" x14ac:dyDescent="0.2">
      <c r="B314" s="15">
        <v>30</v>
      </c>
      <c r="C314" s="15" t="s">
        <v>318</v>
      </c>
      <c r="D314" s="15">
        <v>7039</v>
      </c>
      <c r="E314" s="15">
        <v>-730.43</v>
      </c>
    </row>
    <row r="315" spans="2:5" outlineLevel="2" x14ac:dyDescent="0.2">
      <c r="B315" s="15">
        <v>30</v>
      </c>
      <c r="C315" s="15" t="s">
        <v>318</v>
      </c>
      <c r="D315" s="15">
        <v>35206</v>
      </c>
      <c r="E315" s="15">
        <v>-748.7</v>
      </c>
    </row>
    <row r="316" spans="2:5" outlineLevel="2" x14ac:dyDescent="0.2">
      <c r="B316" s="15">
        <v>30</v>
      </c>
      <c r="C316" s="15" t="s">
        <v>318</v>
      </c>
      <c r="D316" s="15">
        <v>15039</v>
      </c>
      <c r="E316" s="15">
        <v>-751.3</v>
      </c>
    </row>
    <row r="317" spans="2:5" outlineLevel="2" x14ac:dyDescent="0.2">
      <c r="B317" s="15">
        <v>30</v>
      </c>
      <c r="C317" s="15" t="s">
        <v>318</v>
      </c>
      <c r="D317" s="15">
        <v>30113</v>
      </c>
      <c r="E317" s="15">
        <v>-751.3</v>
      </c>
    </row>
    <row r="318" spans="2:5" outlineLevel="2" x14ac:dyDescent="0.2">
      <c r="B318" s="15">
        <v>30</v>
      </c>
      <c r="C318" s="15" t="s">
        <v>318</v>
      </c>
      <c r="D318" s="15">
        <v>30140</v>
      </c>
      <c r="E318" s="15">
        <v>-751.3</v>
      </c>
    </row>
    <row r="319" spans="2:5" outlineLevel="2" x14ac:dyDescent="0.2">
      <c r="B319" s="15">
        <v>30</v>
      </c>
      <c r="C319" s="15" t="s">
        <v>318</v>
      </c>
      <c r="D319" s="15">
        <v>9202</v>
      </c>
      <c r="E319" s="15">
        <v>-779.13</v>
      </c>
    </row>
    <row r="320" spans="2:5" outlineLevel="2" x14ac:dyDescent="0.2">
      <c r="B320" s="15">
        <v>30</v>
      </c>
      <c r="C320" s="15" t="s">
        <v>318</v>
      </c>
      <c r="D320" s="15">
        <v>9203</v>
      </c>
      <c r="E320" s="15">
        <v>-779.13</v>
      </c>
    </row>
    <row r="321" spans="2:5" outlineLevel="2" x14ac:dyDescent="0.2">
      <c r="B321" s="15">
        <v>30</v>
      </c>
      <c r="C321" s="15" t="s">
        <v>318</v>
      </c>
      <c r="D321" s="15">
        <v>34124</v>
      </c>
      <c r="E321" s="15">
        <v>-810</v>
      </c>
    </row>
    <row r="322" spans="2:5" outlineLevel="2" x14ac:dyDescent="0.2">
      <c r="B322" s="15">
        <v>30</v>
      </c>
      <c r="C322" s="15" t="s">
        <v>318</v>
      </c>
      <c r="D322" s="15">
        <v>7039</v>
      </c>
      <c r="E322" s="15">
        <v>-821.74</v>
      </c>
    </row>
    <row r="323" spans="2:5" outlineLevel="2" x14ac:dyDescent="0.2">
      <c r="B323" s="15">
        <v>30</v>
      </c>
      <c r="C323" s="15" t="s">
        <v>318</v>
      </c>
      <c r="D323" s="15">
        <v>7039</v>
      </c>
      <c r="E323" s="15">
        <v>-821.74</v>
      </c>
    </row>
    <row r="324" spans="2:5" outlineLevel="2" x14ac:dyDescent="0.2">
      <c r="B324" s="15">
        <v>30</v>
      </c>
      <c r="C324" s="15" t="s">
        <v>318</v>
      </c>
      <c r="D324" s="15">
        <v>20030</v>
      </c>
      <c r="E324" s="15">
        <v>-869.57</v>
      </c>
    </row>
    <row r="325" spans="2:5" outlineLevel="2" x14ac:dyDescent="0.2">
      <c r="B325" s="15">
        <v>30</v>
      </c>
      <c r="C325" s="15" t="s">
        <v>318</v>
      </c>
      <c r="D325" s="15">
        <v>9090</v>
      </c>
      <c r="E325" s="15">
        <v>-876.52</v>
      </c>
    </row>
    <row r="326" spans="2:5" outlineLevel="2" x14ac:dyDescent="0.2">
      <c r="B326" s="15">
        <v>30</v>
      </c>
      <c r="C326" s="15" t="s">
        <v>318</v>
      </c>
      <c r="D326" s="15">
        <v>20004</v>
      </c>
      <c r="E326" s="15">
        <v>-876.52</v>
      </c>
    </row>
    <row r="327" spans="2:5" outlineLevel="2" x14ac:dyDescent="0.2">
      <c r="B327" s="15">
        <v>30</v>
      </c>
      <c r="C327" s="15" t="s">
        <v>318</v>
      </c>
      <c r="D327" s="15">
        <v>30115</v>
      </c>
      <c r="E327" s="15">
        <v>-876.52</v>
      </c>
    </row>
    <row r="328" spans="2:5" outlineLevel="2" x14ac:dyDescent="0.2">
      <c r="B328" s="15">
        <v>30</v>
      </c>
      <c r="C328" s="15" t="s">
        <v>318</v>
      </c>
      <c r="D328" s="15">
        <v>34150</v>
      </c>
      <c r="E328" s="15">
        <v>-876.52</v>
      </c>
    </row>
    <row r="329" spans="2:5" outlineLevel="2" x14ac:dyDescent="0.2">
      <c r="B329" s="15">
        <v>30</v>
      </c>
      <c r="C329" s="15" t="s">
        <v>318</v>
      </c>
      <c r="D329" s="15">
        <v>34150</v>
      </c>
      <c r="E329" s="15">
        <v>-876.52</v>
      </c>
    </row>
    <row r="330" spans="2:5" outlineLevel="2" x14ac:dyDescent="0.2">
      <c r="B330" s="15">
        <v>30</v>
      </c>
      <c r="C330" s="15" t="s">
        <v>318</v>
      </c>
      <c r="D330" s="15">
        <v>7039</v>
      </c>
      <c r="E330" s="15">
        <v>-939.13</v>
      </c>
    </row>
    <row r="331" spans="2:5" outlineLevel="2" x14ac:dyDescent="0.2">
      <c r="B331" s="15">
        <v>30</v>
      </c>
      <c r="C331" s="15" t="s">
        <v>318</v>
      </c>
      <c r="D331" s="15">
        <v>7039</v>
      </c>
      <c r="E331" s="15">
        <v>-939.13</v>
      </c>
    </row>
    <row r="332" spans="2:5" outlineLevel="2" x14ac:dyDescent="0.2">
      <c r="B332" s="15">
        <v>30</v>
      </c>
      <c r="C332" s="15" t="s">
        <v>318</v>
      </c>
      <c r="D332" s="15">
        <v>20028</v>
      </c>
      <c r="E332" s="15">
        <v>-939.13</v>
      </c>
    </row>
    <row r="333" spans="2:5" outlineLevel="2" x14ac:dyDescent="0.2">
      <c r="B333" s="15">
        <v>30</v>
      </c>
      <c r="C333" s="15" t="s">
        <v>318</v>
      </c>
      <c r="D333" s="15">
        <v>20028</v>
      </c>
      <c r="E333" s="15">
        <v>-939.13</v>
      </c>
    </row>
    <row r="334" spans="2:5" outlineLevel="2" x14ac:dyDescent="0.2">
      <c r="B334" s="15">
        <v>30</v>
      </c>
      <c r="C334" s="15" t="s">
        <v>318</v>
      </c>
      <c r="D334" s="15">
        <v>17026</v>
      </c>
      <c r="E334" s="15">
        <v>-952.7</v>
      </c>
    </row>
    <row r="335" spans="2:5" outlineLevel="2" x14ac:dyDescent="0.2">
      <c r="B335" s="15">
        <v>30</v>
      </c>
      <c r="C335" s="15" t="s">
        <v>318</v>
      </c>
      <c r="D335" s="15">
        <v>30114</v>
      </c>
      <c r="E335" s="15">
        <v>-970.43</v>
      </c>
    </row>
    <row r="336" spans="2:5" outlineLevel="2" x14ac:dyDescent="0.2">
      <c r="B336" s="15">
        <v>30</v>
      </c>
      <c r="C336" s="15" t="s">
        <v>318</v>
      </c>
      <c r="D336" s="15">
        <v>30104</v>
      </c>
      <c r="E336" s="15">
        <v>-993.91</v>
      </c>
    </row>
    <row r="337" spans="2:5" outlineLevel="2" x14ac:dyDescent="0.2">
      <c r="B337" s="15">
        <v>30</v>
      </c>
      <c r="C337" s="15" t="s">
        <v>318</v>
      </c>
      <c r="D337" s="15">
        <v>9146</v>
      </c>
      <c r="E337" s="15">
        <v>-1002.37</v>
      </c>
    </row>
    <row r="338" spans="2:5" outlineLevel="2" x14ac:dyDescent="0.2">
      <c r="B338" s="15">
        <v>30</v>
      </c>
      <c r="C338" s="15" t="s">
        <v>318</v>
      </c>
      <c r="D338" s="15">
        <v>34142</v>
      </c>
      <c r="E338" s="15">
        <v>-1069.57</v>
      </c>
    </row>
    <row r="339" spans="2:5" outlineLevel="2" x14ac:dyDescent="0.2">
      <c r="B339" s="15">
        <v>30</v>
      </c>
      <c r="C339" s="15" t="s">
        <v>318</v>
      </c>
      <c r="D339" s="15">
        <v>30104</v>
      </c>
      <c r="E339" s="15">
        <v>-1111.3</v>
      </c>
    </row>
    <row r="340" spans="2:5" outlineLevel="2" x14ac:dyDescent="0.2">
      <c r="B340" s="15">
        <v>30</v>
      </c>
      <c r="C340" s="15" t="s">
        <v>318</v>
      </c>
      <c r="D340" s="15">
        <v>30151</v>
      </c>
      <c r="E340" s="15">
        <v>-1236.52</v>
      </c>
    </row>
    <row r="341" spans="2:5" outlineLevel="2" x14ac:dyDescent="0.2">
      <c r="B341" s="15">
        <v>30</v>
      </c>
      <c r="C341" s="15" t="s">
        <v>318</v>
      </c>
      <c r="D341" s="15">
        <v>7034</v>
      </c>
      <c r="E341" s="15">
        <v>-1252.17</v>
      </c>
    </row>
    <row r="342" spans="2:5" outlineLevel="2" x14ac:dyDescent="0.2">
      <c r="B342" s="15">
        <v>30</v>
      </c>
      <c r="C342" s="15" t="s">
        <v>318</v>
      </c>
      <c r="D342" s="15">
        <v>7034</v>
      </c>
      <c r="E342" s="15">
        <v>-1252.17</v>
      </c>
    </row>
    <row r="343" spans="2:5" outlineLevel="2" x14ac:dyDescent="0.2">
      <c r="B343" s="15">
        <v>30</v>
      </c>
      <c r="C343" s="15" t="s">
        <v>318</v>
      </c>
      <c r="D343" s="15">
        <v>9090</v>
      </c>
      <c r="E343" s="15">
        <v>-1252.17</v>
      </c>
    </row>
    <row r="344" spans="2:5" outlineLevel="2" x14ac:dyDescent="0.2">
      <c r="B344" s="15">
        <v>30</v>
      </c>
      <c r="C344" s="15" t="s">
        <v>318</v>
      </c>
      <c r="D344" s="15">
        <v>9090</v>
      </c>
      <c r="E344" s="15">
        <v>-1252.17</v>
      </c>
    </row>
    <row r="345" spans="2:5" outlineLevel="2" x14ac:dyDescent="0.2">
      <c r="B345" s="15">
        <v>30</v>
      </c>
      <c r="C345" s="15" t="s">
        <v>318</v>
      </c>
      <c r="D345" s="15">
        <v>9156</v>
      </c>
      <c r="E345" s="15">
        <v>-1252.17</v>
      </c>
    </row>
    <row r="346" spans="2:5" outlineLevel="2" x14ac:dyDescent="0.2">
      <c r="B346" s="15">
        <v>30</v>
      </c>
      <c r="C346" s="15" t="s">
        <v>318</v>
      </c>
      <c r="D346" s="15">
        <v>15039</v>
      </c>
      <c r="E346" s="15">
        <v>-1252.17</v>
      </c>
    </row>
    <row r="347" spans="2:5" outlineLevel="2" x14ac:dyDescent="0.2">
      <c r="B347" s="15">
        <v>30</v>
      </c>
      <c r="C347" s="15" t="s">
        <v>318</v>
      </c>
      <c r="D347" s="15">
        <v>15039</v>
      </c>
      <c r="E347" s="15">
        <v>-1252.17</v>
      </c>
    </row>
    <row r="348" spans="2:5" outlineLevel="2" x14ac:dyDescent="0.2">
      <c r="B348" s="15">
        <v>30</v>
      </c>
      <c r="C348" s="15" t="s">
        <v>318</v>
      </c>
      <c r="D348" s="15">
        <v>21000</v>
      </c>
      <c r="E348" s="15">
        <v>-1252.17</v>
      </c>
    </row>
    <row r="349" spans="2:5" outlineLevel="2" x14ac:dyDescent="0.2">
      <c r="B349" s="15">
        <v>30</v>
      </c>
      <c r="C349" s="15" t="s">
        <v>318</v>
      </c>
      <c r="D349" s="15">
        <v>30150</v>
      </c>
      <c r="E349" s="15">
        <v>-1252.17</v>
      </c>
    </row>
    <row r="350" spans="2:5" outlineLevel="2" x14ac:dyDescent="0.2">
      <c r="B350" s="15">
        <v>30</v>
      </c>
      <c r="C350" s="15" t="s">
        <v>318</v>
      </c>
      <c r="D350" s="15">
        <v>21000</v>
      </c>
      <c r="E350" s="15">
        <v>-1377.39</v>
      </c>
    </row>
    <row r="351" spans="2:5" outlineLevel="2" x14ac:dyDescent="0.2">
      <c r="B351" s="15">
        <v>30</v>
      </c>
      <c r="C351" s="15" t="s">
        <v>318</v>
      </c>
      <c r="D351" s="15">
        <v>18000</v>
      </c>
      <c r="E351" s="15">
        <v>-1380.89</v>
      </c>
    </row>
    <row r="352" spans="2:5" outlineLevel="2" x14ac:dyDescent="0.2">
      <c r="B352" s="15">
        <v>30</v>
      </c>
      <c r="C352" s="15" t="s">
        <v>318</v>
      </c>
      <c r="D352" s="15">
        <v>14066</v>
      </c>
      <c r="E352" s="15">
        <v>-1408.7</v>
      </c>
    </row>
    <row r="353" spans="2:5" outlineLevel="2" x14ac:dyDescent="0.2">
      <c r="B353" s="15">
        <v>30</v>
      </c>
      <c r="C353" s="15" t="s">
        <v>318</v>
      </c>
      <c r="D353" s="15">
        <v>35202</v>
      </c>
      <c r="E353" s="15">
        <v>-1502.61</v>
      </c>
    </row>
    <row r="354" spans="2:5" outlineLevel="2" x14ac:dyDescent="0.2">
      <c r="B354" s="15">
        <v>30</v>
      </c>
      <c r="C354" s="15" t="s">
        <v>318</v>
      </c>
      <c r="D354" s="15">
        <v>34124</v>
      </c>
      <c r="E354" s="15">
        <v>-1598.16</v>
      </c>
    </row>
    <row r="355" spans="2:5" outlineLevel="2" x14ac:dyDescent="0.2">
      <c r="B355" s="15">
        <v>30</v>
      </c>
      <c r="C355" s="15" t="s">
        <v>318</v>
      </c>
      <c r="D355" s="15">
        <v>20028</v>
      </c>
      <c r="E355" s="15">
        <v>-1604.35</v>
      </c>
    </row>
    <row r="356" spans="2:5" outlineLevel="2" x14ac:dyDescent="0.2">
      <c r="B356" s="15">
        <v>30</v>
      </c>
      <c r="C356" s="15" t="s">
        <v>318</v>
      </c>
      <c r="D356" s="15">
        <v>9156</v>
      </c>
      <c r="E356" s="15">
        <v>-1627.83</v>
      </c>
    </row>
    <row r="357" spans="2:5" outlineLevel="2" x14ac:dyDescent="0.2">
      <c r="B357" s="15">
        <v>30</v>
      </c>
      <c r="C357" s="15" t="s">
        <v>318</v>
      </c>
      <c r="D357" s="15">
        <v>15039</v>
      </c>
      <c r="E357" s="15">
        <v>-1627.83</v>
      </c>
    </row>
    <row r="358" spans="2:5" outlineLevel="2" x14ac:dyDescent="0.2">
      <c r="B358" s="15">
        <v>30</v>
      </c>
      <c r="C358" s="15" t="s">
        <v>318</v>
      </c>
      <c r="D358" s="15">
        <v>7039</v>
      </c>
      <c r="E358" s="15">
        <v>-1643.48</v>
      </c>
    </row>
    <row r="359" spans="2:5" outlineLevel="2" x14ac:dyDescent="0.2">
      <c r="B359" s="15">
        <v>30</v>
      </c>
      <c r="C359" s="15" t="s">
        <v>318</v>
      </c>
      <c r="D359" s="15">
        <v>11000</v>
      </c>
      <c r="E359" s="15">
        <v>-1643.48</v>
      </c>
    </row>
    <row r="360" spans="2:5" outlineLevel="2" x14ac:dyDescent="0.2">
      <c r="B360" s="15">
        <v>30</v>
      </c>
      <c r="C360" s="15" t="s">
        <v>318</v>
      </c>
      <c r="D360" s="15">
        <v>12041</v>
      </c>
      <c r="E360" s="15">
        <v>-1753.04</v>
      </c>
    </row>
    <row r="361" spans="2:5" outlineLevel="2" x14ac:dyDescent="0.2">
      <c r="B361" s="15">
        <v>30</v>
      </c>
      <c r="C361" s="15" t="s">
        <v>318</v>
      </c>
      <c r="D361" s="15">
        <v>15039</v>
      </c>
      <c r="E361" s="15">
        <v>-1753.04</v>
      </c>
    </row>
    <row r="362" spans="2:5" outlineLevel="2" x14ac:dyDescent="0.2">
      <c r="B362" s="15">
        <v>30</v>
      </c>
      <c r="C362" s="15" t="s">
        <v>318</v>
      </c>
      <c r="D362" s="15">
        <v>15039</v>
      </c>
      <c r="E362" s="15">
        <v>-1753.04</v>
      </c>
    </row>
    <row r="363" spans="2:5" outlineLevel="2" x14ac:dyDescent="0.2">
      <c r="B363" s="15">
        <v>30</v>
      </c>
      <c r="C363" s="15" t="s">
        <v>318</v>
      </c>
      <c r="D363" s="15">
        <v>30117</v>
      </c>
      <c r="E363" s="15">
        <v>-1753.04</v>
      </c>
    </row>
    <row r="364" spans="2:5" outlineLevel="2" x14ac:dyDescent="0.2">
      <c r="B364" s="15">
        <v>30</v>
      </c>
      <c r="C364" s="15" t="s">
        <v>318</v>
      </c>
      <c r="D364" s="15">
        <v>30018</v>
      </c>
      <c r="E364" s="15">
        <v>-1773.91</v>
      </c>
    </row>
    <row r="365" spans="2:5" outlineLevel="2" x14ac:dyDescent="0.2">
      <c r="B365" s="15">
        <v>30</v>
      </c>
      <c r="C365" s="15" t="s">
        <v>318</v>
      </c>
      <c r="D365" s="15">
        <v>20030</v>
      </c>
      <c r="E365" s="15">
        <v>-1956.52</v>
      </c>
    </row>
    <row r="366" spans="2:5" outlineLevel="2" x14ac:dyDescent="0.2">
      <c r="B366" s="15">
        <v>30</v>
      </c>
      <c r="C366" s="15" t="s">
        <v>318</v>
      </c>
      <c r="D366" s="15">
        <v>20030</v>
      </c>
      <c r="E366" s="15">
        <v>-1956.52</v>
      </c>
    </row>
    <row r="367" spans="2:5" outlineLevel="2" x14ac:dyDescent="0.2">
      <c r="B367" s="15">
        <v>30</v>
      </c>
      <c r="C367" s="15" t="s">
        <v>318</v>
      </c>
      <c r="D367" s="15">
        <v>15039</v>
      </c>
      <c r="E367" s="15">
        <v>-2003.48</v>
      </c>
    </row>
    <row r="368" spans="2:5" outlineLevel="2" x14ac:dyDescent="0.2">
      <c r="B368" s="15">
        <v>30</v>
      </c>
      <c r="C368" s="15" t="s">
        <v>318</v>
      </c>
      <c r="D368" s="15">
        <v>35206</v>
      </c>
      <c r="E368" s="15">
        <v>-2003.48</v>
      </c>
    </row>
    <row r="369" spans="2:5" outlineLevel="2" x14ac:dyDescent="0.2">
      <c r="B369" s="15">
        <v>30</v>
      </c>
      <c r="C369" s="15" t="s">
        <v>318</v>
      </c>
      <c r="D369" s="15">
        <v>9090</v>
      </c>
      <c r="E369" s="15">
        <v>-2081.7399999999998</v>
      </c>
    </row>
    <row r="370" spans="2:5" outlineLevel="2" x14ac:dyDescent="0.2">
      <c r="B370" s="15">
        <v>30</v>
      </c>
      <c r="C370" s="15" t="s">
        <v>318</v>
      </c>
      <c r="D370" s="15">
        <v>9102</v>
      </c>
      <c r="E370" s="15">
        <v>-2128.6999999999998</v>
      </c>
    </row>
    <row r="371" spans="2:5" outlineLevel="2" x14ac:dyDescent="0.2">
      <c r="B371" s="15">
        <v>30</v>
      </c>
      <c r="C371" s="15" t="s">
        <v>318</v>
      </c>
      <c r="D371" s="15">
        <v>9102</v>
      </c>
      <c r="E371" s="15">
        <v>-2128.6999999999998</v>
      </c>
    </row>
    <row r="372" spans="2:5" outlineLevel="2" x14ac:dyDescent="0.2">
      <c r="B372" s="15">
        <v>30</v>
      </c>
      <c r="C372" s="15" t="s">
        <v>318</v>
      </c>
      <c r="D372" s="15">
        <v>7039</v>
      </c>
      <c r="E372" s="15">
        <v>-2347.83</v>
      </c>
    </row>
    <row r="373" spans="2:5" outlineLevel="2" x14ac:dyDescent="0.2">
      <c r="B373" s="15">
        <v>30</v>
      </c>
      <c r="C373" s="15" t="s">
        <v>318</v>
      </c>
      <c r="D373" s="15">
        <v>15039</v>
      </c>
      <c r="E373" s="15">
        <v>-2379.13</v>
      </c>
    </row>
    <row r="374" spans="2:5" outlineLevel="2" x14ac:dyDescent="0.2">
      <c r="B374" s="15">
        <v>30</v>
      </c>
      <c r="C374" s="15" t="s">
        <v>318</v>
      </c>
      <c r="D374" s="15">
        <v>20033</v>
      </c>
      <c r="E374" s="15">
        <v>-2434.7800000000002</v>
      </c>
    </row>
    <row r="375" spans="2:5" outlineLevel="2" x14ac:dyDescent="0.2">
      <c r="B375" s="15">
        <v>30</v>
      </c>
      <c r="C375" s="15" t="s">
        <v>318</v>
      </c>
      <c r="D375" s="15">
        <v>34140</v>
      </c>
      <c r="E375" s="15">
        <v>-2496.52</v>
      </c>
    </row>
    <row r="376" spans="2:5" outlineLevel="2" x14ac:dyDescent="0.2">
      <c r="B376" s="15">
        <v>30</v>
      </c>
      <c r="C376" s="15" t="s">
        <v>318</v>
      </c>
      <c r="D376" s="15">
        <v>30140</v>
      </c>
      <c r="E376" s="15">
        <v>-2504.35</v>
      </c>
    </row>
    <row r="377" spans="2:5" outlineLevel="2" x14ac:dyDescent="0.2">
      <c r="B377" s="15">
        <v>30</v>
      </c>
      <c r="C377" s="15" t="s">
        <v>318</v>
      </c>
      <c r="D377" s="15">
        <v>30150</v>
      </c>
      <c r="E377" s="15">
        <v>-2504.35</v>
      </c>
    </row>
    <row r="378" spans="2:5" outlineLevel="2" x14ac:dyDescent="0.2">
      <c r="B378" s="15">
        <v>30</v>
      </c>
      <c r="C378" s="15" t="s">
        <v>318</v>
      </c>
      <c r="D378" s="15">
        <v>36491</v>
      </c>
      <c r="E378" s="15">
        <v>-2504.35</v>
      </c>
    </row>
    <row r="379" spans="2:5" outlineLevel="2" x14ac:dyDescent="0.2">
      <c r="B379" s="15">
        <v>30</v>
      </c>
      <c r="C379" s="15" t="s">
        <v>318</v>
      </c>
      <c r="D379" s="15">
        <v>9156</v>
      </c>
      <c r="E379" s="15">
        <v>-2505.94</v>
      </c>
    </row>
    <row r="380" spans="2:5" outlineLevel="2" x14ac:dyDescent="0.2">
      <c r="B380" s="15">
        <v>30</v>
      </c>
      <c r="C380" s="15" t="s">
        <v>318</v>
      </c>
      <c r="D380" s="15">
        <v>9147</v>
      </c>
      <c r="E380" s="15">
        <v>-2507.54</v>
      </c>
    </row>
    <row r="381" spans="2:5" outlineLevel="2" x14ac:dyDescent="0.2">
      <c r="B381" s="15">
        <v>30</v>
      </c>
      <c r="C381" s="15" t="s">
        <v>318</v>
      </c>
      <c r="D381" s="15">
        <v>34104</v>
      </c>
      <c r="E381" s="15">
        <v>-2608.6999999999998</v>
      </c>
    </row>
    <row r="382" spans="2:5" outlineLevel="2" x14ac:dyDescent="0.2">
      <c r="B382" s="15">
        <v>30</v>
      </c>
      <c r="C382" s="15" t="s">
        <v>318</v>
      </c>
      <c r="D382" s="15">
        <v>30113</v>
      </c>
      <c r="E382" s="15">
        <v>-2629.57</v>
      </c>
    </row>
    <row r="383" spans="2:5" outlineLevel="2" x14ac:dyDescent="0.2">
      <c r="B383" s="15">
        <v>30</v>
      </c>
      <c r="C383" s="15" t="s">
        <v>318</v>
      </c>
      <c r="D383" s="15">
        <v>30115</v>
      </c>
      <c r="E383" s="15">
        <v>-2746.96</v>
      </c>
    </row>
    <row r="384" spans="2:5" outlineLevel="2" x14ac:dyDescent="0.2">
      <c r="B384" s="15">
        <v>30</v>
      </c>
      <c r="C384" s="15" t="s">
        <v>318</v>
      </c>
      <c r="D384" s="15">
        <v>20033</v>
      </c>
      <c r="E384" s="15">
        <v>-2782.61</v>
      </c>
    </row>
    <row r="385" spans="2:5" outlineLevel="2" x14ac:dyDescent="0.2">
      <c r="B385" s="15">
        <v>30</v>
      </c>
      <c r="C385" s="15" t="s">
        <v>318</v>
      </c>
      <c r="D385" s="15">
        <v>28205</v>
      </c>
      <c r="E385" s="15">
        <v>-2796.32</v>
      </c>
    </row>
    <row r="386" spans="2:5" outlineLevel="2" x14ac:dyDescent="0.2">
      <c r="B386" s="15">
        <v>30</v>
      </c>
      <c r="C386" s="15" t="s">
        <v>318</v>
      </c>
      <c r="D386" s="15">
        <v>15039</v>
      </c>
      <c r="E386" s="15">
        <v>-3005.22</v>
      </c>
    </row>
    <row r="387" spans="2:5" outlineLevel="2" x14ac:dyDescent="0.2">
      <c r="B387" s="15">
        <v>30</v>
      </c>
      <c r="C387" s="15" t="s">
        <v>318</v>
      </c>
      <c r="D387" s="15">
        <v>15039</v>
      </c>
      <c r="E387" s="15">
        <v>-3005.22</v>
      </c>
    </row>
    <row r="388" spans="2:5" outlineLevel="2" x14ac:dyDescent="0.2">
      <c r="B388" s="15">
        <v>30</v>
      </c>
      <c r="C388" s="15" t="s">
        <v>318</v>
      </c>
      <c r="D388" s="15">
        <v>16051</v>
      </c>
      <c r="E388" s="15">
        <v>-3005.22</v>
      </c>
    </row>
    <row r="389" spans="2:5" outlineLevel="2" x14ac:dyDescent="0.2">
      <c r="B389" s="15">
        <v>30</v>
      </c>
      <c r="C389" s="15" t="s">
        <v>318</v>
      </c>
      <c r="D389" s="15">
        <v>20028</v>
      </c>
      <c r="E389" s="15">
        <v>-3130.43</v>
      </c>
    </row>
    <row r="390" spans="2:5" outlineLevel="2" x14ac:dyDescent="0.2">
      <c r="B390" s="15">
        <v>30</v>
      </c>
      <c r="C390" s="15" t="s">
        <v>318</v>
      </c>
      <c r="D390" s="15">
        <v>11021</v>
      </c>
      <c r="E390" s="15">
        <v>-3169.57</v>
      </c>
    </row>
    <row r="391" spans="2:5" outlineLevel="2" x14ac:dyDescent="0.2">
      <c r="B391" s="15">
        <v>30</v>
      </c>
      <c r="C391" s="15" t="s">
        <v>318</v>
      </c>
      <c r="D391" s="15">
        <v>9004</v>
      </c>
      <c r="E391" s="15">
        <v>-3281.74</v>
      </c>
    </row>
    <row r="392" spans="2:5" outlineLevel="2" x14ac:dyDescent="0.2">
      <c r="B392" s="15">
        <v>30</v>
      </c>
      <c r="C392" s="15" t="s">
        <v>318</v>
      </c>
      <c r="D392" s="15">
        <v>1004</v>
      </c>
      <c r="E392" s="15">
        <v>-3286.96</v>
      </c>
    </row>
    <row r="393" spans="2:5" outlineLevel="2" x14ac:dyDescent="0.2">
      <c r="B393" s="15">
        <v>30</v>
      </c>
      <c r="C393" s="15" t="s">
        <v>318</v>
      </c>
      <c r="D393" s="15">
        <v>17022</v>
      </c>
      <c r="E393" s="15">
        <v>-3286.96</v>
      </c>
    </row>
    <row r="394" spans="2:5" outlineLevel="2" x14ac:dyDescent="0.2">
      <c r="B394" s="15">
        <v>30</v>
      </c>
      <c r="C394" s="15" t="s">
        <v>318</v>
      </c>
      <c r="D394" s="15">
        <v>9004</v>
      </c>
      <c r="E394" s="15">
        <v>-3380.87</v>
      </c>
    </row>
    <row r="395" spans="2:5" outlineLevel="2" x14ac:dyDescent="0.2">
      <c r="B395" s="15">
        <v>30</v>
      </c>
      <c r="C395" s="15" t="s">
        <v>318</v>
      </c>
      <c r="D395" s="15">
        <v>30117</v>
      </c>
      <c r="E395" s="15">
        <v>-3380.87</v>
      </c>
    </row>
    <row r="396" spans="2:5" outlineLevel="2" x14ac:dyDescent="0.2">
      <c r="B396" s="15">
        <v>30</v>
      </c>
      <c r="C396" s="15" t="s">
        <v>318</v>
      </c>
      <c r="D396" s="15">
        <v>30134</v>
      </c>
      <c r="E396" s="15">
        <v>-3600</v>
      </c>
    </row>
    <row r="397" spans="2:5" outlineLevel="2" x14ac:dyDescent="0.2">
      <c r="B397" s="15">
        <v>30</v>
      </c>
      <c r="C397" s="15" t="s">
        <v>318</v>
      </c>
      <c r="D397" s="15">
        <v>27008</v>
      </c>
      <c r="E397" s="15">
        <v>-3991.3</v>
      </c>
    </row>
    <row r="398" spans="2:5" outlineLevel="2" x14ac:dyDescent="0.2">
      <c r="B398" s="15">
        <v>30</v>
      </c>
      <c r="C398" s="15" t="s">
        <v>318</v>
      </c>
      <c r="D398" s="15">
        <v>9004</v>
      </c>
      <c r="E398" s="15">
        <v>-4132.17</v>
      </c>
    </row>
    <row r="399" spans="2:5" outlineLevel="2" x14ac:dyDescent="0.2">
      <c r="B399" s="15">
        <v>30</v>
      </c>
      <c r="C399" s="15" t="s">
        <v>318</v>
      </c>
      <c r="D399" s="15">
        <v>9206</v>
      </c>
      <c r="E399" s="15">
        <v>-4257.3900000000003</v>
      </c>
    </row>
    <row r="400" spans="2:5" outlineLevel="2" x14ac:dyDescent="0.2">
      <c r="B400" s="15">
        <v>30</v>
      </c>
      <c r="C400" s="15" t="s">
        <v>318</v>
      </c>
      <c r="D400" s="15">
        <v>9206</v>
      </c>
      <c r="E400" s="15">
        <v>-4257.3900000000003</v>
      </c>
    </row>
    <row r="401" spans="2:5" outlineLevel="2" x14ac:dyDescent="0.2">
      <c r="B401" s="15">
        <v>30</v>
      </c>
      <c r="C401" s="15" t="s">
        <v>318</v>
      </c>
      <c r="D401" s="15">
        <v>9206</v>
      </c>
      <c r="E401" s="15">
        <v>-4257.3900000000003</v>
      </c>
    </row>
    <row r="402" spans="2:5" outlineLevel="2" x14ac:dyDescent="0.2">
      <c r="B402" s="15">
        <v>30</v>
      </c>
      <c r="C402" s="15" t="s">
        <v>318</v>
      </c>
      <c r="D402" s="15">
        <v>30114</v>
      </c>
      <c r="E402" s="15">
        <v>-4257.3900000000003</v>
      </c>
    </row>
    <row r="403" spans="2:5" outlineLevel="2" x14ac:dyDescent="0.2">
      <c r="B403" s="15">
        <v>30</v>
      </c>
      <c r="C403" s="15" t="s">
        <v>318</v>
      </c>
      <c r="D403" s="15">
        <v>30114</v>
      </c>
      <c r="E403" s="15">
        <v>-4257.3900000000003</v>
      </c>
    </row>
    <row r="404" spans="2:5" outlineLevel="2" x14ac:dyDescent="0.2">
      <c r="B404" s="15">
        <v>30</v>
      </c>
      <c r="C404" s="15" t="s">
        <v>318</v>
      </c>
      <c r="D404" s="15">
        <v>30129</v>
      </c>
      <c r="E404" s="15">
        <v>-4257.3900000000003</v>
      </c>
    </row>
    <row r="405" spans="2:5" outlineLevel="2" x14ac:dyDescent="0.2">
      <c r="B405" s="15">
        <v>30</v>
      </c>
      <c r="C405" s="15" t="s">
        <v>318</v>
      </c>
      <c r="D405" s="15">
        <v>35009</v>
      </c>
      <c r="E405" s="15">
        <v>-4280.87</v>
      </c>
    </row>
    <row r="406" spans="2:5" outlineLevel="2" x14ac:dyDescent="0.2">
      <c r="B406" s="15">
        <v>30</v>
      </c>
      <c r="C406" s="15" t="s">
        <v>318</v>
      </c>
      <c r="D406" s="15">
        <v>34124</v>
      </c>
      <c r="E406" s="15">
        <v>-4301.1000000000004</v>
      </c>
    </row>
    <row r="407" spans="2:5" outlineLevel="2" x14ac:dyDescent="0.2">
      <c r="B407" s="15">
        <v>30</v>
      </c>
      <c r="C407" s="15" t="s">
        <v>318</v>
      </c>
      <c r="D407" s="15">
        <v>36491</v>
      </c>
      <c r="E407" s="15">
        <v>-4382.6099999999997</v>
      </c>
    </row>
    <row r="408" spans="2:5" outlineLevel="2" x14ac:dyDescent="0.2">
      <c r="B408" s="15">
        <v>30</v>
      </c>
      <c r="C408" s="15" t="s">
        <v>318</v>
      </c>
      <c r="D408" s="15">
        <v>9130</v>
      </c>
      <c r="E408" s="15">
        <v>-4390.43</v>
      </c>
    </row>
    <row r="409" spans="2:5" outlineLevel="2" x14ac:dyDescent="0.2">
      <c r="B409" s="15">
        <v>30</v>
      </c>
      <c r="C409" s="15" t="s">
        <v>318</v>
      </c>
      <c r="D409" s="15">
        <v>17026</v>
      </c>
      <c r="E409" s="15">
        <v>-4492.58</v>
      </c>
    </row>
    <row r="410" spans="2:5" outlineLevel="2" x14ac:dyDescent="0.2">
      <c r="B410" s="15">
        <v>30</v>
      </c>
      <c r="C410" s="15" t="s">
        <v>318</v>
      </c>
      <c r="D410" s="15">
        <v>9130</v>
      </c>
      <c r="E410" s="15">
        <v>-4510.6899999999996</v>
      </c>
    </row>
    <row r="411" spans="2:5" outlineLevel="2" x14ac:dyDescent="0.2">
      <c r="B411" s="15">
        <v>30</v>
      </c>
      <c r="C411" s="15" t="s">
        <v>318</v>
      </c>
      <c r="D411" s="15">
        <v>9130</v>
      </c>
      <c r="E411" s="15">
        <v>-4510.6899999999996</v>
      </c>
    </row>
    <row r="412" spans="2:5" outlineLevel="2" x14ac:dyDescent="0.2">
      <c r="B412" s="15">
        <v>30</v>
      </c>
      <c r="C412" s="15" t="s">
        <v>318</v>
      </c>
      <c r="D412" s="15">
        <v>9130</v>
      </c>
      <c r="E412" s="15">
        <v>-4510.6899999999996</v>
      </c>
    </row>
    <row r="413" spans="2:5" outlineLevel="2" x14ac:dyDescent="0.2">
      <c r="B413" s="15">
        <v>30</v>
      </c>
      <c r="C413" s="15" t="s">
        <v>318</v>
      </c>
      <c r="D413" s="15">
        <v>9130</v>
      </c>
      <c r="E413" s="15">
        <v>-4510.6899999999996</v>
      </c>
    </row>
    <row r="414" spans="2:5" outlineLevel="2" x14ac:dyDescent="0.2">
      <c r="B414" s="15">
        <v>30</v>
      </c>
      <c r="C414" s="15" t="s">
        <v>318</v>
      </c>
      <c r="D414" s="15">
        <v>14057</v>
      </c>
      <c r="E414" s="15">
        <v>-4622.6099999999997</v>
      </c>
    </row>
    <row r="415" spans="2:5" outlineLevel="2" x14ac:dyDescent="0.2">
      <c r="B415" s="15">
        <v>30</v>
      </c>
      <c r="C415" s="15" t="s">
        <v>318</v>
      </c>
      <c r="D415" s="15">
        <v>27008</v>
      </c>
      <c r="E415" s="15">
        <v>-4635.17</v>
      </c>
    </row>
    <row r="416" spans="2:5" outlineLevel="2" x14ac:dyDescent="0.2">
      <c r="B416" s="15">
        <v>30</v>
      </c>
      <c r="C416" s="15" t="s">
        <v>318</v>
      </c>
      <c r="D416" s="15">
        <v>17022</v>
      </c>
      <c r="E416" s="15">
        <v>-4695.6499999999996</v>
      </c>
    </row>
    <row r="417" spans="2:5" outlineLevel="2" x14ac:dyDescent="0.2">
      <c r="B417" s="15">
        <v>30</v>
      </c>
      <c r="C417" s="15" t="s">
        <v>318</v>
      </c>
      <c r="D417" s="15">
        <v>30139</v>
      </c>
      <c r="E417" s="15">
        <v>-4861.92</v>
      </c>
    </row>
    <row r="418" spans="2:5" outlineLevel="2" x14ac:dyDescent="0.2">
      <c r="B418" s="15">
        <v>30</v>
      </c>
      <c r="C418" s="15" t="s">
        <v>318</v>
      </c>
      <c r="D418" s="15">
        <v>30133</v>
      </c>
      <c r="E418" s="15">
        <v>-4977.3900000000003</v>
      </c>
    </row>
    <row r="419" spans="2:5" outlineLevel="2" x14ac:dyDescent="0.2">
      <c r="B419" s="15">
        <v>30</v>
      </c>
      <c r="C419" s="15" t="s">
        <v>318</v>
      </c>
      <c r="D419" s="15">
        <v>30117</v>
      </c>
      <c r="E419" s="15">
        <v>-5008.7</v>
      </c>
    </row>
    <row r="420" spans="2:5" outlineLevel="2" x14ac:dyDescent="0.2">
      <c r="B420" s="15">
        <v>30</v>
      </c>
      <c r="C420" s="15" t="s">
        <v>318</v>
      </c>
      <c r="D420" s="15">
        <v>30139</v>
      </c>
      <c r="E420" s="15">
        <v>-5008.7</v>
      </c>
    </row>
    <row r="421" spans="2:5" outlineLevel="2" x14ac:dyDescent="0.2">
      <c r="B421" s="15">
        <v>30</v>
      </c>
      <c r="C421" s="15" t="s">
        <v>318</v>
      </c>
      <c r="D421" s="15">
        <v>34141</v>
      </c>
      <c r="E421" s="15">
        <v>-5008.7</v>
      </c>
    </row>
    <row r="422" spans="2:5" outlineLevel="2" x14ac:dyDescent="0.2">
      <c r="B422" s="15">
        <v>30</v>
      </c>
      <c r="C422" s="15" t="s">
        <v>318</v>
      </c>
      <c r="D422" s="15">
        <v>36013</v>
      </c>
      <c r="E422" s="15">
        <v>-5008.7</v>
      </c>
    </row>
    <row r="423" spans="2:5" outlineLevel="2" x14ac:dyDescent="0.2">
      <c r="B423" s="15">
        <v>30</v>
      </c>
      <c r="C423" s="15" t="s">
        <v>318</v>
      </c>
      <c r="D423" s="15">
        <v>20033</v>
      </c>
      <c r="E423" s="15">
        <v>-5217.3900000000003</v>
      </c>
    </row>
    <row r="424" spans="2:5" outlineLevel="2" x14ac:dyDescent="0.2">
      <c r="B424" s="15">
        <v>30</v>
      </c>
      <c r="C424" s="15" t="s">
        <v>318</v>
      </c>
      <c r="D424" s="15">
        <v>34146</v>
      </c>
      <c r="E424" s="15">
        <v>-5217.3900000000003</v>
      </c>
    </row>
    <row r="425" spans="2:5" outlineLevel="2" x14ac:dyDescent="0.2">
      <c r="B425" s="15">
        <v>30</v>
      </c>
      <c r="C425" s="15" t="s">
        <v>318</v>
      </c>
      <c r="D425" s="15">
        <v>20004</v>
      </c>
      <c r="E425" s="15">
        <v>-5259.13</v>
      </c>
    </row>
    <row r="426" spans="2:5" outlineLevel="2" x14ac:dyDescent="0.2">
      <c r="B426" s="15">
        <v>30</v>
      </c>
      <c r="C426" s="15" t="s">
        <v>318</v>
      </c>
      <c r="D426" s="15">
        <v>36491</v>
      </c>
      <c r="E426" s="15">
        <v>-5274.78</v>
      </c>
    </row>
    <row r="427" spans="2:5" outlineLevel="2" x14ac:dyDescent="0.2">
      <c r="B427" s="15">
        <v>30</v>
      </c>
      <c r="C427" s="15" t="s">
        <v>318</v>
      </c>
      <c r="D427" s="15">
        <v>34142</v>
      </c>
      <c r="E427" s="15">
        <v>-5290.43</v>
      </c>
    </row>
    <row r="428" spans="2:5" outlineLevel="2" x14ac:dyDescent="0.2">
      <c r="B428" s="15">
        <v>30</v>
      </c>
      <c r="C428" s="15" t="s">
        <v>318</v>
      </c>
      <c r="D428" s="15">
        <v>1004</v>
      </c>
      <c r="E428" s="15">
        <v>-5400</v>
      </c>
    </row>
    <row r="429" spans="2:5" outlineLevel="2" x14ac:dyDescent="0.2">
      <c r="B429" s="15">
        <v>30</v>
      </c>
      <c r="C429" s="15" t="s">
        <v>318</v>
      </c>
      <c r="D429" s="15">
        <v>21021</v>
      </c>
      <c r="E429" s="15">
        <v>-5973.95</v>
      </c>
    </row>
    <row r="430" spans="2:5" outlineLevel="2" x14ac:dyDescent="0.2">
      <c r="B430" s="15">
        <v>30</v>
      </c>
      <c r="C430" s="15" t="s">
        <v>318</v>
      </c>
      <c r="D430" s="15">
        <v>34141</v>
      </c>
      <c r="E430" s="15">
        <v>-6678.26</v>
      </c>
    </row>
    <row r="431" spans="2:5" outlineLevel="2" x14ac:dyDescent="0.2">
      <c r="B431" s="15">
        <v>30</v>
      </c>
      <c r="C431" s="15" t="s">
        <v>318</v>
      </c>
      <c r="D431" s="15">
        <v>7034</v>
      </c>
      <c r="E431" s="15">
        <v>-6761.74</v>
      </c>
    </row>
    <row r="432" spans="2:5" outlineLevel="2" x14ac:dyDescent="0.2">
      <c r="B432" s="15">
        <v>30</v>
      </c>
      <c r="C432" s="15" t="s">
        <v>318</v>
      </c>
      <c r="D432" s="15">
        <v>15955</v>
      </c>
      <c r="E432" s="15">
        <v>-6761.74</v>
      </c>
    </row>
    <row r="433" spans="2:5" outlineLevel="2" x14ac:dyDescent="0.2">
      <c r="B433" s="15">
        <v>30</v>
      </c>
      <c r="C433" s="15" t="s">
        <v>318</v>
      </c>
      <c r="D433" s="15">
        <v>35202</v>
      </c>
      <c r="E433" s="15">
        <v>-6761.74</v>
      </c>
    </row>
    <row r="434" spans="2:5" outlineLevel="2" x14ac:dyDescent="0.2">
      <c r="B434" s="15">
        <v>30</v>
      </c>
      <c r="C434" s="15" t="s">
        <v>318</v>
      </c>
      <c r="D434" s="15">
        <v>36491</v>
      </c>
      <c r="E434" s="15">
        <v>-6996.52</v>
      </c>
    </row>
    <row r="435" spans="2:5" outlineLevel="2" x14ac:dyDescent="0.2">
      <c r="B435" s="15">
        <v>30</v>
      </c>
      <c r="C435" s="15" t="s">
        <v>318</v>
      </c>
      <c r="D435" s="15">
        <v>20028</v>
      </c>
      <c r="E435" s="15">
        <v>-7043.48</v>
      </c>
    </row>
    <row r="436" spans="2:5" outlineLevel="2" x14ac:dyDescent="0.2">
      <c r="B436" s="15">
        <v>30</v>
      </c>
      <c r="C436" s="15" t="s">
        <v>318</v>
      </c>
      <c r="D436" s="15">
        <v>34141</v>
      </c>
      <c r="E436" s="15">
        <v>-7043.48</v>
      </c>
    </row>
    <row r="437" spans="2:5" outlineLevel="2" x14ac:dyDescent="0.2">
      <c r="B437" s="15">
        <v>30</v>
      </c>
      <c r="C437" s="15" t="s">
        <v>318</v>
      </c>
      <c r="D437" s="15">
        <v>15039</v>
      </c>
      <c r="E437" s="15">
        <v>-7387.83</v>
      </c>
    </row>
    <row r="438" spans="2:5" outlineLevel="2" x14ac:dyDescent="0.2">
      <c r="B438" s="15">
        <v>30</v>
      </c>
      <c r="C438" s="15" t="s">
        <v>318</v>
      </c>
      <c r="D438" s="15">
        <v>16051</v>
      </c>
      <c r="E438" s="15">
        <v>-7513.04</v>
      </c>
    </row>
    <row r="439" spans="2:5" outlineLevel="2" x14ac:dyDescent="0.2">
      <c r="B439" s="15">
        <v>30</v>
      </c>
      <c r="C439" s="15" t="s">
        <v>318</v>
      </c>
      <c r="D439" s="15">
        <v>30134</v>
      </c>
      <c r="E439" s="15">
        <v>-7982.61</v>
      </c>
    </row>
    <row r="440" spans="2:5" outlineLevel="2" x14ac:dyDescent="0.2">
      <c r="B440" s="15">
        <v>30</v>
      </c>
      <c r="C440" s="15" t="s">
        <v>318</v>
      </c>
      <c r="D440" s="15">
        <v>34104</v>
      </c>
      <c r="E440" s="15">
        <v>-7987.83</v>
      </c>
    </row>
    <row r="441" spans="2:5" outlineLevel="2" x14ac:dyDescent="0.2">
      <c r="B441" s="15">
        <v>30</v>
      </c>
      <c r="C441" s="15" t="s">
        <v>318</v>
      </c>
      <c r="D441" s="15">
        <v>18000</v>
      </c>
      <c r="E441" s="15">
        <v>-8104.45</v>
      </c>
    </row>
    <row r="442" spans="2:5" outlineLevel="2" x14ac:dyDescent="0.2">
      <c r="B442" s="15">
        <v>30</v>
      </c>
      <c r="C442" s="15" t="s">
        <v>318</v>
      </c>
      <c r="D442" s="15">
        <v>34124</v>
      </c>
      <c r="E442" s="15">
        <v>-8264.35</v>
      </c>
    </row>
    <row r="443" spans="2:5" outlineLevel="2" x14ac:dyDescent="0.2">
      <c r="B443" s="15">
        <v>30</v>
      </c>
      <c r="C443" s="15" t="s">
        <v>318</v>
      </c>
      <c r="D443" s="15">
        <v>34141</v>
      </c>
      <c r="E443" s="15">
        <v>-8264.35</v>
      </c>
    </row>
    <row r="444" spans="2:5" outlineLevel="2" x14ac:dyDescent="0.2">
      <c r="B444" s="15">
        <v>30</v>
      </c>
      <c r="C444" s="15" t="s">
        <v>318</v>
      </c>
      <c r="D444" s="15">
        <v>11040</v>
      </c>
      <c r="E444" s="15">
        <v>-8334.7800000000007</v>
      </c>
    </row>
    <row r="445" spans="2:5" outlineLevel="2" x14ac:dyDescent="0.2">
      <c r="B445" s="15">
        <v>30</v>
      </c>
      <c r="C445" s="15" t="s">
        <v>318</v>
      </c>
      <c r="D445" s="15">
        <v>9004</v>
      </c>
      <c r="E445" s="15">
        <v>-8381.74</v>
      </c>
    </row>
    <row r="446" spans="2:5" outlineLevel="2" x14ac:dyDescent="0.2">
      <c r="B446" s="15">
        <v>30</v>
      </c>
      <c r="C446" s="15" t="s">
        <v>318</v>
      </c>
      <c r="D446" s="15">
        <v>30105</v>
      </c>
      <c r="E446" s="15">
        <v>-8389.57</v>
      </c>
    </row>
    <row r="447" spans="2:5" outlineLevel="2" x14ac:dyDescent="0.2">
      <c r="B447" s="15">
        <v>30</v>
      </c>
      <c r="C447" s="15" t="s">
        <v>318</v>
      </c>
      <c r="D447" s="15">
        <v>30114</v>
      </c>
      <c r="E447" s="15">
        <v>-8389.57</v>
      </c>
    </row>
    <row r="448" spans="2:5" outlineLevel="2" x14ac:dyDescent="0.2">
      <c r="B448" s="15">
        <v>30</v>
      </c>
      <c r="C448" s="15" t="s">
        <v>318</v>
      </c>
      <c r="D448" s="15">
        <v>34222</v>
      </c>
      <c r="E448" s="15">
        <v>-8389.57</v>
      </c>
    </row>
    <row r="449" spans="2:5" outlineLevel="2" x14ac:dyDescent="0.2">
      <c r="B449" s="15">
        <v>30</v>
      </c>
      <c r="C449" s="15" t="s">
        <v>318</v>
      </c>
      <c r="D449" s="15">
        <v>34222</v>
      </c>
      <c r="E449" s="15">
        <v>-8389.57</v>
      </c>
    </row>
    <row r="450" spans="2:5" outlineLevel="2" x14ac:dyDescent="0.2">
      <c r="B450" s="15">
        <v>30</v>
      </c>
      <c r="C450" s="15" t="s">
        <v>318</v>
      </c>
      <c r="D450" s="15">
        <v>34222</v>
      </c>
      <c r="E450" s="15">
        <v>-8389.57</v>
      </c>
    </row>
    <row r="451" spans="2:5" outlineLevel="2" x14ac:dyDescent="0.2">
      <c r="B451" s="15">
        <v>30</v>
      </c>
      <c r="C451" s="15" t="s">
        <v>318</v>
      </c>
      <c r="D451" s="15">
        <v>34222</v>
      </c>
      <c r="E451" s="15">
        <v>-8389.57</v>
      </c>
    </row>
    <row r="452" spans="2:5" outlineLevel="2" x14ac:dyDescent="0.2">
      <c r="B452" s="15">
        <v>30</v>
      </c>
      <c r="C452" s="15" t="s">
        <v>318</v>
      </c>
      <c r="D452" s="15">
        <v>36491</v>
      </c>
      <c r="E452" s="15">
        <v>-8389.57</v>
      </c>
    </row>
    <row r="453" spans="2:5" outlineLevel="2" x14ac:dyDescent="0.2">
      <c r="B453" s="15">
        <v>30</v>
      </c>
      <c r="C453" s="15" t="s">
        <v>318</v>
      </c>
      <c r="D453" s="15">
        <v>9146</v>
      </c>
      <c r="E453" s="15">
        <v>-8520.19</v>
      </c>
    </row>
    <row r="454" spans="2:5" outlineLevel="2" x14ac:dyDescent="0.2">
      <c r="B454" s="15">
        <v>30</v>
      </c>
      <c r="C454" s="15" t="s">
        <v>318</v>
      </c>
      <c r="D454" s="15">
        <v>15039</v>
      </c>
      <c r="E454" s="15">
        <v>-9140.8700000000008</v>
      </c>
    </row>
    <row r="455" spans="2:5" outlineLevel="2" x14ac:dyDescent="0.2">
      <c r="B455" s="15">
        <v>30</v>
      </c>
      <c r="C455" s="15" t="s">
        <v>318</v>
      </c>
      <c r="D455" s="15">
        <v>36491</v>
      </c>
      <c r="E455" s="15">
        <v>-9399.1299999999992</v>
      </c>
    </row>
    <row r="456" spans="2:5" outlineLevel="2" x14ac:dyDescent="0.2">
      <c r="B456" s="15">
        <v>30</v>
      </c>
      <c r="C456" s="15" t="s">
        <v>318</v>
      </c>
      <c r="D456" s="15">
        <v>15955</v>
      </c>
      <c r="E456" s="15">
        <v>-10017.39</v>
      </c>
    </row>
    <row r="457" spans="2:5" outlineLevel="2" x14ac:dyDescent="0.2">
      <c r="B457" s="15">
        <v>30</v>
      </c>
      <c r="C457" s="15" t="s">
        <v>318</v>
      </c>
      <c r="D457" s="15">
        <v>16000</v>
      </c>
      <c r="E457" s="15">
        <v>-10017.39</v>
      </c>
    </row>
    <row r="458" spans="2:5" outlineLevel="2" x14ac:dyDescent="0.2">
      <c r="B458" s="15">
        <v>30</v>
      </c>
      <c r="C458" s="15" t="s">
        <v>318</v>
      </c>
      <c r="D458" s="15">
        <v>14057</v>
      </c>
      <c r="E458" s="15">
        <v>-10434.780000000001</v>
      </c>
    </row>
    <row r="459" spans="2:5" outlineLevel="2" x14ac:dyDescent="0.2">
      <c r="B459" s="15">
        <v>30</v>
      </c>
      <c r="C459" s="15" t="s">
        <v>318</v>
      </c>
      <c r="D459" s="15">
        <v>16047</v>
      </c>
      <c r="E459" s="15">
        <v>-10956.52</v>
      </c>
    </row>
    <row r="460" spans="2:5" outlineLevel="2" x14ac:dyDescent="0.2">
      <c r="B460" s="15">
        <v>30</v>
      </c>
      <c r="C460" s="15" t="s">
        <v>318</v>
      </c>
      <c r="D460" s="15">
        <v>11021</v>
      </c>
      <c r="E460" s="15">
        <v>-11739.13</v>
      </c>
    </row>
    <row r="461" spans="2:5" outlineLevel="2" x14ac:dyDescent="0.2">
      <c r="B461" s="15">
        <v>30</v>
      </c>
      <c r="C461" s="15" t="s">
        <v>318</v>
      </c>
      <c r="D461" s="15">
        <v>11021</v>
      </c>
      <c r="E461" s="15">
        <v>-11739.13</v>
      </c>
    </row>
    <row r="462" spans="2:5" outlineLevel="2" x14ac:dyDescent="0.2">
      <c r="B462" s="15">
        <v>30</v>
      </c>
      <c r="C462" s="15" t="s">
        <v>318</v>
      </c>
      <c r="D462" s="15">
        <v>30114</v>
      </c>
      <c r="E462" s="15">
        <v>-12521.74</v>
      </c>
    </row>
    <row r="463" spans="2:5" outlineLevel="2" x14ac:dyDescent="0.2">
      <c r="B463" s="15">
        <v>30</v>
      </c>
      <c r="C463" s="15" t="s">
        <v>318</v>
      </c>
      <c r="D463" s="15">
        <v>30134</v>
      </c>
      <c r="E463" s="15">
        <v>-12521.74</v>
      </c>
    </row>
    <row r="464" spans="2:5" outlineLevel="2" x14ac:dyDescent="0.2">
      <c r="B464" s="15">
        <v>30</v>
      </c>
      <c r="C464" s="15" t="s">
        <v>318</v>
      </c>
      <c r="D464" s="15">
        <v>30134</v>
      </c>
      <c r="E464" s="15">
        <v>-12521.74</v>
      </c>
    </row>
    <row r="465" spans="2:5" outlineLevel="2" x14ac:dyDescent="0.2">
      <c r="B465" s="15">
        <v>30</v>
      </c>
      <c r="C465" s="15" t="s">
        <v>318</v>
      </c>
      <c r="D465" s="15">
        <v>34141</v>
      </c>
      <c r="E465" s="15">
        <v>-12521.74</v>
      </c>
    </row>
    <row r="466" spans="2:5" outlineLevel="2" x14ac:dyDescent="0.2">
      <c r="B466" s="15">
        <v>30</v>
      </c>
      <c r="C466" s="15" t="s">
        <v>318</v>
      </c>
      <c r="D466" s="15">
        <v>14038</v>
      </c>
      <c r="E466" s="15">
        <v>-12738.37</v>
      </c>
    </row>
    <row r="467" spans="2:5" outlineLevel="2" x14ac:dyDescent="0.2">
      <c r="B467" s="15">
        <v>30</v>
      </c>
      <c r="C467" s="15" t="s">
        <v>318</v>
      </c>
      <c r="D467" s="15">
        <v>30114</v>
      </c>
      <c r="E467" s="15">
        <v>-13006.96</v>
      </c>
    </row>
    <row r="468" spans="2:5" outlineLevel="2" x14ac:dyDescent="0.2">
      <c r="B468" s="15">
        <v>30</v>
      </c>
      <c r="C468" s="15" t="s">
        <v>318</v>
      </c>
      <c r="D468" s="15">
        <v>28123</v>
      </c>
      <c r="E468" s="15">
        <v>-13069.57</v>
      </c>
    </row>
    <row r="469" spans="2:5" outlineLevel="2" x14ac:dyDescent="0.2">
      <c r="B469" s="15">
        <v>30</v>
      </c>
      <c r="C469" s="15" t="s">
        <v>318</v>
      </c>
      <c r="D469" s="15">
        <v>34141</v>
      </c>
      <c r="E469" s="15">
        <v>-13278.26</v>
      </c>
    </row>
    <row r="470" spans="2:5" outlineLevel="2" x14ac:dyDescent="0.2">
      <c r="B470" s="15">
        <v>30</v>
      </c>
      <c r="C470" s="15" t="s">
        <v>318</v>
      </c>
      <c r="D470" s="15">
        <v>9004</v>
      </c>
      <c r="E470" s="15">
        <v>-13398.26</v>
      </c>
    </row>
    <row r="471" spans="2:5" outlineLevel="2" x14ac:dyDescent="0.2">
      <c r="B471" s="15">
        <v>30</v>
      </c>
      <c r="C471" s="15" t="s">
        <v>318</v>
      </c>
      <c r="D471" s="15">
        <v>34141</v>
      </c>
      <c r="E471" s="15">
        <v>-13977.39</v>
      </c>
    </row>
    <row r="472" spans="2:5" outlineLevel="2" x14ac:dyDescent="0.2">
      <c r="B472" s="15">
        <v>30</v>
      </c>
      <c r="C472" s="15" t="s">
        <v>318</v>
      </c>
      <c r="D472" s="15">
        <v>21041</v>
      </c>
      <c r="E472" s="15">
        <v>-15589.57</v>
      </c>
    </row>
    <row r="473" spans="2:5" outlineLevel="2" x14ac:dyDescent="0.2">
      <c r="B473" s="15">
        <v>30</v>
      </c>
      <c r="C473" s="15" t="s">
        <v>318</v>
      </c>
      <c r="D473" s="15">
        <v>30001</v>
      </c>
      <c r="E473" s="15">
        <v>-16356.52</v>
      </c>
    </row>
    <row r="474" spans="2:5" outlineLevel="2" x14ac:dyDescent="0.2">
      <c r="B474" s="15">
        <v>30</v>
      </c>
      <c r="C474" s="15" t="s">
        <v>318</v>
      </c>
      <c r="D474" s="15">
        <v>34221</v>
      </c>
      <c r="E474" s="15">
        <v>-19565.22</v>
      </c>
    </row>
    <row r="475" spans="2:5" outlineLevel="2" x14ac:dyDescent="0.2">
      <c r="B475" s="15">
        <v>30</v>
      </c>
      <c r="C475" s="15" t="s">
        <v>318</v>
      </c>
      <c r="D475" s="15">
        <v>16047</v>
      </c>
      <c r="E475" s="15">
        <v>-19909.57</v>
      </c>
    </row>
    <row r="476" spans="2:5" outlineLevel="2" x14ac:dyDescent="0.2">
      <c r="B476" s="15">
        <v>30</v>
      </c>
      <c r="C476" s="15" t="s">
        <v>318</v>
      </c>
      <c r="D476" s="15">
        <v>31036</v>
      </c>
      <c r="E476" s="15">
        <v>-21161.74</v>
      </c>
    </row>
    <row r="477" spans="2:5" outlineLevel="2" x14ac:dyDescent="0.2">
      <c r="B477" s="15">
        <v>30</v>
      </c>
      <c r="C477" s="15" t="s">
        <v>318</v>
      </c>
      <c r="D477" s="15">
        <v>17023</v>
      </c>
      <c r="E477" s="15">
        <v>-21329.83</v>
      </c>
    </row>
    <row r="478" spans="2:5" outlineLevel="2" x14ac:dyDescent="0.2">
      <c r="B478" s="15">
        <v>30</v>
      </c>
      <c r="C478" s="15" t="s">
        <v>318</v>
      </c>
      <c r="D478" s="15">
        <v>16000</v>
      </c>
      <c r="E478" s="15">
        <v>-23373.91</v>
      </c>
    </row>
    <row r="479" spans="2:5" outlineLevel="2" x14ac:dyDescent="0.2">
      <c r="B479" s="15">
        <v>30</v>
      </c>
      <c r="C479" s="15" t="s">
        <v>318</v>
      </c>
      <c r="D479" s="15">
        <v>34107</v>
      </c>
      <c r="E479" s="15">
        <v>-23478.26</v>
      </c>
    </row>
    <row r="480" spans="2:5" outlineLevel="2" x14ac:dyDescent="0.2">
      <c r="B480" s="15">
        <v>30</v>
      </c>
      <c r="C480" s="15" t="s">
        <v>318</v>
      </c>
      <c r="D480" s="15">
        <v>26009</v>
      </c>
      <c r="E480" s="15">
        <v>-30286.7</v>
      </c>
    </row>
    <row r="481" spans="2:5" outlineLevel="2" x14ac:dyDescent="0.2">
      <c r="B481" s="15">
        <v>30</v>
      </c>
      <c r="C481" s="15" t="s">
        <v>318</v>
      </c>
      <c r="D481" s="15">
        <v>16052</v>
      </c>
      <c r="E481" s="15">
        <v>-31554.78</v>
      </c>
    </row>
    <row r="482" spans="2:5" outlineLevel="2" x14ac:dyDescent="0.2">
      <c r="B482" s="15">
        <v>30</v>
      </c>
      <c r="C482" s="15" t="s">
        <v>318</v>
      </c>
      <c r="D482" s="15">
        <v>34103</v>
      </c>
      <c r="E482" s="15">
        <v>-32024.35</v>
      </c>
    </row>
    <row r="483" spans="2:5" outlineLevel="2" x14ac:dyDescent="0.2">
      <c r="B483" s="15">
        <v>30</v>
      </c>
      <c r="C483" s="15" t="s">
        <v>318</v>
      </c>
      <c r="D483" s="15">
        <v>16000</v>
      </c>
      <c r="E483" s="15">
        <v>-62608.7</v>
      </c>
    </row>
    <row r="484" spans="2:5" outlineLevel="2" x14ac:dyDescent="0.2">
      <c r="B484" s="15">
        <v>30</v>
      </c>
      <c r="C484" s="15" t="s">
        <v>318</v>
      </c>
      <c r="D484" s="15">
        <v>34128</v>
      </c>
      <c r="E484" s="15">
        <v>-166006.96</v>
      </c>
    </row>
    <row r="485" spans="2:5" outlineLevel="1" x14ac:dyDescent="0.2">
      <c r="B485" s="15"/>
      <c r="C485" s="27" t="s">
        <v>596</v>
      </c>
      <c r="D485" s="15"/>
      <c r="E485" s="15">
        <f>SUBTOTAL(9,E271:E484)</f>
        <v>-1200860.0599999998</v>
      </c>
    </row>
    <row r="486" spans="2:5" x14ac:dyDescent="0.2">
      <c r="B486" s="15"/>
      <c r="C486" s="27" t="s">
        <v>552</v>
      </c>
      <c r="D486" s="15"/>
      <c r="E486" s="15">
        <f>SUBTOTAL(9,E2:E484)</f>
        <v>-2616608.0899999994</v>
      </c>
    </row>
  </sheetData>
  <phoneticPr fontId="8" type="noConversion"/>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6"/>
  <dimension ref="A2:L2437"/>
  <sheetViews>
    <sheetView showGridLines="0" topLeftCell="B1" zoomScale="90" zoomScaleNormal="90" workbookViewId="0">
      <selection activeCell="P14" sqref="P14"/>
    </sheetView>
  </sheetViews>
  <sheetFormatPr baseColWidth="10" defaultColWidth="8.85546875" defaultRowHeight="12.75" x14ac:dyDescent="0.2"/>
  <cols>
    <col min="1" max="1" width="6.140625" customWidth="1"/>
    <col min="2" max="2" width="11.85546875" customWidth="1"/>
    <col min="3" max="3" width="12.28515625" customWidth="1"/>
    <col min="4" max="4" width="9.42578125" customWidth="1"/>
    <col min="5" max="5" width="38.140625" bestFit="1" customWidth="1"/>
    <col min="6" max="6" width="10" customWidth="1"/>
    <col min="7" max="7" width="7.5703125" bestFit="1" customWidth="1"/>
    <col min="8" max="8" width="11.140625" bestFit="1" customWidth="1"/>
    <col min="9" max="9" width="15.42578125" customWidth="1"/>
    <col min="10" max="10" width="13.42578125" bestFit="1" customWidth="1"/>
    <col min="11" max="11" width="13" customWidth="1"/>
    <col min="12" max="12" width="8.28515625" customWidth="1"/>
  </cols>
  <sheetData>
    <row r="2" spans="1:12" x14ac:dyDescent="0.2">
      <c r="D2" t="s">
        <v>319</v>
      </c>
      <c r="E2" t="s">
        <v>319</v>
      </c>
      <c r="H2" t="s">
        <v>319</v>
      </c>
    </row>
    <row r="3" spans="1:12" s="9" customFormat="1" x14ac:dyDescent="0.2">
      <c r="A3" s="131" t="s">
        <v>320</v>
      </c>
      <c r="B3" s="132" t="s">
        <v>3</v>
      </c>
      <c r="C3" s="132" t="s">
        <v>321</v>
      </c>
      <c r="D3" s="132" t="s">
        <v>296</v>
      </c>
      <c r="E3" s="132" t="s">
        <v>322</v>
      </c>
      <c r="F3" s="132" t="s">
        <v>323</v>
      </c>
      <c r="G3" s="132" t="s">
        <v>1</v>
      </c>
      <c r="H3" s="132" t="s">
        <v>324</v>
      </c>
      <c r="I3" s="132" t="s">
        <v>325</v>
      </c>
      <c r="J3" s="132" t="s">
        <v>326</v>
      </c>
      <c r="K3" s="132" t="s">
        <v>327</v>
      </c>
      <c r="L3" s="133" t="s">
        <v>328</v>
      </c>
    </row>
    <row r="4" spans="1:12" x14ac:dyDescent="0.2">
      <c r="A4" s="129">
        <v>30</v>
      </c>
      <c r="B4" s="15" t="s">
        <v>329</v>
      </c>
      <c r="C4" s="15">
        <v>5008</v>
      </c>
      <c r="D4" s="15">
        <v>16052</v>
      </c>
      <c r="E4" s="15" t="s">
        <v>363</v>
      </c>
      <c r="F4" s="15">
        <v>276254</v>
      </c>
      <c r="G4" s="15" t="s">
        <v>123</v>
      </c>
      <c r="H4" s="15">
        <v>15844.88</v>
      </c>
      <c r="I4" s="30">
        <v>433.3</v>
      </c>
      <c r="J4" s="30">
        <v>48.14</v>
      </c>
      <c r="K4" s="15">
        <v>0.3</v>
      </c>
      <c r="L4" s="130">
        <v>2</v>
      </c>
    </row>
    <row r="5" spans="1:12" x14ac:dyDescent="0.2">
      <c r="A5" s="129">
        <v>30</v>
      </c>
      <c r="B5" s="15" t="s">
        <v>329</v>
      </c>
      <c r="C5" s="15">
        <v>5008</v>
      </c>
      <c r="D5" s="15">
        <v>16052</v>
      </c>
      <c r="E5" s="15" t="s">
        <v>363</v>
      </c>
      <c r="F5" s="15">
        <v>276254</v>
      </c>
      <c r="G5" s="15" t="s">
        <v>331</v>
      </c>
      <c r="H5" s="15">
        <v>15844.88</v>
      </c>
      <c r="I5" s="30">
        <v>389.23</v>
      </c>
      <c r="J5" s="30">
        <v>43.25</v>
      </c>
      <c r="K5" s="15">
        <v>0.27</v>
      </c>
      <c r="L5" s="130">
        <v>2</v>
      </c>
    </row>
    <row r="6" spans="1:12" x14ac:dyDescent="0.2">
      <c r="A6" s="129">
        <v>30</v>
      </c>
      <c r="B6" s="15" t="s">
        <v>329</v>
      </c>
      <c r="C6" s="15">
        <v>5008</v>
      </c>
      <c r="D6" s="15">
        <v>16052</v>
      </c>
      <c r="E6" s="15" t="s">
        <v>363</v>
      </c>
      <c r="F6" s="15">
        <v>276254</v>
      </c>
      <c r="G6" s="15" t="s">
        <v>332</v>
      </c>
      <c r="H6" s="15">
        <v>15844.88</v>
      </c>
      <c r="I6" s="30">
        <v>389.23</v>
      </c>
      <c r="J6" s="30">
        <v>43.25</v>
      </c>
      <c r="K6" s="15">
        <v>0.27</v>
      </c>
      <c r="L6" s="130">
        <v>2</v>
      </c>
    </row>
    <row r="7" spans="1:12" x14ac:dyDescent="0.2">
      <c r="A7" s="129">
        <v>30</v>
      </c>
      <c r="B7" s="15" t="s">
        <v>329</v>
      </c>
      <c r="C7" s="15">
        <v>5008</v>
      </c>
      <c r="D7" s="15">
        <v>35600</v>
      </c>
      <c r="E7" s="15" t="s">
        <v>404</v>
      </c>
      <c r="F7" s="15">
        <v>276240</v>
      </c>
      <c r="G7" s="15" t="s">
        <v>331</v>
      </c>
      <c r="H7" s="15">
        <v>47200.88</v>
      </c>
      <c r="I7" s="30">
        <v>1362.31</v>
      </c>
      <c r="J7" s="30">
        <v>151.37</v>
      </c>
      <c r="K7" s="15">
        <v>0.32</v>
      </c>
      <c r="L7" s="130">
        <v>7</v>
      </c>
    </row>
    <row r="8" spans="1:12" x14ac:dyDescent="0.2">
      <c r="A8" s="129">
        <v>30</v>
      </c>
      <c r="B8" s="15" t="s">
        <v>329</v>
      </c>
      <c r="C8" s="15">
        <v>5008</v>
      </c>
      <c r="D8" s="15">
        <v>35600</v>
      </c>
      <c r="E8" s="15" t="s">
        <v>404</v>
      </c>
      <c r="F8" s="15">
        <v>276240</v>
      </c>
      <c r="G8" s="15" t="s">
        <v>332</v>
      </c>
      <c r="H8" s="15">
        <v>47200.88</v>
      </c>
      <c r="I8" s="30">
        <v>1167.7</v>
      </c>
      <c r="J8" s="30">
        <v>129.74</v>
      </c>
      <c r="K8" s="15">
        <v>0.27</v>
      </c>
      <c r="L8" s="130">
        <v>6</v>
      </c>
    </row>
    <row r="9" spans="1:12" x14ac:dyDescent="0.2">
      <c r="A9" s="129">
        <v>30</v>
      </c>
      <c r="B9" s="15" t="s">
        <v>329</v>
      </c>
      <c r="C9" s="15">
        <v>5008</v>
      </c>
      <c r="D9" s="15">
        <v>35600</v>
      </c>
      <c r="E9" s="15" t="s">
        <v>404</v>
      </c>
      <c r="F9" s="15">
        <v>276240</v>
      </c>
      <c r="G9" s="15" t="s">
        <v>127</v>
      </c>
      <c r="H9" s="15">
        <v>47200.88</v>
      </c>
      <c r="I9" s="30">
        <v>210.22</v>
      </c>
      <c r="J9" s="30">
        <v>23.36</v>
      </c>
      <c r="K9" s="15">
        <v>0.05</v>
      </c>
      <c r="L9" s="130">
        <v>1</v>
      </c>
    </row>
    <row r="10" spans="1:12" x14ac:dyDescent="0.2">
      <c r="A10" s="129">
        <v>30</v>
      </c>
      <c r="B10" s="15" t="s">
        <v>329</v>
      </c>
      <c r="C10" s="15">
        <v>5008</v>
      </c>
      <c r="D10" s="15">
        <v>35600</v>
      </c>
      <c r="E10" s="15" t="s">
        <v>404</v>
      </c>
      <c r="F10" s="15">
        <v>276240</v>
      </c>
      <c r="G10" s="15" t="s">
        <v>339</v>
      </c>
      <c r="H10" s="15">
        <v>47200.88</v>
      </c>
      <c r="I10" s="30">
        <v>240.52</v>
      </c>
      <c r="J10" s="30">
        <v>26.72</v>
      </c>
      <c r="K10" s="15">
        <v>0.06</v>
      </c>
      <c r="L10" s="130">
        <v>1</v>
      </c>
    </row>
    <row r="11" spans="1:12" x14ac:dyDescent="0.2">
      <c r="A11" s="129">
        <v>30</v>
      </c>
      <c r="B11" s="15" t="s">
        <v>329</v>
      </c>
      <c r="C11" s="15">
        <v>5008</v>
      </c>
      <c r="D11" s="15">
        <v>35600</v>
      </c>
      <c r="E11" s="15" t="s">
        <v>404</v>
      </c>
      <c r="F11" s="15">
        <v>276240</v>
      </c>
      <c r="G11" s="15" t="s">
        <v>333</v>
      </c>
      <c r="H11" s="15">
        <v>47200.88</v>
      </c>
      <c r="I11" s="30">
        <v>962.06</v>
      </c>
      <c r="J11" s="30">
        <v>106.9</v>
      </c>
      <c r="K11" s="15">
        <v>0.23</v>
      </c>
      <c r="L11" s="130">
        <v>4</v>
      </c>
    </row>
    <row r="12" spans="1:12" x14ac:dyDescent="0.2">
      <c r="A12" s="129">
        <v>30</v>
      </c>
      <c r="B12" s="15" t="s">
        <v>329</v>
      </c>
      <c r="C12" s="15">
        <v>5008</v>
      </c>
      <c r="D12" s="15">
        <v>35600</v>
      </c>
      <c r="E12" s="15" t="s">
        <v>404</v>
      </c>
      <c r="F12" s="15">
        <v>276240</v>
      </c>
      <c r="G12" s="15" t="s">
        <v>111</v>
      </c>
      <c r="H12" s="15">
        <v>47200.88</v>
      </c>
      <c r="I12" s="30">
        <v>665.55</v>
      </c>
      <c r="J12" s="30">
        <v>73.95</v>
      </c>
      <c r="K12" s="15">
        <v>0.16</v>
      </c>
      <c r="L12" s="130">
        <v>5</v>
      </c>
    </row>
    <row r="13" spans="1:12" x14ac:dyDescent="0.2">
      <c r="A13" s="129">
        <v>30</v>
      </c>
      <c r="B13" s="15" t="s">
        <v>329</v>
      </c>
      <c r="C13" s="15">
        <v>5008</v>
      </c>
      <c r="D13" s="15">
        <v>7029</v>
      </c>
      <c r="E13" s="15" t="s">
        <v>340</v>
      </c>
      <c r="F13" s="15">
        <v>278143</v>
      </c>
      <c r="G13" s="15" t="s">
        <v>123</v>
      </c>
      <c r="H13" s="15">
        <v>14344.51</v>
      </c>
      <c r="I13" s="30">
        <v>216.64</v>
      </c>
      <c r="J13" s="30">
        <v>66.55</v>
      </c>
      <c r="K13" s="15">
        <v>0.46</v>
      </c>
      <c r="L13" s="130">
        <v>1</v>
      </c>
    </row>
    <row r="14" spans="1:12" x14ac:dyDescent="0.2">
      <c r="A14" s="129">
        <v>30</v>
      </c>
      <c r="B14" s="15" t="s">
        <v>329</v>
      </c>
      <c r="C14" s="15">
        <v>5008</v>
      </c>
      <c r="D14" s="15">
        <v>7029</v>
      </c>
      <c r="E14" s="15" t="s">
        <v>340</v>
      </c>
      <c r="F14" s="15">
        <v>278143</v>
      </c>
      <c r="G14" s="15" t="s">
        <v>331</v>
      </c>
      <c r="H14" s="15">
        <v>14344.51</v>
      </c>
      <c r="I14" s="30">
        <v>194.61</v>
      </c>
      <c r="J14" s="30">
        <v>59.78</v>
      </c>
      <c r="K14" s="15">
        <v>0.42</v>
      </c>
      <c r="L14" s="130">
        <v>1</v>
      </c>
    </row>
    <row r="15" spans="1:12" x14ac:dyDescent="0.2">
      <c r="A15" s="129">
        <v>30</v>
      </c>
      <c r="B15" s="15" t="s">
        <v>329</v>
      </c>
      <c r="C15" s="15">
        <v>5008</v>
      </c>
      <c r="D15" s="15">
        <v>7029</v>
      </c>
      <c r="E15" s="15" t="s">
        <v>340</v>
      </c>
      <c r="F15" s="15">
        <v>278143</v>
      </c>
      <c r="G15" s="15" t="s">
        <v>332</v>
      </c>
      <c r="H15" s="15">
        <v>14344.51</v>
      </c>
      <c r="I15" s="30">
        <v>194.61</v>
      </c>
      <c r="J15" s="30">
        <v>59.78</v>
      </c>
      <c r="K15" s="15">
        <v>0.42</v>
      </c>
      <c r="L15" s="130">
        <v>1</v>
      </c>
    </row>
    <row r="16" spans="1:12" x14ac:dyDescent="0.2">
      <c r="A16" s="129">
        <v>30</v>
      </c>
      <c r="B16" s="15" t="s">
        <v>329</v>
      </c>
      <c r="C16" s="15">
        <v>5008</v>
      </c>
      <c r="D16" s="15">
        <v>7029</v>
      </c>
      <c r="E16" s="15" t="s">
        <v>340</v>
      </c>
      <c r="F16" s="15">
        <v>278143</v>
      </c>
      <c r="G16" s="15" t="s">
        <v>127</v>
      </c>
      <c r="H16" s="15">
        <v>14344.51</v>
      </c>
      <c r="I16" s="30">
        <v>210.22</v>
      </c>
      <c r="J16" s="30">
        <v>64.569999999999993</v>
      </c>
      <c r="K16" s="15">
        <v>0.45</v>
      </c>
      <c r="L16" s="130">
        <v>1</v>
      </c>
    </row>
    <row r="17" spans="1:12" x14ac:dyDescent="0.2">
      <c r="A17" s="129">
        <v>30</v>
      </c>
      <c r="B17" s="15" t="s">
        <v>329</v>
      </c>
      <c r="C17" s="15">
        <v>5008</v>
      </c>
      <c r="D17" s="15">
        <v>7029</v>
      </c>
      <c r="E17" s="15" t="s">
        <v>340</v>
      </c>
      <c r="F17" s="15">
        <v>278143</v>
      </c>
      <c r="G17" s="15" t="s">
        <v>333</v>
      </c>
      <c r="H17" s="15">
        <v>14344.51</v>
      </c>
      <c r="I17" s="30">
        <v>240.51</v>
      </c>
      <c r="J17" s="30">
        <v>73.88</v>
      </c>
      <c r="K17" s="15">
        <v>0.52</v>
      </c>
      <c r="L17" s="130">
        <v>1</v>
      </c>
    </row>
    <row r="18" spans="1:12" x14ac:dyDescent="0.2">
      <c r="A18" s="129">
        <v>30</v>
      </c>
      <c r="B18" s="15" t="s">
        <v>329</v>
      </c>
      <c r="C18" s="15">
        <v>5008</v>
      </c>
      <c r="D18" s="15">
        <v>14033</v>
      </c>
      <c r="E18" s="15" t="s">
        <v>357</v>
      </c>
      <c r="F18" s="15">
        <v>275658</v>
      </c>
      <c r="G18" s="15" t="s">
        <v>331</v>
      </c>
      <c r="H18" s="15">
        <v>15183.78</v>
      </c>
      <c r="I18" s="30">
        <v>2919.24</v>
      </c>
      <c r="J18" s="30">
        <v>324.36</v>
      </c>
      <c r="K18" s="15">
        <v>2.14</v>
      </c>
      <c r="L18" s="130">
        <v>15</v>
      </c>
    </row>
    <row r="19" spans="1:12" x14ac:dyDescent="0.2">
      <c r="A19" s="129">
        <v>30</v>
      </c>
      <c r="B19" s="15" t="s">
        <v>329</v>
      </c>
      <c r="C19" s="15">
        <v>5008</v>
      </c>
      <c r="D19" s="15">
        <v>14033</v>
      </c>
      <c r="E19" s="15" t="s">
        <v>357</v>
      </c>
      <c r="F19" s="15">
        <v>275658</v>
      </c>
      <c r="G19" s="15" t="s">
        <v>332</v>
      </c>
      <c r="H19" s="15">
        <v>15183.78</v>
      </c>
      <c r="I19" s="30">
        <v>1946.16</v>
      </c>
      <c r="J19" s="30">
        <v>216.24</v>
      </c>
      <c r="K19" s="15">
        <v>1.42</v>
      </c>
      <c r="L19" s="130">
        <v>10</v>
      </c>
    </row>
    <row r="20" spans="1:12" x14ac:dyDescent="0.2">
      <c r="A20" s="129">
        <v>30</v>
      </c>
      <c r="B20" s="15" t="s">
        <v>329</v>
      </c>
      <c r="C20" s="15">
        <v>5008</v>
      </c>
      <c r="D20" s="15">
        <v>14033</v>
      </c>
      <c r="E20" s="15" t="s">
        <v>357</v>
      </c>
      <c r="F20" s="15">
        <v>275658</v>
      </c>
      <c r="G20" s="15" t="s">
        <v>339</v>
      </c>
      <c r="H20" s="15">
        <v>15183.78</v>
      </c>
      <c r="I20" s="30">
        <v>721.55</v>
      </c>
      <c r="J20" s="30">
        <v>80.17</v>
      </c>
      <c r="K20" s="15">
        <v>0.53</v>
      </c>
      <c r="L20" s="130">
        <v>3</v>
      </c>
    </row>
    <row r="21" spans="1:12" x14ac:dyDescent="0.2">
      <c r="A21" s="129">
        <v>30</v>
      </c>
      <c r="B21" s="15" t="s">
        <v>329</v>
      </c>
      <c r="C21" s="15">
        <v>5008</v>
      </c>
      <c r="D21" s="15">
        <v>21002</v>
      </c>
      <c r="E21" s="15" t="s">
        <v>375</v>
      </c>
      <c r="F21" s="15">
        <v>278144</v>
      </c>
      <c r="G21" s="15" t="s">
        <v>123</v>
      </c>
      <c r="H21" s="15">
        <v>24525.87</v>
      </c>
      <c r="I21" s="30">
        <v>1083.24</v>
      </c>
      <c r="J21" s="30">
        <v>120.36</v>
      </c>
      <c r="K21" s="15">
        <v>0.49</v>
      </c>
      <c r="L21" s="130">
        <v>5</v>
      </c>
    </row>
    <row r="22" spans="1:12" x14ac:dyDescent="0.2">
      <c r="A22" s="129">
        <v>30</v>
      </c>
      <c r="B22" s="15" t="s">
        <v>329</v>
      </c>
      <c r="C22" s="15">
        <v>5008</v>
      </c>
      <c r="D22" s="15">
        <v>30129</v>
      </c>
      <c r="E22" s="15" t="s">
        <v>390</v>
      </c>
      <c r="F22" s="15">
        <v>276028</v>
      </c>
      <c r="G22" s="15" t="s">
        <v>331</v>
      </c>
      <c r="H22" s="15">
        <v>20980.28</v>
      </c>
      <c r="I22" s="30">
        <v>1946.16</v>
      </c>
      <c r="J22" s="30">
        <v>216.24</v>
      </c>
      <c r="K22" s="15">
        <v>1.03</v>
      </c>
      <c r="L22" s="130">
        <v>10</v>
      </c>
    </row>
    <row r="23" spans="1:12" x14ac:dyDescent="0.2">
      <c r="A23" s="129">
        <v>30</v>
      </c>
      <c r="B23" s="15" t="s">
        <v>329</v>
      </c>
      <c r="C23" s="15">
        <v>5008</v>
      </c>
      <c r="D23" s="15">
        <v>30129</v>
      </c>
      <c r="E23" s="15" t="s">
        <v>390</v>
      </c>
      <c r="F23" s="15">
        <v>276028</v>
      </c>
      <c r="G23" s="15" t="s">
        <v>333</v>
      </c>
      <c r="H23" s="15">
        <v>20980.28</v>
      </c>
      <c r="I23" s="30">
        <v>2405.16</v>
      </c>
      <c r="J23" s="30">
        <v>267.24</v>
      </c>
      <c r="K23" s="15">
        <v>1.27</v>
      </c>
      <c r="L23" s="130">
        <v>10</v>
      </c>
    </row>
    <row r="24" spans="1:12" x14ac:dyDescent="0.2">
      <c r="A24" s="129">
        <v>30</v>
      </c>
      <c r="B24" s="15" t="s">
        <v>329</v>
      </c>
      <c r="C24" s="15">
        <v>5008</v>
      </c>
      <c r="D24" s="15">
        <v>30129</v>
      </c>
      <c r="E24" s="15" t="s">
        <v>390</v>
      </c>
      <c r="F24" s="15">
        <v>276028</v>
      </c>
      <c r="G24" s="15" t="s">
        <v>111</v>
      </c>
      <c r="H24" s="15">
        <v>20980.28</v>
      </c>
      <c r="I24" s="30">
        <v>1331.1</v>
      </c>
      <c r="J24" s="30">
        <v>147.9</v>
      </c>
      <c r="K24" s="15">
        <v>0.7</v>
      </c>
      <c r="L24" s="130">
        <v>10</v>
      </c>
    </row>
    <row r="25" spans="1:12" x14ac:dyDescent="0.2">
      <c r="A25" s="129">
        <v>30</v>
      </c>
      <c r="B25" s="15" t="s">
        <v>329</v>
      </c>
      <c r="C25" s="15">
        <v>5008</v>
      </c>
      <c r="D25" s="15">
        <v>24017</v>
      </c>
      <c r="E25" s="15" t="s">
        <v>381</v>
      </c>
      <c r="F25" s="15">
        <v>274727</v>
      </c>
      <c r="G25" s="15" t="s">
        <v>111</v>
      </c>
      <c r="H25" s="15">
        <v>15465.42</v>
      </c>
      <c r="I25" s="30">
        <v>665.55</v>
      </c>
      <c r="J25" s="30">
        <v>204.45</v>
      </c>
      <c r="K25" s="15">
        <v>1.32</v>
      </c>
      <c r="L25" s="130">
        <v>5</v>
      </c>
    </row>
    <row r="26" spans="1:12" x14ac:dyDescent="0.2">
      <c r="A26" s="129">
        <v>30</v>
      </c>
      <c r="B26" s="15" t="s">
        <v>329</v>
      </c>
      <c r="C26" s="15">
        <v>5008</v>
      </c>
      <c r="D26" s="15">
        <v>28123</v>
      </c>
      <c r="E26" s="15" t="s">
        <v>385</v>
      </c>
      <c r="F26" s="15">
        <v>276338</v>
      </c>
      <c r="G26" s="15" t="s">
        <v>123</v>
      </c>
      <c r="H26" s="15">
        <v>10401.879999999999</v>
      </c>
      <c r="I26" s="30">
        <v>1083.24</v>
      </c>
      <c r="J26" s="30">
        <v>120.36</v>
      </c>
      <c r="K26" s="15">
        <v>1.1599999999999999</v>
      </c>
      <c r="L26" s="130">
        <v>5</v>
      </c>
    </row>
    <row r="27" spans="1:12" x14ac:dyDescent="0.2">
      <c r="A27" s="129">
        <v>30</v>
      </c>
      <c r="B27" s="15" t="s">
        <v>329</v>
      </c>
      <c r="C27" s="15">
        <v>5008</v>
      </c>
      <c r="D27" s="15">
        <v>28123</v>
      </c>
      <c r="E27" s="15" t="s">
        <v>385</v>
      </c>
      <c r="F27" s="15">
        <v>276338</v>
      </c>
      <c r="G27" s="15" t="s">
        <v>332</v>
      </c>
      <c r="H27" s="15">
        <v>10401.879999999999</v>
      </c>
      <c r="I27" s="30">
        <v>973.08</v>
      </c>
      <c r="J27" s="30">
        <v>108.12</v>
      </c>
      <c r="K27" s="15">
        <v>1.04</v>
      </c>
      <c r="L27" s="130">
        <v>5</v>
      </c>
    </row>
    <row r="28" spans="1:12" x14ac:dyDescent="0.2">
      <c r="A28" s="129">
        <v>30</v>
      </c>
      <c r="B28" s="15" t="s">
        <v>329</v>
      </c>
      <c r="C28" s="15">
        <v>5008</v>
      </c>
      <c r="D28" s="15">
        <v>21000</v>
      </c>
      <c r="E28" s="15" t="s">
        <v>374</v>
      </c>
      <c r="F28" s="15">
        <v>276583</v>
      </c>
      <c r="G28" s="15" t="s">
        <v>123</v>
      </c>
      <c r="H28" s="15">
        <v>29307.41</v>
      </c>
      <c r="I28" s="30">
        <v>2065.5</v>
      </c>
      <c r="J28" s="30">
        <v>634.5</v>
      </c>
      <c r="K28" s="15">
        <v>2.16</v>
      </c>
      <c r="L28" s="130">
        <v>10</v>
      </c>
    </row>
    <row r="29" spans="1:12" x14ac:dyDescent="0.2">
      <c r="A29" s="129">
        <v>30</v>
      </c>
      <c r="B29" s="15" t="s">
        <v>329</v>
      </c>
      <c r="C29" s="15">
        <v>5008</v>
      </c>
      <c r="D29" s="15">
        <v>21000</v>
      </c>
      <c r="E29" s="15" t="s">
        <v>374</v>
      </c>
      <c r="F29" s="15">
        <v>276972</v>
      </c>
      <c r="G29" s="15" t="s">
        <v>331</v>
      </c>
      <c r="H29" s="15">
        <v>22380.84</v>
      </c>
      <c r="I29" s="30">
        <v>19461.599999999999</v>
      </c>
      <c r="J29" s="30">
        <v>5978.4</v>
      </c>
      <c r="K29" s="15">
        <v>26.71</v>
      </c>
      <c r="L29" s="130">
        <v>100</v>
      </c>
    </row>
    <row r="30" spans="1:12" x14ac:dyDescent="0.2">
      <c r="A30" s="129">
        <v>30</v>
      </c>
      <c r="B30" s="15" t="s">
        <v>329</v>
      </c>
      <c r="C30" s="15">
        <v>5008</v>
      </c>
      <c r="D30" s="15">
        <v>21041</v>
      </c>
      <c r="E30" s="15" t="s">
        <v>379</v>
      </c>
      <c r="F30" s="15">
        <v>274820</v>
      </c>
      <c r="G30" s="15" t="s">
        <v>123</v>
      </c>
      <c r="H30" s="15">
        <v>44188.47</v>
      </c>
      <c r="I30" s="30">
        <v>2065.5</v>
      </c>
      <c r="J30" s="30">
        <v>634.5</v>
      </c>
      <c r="K30" s="15">
        <v>1.44</v>
      </c>
      <c r="L30" s="130">
        <v>10</v>
      </c>
    </row>
    <row r="31" spans="1:12" x14ac:dyDescent="0.2">
      <c r="A31" s="129">
        <v>30</v>
      </c>
      <c r="B31" s="15" t="s">
        <v>329</v>
      </c>
      <c r="C31" s="15">
        <v>5008</v>
      </c>
      <c r="D31" s="15">
        <v>21041</v>
      </c>
      <c r="E31" s="15" t="s">
        <v>379</v>
      </c>
      <c r="F31" s="15">
        <v>274820</v>
      </c>
      <c r="G31" s="15" t="s">
        <v>127</v>
      </c>
      <c r="H31" s="15">
        <v>44188.47</v>
      </c>
      <c r="I31" s="30">
        <v>1891.08</v>
      </c>
      <c r="J31" s="30">
        <v>580.91999999999996</v>
      </c>
      <c r="K31" s="15">
        <v>1.31</v>
      </c>
      <c r="L31" s="130">
        <v>10</v>
      </c>
    </row>
    <row r="32" spans="1:12" x14ac:dyDescent="0.2">
      <c r="A32" s="129">
        <v>30</v>
      </c>
      <c r="B32" s="15" t="s">
        <v>329</v>
      </c>
      <c r="C32" s="15">
        <v>5008</v>
      </c>
      <c r="D32" s="15">
        <v>28200</v>
      </c>
      <c r="E32" s="15" t="s">
        <v>387</v>
      </c>
      <c r="F32" s="15">
        <v>274043</v>
      </c>
      <c r="G32" s="15" t="s">
        <v>123</v>
      </c>
      <c r="H32" s="15">
        <v>21989.41</v>
      </c>
      <c r="I32" s="30">
        <v>2065.5</v>
      </c>
      <c r="J32" s="30">
        <v>229.5</v>
      </c>
      <c r="K32" s="15">
        <v>1.04</v>
      </c>
      <c r="L32" s="130">
        <v>10</v>
      </c>
    </row>
    <row r="33" spans="1:12" x14ac:dyDescent="0.2">
      <c r="A33" s="129">
        <v>30</v>
      </c>
      <c r="B33" s="15" t="s">
        <v>329</v>
      </c>
      <c r="C33" s="15">
        <v>5008</v>
      </c>
      <c r="D33" s="15">
        <v>28200</v>
      </c>
      <c r="E33" s="15" t="s">
        <v>387</v>
      </c>
      <c r="F33" s="15">
        <v>274043</v>
      </c>
      <c r="G33" s="15" t="s">
        <v>131</v>
      </c>
      <c r="H33" s="15">
        <v>21989.41</v>
      </c>
      <c r="I33" s="30">
        <v>1032.75</v>
      </c>
      <c r="J33" s="30">
        <v>114.75</v>
      </c>
      <c r="K33" s="15">
        <v>0.52</v>
      </c>
      <c r="L33" s="130">
        <v>5</v>
      </c>
    </row>
    <row r="34" spans="1:12" x14ac:dyDescent="0.2">
      <c r="A34" s="129">
        <v>30</v>
      </c>
      <c r="B34" s="15" t="s">
        <v>329</v>
      </c>
      <c r="C34" s="15">
        <v>5008</v>
      </c>
      <c r="D34" s="15">
        <v>28200</v>
      </c>
      <c r="E34" s="15" t="s">
        <v>387</v>
      </c>
      <c r="F34" s="15">
        <v>274043</v>
      </c>
      <c r="G34" s="15" t="s">
        <v>331</v>
      </c>
      <c r="H34" s="15">
        <v>21989.41</v>
      </c>
      <c r="I34" s="30">
        <v>899.64</v>
      </c>
      <c r="J34" s="30">
        <v>99.96</v>
      </c>
      <c r="K34" s="15">
        <v>0.45</v>
      </c>
      <c r="L34" s="130">
        <v>5</v>
      </c>
    </row>
    <row r="35" spans="1:12" x14ac:dyDescent="0.2">
      <c r="A35" s="129">
        <v>30</v>
      </c>
      <c r="B35" s="15" t="s">
        <v>329</v>
      </c>
      <c r="C35" s="15">
        <v>5008</v>
      </c>
      <c r="D35" s="15">
        <v>28200</v>
      </c>
      <c r="E35" s="15" t="s">
        <v>387</v>
      </c>
      <c r="F35" s="15">
        <v>274043</v>
      </c>
      <c r="G35" s="15" t="s">
        <v>332</v>
      </c>
      <c r="H35" s="15">
        <v>21989.41</v>
      </c>
      <c r="I35" s="30">
        <v>359.86</v>
      </c>
      <c r="J35" s="30">
        <v>39.979999999999997</v>
      </c>
      <c r="K35" s="15">
        <v>0.18</v>
      </c>
      <c r="L35" s="130">
        <v>2</v>
      </c>
    </row>
    <row r="36" spans="1:12" x14ac:dyDescent="0.2">
      <c r="A36" s="129">
        <v>30</v>
      </c>
      <c r="B36" s="15" t="s">
        <v>329</v>
      </c>
      <c r="C36" s="15">
        <v>5008</v>
      </c>
      <c r="D36" s="15">
        <v>28200</v>
      </c>
      <c r="E36" s="15" t="s">
        <v>387</v>
      </c>
      <c r="F36" s="15">
        <v>274043</v>
      </c>
      <c r="G36" s="15" t="s">
        <v>127</v>
      </c>
      <c r="H36" s="15">
        <v>21989.41</v>
      </c>
      <c r="I36" s="30">
        <v>1891.08</v>
      </c>
      <c r="J36" s="30">
        <v>210.12</v>
      </c>
      <c r="K36" s="15">
        <v>0.96</v>
      </c>
      <c r="L36" s="130">
        <v>10</v>
      </c>
    </row>
    <row r="37" spans="1:12" x14ac:dyDescent="0.2">
      <c r="A37" s="129">
        <v>30</v>
      </c>
      <c r="B37" s="15" t="s">
        <v>329</v>
      </c>
      <c r="C37" s="15">
        <v>5008</v>
      </c>
      <c r="D37" s="15">
        <v>28200</v>
      </c>
      <c r="E37" s="15" t="s">
        <v>387</v>
      </c>
      <c r="F37" s="15">
        <v>274043</v>
      </c>
      <c r="G37" s="15" t="s">
        <v>111</v>
      </c>
      <c r="H37" s="15">
        <v>21989.41</v>
      </c>
      <c r="I37" s="30">
        <v>665.55</v>
      </c>
      <c r="J37" s="30">
        <v>73.95</v>
      </c>
      <c r="K37" s="15">
        <v>0.34</v>
      </c>
      <c r="L37" s="130">
        <v>5</v>
      </c>
    </row>
    <row r="38" spans="1:12" x14ac:dyDescent="0.2">
      <c r="A38" s="129">
        <v>30</v>
      </c>
      <c r="B38" s="15" t="s">
        <v>329</v>
      </c>
      <c r="C38" s="15">
        <v>5008</v>
      </c>
      <c r="D38" s="15">
        <v>20030</v>
      </c>
      <c r="E38" s="15" t="s">
        <v>373</v>
      </c>
      <c r="F38" s="15">
        <v>278223</v>
      </c>
      <c r="G38" s="15" t="s">
        <v>331</v>
      </c>
      <c r="H38" s="15">
        <v>18171.05</v>
      </c>
      <c r="I38" s="30">
        <v>389.23</v>
      </c>
      <c r="J38" s="30">
        <v>119.56</v>
      </c>
      <c r="K38" s="15">
        <v>0.66</v>
      </c>
      <c r="L38" s="130">
        <v>2</v>
      </c>
    </row>
    <row r="39" spans="1:12" x14ac:dyDescent="0.2">
      <c r="A39" s="129">
        <v>30</v>
      </c>
      <c r="B39" s="15" t="s">
        <v>329</v>
      </c>
      <c r="C39" s="15">
        <v>5008</v>
      </c>
      <c r="D39" s="15">
        <v>20030</v>
      </c>
      <c r="E39" s="15" t="s">
        <v>373</v>
      </c>
      <c r="F39" s="15">
        <v>278223</v>
      </c>
      <c r="G39" s="15" t="s">
        <v>332</v>
      </c>
      <c r="H39" s="15">
        <v>18171.05</v>
      </c>
      <c r="I39" s="30">
        <v>389.23</v>
      </c>
      <c r="J39" s="30">
        <v>119.56</v>
      </c>
      <c r="K39" s="15">
        <v>0.66</v>
      </c>
      <c r="L39" s="130">
        <v>2</v>
      </c>
    </row>
    <row r="40" spans="1:12" x14ac:dyDescent="0.2">
      <c r="A40" s="129">
        <v>30</v>
      </c>
      <c r="B40" s="15" t="s">
        <v>329</v>
      </c>
      <c r="C40" s="15">
        <v>5008</v>
      </c>
      <c r="D40" s="15">
        <v>20030</v>
      </c>
      <c r="E40" s="15" t="s">
        <v>373</v>
      </c>
      <c r="F40" s="15">
        <v>278223</v>
      </c>
      <c r="G40" s="15" t="s">
        <v>127</v>
      </c>
      <c r="H40" s="15">
        <v>18171.05</v>
      </c>
      <c r="I40" s="30">
        <v>420.44</v>
      </c>
      <c r="J40" s="30">
        <v>129.15</v>
      </c>
      <c r="K40" s="15">
        <v>0.71</v>
      </c>
      <c r="L40" s="130">
        <v>2</v>
      </c>
    </row>
    <row r="41" spans="1:12" x14ac:dyDescent="0.2">
      <c r="A41" s="129">
        <v>30</v>
      </c>
      <c r="B41" s="15" t="s">
        <v>329</v>
      </c>
      <c r="C41" s="15">
        <v>5008</v>
      </c>
      <c r="D41" s="15">
        <v>20030</v>
      </c>
      <c r="E41" s="15" t="s">
        <v>373</v>
      </c>
      <c r="F41" s="15">
        <v>278223</v>
      </c>
      <c r="G41" s="15" t="s">
        <v>339</v>
      </c>
      <c r="H41" s="15">
        <v>18171.05</v>
      </c>
      <c r="I41" s="30">
        <v>481.03</v>
      </c>
      <c r="J41" s="30">
        <v>147.76</v>
      </c>
      <c r="K41" s="15">
        <v>0.81</v>
      </c>
      <c r="L41" s="130">
        <v>2</v>
      </c>
    </row>
    <row r="42" spans="1:12" x14ac:dyDescent="0.2">
      <c r="A42" s="129">
        <v>30</v>
      </c>
      <c r="B42" s="15" t="s">
        <v>329</v>
      </c>
      <c r="C42" s="15">
        <v>5008</v>
      </c>
      <c r="D42" s="15">
        <v>20030</v>
      </c>
      <c r="E42" s="15" t="s">
        <v>373</v>
      </c>
      <c r="F42" s="15">
        <v>278223</v>
      </c>
      <c r="G42" s="15" t="s">
        <v>333</v>
      </c>
      <c r="H42" s="15">
        <v>18171.05</v>
      </c>
      <c r="I42" s="30">
        <v>481.03</v>
      </c>
      <c r="J42" s="30">
        <v>147.76</v>
      </c>
      <c r="K42" s="15">
        <v>0.81</v>
      </c>
      <c r="L42" s="130">
        <v>2</v>
      </c>
    </row>
    <row r="43" spans="1:12" x14ac:dyDescent="0.2">
      <c r="A43" s="129">
        <v>30</v>
      </c>
      <c r="B43" s="15" t="s">
        <v>329</v>
      </c>
      <c r="C43" s="15">
        <v>5008</v>
      </c>
      <c r="D43" s="15">
        <v>36422</v>
      </c>
      <c r="E43" s="15" t="s">
        <v>405</v>
      </c>
      <c r="F43" s="15">
        <v>277300</v>
      </c>
      <c r="G43" s="15" t="s">
        <v>331</v>
      </c>
      <c r="H43" s="15">
        <v>15782.72</v>
      </c>
      <c r="I43" s="30">
        <v>5838.48</v>
      </c>
      <c r="J43" s="30">
        <v>648.72</v>
      </c>
      <c r="K43" s="15">
        <v>4.1100000000000003</v>
      </c>
      <c r="L43" s="130">
        <v>30</v>
      </c>
    </row>
    <row r="44" spans="1:12" x14ac:dyDescent="0.2">
      <c r="A44" s="129">
        <v>30</v>
      </c>
      <c r="B44" s="15" t="s">
        <v>329</v>
      </c>
      <c r="C44" s="15">
        <v>5008</v>
      </c>
      <c r="D44" s="15">
        <v>36422</v>
      </c>
      <c r="E44" s="15" t="s">
        <v>405</v>
      </c>
      <c r="F44" s="15">
        <v>277300</v>
      </c>
      <c r="G44" s="15" t="s">
        <v>332</v>
      </c>
      <c r="H44" s="15">
        <v>15782.72</v>
      </c>
      <c r="I44" s="30">
        <v>3892.32</v>
      </c>
      <c r="J44" s="30">
        <v>432.48</v>
      </c>
      <c r="K44" s="15">
        <v>2.74</v>
      </c>
      <c r="L44" s="130">
        <v>20</v>
      </c>
    </row>
    <row r="45" spans="1:12" x14ac:dyDescent="0.2">
      <c r="A45" s="129">
        <v>30</v>
      </c>
      <c r="B45" s="15" t="s">
        <v>329</v>
      </c>
      <c r="C45" s="15">
        <v>5008</v>
      </c>
      <c r="D45" s="15">
        <v>36422</v>
      </c>
      <c r="E45" s="15" t="s">
        <v>405</v>
      </c>
      <c r="F45" s="15">
        <v>277300</v>
      </c>
      <c r="G45" s="15" t="s">
        <v>111</v>
      </c>
      <c r="H45" s="15">
        <v>15782.72</v>
      </c>
      <c r="I45" s="30">
        <v>3993.3</v>
      </c>
      <c r="J45" s="30">
        <v>443.7</v>
      </c>
      <c r="K45" s="15">
        <v>2.81</v>
      </c>
      <c r="L45" s="130">
        <v>30</v>
      </c>
    </row>
    <row r="46" spans="1:12" x14ac:dyDescent="0.2">
      <c r="A46" s="129">
        <v>30</v>
      </c>
      <c r="B46" s="15" t="s">
        <v>329</v>
      </c>
      <c r="C46" s="15">
        <v>5008</v>
      </c>
      <c r="D46" s="15">
        <v>2042</v>
      </c>
      <c r="E46" s="15" t="s">
        <v>336</v>
      </c>
      <c r="F46" s="15">
        <v>274431</v>
      </c>
      <c r="G46" s="15" t="s">
        <v>333</v>
      </c>
      <c r="H46" s="15">
        <v>22043.02</v>
      </c>
      <c r="I46" s="30">
        <v>6499.44</v>
      </c>
      <c r="J46" s="30">
        <v>722.16</v>
      </c>
      <c r="K46" s="15">
        <v>3.28</v>
      </c>
      <c r="L46" s="130">
        <v>30</v>
      </c>
    </row>
    <row r="47" spans="1:12" x14ac:dyDescent="0.2">
      <c r="A47" s="129">
        <v>30</v>
      </c>
      <c r="B47" s="15" t="s">
        <v>329</v>
      </c>
      <c r="C47" s="15">
        <v>5008</v>
      </c>
      <c r="D47" s="15">
        <v>9009</v>
      </c>
      <c r="E47" s="15" t="s">
        <v>344</v>
      </c>
      <c r="F47" s="15">
        <v>275424</v>
      </c>
      <c r="G47" s="15" t="s">
        <v>123</v>
      </c>
      <c r="H47" s="15">
        <v>13064.29</v>
      </c>
      <c r="I47" s="30">
        <v>1032.75</v>
      </c>
      <c r="J47" s="30">
        <v>114.75</v>
      </c>
      <c r="K47" s="15">
        <v>0.88</v>
      </c>
      <c r="L47" s="130">
        <v>5</v>
      </c>
    </row>
    <row r="48" spans="1:12" x14ac:dyDescent="0.2">
      <c r="A48" s="129">
        <v>30</v>
      </c>
      <c r="B48" s="15" t="s">
        <v>329</v>
      </c>
      <c r="C48" s="15">
        <v>5008</v>
      </c>
      <c r="D48" s="15">
        <v>30258</v>
      </c>
      <c r="E48" s="15" t="s">
        <v>393</v>
      </c>
      <c r="F48" s="15">
        <v>274559</v>
      </c>
      <c r="G48" s="15" t="s">
        <v>331</v>
      </c>
      <c r="H48" s="15">
        <v>9282.98</v>
      </c>
      <c r="I48" s="30">
        <v>539.78</v>
      </c>
      <c r="J48" s="30">
        <v>59.98</v>
      </c>
      <c r="K48" s="15">
        <v>0.65</v>
      </c>
      <c r="L48" s="130">
        <v>3</v>
      </c>
    </row>
    <row r="49" spans="1:12" x14ac:dyDescent="0.2">
      <c r="A49" s="129">
        <v>30</v>
      </c>
      <c r="B49" s="15" t="s">
        <v>329</v>
      </c>
      <c r="C49" s="15">
        <v>5008</v>
      </c>
      <c r="D49" s="15">
        <v>30261</v>
      </c>
      <c r="E49" s="15" t="s">
        <v>394</v>
      </c>
      <c r="F49" s="15">
        <v>276536</v>
      </c>
      <c r="G49" s="15" t="s">
        <v>123</v>
      </c>
      <c r="H49" s="15">
        <v>15317.26</v>
      </c>
      <c r="I49" s="30">
        <v>649.94000000000005</v>
      </c>
      <c r="J49" s="30">
        <v>199.65</v>
      </c>
      <c r="K49" s="15">
        <v>1.3</v>
      </c>
      <c r="L49" s="130">
        <v>3</v>
      </c>
    </row>
    <row r="50" spans="1:12" x14ac:dyDescent="0.2">
      <c r="A50" s="129">
        <v>30</v>
      </c>
      <c r="B50" s="15" t="s">
        <v>329</v>
      </c>
      <c r="C50" s="15">
        <v>5008</v>
      </c>
      <c r="D50" s="15">
        <v>30261</v>
      </c>
      <c r="E50" s="15" t="s">
        <v>394</v>
      </c>
      <c r="F50" s="15">
        <v>276536</v>
      </c>
      <c r="G50" s="15" t="s">
        <v>111</v>
      </c>
      <c r="H50" s="15">
        <v>15317.26</v>
      </c>
      <c r="I50" s="30">
        <v>665.55</v>
      </c>
      <c r="J50" s="30">
        <v>204.45</v>
      </c>
      <c r="K50" s="15">
        <v>1.33</v>
      </c>
      <c r="L50" s="130">
        <v>5</v>
      </c>
    </row>
    <row r="51" spans="1:12" x14ac:dyDescent="0.2">
      <c r="A51" s="129">
        <v>30</v>
      </c>
      <c r="B51" s="15" t="s">
        <v>329</v>
      </c>
      <c r="C51" s="15">
        <v>5008</v>
      </c>
      <c r="D51" s="15">
        <v>26009</v>
      </c>
      <c r="E51" s="15" t="s">
        <v>383</v>
      </c>
      <c r="F51" s="15">
        <v>276427</v>
      </c>
      <c r="G51" s="15" t="s">
        <v>123</v>
      </c>
      <c r="H51" s="15">
        <v>100826.97</v>
      </c>
      <c r="I51" s="30">
        <v>2166.48</v>
      </c>
      <c r="J51" s="30">
        <v>240.72</v>
      </c>
      <c r="K51" s="15">
        <v>0.24</v>
      </c>
      <c r="L51" s="130">
        <v>10</v>
      </c>
    </row>
    <row r="52" spans="1:12" x14ac:dyDescent="0.2">
      <c r="A52" s="129">
        <v>30</v>
      </c>
      <c r="B52" s="15" t="s">
        <v>329</v>
      </c>
      <c r="C52" s="15">
        <v>5008</v>
      </c>
      <c r="D52" s="15">
        <v>26009</v>
      </c>
      <c r="E52" s="15" t="s">
        <v>383</v>
      </c>
      <c r="F52" s="15">
        <v>276427</v>
      </c>
      <c r="G52" s="15" t="s">
        <v>131</v>
      </c>
      <c r="H52" s="15">
        <v>100826.97</v>
      </c>
      <c r="I52" s="30">
        <v>1083.24</v>
      </c>
      <c r="J52" s="30">
        <v>120.36</v>
      </c>
      <c r="K52" s="15">
        <v>0.12</v>
      </c>
      <c r="L52" s="130">
        <v>5</v>
      </c>
    </row>
    <row r="53" spans="1:12" x14ac:dyDescent="0.2">
      <c r="A53" s="129">
        <v>30</v>
      </c>
      <c r="B53" s="15" t="s">
        <v>329</v>
      </c>
      <c r="C53" s="15">
        <v>5008</v>
      </c>
      <c r="D53" s="15">
        <v>26009</v>
      </c>
      <c r="E53" s="15" t="s">
        <v>383</v>
      </c>
      <c r="F53" s="15">
        <v>276427</v>
      </c>
      <c r="G53" s="15" t="s">
        <v>331</v>
      </c>
      <c r="H53" s="15">
        <v>100826.97</v>
      </c>
      <c r="I53" s="30">
        <v>1946.16</v>
      </c>
      <c r="J53" s="30">
        <v>216.24</v>
      </c>
      <c r="K53" s="15">
        <v>0.21</v>
      </c>
      <c r="L53" s="130">
        <v>10</v>
      </c>
    </row>
    <row r="54" spans="1:12" x14ac:dyDescent="0.2">
      <c r="A54" s="129">
        <v>30</v>
      </c>
      <c r="B54" s="15" t="s">
        <v>329</v>
      </c>
      <c r="C54" s="15">
        <v>5008</v>
      </c>
      <c r="D54" s="15">
        <v>26009</v>
      </c>
      <c r="E54" s="15" t="s">
        <v>383</v>
      </c>
      <c r="F54" s="15">
        <v>276427</v>
      </c>
      <c r="G54" s="15" t="s">
        <v>127</v>
      </c>
      <c r="H54" s="15">
        <v>100826.97</v>
      </c>
      <c r="I54" s="30">
        <v>3153.33</v>
      </c>
      <c r="J54" s="30">
        <v>350.37</v>
      </c>
      <c r="K54" s="15">
        <v>0.35</v>
      </c>
      <c r="L54" s="130">
        <v>15</v>
      </c>
    </row>
    <row r="55" spans="1:12" x14ac:dyDescent="0.2">
      <c r="A55" s="129">
        <v>30</v>
      </c>
      <c r="B55" s="15" t="s">
        <v>329</v>
      </c>
      <c r="C55" s="15">
        <v>5008</v>
      </c>
      <c r="D55" s="15">
        <v>26009</v>
      </c>
      <c r="E55" s="15" t="s">
        <v>383</v>
      </c>
      <c r="F55" s="15">
        <v>276427</v>
      </c>
      <c r="G55" s="15" t="s">
        <v>333</v>
      </c>
      <c r="H55" s="15">
        <v>100826.97</v>
      </c>
      <c r="I55" s="30">
        <v>2405.16</v>
      </c>
      <c r="J55" s="30">
        <v>267.24</v>
      </c>
      <c r="K55" s="15">
        <v>0.27</v>
      </c>
      <c r="L55" s="130">
        <v>10</v>
      </c>
    </row>
    <row r="56" spans="1:12" x14ac:dyDescent="0.2">
      <c r="A56" s="129">
        <v>30</v>
      </c>
      <c r="B56" s="15" t="s">
        <v>329</v>
      </c>
      <c r="C56" s="15">
        <v>5008</v>
      </c>
      <c r="D56" s="15">
        <v>26009</v>
      </c>
      <c r="E56" s="15" t="s">
        <v>383</v>
      </c>
      <c r="F56" s="15">
        <v>276427</v>
      </c>
      <c r="G56" s="15" t="s">
        <v>111</v>
      </c>
      <c r="H56" s="15">
        <v>100826.97</v>
      </c>
      <c r="I56" s="30">
        <v>1996.65</v>
      </c>
      <c r="J56" s="30">
        <v>221.85</v>
      </c>
      <c r="K56" s="15">
        <v>0.22</v>
      </c>
      <c r="L56" s="130">
        <v>15</v>
      </c>
    </row>
    <row r="57" spans="1:12" x14ac:dyDescent="0.2">
      <c r="A57" s="129">
        <v>30</v>
      </c>
      <c r="B57" s="15" t="s">
        <v>329</v>
      </c>
      <c r="C57" s="15">
        <v>5008</v>
      </c>
      <c r="D57" s="15">
        <v>26009</v>
      </c>
      <c r="E57" s="15" t="s">
        <v>383</v>
      </c>
      <c r="F57" s="15">
        <v>276512</v>
      </c>
      <c r="G57" s="15" t="s">
        <v>131</v>
      </c>
      <c r="H57" s="15">
        <v>50456.83</v>
      </c>
      <c r="I57" s="30">
        <v>649.94000000000005</v>
      </c>
      <c r="J57" s="30">
        <v>72.22</v>
      </c>
      <c r="K57" s="15">
        <v>0.14000000000000001</v>
      </c>
      <c r="L57" s="130">
        <v>3</v>
      </c>
    </row>
    <row r="58" spans="1:12" x14ac:dyDescent="0.2">
      <c r="A58" s="129">
        <v>30</v>
      </c>
      <c r="B58" s="15" t="s">
        <v>329</v>
      </c>
      <c r="C58" s="15">
        <v>5008</v>
      </c>
      <c r="D58" s="15">
        <v>26009</v>
      </c>
      <c r="E58" s="15" t="s">
        <v>383</v>
      </c>
      <c r="F58" s="15">
        <v>276512</v>
      </c>
      <c r="G58" s="15" t="s">
        <v>331</v>
      </c>
      <c r="H58" s="15">
        <v>50456.83</v>
      </c>
      <c r="I58" s="30">
        <v>973.08</v>
      </c>
      <c r="J58" s="30">
        <v>108.12</v>
      </c>
      <c r="K58" s="15">
        <v>0.21</v>
      </c>
      <c r="L58" s="130">
        <v>5</v>
      </c>
    </row>
    <row r="59" spans="1:12" x14ac:dyDescent="0.2">
      <c r="A59" s="129">
        <v>30</v>
      </c>
      <c r="B59" s="15" t="s">
        <v>329</v>
      </c>
      <c r="C59" s="15">
        <v>5008</v>
      </c>
      <c r="D59" s="15">
        <v>26009</v>
      </c>
      <c r="E59" s="15" t="s">
        <v>383</v>
      </c>
      <c r="F59" s="15">
        <v>276512</v>
      </c>
      <c r="G59" s="15" t="s">
        <v>333</v>
      </c>
      <c r="H59" s="15">
        <v>50456.83</v>
      </c>
      <c r="I59" s="30">
        <v>2405.16</v>
      </c>
      <c r="J59" s="30">
        <v>267.24</v>
      </c>
      <c r="K59" s="15">
        <v>0.53</v>
      </c>
      <c r="L59" s="130">
        <v>10</v>
      </c>
    </row>
    <row r="60" spans="1:12" x14ac:dyDescent="0.2">
      <c r="A60" s="129">
        <v>30</v>
      </c>
      <c r="B60" s="15" t="s">
        <v>329</v>
      </c>
      <c r="C60" s="15">
        <v>5008</v>
      </c>
      <c r="D60" s="15">
        <v>393169</v>
      </c>
      <c r="E60" s="15" t="s">
        <v>465</v>
      </c>
      <c r="F60" s="15">
        <v>276059</v>
      </c>
      <c r="G60" s="15" t="s">
        <v>331</v>
      </c>
      <c r="H60" s="15">
        <v>5274.5</v>
      </c>
      <c r="I60" s="30">
        <v>629.25</v>
      </c>
      <c r="J60" s="30">
        <v>133.94</v>
      </c>
      <c r="K60" s="15">
        <v>2.54</v>
      </c>
      <c r="L60" s="130">
        <v>3</v>
      </c>
    </row>
    <row r="61" spans="1:12" x14ac:dyDescent="0.2">
      <c r="A61" s="129">
        <v>30</v>
      </c>
      <c r="B61" s="15" t="s">
        <v>329</v>
      </c>
      <c r="C61" s="15">
        <v>5008</v>
      </c>
      <c r="D61" s="15">
        <v>393169</v>
      </c>
      <c r="E61" s="15" t="s">
        <v>465</v>
      </c>
      <c r="F61" s="15">
        <v>276059</v>
      </c>
      <c r="G61" s="15" t="s">
        <v>332</v>
      </c>
      <c r="H61" s="15">
        <v>5274.5</v>
      </c>
      <c r="I61" s="30">
        <v>209.75</v>
      </c>
      <c r="J61" s="30">
        <v>44.64</v>
      </c>
      <c r="K61" s="15">
        <v>0.85</v>
      </c>
      <c r="L61" s="130">
        <v>1</v>
      </c>
    </row>
    <row r="62" spans="1:12" x14ac:dyDescent="0.2">
      <c r="A62" s="129">
        <v>30</v>
      </c>
      <c r="B62" s="15" t="s">
        <v>329</v>
      </c>
      <c r="C62" s="15">
        <v>5008</v>
      </c>
      <c r="D62" s="15">
        <v>393169</v>
      </c>
      <c r="E62" s="15" t="s">
        <v>465</v>
      </c>
      <c r="F62" s="15">
        <v>276059</v>
      </c>
      <c r="G62" s="15" t="s">
        <v>127</v>
      </c>
      <c r="H62" s="15">
        <v>5274.5</v>
      </c>
      <c r="I62" s="30">
        <v>426.48</v>
      </c>
      <c r="J62" s="30">
        <v>123.11</v>
      </c>
      <c r="K62" s="15">
        <v>2.33</v>
      </c>
      <c r="L62" s="130">
        <v>2</v>
      </c>
    </row>
    <row r="63" spans="1:12" x14ac:dyDescent="0.2">
      <c r="A63" s="129">
        <v>30</v>
      </c>
      <c r="B63" s="15" t="s">
        <v>329</v>
      </c>
      <c r="C63" s="15">
        <v>5008</v>
      </c>
      <c r="D63" s="15">
        <v>393169</v>
      </c>
      <c r="E63" s="15" t="s">
        <v>465</v>
      </c>
      <c r="F63" s="15">
        <v>276059</v>
      </c>
      <c r="G63" s="15" t="s">
        <v>339</v>
      </c>
      <c r="H63" s="15">
        <v>5274.5</v>
      </c>
      <c r="I63" s="30">
        <v>777.66</v>
      </c>
      <c r="J63" s="30">
        <v>165.53</v>
      </c>
      <c r="K63" s="15">
        <v>3.14</v>
      </c>
      <c r="L63" s="130">
        <v>3</v>
      </c>
    </row>
    <row r="64" spans="1:12" x14ac:dyDescent="0.2">
      <c r="A64" s="129">
        <v>30</v>
      </c>
      <c r="B64" s="15" t="s">
        <v>329</v>
      </c>
      <c r="C64" s="15">
        <v>5008</v>
      </c>
      <c r="D64" s="15">
        <v>393169</v>
      </c>
      <c r="E64" s="15" t="s">
        <v>465</v>
      </c>
      <c r="F64" s="15">
        <v>276059</v>
      </c>
      <c r="G64" s="15" t="s">
        <v>111</v>
      </c>
      <c r="H64" s="15">
        <v>5274.5</v>
      </c>
      <c r="I64" s="30">
        <v>270.04000000000002</v>
      </c>
      <c r="J64" s="30">
        <v>77.95</v>
      </c>
      <c r="K64" s="15">
        <v>1.48</v>
      </c>
      <c r="L64" s="130">
        <v>2</v>
      </c>
    </row>
    <row r="65" spans="1:12" x14ac:dyDescent="0.2">
      <c r="A65" s="129">
        <v>30</v>
      </c>
      <c r="B65" s="15" t="s">
        <v>329</v>
      </c>
      <c r="C65" s="15">
        <v>5008</v>
      </c>
      <c r="D65" s="15">
        <v>393062</v>
      </c>
      <c r="E65" s="15" t="s">
        <v>458</v>
      </c>
      <c r="F65" s="15">
        <v>275265</v>
      </c>
      <c r="G65" s="15" t="s">
        <v>131</v>
      </c>
      <c r="H65" s="15">
        <v>7543.41</v>
      </c>
      <c r="I65" s="30">
        <v>209.52</v>
      </c>
      <c r="J65" s="30">
        <v>60.48</v>
      </c>
      <c r="K65" s="15">
        <v>0.8</v>
      </c>
      <c r="L65" s="130">
        <v>1</v>
      </c>
    </row>
    <row r="66" spans="1:12" x14ac:dyDescent="0.2">
      <c r="A66" s="129">
        <v>30</v>
      </c>
      <c r="B66" s="15" t="s">
        <v>329</v>
      </c>
      <c r="C66" s="15">
        <v>5008</v>
      </c>
      <c r="D66" s="15">
        <v>393062</v>
      </c>
      <c r="E66" s="15" t="s">
        <v>458</v>
      </c>
      <c r="F66" s="15">
        <v>275265</v>
      </c>
      <c r="G66" s="15" t="s">
        <v>331</v>
      </c>
      <c r="H66" s="15">
        <v>7543.41</v>
      </c>
      <c r="I66" s="30">
        <v>775.68</v>
      </c>
      <c r="J66" s="30">
        <v>165.11</v>
      </c>
      <c r="K66" s="15">
        <v>2.19</v>
      </c>
      <c r="L66" s="130">
        <v>4</v>
      </c>
    </row>
    <row r="67" spans="1:12" x14ac:dyDescent="0.2">
      <c r="A67" s="129">
        <v>30</v>
      </c>
      <c r="B67" s="15" t="s">
        <v>329</v>
      </c>
      <c r="C67" s="15">
        <v>5008</v>
      </c>
      <c r="D67" s="15">
        <v>393062</v>
      </c>
      <c r="E67" s="15" t="s">
        <v>458</v>
      </c>
      <c r="F67" s="15">
        <v>275265</v>
      </c>
      <c r="G67" s="15" t="s">
        <v>332</v>
      </c>
      <c r="H67" s="15">
        <v>7543.41</v>
      </c>
      <c r="I67" s="30">
        <v>775.68</v>
      </c>
      <c r="J67" s="30">
        <v>165.11</v>
      </c>
      <c r="K67" s="15">
        <v>2.19</v>
      </c>
      <c r="L67" s="130">
        <v>4</v>
      </c>
    </row>
    <row r="68" spans="1:12" x14ac:dyDescent="0.2">
      <c r="A68" s="129">
        <v>30</v>
      </c>
      <c r="B68" s="15" t="s">
        <v>329</v>
      </c>
      <c r="C68" s="15">
        <v>5008</v>
      </c>
      <c r="D68" s="15">
        <v>393062</v>
      </c>
      <c r="E68" s="15" t="s">
        <v>458</v>
      </c>
      <c r="F68" s="15">
        <v>275265</v>
      </c>
      <c r="G68" s="15" t="s">
        <v>111</v>
      </c>
      <c r="H68" s="15">
        <v>7543.41</v>
      </c>
      <c r="I68" s="30">
        <v>405.07</v>
      </c>
      <c r="J68" s="30">
        <v>116.92</v>
      </c>
      <c r="K68" s="15">
        <v>1.55</v>
      </c>
      <c r="L68" s="130">
        <v>3</v>
      </c>
    </row>
    <row r="69" spans="1:12" x14ac:dyDescent="0.2">
      <c r="A69" s="129">
        <v>30</v>
      </c>
      <c r="B69" s="15" t="s">
        <v>329</v>
      </c>
      <c r="C69" s="15">
        <v>5008</v>
      </c>
      <c r="D69" s="15">
        <v>393138</v>
      </c>
      <c r="E69" s="15" t="s">
        <v>464</v>
      </c>
      <c r="F69" s="15">
        <v>275037</v>
      </c>
      <c r="G69" s="15" t="s">
        <v>331</v>
      </c>
      <c r="H69" s="15">
        <v>6667.39</v>
      </c>
      <c r="I69" s="30">
        <v>387.84</v>
      </c>
      <c r="J69" s="30">
        <v>82.55</v>
      </c>
      <c r="K69" s="15">
        <v>1.24</v>
      </c>
      <c r="L69" s="130">
        <v>2</v>
      </c>
    </row>
    <row r="70" spans="1:12" x14ac:dyDescent="0.2">
      <c r="A70" s="129">
        <v>30</v>
      </c>
      <c r="B70" s="15" t="s">
        <v>329</v>
      </c>
      <c r="C70" s="15">
        <v>5008</v>
      </c>
      <c r="D70" s="15">
        <v>393138</v>
      </c>
      <c r="E70" s="15" t="s">
        <v>464</v>
      </c>
      <c r="F70" s="15">
        <v>275037</v>
      </c>
      <c r="G70" s="15" t="s">
        <v>339</v>
      </c>
      <c r="H70" s="15">
        <v>6667.39</v>
      </c>
      <c r="I70" s="30">
        <v>466.99</v>
      </c>
      <c r="J70" s="30">
        <v>99.4</v>
      </c>
      <c r="K70" s="15">
        <v>1.49</v>
      </c>
      <c r="L70" s="130">
        <v>2</v>
      </c>
    </row>
    <row r="71" spans="1:12" x14ac:dyDescent="0.2">
      <c r="A71" s="129">
        <v>30</v>
      </c>
      <c r="B71" s="15" t="s">
        <v>329</v>
      </c>
      <c r="C71" s="15">
        <v>5008</v>
      </c>
      <c r="D71" s="15">
        <v>393138</v>
      </c>
      <c r="E71" s="15" t="s">
        <v>464</v>
      </c>
      <c r="F71" s="15">
        <v>275037</v>
      </c>
      <c r="G71" s="15" t="s">
        <v>333</v>
      </c>
      <c r="H71" s="15">
        <v>6667.39</v>
      </c>
      <c r="I71" s="30">
        <v>466.99</v>
      </c>
      <c r="J71" s="30">
        <v>99.4</v>
      </c>
      <c r="K71" s="15">
        <v>1.49</v>
      </c>
      <c r="L71" s="130">
        <v>2</v>
      </c>
    </row>
    <row r="72" spans="1:12" x14ac:dyDescent="0.2">
      <c r="A72" s="129">
        <v>30</v>
      </c>
      <c r="B72" s="15" t="s">
        <v>329</v>
      </c>
      <c r="C72" s="15">
        <v>5008</v>
      </c>
      <c r="D72" s="15">
        <v>393138</v>
      </c>
      <c r="E72" s="15" t="s">
        <v>464</v>
      </c>
      <c r="F72" s="15">
        <v>275037</v>
      </c>
      <c r="G72" s="15" t="s">
        <v>111</v>
      </c>
      <c r="H72" s="15">
        <v>6667.39</v>
      </c>
      <c r="I72" s="30">
        <v>270.04000000000002</v>
      </c>
      <c r="J72" s="30">
        <v>77.95</v>
      </c>
      <c r="K72" s="15">
        <v>1.17</v>
      </c>
      <c r="L72" s="130">
        <v>2</v>
      </c>
    </row>
    <row r="73" spans="1:12" x14ac:dyDescent="0.2">
      <c r="A73" s="129">
        <v>30</v>
      </c>
      <c r="B73" s="15" t="s">
        <v>329</v>
      </c>
      <c r="C73" s="15">
        <v>5008</v>
      </c>
      <c r="D73" s="15">
        <v>393123</v>
      </c>
      <c r="E73" s="15" t="s">
        <v>463</v>
      </c>
      <c r="F73" s="15">
        <v>274614</v>
      </c>
      <c r="G73" s="15" t="s">
        <v>332</v>
      </c>
      <c r="H73" s="15">
        <v>3346.36</v>
      </c>
      <c r="I73" s="30">
        <v>182.51</v>
      </c>
      <c r="J73" s="30">
        <v>52.68</v>
      </c>
      <c r="K73" s="15">
        <v>1.57</v>
      </c>
      <c r="L73" s="130">
        <v>1</v>
      </c>
    </row>
    <row r="74" spans="1:12" x14ac:dyDescent="0.2">
      <c r="A74" s="129">
        <v>30</v>
      </c>
      <c r="B74" s="15" t="s">
        <v>329</v>
      </c>
      <c r="C74" s="15">
        <v>5008</v>
      </c>
      <c r="D74" s="15">
        <v>393123</v>
      </c>
      <c r="E74" s="15" t="s">
        <v>463</v>
      </c>
      <c r="F74" s="15">
        <v>274614</v>
      </c>
      <c r="G74" s="15" t="s">
        <v>111</v>
      </c>
      <c r="H74" s="15">
        <v>3346.36</v>
      </c>
      <c r="I74" s="30">
        <v>135.02000000000001</v>
      </c>
      <c r="J74" s="30">
        <v>38.97</v>
      </c>
      <c r="K74" s="15">
        <v>1.1599999999999999</v>
      </c>
      <c r="L74" s="130">
        <v>1</v>
      </c>
    </row>
    <row r="75" spans="1:12" x14ac:dyDescent="0.2">
      <c r="A75" s="129">
        <v>30</v>
      </c>
      <c r="B75" s="15" t="s">
        <v>329</v>
      </c>
      <c r="C75" s="15">
        <v>5008</v>
      </c>
      <c r="D75" s="15">
        <v>393108</v>
      </c>
      <c r="E75" s="15" t="s">
        <v>459</v>
      </c>
      <c r="F75" s="15">
        <v>275232</v>
      </c>
      <c r="G75" s="15" t="s">
        <v>331</v>
      </c>
      <c r="H75" s="15">
        <v>8331.5</v>
      </c>
      <c r="I75" s="30">
        <v>193.92</v>
      </c>
      <c r="J75" s="30">
        <v>41.27</v>
      </c>
      <c r="K75" s="15">
        <v>0.5</v>
      </c>
      <c r="L75" s="130">
        <v>1</v>
      </c>
    </row>
    <row r="76" spans="1:12" x14ac:dyDescent="0.2">
      <c r="A76" s="129">
        <v>30</v>
      </c>
      <c r="B76" s="15" t="s">
        <v>329</v>
      </c>
      <c r="C76" s="15">
        <v>5008</v>
      </c>
      <c r="D76" s="15">
        <v>393108</v>
      </c>
      <c r="E76" s="15" t="s">
        <v>459</v>
      </c>
      <c r="F76" s="15">
        <v>275232</v>
      </c>
      <c r="G76" s="15" t="s">
        <v>333</v>
      </c>
      <c r="H76" s="15">
        <v>8331.5</v>
      </c>
      <c r="I76" s="30">
        <v>233.49</v>
      </c>
      <c r="J76" s="30">
        <v>49.7</v>
      </c>
      <c r="K76" s="15">
        <v>0.6</v>
      </c>
      <c r="L76" s="130">
        <v>1</v>
      </c>
    </row>
    <row r="77" spans="1:12" x14ac:dyDescent="0.2">
      <c r="A77" s="129">
        <v>30</v>
      </c>
      <c r="B77" s="15" t="s">
        <v>329</v>
      </c>
      <c r="C77" s="15">
        <v>5008</v>
      </c>
      <c r="D77" s="15">
        <v>393108</v>
      </c>
      <c r="E77" s="15" t="s">
        <v>459</v>
      </c>
      <c r="F77" s="15">
        <v>275232</v>
      </c>
      <c r="G77" s="15" t="s">
        <v>111</v>
      </c>
      <c r="H77" s="15">
        <v>8331.5</v>
      </c>
      <c r="I77" s="30">
        <v>135.02000000000001</v>
      </c>
      <c r="J77" s="30">
        <v>38.97</v>
      </c>
      <c r="K77" s="15">
        <v>0.47</v>
      </c>
      <c r="L77" s="130">
        <v>1</v>
      </c>
    </row>
    <row r="78" spans="1:12" x14ac:dyDescent="0.2">
      <c r="A78" s="129">
        <v>30</v>
      </c>
      <c r="B78" s="15" t="s">
        <v>329</v>
      </c>
      <c r="C78" s="15">
        <v>5008</v>
      </c>
      <c r="D78" s="15">
        <v>393017</v>
      </c>
      <c r="E78" s="15" t="s">
        <v>457</v>
      </c>
      <c r="F78" s="15">
        <v>275001</v>
      </c>
      <c r="G78" s="15" t="s">
        <v>131</v>
      </c>
      <c r="H78" s="15">
        <v>6812.05</v>
      </c>
      <c r="I78" s="30">
        <v>219.76</v>
      </c>
      <c r="J78" s="30">
        <v>63.43</v>
      </c>
      <c r="K78" s="15">
        <v>0.93</v>
      </c>
      <c r="L78" s="130">
        <v>1</v>
      </c>
    </row>
    <row r="79" spans="1:12" x14ac:dyDescent="0.2">
      <c r="A79" s="129">
        <v>30</v>
      </c>
      <c r="B79" s="15" t="s">
        <v>329</v>
      </c>
      <c r="C79" s="15">
        <v>5008</v>
      </c>
      <c r="D79" s="15">
        <v>393017</v>
      </c>
      <c r="E79" s="15" t="s">
        <v>457</v>
      </c>
      <c r="F79" s="15">
        <v>275001</v>
      </c>
      <c r="G79" s="15" t="s">
        <v>331</v>
      </c>
      <c r="H79" s="15">
        <v>6812.05</v>
      </c>
      <c r="I79" s="30">
        <v>419.5</v>
      </c>
      <c r="J79" s="30">
        <v>89.29</v>
      </c>
      <c r="K79" s="15">
        <v>1.31</v>
      </c>
      <c r="L79" s="130">
        <v>2</v>
      </c>
    </row>
    <row r="80" spans="1:12" x14ac:dyDescent="0.2">
      <c r="A80" s="129">
        <v>30</v>
      </c>
      <c r="B80" s="15" t="s">
        <v>329</v>
      </c>
      <c r="C80" s="15">
        <v>5008</v>
      </c>
      <c r="D80" s="15">
        <v>393017</v>
      </c>
      <c r="E80" s="15" t="s">
        <v>457</v>
      </c>
      <c r="F80" s="15">
        <v>275001</v>
      </c>
      <c r="G80" s="15" t="s">
        <v>339</v>
      </c>
      <c r="H80" s="15">
        <v>6812.05</v>
      </c>
      <c r="I80" s="30">
        <v>259.22000000000003</v>
      </c>
      <c r="J80" s="30">
        <v>55.17</v>
      </c>
      <c r="K80" s="15">
        <v>0.81</v>
      </c>
      <c r="L80" s="130">
        <v>1</v>
      </c>
    </row>
    <row r="81" spans="1:12" x14ac:dyDescent="0.2">
      <c r="A81" s="129">
        <v>30</v>
      </c>
      <c r="B81" s="15" t="s">
        <v>329</v>
      </c>
      <c r="C81" s="15">
        <v>5008</v>
      </c>
      <c r="D81" s="15">
        <v>393017</v>
      </c>
      <c r="E81" s="15" t="s">
        <v>457</v>
      </c>
      <c r="F81" s="15">
        <v>275001</v>
      </c>
      <c r="G81" s="15" t="s">
        <v>333</v>
      </c>
      <c r="H81" s="15">
        <v>6812.05</v>
      </c>
      <c r="I81" s="30">
        <v>518.44000000000005</v>
      </c>
      <c r="J81" s="30">
        <v>110.35</v>
      </c>
      <c r="K81" s="15">
        <v>1.62</v>
      </c>
      <c r="L81" s="130">
        <v>2</v>
      </c>
    </row>
    <row r="82" spans="1:12" x14ac:dyDescent="0.2">
      <c r="A82" s="129">
        <v>30</v>
      </c>
      <c r="B82" s="15" t="s">
        <v>329</v>
      </c>
      <c r="C82" s="15">
        <v>5008</v>
      </c>
      <c r="D82" s="15">
        <v>393116</v>
      </c>
      <c r="E82" s="15" t="s">
        <v>462</v>
      </c>
      <c r="F82" s="15">
        <v>275413</v>
      </c>
      <c r="G82" s="15" t="s">
        <v>111</v>
      </c>
      <c r="H82" s="15">
        <v>10177.370000000001</v>
      </c>
      <c r="I82" s="30">
        <v>270.04000000000002</v>
      </c>
      <c r="J82" s="30">
        <v>77.95</v>
      </c>
      <c r="K82" s="15">
        <v>0.77</v>
      </c>
      <c r="L82" s="130">
        <v>2</v>
      </c>
    </row>
    <row r="83" spans="1:12" x14ac:dyDescent="0.2">
      <c r="A83" s="129">
        <v>30</v>
      </c>
      <c r="B83" s="15" t="s">
        <v>329</v>
      </c>
      <c r="C83" s="15">
        <v>5008</v>
      </c>
      <c r="D83" s="15">
        <v>393112</v>
      </c>
      <c r="E83" s="15" t="s">
        <v>460</v>
      </c>
      <c r="F83" s="15">
        <v>274608</v>
      </c>
      <c r="G83" s="15" t="s">
        <v>331</v>
      </c>
      <c r="H83" s="15">
        <v>10210.719999999999</v>
      </c>
      <c r="I83" s="30">
        <v>547.54</v>
      </c>
      <c r="J83" s="30">
        <v>158.05000000000001</v>
      </c>
      <c r="K83" s="15">
        <v>1.55</v>
      </c>
      <c r="L83" s="130">
        <v>3</v>
      </c>
    </row>
    <row r="84" spans="1:12" x14ac:dyDescent="0.2">
      <c r="A84" s="129">
        <v>30</v>
      </c>
      <c r="B84" s="15" t="s">
        <v>329</v>
      </c>
      <c r="C84" s="15">
        <v>5008</v>
      </c>
      <c r="D84" s="15">
        <v>393112</v>
      </c>
      <c r="E84" s="15" t="s">
        <v>460</v>
      </c>
      <c r="F84" s="15">
        <v>274608</v>
      </c>
      <c r="G84" s="15" t="s">
        <v>332</v>
      </c>
      <c r="H84" s="15">
        <v>10210.719999999999</v>
      </c>
      <c r="I84" s="30">
        <v>182.51</v>
      </c>
      <c r="J84" s="30">
        <v>52.68</v>
      </c>
      <c r="K84" s="15">
        <v>0.52</v>
      </c>
      <c r="L84" s="130">
        <v>1</v>
      </c>
    </row>
    <row r="85" spans="1:12" x14ac:dyDescent="0.2">
      <c r="A85" s="129">
        <v>30</v>
      </c>
      <c r="B85" s="15" t="s">
        <v>329</v>
      </c>
      <c r="C85" s="15">
        <v>5008</v>
      </c>
      <c r="D85" s="15">
        <v>393115</v>
      </c>
      <c r="E85" s="15" t="s">
        <v>461</v>
      </c>
      <c r="F85" s="15">
        <v>275427</v>
      </c>
      <c r="G85" s="15" t="s">
        <v>131</v>
      </c>
      <c r="H85" s="15">
        <v>4572.66</v>
      </c>
      <c r="I85" s="30">
        <v>219.76</v>
      </c>
      <c r="J85" s="30">
        <v>63.43</v>
      </c>
      <c r="K85" s="15">
        <v>1.39</v>
      </c>
      <c r="L85" s="130">
        <v>1</v>
      </c>
    </row>
    <row r="86" spans="1:12" x14ac:dyDescent="0.2">
      <c r="A86" s="129">
        <v>30</v>
      </c>
      <c r="B86" s="15" t="s">
        <v>329</v>
      </c>
      <c r="C86" s="15">
        <v>5008</v>
      </c>
      <c r="D86" s="15">
        <v>393115</v>
      </c>
      <c r="E86" s="15" t="s">
        <v>461</v>
      </c>
      <c r="F86" s="15">
        <v>275427</v>
      </c>
      <c r="G86" s="15" t="s">
        <v>331</v>
      </c>
      <c r="H86" s="15">
        <v>4572.66</v>
      </c>
      <c r="I86" s="30">
        <v>209.75</v>
      </c>
      <c r="J86" s="30">
        <v>44.64</v>
      </c>
      <c r="K86" s="15">
        <v>0.98</v>
      </c>
      <c r="L86" s="130">
        <v>1</v>
      </c>
    </row>
    <row r="87" spans="1:12" x14ac:dyDescent="0.2">
      <c r="A87" s="129">
        <v>30</v>
      </c>
      <c r="B87" s="15" t="s">
        <v>329</v>
      </c>
      <c r="C87" s="15">
        <v>5008</v>
      </c>
      <c r="D87" s="15">
        <v>393115</v>
      </c>
      <c r="E87" s="15" t="s">
        <v>461</v>
      </c>
      <c r="F87" s="15">
        <v>277739</v>
      </c>
      <c r="G87" s="15" t="s">
        <v>331</v>
      </c>
      <c r="H87" s="15">
        <v>6626.22</v>
      </c>
      <c r="I87" s="30">
        <v>419.5</v>
      </c>
      <c r="J87" s="30">
        <v>89.29</v>
      </c>
      <c r="K87" s="15">
        <v>1.35</v>
      </c>
      <c r="L87" s="130">
        <v>2</v>
      </c>
    </row>
    <row r="88" spans="1:12" x14ac:dyDescent="0.2">
      <c r="A88" s="129">
        <v>30</v>
      </c>
      <c r="B88" s="15" t="s">
        <v>329</v>
      </c>
      <c r="C88" s="15">
        <v>5008</v>
      </c>
      <c r="D88" s="15">
        <v>393115</v>
      </c>
      <c r="E88" s="15" t="s">
        <v>461</v>
      </c>
      <c r="F88" s="15">
        <v>277739</v>
      </c>
      <c r="G88" s="15" t="s">
        <v>332</v>
      </c>
      <c r="H88" s="15">
        <v>6626.22</v>
      </c>
      <c r="I88" s="30">
        <v>419.5</v>
      </c>
      <c r="J88" s="30">
        <v>89.29</v>
      </c>
      <c r="K88" s="15">
        <v>1.35</v>
      </c>
      <c r="L88" s="130">
        <v>2</v>
      </c>
    </row>
    <row r="89" spans="1:12" x14ac:dyDescent="0.2">
      <c r="A89" s="129">
        <v>30</v>
      </c>
      <c r="B89" s="15" t="s">
        <v>329</v>
      </c>
      <c r="C89" s="15">
        <v>5008</v>
      </c>
      <c r="D89" s="15">
        <v>393115</v>
      </c>
      <c r="E89" s="15" t="s">
        <v>461</v>
      </c>
      <c r="F89" s="15">
        <v>277739</v>
      </c>
      <c r="G89" s="15" t="s">
        <v>339</v>
      </c>
      <c r="H89" s="15">
        <v>6626.22</v>
      </c>
      <c r="I89" s="30">
        <v>518.44000000000005</v>
      </c>
      <c r="J89" s="30">
        <v>110.35</v>
      </c>
      <c r="K89" s="15">
        <v>1.67</v>
      </c>
      <c r="L89" s="130">
        <v>2</v>
      </c>
    </row>
    <row r="90" spans="1:12" x14ac:dyDescent="0.2">
      <c r="A90" s="129">
        <v>30</v>
      </c>
      <c r="B90" s="15" t="s">
        <v>329</v>
      </c>
      <c r="C90" s="15">
        <v>5008</v>
      </c>
      <c r="D90" s="15">
        <v>393115</v>
      </c>
      <c r="E90" s="15" t="s">
        <v>461</v>
      </c>
      <c r="F90" s="15">
        <v>277739</v>
      </c>
      <c r="G90" s="15" t="s">
        <v>333</v>
      </c>
      <c r="H90" s="15">
        <v>6626.22</v>
      </c>
      <c r="I90" s="30">
        <v>518.44000000000005</v>
      </c>
      <c r="J90" s="30">
        <v>110.35</v>
      </c>
      <c r="K90" s="15">
        <v>1.67</v>
      </c>
      <c r="L90" s="130">
        <v>2</v>
      </c>
    </row>
    <row r="91" spans="1:12" x14ac:dyDescent="0.2">
      <c r="A91" s="129">
        <v>30</v>
      </c>
      <c r="B91" s="15" t="s">
        <v>329</v>
      </c>
      <c r="C91" s="15">
        <v>5008</v>
      </c>
      <c r="D91" s="15">
        <v>389000</v>
      </c>
      <c r="E91" s="15" t="s">
        <v>413</v>
      </c>
      <c r="F91" s="15">
        <v>273823</v>
      </c>
      <c r="G91" s="15" t="s">
        <v>332</v>
      </c>
      <c r="H91" s="15">
        <v>11817.08</v>
      </c>
      <c r="I91" s="30">
        <v>2111.16</v>
      </c>
      <c r="J91" s="30">
        <v>372.56</v>
      </c>
      <c r="K91" s="15">
        <v>3.15</v>
      </c>
      <c r="L91" s="130">
        <v>12</v>
      </c>
    </row>
    <row r="92" spans="1:12" x14ac:dyDescent="0.2">
      <c r="A92" s="129">
        <v>30</v>
      </c>
      <c r="B92" s="15" t="s">
        <v>329</v>
      </c>
      <c r="C92" s="15">
        <v>5008</v>
      </c>
      <c r="D92" s="15">
        <v>389000</v>
      </c>
      <c r="E92" s="15" t="s">
        <v>413</v>
      </c>
      <c r="F92" s="15">
        <v>273823</v>
      </c>
      <c r="G92" s="15" t="s">
        <v>333</v>
      </c>
      <c r="H92" s="15">
        <v>11817.08</v>
      </c>
      <c r="I92" s="30">
        <v>2965.67</v>
      </c>
      <c r="J92" s="30">
        <v>523.35</v>
      </c>
      <c r="K92" s="15">
        <v>4.43</v>
      </c>
      <c r="L92" s="130">
        <v>14</v>
      </c>
    </row>
    <row r="93" spans="1:12" x14ac:dyDescent="0.2">
      <c r="A93" s="129">
        <v>30</v>
      </c>
      <c r="B93" s="15" t="s">
        <v>329</v>
      </c>
      <c r="C93" s="15">
        <v>5008</v>
      </c>
      <c r="D93" s="15">
        <v>389000</v>
      </c>
      <c r="E93" s="15" t="s">
        <v>413</v>
      </c>
      <c r="F93" s="15">
        <v>273823</v>
      </c>
      <c r="G93" s="15" t="s">
        <v>119</v>
      </c>
      <c r="H93" s="15">
        <v>11817.08</v>
      </c>
      <c r="I93" s="30">
        <v>1292.54</v>
      </c>
      <c r="J93" s="30">
        <v>228.1</v>
      </c>
      <c r="K93" s="15">
        <v>1.93</v>
      </c>
      <c r="L93" s="130">
        <v>3</v>
      </c>
    </row>
    <row r="94" spans="1:12" x14ac:dyDescent="0.2">
      <c r="A94" s="129">
        <v>30</v>
      </c>
      <c r="B94" s="15" t="s">
        <v>329</v>
      </c>
      <c r="C94" s="15">
        <v>5008</v>
      </c>
      <c r="D94" s="15">
        <v>389000</v>
      </c>
      <c r="E94" s="15" t="s">
        <v>413</v>
      </c>
      <c r="F94" s="15">
        <v>273823</v>
      </c>
      <c r="G94" s="15" t="s">
        <v>331</v>
      </c>
      <c r="H94" s="15">
        <v>11817.08</v>
      </c>
      <c r="I94" s="30">
        <v>3166.73</v>
      </c>
      <c r="J94" s="30">
        <v>558.84</v>
      </c>
      <c r="K94" s="15">
        <v>4.7300000000000004</v>
      </c>
      <c r="L94" s="130">
        <v>18</v>
      </c>
    </row>
    <row r="95" spans="1:12" x14ac:dyDescent="0.2">
      <c r="A95" s="129">
        <v>30</v>
      </c>
      <c r="B95" s="15" t="s">
        <v>329</v>
      </c>
      <c r="C95" s="15">
        <v>5008</v>
      </c>
      <c r="D95" s="15">
        <v>389000</v>
      </c>
      <c r="E95" s="15" t="s">
        <v>413</v>
      </c>
      <c r="F95" s="15">
        <v>273823</v>
      </c>
      <c r="G95" s="15" t="s">
        <v>127</v>
      </c>
      <c r="H95" s="15">
        <v>11817.08</v>
      </c>
      <c r="I95" s="30">
        <v>739.62</v>
      </c>
      <c r="J95" s="30">
        <v>130.52000000000001</v>
      </c>
      <c r="K95" s="15">
        <v>1.1000000000000001</v>
      </c>
      <c r="L95" s="130">
        <v>4</v>
      </c>
    </row>
    <row r="96" spans="1:12" x14ac:dyDescent="0.2">
      <c r="A96" s="129">
        <v>30</v>
      </c>
      <c r="B96" s="15" t="s">
        <v>329</v>
      </c>
      <c r="C96" s="15">
        <v>5008</v>
      </c>
      <c r="D96" s="15">
        <v>389000</v>
      </c>
      <c r="E96" s="15" t="s">
        <v>413</v>
      </c>
      <c r="F96" s="15">
        <v>273824</v>
      </c>
      <c r="G96" s="15" t="s">
        <v>332</v>
      </c>
      <c r="H96" s="15">
        <v>11817.08</v>
      </c>
      <c r="I96" s="30">
        <v>2111.16</v>
      </c>
      <c r="J96" s="30">
        <v>372.56</v>
      </c>
      <c r="K96" s="15">
        <v>3.15</v>
      </c>
      <c r="L96" s="130">
        <v>12</v>
      </c>
    </row>
    <row r="97" spans="1:12" x14ac:dyDescent="0.2">
      <c r="A97" s="129">
        <v>30</v>
      </c>
      <c r="B97" s="15" t="s">
        <v>329</v>
      </c>
      <c r="C97" s="15">
        <v>5008</v>
      </c>
      <c r="D97" s="15">
        <v>389000</v>
      </c>
      <c r="E97" s="15" t="s">
        <v>413</v>
      </c>
      <c r="F97" s="15">
        <v>273824</v>
      </c>
      <c r="G97" s="15" t="s">
        <v>333</v>
      </c>
      <c r="H97" s="15">
        <v>11817.08</v>
      </c>
      <c r="I97" s="30">
        <v>2965.67</v>
      </c>
      <c r="J97" s="30">
        <v>523.35</v>
      </c>
      <c r="K97" s="15">
        <v>4.43</v>
      </c>
      <c r="L97" s="130">
        <v>14</v>
      </c>
    </row>
    <row r="98" spans="1:12" x14ac:dyDescent="0.2">
      <c r="A98" s="129">
        <v>30</v>
      </c>
      <c r="B98" s="15" t="s">
        <v>329</v>
      </c>
      <c r="C98" s="15">
        <v>5008</v>
      </c>
      <c r="D98" s="15">
        <v>389000</v>
      </c>
      <c r="E98" s="15" t="s">
        <v>413</v>
      </c>
      <c r="F98" s="15">
        <v>273824</v>
      </c>
      <c r="G98" s="15" t="s">
        <v>119</v>
      </c>
      <c r="H98" s="15">
        <v>11817.08</v>
      </c>
      <c r="I98" s="30">
        <v>1292.54</v>
      </c>
      <c r="J98" s="30">
        <v>228.1</v>
      </c>
      <c r="K98" s="15">
        <v>1.93</v>
      </c>
      <c r="L98" s="130">
        <v>3</v>
      </c>
    </row>
    <row r="99" spans="1:12" x14ac:dyDescent="0.2">
      <c r="A99" s="129">
        <v>30</v>
      </c>
      <c r="B99" s="15" t="s">
        <v>329</v>
      </c>
      <c r="C99" s="15">
        <v>5008</v>
      </c>
      <c r="D99" s="15">
        <v>389000</v>
      </c>
      <c r="E99" s="15" t="s">
        <v>413</v>
      </c>
      <c r="F99" s="15">
        <v>273824</v>
      </c>
      <c r="G99" s="15" t="s">
        <v>331</v>
      </c>
      <c r="H99" s="15">
        <v>11817.08</v>
      </c>
      <c r="I99" s="30">
        <v>3166.73</v>
      </c>
      <c r="J99" s="30">
        <v>558.84</v>
      </c>
      <c r="K99" s="15">
        <v>4.7300000000000004</v>
      </c>
      <c r="L99" s="130">
        <v>18</v>
      </c>
    </row>
    <row r="100" spans="1:12" x14ac:dyDescent="0.2">
      <c r="A100" s="129">
        <v>30</v>
      </c>
      <c r="B100" s="15" t="s">
        <v>329</v>
      </c>
      <c r="C100" s="15">
        <v>5008</v>
      </c>
      <c r="D100" s="15">
        <v>389000</v>
      </c>
      <c r="E100" s="15" t="s">
        <v>413</v>
      </c>
      <c r="F100" s="15">
        <v>273824</v>
      </c>
      <c r="G100" s="15" t="s">
        <v>127</v>
      </c>
      <c r="H100" s="15">
        <v>11817.08</v>
      </c>
      <c r="I100" s="30">
        <v>739.62</v>
      </c>
      <c r="J100" s="30">
        <v>130.52000000000001</v>
      </c>
      <c r="K100" s="15">
        <v>1.1000000000000001</v>
      </c>
      <c r="L100" s="130">
        <v>4</v>
      </c>
    </row>
    <row r="101" spans="1:12" x14ac:dyDescent="0.2">
      <c r="A101" s="129">
        <v>30</v>
      </c>
      <c r="B101" s="15" t="s">
        <v>329</v>
      </c>
      <c r="C101" s="15">
        <v>5008</v>
      </c>
      <c r="D101" s="15">
        <v>389000</v>
      </c>
      <c r="E101" s="15" t="s">
        <v>413</v>
      </c>
      <c r="F101" s="15">
        <v>273835</v>
      </c>
      <c r="G101" s="15" t="s">
        <v>105</v>
      </c>
      <c r="H101" s="15">
        <v>2247.12</v>
      </c>
      <c r="I101" s="30">
        <v>631.91</v>
      </c>
      <c r="J101" s="30">
        <v>111.51</v>
      </c>
      <c r="K101" s="15">
        <v>4.96</v>
      </c>
      <c r="L101" s="130">
        <v>2</v>
      </c>
    </row>
    <row r="102" spans="1:12" x14ac:dyDescent="0.2">
      <c r="A102" s="129">
        <v>30</v>
      </c>
      <c r="B102" s="15" t="s">
        <v>329</v>
      </c>
      <c r="C102" s="15">
        <v>5008</v>
      </c>
      <c r="D102" s="15">
        <v>389000</v>
      </c>
      <c r="E102" s="15" t="s">
        <v>413</v>
      </c>
      <c r="F102" s="15">
        <v>273836</v>
      </c>
      <c r="G102" s="15" t="s">
        <v>123</v>
      </c>
      <c r="H102" s="15">
        <v>8588.48</v>
      </c>
      <c r="I102" s="30">
        <v>1615.68</v>
      </c>
      <c r="J102" s="30">
        <v>285.12</v>
      </c>
      <c r="K102" s="15">
        <v>3.32</v>
      </c>
      <c r="L102" s="130">
        <v>8</v>
      </c>
    </row>
    <row r="103" spans="1:12" x14ac:dyDescent="0.2">
      <c r="A103" s="129">
        <v>30</v>
      </c>
      <c r="B103" s="15" t="s">
        <v>329</v>
      </c>
      <c r="C103" s="15">
        <v>5008</v>
      </c>
      <c r="D103" s="15">
        <v>389000</v>
      </c>
      <c r="E103" s="15" t="s">
        <v>413</v>
      </c>
      <c r="F103" s="15">
        <v>273836</v>
      </c>
      <c r="G103" s="15" t="s">
        <v>105</v>
      </c>
      <c r="H103" s="15">
        <v>8588.48</v>
      </c>
      <c r="I103" s="30">
        <v>1579.78</v>
      </c>
      <c r="J103" s="30">
        <v>278.77999999999997</v>
      </c>
      <c r="K103" s="15">
        <v>3.25</v>
      </c>
      <c r="L103" s="130">
        <v>5</v>
      </c>
    </row>
    <row r="104" spans="1:12" x14ac:dyDescent="0.2">
      <c r="A104" s="129">
        <v>30</v>
      </c>
      <c r="B104" s="15" t="s">
        <v>329</v>
      </c>
      <c r="C104" s="15">
        <v>5008</v>
      </c>
      <c r="D104" s="15">
        <v>389000</v>
      </c>
      <c r="E104" s="15" t="s">
        <v>413</v>
      </c>
      <c r="F104" s="15">
        <v>273836</v>
      </c>
      <c r="G104" s="15" t="s">
        <v>107</v>
      </c>
      <c r="H104" s="15">
        <v>8588.48</v>
      </c>
      <c r="I104" s="30">
        <v>998.13</v>
      </c>
      <c r="J104" s="30">
        <v>176.14</v>
      </c>
      <c r="K104" s="15">
        <v>2.0499999999999998</v>
      </c>
      <c r="L104" s="130">
        <v>4</v>
      </c>
    </row>
    <row r="105" spans="1:12" x14ac:dyDescent="0.2">
      <c r="A105" s="129">
        <v>30</v>
      </c>
      <c r="B105" s="15" t="s">
        <v>329</v>
      </c>
      <c r="C105" s="15">
        <v>5008</v>
      </c>
      <c r="D105" s="15">
        <v>389000</v>
      </c>
      <c r="E105" s="15" t="s">
        <v>413</v>
      </c>
      <c r="F105" s="15">
        <v>273836</v>
      </c>
      <c r="G105" s="15" t="s">
        <v>131</v>
      </c>
      <c r="H105" s="15">
        <v>8588.48</v>
      </c>
      <c r="I105" s="30">
        <v>807.84</v>
      </c>
      <c r="J105" s="30">
        <v>142.56</v>
      </c>
      <c r="K105" s="15">
        <v>1.66</v>
      </c>
      <c r="L105" s="130">
        <v>4</v>
      </c>
    </row>
    <row r="106" spans="1:12" x14ac:dyDescent="0.2">
      <c r="A106" s="129">
        <v>30</v>
      </c>
      <c r="B106" s="15" t="s">
        <v>329</v>
      </c>
      <c r="C106" s="15">
        <v>5008</v>
      </c>
      <c r="D106" s="15">
        <v>389000</v>
      </c>
      <c r="E106" s="15" t="s">
        <v>413</v>
      </c>
      <c r="F106" s="15">
        <v>273836</v>
      </c>
      <c r="G106" s="15" t="s">
        <v>117</v>
      </c>
      <c r="H106" s="15">
        <v>8588.48</v>
      </c>
      <c r="I106" s="30">
        <v>1723.39</v>
      </c>
      <c r="J106" s="30">
        <v>304.13</v>
      </c>
      <c r="K106" s="15">
        <v>3.54</v>
      </c>
      <c r="L106" s="130">
        <v>4</v>
      </c>
    </row>
    <row r="107" spans="1:12" x14ac:dyDescent="0.2">
      <c r="A107" s="129">
        <v>30</v>
      </c>
      <c r="B107" s="15" t="s">
        <v>329</v>
      </c>
      <c r="C107" s="15">
        <v>5008</v>
      </c>
      <c r="D107" s="15">
        <v>389000</v>
      </c>
      <c r="E107" s="15" t="s">
        <v>413</v>
      </c>
      <c r="F107" s="15">
        <v>273837</v>
      </c>
      <c r="G107" s="15" t="s">
        <v>332</v>
      </c>
      <c r="H107" s="15">
        <v>11817.08</v>
      </c>
      <c r="I107" s="30">
        <v>2111.16</v>
      </c>
      <c r="J107" s="30">
        <v>372.56</v>
      </c>
      <c r="K107" s="15">
        <v>3.15</v>
      </c>
      <c r="L107" s="130">
        <v>12</v>
      </c>
    </row>
    <row r="108" spans="1:12" x14ac:dyDescent="0.2">
      <c r="A108" s="129">
        <v>30</v>
      </c>
      <c r="B108" s="15" t="s">
        <v>329</v>
      </c>
      <c r="C108" s="15">
        <v>5008</v>
      </c>
      <c r="D108" s="15">
        <v>389000</v>
      </c>
      <c r="E108" s="15" t="s">
        <v>413</v>
      </c>
      <c r="F108" s="15">
        <v>273837</v>
      </c>
      <c r="G108" s="15" t="s">
        <v>333</v>
      </c>
      <c r="H108" s="15">
        <v>11817.08</v>
      </c>
      <c r="I108" s="30">
        <v>2965.67</v>
      </c>
      <c r="J108" s="30">
        <v>523.35</v>
      </c>
      <c r="K108" s="15">
        <v>4.43</v>
      </c>
      <c r="L108" s="130">
        <v>14</v>
      </c>
    </row>
    <row r="109" spans="1:12" x14ac:dyDescent="0.2">
      <c r="A109" s="129">
        <v>30</v>
      </c>
      <c r="B109" s="15" t="s">
        <v>329</v>
      </c>
      <c r="C109" s="15">
        <v>5008</v>
      </c>
      <c r="D109" s="15">
        <v>389000</v>
      </c>
      <c r="E109" s="15" t="s">
        <v>413</v>
      </c>
      <c r="F109" s="15">
        <v>273837</v>
      </c>
      <c r="G109" s="15" t="s">
        <v>119</v>
      </c>
      <c r="H109" s="15">
        <v>11817.08</v>
      </c>
      <c r="I109" s="30">
        <v>1292.54</v>
      </c>
      <c r="J109" s="30">
        <v>228.1</v>
      </c>
      <c r="K109" s="15">
        <v>1.93</v>
      </c>
      <c r="L109" s="130">
        <v>3</v>
      </c>
    </row>
    <row r="110" spans="1:12" x14ac:dyDescent="0.2">
      <c r="A110" s="129">
        <v>30</v>
      </c>
      <c r="B110" s="15" t="s">
        <v>329</v>
      </c>
      <c r="C110" s="15">
        <v>5008</v>
      </c>
      <c r="D110" s="15">
        <v>389000</v>
      </c>
      <c r="E110" s="15" t="s">
        <v>413</v>
      </c>
      <c r="F110" s="15">
        <v>273837</v>
      </c>
      <c r="G110" s="15" t="s">
        <v>331</v>
      </c>
      <c r="H110" s="15">
        <v>11817.08</v>
      </c>
      <c r="I110" s="30">
        <v>3166.73</v>
      </c>
      <c r="J110" s="30">
        <v>558.84</v>
      </c>
      <c r="K110" s="15">
        <v>4.7300000000000004</v>
      </c>
      <c r="L110" s="130">
        <v>18</v>
      </c>
    </row>
    <row r="111" spans="1:12" x14ac:dyDescent="0.2">
      <c r="A111" s="129">
        <v>30</v>
      </c>
      <c r="B111" s="15" t="s">
        <v>329</v>
      </c>
      <c r="C111" s="15">
        <v>5008</v>
      </c>
      <c r="D111" s="15">
        <v>389000</v>
      </c>
      <c r="E111" s="15" t="s">
        <v>413</v>
      </c>
      <c r="F111" s="15">
        <v>273837</v>
      </c>
      <c r="G111" s="15" t="s">
        <v>127</v>
      </c>
      <c r="H111" s="15">
        <v>11817.08</v>
      </c>
      <c r="I111" s="30">
        <v>739.62</v>
      </c>
      <c r="J111" s="30">
        <v>130.52000000000001</v>
      </c>
      <c r="K111" s="15">
        <v>1.1000000000000001</v>
      </c>
      <c r="L111" s="130">
        <v>4</v>
      </c>
    </row>
    <row r="112" spans="1:12" x14ac:dyDescent="0.2">
      <c r="A112" s="129">
        <v>30</v>
      </c>
      <c r="B112" s="15" t="s">
        <v>329</v>
      </c>
      <c r="C112" s="15">
        <v>5008</v>
      </c>
      <c r="D112" s="15">
        <v>389000</v>
      </c>
      <c r="E112" s="15" t="s">
        <v>413</v>
      </c>
      <c r="F112" s="15">
        <v>273887</v>
      </c>
      <c r="G112" s="15" t="s">
        <v>123</v>
      </c>
      <c r="H112" s="15">
        <v>5955.11</v>
      </c>
      <c r="I112" s="30">
        <v>1211.76</v>
      </c>
      <c r="J112" s="30">
        <v>213.84</v>
      </c>
      <c r="K112" s="15">
        <v>3.59</v>
      </c>
      <c r="L112" s="130">
        <v>6</v>
      </c>
    </row>
    <row r="113" spans="1:12" x14ac:dyDescent="0.2">
      <c r="A113" s="129">
        <v>30</v>
      </c>
      <c r="B113" s="15" t="s">
        <v>329</v>
      </c>
      <c r="C113" s="15">
        <v>5008</v>
      </c>
      <c r="D113" s="15">
        <v>389000</v>
      </c>
      <c r="E113" s="15" t="s">
        <v>413</v>
      </c>
      <c r="F113" s="15">
        <v>273887</v>
      </c>
      <c r="G113" s="15" t="s">
        <v>105</v>
      </c>
      <c r="H113" s="15">
        <v>5955.11</v>
      </c>
      <c r="I113" s="30">
        <v>947.87</v>
      </c>
      <c r="J113" s="30">
        <v>167.27</v>
      </c>
      <c r="K113" s="15">
        <v>2.81</v>
      </c>
      <c r="L113" s="130">
        <v>3</v>
      </c>
    </row>
    <row r="114" spans="1:12" x14ac:dyDescent="0.2">
      <c r="A114" s="129">
        <v>30</v>
      </c>
      <c r="B114" s="15" t="s">
        <v>329</v>
      </c>
      <c r="C114" s="15">
        <v>5008</v>
      </c>
      <c r="D114" s="15">
        <v>389000</v>
      </c>
      <c r="E114" s="15" t="s">
        <v>413</v>
      </c>
      <c r="F114" s="15">
        <v>273887</v>
      </c>
      <c r="G114" s="15" t="s">
        <v>107</v>
      </c>
      <c r="H114" s="15">
        <v>5955.11</v>
      </c>
      <c r="I114" s="30">
        <v>748.6</v>
      </c>
      <c r="J114" s="30">
        <v>132.11000000000001</v>
      </c>
      <c r="K114" s="15">
        <v>2.2200000000000002</v>
      </c>
      <c r="L114" s="130">
        <v>3</v>
      </c>
    </row>
    <row r="115" spans="1:12" x14ac:dyDescent="0.2">
      <c r="A115" s="129">
        <v>30</v>
      </c>
      <c r="B115" s="15" t="s">
        <v>329</v>
      </c>
      <c r="C115" s="15">
        <v>5008</v>
      </c>
      <c r="D115" s="15">
        <v>389000</v>
      </c>
      <c r="E115" s="15" t="s">
        <v>413</v>
      </c>
      <c r="F115" s="15">
        <v>273887</v>
      </c>
      <c r="G115" s="15" t="s">
        <v>131</v>
      </c>
      <c r="H115" s="15">
        <v>5955.11</v>
      </c>
      <c r="I115" s="30">
        <v>605.88</v>
      </c>
      <c r="J115" s="30">
        <v>106.92</v>
      </c>
      <c r="K115" s="15">
        <v>1.8</v>
      </c>
      <c r="L115" s="130">
        <v>3</v>
      </c>
    </row>
    <row r="116" spans="1:12" x14ac:dyDescent="0.2">
      <c r="A116" s="129">
        <v>30</v>
      </c>
      <c r="B116" s="15" t="s">
        <v>329</v>
      </c>
      <c r="C116" s="15">
        <v>5008</v>
      </c>
      <c r="D116" s="15">
        <v>389000</v>
      </c>
      <c r="E116" s="15" t="s">
        <v>413</v>
      </c>
      <c r="F116" s="15">
        <v>273887</v>
      </c>
      <c r="G116" s="15" t="s">
        <v>117</v>
      </c>
      <c r="H116" s="15">
        <v>5955.11</v>
      </c>
      <c r="I116" s="30">
        <v>1292.54</v>
      </c>
      <c r="J116" s="30">
        <v>228.1</v>
      </c>
      <c r="K116" s="15">
        <v>3.83</v>
      </c>
      <c r="L116" s="130">
        <v>3</v>
      </c>
    </row>
    <row r="117" spans="1:12" x14ac:dyDescent="0.2">
      <c r="A117" s="129">
        <v>30</v>
      </c>
      <c r="B117" s="15" t="s">
        <v>329</v>
      </c>
      <c r="C117" s="15">
        <v>5008</v>
      </c>
      <c r="D117" s="15">
        <v>389000</v>
      </c>
      <c r="E117" s="15" t="s">
        <v>413</v>
      </c>
      <c r="F117" s="15">
        <v>273888</v>
      </c>
      <c r="G117" s="15" t="s">
        <v>332</v>
      </c>
      <c r="H117" s="15">
        <v>9011.4599999999991</v>
      </c>
      <c r="I117" s="30">
        <v>1583.37</v>
      </c>
      <c r="J117" s="30">
        <v>279.42</v>
      </c>
      <c r="K117" s="15">
        <v>3.1</v>
      </c>
      <c r="L117" s="130">
        <v>9</v>
      </c>
    </row>
    <row r="118" spans="1:12" x14ac:dyDescent="0.2">
      <c r="A118" s="129">
        <v>30</v>
      </c>
      <c r="B118" s="15" t="s">
        <v>329</v>
      </c>
      <c r="C118" s="15">
        <v>5008</v>
      </c>
      <c r="D118" s="15">
        <v>389000</v>
      </c>
      <c r="E118" s="15" t="s">
        <v>413</v>
      </c>
      <c r="F118" s="15">
        <v>273888</v>
      </c>
      <c r="G118" s="15" t="s">
        <v>333</v>
      </c>
      <c r="H118" s="15">
        <v>9011.4599999999991</v>
      </c>
      <c r="I118" s="30">
        <v>2118.34</v>
      </c>
      <c r="J118" s="30">
        <v>373.82</v>
      </c>
      <c r="K118" s="15">
        <v>4.1500000000000004</v>
      </c>
      <c r="L118" s="130">
        <v>10</v>
      </c>
    </row>
    <row r="119" spans="1:12" x14ac:dyDescent="0.2">
      <c r="A119" s="129">
        <v>30</v>
      </c>
      <c r="B119" s="15" t="s">
        <v>329</v>
      </c>
      <c r="C119" s="15">
        <v>5008</v>
      </c>
      <c r="D119" s="15">
        <v>389000</v>
      </c>
      <c r="E119" s="15" t="s">
        <v>413</v>
      </c>
      <c r="F119" s="15">
        <v>273888</v>
      </c>
      <c r="G119" s="15" t="s">
        <v>119</v>
      </c>
      <c r="H119" s="15">
        <v>9011.4599999999991</v>
      </c>
      <c r="I119" s="30">
        <v>1292.54</v>
      </c>
      <c r="J119" s="30">
        <v>228.1</v>
      </c>
      <c r="K119" s="15">
        <v>2.5299999999999998</v>
      </c>
      <c r="L119" s="130">
        <v>3</v>
      </c>
    </row>
    <row r="120" spans="1:12" x14ac:dyDescent="0.2">
      <c r="A120" s="129">
        <v>30</v>
      </c>
      <c r="B120" s="15" t="s">
        <v>329</v>
      </c>
      <c r="C120" s="15">
        <v>5008</v>
      </c>
      <c r="D120" s="15">
        <v>389000</v>
      </c>
      <c r="E120" s="15" t="s">
        <v>413</v>
      </c>
      <c r="F120" s="15">
        <v>273888</v>
      </c>
      <c r="G120" s="15" t="s">
        <v>331</v>
      </c>
      <c r="H120" s="15">
        <v>9011.4599999999991</v>
      </c>
      <c r="I120" s="30">
        <v>2287.08</v>
      </c>
      <c r="J120" s="30">
        <v>403.6</v>
      </c>
      <c r="K120" s="15">
        <v>4.4800000000000004</v>
      </c>
      <c r="L120" s="130">
        <v>13</v>
      </c>
    </row>
    <row r="121" spans="1:12" x14ac:dyDescent="0.2">
      <c r="A121" s="129">
        <v>30</v>
      </c>
      <c r="B121" s="15" t="s">
        <v>329</v>
      </c>
      <c r="C121" s="15">
        <v>5008</v>
      </c>
      <c r="D121" s="15">
        <v>389000</v>
      </c>
      <c r="E121" s="15" t="s">
        <v>413</v>
      </c>
      <c r="F121" s="15">
        <v>273888</v>
      </c>
      <c r="G121" s="15" t="s">
        <v>127</v>
      </c>
      <c r="H121" s="15">
        <v>9011.4599999999991</v>
      </c>
      <c r="I121" s="30">
        <v>554.72</v>
      </c>
      <c r="J121" s="30">
        <v>97.89</v>
      </c>
      <c r="K121" s="15">
        <v>1.0900000000000001</v>
      </c>
      <c r="L121" s="130">
        <v>3</v>
      </c>
    </row>
    <row r="122" spans="1:12" x14ac:dyDescent="0.2">
      <c r="A122" s="129">
        <v>30</v>
      </c>
      <c r="B122" s="15" t="s">
        <v>329</v>
      </c>
      <c r="C122" s="15">
        <v>5008</v>
      </c>
      <c r="D122" s="15">
        <v>389000</v>
      </c>
      <c r="E122" s="15" t="s">
        <v>413</v>
      </c>
      <c r="F122" s="15">
        <v>273889</v>
      </c>
      <c r="G122" s="15" t="s">
        <v>123</v>
      </c>
      <c r="H122" s="15">
        <v>5435.9</v>
      </c>
      <c r="I122" s="30">
        <v>1009.8</v>
      </c>
      <c r="J122" s="30">
        <v>178.2</v>
      </c>
      <c r="K122" s="15">
        <v>3.28</v>
      </c>
      <c r="L122" s="130">
        <v>5</v>
      </c>
    </row>
    <row r="123" spans="1:12" x14ac:dyDescent="0.2">
      <c r="A123" s="129">
        <v>30</v>
      </c>
      <c r="B123" s="15" t="s">
        <v>329</v>
      </c>
      <c r="C123" s="15">
        <v>5008</v>
      </c>
      <c r="D123" s="15">
        <v>389000</v>
      </c>
      <c r="E123" s="15" t="s">
        <v>413</v>
      </c>
      <c r="F123" s="15">
        <v>273889</v>
      </c>
      <c r="G123" s="15" t="s">
        <v>105</v>
      </c>
      <c r="H123" s="15">
        <v>5435.9</v>
      </c>
      <c r="I123" s="30">
        <v>947.87</v>
      </c>
      <c r="J123" s="30">
        <v>167.27</v>
      </c>
      <c r="K123" s="15">
        <v>3.08</v>
      </c>
      <c r="L123" s="130">
        <v>3</v>
      </c>
    </row>
    <row r="124" spans="1:12" x14ac:dyDescent="0.2">
      <c r="A124" s="129">
        <v>30</v>
      </c>
      <c r="B124" s="15" t="s">
        <v>329</v>
      </c>
      <c r="C124" s="15">
        <v>5008</v>
      </c>
      <c r="D124" s="15">
        <v>389000</v>
      </c>
      <c r="E124" s="15" t="s">
        <v>413</v>
      </c>
      <c r="F124" s="15">
        <v>273889</v>
      </c>
      <c r="G124" s="15" t="s">
        <v>107</v>
      </c>
      <c r="H124" s="15">
        <v>5435.9</v>
      </c>
      <c r="I124" s="30">
        <v>499.07</v>
      </c>
      <c r="J124" s="30">
        <v>88.07</v>
      </c>
      <c r="K124" s="15">
        <v>1.62</v>
      </c>
      <c r="L124" s="130">
        <v>2</v>
      </c>
    </row>
    <row r="125" spans="1:12" x14ac:dyDescent="0.2">
      <c r="A125" s="129">
        <v>30</v>
      </c>
      <c r="B125" s="15" t="s">
        <v>329</v>
      </c>
      <c r="C125" s="15">
        <v>5008</v>
      </c>
      <c r="D125" s="15">
        <v>389000</v>
      </c>
      <c r="E125" s="15" t="s">
        <v>413</v>
      </c>
      <c r="F125" s="15">
        <v>273889</v>
      </c>
      <c r="G125" s="15" t="s">
        <v>131</v>
      </c>
      <c r="H125" s="15">
        <v>5435.9</v>
      </c>
      <c r="I125" s="30">
        <v>605.88</v>
      </c>
      <c r="J125" s="30">
        <v>106.92</v>
      </c>
      <c r="K125" s="15">
        <v>1.97</v>
      </c>
      <c r="L125" s="130">
        <v>3</v>
      </c>
    </row>
    <row r="126" spans="1:12" x14ac:dyDescent="0.2">
      <c r="A126" s="129">
        <v>30</v>
      </c>
      <c r="B126" s="15" t="s">
        <v>329</v>
      </c>
      <c r="C126" s="15">
        <v>5008</v>
      </c>
      <c r="D126" s="15">
        <v>389000</v>
      </c>
      <c r="E126" s="15" t="s">
        <v>413</v>
      </c>
      <c r="F126" s="15">
        <v>273889</v>
      </c>
      <c r="G126" s="15" t="s">
        <v>117</v>
      </c>
      <c r="H126" s="15">
        <v>5435.9</v>
      </c>
      <c r="I126" s="30">
        <v>1292.54</v>
      </c>
      <c r="J126" s="30">
        <v>228.1</v>
      </c>
      <c r="K126" s="15">
        <v>4.2</v>
      </c>
      <c r="L126" s="130">
        <v>3</v>
      </c>
    </row>
    <row r="127" spans="1:12" x14ac:dyDescent="0.2">
      <c r="A127" s="129">
        <v>30</v>
      </c>
      <c r="B127" s="15" t="s">
        <v>329</v>
      </c>
      <c r="C127" s="15">
        <v>5008</v>
      </c>
      <c r="D127" s="15">
        <v>389000</v>
      </c>
      <c r="E127" s="15" t="s">
        <v>413</v>
      </c>
      <c r="F127" s="15">
        <v>273890</v>
      </c>
      <c r="G127" s="15" t="s">
        <v>332</v>
      </c>
      <c r="H127" s="15">
        <v>7665.43</v>
      </c>
      <c r="I127" s="30">
        <v>1407.44</v>
      </c>
      <c r="J127" s="30">
        <v>248.37</v>
      </c>
      <c r="K127" s="15">
        <v>3.24</v>
      </c>
      <c r="L127" s="130">
        <v>8</v>
      </c>
    </row>
    <row r="128" spans="1:12" x14ac:dyDescent="0.2">
      <c r="A128" s="129">
        <v>30</v>
      </c>
      <c r="B128" s="15" t="s">
        <v>329</v>
      </c>
      <c r="C128" s="15">
        <v>5008</v>
      </c>
      <c r="D128" s="15">
        <v>389000</v>
      </c>
      <c r="E128" s="15" t="s">
        <v>413</v>
      </c>
      <c r="F128" s="15">
        <v>273890</v>
      </c>
      <c r="G128" s="15" t="s">
        <v>333</v>
      </c>
      <c r="H128" s="15">
        <v>7665.43</v>
      </c>
      <c r="I128" s="30">
        <v>1906.5</v>
      </c>
      <c r="J128" s="30">
        <v>336.44</v>
      </c>
      <c r="K128" s="15">
        <v>4.3899999999999997</v>
      </c>
      <c r="L128" s="130">
        <v>9</v>
      </c>
    </row>
    <row r="129" spans="1:12" x14ac:dyDescent="0.2">
      <c r="A129" s="129">
        <v>30</v>
      </c>
      <c r="B129" s="15" t="s">
        <v>329</v>
      </c>
      <c r="C129" s="15">
        <v>5008</v>
      </c>
      <c r="D129" s="15">
        <v>389000</v>
      </c>
      <c r="E129" s="15" t="s">
        <v>413</v>
      </c>
      <c r="F129" s="15">
        <v>273890</v>
      </c>
      <c r="G129" s="15" t="s">
        <v>119</v>
      </c>
      <c r="H129" s="15">
        <v>7665.43</v>
      </c>
      <c r="I129" s="30">
        <v>861.7</v>
      </c>
      <c r="J129" s="30">
        <v>152.06</v>
      </c>
      <c r="K129" s="15">
        <v>1.98</v>
      </c>
      <c r="L129" s="130">
        <v>2</v>
      </c>
    </row>
    <row r="130" spans="1:12" x14ac:dyDescent="0.2">
      <c r="A130" s="129">
        <v>30</v>
      </c>
      <c r="B130" s="15" t="s">
        <v>329</v>
      </c>
      <c r="C130" s="15">
        <v>5008</v>
      </c>
      <c r="D130" s="15">
        <v>389000</v>
      </c>
      <c r="E130" s="15" t="s">
        <v>413</v>
      </c>
      <c r="F130" s="15">
        <v>273890</v>
      </c>
      <c r="G130" s="15" t="s">
        <v>331</v>
      </c>
      <c r="H130" s="15">
        <v>7665.43</v>
      </c>
      <c r="I130" s="30">
        <v>1935.23</v>
      </c>
      <c r="J130" s="30">
        <v>341.51</v>
      </c>
      <c r="K130" s="15">
        <v>4.46</v>
      </c>
      <c r="L130" s="130">
        <v>11</v>
      </c>
    </row>
    <row r="131" spans="1:12" x14ac:dyDescent="0.2">
      <c r="A131" s="129">
        <v>30</v>
      </c>
      <c r="B131" s="15" t="s">
        <v>329</v>
      </c>
      <c r="C131" s="15">
        <v>5008</v>
      </c>
      <c r="D131" s="15">
        <v>389000</v>
      </c>
      <c r="E131" s="15" t="s">
        <v>413</v>
      </c>
      <c r="F131" s="15">
        <v>273890</v>
      </c>
      <c r="G131" s="15" t="s">
        <v>127</v>
      </c>
      <c r="H131" s="15">
        <v>7665.43</v>
      </c>
      <c r="I131" s="30">
        <v>554.72</v>
      </c>
      <c r="J131" s="30">
        <v>97.89</v>
      </c>
      <c r="K131" s="15">
        <v>1.28</v>
      </c>
      <c r="L131" s="130">
        <v>3</v>
      </c>
    </row>
    <row r="132" spans="1:12" x14ac:dyDescent="0.2">
      <c r="A132" s="129">
        <v>30</v>
      </c>
      <c r="B132" s="15" t="s">
        <v>329</v>
      </c>
      <c r="C132" s="15">
        <v>5008</v>
      </c>
      <c r="D132" s="15">
        <v>389000</v>
      </c>
      <c r="E132" s="15" t="s">
        <v>413</v>
      </c>
      <c r="F132" s="15">
        <v>274040</v>
      </c>
      <c r="G132" s="15" t="s">
        <v>123</v>
      </c>
      <c r="H132" s="15">
        <v>6771.73</v>
      </c>
      <c r="I132" s="30">
        <v>1615.68</v>
      </c>
      <c r="J132" s="30">
        <v>285.12</v>
      </c>
      <c r="K132" s="15">
        <v>4.21</v>
      </c>
      <c r="L132" s="130">
        <v>8</v>
      </c>
    </row>
    <row r="133" spans="1:12" x14ac:dyDescent="0.2">
      <c r="A133" s="129">
        <v>30</v>
      </c>
      <c r="B133" s="15" t="s">
        <v>329</v>
      </c>
      <c r="C133" s="15">
        <v>5008</v>
      </c>
      <c r="D133" s="15">
        <v>389000</v>
      </c>
      <c r="E133" s="15" t="s">
        <v>413</v>
      </c>
      <c r="F133" s="15">
        <v>274040</v>
      </c>
      <c r="G133" s="15" t="s">
        <v>107</v>
      </c>
      <c r="H133" s="15">
        <v>6771.73</v>
      </c>
      <c r="I133" s="30">
        <v>998.13</v>
      </c>
      <c r="J133" s="30">
        <v>176.14</v>
      </c>
      <c r="K133" s="15">
        <v>2.6</v>
      </c>
      <c r="L133" s="130">
        <v>4</v>
      </c>
    </row>
    <row r="134" spans="1:12" x14ac:dyDescent="0.2">
      <c r="A134" s="129">
        <v>30</v>
      </c>
      <c r="B134" s="15" t="s">
        <v>329</v>
      </c>
      <c r="C134" s="15">
        <v>5008</v>
      </c>
      <c r="D134" s="15">
        <v>389000</v>
      </c>
      <c r="E134" s="15" t="s">
        <v>413</v>
      </c>
      <c r="F134" s="15">
        <v>274040</v>
      </c>
      <c r="G134" s="15" t="s">
        <v>131</v>
      </c>
      <c r="H134" s="15">
        <v>6771.73</v>
      </c>
      <c r="I134" s="30">
        <v>807.84</v>
      </c>
      <c r="J134" s="30">
        <v>142.56</v>
      </c>
      <c r="K134" s="15">
        <v>2.11</v>
      </c>
      <c r="L134" s="130">
        <v>4</v>
      </c>
    </row>
    <row r="135" spans="1:12" x14ac:dyDescent="0.2">
      <c r="A135" s="129">
        <v>30</v>
      </c>
      <c r="B135" s="15" t="s">
        <v>329</v>
      </c>
      <c r="C135" s="15">
        <v>5008</v>
      </c>
      <c r="D135" s="15">
        <v>389000</v>
      </c>
      <c r="E135" s="15" t="s">
        <v>413</v>
      </c>
      <c r="F135" s="15">
        <v>274040</v>
      </c>
      <c r="G135" s="15" t="s">
        <v>117</v>
      </c>
      <c r="H135" s="15">
        <v>6771.73</v>
      </c>
      <c r="I135" s="30">
        <v>1723.39</v>
      </c>
      <c r="J135" s="30">
        <v>304.13</v>
      </c>
      <c r="K135" s="15">
        <v>4.49</v>
      </c>
      <c r="L135" s="130">
        <v>4</v>
      </c>
    </row>
    <row r="136" spans="1:12" x14ac:dyDescent="0.2">
      <c r="A136" s="129">
        <v>30</v>
      </c>
      <c r="B136" s="15" t="s">
        <v>329</v>
      </c>
      <c r="C136" s="15">
        <v>5008</v>
      </c>
      <c r="D136" s="15">
        <v>389000</v>
      </c>
      <c r="E136" s="15" t="s">
        <v>413</v>
      </c>
      <c r="F136" s="15">
        <v>274041</v>
      </c>
      <c r="G136" s="15" t="s">
        <v>332</v>
      </c>
      <c r="H136" s="15">
        <v>11817.08</v>
      </c>
      <c r="I136" s="30">
        <v>2111.16</v>
      </c>
      <c r="J136" s="30">
        <v>372.56</v>
      </c>
      <c r="K136" s="15">
        <v>3.15</v>
      </c>
      <c r="L136" s="130">
        <v>12</v>
      </c>
    </row>
    <row r="137" spans="1:12" x14ac:dyDescent="0.2">
      <c r="A137" s="129">
        <v>30</v>
      </c>
      <c r="B137" s="15" t="s">
        <v>329</v>
      </c>
      <c r="C137" s="15">
        <v>5008</v>
      </c>
      <c r="D137" s="15">
        <v>389000</v>
      </c>
      <c r="E137" s="15" t="s">
        <v>413</v>
      </c>
      <c r="F137" s="15">
        <v>274041</v>
      </c>
      <c r="G137" s="15" t="s">
        <v>333</v>
      </c>
      <c r="H137" s="15">
        <v>11817.08</v>
      </c>
      <c r="I137" s="30">
        <v>2965.67</v>
      </c>
      <c r="J137" s="30">
        <v>523.35</v>
      </c>
      <c r="K137" s="15">
        <v>4.43</v>
      </c>
      <c r="L137" s="130">
        <v>14</v>
      </c>
    </row>
    <row r="138" spans="1:12" x14ac:dyDescent="0.2">
      <c r="A138" s="129">
        <v>30</v>
      </c>
      <c r="B138" s="15" t="s">
        <v>329</v>
      </c>
      <c r="C138" s="15">
        <v>5008</v>
      </c>
      <c r="D138" s="15">
        <v>389000</v>
      </c>
      <c r="E138" s="15" t="s">
        <v>413</v>
      </c>
      <c r="F138" s="15">
        <v>274041</v>
      </c>
      <c r="G138" s="15" t="s">
        <v>119</v>
      </c>
      <c r="H138" s="15">
        <v>11817.08</v>
      </c>
      <c r="I138" s="30">
        <v>1292.54</v>
      </c>
      <c r="J138" s="30">
        <v>228.1</v>
      </c>
      <c r="K138" s="15">
        <v>1.93</v>
      </c>
      <c r="L138" s="130">
        <v>3</v>
      </c>
    </row>
    <row r="139" spans="1:12" x14ac:dyDescent="0.2">
      <c r="A139" s="129">
        <v>30</v>
      </c>
      <c r="B139" s="15" t="s">
        <v>329</v>
      </c>
      <c r="C139" s="15">
        <v>5008</v>
      </c>
      <c r="D139" s="15">
        <v>389000</v>
      </c>
      <c r="E139" s="15" t="s">
        <v>413</v>
      </c>
      <c r="F139" s="15">
        <v>274041</v>
      </c>
      <c r="G139" s="15" t="s">
        <v>331</v>
      </c>
      <c r="H139" s="15">
        <v>11817.08</v>
      </c>
      <c r="I139" s="30">
        <v>3166.73</v>
      </c>
      <c r="J139" s="30">
        <v>558.84</v>
      </c>
      <c r="K139" s="15">
        <v>4.7300000000000004</v>
      </c>
      <c r="L139" s="130">
        <v>18</v>
      </c>
    </row>
    <row r="140" spans="1:12" x14ac:dyDescent="0.2">
      <c r="A140" s="129">
        <v>30</v>
      </c>
      <c r="B140" s="15" t="s">
        <v>329</v>
      </c>
      <c r="C140" s="15">
        <v>5008</v>
      </c>
      <c r="D140" s="15">
        <v>389000</v>
      </c>
      <c r="E140" s="15" t="s">
        <v>413</v>
      </c>
      <c r="F140" s="15">
        <v>274041</v>
      </c>
      <c r="G140" s="15" t="s">
        <v>127</v>
      </c>
      <c r="H140" s="15">
        <v>11817.08</v>
      </c>
      <c r="I140" s="30">
        <v>739.62</v>
      </c>
      <c r="J140" s="30">
        <v>130.52000000000001</v>
      </c>
      <c r="K140" s="15">
        <v>1.1000000000000001</v>
      </c>
      <c r="L140" s="130">
        <v>4</v>
      </c>
    </row>
    <row r="141" spans="1:12" x14ac:dyDescent="0.2">
      <c r="A141" s="129">
        <v>30</v>
      </c>
      <c r="B141" s="15" t="s">
        <v>329</v>
      </c>
      <c r="C141" s="15">
        <v>5008</v>
      </c>
      <c r="D141" s="15">
        <v>389000</v>
      </c>
      <c r="E141" s="15" t="s">
        <v>413</v>
      </c>
      <c r="F141" s="15">
        <v>274120</v>
      </c>
      <c r="G141" s="15" t="s">
        <v>123</v>
      </c>
      <c r="H141" s="15">
        <v>891.97</v>
      </c>
      <c r="I141" s="30">
        <v>403.92</v>
      </c>
      <c r="J141" s="30">
        <v>71.28</v>
      </c>
      <c r="K141" s="15">
        <v>7.99</v>
      </c>
      <c r="L141" s="130">
        <v>2</v>
      </c>
    </row>
    <row r="142" spans="1:12" x14ac:dyDescent="0.2">
      <c r="A142" s="129">
        <v>30</v>
      </c>
      <c r="B142" s="15" t="s">
        <v>329</v>
      </c>
      <c r="C142" s="15">
        <v>5008</v>
      </c>
      <c r="D142" s="15">
        <v>389000</v>
      </c>
      <c r="E142" s="15" t="s">
        <v>413</v>
      </c>
      <c r="F142" s="15">
        <v>274545</v>
      </c>
      <c r="G142" s="15" t="s">
        <v>123</v>
      </c>
      <c r="H142" s="15">
        <v>4933.1899999999996</v>
      </c>
      <c r="I142" s="30">
        <v>1211.76</v>
      </c>
      <c r="J142" s="30">
        <v>213.84</v>
      </c>
      <c r="K142" s="15">
        <v>4.33</v>
      </c>
      <c r="L142" s="130">
        <v>6</v>
      </c>
    </row>
    <row r="143" spans="1:12" x14ac:dyDescent="0.2">
      <c r="A143" s="129">
        <v>30</v>
      </c>
      <c r="B143" s="15" t="s">
        <v>329</v>
      </c>
      <c r="C143" s="15">
        <v>5008</v>
      </c>
      <c r="D143" s="15">
        <v>389000</v>
      </c>
      <c r="E143" s="15" t="s">
        <v>413</v>
      </c>
      <c r="F143" s="15">
        <v>274545</v>
      </c>
      <c r="G143" s="15" t="s">
        <v>121</v>
      </c>
      <c r="H143" s="15">
        <v>4933.1899999999996</v>
      </c>
      <c r="I143" s="30">
        <v>807.84</v>
      </c>
      <c r="J143" s="30">
        <v>142.56</v>
      </c>
      <c r="K143" s="15">
        <v>2.89</v>
      </c>
      <c r="L143" s="130">
        <v>4</v>
      </c>
    </row>
    <row r="144" spans="1:12" x14ac:dyDescent="0.2">
      <c r="A144" s="129">
        <v>30</v>
      </c>
      <c r="B144" s="15" t="s">
        <v>329</v>
      </c>
      <c r="C144" s="15">
        <v>5008</v>
      </c>
      <c r="D144" s="15">
        <v>389000</v>
      </c>
      <c r="E144" s="15" t="s">
        <v>413</v>
      </c>
      <c r="F144" s="15">
        <v>274545</v>
      </c>
      <c r="G144" s="15" t="s">
        <v>131</v>
      </c>
      <c r="H144" s="15">
        <v>4933.1899999999996</v>
      </c>
      <c r="I144" s="30">
        <v>605.88</v>
      </c>
      <c r="J144" s="30">
        <v>106.92</v>
      </c>
      <c r="K144" s="15">
        <v>2.17</v>
      </c>
      <c r="L144" s="130">
        <v>3</v>
      </c>
    </row>
    <row r="145" spans="1:12" x14ac:dyDescent="0.2">
      <c r="A145" s="129">
        <v>30</v>
      </c>
      <c r="B145" s="15" t="s">
        <v>329</v>
      </c>
      <c r="C145" s="15">
        <v>5008</v>
      </c>
      <c r="D145" s="15">
        <v>389000</v>
      </c>
      <c r="E145" s="15" t="s">
        <v>413</v>
      </c>
      <c r="F145" s="15">
        <v>274545</v>
      </c>
      <c r="G145" s="15" t="s">
        <v>117</v>
      </c>
      <c r="H145" s="15">
        <v>4933.1899999999996</v>
      </c>
      <c r="I145" s="30">
        <v>1292.54</v>
      </c>
      <c r="J145" s="30">
        <v>228.1</v>
      </c>
      <c r="K145" s="15">
        <v>4.62</v>
      </c>
      <c r="L145" s="130">
        <v>3</v>
      </c>
    </row>
    <row r="146" spans="1:12" x14ac:dyDescent="0.2">
      <c r="A146" s="129">
        <v>30</v>
      </c>
      <c r="B146" s="15" t="s">
        <v>329</v>
      </c>
      <c r="C146" s="15">
        <v>5008</v>
      </c>
      <c r="D146" s="15">
        <v>389000</v>
      </c>
      <c r="E146" s="15" t="s">
        <v>413</v>
      </c>
      <c r="F146" s="15">
        <v>274546</v>
      </c>
      <c r="G146" s="15" t="s">
        <v>332</v>
      </c>
      <c r="H146" s="15">
        <v>9011.4599999999991</v>
      </c>
      <c r="I146" s="30">
        <v>1583.37</v>
      </c>
      <c r="J146" s="30">
        <v>279.42</v>
      </c>
      <c r="K146" s="15">
        <v>3.1</v>
      </c>
      <c r="L146" s="130">
        <v>9</v>
      </c>
    </row>
    <row r="147" spans="1:12" x14ac:dyDescent="0.2">
      <c r="A147" s="129">
        <v>30</v>
      </c>
      <c r="B147" s="15" t="s">
        <v>329</v>
      </c>
      <c r="C147" s="15">
        <v>5008</v>
      </c>
      <c r="D147" s="15">
        <v>389000</v>
      </c>
      <c r="E147" s="15" t="s">
        <v>413</v>
      </c>
      <c r="F147" s="15">
        <v>274546</v>
      </c>
      <c r="G147" s="15" t="s">
        <v>333</v>
      </c>
      <c r="H147" s="15">
        <v>9011.4599999999991</v>
      </c>
      <c r="I147" s="30">
        <v>2118.34</v>
      </c>
      <c r="J147" s="30">
        <v>373.82</v>
      </c>
      <c r="K147" s="15">
        <v>4.1500000000000004</v>
      </c>
      <c r="L147" s="130">
        <v>10</v>
      </c>
    </row>
    <row r="148" spans="1:12" x14ac:dyDescent="0.2">
      <c r="A148" s="129">
        <v>30</v>
      </c>
      <c r="B148" s="15" t="s">
        <v>329</v>
      </c>
      <c r="C148" s="15">
        <v>5008</v>
      </c>
      <c r="D148" s="15">
        <v>389000</v>
      </c>
      <c r="E148" s="15" t="s">
        <v>413</v>
      </c>
      <c r="F148" s="15">
        <v>274546</v>
      </c>
      <c r="G148" s="15" t="s">
        <v>119</v>
      </c>
      <c r="H148" s="15">
        <v>9011.4599999999991</v>
      </c>
      <c r="I148" s="30">
        <v>1292.54</v>
      </c>
      <c r="J148" s="30">
        <v>228.1</v>
      </c>
      <c r="K148" s="15">
        <v>2.5299999999999998</v>
      </c>
      <c r="L148" s="130">
        <v>3</v>
      </c>
    </row>
    <row r="149" spans="1:12" x14ac:dyDescent="0.2">
      <c r="A149" s="129">
        <v>30</v>
      </c>
      <c r="B149" s="15" t="s">
        <v>329</v>
      </c>
      <c r="C149" s="15">
        <v>5008</v>
      </c>
      <c r="D149" s="15">
        <v>389000</v>
      </c>
      <c r="E149" s="15" t="s">
        <v>413</v>
      </c>
      <c r="F149" s="15">
        <v>274546</v>
      </c>
      <c r="G149" s="15" t="s">
        <v>331</v>
      </c>
      <c r="H149" s="15">
        <v>9011.4599999999991</v>
      </c>
      <c r="I149" s="30">
        <v>2287.08</v>
      </c>
      <c r="J149" s="30">
        <v>403.6</v>
      </c>
      <c r="K149" s="15">
        <v>4.4800000000000004</v>
      </c>
      <c r="L149" s="130">
        <v>13</v>
      </c>
    </row>
    <row r="150" spans="1:12" x14ac:dyDescent="0.2">
      <c r="A150" s="129">
        <v>30</v>
      </c>
      <c r="B150" s="15" t="s">
        <v>329</v>
      </c>
      <c r="C150" s="15">
        <v>5008</v>
      </c>
      <c r="D150" s="15">
        <v>389000</v>
      </c>
      <c r="E150" s="15" t="s">
        <v>413</v>
      </c>
      <c r="F150" s="15">
        <v>274546</v>
      </c>
      <c r="G150" s="15" t="s">
        <v>127</v>
      </c>
      <c r="H150" s="15">
        <v>9011.4599999999991</v>
      </c>
      <c r="I150" s="30">
        <v>554.72</v>
      </c>
      <c r="J150" s="30">
        <v>97.89</v>
      </c>
      <c r="K150" s="15">
        <v>1.0900000000000001</v>
      </c>
      <c r="L150" s="130">
        <v>3</v>
      </c>
    </row>
    <row r="151" spans="1:12" x14ac:dyDescent="0.2">
      <c r="A151" s="129">
        <v>30</v>
      </c>
      <c r="B151" s="15" t="s">
        <v>329</v>
      </c>
      <c r="C151" s="15">
        <v>5008</v>
      </c>
      <c r="D151" s="15">
        <v>389000</v>
      </c>
      <c r="E151" s="15" t="s">
        <v>413</v>
      </c>
      <c r="F151" s="15">
        <v>275788</v>
      </c>
      <c r="G151" s="15" t="s">
        <v>410</v>
      </c>
      <c r="H151" s="15">
        <v>11949.39</v>
      </c>
      <c r="I151" s="30">
        <v>373.4</v>
      </c>
      <c r="J151" s="30">
        <v>65.89</v>
      </c>
      <c r="K151" s="15">
        <v>0.55000000000000004</v>
      </c>
      <c r="L151" s="130">
        <v>1</v>
      </c>
    </row>
    <row r="152" spans="1:12" x14ac:dyDescent="0.2">
      <c r="A152" s="129">
        <v>30</v>
      </c>
      <c r="B152" s="15" t="s">
        <v>329</v>
      </c>
      <c r="C152" s="15">
        <v>5008</v>
      </c>
      <c r="D152" s="15">
        <v>389000</v>
      </c>
      <c r="E152" s="15" t="s">
        <v>413</v>
      </c>
      <c r="F152" s="15">
        <v>275788</v>
      </c>
      <c r="G152" s="15" t="s">
        <v>105</v>
      </c>
      <c r="H152" s="15">
        <v>11949.39</v>
      </c>
      <c r="I152" s="30">
        <v>1004.41</v>
      </c>
      <c r="J152" s="30">
        <v>177.25</v>
      </c>
      <c r="K152" s="15">
        <v>1.48</v>
      </c>
      <c r="L152" s="130">
        <v>3</v>
      </c>
    </row>
    <row r="153" spans="1:12" x14ac:dyDescent="0.2">
      <c r="A153" s="129">
        <v>30</v>
      </c>
      <c r="B153" s="15" t="s">
        <v>329</v>
      </c>
      <c r="C153" s="15">
        <v>5008</v>
      </c>
      <c r="D153" s="15">
        <v>389000</v>
      </c>
      <c r="E153" s="15" t="s">
        <v>413</v>
      </c>
      <c r="F153" s="15">
        <v>275962</v>
      </c>
      <c r="G153" s="15" t="s">
        <v>121</v>
      </c>
      <c r="H153" s="15">
        <v>958.41</v>
      </c>
      <c r="I153" s="30">
        <v>423.67</v>
      </c>
      <c r="J153" s="30">
        <v>74.760000000000005</v>
      </c>
      <c r="K153" s="15">
        <v>7.8</v>
      </c>
      <c r="L153" s="130">
        <v>2</v>
      </c>
    </row>
    <row r="154" spans="1:12" x14ac:dyDescent="0.2">
      <c r="A154" s="129">
        <v>30</v>
      </c>
      <c r="B154" s="15" t="s">
        <v>329</v>
      </c>
      <c r="C154" s="15">
        <v>5008</v>
      </c>
      <c r="D154" s="15">
        <v>389000</v>
      </c>
      <c r="E154" s="15" t="s">
        <v>413</v>
      </c>
      <c r="F154" s="15">
        <v>276134</v>
      </c>
      <c r="G154" s="15" t="s">
        <v>121</v>
      </c>
      <c r="H154" s="15">
        <v>12760.3</v>
      </c>
      <c r="I154" s="30">
        <v>211.83</v>
      </c>
      <c r="J154" s="30">
        <v>37.380000000000003</v>
      </c>
      <c r="K154" s="15">
        <v>0.28999999999999998</v>
      </c>
      <c r="L154" s="130">
        <v>1</v>
      </c>
    </row>
    <row r="155" spans="1:12" x14ac:dyDescent="0.2">
      <c r="A155" s="129">
        <v>30</v>
      </c>
      <c r="B155" s="15" t="s">
        <v>329</v>
      </c>
      <c r="C155" s="15">
        <v>5008</v>
      </c>
      <c r="D155" s="15">
        <v>389000</v>
      </c>
      <c r="E155" s="15" t="s">
        <v>413</v>
      </c>
      <c r="F155" s="15">
        <v>276134</v>
      </c>
      <c r="G155" s="15" t="s">
        <v>107</v>
      </c>
      <c r="H155" s="15">
        <v>12760.3</v>
      </c>
      <c r="I155" s="30">
        <v>524.20000000000005</v>
      </c>
      <c r="J155" s="30">
        <v>92.51</v>
      </c>
      <c r="K155" s="15">
        <v>0.72</v>
      </c>
      <c r="L155" s="130">
        <v>2</v>
      </c>
    </row>
    <row r="156" spans="1:12" x14ac:dyDescent="0.2">
      <c r="A156" s="129">
        <v>30</v>
      </c>
      <c r="B156" s="15" t="s">
        <v>329</v>
      </c>
      <c r="C156" s="15">
        <v>5008</v>
      </c>
      <c r="D156" s="15">
        <v>389000</v>
      </c>
      <c r="E156" s="15" t="s">
        <v>413</v>
      </c>
      <c r="F156" s="15">
        <v>276162</v>
      </c>
      <c r="G156" s="15" t="s">
        <v>123</v>
      </c>
      <c r="H156" s="15">
        <v>10280.99</v>
      </c>
      <c r="I156" s="30">
        <v>211.83</v>
      </c>
      <c r="J156" s="30">
        <v>37.380000000000003</v>
      </c>
      <c r="K156" s="15">
        <v>0.36</v>
      </c>
      <c r="L156" s="130">
        <v>1</v>
      </c>
    </row>
    <row r="157" spans="1:12" x14ac:dyDescent="0.2">
      <c r="A157" s="129">
        <v>30</v>
      </c>
      <c r="B157" s="15" t="s">
        <v>329</v>
      </c>
      <c r="C157" s="15">
        <v>5008</v>
      </c>
      <c r="D157" s="15">
        <v>389000</v>
      </c>
      <c r="E157" s="15" t="s">
        <v>413</v>
      </c>
      <c r="F157" s="15">
        <v>276162</v>
      </c>
      <c r="G157" s="15" t="s">
        <v>121</v>
      </c>
      <c r="H157" s="15">
        <v>10280.99</v>
      </c>
      <c r="I157" s="30">
        <v>211.83</v>
      </c>
      <c r="J157" s="30">
        <v>37.380000000000003</v>
      </c>
      <c r="K157" s="15">
        <v>0.36</v>
      </c>
      <c r="L157" s="130">
        <v>1</v>
      </c>
    </row>
    <row r="158" spans="1:12" x14ac:dyDescent="0.2">
      <c r="A158" s="129">
        <v>30</v>
      </c>
      <c r="B158" s="15" t="s">
        <v>329</v>
      </c>
      <c r="C158" s="15">
        <v>5008</v>
      </c>
      <c r="D158" s="15">
        <v>389000</v>
      </c>
      <c r="E158" s="15" t="s">
        <v>413</v>
      </c>
      <c r="F158" s="15">
        <v>276162</v>
      </c>
      <c r="G158" s="15" t="s">
        <v>131</v>
      </c>
      <c r="H158" s="15">
        <v>10280.99</v>
      </c>
      <c r="I158" s="30">
        <v>423.67</v>
      </c>
      <c r="J158" s="30">
        <v>74.760000000000005</v>
      </c>
      <c r="K158" s="15">
        <v>0.73</v>
      </c>
      <c r="L158" s="130">
        <v>2</v>
      </c>
    </row>
    <row r="159" spans="1:12" x14ac:dyDescent="0.2">
      <c r="A159" s="129">
        <v>30</v>
      </c>
      <c r="B159" s="15" t="s">
        <v>329</v>
      </c>
      <c r="C159" s="15">
        <v>5008</v>
      </c>
      <c r="D159" s="15">
        <v>389000</v>
      </c>
      <c r="E159" s="15" t="s">
        <v>413</v>
      </c>
      <c r="F159" s="15">
        <v>276162</v>
      </c>
      <c r="G159" s="15" t="s">
        <v>105</v>
      </c>
      <c r="H159" s="15">
        <v>10280.99</v>
      </c>
      <c r="I159" s="30">
        <v>1004.41</v>
      </c>
      <c r="J159" s="30">
        <v>177.25</v>
      </c>
      <c r="K159" s="15">
        <v>1.72</v>
      </c>
      <c r="L159" s="130">
        <v>3</v>
      </c>
    </row>
    <row r="160" spans="1:12" x14ac:dyDescent="0.2">
      <c r="A160" s="129">
        <v>30</v>
      </c>
      <c r="B160" s="15" t="s">
        <v>329</v>
      </c>
      <c r="C160" s="15">
        <v>5008</v>
      </c>
      <c r="D160" s="15">
        <v>389000</v>
      </c>
      <c r="E160" s="15" t="s">
        <v>413</v>
      </c>
      <c r="F160" s="15">
        <v>276162</v>
      </c>
      <c r="G160" s="15" t="s">
        <v>107</v>
      </c>
      <c r="H160" s="15">
        <v>10280.99</v>
      </c>
      <c r="I160" s="30">
        <v>4717.79</v>
      </c>
      <c r="J160" s="30">
        <v>832.55</v>
      </c>
      <c r="K160" s="15">
        <v>8.1</v>
      </c>
      <c r="L160" s="130">
        <v>18</v>
      </c>
    </row>
    <row r="161" spans="1:12" x14ac:dyDescent="0.2">
      <c r="A161" s="129">
        <v>30</v>
      </c>
      <c r="B161" s="15" t="s">
        <v>329</v>
      </c>
      <c r="C161" s="15">
        <v>5008</v>
      </c>
      <c r="D161" s="15">
        <v>389000</v>
      </c>
      <c r="E161" s="15" t="s">
        <v>413</v>
      </c>
      <c r="F161" s="15">
        <v>276162</v>
      </c>
      <c r="G161" s="15" t="s">
        <v>117</v>
      </c>
      <c r="H161" s="15">
        <v>10280.99</v>
      </c>
      <c r="I161" s="30">
        <v>1413.72</v>
      </c>
      <c r="J161" s="30">
        <v>249.48</v>
      </c>
      <c r="K161" s="15">
        <v>2.4300000000000002</v>
      </c>
      <c r="L161" s="130">
        <v>3</v>
      </c>
    </row>
    <row r="162" spans="1:12" x14ac:dyDescent="0.2">
      <c r="A162" s="129">
        <v>30</v>
      </c>
      <c r="B162" s="15" t="s">
        <v>329</v>
      </c>
      <c r="C162" s="15">
        <v>5008</v>
      </c>
      <c r="D162" s="15">
        <v>389000</v>
      </c>
      <c r="E162" s="15" t="s">
        <v>413</v>
      </c>
      <c r="F162" s="15">
        <v>276723</v>
      </c>
      <c r="G162" s="15" t="s">
        <v>333</v>
      </c>
      <c r="H162" s="15">
        <v>15903.55</v>
      </c>
      <c r="I162" s="30">
        <v>940.68</v>
      </c>
      <c r="J162" s="30">
        <v>166</v>
      </c>
      <c r="K162" s="15">
        <v>1.04</v>
      </c>
      <c r="L162" s="130">
        <v>4</v>
      </c>
    </row>
    <row r="163" spans="1:12" x14ac:dyDescent="0.2">
      <c r="A163" s="129">
        <v>30</v>
      </c>
      <c r="B163" s="15" t="s">
        <v>329</v>
      </c>
      <c r="C163" s="15">
        <v>5008</v>
      </c>
      <c r="D163" s="15">
        <v>389000</v>
      </c>
      <c r="E163" s="15" t="s">
        <v>413</v>
      </c>
      <c r="F163" s="15">
        <v>276724</v>
      </c>
      <c r="G163" s="15" t="s">
        <v>123</v>
      </c>
      <c r="H163" s="15">
        <v>4302.1400000000003</v>
      </c>
      <c r="I163" s="30">
        <v>423.67</v>
      </c>
      <c r="J163" s="30">
        <v>74.760000000000005</v>
      </c>
      <c r="K163" s="15">
        <v>1.74</v>
      </c>
      <c r="L163" s="130">
        <v>2</v>
      </c>
    </row>
    <row r="164" spans="1:12" x14ac:dyDescent="0.2">
      <c r="A164" s="129">
        <v>30</v>
      </c>
      <c r="B164" s="15" t="s">
        <v>329</v>
      </c>
      <c r="C164" s="15">
        <v>5008</v>
      </c>
      <c r="D164" s="15">
        <v>389000</v>
      </c>
      <c r="E164" s="15" t="s">
        <v>413</v>
      </c>
      <c r="F164" s="15">
        <v>276724</v>
      </c>
      <c r="G164" s="15" t="s">
        <v>121</v>
      </c>
      <c r="H164" s="15">
        <v>4302.1400000000003</v>
      </c>
      <c r="I164" s="30">
        <v>211.83</v>
      </c>
      <c r="J164" s="30">
        <v>37.380000000000003</v>
      </c>
      <c r="K164" s="15">
        <v>0.87</v>
      </c>
      <c r="L164" s="130">
        <v>1</v>
      </c>
    </row>
    <row r="165" spans="1:12" x14ac:dyDescent="0.2">
      <c r="A165" s="129">
        <v>30</v>
      </c>
      <c r="B165" s="15" t="s">
        <v>329</v>
      </c>
      <c r="C165" s="15">
        <v>5008</v>
      </c>
      <c r="D165" s="15">
        <v>389000</v>
      </c>
      <c r="E165" s="15" t="s">
        <v>413</v>
      </c>
      <c r="F165" s="15">
        <v>276724</v>
      </c>
      <c r="G165" s="15" t="s">
        <v>131</v>
      </c>
      <c r="H165" s="15">
        <v>4302.1400000000003</v>
      </c>
      <c r="I165" s="30">
        <v>423.67</v>
      </c>
      <c r="J165" s="30">
        <v>74.760000000000005</v>
      </c>
      <c r="K165" s="15">
        <v>1.74</v>
      </c>
      <c r="L165" s="130">
        <v>2</v>
      </c>
    </row>
    <row r="166" spans="1:12" x14ac:dyDescent="0.2">
      <c r="A166" s="129">
        <v>30</v>
      </c>
      <c r="B166" s="15" t="s">
        <v>329</v>
      </c>
      <c r="C166" s="15">
        <v>5008</v>
      </c>
      <c r="D166" s="15">
        <v>389000</v>
      </c>
      <c r="E166" s="15" t="s">
        <v>413</v>
      </c>
      <c r="F166" s="15">
        <v>276724</v>
      </c>
      <c r="G166" s="15" t="s">
        <v>105</v>
      </c>
      <c r="H166" s="15">
        <v>4302.1400000000003</v>
      </c>
      <c r="I166" s="30">
        <v>334.8</v>
      </c>
      <c r="J166" s="30">
        <v>59.08</v>
      </c>
      <c r="K166" s="15">
        <v>1.37</v>
      </c>
      <c r="L166" s="130">
        <v>1</v>
      </c>
    </row>
    <row r="167" spans="1:12" x14ac:dyDescent="0.2">
      <c r="A167" s="129">
        <v>30</v>
      </c>
      <c r="B167" s="15" t="s">
        <v>329</v>
      </c>
      <c r="C167" s="15">
        <v>5008</v>
      </c>
      <c r="D167" s="15">
        <v>389000</v>
      </c>
      <c r="E167" s="15" t="s">
        <v>413</v>
      </c>
      <c r="F167" s="15">
        <v>276724</v>
      </c>
      <c r="G167" s="15" t="s">
        <v>107</v>
      </c>
      <c r="H167" s="15">
        <v>4302.1400000000003</v>
      </c>
      <c r="I167" s="30">
        <v>262.10000000000002</v>
      </c>
      <c r="J167" s="30">
        <v>46.25</v>
      </c>
      <c r="K167" s="15">
        <v>1.08</v>
      </c>
      <c r="L167" s="130">
        <v>1</v>
      </c>
    </row>
    <row r="168" spans="1:12" x14ac:dyDescent="0.2">
      <c r="A168" s="129">
        <v>30</v>
      </c>
      <c r="B168" s="15" t="s">
        <v>329</v>
      </c>
      <c r="C168" s="15">
        <v>5008</v>
      </c>
      <c r="D168" s="15">
        <v>389000</v>
      </c>
      <c r="E168" s="15" t="s">
        <v>413</v>
      </c>
      <c r="F168" s="15">
        <v>277928</v>
      </c>
      <c r="G168" s="15" t="s">
        <v>105</v>
      </c>
      <c r="H168" s="15">
        <v>12059.48</v>
      </c>
      <c r="I168" s="30">
        <v>334.8</v>
      </c>
      <c r="J168" s="30">
        <v>59.08</v>
      </c>
      <c r="K168" s="15">
        <v>0.49</v>
      </c>
      <c r="L168" s="130">
        <v>1</v>
      </c>
    </row>
    <row r="169" spans="1:12" x14ac:dyDescent="0.2">
      <c r="A169" s="129">
        <v>30</v>
      </c>
      <c r="B169" s="15" t="s">
        <v>329</v>
      </c>
      <c r="C169" s="15">
        <v>5008</v>
      </c>
      <c r="D169" s="15">
        <v>389000</v>
      </c>
      <c r="E169" s="15" t="s">
        <v>413</v>
      </c>
      <c r="F169" s="15">
        <v>277928</v>
      </c>
      <c r="G169" s="15" t="s">
        <v>107</v>
      </c>
      <c r="H169" s="15">
        <v>12059.48</v>
      </c>
      <c r="I169" s="30">
        <v>262.10000000000002</v>
      </c>
      <c r="J169" s="30">
        <v>46.25</v>
      </c>
      <c r="K169" s="15">
        <v>0.38</v>
      </c>
      <c r="L169" s="130">
        <v>1</v>
      </c>
    </row>
    <row r="170" spans="1:12" x14ac:dyDescent="0.2">
      <c r="A170" s="129">
        <v>30</v>
      </c>
      <c r="B170" s="15" t="s">
        <v>329</v>
      </c>
      <c r="C170" s="15">
        <v>5008</v>
      </c>
      <c r="D170" s="15">
        <v>388809</v>
      </c>
      <c r="E170" s="15" t="s">
        <v>412</v>
      </c>
      <c r="F170" s="15">
        <v>277854</v>
      </c>
      <c r="G170" s="15" t="s">
        <v>105</v>
      </c>
      <c r="H170" s="15">
        <v>11463.52</v>
      </c>
      <c r="I170" s="30">
        <v>669.6</v>
      </c>
      <c r="J170" s="30">
        <v>225.59</v>
      </c>
      <c r="K170" s="15">
        <v>1.97</v>
      </c>
      <c r="L170" s="130">
        <v>2</v>
      </c>
    </row>
    <row r="171" spans="1:12" x14ac:dyDescent="0.2">
      <c r="A171" s="129">
        <v>30</v>
      </c>
      <c r="B171" s="15" t="s">
        <v>329</v>
      </c>
      <c r="C171" s="15">
        <v>5008</v>
      </c>
      <c r="D171" s="15">
        <v>388809</v>
      </c>
      <c r="E171" s="15" t="s">
        <v>412</v>
      </c>
      <c r="F171" s="15">
        <v>277854</v>
      </c>
      <c r="G171" s="15" t="s">
        <v>107</v>
      </c>
      <c r="H171" s="15">
        <v>11463.52</v>
      </c>
      <c r="I171" s="30">
        <v>524.19000000000005</v>
      </c>
      <c r="J171" s="30">
        <v>176.6</v>
      </c>
      <c r="K171" s="15">
        <v>1.54</v>
      </c>
      <c r="L171" s="130">
        <v>2</v>
      </c>
    </row>
    <row r="172" spans="1:12" x14ac:dyDescent="0.2">
      <c r="A172" s="129">
        <v>30</v>
      </c>
      <c r="B172" s="15" t="s">
        <v>329</v>
      </c>
      <c r="C172" s="15">
        <v>5008</v>
      </c>
      <c r="D172" s="15">
        <v>388809</v>
      </c>
      <c r="E172" s="15" t="s">
        <v>412</v>
      </c>
      <c r="F172" s="15">
        <v>277854</v>
      </c>
      <c r="G172" s="15" t="s">
        <v>111</v>
      </c>
      <c r="H172" s="15">
        <v>11463.52</v>
      </c>
      <c r="I172" s="30">
        <v>260.3</v>
      </c>
      <c r="J172" s="30">
        <v>87.69</v>
      </c>
      <c r="K172" s="15">
        <v>0.76</v>
      </c>
      <c r="L172" s="130">
        <v>2</v>
      </c>
    </row>
    <row r="173" spans="1:12" x14ac:dyDescent="0.2">
      <c r="A173" s="129">
        <v>30</v>
      </c>
      <c r="B173" s="15" t="s">
        <v>329</v>
      </c>
      <c r="C173" s="15">
        <v>5008</v>
      </c>
      <c r="D173" s="15">
        <v>388806</v>
      </c>
      <c r="E173" s="15" t="s">
        <v>411</v>
      </c>
      <c r="F173" s="15">
        <v>274391</v>
      </c>
      <c r="G173" s="15" t="s">
        <v>410</v>
      </c>
      <c r="H173" s="15">
        <v>17461.169999999998</v>
      </c>
      <c r="I173" s="30">
        <v>689.35</v>
      </c>
      <c r="J173" s="30">
        <v>232.24</v>
      </c>
      <c r="K173" s="15">
        <v>1.33</v>
      </c>
      <c r="L173" s="130">
        <v>2</v>
      </c>
    </row>
    <row r="174" spans="1:12" x14ac:dyDescent="0.2">
      <c r="A174" s="129">
        <v>30</v>
      </c>
      <c r="B174" s="15" t="s">
        <v>329</v>
      </c>
      <c r="C174" s="15">
        <v>5008</v>
      </c>
      <c r="D174" s="15">
        <v>388806</v>
      </c>
      <c r="E174" s="15" t="s">
        <v>411</v>
      </c>
      <c r="F174" s="15">
        <v>274391</v>
      </c>
      <c r="G174" s="15" t="s">
        <v>331</v>
      </c>
      <c r="H174" s="15">
        <v>17461.169999999998</v>
      </c>
      <c r="I174" s="30">
        <v>703.71</v>
      </c>
      <c r="J174" s="30">
        <v>237.08</v>
      </c>
      <c r="K174" s="15">
        <v>1.36</v>
      </c>
      <c r="L174" s="130">
        <v>4</v>
      </c>
    </row>
    <row r="175" spans="1:12" x14ac:dyDescent="0.2">
      <c r="A175" s="129">
        <v>30</v>
      </c>
      <c r="B175" s="15" t="s">
        <v>329</v>
      </c>
      <c r="C175" s="15">
        <v>5008</v>
      </c>
      <c r="D175" s="15">
        <v>388806</v>
      </c>
      <c r="E175" s="15" t="s">
        <v>411</v>
      </c>
      <c r="F175" s="15">
        <v>274391</v>
      </c>
      <c r="G175" s="15" t="s">
        <v>332</v>
      </c>
      <c r="H175" s="15">
        <v>17461.169999999998</v>
      </c>
      <c r="I175" s="30">
        <v>351.85</v>
      </c>
      <c r="J175" s="30">
        <v>118.54</v>
      </c>
      <c r="K175" s="15">
        <v>0.68</v>
      </c>
      <c r="L175" s="130">
        <v>2</v>
      </c>
    </row>
    <row r="176" spans="1:12" x14ac:dyDescent="0.2">
      <c r="A176" s="129">
        <v>30</v>
      </c>
      <c r="B176" s="15" t="s">
        <v>329</v>
      </c>
      <c r="C176" s="15">
        <v>5008</v>
      </c>
      <c r="D176" s="15">
        <v>388806</v>
      </c>
      <c r="E176" s="15" t="s">
        <v>411</v>
      </c>
      <c r="F176" s="15">
        <v>274391</v>
      </c>
      <c r="G176" s="15" t="s">
        <v>127</v>
      </c>
      <c r="H176" s="15">
        <v>17461.169999999998</v>
      </c>
      <c r="I176" s="30">
        <v>739.62</v>
      </c>
      <c r="J176" s="30">
        <v>249.17</v>
      </c>
      <c r="K176" s="15">
        <v>1.43</v>
      </c>
      <c r="L176" s="130">
        <v>4</v>
      </c>
    </row>
    <row r="177" spans="1:12" x14ac:dyDescent="0.2">
      <c r="A177" s="129">
        <v>30</v>
      </c>
      <c r="B177" s="15" t="s">
        <v>329</v>
      </c>
      <c r="C177" s="15">
        <v>5008</v>
      </c>
      <c r="D177" s="15">
        <v>388806</v>
      </c>
      <c r="E177" s="15" t="s">
        <v>411</v>
      </c>
      <c r="F177" s="15">
        <v>274391</v>
      </c>
      <c r="G177" s="15" t="s">
        <v>333</v>
      </c>
      <c r="H177" s="15">
        <v>17461.169999999998</v>
      </c>
      <c r="I177" s="30">
        <v>847.33</v>
      </c>
      <c r="J177" s="30">
        <v>285.45999999999998</v>
      </c>
      <c r="K177" s="15">
        <v>1.63</v>
      </c>
      <c r="L177" s="130">
        <v>4</v>
      </c>
    </row>
    <row r="178" spans="1:12" x14ac:dyDescent="0.2">
      <c r="A178" s="129">
        <v>30</v>
      </c>
      <c r="B178" s="15" t="s">
        <v>329</v>
      </c>
      <c r="C178" s="15">
        <v>5008</v>
      </c>
      <c r="D178" s="15">
        <v>388806</v>
      </c>
      <c r="E178" s="15" t="s">
        <v>411</v>
      </c>
      <c r="F178" s="15">
        <v>274391</v>
      </c>
      <c r="G178" s="15" t="s">
        <v>111</v>
      </c>
      <c r="H178" s="15">
        <v>17461.169999999998</v>
      </c>
      <c r="I178" s="30">
        <v>650.76</v>
      </c>
      <c r="J178" s="30">
        <v>219.24</v>
      </c>
      <c r="K178" s="15">
        <v>1.26</v>
      </c>
      <c r="L178" s="130">
        <v>5</v>
      </c>
    </row>
    <row r="179" spans="1:12" x14ac:dyDescent="0.2">
      <c r="A179" s="129">
        <v>30</v>
      </c>
      <c r="B179" s="15" t="s">
        <v>329</v>
      </c>
      <c r="C179" s="15">
        <v>5008</v>
      </c>
      <c r="D179" s="15">
        <v>388806</v>
      </c>
      <c r="E179" s="15" t="s">
        <v>411</v>
      </c>
      <c r="F179" s="15">
        <v>274394</v>
      </c>
      <c r="G179" s="15" t="s">
        <v>123</v>
      </c>
      <c r="H179" s="15">
        <v>3701.25</v>
      </c>
      <c r="I179" s="30">
        <v>201.96</v>
      </c>
      <c r="J179" s="30">
        <v>68.040000000000006</v>
      </c>
      <c r="K179" s="15">
        <v>1.84</v>
      </c>
      <c r="L179" s="130">
        <v>1</v>
      </c>
    </row>
    <row r="180" spans="1:12" x14ac:dyDescent="0.2">
      <c r="A180" s="129">
        <v>30</v>
      </c>
      <c r="B180" s="15" t="s">
        <v>329</v>
      </c>
      <c r="C180" s="15">
        <v>5008</v>
      </c>
      <c r="D180" s="15">
        <v>388806</v>
      </c>
      <c r="E180" s="15" t="s">
        <v>411</v>
      </c>
      <c r="F180" s="15">
        <v>274394</v>
      </c>
      <c r="G180" s="15" t="s">
        <v>121</v>
      </c>
      <c r="H180" s="15">
        <v>3701.25</v>
      </c>
      <c r="I180" s="30">
        <v>403.92</v>
      </c>
      <c r="J180" s="30">
        <v>136.08000000000001</v>
      </c>
      <c r="K180" s="15">
        <v>3.68</v>
      </c>
      <c r="L180" s="130">
        <v>2</v>
      </c>
    </row>
    <row r="181" spans="1:12" x14ac:dyDescent="0.2">
      <c r="A181" s="129">
        <v>30</v>
      </c>
      <c r="B181" s="15" t="s">
        <v>329</v>
      </c>
      <c r="C181" s="15">
        <v>5008</v>
      </c>
      <c r="D181" s="15">
        <v>388806</v>
      </c>
      <c r="E181" s="15" t="s">
        <v>411</v>
      </c>
      <c r="F181" s="15">
        <v>274394</v>
      </c>
      <c r="G181" s="15" t="s">
        <v>131</v>
      </c>
      <c r="H181" s="15">
        <v>3701.25</v>
      </c>
      <c r="I181" s="30">
        <v>403.92</v>
      </c>
      <c r="J181" s="30">
        <v>136.08000000000001</v>
      </c>
      <c r="K181" s="15">
        <v>3.68</v>
      </c>
      <c r="L181" s="130">
        <v>2</v>
      </c>
    </row>
    <row r="182" spans="1:12" x14ac:dyDescent="0.2">
      <c r="A182" s="129">
        <v>30</v>
      </c>
      <c r="B182" s="15" t="s">
        <v>329</v>
      </c>
      <c r="C182" s="15">
        <v>5008</v>
      </c>
      <c r="D182" s="15">
        <v>388806</v>
      </c>
      <c r="E182" s="15" t="s">
        <v>411</v>
      </c>
      <c r="F182" s="15">
        <v>274394</v>
      </c>
      <c r="G182" s="15" t="s">
        <v>117</v>
      </c>
      <c r="H182" s="15">
        <v>3701.25</v>
      </c>
      <c r="I182" s="30">
        <v>430.84</v>
      </c>
      <c r="J182" s="30">
        <v>145.15</v>
      </c>
      <c r="K182" s="15">
        <v>3.92</v>
      </c>
      <c r="L182" s="130">
        <v>1</v>
      </c>
    </row>
    <row r="183" spans="1:12" x14ac:dyDescent="0.2">
      <c r="A183" s="129">
        <v>30</v>
      </c>
      <c r="B183" s="15" t="s">
        <v>329</v>
      </c>
      <c r="C183" s="15">
        <v>5008</v>
      </c>
      <c r="D183" s="15">
        <v>9074</v>
      </c>
      <c r="E183" s="15" t="s">
        <v>347</v>
      </c>
      <c r="F183" s="15">
        <v>274587</v>
      </c>
      <c r="G183" s="15" t="s">
        <v>331</v>
      </c>
      <c r="H183" s="15">
        <v>30207.1</v>
      </c>
      <c r="I183" s="30">
        <v>5397.84</v>
      </c>
      <c r="J183" s="30">
        <v>599.76</v>
      </c>
      <c r="K183" s="15">
        <v>1.99</v>
      </c>
      <c r="L183" s="130">
        <v>30</v>
      </c>
    </row>
    <row r="184" spans="1:12" x14ac:dyDescent="0.2">
      <c r="A184" s="129">
        <v>30</v>
      </c>
      <c r="B184" s="15" t="s">
        <v>329</v>
      </c>
      <c r="C184" s="15">
        <v>5008</v>
      </c>
      <c r="D184" s="15">
        <v>9073</v>
      </c>
      <c r="E184" s="15" t="s">
        <v>346</v>
      </c>
      <c r="F184" s="15">
        <v>276295</v>
      </c>
      <c r="G184" s="15" t="s">
        <v>331</v>
      </c>
      <c r="H184" s="15">
        <v>7684.77</v>
      </c>
      <c r="I184" s="30">
        <v>1887.78</v>
      </c>
      <c r="J184" s="30">
        <v>209.75</v>
      </c>
      <c r="K184" s="15">
        <v>2.73</v>
      </c>
      <c r="L184" s="130">
        <v>10</v>
      </c>
    </row>
    <row r="185" spans="1:12" x14ac:dyDescent="0.2">
      <c r="A185" s="129">
        <v>30</v>
      </c>
      <c r="B185" s="15" t="s">
        <v>329</v>
      </c>
      <c r="C185" s="15">
        <v>5008</v>
      </c>
      <c r="D185" s="15">
        <v>19019</v>
      </c>
      <c r="E185" s="15" t="s">
        <v>365</v>
      </c>
      <c r="F185" s="15">
        <v>275564</v>
      </c>
      <c r="G185" s="15" t="s">
        <v>331</v>
      </c>
      <c r="H185" s="15">
        <v>36702</v>
      </c>
      <c r="I185" s="30">
        <v>1946.16</v>
      </c>
      <c r="J185" s="30">
        <v>216.24</v>
      </c>
      <c r="K185" s="15">
        <v>0.59</v>
      </c>
      <c r="L185" s="130">
        <v>10</v>
      </c>
    </row>
    <row r="186" spans="1:12" x14ac:dyDescent="0.2">
      <c r="A186" s="129">
        <v>30</v>
      </c>
      <c r="B186" s="15" t="s">
        <v>329</v>
      </c>
      <c r="C186" s="15">
        <v>5008</v>
      </c>
      <c r="D186" s="15">
        <v>19019</v>
      </c>
      <c r="E186" s="15" t="s">
        <v>365</v>
      </c>
      <c r="F186" s="15">
        <v>277923</v>
      </c>
      <c r="G186" s="15" t="s">
        <v>123</v>
      </c>
      <c r="H186" s="15">
        <v>15403.76</v>
      </c>
      <c r="I186" s="30">
        <v>1083.24</v>
      </c>
      <c r="J186" s="30">
        <v>120.36</v>
      </c>
      <c r="K186" s="15">
        <v>0.78</v>
      </c>
      <c r="L186" s="130">
        <v>5</v>
      </c>
    </row>
    <row r="187" spans="1:12" x14ac:dyDescent="0.2">
      <c r="A187" s="129">
        <v>30</v>
      </c>
      <c r="B187" s="15" t="s">
        <v>329</v>
      </c>
      <c r="C187" s="15">
        <v>5008</v>
      </c>
      <c r="D187" s="15">
        <v>501000</v>
      </c>
      <c r="E187" s="15" t="s">
        <v>472</v>
      </c>
      <c r="F187" s="15">
        <v>273894</v>
      </c>
      <c r="G187" s="15" t="s">
        <v>105</v>
      </c>
      <c r="H187" s="15">
        <v>49278.42</v>
      </c>
      <c r="I187" s="30">
        <v>3590.4</v>
      </c>
      <c r="J187" s="30">
        <v>633.6</v>
      </c>
      <c r="K187" s="15">
        <v>1.29</v>
      </c>
      <c r="L187" s="130">
        <v>10</v>
      </c>
    </row>
    <row r="188" spans="1:12" x14ac:dyDescent="0.2">
      <c r="A188" s="129">
        <v>30</v>
      </c>
      <c r="B188" s="15" t="s">
        <v>329</v>
      </c>
      <c r="C188" s="15">
        <v>5008</v>
      </c>
      <c r="D188" s="15">
        <v>501000</v>
      </c>
      <c r="E188" s="15" t="s">
        <v>472</v>
      </c>
      <c r="F188" s="15">
        <v>273894</v>
      </c>
      <c r="G188" s="15" t="s">
        <v>333</v>
      </c>
      <c r="H188" s="15">
        <v>49278.42</v>
      </c>
      <c r="I188" s="30">
        <v>2407.1999999999998</v>
      </c>
      <c r="J188" s="30">
        <v>424.8</v>
      </c>
      <c r="K188" s="15">
        <v>0.86</v>
      </c>
      <c r="L188" s="130">
        <v>10</v>
      </c>
    </row>
    <row r="189" spans="1:12" x14ac:dyDescent="0.2">
      <c r="A189" s="129">
        <v>30</v>
      </c>
      <c r="B189" s="15" t="s">
        <v>329</v>
      </c>
      <c r="C189" s="15">
        <v>5008</v>
      </c>
      <c r="D189" s="15">
        <v>501000</v>
      </c>
      <c r="E189" s="15" t="s">
        <v>472</v>
      </c>
      <c r="F189" s="15">
        <v>274334</v>
      </c>
      <c r="G189" s="15" t="s">
        <v>333</v>
      </c>
      <c r="H189" s="15">
        <v>1580.93</v>
      </c>
      <c r="I189" s="30">
        <v>240.72</v>
      </c>
      <c r="J189" s="30">
        <v>42.48</v>
      </c>
      <c r="K189" s="15">
        <v>2.69</v>
      </c>
      <c r="L189" s="130">
        <v>1</v>
      </c>
    </row>
    <row r="190" spans="1:12" x14ac:dyDescent="0.2">
      <c r="A190" s="129">
        <v>30</v>
      </c>
      <c r="B190" s="15" t="s">
        <v>329</v>
      </c>
      <c r="C190" s="15">
        <v>5008</v>
      </c>
      <c r="D190" s="15">
        <v>501000</v>
      </c>
      <c r="E190" s="15" t="s">
        <v>472</v>
      </c>
      <c r="F190" s="15">
        <v>274335</v>
      </c>
      <c r="G190" s="15" t="s">
        <v>333</v>
      </c>
      <c r="H190" s="15">
        <v>2321.3000000000002</v>
      </c>
      <c r="I190" s="30">
        <v>240.72</v>
      </c>
      <c r="J190" s="30">
        <v>42.48</v>
      </c>
      <c r="K190" s="15">
        <v>1.83</v>
      </c>
      <c r="L190" s="130">
        <v>1</v>
      </c>
    </row>
    <row r="191" spans="1:12" x14ac:dyDescent="0.2">
      <c r="A191" s="129">
        <v>30</v>
      </c>
      <c r="B191" s="15" t="s">
        <v>329</v>
      </c>
      <c r="C191" s="15">
        <v>5008</v>
      </c>
      <c r="D191" s="15">
        <v>501000</v>
      </c>
      <c r="E191" s="15" t="s">
        <v>472</v>
      </c>
      <c r="F191" s="15">
        <v>274337</v>
      </c>
      <c r="G191" s="15" t="s">
        <v>333</v>
      </c>
      <c r="H191" s="15">
        <v>15022.96</v>
      </c>
      <c r="I191" s="30">
        <v>481.44</v>
      </c>
      <c r="J191" s="30">
        <v>84.96</v>
      </c>
      <c r="K191" s="15">
        <v>0.56999999999999995</v>
      </c>
      <c r="L191" s="130">
        <v>2</v>
      </c>
    </row>
    <row r="192" spans="1:12" x14ac:dyDescent="0.2">
      <c r="A192" s="129">
        <v>30</v>
      </c>
      <c r="B192" s="15" t="s">
        <v>329</v>
      </c>
      <c r="C192" s="15">
        <v>5008</v>
      </c>
      <c r="D192" s="15">
        <v>501000</v>
      </c>
      <c r="E192" s="15" t="s">
        <v>472</v>
      </c>
      <c r="F192" s="15">
        <v>274338</v>
      </c>
      <c r="G192" s="15" t="s">
        <v>339</v>
      </c>
      <c r="H192" s="15">
        <v>4899.28</v>
      </c>
      <c r="I192" s="30">
        <v>481.44</v>
      </c>
      <c r="J192" s="30">
        <v>84.96</v>
      </c>
      <c r="K192" s="15">
        <v>1.73</v>
      </c>
      <c r="L192" s="130">
        <v>2</v>
      </c>
    </row>
    <row r="193" spans="1:12" x14ac:dyDescent="0.2">
      <c r="A193" s="129">
        <v>30</v>
      </c>
      <c r="B193" s="15" t="s">
        <v>329</v>
      </c>
      <c r="C193" s="15">
        <v>5008</v>
      </c>
      <c r="D193" s="15">
        <v>501000</v>
      </c>
      <c r="E193" s="15" t="s">
        <v>472</v>
      </c>
      <c r="F193" s="15">
        <v>274342</v>
      </c>
      <c r="G193" s="15" t="s">
        <v>339</v>
      </c>
      <c r="H193" s="15">
        <v>7989.1</v>
      </c>
      <c r="I193" s="30">
        <v>240.72</v>
      </c>
      <c r="J193" s="30">
        <v>42.48</v>
      </c>
      <c r="K193" s="15">
        <v>0.53</v>
      </c>
      <c r="L193" s="130">
        <v>1</v>
      </c>
    </row>
    <row r="194" spans="1:12" x14ac:dyDescent="0.2">
      <c r="A194" s="129">
        <v>30</v>
      </c>
      <c r="B194" s="15" t="s">
        <v>329</v>
      </c>
      <c r="C194" s="15">
        <v>5008</v>
      </c>
      <c r="D194" s="15">
        <v>501000</v>
      </c>
      <c r="E194" s="15" t="s">
        <v>472</v>
      </c>
      <c r="F194" s="15">
        <v>274342</v>
      </c>
      <c r="G194" s="15" t="s">
        <v>333</v>
      </c>
      <c r="H194" s="15">
        <v>7989.1</v>
      </c>
      <c r="I194" s="30">
        <v>240.72</v>
      </c>
      <c r="J194" s="30">
        <v>42.48</v>
      </c>
      <c r="K194" s="15">
        <v>0.53</v>
      </c>
      <c r="L194" s="130">
        <v>1</v>
      </c>
    </row>
    <row r="195" spans="1:12" x14ac:dyDescent="0.2">
      <c r="A195" s="129">
        <v>30</v>
      </c>
      <c r="B195" s="15" t="s">
        <v>329</v>
      </c>
      <c r="C195" s="15">
        <v>5008</v>
      </c>
      <c r="D195" s="15">
        <v>501000</v>
      </c>
      <c r="E195" s="15" t="s">
        <v>472</v>
      </c>
      <c r="F195" s="15">
        <v>274343</v>
      </c>
      <c r="G195" s="15" t="s">
        <v>339</v>
      </c>
      <c r="H195" s="15">
        <v>26115.53</v>
      </c>
      <c r="I195" s="30">
        <v>481.44</v>
      </c>
      <c r="J195" s="30">
        <v>84.96</v>
      </c>
      <c r="K195" s="15">
        <v>0.33</v>
      </c>
      <c r="L195" s="130">
        <v>2</v>
      </c>
    </row>
    <row r="196" spans="1:12" x14ac:dyDescent="0.2">
      <c r="A196" s="129">
        <v>30</v>
      </c>
      <c r="B196" s="15" t="s">
        <v>329</v>
      </c>
      <c r="C196" s="15">
        <v>5008</v>
      </c>
      <c r="D196" s="15">
        <v>501000</v>
      </c>
      <c r="E196" s="15" t="s">
        <v>472</v>
      </c>
      <c r="F196" s="15">
        <v>274343</v>
      </c>
      <c r="G196" s="15" t="s">
        <v>333</v>
      </c>
      <c r="H196" s="15">
        <v>26115.53</v>
      </c>
      <c r="I196" s="30">
        <v>240.72</v>
      </c>
      <c r="J196" s="30">
        <v>42.48</v>
      </c>
      <c r="K196" s="15">
        <v>0.16</v>
      </c>
      <c r="L196" s="130">
        <v>1</v>
      </c>
    </row>
    <row r="197" spans="1:12" x14ac:dyDescent="0.2">
      <c r="A197" s="129">
        <v>30</v>
      </c>
      <c r="B197" s="15" t="s">
        <v>329</v>
      </c>
      <c r="C197" s="15">
        <v>5008</v>
      </c>
      <c r="D197" s="15">
        <v>501000</v>
      </c>
      <c r="E197" s="15" t="s">
        <v>472</v>
      </c>
      <c r="F197" s="15">
        <v>274344</v>
      </c>
      <c r="G197" s="15" t="s">
        <v>339</v>
      </c>
      <c r="H197" s="15">
        <v>27001.91</v>
      </c>
      <c r="I197" s="30">
        <v>481.44</v>
      </c>
      <c r="J197" s="30">
        <v>84.96</v>
      </c>
      <c r="K197" s="15">
        <v>0.31</v>
      </c>
      <c r="L197" s="130">
        <v>2</v>
      </c>
    </row>
    <row r="198" spans="1:12" x14ac:dyDescent="0.2">
      <c r="A198" s="129">
        <v>30</v>
      </c>
      <c r="B198" s="15" t="s">
        <v>329</v>
      </c>
      <c r="C198" s="15">
        <v>5008</v>
      </c>
      <c r="D198" s="15">
        <v>501000</v>
      </c>
      <c r="E198" s="15" t="s">
        <v>472</v>
      </c>
      <c r="F198" s="15">
        <v>274344</v>
      </c>
      <c r="G198" s="15" t="s">
        <v>333</v>
      </c>
      <c r="H198" s="15">
        <v>27001.91</v>
      </c>
      <c r="I198" s="30">
        <v>962.88</v>
      </c>
      <c r="J198" s="30">
        <v>169.92</v>
      </c>
      <c r="K198" s="15">
        <v>0.63</v>
      </c>
      <c r="L198" s="130">
        <v>4</v>
      </c>
    </row>
    <row r="199" spans="1:12" x14ac:dyDescent="0.2">
      <c r="A199" s="129">
        <v>30</v>
      </c>
      <c r="B199" s="15" t="s">
        <v>329</v>
      </c>
      <c r="C199" s="15">
        <v>5008</v>
      </c>
      <c r="D199" s="15">
        <v>501000</v>
      </c>
      <c r="E199" s="15" t="s">
        <v>472</v>
      </c>
      <c r="F199" s="15">
        <v>274345</v>
      </c>
      <c r="G199" s="15" t="s">
        <v>333</v>
      </c>
      <c r="H199" s="15">
        <v>4962.07</v>
      </c>
      <c r="I199" s="30">
        <v>481.44</v>
      </c>
      <c r="J199" s="30">
        <v>84.96</v>
      </c>
      <c r="K199" s="15">
        <v>1.71</v>
      </c>
      <c r="L199" s="130">
        <v>2</v>
      </c>
    </row>
    <row r="200" spans="1:12" x14ac:dyDescent="0.2">
      <c r="A200" s="129">
        <v>30</v>
      </c>
      <c r="B200" s="15" t="s">
        <v>329</v>
      </c>
      <c r="C200" s="15">
        <v>5008</v>
      </c>
      <c r="D200" s="15">
        <v>501000</v>
      </c>
      <c r="E200" s="15" t="s">
        <v>472</v>
      </c>
      <c r="F200" s="15">
        <v>274346</v>
      </c>
      <c r="G200" s="15" t="s">
        <v>333</v>
      </c>
      <c r="H200" s="15">
        <v>12239.5</v>
      </c>
      <c r="I200" s="30">
        <v>481.44</v>
      </c>
      <c r="J200" s="30">
        <v>84.96</v>
      </c>
      <c r="K200" s="15">
        <v>0.69</v>
      </c>
      <c r="L200" s="130">
        <v>2</v>
      </c>
    </row>
    <row r="201" spans="1:12" x14ac:dyDescent="0.2">
      <c r="A201" s="129">
        <v>30</v>
      </c>
      <c r="B201" s="15" t="s">
        <v>329</v>
      </c>
      <c r="C201" s="15">
        <v>5008</v>
      </c>
      <c r="D201" s="15">
        <v>501000</v>
      </c>
      <c r="E201" s="15" t="s">
        <v>472</v>
      </c>
      <c r="F201" s="15">
        <v>274347</v>
      </c>
      <c r="G201" s="15" t="s">
        <v>339</v>
      </c>
      <c r="H201" s="15">
        <v>8963.7199999999993</v>
      </c>
      <c r="I201" s="30">
        <v>240.72</v>
      </c>
      <c r="J201" s="30">
        <v>42.48</v>
      </c>
      <c r="K201" s="15">
        <v>0.47</v>
      </c>
      <c r="L201" s="130">
        <v>1</v>
      </c>
    </row>
    <row r="202" spans="1:12" x14ac:dyDescent="0.2">
      <c r="A202" s="129">
        <v>30</v>
      </c>
      <c r="B202" s="15" t="s">
        <v>329</v>
      </c>
      <c r="C202" s="15">
        <v>5008</v>
      </c>
      <c r="D202" s="15">
        <v>501000</v>
      </c>
      <c r="E202" s="15" t="s">
        <v>472</v>
      </c>
      <c r="F202" s="15">
        <v>274347</v>
      </c>
      <c r="G202" s="15" t="s">
        <v>333</v>
      </c>
      <c r="H202" s="15">
        <v>8963.7199999999993</v>
      </c>
      <c r="I202" s="30">
        <v>240.72</v>
      </c>
      <c r="J202" s="30">
        <v>42.48</v>
      </c>
      <c r="K202" s="15">
        <v>0.47</v>
      </c>
      <c r="L202" s="130">
        <v>1</v>
      </c>
    </row>
    <row r="203" spans="1:12" x14ac:dyDescent="0.2">
      <c r="A203" s="129">
        <v>30</v>
      </c>
      <c r="B203" s="15" t="s">
        <v>329</v>
      </c>
      <c r="C203" s="15">
        <v>5008</v>
      </c>
      <c r="D203" s="15">
        <v>501000</v>
      </c>
      <c r="E203" s="15" t="s">
        <v>472</v>
      </c>
      <c r="F203" s="15">
        <v>274349</v>
      </c>
      <c r="G203" s="15" t="s">
        <v>339</v>
      </c>
      <c r="H203" s="15">
        <v>16475.060000000001</v>
      </c>
      <c r="I203" s="30">
        <v>240.72</v>
      </c>
      <c r="J203" s="30">
        <v>42.48</v>
      </c>
      <c r="K203" s="15">
        <v>0.26</v>
      </c>
      <c r="L203" s="130">
        <v>1</v>
      </c>
    </row>
    <row r="204" spans="1:12" x14ac:dyDescent="0.2">
      <c r="A204" s="129">
        <v>30</v>
      </c>
      <c r="B204" s="15" t="s">
        <v>329</v>
      </c>
      <c r="C204" s="15">
        <v>5008</v>
      </c>
      <c r="D204" s="15">
        <v>501000</v>
      </c>
      <c r="E204" s="15" t="s">
        <v>472</v>
      </c>
      <c r="F204" s="15">
        <v>274349</v>
      </c>
      <c r="G204" s="15" t="s">
        <v>333</v>
      </c>
      <c r="H204" s="15">
        <v>16475.060000000001</v>
      </c>
      <c r="I204" s="30">
        <v>240.72</v>
      </c>
      <c r="J204" s="30">
        <v>42.48</v>
      </c>
      <c r="K204" s="15">
        <v>0.26</v>
      </c>
      <c r="L204" s="130">
        <v>1</v>
      </c>
    </row>
    <row r="205" spans="1:12" x14ac:dyDescent="0.2">
      <c r="A205" s="129">
        <v>30</v>
      </c>
      <c r="B205" s="15" t="s">
        <v>329</v>
      </c>
      <c r="C205" s="15">
        <v>5008</v>
      </c>
      <c r="D205" s="15">
        <v>501000</v>
      </c>
      <c r="E205" s="15" t="s">
        <v>472</v>
      </c>
      <c r="F205" s="15">
        <v>274350</v>
      </c>
      <c r="G205" s="15" t="s">
        <v>333</v>
      </c>
      <c r="H205" s="15">
        <v>8558.35</v>
      </c>
      <c r="I205" s="30">
        <v>481.44</v>
      </c>
      <c r="J205" s="30">
        <v>84.96</v>
      </c>
      <c r="K205" s="15">
        <v>0.99</v>
      </c>
      <c r="L205" s="130">
        <v>2</v>
      </c>
    </row>
    <row r="206" spans="1:12" x14ac:dyDescent="0.2">
      <c r="A206" s="129">
        <v>30</v>
      </c>
      <c r="B206" s="15" t="s">
        <v>329</v>
      </c>
      <c r="C206" s="15">
        <v>5008</v>
      </c>
      <c r="D206" s="15">
        <v>501000</v>
      </c>
      <c r="E206" s="15" t="s">
        <v>472</v>
      </c>
      <c r="F206" s="15">
        <v>274354</v>
      </c>
      <c r="G206" s="15" t="s">
        <v>339</v>
      </c>
      <c r="H206" s="15">
        <v>2411.14</v>
      </c>
      <c r="I206" s="30">
        <v>481.44</v>
      </c>
      <c r="J206" s="30">
        <v>84.96</v>
      </c>
      <c r="K206" s="15">
        <v>3.52</v>
      </c>
      <c r="L206" s="130">
        <v>2</v>
      </c>
    </row>
    <row r="207" spans="1:12" x14ac:dyDescent="0.2">
      <c r="A207" s="129">
        <v>30</v>
      </c>
      <c r="B207" s="15" t="s">
        <v>329</v>
      </c>
      <c r="C207" s="15">
        <v>5008</v>
      </c>
      <c r="D207" s="15">
        <v>501000</v>
      </c>
      <c r="E207" s="15" t="s">
        <v>472</v>
      </c>
      <c r="F207" s="15">
        <v>274356</v>
      </c>
      <c r="G207" s="15" t="s">
        <v>333</v>
      </c>
      <c r="H207" s="15">
        <v>7509.75</v>
      </c>
      <c r="I207" s="30">
        <v>240.72</v>
      </c>
      <c r="J207" s="30">
        <v>42.48</v>
      </c>
      <c r="K207" s="15">
        <v>0.56999999999999995</v>
      </c>
      <c r="L207" s="130">
        <v>1</v>
      </c>
    </row>
    <row r="208" spans="1:12" x14ac:dyDescent="0.2">
      <c r="A208" s="129">
        <v>30</v>
      </c>
      <c r="B208" s="15" t="s">
        <v>329</v>
      </c>
      <c r="C208" s="15">
        <v>5008</v>
      </c>
      <c r="D208" s="15">
        <v>501000</v>
      </c>
      <c r="E208" s="15" t="s">
        <v>472</v>
      </c>
      <c r="F208" s="15">
        <v>274357</v>
      </c>
      <c r="G208" s="15" t="s">
        <v>333</v>
      </c>
      <c r="H208" s="15">
        <v>4242.3999999999996</v>
      </c>
      <c r="I208" s="30">
        <v>481.44</v>
      </c>
      <c r="J208" s="30">
        <v>84.96</v>
      </c>
      <c r="K208" s="15">
        <v>2</v>
      </c>
      <c r="L208" s="130">
        <v>2</v>
      </c>
    </row>
    <row r="209" spans="1:12" x14ac:dyDescent="0.2">
      <c r="A209" s="129">
        <v>30</v>
      </c>
      <c r="B209" s="15" t="s">
        <v>329</v>
      </c>
      <c r="C209" s="15">
        <v>5008</v>
      </c>
      <c r="D209" s="15">
        <v>501000</v>
      </c>
      <c r="E209" s="15" t="s">
        <v>472</v>
      </c>
      <c r="F209" s="15">
        <v>274425</v>
      </c>
      <c r="G209" s="15" t="s">
        <v>339</v>
      </c>
      <c r="H209" s="15">
        <v>2665.06</v>
      </c>
      <c r="I209" s="30">
        <v>240.72</v>
      </c>
      <c r="J209" s="30">
        <v>42.48</v>
      </c>
      <c r="K209" s="15">
        <v>1.59</v>
      </c>
      <c r="L209" s="130">
        <v>1</v>
      </c>
    </row>
    <row r="210" spans="1:12" x14ac:dyDescent="0.2">
      <c r="A210" s="129">
        <v>30</v>
      </c>
      <c r="B210" s="15" t="s">
        <v>329</v>
      </c>
      <c r="C210" s="15">
        <v>5008</v>
      </c>
      <c r="D210" s="15">
        <v>501000</v>
      </c>
      <c r="E210" s="15" t="s">
        <v>472</v>
      </c>
      <c r="F210" s="15">
        <v>274425</v>
      </c>
      <c r="G210" s="15" t="s">
        <v>333</v>
      </c>
      <c r="H210" s="15">
        <v>2665.06</v>
      </c>
      <c r="I210" s="30">
        <v>240.72</v>
      </c>
      <c r="J210" s="30">
        <v>42.48</v>
      </c>
      <c r="K210" s="15">
        <v>1.59</v>
      </c>
      <c r="L210" s="130">
        <v>1</v>
      </c>
    </row>
    <row r="211" spans="1:12" x14ac:dyDescent="0.2">
      <c r="A211" s="129">
        <v>30</v>
      </c>
      <c r="B211" s="15" t="s">
        <v>329</v>
      </c>
      <c r="C211" s="15">
        <v>5008</v>
      </c>
      <c r="D211" s="15">
        <v>501000</v>
      </c>
      <c r="E211" s="15" t="s">
        <v>472</v>
      </c>
      <c r="F211" s="15">
        <v>274428</v>
      </c>
      <c r="G211" s="15" t="s">
        <v>333</v>
      </c>
      <c r="H211" s="15">
        <v>12013.38</v>
      </c>
      <c r="I211" s="30">
        <v>240.72</v>
      </c>
      <c r="J211" s="30">
        <v>42.48</v>
      </c>
      <c r="K211" s="15">
        <v>0.35</v>
      </c>
      <c r="L211" s="130">
        <v>1</v>
      </c>
    </row>
    <row r="212" spans="1:12" x14ac:dyDescent="0.2">
      <c r="A212" s="129">
        <v>30</v>
      </c>
      <c r="B212" s="15" t="s">
        <v>329</v>
      </c>
      <c r="C212" s="15">
        <v>5008</v>
      </c>
      <c r="D212" s="15">
        <v>501000</v>
      </c>
      <c r="E212" s="15" t="s">
        <v>472</v>
      </c>
      <c r="F212" s="15">
        <v>274479</v>
      </c>
      <c r="G212" s="15" t="s">
        <v>339</v>
      </c>
      <c r="H212" s="15">
        <v>14669.95</v>
      </c>
      <c r="I212" s="30">
        <v>481.44</v>
      </c>
      <c r="J212" s="30">
        <v>84.96</v>
      </c>
      <c r="K212" s="15">
        <v>0.57999999999999996</v>
      </c>
      <c r="L212" s="130">
        <v>2</v>
      </c>
    </row>
    <row r="213" spans="1:12" x14ac:dyDescent="0.2">
      <c r="A213" s="129">
        <v>30</v>
      </c>
      <c r="B213" s="15" t="s">
        <v>329</v>
      </c>
      <c r="C213" s="15">
        <v>5008</v>
      </c>
      <c r="D213" s="15">
        <v>501000</v>
      </c>
      <c r="E213" s="15" t="s">
        <v>472</v>
      </c>
      <c r="F213" s="15">
        <v>274479</v>
      </c>
      <c r="G213" s="15" t="s">
        <v>333</v>
      </c>
      <c r="H213" s="15">
        <v>14669.95</v>
      </c>
      <c r="I213" s="30">
        <v>481.44</v>
      </c>
      <c r="J213" s="30">
        <v>84.96</v>
      </c>
      <c r="K213" s="15">
        <v>0.57999999999999996</v>
      </c>
      <c r="L213" s="130">
        <v>2</v>
      </c>
    </row>
    <row r="214" spans="1:12" x14ac:dyDescent="0.2">
      <c r="A214" s="129">
        <v>30</v>
      </c>
      <c r="B214" s="15" t="s">
        <v>329</v>
      </c>
      <c r="C214" s="15">
        <v>5008</v>
      </c>
      <c r="D214" s="15">
        <v>501000</v>
      </c>
      <c r="E214" s="15" t="s">
        <v>472</v>
      </c>
      <c r="F214" s="15">
        <v>274480</v>
      </c>
      <c r="G214" s="15" t="s">
        <v>339</v>
      </c>
      <c r="H214" s="15">
        <v>13789.79</v>
      </c>
      <c r="I214" s="30">
        <v>481.44</v>
      </c>
      <c r="J214" s="30">
        <v>84.96</v>
      </c>
      <c r="K214" s="15">
        <v>0.62</v>
      </c>
      <c r="L214" s="130">
        <v>2</v>
      </c>
    </row>
    <row r="215" spans="1:12" x14ac:dyDescent="0.2">
      <c r="A215" s="129">
        <v>30</v>
      </c>
      <c r="B215" s="15" t="s">
        <v>329</v>
      </c>
      <c r="C215" s="15">
        <v>5008</v>
      </c>
      <c r="D215" s="15">
        <v>501000</v>
      </c>
      <c r="E215" s="15" t="s">
        <v>472</v>
      </c>
      <c r="F215" s="15">
        <v>274480</v>
      </c>
      <c r="G215" s="15" t="s">
        <v>333</v>
      </c>
      <c r="H215" s="15">
        <v>13789.79</v>
      </c>
      <c r="I215" s="30">
        <v>962.88</v>
      </c>
      <c r="J215" s="30">
        <v>169.92</v>
      </c>
      <c r="K215" s="15">
        <v>1.23</v>
      </c>
      <c r="L215" s="130">
        <v>4</v>
      </c>
    </row>
    <row r="216" spans="1:12" x14ac:dyDescent="0.2">
      <c r="A216" s="129">
        <v>30</v>
      </c>
      <c r="B216" s="15" t="s">
        <v>329</v>
      </c>
      <c r="C216" s="15">
        <v>5008</v>
      </c>
      <c r="D216" s="15">
        <v>501000</v>
      </c>
      <c r="E216" s="15" t="s">
        <v>472</v>
      </c>
      <c r="F216" s="15">
        <v>274483</v>
      </c>
      <c r="G216" s="15" t="s">
        <v>339</v>
      </c>
      <c r="H216" s="15">
        <v>9889.01</v>
      </c>
      <c r="I216" s="30">
        <v>240.72</v>
      </c>
      <c r="J216" s="30">
        <v>42.48</v>
      </c>
      <c r="K216" s="15">
        <v>0.43</v>
      </c>
      <c r="L216" s="130">
        <v>1</v>
      </c>
    </row>
    <row r="217" spans="1:12" x14ac:dyDescent="0.2">
      <c r="A217" s="129">
        <v>30</v>
      </c>
      <c r="B217" s="15" t="s">
        <v>329</v>
      </c>
      <c r="C217" s="15">
        <v>5008</v>
      </c>
      <c r="D217" s="15">
        <v>501000</v>
      </c>
      <c r="E217" s="15" t="s">
        <v>472</v>
      </c>
      <c r="F217" s="15">
        <v>274483</v>
      </c>
      <c r="G217" s="15" t="s">
        <v>333</v>
      </c>
      <c r="H217" s="15">
        <v>9889.01</v>
      </c>
      <c r="I217" s="30">
        <v>240.72</v>
      </c>
      <c r="J217" s="30">
        <v>42.48</v>
      </c>
      <c r="K217" s="15">
        <v>0.43</v>
      </c>
      <c r="L217" s="130">
        <v>1</v>
      </c>
    </row>
    <row r="218" spans="1:12" x14ac:dyDescent="0.2">
      <c r="A218" s="129">
        <v>30</v>
      </c>
      <c r="B218" s="15" t="s">
        <v>329</v>
      </c>
      <c r="C218" s="15">
        <v>5008</v>
      </c>
      <c r="D218" s="15">
        <v>501000</v>
      </c>
      <c r="E218" s="15" t="s">
        <v>472</v>
      </c>
      <c r="F218" s="15">
        <v>274502</v>
      </c>
      <c r="G218" s="15" t="s">
        <v>105</v>
      </c>
      <c r="H218" s="15">
        <v>4128.96</v>
      </c>
      <c r="I218" s="30">
        <v>3590.4</v>
      </c>
      <c r="J218" s="30">
        <v>633.6</v>
      </c>
      <c r="K218" s="15">
        <v>15.35</v>
      </c>
      <c r="L218" s="130">
        <v>10</v>
      </c>
    </row>
    <row r="219" spans="1:12" x14ac:dyDescent="0.2">
      <c r="A219" s="129">
        <v>30</v>
      </c>
      <c r="B219" s="15" t="s">
        <v>329</v>
      </c>
      <c r="C219" s="15">
        <v>5008</v>
      </c>
      <c r="D219" s="15">
        <v>501000</v>
      </c>
      <c r="E219" s="15" t="s">
        <v>472</v>
      </c>
      <c r="F219" s="15">
        <v>274503</v>
      </c>
      <c r="G219" s="15" t="s">
        <v>105</v>
      </c>
      <c r="H219" s="15">
        <v>1238.69</v>
      </c>
      <c r="I219" s="30">
        <v>1077.1199999999999</v>
      </c>
      <c r="J219" s="30">
        <v>190.08</v>
      </c>
      <c r="K219" s="15">
        <v>15.35</v>
      </c>
      <c r="L219" s="130">
        <v>3</v>
      </c>
    </row>
    <row r="220" spans="1:12" x14ac:dyDescent="0.2">
      <c r="A220" s="129">
        <v>30</v>
      </c>
      <c r="B220" s="15" t="s">
        <v>329</v>
      </c>
      <c r="C220" s="15">
        <v>5008</v>
      </c>
      <c r="D220" s="15">
        <v>501000</v>
      </c>
      <c r="E220" s="15" t="s">
        <v>472</v>
      </c>
      <c r="F220" s="15">
        <v>274504</v>
      </c>
      <c r="G220" s="15" t="s">
        <v>105</v>
      </c>
      <c r="H220" s="15">
        <v>2064.48</v>
      </c>
      <c r="I220" s="30">
        <v>1795.2</v>
      </c>
      <c r="J220" s="30">
        <v>316.8</v>
      </c>
      <c r="K220" s="15">
        <v>15.35</v>
      </c>
      <c r="L220" s="130">
        <v>5</v>
      </c>
    </row>
    <row r="221" spans="1:12" x14ac:dyDescent="0.2">
      <c r="A221" s="129">
        <v>30</v>
      </c>
      <c r="B221" s="15" t="s">
        <v>329</v>
      </c>
      <c r="C221" s="15">
        <v>5008</v>
      </c>
      <c r="D221" s="15">
        <v>501000</v>
      </c>
      <c r="E221" s="15" t="s">
        <v>472</v>
      </c>
      <c r="F221" s="15">
        <v>274505</v>
      </c>
      <c r="G221" s="15" t="s">
        <v>333</v>
      </c>
      <c r="H221" s="15">
        <v>9360.33</v>
      </c>
      <c r="I221" s="30">
        <v>240.72</v>
      </c>
      <c r="J221" s="30">
        <v>42.48</v>
      </c>
      <c r="K221" s="15">
        <v>0.45</v>
      </c>
      <c r="L221" s="130">
        <v>1</v>
      </c>
    </row>
    <row r="222" spans="1:12" x14ac:dyDescent="0.2">
      <c r="A222" s="129">
        <v>30</v>
      </c>
      <c r="B222" s="15" t="s">
        <v>329</v>
      </c>
      <c r="C222" s="15">
        <v>5008</v>
      </c>
      <c r="D222" s="15">
        <v>501000</v>
      </c>
      <c r="E222" s="15" t="s">
        <v>472</v>
      </c>
      <c r="F222" s="15">
        <v>274506</v>
      </c>
      <c r="G222" s="15" t="s">
        <v>333</v>
      </c>
      <c r="H222" s="15">
        <v>1630.06</v>
      </c>
      <c r="I222" s="30">
        <v>481.44</v>
      </c>
      <c r="J222" s="30">
        <v>84.96</v>
      </c>
      <c r="K222" s="15">
        <v>5.21</v>
      </c>
      <c r="L222" s="130">
        <v>2</v>
      </c>
    </row>
    <row r="223" spans="1:12" x14ac:dyDescent="0.2">
      <c r="A223" s="129">
        <v>30</v>
      </c>
      <c r="B223" s="15" t="s">
        <v>329</v>
      </c>
      <c r="C223" s="15">
        <v>5008</v>
      </c>
      <c r="D223" s="15">
        <v>501000</v>
      </c>
      <c r="E223" s="15" t="s">
        <v>472</v>
      </c>
      <c r="F223" s="15">
        <v>274507</v>
      </c>
      <c r="G223" s="15" t="s">
        <v>333</v>
      </c>
      <c r="H223" s="15">
        <v>6868.05</v>
      </c>
      <c r="I223" s="30">
        <v>240.72</v>
      </c>
      <c r="J223" s="30">
        <v>42.48</v>
      </c>
      <c r="K223" s="15">
        <v>0.62</v>
      </c>
      <c r="L223" s="130">
        <v>1</v>
      </c>
    </row>
    <row r="224" spans="1:12" x14ac:dyDescent="0.2">
      <c r="A224" s="129">
        <v>30</v>
      </c>
      <c r="B224" s="15" t="s">
        <v>329</v>
      </c>
      <c r="C224" s="15">
        <v>5008</v>
      </c>
      <c r="D224" s="15">
        <v>501000</v>
      </c>
      <c r="E224" s="15" t="s">
        <v>472</v>
      </c>
      <c r="F224" s="15">
        <v>274547</v>
      </c>
      <c r="G224" s="15" t="s">
        <v>105</v>
      </c>
      <c r="H224" s="15">
        <v>3716.06</v>
      </c>
      <c r="I224" s="30">
        <v>3231.36</v>
      </c>
      <c r="J224" s="30">
        <v>570.24</v>
      </c>
      <c r="K224" s="15">
        <v>15.35</v>
      </c>
      <c r="L224" s="130">
        <v>9</v>
      </c>
    </row>
    <row r="225" spans="1:12" x14ac:dyDescent="0.2">
      <c r="A225" s="129">
        <v>30</v>
      </c>
      <c r="B225" s="15" t="s">
        <v>329</v>
      </c>
      <c r="C225" s="15">
        <v>5008</v>
      </c>
      <c r="D225" s="15">
        <v>501000</v>
      </c>
      <c r="E225" s="15" t="s">
        <v>472</v>
      </c>
      <c r="F225" s="15">
        <v>274548</v>
      </c>
      <c r="G225" s="15" t="s">
        <v>105</v>
      </c>
      <c r="H225" s="15">
        <v>2064.48</v>
      </c>
      <c r="I225" s="30">
        <v>1795.2</v>
      </c>
      <c r="J225" s="30">
        <v>316.8</v>
      </c>
      <c r="K225" s="15">
        <v>15.35</v>
      </c>
      <c r="L225" s="130">
        <v>5</v>
      </c>
    </row>
    <row r="226" spans="1:12" x14ac:dyDescent="0.2">
      <c r="A226" s="129">
        <v>30</v>
      </c>
      <c r="B226" s="15" t="s">
        <v>329</v>
      </c>
      <c r="C226" s="15">
        <v>5008</v>
      </c>
      <c r="D226" s="15">
        <v>501000</v>
      </c>
      <c r="E226" s="15" t="s">
        <v>472</v>
      </c>
      <c r="F226" s="15">
        <v>274549</v>
      </c>
      <c r="G226" s="15" t="s">
        <v>105</v>
      </c>
      <c r="H226" s="15">
        <v>1238.69</v>
      </c>
      <c r="I226" s="30">
        <v>1077.1199999999999</v>
      </c>
      <c r="J226" s="30">
        <v>190.08</v>
      </c>
      <c r="K226" s="15">
        <v>15.35</v>
      </c>
      <c r="L226" s="130">
        <v>3</v>
      </c>
    </row>
    <row r="227" spans="1:12" x14ac:dyDescent="0.2">
      <c r="A227" s="129">
        <v>30</v>
      </c>
      <c r="B227" s="15" t="s">
        <v>329</v>
      </c>
      <c r="C227" s="15">
        <v>5008</v>
      </c>
      <c r="D227" s="15">
        <v>501000</v>
      </c>
      <c r="E227" s="15" t="s">
        <v>472</v>
      </c>
      <c r="F227" s="15">
        <v>274550</v>
      </c>
      <c r="G227" s="15" t="s">
        <v>105</v>
      </c>
      <c r="H227" s="15">
        <v>412.9</v>
      </c>
      <c r="I227" s="30">
        <v>359.04</v>
      </c>
      <c r="J227" s="30">
        <v>63.36</v>
      </c>
      <c r="K227" s="15">
        <v>15.35</v>
      </c>
      <c r="L227" s="130">
        <v>1</v>
      </c>
    </row>
    <row r="228" spans="1:12" x14ac:dyDescent="0.2">
      <c r="A228" s="129">
        <v>30</v>
      </c>
      <c r="B228" s="15" t="s">
        <v>329</v>
      </c>
      <c r="C228" s="15">
        <v>5008</v>
      </c>
      <c r="D228" s="15">
        <v>501000</v>
      </c>
      <c r="E228" s="15" t="s">
        <v>472</v>
      </c>
      <c r="F228" s="15">
        <v>274551</v>
      </c>
      <c r="G228" s="15" t="s">
        <v>105</v>
      </c>
      <c r="H228" s="15">
        <v>1238.69</v>
      </c>
      <c r="I228" s="30">
        <v>1077.1199999999999</v>
      </c>
      <c r="J228" s="30">
        <v>190.08</v>
      </c>
      <c r="K228" s="15">
        <v>15.35</v>
      </c>
      <c r="L228" s="130">
        <v>3</v>
      </c>
    </row>
    <row r="229" spans="1:12" x14ac:dyDescent="0.2">
      <c r="A229" s="129">
        <v>30</v>
      </c>
      <c r="B229" s="15" t="s">
        <v>329</v>
      </c>
      <c r="C229" s="15">
        <v>5008</v>
      </c>
      <c r="D229" s="15">
        <v>501000</v>
      </c>
      <c r="E229" s="15" t="s">
        <v>472</v>
      </c>
      <c r="F229" s="15">
        <v>274571</v>
      </c>
      <c r="G229" s="15" t="s">
        <v>333</v>
      </c>
      <c r="H229" s="15">
        <v>10721.63</v>
      </c>
      <c r="I229" s="30">
        <v>722.16</v>
      </c>
      <c r="J229" s="30">
        <v>127.44</v>
      </c>
      <c r="K229" s="15">
        <v>1.19</v>
      </c>
      <c r="L229" s="130">
        <v>3</v>
      </c>
    </row>
    <row r="230" spans="1:12" x14ac:dyDescent="0.2">
      <c r="A230" s="129">
        <v>30</v>
      </c>
      <c r="B230" s="15" t="s">
        <v>329</v>
      </c>
      <c r="C230" s="15">
        <v>5008</v>
      </c>
      <c r="D230" s="15">
        <v>501000</v>
      </c>
      <c r="E230" s="15" t="s">
        <v>472</v>
      </c>
      <c r="F230" s="15">
        <v>274662</v>
      </c>
      <c r="G230" s="15" t="s">
        <v>339</v>
      </c>
      <c r="H230" s="15">
        <v>10290.379999999999</v>
      </c>
      <c r="I230" s="30">
        <v>240.72</v>
      </c>
      <c r="J230" s="30">
        <v>42.48</v>
      </c>
      <c r="K230" s="15">
        <v>0.41</v>
      </c>
      <c r="L230" s="130">
        <v>1</v>
      </c>
    </row>
    <row r="231" spans="1:12" x14ac:dyDescent="0.2">
      <c r="A231" s="129">
        <v>30</v>
      </c>
      <c r="B231" s="15" t="s">
        <v>329</v>
      </c>
      <c r="C231" s="15">
        <v>5008</v>
      </c>
      <c r="D231" s="15">
        <v>501000</v>
      </c>
      <c r="E231" s="15" t="s">
        <v>472</v>
      </c>
      <c r="F231" s="15">
        <v>274662</v>
      </c>
      <c r="G231" s="15" t="s">
        <v>333</v>
      </c>
      <c r="H231" s="15">
        <v>10290.379999999999</v>
      </c>
      <c r="I231" s="30">
        <v>481.44</v>
      </c>
      <c r="J231" s="30">
        <v>84.96</v>
      </c>
      <c r="K231" s="15">
        <v>0.83</v>
      </c>
      <c r="L231" s="130">
        <v>2</v>
      </c>
    </row>
    <row r="232" spans="1:12" x14ac:dyDescent="0.2">
      <c r="A232" s="129">
        <v>30</v>
      </c>
      <c r="B232" s="15" t="s">
        <v>329</v>
      </c>
      <c r="C232" s="15">
        <v>5008</v>
      </c>
      <c r="D232" s="15">
        <v>501000</v>
      </c>
      <c r="E232" s="15" t="s">
        <v>472</v>
      </c>
      <c r="F232" s="15">
        <v>274663</v>
      </c>
      <c r="G232" s="15" t="s">
        <v>339</v>
      </c>
      <c r="H232" s="15">
        <v>32590.49</v>
      </c>
      <c r="I232" s="30">
        <v>240.72</v>
      </c>
      <c r="J232" s="30">
        <v>42.48</v>
      </c>
      <c r="K232" s="15">
        <v>0.13</v>
      </c>
      <c r="L232" s="130">
        <v>1</v>
      </c>
    </row>
    <row r="233" spans="1:12" x14ac:dyDescent="0.2">
      <c r="A233" s="129">
        <v>30</v>
      </c>
      <c r="B233" s="15" t="s">
        <v>329</v>
      </c>
      <c r="C233" s="15">
        <v>5008</v>
      </c>
      <c r="D233" s="15">
        <v>501000</v>
      </c>
      <c r="E233" s="15" t="s">
        <v>472</v>
      </c>
      <c r="F233" s="15">
        <v>274663</v>
      </c>
      <c r="G233" s="15" t="s">
        <v>333</v>
      </c>
      <c r="H233" s="15">
        <v>32590.49</v>
      </c>
      <c r="I233" s="30">
        <v>481.44</v>
      </c>
      <c r="J233" s="30">
        <v>84.96</v>
      </c>
      <c r="K233" s="15">
        <v>0.26</v>
      </c>
      <c r="L233" s="130">
        <v>2</v>
      </c>
    </row>
    <row r="234" spans="1:12" x14ac:dyDescent="0.2">
      <c r="A234" s="129">
        <v>30</v>
      </c>
      <c r="B234" s="15" t="s">
        <v>329</v>
      </c>
      <c r="C234" s="15">
        <v>5008</v>
      </c>
      <c r="D234" s="15">
        <v>501000</v>
      </c>
      <c r="E234" s="15" t="s">
        <v>472</v>
      </c>
      <c r="F234" s="15">
        <v>274666</v>
      </c>
      <c r="G234" s="15" t="s">
        <v>333</v>
      </c>
      <c r="H234" s="15">
        <v>5065.43</v>
      </c>
      <c r="I234" s="30">
        <v>240.72</v>
      </c>
      <c r="J234" s="30">
        <v>42.48</v>
      </c>
      <c r="K234" s="15">
        <v>0.84</v>
      </c>
      <c r="L234" s="130">
        <v>1</v>
      </c>
    </row>
    <row r="235" spans="1:12" x14ac:dyDescent="0.2">
      <c r="A235" s="129">
        <v>30</v>
      </c>
      <c r="B235" s="15" t="s">
        <v>329</v>
      </c>
      <c r="C235" s="15">
        <v>5008</v>
      </c>
      <c r="D235" s="15">
        <v>501000</v>
      </c>
      <c r="E235" s="15" t="s">
        <v>472</v>
      </c>
      <c r="F235" s="15">
        <v>274669</v>
      </c>
      <c r="G235" s="15" t="s">
        <v>339</v>
      </c>
      <c r="H235" s="15">
        <v>2387.6799999999998</v>
      </c>
      <c r="I235" s="30">
        <v>240.72</v>
      </c>
      <c r="J235" s="30">
        <v>42.48</v>
      </c>
      <c r="K235" s="15">
        <v>1.78</v>
      </c>
      <c r="L235" s="130">
        <v>1</v>
      </c>
    </row>
    <row r="236" spans="1:12" x14ac:dyDescent="0.2">
      <c r="A236" s="129">
        <v>30</v>
      </c>
      <c r="B236" s="15" t="s">
        <v>329</v>
      </c>
      <c r="C236" s="15">
        <v>5008</v>
      </c>
      <c r="D236" s="15">
        <v>501000</v>
      </c>
      <c r="E236" s="15" t="s">
        <v>472</v>
      </c>
      <c r="F236" s="15">
        <v>274669</v>
      </c>
      <c r="G236" s="15" t="s">
        <v>333</v>
      </c>
      <c r="H236" s="15">
        <v>2387.6799999999998</v>
      </c>
      <c r="I236" s="30">
        <v>240.72</v>
      </c>
      <c r="J236" s="30">
        <v>42.48</v>
      </c>
      <c r="K236" s="15">
        <v>1.78</v>
      </c>
      <c r="L236" s="130">
        <v>1</v>
      </c>
    </row>
    <row r="237" spans="1:12" x14ac:dyDescent="0.2">
      <c r="A237" s="129">
        <v>30</v>
      </c>
      <c r="B237" s="15" t="s">
        <v>329</v>
      </c>
      <c r="C237" s="15">
        <v>5008</v>
      </c>
      <c r="D237" s="15">
        <v>501000</v>
      </c>
      <c r="E237" s="15" t="s">
        <v>472</v>
      </c>
      <c r="F237" s="15">
        <v>274702</v>
      </c>
      <c r="G237" s="15" t="s">
        <v>333</v>
      </c>
      <c r="H237" s="15">
        <v>2785.67</v>
      </c>
      <c r="I237" s="30">
        <v>240.72</v>
      </c>
      <c r="J237" s="30">
        <v>42.48</v>
      </c>
      <c r="K237" s="15">
        <v>1.52</v>
      </c>
      <c r="L237" s="130">
        <v>1</v>
      </c>
    </row>
    <row r="238" spans="1:12" x14ac:dyDescent="0.2">
      <c r="A238" s="129">
        <v>30</v>
      </c>
      <c r="B238" s="15" t="s">
        <v>329</v>
      </c>
      <c r="C238" s="15">
        <v>5008</v>
      </c>
      <c r="D238" s="15">
        <v>501000</v>
      </c>
      <c r="E238" s="15" t="s">
        <v>472</v>
      </c>
      <c r="F238" s="15">
        <v>274762</v>
      </c>
      <c r="G238" s="15" t="s">
        <v>105</v>
      </c>
      <c r="H238" s="15">
        <v>412.9</v>
      </c>
      <c r="I238" s="30">
        <v>359.04</v>
      </c>
      <c r="J238" s="30">
        <v>63.36</v>
      </c>
      <c r="K238" s="15">
        <v>15.35</v>
      </c>
      <c r="L238" s="130">
        <v>1</v>
      </c>
    </row>
    <row r="239" spans="1:12" x14ac:dyDescent="0.2">
      <c r="A239" s="129">
        <v>30</v>
      </c>
      <c r="B239" s="15" t="s">
        <v>329</v>
      </c>
      <c r="C239" s="15">
        <v>5008</v>
      </c>
      <c r="D239" s="15">
        <v>501000</v>
      </c>
      <c r="E239" s="15" t="s">
        <v>472</v>
      </c>
      <c r="F239" s="15">
        <v>274763</v>
      </c>
      <c r="G239" s="15" t="s">
        <v>333</v>
      </c>
      <c r="H239" s="15">
        <v>14532.37</v>
      </c>
      <c r="I239" s="30">
        <v>481.44</v>
      </c>
      <c r="J239" s="30">
        <v>84.96</v>
      </c>
      <c r="K239" s="15">
        <v>0.57999999999999996</v>
      </c>
      <c r="L239" s="130">
        <v>2</v>
      </c>
    </row>
    <row r="240" spans="1:12" x14ac:dyDescent="0.2">
      <c r="A240" s="129">
        <v>30</v>
      </c>
      <c r="B240" s="15" t="s">
        <v>329</v>
      </c>
      <c r="C240" s="15">
        <v>5008</v>
      </c>
      <c r="D240" s="15">
        <v>501000</v>
      </c>
      <c r="E240" s="15" t="s">
        <v>472</v>
      </c>
      <c r="F240" s="15">
        <v>274768</v>
      </c>
      <c r="G240" s="15" t="s">
        <v>339</v>
      </c>
      <c r="H240" s="15">
        <v>5711.27</v>
      </c>
      <c r="I240" s="30">
        <v>240.72</v>
      </c>
      <c r="J240" s="30">
        <v>42.48</v>
      </c>
      <c r="K240" s="15">
        <v>0.74</v>
      </c>
      <c r="L240" s="130">
        <v>1</v>
      </c>
    </row>
    <row r="241" spans="1:12" x14ac:dyDescent="0.2">
      <c r="A241" s="129">
        <v>30</v>
      </c>
      <c r="B241" s="15" t="s">
        <v>329</v>
      </c>
      <c r="C241" s="15">
        <v>5008</v>
      </c>
      <c r="D241" s="15">
        <v>501000</v>
      </c>
      <c r="E241" s="15" t="s">
        <v>472</v>
      </c>
      <c r="F241" s="15">
        <v>275267</v>
      </c>
      <c r="G241" s="15" t="s">
        <v>105</v>
      </c>
      <c r="H241" s="15">
        <v>2477.38</v>
      </c>
      <c r="I241" s="30">
        <v>2154.2399999999998</v>
      </c>
      <c r="J241" s="30">
        <v>380.16</v>
      </c>
      <c r="K241" s="15">
        <v>15.35</v>
      </c>
      <c r="L241" s="130">
        <v>6</v>
      </c>
    </row>
    <row r="242" spans="1:12" x14ac:dyDescent="0.2">
      <c r="A242" s="129">
        <v>30</v>
      </c>
      <c r="B242" s="15" t="s">
        <v>329</v>
      </c>
      <c r="C242" s="15">
        <v>5008</v>
      </c>
      <c r="D242" s="15">
        <v>501000</v>
      </c>
      <c r="E242" s="15" t="s">
        <v>472</v>
      </c>
      <c r="F242" s="15">
        <v>275306</v>
      </c>
      <c r="G242" s="15" t="s">
        <v>105</v>
      </c>
      <c r="H242" s="15">
        <v>1238.69</v>
      </c>
      <c r="I242" s="30">
        <v>1077.1199999999999</v>
      </c>
      <c r="J242" s="30">
        <v>190.08</v>
      </c>
      <c r="K242" s="15">
        <v>15.35</v>
      </c>
      <c r="L242" s="130">
        <v>3</v>
      </c>
    </row>
    <row r="243" spans="1:12" x14ac:dyDescent="0.2">
      <c r="A243" s="129">
        <v>30</v>
      </c>
      <c r="B243" s="15" t="s">
        <v>329</v>
      </c>
      <c r="C243" s="15">
        <v>5008</v>
      </c>
      <c r="D243" s="15">
        <v>501000</v>
      </c>
      <c r="E243" s="15" t="s">
        <v>472</v>
      </c>
      <c r="F243" s="15">
        <v>275307</v>
      </c>
      <c r="G243" s="15" t="s">
        <v>105</v>
      </c>
      <c r="H243" s="15">
        <v>3303.17</v>
      </c>
      <c r="I243" s="30">
        <v>2872.32</v>
      </c>
      <c r="J243" s="30">
        <v>506.88</v>
      </c>
      <c r="K243" s="15">
        <v>15.35</v>
      </c>
      <c r="L243" s="130">
        <v>8</v>
      </c>
    </row>
    <row r="244" spans="1:12" x14ac:dyDescent="0.2">
      <c r="A244" s="129">
        <v>30</v>
      </c>
      <c r="B244" s="15" t="s">
        <v>329</v>
      </c>
      <c r="C244" s="15">
        <v>5008</v>
      </c>
      <c r="D244" s="15">
        <v>501000</v>
      </c>
      <c r="E244" s="15" t="s">
        <v>472</v>
      </c>
      <c r="F244" s="15">
        <v>275308</v>
      </c>
      <c r="G244" s="15" t="s">
        <v>105</v>
      </c>
      <c r="H244" s="15">
        <v>2064.48</v>
      </c>
      <c r="I244" s="30">
        <v>1795.2</v>
      </c>
      <c r="J244" s="30">
        <v>316.8</v>
      </c>
      <c r="K244" s="15">
        <v>15.35</v>
      </c>
      <c r="L244" s="130">
        <v>5</v>
      </c>
    </row>
    <row r="245" spans="1:12" x14ac:dyDescent="0.2">
      <c r="A245" s="129">
        <v>30</v>
      </c>
      <c r="B245" s="15" t="s">
        <v>329</v>
      </c>
      <c r="C245" s="15">
        <v>5008</v>
      </c>
      <c r="D245" s="15">
        <v>501000</v>
      </c>
      <c r="E245" s="15" t="s">
        <v>472</v>
      </c>
      <c r="F245" s="15">
        <v>275309</v>
      </c>
      <c r="G245" s="15" t="s">
        <v>105</v>
      </c>
      <c r="H245" s="15">
        <v>1238.69</v>
      </c>
      <c r="I245" s="30">
        <v>1077.1199999999999</v>
      </c>
      <c r="J245" s="30">
        <v>190.08</v>
      </c>
      <c r="K245" s="15">
        <v>15.35</v>
      </c>
      <c r="L245" s="130">
        <v>3</v>
      </c>
    </row>
    <row r="246" spans="1:12" x14ac:dyDescent="0.2">
      <c r="A246" s="129">
        <v>30</v>
      </c>
      <c r="B246" s="15" t="s">
        <v>329</v>
      </c>
      <c r="C246" s="15">
        <v>5008</v>
      </c>
      <c r="D246" s="15">
        <v>501000</v>
      </c>
      <c r="E246" s="15" t="s">
        <v>472</v>
      </c>
      <c r="F246" s="15">
        <v>275310</v>
      </c>
      <c r="G246" s="15" t="s">
        <v>105</v>
      </c>
      <c r="H246" s="15">
        <v>2064.48</v>
      </c>
      <c r="I246" s="30">
        <v>1795.2</v>
      </c>
      <c r="J246" s="30">
        <v>316.8</v>
      </c>
      <c r="K246" s="15">
        <v>15.35</v>
      </c>
      <c r="L246" s="130">
        <v>5</v>
      </c>
    </row>
    <row r="247" spans="1:12" x14ac:dyDescent="0.2">
      <c r="A247" s="129">
        <v>30</v>
      </c>
      <c r="B247" s="15" t="s">
        <v>329</v>
      </c>
      <c r="C247" s="15">
        <v>5008</v>
      </c>
      <c r="D247" s="15">
        <v>501000</v>
      </c>
      <c r="E247" s="15" t="s">
        <v>472</v>
      </c>
      <c r="F247" s="15">
        <v>275311</v>
      </c>
      <c r="G247" s="15" t="s">
        <v>105</v>
      </c>
      <c r="H247" s="15">
        <v>3303.17</v>
      </c>
      <c r="I247" s="30">
        <v>2872.32</v>
      </c>
      <c r="J247" s="30">
        <v>506.88</v>
      </c>
      <c r="K247" s="15">
        <v>15.35</v>
      </c>
      <c r="L247" s="130">
        <v>8</v>
      </c>
    </row>
    <row r="248" spans="1:12" x14ac:dyDescent="0.2">
      <c r="A248" s="129">
        <v>30</v>
      </c>
      <c r="B248" s="15" t="s">
        <v>329</v>
      </c>
      <c r="C248" s="15">
        <v>5008</v>
      </c>
      <c r="D248" s="15">
        <v>501000</v>
      </c>
      <c r="E248" s="15" t="s">
        <v>472</v>
      </c>
      <c r="F248" s="15">
        <v>275312</v>
      </c>
      <c r="G248" s="15" t="s">
        <v>105</v>
      </c>
      <c r="H248" s="15">
        <v>1238.69</v>
      </c>
      <c r="I248" s="30">
        <v>1077.1199999999999</v>
      </c>
      <c r="J248" s="30">
        <v>190.08</v>
      </c>
      <c r="K248" s="15">
        <v>15.35</v>
      </c>
      <c r="L248" s="130">
        <v>3</v>
      </c>
    </row>
    <row r="249" spans="1:12" x14ac:dyDescent="0.2">
      <c r="A249" s="129">
        <v>30</v>
      </c>
      <c r="B249" s="15" t="s">
        <v>329</v>
      </c>
      <c r="C249" s="15">
        <v>5008</v>
      </c>
      <c r="D249" s="15">
        <v>501000</v>
      </c>
      <c r="E249" s="15" t="s">
        <v>472</v>
      </c>
      <c r="F249" s="15">
        <v>275313</v>
      </c>
      <c r="G249" s="15" t="s">
        <v>105</v>
      </c>
      <c r="H249" s="15">
        <v>2477.38</v>
      </c>
      <c r="I249" s="30">
        <v>2154.2399999999998</v>
      </c>
      <c r="J249" s="30">
        <v>380.16</v>
      </c>
      <c r="K249" s="15">
        <v>15.35</v>
      </c>
      <c r="L249" s="130">
        <v>6</v>
      </c>
    </row>
    <row r="250" spans="1:12" x14ac:dyDescent="0.2">
      <c r="A250" s="129">
        <v>30</v>
      </c>
      <c r="B250" s="15" t="s">
        <v>329</v>
      </c>
      <c r="C250" s="15">
        <v>5008</v>
      </c>
      <c r="D250" s="15">
        <v>501000</v>
      </c>
      <c r="E250" s="15" t="s">
        <v>472</v>
      </c>
      <c r="F250" s="15">
        <v>275314</v>
      </c>
      <c r="G250" s="15" t="s">
        <v>105</v>
      </c>
      <c r="H250" s="15">
        <v>1238.69</v>
      </c>
      <c r="I250" s="30">
        <v>1077.1199999999999</v>
      </c>
      <c r="J250" s="30">
        <v>190.08</v>
      </c>
      <c r="K250" s="15">
        <v>15.35</v>
      </c>
      <c r="L250" s="130">
        <v>3</v>
      </c>
    </row>
    <row r="251" spans="1:12" x14ac:dyDescent="0.2">
      <c r="A251" s="129">
        <v>30</v>
      </c>
      <c r="B251" s="15" t="s">
        <v>329</v>
      </c>
      <c r="C251" s="15">
        <v>5008</v>
      </c>
      <c r="D251" s="15">
        <v>501000</v>
      </c>
      <c r="E251" s="15" t="s">
        <v>472</v>
      </c>
      <c r="F251" s="15">
        <v>275315</v>
      </c>
      <c r="G251" s="15" t="s">
        <v>105</v>
      </c>
      <c r="H251" s="15">
        <v>1238.69</v>
      </c>
      <c r="I251" s="30">
        <v>1077.1199999999999</v>
      </c>
      <c r="J251" s="30">
        <v>190.08</v>
      </c>
      <c r="K251" s="15">
        <v>15.35</v>
      </c>
      <c r="L251" s="130">
        <v>3</v>
      </c>
    </row>
    <row r="252" spans="1:12" x14ac:dyDescent="0.2">
      <c r="A252" s="129">
        <v>30</v>
      </c>
      <c r="B252" s="15" t="s">
        <v>329</v>
      </c>
      <c r="C252" s="15">
        <v>5008</v>
      </c>
      <c r="D252" s="15">
        <v>501000</v>
      </c>
      <c r="E252" s="15" t="s">
        <v>472</v>
      </c>
      <c r="F252" s="15">
        <v>275316</v>
      </c>
      <c r="G252" s="15" t="s">
        <v>105</v>
      </c>
      <c r="H252" s="15">
        <v>2064.48</v>
      </c>
      <c r="I252" s="30">
        <v>1795.2</v>
      </c>
      <c r="J252" s="30">
        <v>316.8</v>
      </c>
      <c r="K252" s="15">
        <v>15.35</v>
      </c>
      <c r="L252" s="130">
        <v>5</v>
      </c>
    </row>
    <row r="253" spans="1:12" x14ac:dyDescent="0.2">
      <c r="A253" s="129">
        <v>30</v>
      </c>
      <c r="B253" s="15" t="s">
        <v>329</v>
      </c>
      <c r="C253" s="15">
        <v>5008</v>
      </c>
      <c r="D253" s="15">
        <v>501000</v>
      </c>
      <c r="E253" s="15" t="s">
        <v>472</v>
      </c>
      <c r="F253" s="15">
        <v>275317</v>
      </c>
      <c r="G253" s="15" t="s">
        <v>105</v>
      </c>
      <c r="H253" s="15">
        <v>2477.38</v>
      </c>
      <c r="I253" s="30">
        <v>2154.2399999999998</v>
      </c>
      <c r="J253" s="30">
        <v>380.16</v>
      </c>
      <c r="K253" s="15">
        <v>15.35</v>
      </c>
      <c r="L253" s="130">
        <v>6</v>
      </c>
    </row>
    <row r="254" spans="1:12" x14ac:dyDescent="0.2">
      <c r="A254" s="129">
        <v>30</v>
      </c>
      <c r="B254" s="15" t="s">
        <v>329</v>
      </c>
      <c r="C254" s="15">
        <v>5008</v>
      </c>
      <c r="D254" s="15">
        <v>501000</v>
      </c>
      <c r="E254" s="15" t="s">
        <v>472</v>
      </c>
      <c r="F254" s="15">
        <v>275318</v>
      </c>
      <c r="G254" s="15" t="s">
        <v>105</v>
      </c>
      <c r="H254" s="15">
        <v>2064.48</v>
      </c>
      <c r="I254" s="30">
        <v>1795.2</v>
      </c>
      <c r="J254" s="30">
        <v>316.8</v>
      </c>
      <c r="K254" s="15">
        <v>15.35</v>
      </c>
      <c r="L254" s="130">
        <v>5</v>
      </c>
    </row>
    <row r="255" spans="1:12" x14ac:dyDescent="0.2">
      <c r="A255" s="129">
        <v>30</v>
      </c>
      <c r="B255" s="15" t="s">
        <v>329</v>
      </c>
      <c r="C255" s="15">
        <v>5008</v>
      </c>
      <c r="D255" s="15">
        <v>501000</v>
      </c>
      <c r="E255" s="15" t="s">
        <v>472</v>
      </c>
      <c r="F255" s="15">
        <v>275319</v>
      </c>
      <c r="G255" s="15" t="s">
        <v>105</v>
      </c>
      <c r="H255" s="15">
        <v>2064.48</v>
      </c>
      <c r="I255" s="30">
        <v>1795.2</v>
      </c>
      <c r="J255" s="30">
        <v>316.8</v>
      </c>
      <c r="K255" s="15">
        <v>15.35</v>
      </c>
      <c r="L255" s="130">
        <v>5</v>
      </c>
    </row>
    <row r="256" spans="1:12" x14ac:dyDescent="0.2">
      <c r="A256" s="129">
        <v>30</v>
      </c>
      <c r="B256" s="15" t="s">
        <v>329</v>
      </c>
      <c r="C256" s="15">
        <v>5008</v>
      </c>
      <c r="D256" s="15">
        <v>501000</v>
      </c>
      <c r="E256" s="15" t="s">
        <v>472</v>
      </c>
      <c r="F256" s="15">
        <v>275320</v>
      </c>
      <c r="G256" s="15" t="s">
        <v>105</v>
      </c>
      <c r="H256" s="15">
        <v>412.9</v>
      </c>
      <c r="I256" s="30">
        <v>359.04</v>
      </c>
      <c r="J256" s="30">
        <v>63.36</v>
      </c>
      <c r="K256" s="15">
        <v>15.35</v>
      </c>
      <c r="L256" s="130">
        <v>1</v>
      </c>
    </row>
    <row r="257" spans="1:12" x14ac:dyDescent="0.2">
      <c r="A257" s="129">
        <v>30</v>
      </c>
      <c r="B257" s="15" t="s">
        <v>329</v>
      </c>
      <c r="C257" s="15">
        <v>5008</v>
      </c>
      <c r="D257" s="15">
        <v>501000</v>
      </c>
      <c r="E257" s="15" t="s">
        <v>472</v>
      </c>
      <c r="F257" s="15">
        <v>275321</v>
      </c>
      <c r="G257" s="15" t="s">
        <v>105</v>
      </c>
      <c r="H257" s="15">
        <v>2064.48</v>
      </c>
      <c r="I257" s="30">
        <v>1795.2</v>
      </c>
      <c r="J257" s="30">
        <v>316.8</v>
      </c>
      <c r="K257" s="15">
        <v>15.35</v>
      </c>
      <c r="L257" s="130">
        <v>5</v>
      </c>
    </row>
    <row r="258" spans="1:12" x14ac:dyDescent="0.2">
      <c r="A258" s="129">
        <v>30</v>
      </c>
      <c r="B258" s="15" t="s">
        <v>329</v>
      </c>
      <c r="C258" s="15">
        <v>5008</v>
      </c>
      <c r="D258" s="15">
        <v>501000</v>
      </c>
      <c r="E258" s="15" t="s">
        <v>472</v>
      </c>
      <c r="F258" s="15">
        <v>275322</v>
      </c>
      <c r="G258" s="15" t="s">
        <v>105</v>
      </c>
      <c r="H258" s="15">
        <v>2890.27</v>
      </c>
      <c r="I258" s="30">
        <v>2513.2800000000002</v>
      </c>
      <c r="J258" s="30">
        <v>443.52</v>
      </c>
      <c r="K258" s="15">
        <v>15.35</v>
      </c>
      <c r="L258" s="130">
        <v>7</v>
      </c>
    </row>
    <row r="259" spans="1:12" x14ac:dyDescent="0.2">
      <c r="A259" s="129">
        <v>30</v>
      </c>
      <c r="B259" s="15" t="s">
        <v>329</v>
      </c>
      <c r="C259" s="15">
        <v>5008</v>
      </c>
      <c r="D259" s="15">
        <v>501000</v>
      </c>
      <c r="E259" s="15" t="s">
        <v>472</v>
      </c>
      <c r="F259" s="15">
        <v>275323</v>
      </c>
      <c r="G259" s="15" t="s">
        <v>105</v>
      </c>
      <c r="H259" s="15">
        <v>3303.17</v>
      </c>
      <c r="I259" s="30">
        <v>2872.32</v>
      </c>
      <c r="J259" s="30">
        <v>506.88</v>
      </c>
      <c r="K259" s="15">
        <v>15.35</v>
      </c>
      <c r="L259" s="130">
        <v>8</v>
      </c>
    </row>
    <row r="260" spans="1:12" x14ac:dyDescent="0.2">
      <c r="A260" s="129">
        <v>30</v>
      </c>
      <c r="B260" s="15" t="s">
        <v>329</v>
      </c>
      <c r="C260" s="15">
        <v>5008</v>
      </c>
      <c r="D260" s="15">
        <v>501000</v>
      </c>
      <c r="E260" s="15" t="s">
        <v>472</v>
      </c>
      <c r="F260" s="15">
        <v>275324</v>
      </c>
      <c r="G260" s="15" t="s">
        <v>105</v>
      </c>
      <c r="H260" s="15">
        <v>2064.48</v>
      </c>
      <c r="I260" s="30">
        <v>1795.2</v>
      </c>
      <c r="J260" s="30">
        <v>316.8</v>
      </c>
      <c r="K260" s="15">
        <v>15.35</v>
      </c>
      <c r="L260" s="130">
        <v>5</v>
      </c>
    </row>
    <row r="261" spans="1:12" x14ac:dyDescent="0.2">
      <c r="A261" s="129">
        <v>30</v>
      </c>
      <c r="B261" s="15" t="s">
        <v>329</v>
      </c>
      <c r="C261" s="15">
        <v>5008</v>
      </c>
      <c r="D261" s="15">
        <v>501000</v>
      </c>
      <c r="E261" s="15" t="s">
        <v>472</v>
      </c>
      <c r="F261" s="15">
        <v>275325</v>
      </c>
      <c r="G261" s="15" t="s">
        <v>105</v>
      </c>
      <c r="H261" s="15">
        <v>2064.48</v>
      </c>
      <c r="I261" s="30">
        <v>1795.2</v>
      </c>
      <c r="J261" s="30">
        <v>316.8</v>
      </c>
      <c r="K261" s="15">
        <v>15.35</v>
      </c>
      <c r="L261" s="130">
        <v>5</v>
      </c>
    </row>
    <row r="262" spans="1:12" x14ac:dyDescent="0.2">
      <c r="A262" s="129">
        <v>30</v>
      </c>
      <c r="B262" s="15" t="s">
        <v>329</v>
      </c>
      <c r="C262" s="15">
        <v>5008</v>
      </c>
      <c r="D262" s="15">
        <v>501000</v>
      </c>
      <c r="E262" s="15" t="s">
        <v>472</v>
      </c>
      <c r="F262" s="15">
        <v>275326</v>
      </c>
      <c r="G262" s="15" t="s">
        <v>105</v>
      </c>
      <c r="H262" s="15">
        <v>1651.58</v>
      </c>
      <c r="I262" s="30">
        <v>1436.16</v>
      </c>
      <c r="J262" s="30">
        <v>253.44</v>
      </c>
      <c r="K262" s="15">
        <v>15.35</v>
      </c>
      <c r="L262" s="130">
        <v>4</v>
      </c>
    </row>
    <row r="263" spans="1:12" x14ac:dyDescent="0.2">
      <c r="A263" s="129">
        <v>30</v>
      </c>
      <c r="B263" s="15" t="s">
        <v>329</v>
      </c>
      <c r="C263" s="15">
        <v>5008</v>
      </c>
      <c r="D263" s="15">
        <v>501000</v>
      </c>
      <c r="E263" s="15" t="s">
        <v>472</v>
      </c>
      <c r="F263" s="15">
        <v>275327</v>
      </c>
      <c r="G263" s="15" t="s">
        <v>105</v>
      </c>
      <c r="H263" s="15">
        <v>1238.69</v>
      </c>
      <c r="I263" s="30">
        <v>1077.1199999999999</v>
      </c>
      <c r="J263" s="30">
        <v>190.08</v>
      </c>
      <c r="K263" s="15">
        <v>15.35</v>
      </c>
      <c r="L263" s="130">
        <v>3</v>
      </c>
    </row>
    <row r="264" spans="1:12" x14ac:dyDescent="0.2">
      <c r="A264" s="129">
        <v>30</v>
      </c>
      <c r="B264" s="15" t="s">
        <v>329</v>
      </c>
      <c r="C264" s="15">
        <v>5008</v>
      </c>
      <c r="D264" s="15">
        <v>501000</v>
      </c>
      <c r="E264" s="15" t="s">
        <v>472</v>
      </c>
      <c r="F264" s="15">
        <v>275328</v>
      </c>
      <c r="G264" s="15" t="s">
        <v>105</v>
      </c>
      <c r="H264" s="15">
        <v>825.79</v>
      </c>
      <c r="I264" s="30">
        <v>718.08</v>
      </c>
      <c r="J264" s="30">
        <v>126.72</v>
      </c>
      <c r="K264" s="15">
        <v>15.35</v>
      </c>
      <c r="L264" s="130">
        <v>2</v>
      </c>
    </row>
    <row r="265" spans="1:12" x14ac:dyDescent="0.2">
      <c r="A265" s="129">
        <v>30</v>
      </c>
      <c r="B265" s="15" t="s">
        <v>329</v>
      </c>
      <c r="C265" s="15">
        <v>5008</v>
      </c>
      <c r="D265" s="15">
        <v>501000</v>
      </c>
      <c r="E265" s="15" t="s">
        <v>472</v>
      </c>
      <c r="F265" s="15">
        <v>275329</v>
      </c>
      <c r="G265" s="15" t="s">
        <v>105</v>
      </c>
      <c r="H265" s="15">
        <v>825.79</v>
      </c>
      <c r="I265" s="30">
        <v>718.08</v>
      </c>
      <c r="J265" s="30">
        <v>126.72</v>
      </c>
      <c r="K265" s="15">
        <v>15.35</v>
      </c>
      <c r="L265" s="130">
        <v>2</v>
      </c>
    </row>
    <row r="266" spans="1:12" x14ac:dyDescent="0.2">
      <c r="A266" s="129">
        <v>30</v>
      </c>
      <c r="B266" s="15" t="s">
        <v>329</v>
      </c>
      <c r="C266" s="15">
        <v>5008</v>
      </c>
      <c r="D266" s="15">
        <v>501000</v>
      </c>
      <c r="E266" s="15" t="s">
        <v>472</v>
      </c>
      <c r="F266" s="15">
        <v>275330</v>
      </c>
      <c r="G266" s="15" t="s">
        <v>105</v>
      </c>
      <c r="H266" s="15">
        <v>825.79</v>
      </c>
      <c r="I266" s="30">
        <v>718.08</v>
      </c>
      <c r="J266" s="30">
        <v>126.72</v>
      </c>
      <c r="K266" s="15">
        <v>15.35</v>
      </c>
      <c r="L266" s="130">
        <v>2</v>
      </c>
    </row>
    <row r="267" spans="1:12" x14ac:dyDescent="0.2">
      <c r="A267" s="129">
        <v>30</v>
      </c>
      <c r="B267" s="15" t="s">
        <v>329</v>
      </c>
      <c r="C267" s="15">
        <v>5008</v>
      </c>
      <c r="D267" s="15">
        <v>501000</v>
      </c>
      <c r="E267" s="15" t="s">
        <v>472</v>
      </c>
      <c r="F267" s="15">
        <v>275331</v>
      </c>
      <c r="G267" s="15" t="s">
        <v>105</v>
      </c>
      <c r="H267" s="15">
        <v>825.79</v>
      </c>
      <c r="I267" s="30">
        <v>718.08</v>
      </c>
      <c r="J267" s="30">
        <v>126.72</v>
      </c>
      <c r="K267" s="15">
        <v>15.35</v>
      </c>
      <c r="L267" s="130">
        <v>2</v>
      </c>
    </row>
    <row r="268" spans="1:12" x14ac:dyDescent="0.2">
      <c r="A268" s="129">
        <v>30</v>
      </c>
      <c r="B268" s="15" t="s">
        <v>329</v>
      </c>
      <c r="C268" s="15">
        <v>5008</v>
      </c>
      <c r="D268" s="15">
        <v>501000</v>
      </c>
      <c r="E268" s="15" t="s">
        <v>472</v>
      </c>
      <c r="F268" s="15">
        <v>275332</v>
      </c>
      <c r="G268" s="15" t="s">
        <v>105</v>
      </c>
      <c r="H268" s="15">
        <v>2064.48</v>
      </c>
      <c r="I268" s="30">
        <v>1795.2</v>
      </c>
      <c r="J268" s="30">
        <v>316.8</v>
      </c>
      <c r="K268" s="15">
        <v>15.35</v>
      </c>
      <c r="L268" s="130">
        <v>5</v>
      </c>
    </row>
    <row r="269" spans="1:12" x14ac:dyDescent="0.2">
      <c r="A269" s="129">
        <v>30</v>
      </c>
      <c r="B269" s="15" t="s">
        <v>329</v>
      </c>
      <c r="C269" s="15">
        <v>5008</v>
      </c>
      <c r="D269" s="15">
        <v>501000</v>
      </c>
      <c r="E269" s="15" t="s">
        <v>472</v>
      </c>
      <c r="F269" s="15">
        <v>275375</v>
      </c>
      <c r="G269" s="15" t="s">
        <v>105</v>
      </c>
      <c r="H269" s="15">
        <v>825.79</v>
      </c>
      <c r="I269" s="30">
        <v>718.08</v>
      </c>
      <c r="J269" s="30">
        <v>126.72</v>
      </c>
      <c r="K269" s="15">
        <v>15.35</v>
      </c>
      <c r="L269" s="130">
        <v>2</v>
      </c>
    </row>
    <row r="270" spans="1:12" x14ac:dyDescent="0.2">
      <c r="A270" s="129">
        <v>30</v>
      </c>
      <c r="B270" s="15" t="s">
        <v>329</v>
      </c>
      <c r="C270" s="15">
        <v>5008</v>
      </c>
      <c r="D270" s="15">
        <v>501000</v>
      </c>
      <c r="E270" s="15" t="s">
        <v>472</v>
      </c>
      <c r="F270" s="15">
        <v>275581</v>
      </c>
      <c r="G270" s="15" t="s">
        <v>105</v>
      </c>
      <c r="H270" s="15">
        <v>2064.48</v>
      </c>
      <c r="I270" s="30">
        <v>1795.2</v>
      </c>
      <c r="J270" s="30">
        <v>316.8</v>
      </c>
      <c r="K270" s="15">
        <v>15.35</v>
      </c>
      <c r="L270" s="130">
        <v>5</v>
      </c>
    </row>
    <row r="271" spans="1:12" x14ac:dyDescent="0.2">
      <c r="A271" s="129">
        <v>30</v>
      </c>
      <c r="B271" s="15" t="s">
        <v>329</v>
      </c>
      <c r="C271" s="15">
        <v>5008</v>
      </c>
      <c r="D271" s="15">
        <v>501000</v>
      </c>
      <c r="E271" s="15" t="s">
        <v>472</v>
      </c>
      <c r="F271" s="15">
        <v>275582</v>
      </c>
      <c r="G271" s="15" t="s">
        <v>105</v>
      </c>
      <c r="H271" s="15">
        <v>1238.69</v>
      </c>
      <c r="I271" s="30">
        <v>1077.1199999999999</v>
      </c>
      <c r="J271" s="30">
        <v>190.08</v>
      </c>
      <c r="K271" s="15">
        <v>15.35</v>
      </c>
      <c r="L271" s="130">
        <v>3</v>
      </c>
    </row>
    <row r="272" spans="1:12" x14ac:dyDescent="0.2">
      <c r="A272" s="129">
        <v>30</v>
      </c>
      <c r="B272" s="15" t="s">
        <v>329</v>
      </c>
      <c r="C272" s="15">
        <v>5008</v>
      </c>
      <c r="D272" s="15">
        <v>501000</v>
      </c>
      <c r="E272" s="15" t="s">
        <v>472</v>
      </c>
      <c r="F272" s="15">
        <v>275583</v>
      </c>
      <c r="G272" s="15" t="s">
        <v>105</v>
      </c>
      <c r="H272" s="15">
        <v>2477.38</v>
      </c>
      <c r="I272" s="30">
        <v>2154.2399999999998</v>
      </c>
      <c r="J272" s="30">
        <v>380.16</v>
      </c>
      <c r="K272" s="15">
        <v>15.35</v>
      </c>
      <c r="L272" s="130">
        <v>6</v>
      </c>
    </row>
    <row r="273" spans="1:12" x14ac:dyDescent="0.2">
      <c r="A273" s="129">
        <v>30</v>
      </c>
      <c r="B273" s="15" t="s">
        <v>329</v>
      </c>
      <c r="C273" s="15">
        <v>5008</v>
      </c>
      <c r="D273" s="15">
        <v>501000</v>
      </c>
      <c r="E273" s="15" t="s">
        <v>472</v>
      </c>
      <c r="F273" s="15">
        <v>275584</v>
      </c>
      <c r="G273" s="15" t="s">
        <v>105</v>
      </c>
      <c r="H273" s="15">
        <v>1238.69</v>
      </c>
      <c r="I273" s="30">
        <v>1077.1199999999999</v>
      </c>
      <c r="J273" s="30">
        <v>190.08</v>
      </c>
      <c r="K273" s="15">
        <v>15.35</v>
      </c>
      <c r="L273" s="130">
        <v>3</v>
      </c>
    </row>
    <row r="274" spans="1:12" x14ac:dyDescent="0.2">
      <c r="A274" s="129">
        <v>30</v>
      </c>
      <c r="B274" s="15" t="s">
        <v>329</v>
      </c>
      <c r="C274" s="15">
        <v>5008</v>
      </c>
      <c r="D274" s="15">
        <v>501000</v>
      </c>
      <c r="E274" s="15" t="s">
        <v>472</v>
      </c>
      <c r="F274" s="15">
        <v>275585</v>
      </c>
      <c r="G274" s="15" t="s">
        <v>105</v>
      </c>
      <c r="H274" s="15">
        <v>1651.58</v>
      </c>
      <c r="I274" s="30">
        <v>1436.16</v>
      </c>
      <c r="J274" s="30">
        <v>253.44</v>
      </c>
      <c r="K274" s="15">
        <v>15.35</v>
      </c>
      <c r="L274" s="130">
        <v>4</v>
      </c>
    </row>
    <row r="275" spans="1:12" x14ac:dyDescent="0.2">
      <c r="A275" s="129">
        <v>30</v>
      </c>
      <c r="B275" s="15" t="s">
        <v>329</v>
      </c>
      <c r="C275" s="15">
        <v>5008</v>
      </c>
      <c r="D275" s="15">
        <v>501000</v>
      </c>
      <c r="E275" s="15" t="s">
        <v>472</v>
      </c>
      <c r="F275" s="15">
        <v>275586</v>
      </c>
      <c r="G275" s="15" t="s">
        <v>105</v>
      </c>
      <c r="H275" s="15">
        <v>825.79</v>
      </c>
      <c r="I275" s="30">
        <v>718.08</v>
      </c>
      <c r="J275" s="30">
        <v>126.72</v>
      </c>
      <c r="K275" s="15">
        <v>15.35</v>
      </c>
      <c r="L275" s="130">
        <v>2</v>
      </c>
    </row>
    <row r="276" spans="1:12" x14ac:dyDescent="0.2">
      <c r="A276" s="129">
        <v>30</v>
      </c>
      <c r="B276" s="15" t="s">
        <v>329</v>
      </c>
      <c r="C276" s="15">
        <v>5008</v>
      </c>
      <c r="D276" s="15">
        <v>501000</v>
      </c>
      <c r="E276" s="15" t="s">
        <v>472</v>
      </c>
      <c r="F276" s="15">
        <v>275587</v>
      </c>
      <c r="G276" s="15" t="s">
        <v>105</v>
      </c>
      <c r="H276" s="15">
        <v>825.79</v>
      </c>
      <c r="I276" s="30">
        <v>718.08</v>
      </c>
      <c r="J276" s="30">
        <v>126.72</v>
      </c>
      <c r="K276" s="15">
        <v>15.35</v>
      </c>
      <c r="L276" s="130">
        <v>2</v>
      </c>
    </row>
    <row r="277" spans="1:12" x14ac:dyDescent="0.2">
      <c r="A277" s="129">
        <v>30</v>
      </c>
      <c r="B277" s="15" t="s">
        <v>329</v>
      </c>
      <c r="C277" s="15">
        <v>5008</v>
      </c>
      <c r="D277" s="15">
        <v>501000</v>
      </c>
      <c r="E277" s="15" t="s">
        <v>472</v>
      </c>
      <c r="F277" s="15">
        <v>275588</v>
      </c>
      <c r="G277" s="15" t="s">
        <v>105</v>
      </c>
      <c r="H277" s="15">
        <v>2890.27</v>
      </c>
      <c r="I277" s="30">
        <v>2513.2800000000002</v>
      </c>
      <c r="J277" s="30">
        <v>443.52</v>
      </c>
      <c r="K277" s="15">
        <v>15.35</v>
      </c>
      <c r="L277" s="130">
        <v>7</v>
      </c>
    </row>
    <row r="278" spans="1:12" x14ac:dyDescent="0.2">
      <c r="A278" s="129">
        <v>30</v>
      </c>
      <c r="B278" s="15" t="s">
        <v>329</v>
      </c>
      <c r="C278" s="15">
        <v>5008</v>
      </c>
      <c r="D278" s="15">
        <v>501000</v>
      </c>
      <c r="E278" s="15" t="s">
        <v>472</v>
      </c>
      <c r="F278" s="15">
        <v>275589</v>
      </c>
      <c r="G278" s="15" t="s">
        <v>105</v>
      </c>
      <c r="H278" s="15">
        <v>1651.58</v>
      </c>
      <c r="I278" s="30">
        <v>1436.16</v>
      </c>
      <c r="J278" s="30">
        <v>253.44</v>
      </c>
      <c r="K278" s="15">
        <v>15.35</v>
      </c>
      <c r="L278" s="130">
        <v>4</v>
      </c>
    </row>
    <row r="279" spans="1:12" x14ac:dyDescent="0.2">
      <c r="A279" s="129">
        <v>30</v>
      </c>
      <c r="B279" s="15" t="s">
        <v>329</v>
      </c>
      <c r="C279" s="15">
        <v>5008</v>
      </c>
      <c r="D279" s="15">
        <v>501000</v>
      </c>
      <c r="E279" s="15" t="s">
        <v>472</v>
      </c>
      <c r="F279" s="15">
        <v>275590</v>
      </c>
      <c r="G279" s="15" t="s">
        <v>105</v>
      </c>
      <c r="H279" s="15">
        <v>825.79</v>
      </c>
      <c r="I279" s="30">
        <v>718.08</v>
      </c>
      <c r="J279" s="30">
        <v>126.72</v>
      </c>
      <c r="K279" s="15">
        <v>15.35</v>
      </c>
      <c r="L279" s="130">
        <v>2</v>
      </c>
    </row>
    <row r="280" spans="1:12" x14ac:dyDescent="0.2">
      <c r="A280" s="129">
        <v>30</v>
      </c>
      <c r="B280" s="15" t="s">
        <v>329</v>
      </c>
      <c r="C280" s="15">
        <v>5008</v>
      </c>
      <c r="D280" s="15">
        <v>501000</v>
      </c>
      <c r="E280" s="15" t="s">
        <v>472</v>
      </c>
      <c r="F280" s="15">
        <v>275591</v>
      </c>
      <c r="G280" s="15" t="s">
        <v>105</v>
      </c>
      <c r="H280" s="15">
        <v>2064.48</v>
      </c>
      <c r="I280" s="30">
        <v>1795.2</v>
      </c>
      <c r="J280" s="30">
        <v>316.8</v>
      </c>
      <c r="K280" s="15">
        <v>15.35</v>
      </c>
      <c r="L280" s="130">
        <v>5</v>
      </c>
    </row>
    <row r="281" spans="1:12" x14ac:dyDescent="0.2">
      <c r="A281" s="129">
        <v>30</v>
      </c>
      <c r="B281" s="15" t="s">
        <v>329</v>
      </c>
      <c r="C281" s="15">
        <v>5008</v>
      </c>
      <c r="D281" s="15">
        <v>501000</v>
      </c>
      <c r="E281" s="15" t="s">
        <v>472</v>
      </c>
      <c r="F281" s="15">
        <v>275592</v>
      </c>
      <c r="G281" s="15" t="s">
        <v>105</v>
      </c>
      <c r="H281" s="15">
        <v>1238.69</v>
      </c>
      <c r="I281" s="30">
        <v>1077.1199999999999</v>
      </c>
      <c r="J281" s="30">
        <v>190.08</v>
      </c>
      <c r="K281" s="15">
        <v>15.35</v>
      </c>
      <c r="L281" s="130">
        <v>3</v>
      </c>
    </row>
    <row r="282" spans="1:12" x14ac:dyDescent="0.2">
      <c r="A282" s="129">
        <v>30</v>
      </c>
      <c r="B282" s="15" t="s">
        <v>329</v>
      </c>
      <c r="C282" s="15">
        <v>5008</v>
      </c>
      <c r="D282" s="15">
        <v>501000</v>
      </c>
      <c r="E282" s="15" t="s">
        <v>472</v>
      </c>
      <c r="F282" s="15">
        <v>275593</v>
      </c>
      <c r="G282" s="15" t="s">
        <v>105</v>
      </c>
      <c r="H282" s="15">
        <v>1238.69</v>
      </c>
      <c r="I282" s="30">
        <v>1077.1199999999999</v>
      </c>
      <c r="J282" s="30">
        <v>190.08</v>
      </c>
      <c r="K282" s="15">
        <v>15.35</v>
      </c>
      <c r="L282" s="130">
        <v>3</v>
      </c>
    </row>
    <row r="283" spans="1:12" x14ac:dyDescent="0.2">
      <c r="A283" s="129">
        <v>30</v>
      </c>
      <c r="B283" s="15" t="s">
        <v>329</v>
      </c>
      <c r="C283" s="15">
        <v>5008</v>
      </c>
      <c r="D283" s="15">
        <v>501000</v>
      </c>
      <c r="E283" s="15" t="s">
        <v>472</v>
      </c>
      <c r="F283" s="15">
        <v>275594</v>
      </c>
      <c r="G283" s="15" t="s">
        <v>105</v>
      </c>
      <c r="H283" s="15">
        <v>825.79</v>
      </c>
      <c r="I283" s="30">
        <v>718.08</v>
      </c>
      <c r="J283" s="30">
        <v>126.72</v>
      </c>
      <c r="K283" s="15">
        <v>15.35</v>
      </c>
      <c r="L283" s="130">
        <v>2</v>
      </c>
    </row>
    <row r="284" spans="1:12" x14ac:dyDescent="0.2">
      <c r="A284" s="129">
        <v>30</v>
      </c>
      <c r="B284" s="15" t="s">
        <v>329</v>
      </c>
      <c r="C284" s="15">
        <v>5008</v>
      </c>
      <c r="D284" s="15">
        <v>501000</v>
      </c>
      <c r="E284" s="15" t="s">
        <v>472</v>
      </c>
      <c r="F284" s="15">
        <v>275595</v>
      </c>
      <c r="G284" s="15" t="s">
        <v>105</v>
      </c>
      <c r="H284" s="15">
        <v>825.79</v>
      </c>
      <c r="I284" s="30">
        <v>718.08</v>
      </c>
      <c r="J284" s="30">
        <v>126.72</v>
      </c>
      <c r="K284" s="15">
        <v>15.35</v>
      </c>
      <c r="L284" s="130">
        <v>2</v>
      </c>
    </row>
    <row r="285" spans="1:12" x14ac:dyDescent="0.2">
      <c r="A285" s="129">
        <v>30</v>
      </c>
      <c r="B285" s="15" t="s">
        <v>329</v>
      </c>
      <c r="C285" s="15">
        <v>5008</v>
      </c>
      <c r="D285" s="15">
        <v>501000</v>
      </c>
      <c r="E285" s="15" t="s">
        <v>472</v>
      </c>
      <c r="F285" s="15">
        <v>275596</v>
      </c>
      <c r="G285" s="15" t="s">
        <v>105</v>
      </c>
      <c r="H285" s="15">
        <v>825.79</v>
      </c>
      <c r="I285" s="30">
        <v>718.08</v>
      </c>
      <c r="J285" s="30">
        <v>126.72</v>
      </c>
      <c r="K285" s="15">
        <v>15.35</v>
      </c>
      <c r="L285" s="130">
        <v>2</v>
      </c>
    </row>
    <row r="286" spans="1:12" x14ac:dyDescent="0.2">
      <c r="A286" s="129">
        <v>30</v>
      </c>
      <c r="B286" s="15" t="s">
        <v>329</v>
      </c>
      <c r="C286" s="15">
        <v>5008</v>
      </c>
      <c r="D286" s="15">
        <v>501000</v>
      </c>
      <c r="E286" s="15" t="s">
        <v>472</v>
      </c>
      <c r="F286" s="15">
        <v>275625</v>
      </c>
      <c r="G286" s="15" t="s">
        <v>339</v>
      </c>
      <c r="H286" s="15">
        <v>30578.25</v>
      </c>
      <c r="I286" s="30">
        <v>534.48</v>
      </c>
      <c r="J286" s="30">
        <v>94.32</v>
      </c>
      <c r="K286" s="15">
        <v>0.31</v>
      </c>
      <c r="L286" s="130">
        <v>2</v>
      </c>
    </row>
    <row r="287" spans="1:12" x14ac:dyDescent="0.2">
      <c r="A287" s="129">
        <v>30</v>
      </c>
      <c r="B287" s="15" t="s">
        <v>329</v>
      </c>
      <c r="C287" s="15">
        <v>5008</v>
      </c>
      <c r="D287" s="15">
        <v>501000</v>
      </c>
      <c r="E287" s="15" t="s">
        <v>472</v>
      </c>
      <c r="F287" s="15">
        <v>275625</v>
      </c>
      <c r="G287" s="15" t="s">
        <v>105</v>
      </c>
      <c r="H287" s="15">
        <v>30578.25</v>
      </c>
      <c r="I287" s="30">
        <v>1902.3</v>
      </c>
      <c r="J287" s="30">
        <v>335.7</v>
      </c>
      <c r="K287" s="15">
        <v>1.1000000000000001</v>
      </c>
      <c r="L287" s="130">
        <v>5</v>
      </c>
    </row>
    <row r="288" spans="1:12" x14ac:dyDescent="0.2">
      <c r="A288" s="129">
        <v>30</v>
      </c>
      <c r="B288" s="15" t="s">
        <v>329</v>
      </c>
      <c r="C288" s="15">
        <v>5008</v>
      </c>
      <c r="D288" s="15">
        <v>501000</v>
      </c>
      <c r="E288" s="15" t="s">
        <v>472</v>
      </c>
      <c r="F288" s="15">
        <v>275626</v>
      </c>
      <c r="G288" s="15" t="s">
        <v>333</v>
      </c>
      <c r="H288" s="15">
        <v>7995.03</v>
      </c>
      <c r="I288" s="30">
        <v>534.48</v>
      </c>
      <c r="J288" s="30">
        <v>94.32</v>
      </c>
      <c r="K288" s="15">
        <v>1.18</v>
      </c>
      <c r="L288" s="130">
        <v>2</v>
      </c>
    </row>
    <row r="289" spans="1:12" x14ac:dyDescent="0.2">
      <c r="A289" s="129">
        <v>30</v>
      </c>
      <c r="B289" s="15" t="s">
        <v>329</v>
      </c>
      <c r="C289" s="15">
        <v>5008</v>
      </c>
      <c r="D289" s="15">
        <v>501000</v>
      </c>
      <c r="E289" s="15" t="s">
        <v>472</v>
      </c>
      <c r="F289" s="15">
        <v>275626</v>
      </c>
      <c r="G289" s="15" t="s">
        <v>105</v>
      </c>
      <c r="H289" s="15">
        <v>7995.03</v>
      </c>
      <c r="I289" s="30">
        <v>760.92</v>
      </c>
      <c r="J289" s="30">
        <v>134.28</v>
      </c>
      <c r="K289" s="15">
        <v>1.68</v>
      </c>
      <c r="L289" s="130">
        <v>2</v>
      </c>
    </row>
    <row r="290" spans="1:12" x14ac:dyDescent="0.2">
      <c r="A290" s="129">
        <v>30</v>
      </c>
      <c r="B290" s="15" t="s">
        <v>329</v>
      </c>
      <c r="C290" s="15">
        <v>5008</v>
      </c>
      <c r="D290" s="15">
        <v>501000</v>
      </c>
      <c r="E290" s="15" t="s">
        <v>472</v>
      </c>
      <c r="F290" s="15">
        <v>275627</v>
      </c>
      <c r="G290" s="15" t="s">
        <v>105</v>
      </c>
      <c r="H290" s="15">
        <v>17655.93</v>
      </c>
      <c r="I290" s="30">
        <v>1141.3800000000001</v>
      </c>
      <c r="J290" s="30">
        <v>201.42</v>
      </c>
      <c r="K290" s="15">
        <v>1.1399999999999999</v>
      </c>
      <c r="L290" s="130">
        <v>3</v>
      </c>
    </row>
    <row r="291" spans="1:12" x14ac:dyDescent="0.2">
      <c r="A291" s="129">
        <v>30</v>
      </c>
      <c r="B291" s="15" t="s">
        <v>329</v>
      </c>
      <c r="C291" s="15">
        <v>5008</v>
      </c>
      <c r="D291" s="15">
        <v>501000</v>
      </c>
      <c r="E291" s="15" t="s">
        <v>472</v>
      </c>
      <c r="F291" s="15">
        <v>275628</v>
      </c>
      <c r="G291" s="15" t="s">
        <v>333</v>
      </c>
      <c r="H291" s="15">
        <v>9380.9599999999991</v>
      </c>
      <c r="I291" s="30">
        <v>1068.96</v>
      </c>
      <c r="J291" s="30">
        <v>188.64</v>
      </c>
      <c r="K291" s="15">
        <v>2.0099999999999998</v>
      </c>
      <c r="L291" s="130">
        <v>4</v>
      </c>
    </row>
    <row r="292" spans="1:12" x14ac:dyDescent="0.2">
      <c r="A292" s="129">
        <v>30</v>
      </c>
      <c r="B292" s="15" t="s">
        <v>329</v>
      </c>
      <c r="C292" s="15">
        <v>5008</v>
      </c>
      <c r="D292" s="15">
        <v>501000</v>
      </c>
      <c r="E292" s="15" t="s">
        <v>472</v>
      </c>
      <c r="F292" s="15">
        <v>275629</v>
      </c>
      <c r="G292" s="15" t="s">
        <v>339</v>
      </c>
      <c r="H292" s="15">
        <v>11399.08</v>
      </c>
      <c r="I292" s="30">
        <v>267.24</v>
      </c>
      <c r="J292" s="30">
        <v>47.16</v>
      </c>
      <c r="K292" s="15">
        <v>0.41</v>
      </c>
      <c r="L292" s="130">
        <v>1</v>
      </c>
    </row>
    <row r="293" spans="1:12" x14ac:dyDescent="0.2">
      <c r="A293" s="129">
        <v>30</v>
      </c>
      <c r="B293" s="15" t="s">
        <v>329</v>
      </c>
      <c r="C293" s="15">
        <v>5008</v>
      </c>
      <c r="D293" s="15">
        <v>501000</v>
      </c>
      <c r="E293" s="15" t="s">
        <v>472</v>
      </c>
      <c r="F293" s="15">
        <v>275630</v>
      </c>
      <c r="G293" s="15" t="s">
        <v>333</v>
      </c>
      <c r="H293" s="15">
        <v>6744.06</v>
      </c>
      <c r="I293" s="30">
        <v>534.48</v>
      </c>
      <c r="J293" s="30">
        <v>94.32</v>
      </c>
      <c r="K293" s="15">
        <v>1.4</v>
      </c>
      <c r="L293" s="130">
        <v>2</v>
      </c>
    </row>
    <row r="294" spans="1:12" x14ac:dyDescent="0.2">
      <c r="A294" s="129">
        <v>30</v>
      </c>
      <c r="B294" s="15" t="s">
        <v>329</v>
      </c>
      <c r="C294" s="15">
        <v>5008</v>
      </c>
      <c r="D294" s="15">
        <v>501000</v>
      </c>
      <c r="E294" s="15" t="s">
        <v>472</v>
      </c>
      <c r="F294" s="15">
        <v>275630</v>
      </c>
      <c r="G294" s="15" t="s">
        <v>105</v>
      </c>
      <c r="H294" s="15">
        <v>6744.06</v>
      </c>
      <c r="I294" s="30">
        <v>760.92</v>
      </c>
      <c r="J294" s="30">
        <v>134.28</v>
      </c>
      <c r="K294" s="15">
        <v>1.99</v>
      </c>
      <c r="L294" s="130">
        <v>2</v>
      </c>
    </row>
    <row r="295" spans="1:12" x14ac:dyDescent="0.2">
      <c r="A295" s="129">
        <v>30</v>
      </c>
      <c r="B295" s="15" t="s">
        <v>329</v>
      </c>
      <c r="C295" s="15">
        <v>5008</v>
      </c>
      <c r="D295" s="15">
        <v>501000</v>
      </c>
      <c r="E295" s="15" t="s">
        <v>472</v>
      </c>
      <c r="F295" s="15">
        <v>275632</v>
      </c>
      <c r="G295" s="15" t="s">
        <v>333</v>
      </c>
      <c r="H295" s="15">
        <v>11316.55</v>
      </c>
      <c r="I295" s="30">
        <v>534.48</v>
      </c>
      <c r="J295" s="30">
        <v>94.32</v>
      </c>
      <c r="K295" s="15">
        <v>0.83</v>
      </c>
      <c r="L295" s="130">
        <v>2</v>
      </c>
    </row>
    <row r="296" spans="1:12" x14ac:dyDescent="0.2">
      <c r="A296" s="129">
        <v>30</v>
      </c>
      <c r="B296" s="15" t="s">
        <v>329</v>
      </c>
      <c r="C296" s="15">
        <v>5008</v>
      </c>
      <c r="D296" s="15">
        <v>501000</v>
      </c>
      <c r="E296" s="15" t="s">
        <v>472</v>
      </c>
      <c r="F296" s="15">
        <v>275633</v>
      </c>
      <c r="G296" s="15" t="s">
        <v>105</v>
      </c>
      <c r="H296" s="15">
        <v>6312.26</v>
      </c>
      <c r="I296" s="30">
        <v>760.92</v>
      </c>
      <c r="J296" s="30">
        <v>134.28</v>
      </c>
      <c r="K296" s="15">
        <v>2.13</v>
      </c>
      <c r="L296" s="130">
        <v>2</v>
      </c>
    </row>
    <row r="297" spans="1:12" x14ac:dyDescent="0.2">
      <c r="A297" s="129">
        <v>30</v>
      </c>
      <c r="B297" s="15" t="s">
        <v>329</v>
      </c>
      <c r="C297" s="15">
        <v>5008</v>
      </c>
      <c r="D297" s="15">
        <v>501000</v>
      </c>
      <c r="E297" s="15" t="s">
        <v>472</v>
      </c>
      <c r="F297" s="15">
        <v>275634</v>
      </c>
      <c r="G297" s="15" t="s">
        <v>105</v>
      </c>
      <c r="H297" s="15">
        <v>15955.01</v>
      </c>
      <c r="I297" s="30">
        <v>760.92</v>
      </c>
      <c r="J297" s="30">
        <v>134.28</v>
      </c>
      <c r="K297" s="15">
        <v>0.84</v>
      </c>
      <c r="L297" s="130">
        <v>2</v>
      </c>
    </row>
    <row r="298" spans="1:12" x14ac:dyDescent="0.2">
      <c r="A298" s="129">
        <v>30</v>
      </c>
      <c r="B298" s="15" t="s">
        <v>329</v>
      </c>
      <c r="C298" s="15">
        <v>5008</v>
      </c>
      <c r="D298" s="15">
        <v>501000</v>
      </c>
      <c r="E298" s="15" t="s">
        <v>472</v>
      </c>
      <c r="F298" s="15">
        <v>275635</v>
      </c>
      <c r="G298" s="15" t="s">
        <v>339</v>
      </c>
      <c r="H298" s="15">
        <v>9266.49</v>
      </c>
      <c r="I298" s="30">
        <v>267.24</v>
      </c>
      <c r="J298" s="30">
        <v>47.16</v>
      </c>
      <c r="K298" s="15">
        <v>0.51</v>
      </c>
      <c r="L298" s="130">
        <v>1</v>
      </c>
    </row>
    <row r="299" spans="1:12" x14ac:dyDescent="0.2">
      <c r="A299" s="129">
        <v>30</v>
      </c>
      <c r="B299" s="15" t="s">
        <v>329</v>
      </c>
      <c r="C299" s="15">
        <v>5008</v>
      </c>
      <c r="D299" s="15">
        <v>501000</v>
      </c>
      <c r="E299" s="15" t="s">
        <v>472</v>
      </c>
      <c r="F299" s="15">
        <v>275635</v>
      </c>
      <c r="G299" s="15" t="s">
        <v>105</v>
      </c>
      <c r="H299" s="15">
        <v>9266.49</v>
      </c>
      <c r="I299" s="30">
        <v>1141.3800000000001</v>
      </c>
      <c r="J299" s="30">
        <v>201.42</v>
      </c>
      <c r="K299" s="15">
        <v>2.17</v>
      </c>
      <c r="L299" s="130">
        <v>3</v>
      </c>
    </row>
    <row r="300" spans="1:12" x14ac:dyDescent="0.2">
      <c r="A300" s="129">
        <v>30</v>
      </c>
      <c r="B300" s="15" t="s">
        <v>329</v>
      </c>
      <c r="C300" s="15">
        <v>5008</v>
      </c>
      <c r="D300" s="15">
        <v>501000</v>
      </c>
      <c r="E300" s="15" t="s">
        <v>472</v>
      </c>
      <c r="F300" s="15">
        <v>275636</v>
      </c>
      <c r="G300" s="15" t="s">
        <v>333</v>
      </c>
      <c r="H300" s="15">
        <v>9961.8799999999992</v>
      </c>
      <c r="I300" s="30">
        <v>534.48</v>
      </c>
      <c r="J300" s="30">
        <v>94.32</v>
      </c>
      <c r="K300" s="15">
        <v>0.95</v>
      </c>
      <c r="L300" s="130">
        <v>2</v>
      </c>
    </row>
    <row r="301" spans="1:12" x14ac:dyDescent="0.2">
      <c r="A301" s="129">
        <v>30</v>
      </c>
      <c r="B301" s="15" t="s">
        <v>329</v>
      </c>
      <c r="C301" s="15">
        <v>5008</v>
      </c>
      <c r="D301" s="15">
        <v>501000</v>
      </c>
      <c r="E301" s="15" t="s">
        <v>472</v>
      </c>
      <c r="F301" s="15">
        <v>275636</v>
      </c>
      <c r="G301" s="15" t="s">
        <v>105</v>
      </c>
      <c r="H301" s="15">
        <v>9961.8799999999992</v>
      </c>
      <c r="I301" s="30">
        <v>380.46</v>
      </c>
      <c r="J301" s="30">
        <v>67.14</v>
      </c>
      <c r="K301" s="15">
        <v>0.67</v>
      </c>
      <c r="L301" s="130">
        <v>1</v>
      </c>
    </row>
    <row r="302" spans="1:12" x14ac:dyDescent="0.2">
      <c r="A302" s="129">
        <v>30</v>
      </c>
      <c r="B302" s="15" t="s">
        <v>329</v>
      </c>
      <c r="C302" s="15">
        <v>5008</v>
      </c>
      <c r="D302" s="15">
        <v>501000</v>
      </c>
      <c r="E302" s="15" t="s">
        <v>472</v>
      </c>
      <c r="F302" s="15">
        <v>275637</v>
      </c>
      <c r="G302" s="15" t="s">
        <v>105</v>
      </c>
      <c r="H302" s="15">
        <v>10214.9</v>
      </c>
      <c r="I302" s="30">
        <v>760.92</v>
      </c>
      <c r="J302" s="30">
        <v>134.28</v>
      </c>
      <c r="K302" s="15">
        <v>1.31</v>
      </c>
      <c r="L302" s="130">
        <v>2</v>
      </c>
    </row>
    <row r="303" spans="1:12" x14ac:dyDescent="0.2">
      <c r="A303" s="129">
        <v>30</v>
      </c>
      <c r="B303" s="15" t="s">
        <v>329</v>
      </c>
      <c r="C303" s="15">
        <v>5008</v>
      </c>
      <c r="D303" s="15">
        <v>501000</v>
      </c>
      <c r="E303" s="15" t="s">
        <v>472</v>
      </c>
      <c r="F303" s="15">
        <v>275638</v>
      </c>
      <c r="G303" s="15" t="s">
        <v>105</v>
      </c>
      <c r="H303" s="15">
        <v>7401.77</v>
      </c>
      <c r="I303" s="30">
        <v>760.92</v>
      </c>
      <c r="J303" s="30">
        <v>134.28</v>
      </c>
      <c r="K303" s="15">
        <v>1.81</v>
      </c>
      <c r="L303" s="130">
        <v>2</v>
      </c>
    </row>
    <row r="304" spans="1:12" x14ac:dyDescent="0.2">
      <c r="A304" s="129">
        <v>30</v>
      </c>
      <c r="B304" s="15" t="s">
        <v>329</v>
      </c>
      <c r="C304" s="15">
        <v>5008</v>
      </c>
      <c r="D304" s="15">
        <v>501000</v>
      </c>
      <c r="E304" s="15" t="s">
        <v>472</v>
      </c>
      <c r="F304" s="15">
        <v>275639</v>
      </c>
      <c r="G304" s="15" t="s">
        <v>105</v>
      </c>
      <c r="H304" s="15">
        <v>14949.61</v>
      </c>
      <c r="I304" s="30">
        <v>380.46</v>
      </c>
      <c r="J304" s="30">
        <v>67.14</v>
      </c>
      <c r="K304" s="15">
        <v>0.45</v>
      </c>
      <c r="L304" s="130">
        <v>1</v>
      </c>
    </row>
    <row r="305" spans="1:12" x14ac:dyDescent="0.2">
      <c r="A305" s="129">
        <v>30</v>
      </c>
      <c r="B305" s="15" t="s">
        <v>329</v>
      </c>
      <c r="C305" s="15">
        <v>5008</v>
      </c>
      <c r="D305" s="15">
        <v>501000</v>
      </c>
      <c r="E305" s="15" t="s">
        <v>472</v>
      </c>
      <c r="F305" s="15">
        <v>275641</v>
      </c>
      <c r="G305" s="15" t="s">
        <v>339</v>
      </c>
      <c r="H305" s="15">
        <v>3385.62</v>
      </c>
      <c r="I305" s="30">
        <v>267.24</v>
      </c>
      <c r="J305" s="30">
        <v>47.16</v>
      </c>
      <c r="K305" s="15">
        <v>1.39</v>
      </c>
      <c r="L305" s="130">
        <v>1</v>
      </c>
    </row>
    <row r="306" spans="1:12" x14ac:dyDescent="0.2">
      <c r="A306" s="129">
        <v>30</v>
      </c>
      <c r="B306" s="15" t="s">
        <v>329</v>
      </c>
      <c r="C306" s="15">
        <v>5008</v>
      </c>
      <c r="D306" s="15">
        <v>501000</v>
      </c>
      <c r="E306" s="15" t="s">
        <v>472</v>
      </c>
      <c r="F306" s="15">
        <v>275641</v>
      </c>
      <c r="G306" s="15" t="s">
        <v>105</v>
      </c>
      <c r="H306" s="15">
        <v>3385.62</v>
      </c>
      <c r="I306" s="30">
        <v>1141.3800000000001</v>
      </c>
      <c r="J306" s="30">
        <v>201.42</v>
      </c>
      <c r="K306" s="15">
        <v>5.95</v>
      </c>
      <c r="L306" s="130">
        <v>3</v>
      </c>
    </row>
    <row r="307" spans="1:12" x14ac:dyDescent="0.2">
      <c r="A307" s="129">
        <v>30</v>
      </c>
      <c r="B307" s="15" t="s">
        <v>329</v>
      </c>
      <c r="C307" s="15">
        <v>5008</v>
      </c>
      <c r="D307" s="15">
        <v>501000</v>
      </c>
      <c r="E307" s="15" t="s">
        <v>472</v>
      </c>
      <c r="F307" s="15">
        <v>275645</v>
      </c>
      <c r="G307" s="15" t="s">
        <v>339</v>
      </c>
      <c r="H307" s="15">
        <v>11962.12</v>
      </c>
      <c r="I307" s="30">
        <v>267.24</v>
      </c>
      <c r="J307" s="30">
        <v>47.16</v>
      </c>
      <c r="K307" s="15">
        <v>0.39</v>
      </c>
      <c r="L307" s="130">
        <v>1</v>
      </c>
    </row>
    <row r="308" spans="1:12" x14ac:dyDescent="0.2">
      <c r="A308" s="129">
        <v>30</v>
      </c>
      <c r="B308" s="15" t="s">
        <v>329</v>
      </c>
      <c r="C308" s="15">
        <v>5008</v>
      </c>
      <c r="D308" s="15">
        <v>501000</v>
      </c>
      <c r="E308" s="15" t="s">
        <v>472</v>
      </c>
      <c r="F308" s="15">
        <v>275648</v>
      </c>
      <c r="G308" s="15" t="s">
        <v>105</v>
      </c>
      <c r="H308" s="15">
        <v>4992.22</v>
      </c>
      <c r="I308" s="30">
        <v>380.46</v>
      </c>
      <c r="J308" s="30">
        <v>67.14</v>
      </c>
      <c r="K308" s="15">
        <v>1.34</v>
      </c>
      <c r="L308" s="130">
        <v>1</v>
      </c>
    </row>
    <row r="309" spans="1:12" x14ac:dyDescent="0.2">
      <c r="A309" s="129">
        <v>30</v>
      </c>
      <c r="B309" s="15" t="s">
        <v>329</v>
      </c>
      <c r="C309" s="15">
        <v>5008</v>
      </c>
      <c r="D309" s="15">
        <v>501000</v>
      </c>
      <c r="E309" s="15" t="s">
        <v>472</v>
      </c>
      <c r="F309" s="15">
        <v>275664</v>
      </c>
      <c r="G309" s="15" t="s">
        <v>105</v>
      </c>
      <c r="H309" s="15">
        <v>2064.48</v>
      </c>
      <c r="I309" s="30">
        <v>1795.2</v>
      </c>
      <c r="J309" s="30">
        <v>316.8</v>
      </c>
      <c r="K309" s="15">
        <v>15.35</v>
      </c>
      <c r="L309" s="130">
        <v>5</v>
      </c>
    </row>
    <row r="310" spans="1:12" x14ac:dyDescent="0.2">
      <c r="A310" s="129">
        <v>30</v>
      </c>
      <c r="B310" s="15" t="s">
        <v>329</v>
      </c>
      <c r="C310" s="15">
        <v>5008</v>
      </c>
      <c r="D310" s="15">
        <v>501000</v>
      </c>
      <c r="E310" s="15" t="s">
        <v>472</v>
      </c>
      <c r="F310" s="15">
        <v>275665</v>
      </c>
      <c r="G310" s="15" t="s">
        <v>105</v>
      </c>
      <c r="H310" s="15">
        <v>825.79</v>
      </c>
      <c r="I310" s="30">
        <v>718.08</v>
      </c>
      <c r="J310" s="30">
        <v>126.72</v>
      </c>
      <c r="K310" s="15">
        <v>15.35</v>
      </c>
      <c r="L310" s="130">
        <v>2</v>
      </c>
    </row>
    <row r="311" spans="1:12" x14ac:dyDescent="0.2">
      <c r="A311" s="129">
        <v>30</v>
      </c>
      <c r="B311" s="15" t="s">
        <v>329</v>
      </c>
      <c r="C311" s="15">
        <v>5008</v>
      </c>
      <c r="D311" s="15">
        <v>501000</v>
      </c>
      <c r="E311" s="15" t="s">
        <v>472</v>
      </c>
      <c r="F311" s="15">
        <v>275666</v>
      </c>
      <c r="G311" s="15" t="s">
        <v>105</v>
      </c>
      <c r="H311" s="15">
        <v>825.79</v>
      </c>
      <c r="I311" s="30">
        <v>718.08</v>
      </c>
      <c r="J311" s="30">
        <v>126.72</v>
      </c>
      <c r="K311" s="15">
        <v>15.35</v>
      </c>
      <c r="L311" s="130">
        <v>2</v>
      </c>
    </row>
    <row r="312" spans="1:12" x14ac:dyDescent="0.2">
      <c r="A312" s="129">
        <v>30</v>
      </c>
      <c r="B312" s="15" t="s">
        <v>329</v>
      </c>
      <c r="C312" s="15">
        <v>5008</v>
      </c>
      <c r="D312" s="15">
        <v>501000</v>
      </c>
      <c r="E312" s="15" t="s">
        <v>472</v>
      </c>
      <c r="F312" s="15">
        <v>275670</v>
      </c>
      <c r="G312" s="15" t="s">
        <v>105</v>
      </c>
      <c r="H312" s="15">
        <v>3145.09</v>
      </c>
      <c r="I312" s="30">
        <v>380.46</v>
      </c>
      <c r="J312" s="30">
        <v>67.14</v>
      </c>
      <c r="K312" s="15">
        <v>2.13</v>
      </c>
      <c r="L312" s="130">
        <v>1</v>
      </c>
    </row>
    <row r="313" spans="1:12" x14ac:dyDescent="0.2">
      <c r="A313" s="129">
        <v>30</v>
      </c>
      <c r="B313" s="15" t="s">
        <v>329</v>
      </c>
      <c r="C313" s="15">
        <v>5008</v>
      </c>
      <c r="D313" s="15">
        <v>501000</v>
      </c>
      <c r="E313" s="15" t="s">
        <v>472</v>
      </c>
      <c r="F313" s="15">
        <v>275671</v>
      </c>
      <c r="G313" s="15" t="s">
        <v>339</v>
      </c>
      <c r="H313" s="15">
        <v>6470.27</v>
      </c>
      <c r="I313" s="30">
        <v>801.72</v>
      </c>
      <c r="J313" s="30">
        <v>141.47999999999999</v>
      </c>
      <c r="K313" s="15">
        <v>2.19</v>
      </c>
      <c r="L313" s="130">
        <v>3</v>
      </c>
    </row>
    <row r="314" spans="1:12" x14ac:dyDescent="0.2">
      <c r="A314" s="129">
        <v>30</v>
      </c>
      <c r="B314" s="15" t="s">
        <v>329</v>
      </c>
      <c r="C314" s="15">
        <v>5008</v>
      </c>
      <c r="D314" s="15">
        <v>501000</v>
      </c>
      <c r="E314" s="15" t="s">
        <v>472</v>
      </c>
      <c r="F314" s="15">
        <v>275672</v>
      </c>
      <c r="G314" s="15" t="s">
        <v>339</v>
      </c>
      <c r="H314" s="15">
        <v>12271.31</v>
      </c>
      <c r="I314" s="30">
        <v>267.24</v>
      </c>
      <c r="J314" s="30">
        <v>47.16</v>
      </c>
      <c r="K314" s="15">
        <v>0.38</v>
      </c>
      <c r="L314" s="130">
        <v>1</v>
      </c>
    </row>
    <row r="315" spans="1:12" x14ac:dyDescent="0.2">
      <c r="A315" s="129">
        <v>30</v>
      </c>
      <c r="B315" s="15" t="s">
        <v>329</v>
      </c>
      <c r="C315" s="15">
        <v>5008</v>
      </c>
      <c r="D315" s="15">
        <v>501000</v>
      </c>
      <c r="E315" s="15" t="s">
        <v>472</v>
      </c>
      <c r="F315" s="15">
        <v>275672</v>
      </c>
      <c r="G315" s="15" t="s">
        <v>105</v>
      </c>
      <c r="H315" s="15">
        <v>12271.31</v>
      </c>
      <c r="I315" s="30">
        <v>380.46</v>
      </c>
      <c r="J315" s="30">
        <v>67.14</v>
      </c>
      <c r="K315" s="15">
        <v>0.55000000000000004</v>
      </c>
      <c r="L315" s="130">
        <v>1</v>
      </c>
    </row>
    <row r="316" spans="1:12" x14ac:dyDescent="0.2">
      <c r="A316" s="129">
        <v>30</v>
      </c>
      <c r="B316" s="15" t="s">
        <v>329</v>
      </c>
      <c r="C316" s="15">
        <v>5008</v>
      </c>
      <c r="D316" s="15">
        <v>501000</v>
      </c>
      <c r="E316" s="15" t="s">
        <v>472</v>
      </c>
      <c r="F316" s="15">
        <v>275684</v>
      </c>
      <c r="G316" s="15" t="s">
        <v>105</v>
      </c>
      <c r="H316" s="15">
        <v>2064.48</v>
      </c>
      <c r="I316" s="30">
        <v>1795.2</v>
      </c>
      <c r="J316" s="30">
        <v>316.8</v>
      </c>
      <c r="K316" s="15">
        <v>15.35</v>
      </c>
      <c r="L316" s="130">
        <v>5</v>
      </c>
    </row>
    <row r="317" spans="1:12" x14ac:dyDescent="0.2">
      <c r="A317" s="129">
        <v>30</v>
      </c>
      <c r="B317" s="15" t="s">
        <v>329</v>
      </c>
      <c r="C317" s="15">
        <v>5008</v>
      </c>
      <c r="D317" s="15">
        <v>501000</v>
      </c>
      <c r="E317" s="15" t="s">
        <v>472</v>
      </c>
      <c r="F317" s="15">
        <v>275691</v>
      </c>
      <c r="G317" s="15" t="s">
        <v>105</v>
      </c>
      <c r="H317" s="15">
        <v>12406.96</v>
      </c>
      <c r="I317" s="30">
        <v>380.46</v>
      </c>
      <c r="J317" s="30">
        <v>67.14</v>
      </c>
      <c r="K317" s="15">
        <v>0.54</v>
      </c>
      <c r="L317" s="130">
        <v>1</v>
      </c>
    </row>
    <row r="318" spans="1:12" x14ac:dyDescent="0.2">
      <c r="A318" s="129">
        <v>30</v>
      </c>
      <c r="B318" s="15" t="s">
        <v>329</v>
      </c>
      <c r="C318" s="15">
        <v>5008</v>
      </c>
      <c r="D318" s="15">
        <v>501000</v>
      </c>
      <c r="E318" s="15" t="s">
        <v>472</v>
      </c>
      <c r="F318" s="15">
        <v>275695</v>
      </c>
      <c r="G318" s="15" t="s">
        <v>333</v>
      </c>
      <c r="H318" s="15">
        <v>2749.93</v>
      </c>
      <c r="I318" s="30">
        <v>267.24</v>
      </c>
      <c r="J318" s="30">
        <v>47.16</v>
      </c>
      <c r="K318" s="15">
        <v>1.71</v>
      </c>
      <c r="L318" s="130">
        <v>1</v>
      </c>
    </row>
    <row r="319" spans="1:12" x14ac:dyDescent="0.2">
      <c r="A319" s="129">
        <v>30</v>
      </c>
      <c r="B319" s="15" t="s">
        <v>329</v>
      </c>
      <c r="C319" s="15">
        <v>5008</v>
      </c>
      <c r="D319" s="15">
        <v>501000</v>
      </c>
      <c r="E319" s="15" t="s">
        <v>472</v>
      </c>
      <c r="F319" s="15">
        <v>275697</v>
      </c>
      <c r="G319" s="15" t="s">
        <v>105</v>
      </c>
      <c r="H319" s="15">
        <v>2064.48</v>
      </c>
      <c r="I319" s="30">
        <v>1795.2</v>
      </c>
      <c r="J319" s="30">
        <v>316.8</v>
      </c>
      <c r="K319" s="15">
        <v>15.35</v>
      </c>
      <c r="L319" s="130">
        <v>5</v>
      </c>
    </row>
    <row r="320" spans="1:12" x14ac:dyDescent="0.2">
      <c r="A320" s="129">
        <v>30</v>
      </c>
      <c r="B320" s="15" t="s">
        <v>329</v>
      </c>
      <c r="C320" s="15">
        <v>5008</v>
      </c>
      <c r="D320" s="15">
        <v>501000</v>
      </c>
      <c r="E320" s="15" t="s">
        <v>472</v>
      </c>
      <c r="F320" s="15">
        <v>275698</v>
      </c>
      <c r="G320" s="15" t="s">
        <v>105</v>
      </c>
      <c r="H320" s="15">
        <v>2890.27</v>
      </c>
      <c r="I320" s="30">
        <v>2513.2800000000002</v>
      </c>
      <c r="J320" s="30">
        <v>443.52</v>
      </c>
      <c r="K320" s="15">
        <v>15.35</v>
      </c>
      <c r="L320" s="130">
        <v>7</v>
      </c>
    </row>
    <row r="321" spans="1:12" x14ac:dyDescent="0.2">
      <c r="A321" s="129">
        <v>30</v>
      </c>
      <c r="B321" s="15" t="s">
        <v>329</v>
      </c>
      <c r="C321" s="15">
        <v>5008</v>
      </c>
      <c r="D321" s="15">
        <v>501000</v>
      </c>
      <c r="E321" s="15" t="s">
        <v>472</v>
      </c>
      <c r="F321" s="15">
        <v>275699</v>
      </c>
      <c r="G321" s="15" t="s">
        <v>105</v>
      </c>
      <c r="H321" s="15">
        <v>1651.58</v>
      </c>
      <c r="I321" s="30">
        <v>1436.16</v>
      </c>
      <c r="J321" s="30">
        <v>253.44</v>
      </c>
      <c r="K321" s="15">
        <v>15.35</v>
      </c>
      <c r="L321" s="130">
        <v>4</v>
      </c>
    </row>
    <row r="322" spans="1:12" x14ac:dyDescent="0.2">
      <c r="A322" s="129">
        <v>30</v>
      </c>
      <c r="B322" s="15" t="s">
        <v>329</v>
      </c>
      <c r="C322" s="15">
        <v>5008</v>
      </c>
      <c r="D322" s="15">
        <v>501000</v>
      </c>
      <c r="E322" s="15" t="s">
        <v>472</v>
      </c>
      <c r="F322" s="15">
        <v>275700</v>
      </c>
      <c r="G322" s="15" t="s">
        <v>105</v>
      </c>
      <c r="H322" s="15">
        <v>412.9</v>
      </c>
      <c r="I322" s="30">
        <v>359.04</v>
      </c>
      <c r="J322" s="30">
        <v>63.36</v>
      </c>
      <c r="K322" s="15">
        <v>15.35</v>
      </c>
      <c r="L322" s="130">
        <v>1</v>
      </c>
    </row>
    <row r="323" spans="1:12" x14ac:dyDescent="0.2">
      <c r="A323" s="129">
        <v>30</v>
      </c>
      <c r="B323" s="15" t="s">
        <v>329</v>
      </c>
      <c r="C323" s="15">
        <v>5008</v>
      </c>
      <c r="D323" s="15">
        <v>501000</v>
      </c>
      <c r="E323" s="15" t="s">
        <v>472</v>
      </c>
      <c r="F323" s="15">
        <v>275707</v>
      </c>
      <c r="G323" s="15" t="s">
        <v>333</v>
      </c>
      <c r="H323" s="15">
        <v>1550.02</v>
      </c>
      <c r="I323" s="30">
        <v>267.24</v>
      </c>
      <c r="J323" s="30">
        <v>47.16</v>
      </c>
      <c r="K323" s="15">
        <v>3.04</v>
      </c>
      <c r="L323" s="130">
        <v>1</v>
      </c>
    </row>
    <row r="324" spans="1:12" x14ac:dyDescent="0.2">
      <c r="A324" s="129">
        <v>30</v>
      </c>
      <c r="B324" s="15" t="s">
        <v>329</v>
      </c>
      <c r="C324" s="15">
        <v>5008</v>
      </c>
      <c r="D324" s="15">
        <v>501000</v>
      </c>
      <c r="E324" s="15" t="s">
        <v>472</v>
      </c>
      <c r="F324" s="15">
        <v>275708</v>
      </c>
      <c r="G324" s="15" t="s">
        <v>105</v>
      </c>
      <c r="H324" s="15">
        <v>19968.810000000001</v>
      </c>
      <c r="I324" s="30">
        <v>1141.3800000000001</v>
      </c>
      <c r="J324" s="30">
        <v>201.42</v>
      </c>
      <c r="K324" s="15">
        <v>1.01</v>
      </c>
      <c r="L324" s="130">
        <v>3</v>
      </c>
    </row>
    <row r="325" spans="1:12" x14ac:dyDescent="0.2">
      <c r="A325" s="129">
        <v>30</v>
      </c>
      <c r="B325" s="15" t="s">
        <v>329</v>
      </c>
      <c r="C325" s="15">
        <v>5008</v>
      </c>
      <c r="D325" s="15">
        <v>501000</v>
      </c>
      <c r="E325" s="15" t="s">
        <v>472</v>
      </c>
      <c r="F325" s="15">
        <v>275709</v>
      </c>
      <c r="G325" s="15" t="s">
        <v>339</v>
      </c>
      <c r="H325" s="15">
        <v>26410.23</v>
      </c>
      <c r="I325" s="30">
        <v>801.72</v>
      </c>
      <c r="J325" s="30">
        <v>141.47999999999999</v>
      </c>
      <c r="K325" s="15">
        <v>0.54</v>
      </c>
      <c r="L325" s="130">
        <v>3</v>
      </c>
    </row>
    <row r="326" spans="1:12" x14ac:dyDescent="0.2">
      <c r="A326" s="129">
        <v>30</v>
      </c>
      <c r="B326" s="15" t="s">
        <v>329</v>
      </c>
      <c r="C326" s="15">
        <v>5008</v>
      </c>
      <c r="D326" s="15">
        <v>501000</v>
      </c>
      <c r="E326" s="15" t="s">
        <v>472</v>
      </c>
      <c r="F326" s="15">
        <v>275709</v>
      </c>
      <c r="G326" s="15" t="s">
        <v>333</v>
      </c>
      <c r="H326" s="15">
        <v>26410.23</v>
      </c>
      <c r="I326" s="30">
        <v>801.72</v>
      </c>
      <c r="J326" s="30">
        <v>141.47999999999999</v>
      </c>
      <c r="K326" s="15">
        <v>0.54</v>
      </c>
      <c r="L326" s="130">
        <v>3</v>
      </c>
    </row>
    <row r="327" spans="1:12" x14ac:dyDescent="0.2">
      <c r="A327" s="129">
        <v>30</v>
      </c>
      <c r="B327" s="15" t="s">
        <v>329</v>
      </c>
      <c r="C327" s="15">
        <v>5008</v>
      </c>
      <c r="D327" s="15">
        <v>501000</v>
      </c>
      <c r="E327" s="15" t="s">
        <v>472</v>
      </c>
      <c r="F327" s="15">
        <v>275709</v>
      </c>
      <c r="G327" s="15" t="s">
        <v>105</v>
      </c>
      <c r="H327" s="15">
        <v>26410.23</v>
      </c>
      <c r="I327" s="30">
        <v>1141.3800000000001</v>
      </c>
      <c r="J327" s="30">
        <v>201.42</v>
      </c>
      <c r="K327" s="15">
        <v>0.76</v>
      </c>
      <c r="L327" s="130">
        <v>3</v>
      </c>
    </row>
    <row r="328" spans="1:12" x14ac:dyDescent="0.2">
      <c r="A328" s="129">
        <v>30</v>
      </c>
      <c r="B328" s="15" t="s">
        <v>329</v>
      </c>
      <c r="C328" s="15">
        <v>5008</v>
      </c>
      <c r="D328" s="15">
        <v>501000</v>
      </c>
      <c r="E328" s="15" t="s">
        <v>472</v>
      </c>
      <c r="F328" s="15">
        <v>275710</v>
      </c>
      <c r="G328" s="15" t="s">
        <v>339</v>
      </c>
      <c r="H328" s="15">
        <v>9848.7800000000007</v>
      </c>
      <c r="I328" s="30">
        <v>267.24</v>
      </c>
      <c r="J328" s="30">
        <v>47.16</v>
      </c>
      <c r="K328" s="15">
        <v>0.48</v>
      </c>
      <c r="L328" s="130">
        <v>1</v>
      </c>
    </row>
    <row r="329" spans="1:12" x14ac:dyDescent="0.2">
      <c r="A329" s="129">
        <v>30</v>
      </c>
      <c r="B329" s="15" t="s">
        <v>329</v>
      </c>
      <c r="C329" s="15">
        <v>5008</v>
      </c>
      <c r="D329" s="15">
        <v>501000</v>
      </c>
      <c r="E329" s="15" t="s">
        <v>472</v>
      </c>
      <c r="F329" s="15">
        <v>275710</v>
      </c>
      <c r="G329" s="15" t="s">
        <v>105</v>
      </c>
      <c r="H329" s="15">
        <v>9848.7800000000007</v>
      </c>
      <c r="I329" s="30">
        <v>760.92</v>
      </c>
      <c r="J329" s="30">
        <v>134.28</v>
      </c>
      <c r="K329" s="15">
        <v>1.36</v>
      </c>
      <c r="L329" s="130">
        <v>2</v>
      </c>
    </row>
    <row r="330" spans="1:12" x14ac:dyDescent="0.2">
      <c r="A330" s="129">
        <v>30</v>
      </c>
      <c r="B330" s="15" t="s">
        <v>329</v>
      </c>
      <c r="C330" s="15">
        <v>5008</v>
      </c>
      <c r="D330" s="15">
        <v>501000</v>
      </c>
      <c r="E330" s="15" t="s">
        <v>472</v>
      </c>
      <c r="F330" s="15">
        <v>275711</v>
      </c>
      <c r="G330" s="15" t="s">
        <v>339</v>
      </c>
      <c r="H330" s="15">
        <v>16551.439999999999</v>
      </c>
      <c r="I330" s="30">
        <v>267.24</v>
      </c>
      <c r="J330" s="30">
        <v>47.16</v>
      </c>
      <c r="K330" s="15">
        <v>0.28000000000000003</v>
      </c>
      <c r="L330" s="130">
        <v>1</v>
      </c>
    </row>
    <row r="331" spans="1:12" x14ac:dyDescent="0.2">
      <c r="A331" s="129">
        <v>30</v>
      </c>
      <c r="B331" s="15" t="s">
        <v>329</v>
      </c>
      <c r="C331" s="15">
        <v>5008</v>
      </c>
      <c r="D331" s="15">
        <v>501000</v>
      </c>
      <c r="E331" s="15" t="s">
        <v>472</v>
      </c>
      <c r="F331" s="15">
        <v>275711</v>
      </c>
      <c r="G331" s="15" t="s">
        <v>105</v>
      </c>
      <c r="H331" s="15">
        <v>16551.439999999999</v>
      </c>
      <c r="I331" s="30">
        <v>760.92</v>
      </c>
      <c r="J331" s="30">
        <v>134.28</v>
      </c>
      <c r="K331" s="15">
        <v>0.81</v>
      </c>
      <c r="L331" s="130">
        <v>2</v>
      </c>
    </row>
    <row r="332" spans="1:12" x14ac:dyDescent="0.2">
      <c r="A332" s="129">
        <v>30</v>
      </c>
      <c r="B332" s="15" t="s">
        <v>329</v>
      </c>
      <c r="C332" s="15">
        <v>5008</v>
      </c>
      <c r="D332" s="15">
        <v>501000</v>
      </c>
      <c r="E332" s="15" t="s">
        <v>472</v>
      </c>
      <c r="F332" s="15">
        <v>275716</v>
      </c>
      <c r="G332" s="15" t="s">
        <v>333</v>
      </c>
      <c r="H332" s="15">
        <v>10825.82</v>
      </c>
      <c r="I332" s="30">
        <v>267.24</v>
      </c>
      <c r="J332" s="30">
        <v>47.16</v>
      </c>
      <c r="K332" s="15">
        <v>0.44</v>
      </c>
      <c r="L332" s="130">
        <v>1</v>
      </c>
    </row>
    <row r="333" spans="1:12" x14ac:dyDescent="0.2">
      <c r="A333" s="129">
        <v>30</v>
      </c>
      <c r="B333" s="15" t="s">
        <v>329</v>
      </c>
      <c r="C333" s="15">
        <v>5008</v>
      </c>
      <c r="D333" s="15">
        <v>501000</v>
      </c>
      <c r="E333" s="15" t="s">
        <v>472</v>
      </c>
      <c r="F333" s="15">
        <v>275716</v>
      </c>
      <c r="G333" s="15" t="s">
        <v>105</v>
      </c>
      <c r="H333" s="15">
        <v>10825.82</v>
      </c>
      <c r="I333" s="30">
        <v>760.92</v>
      </c>
      <c r="J333" s="30">
        <v>134.28</v>
      </c>
      <c r="K333" s="15">
        <v>1.24</v>
      </c>
      <c r="L333" s="130">
        <v>2</v>
      </c>
    </row>
    <row r="334" spans="1:12" x14ac:dyDescent="0.2">
      <c r="A334" s="129">
        <v>30</v>
      </c>
      <c r="B334" s="15" t="s">
        <v>329</v>
      </c>
      <c r="C334" s="15">
        <v>5008</v>
      </c>
      <c r="D334" s="15">
        <v>501000</v>
      </c>
      <c r="E334" s="15" t="s">
        <v>472</v>
      </c>
      <c r="F334" s="15">
        <v>275717</v>
      </c>
      <c r="G334" s="15" t="s">
        <v>339</v>
      </c>
      <c r="H334" s="15">
        <v>11245.55</v>
      </c>
      <c r="I334" s="30">
        <v>267.24</v>
      </c>
      <c r="J334" s="30">
        <v>47.16</v>
      </c>
      <c r="K334" s="15">
        <v>0.42</v>
      </c>
      <c r="L334" s="130">
        <v>1</v>
      </c>
    </row>
    <row r="335" spans="1:12" x14ac:dyDescent="0.2">
      <c r="A335" s="129">
        <v>30</v>
      </c>
      <c r="B335" s="15" t="s">
        <v>329</v>
      </c>
      <c r="C335" s="15">
        <v>5008</v>
      </c>
      <c r="D335" s="15">
        <v>501000</v>
      </c>
      <c r="E335" s="15" t="s">
        <v>472</v>
      </c>
      <c r="F335" s="15">
        <v>275717</v>
      </c>
      <c r="G335" s="15" t="s">
        <v>333</v>
      </c>
      <c r="H335" s="15">
        <v>11245.55</v>
      </c>
      <c r="I335" s="30">
        <v>267.24</v>
      </c>
      <c r="J335" s="30">
        <v>47.16</v>
      </c>
      <c r="K335" s="15">
        <v>0.42</v>
      </c>
      <c r="L335" s="130">
        <v>1</v>
      </c>
    </row>
    <row r="336" spans="1:12" x14ac:dyDescent="0.2">
      <c r="A336" s="129">
        <v>30</v>
      </c>
      <c r="B336" s="15" t="s">
        <v>329</v>
      </c>
      <c r="C336" s="15">
        <v>5008</v>
      </c>
      <c r="D336" s="15">
        <v>501000</v>
      </c>
      <c r="E336" s="15" t="s">
        <v>472</v>
      </c>
      <c r="F336" s="15">
        <v>275717</v>
      </c>
      <c r="G336" s="15" t="s">
        <v>105</v>
      </c>
      <c r="H336" s="15">
        <v>11245.55</v>
      </c>
      <c r="I336" s="30">
        <v>380.46</v>
      </c>
      <c r="J336" s="30">
        <v>67.14</v>
      </c>
      <c r="K336" s="15">
        <v>0.6</v>
      </c>
      <c r="L336" s="130">
        <v>1</v>
      </c>
    </row>
    <row r="337" spans="1:12" x14ac:dyDescent="0.2">
      <c r="A337" s="129">
        <v>30</v>
      </c>
      <c r="B337" s="15" t="s">
        <v>329</v>
      </c>
      <c r="C337" s="15">
        <v>5008</v>
      </c>
      <c r="D337" s="15">
        <v>501000</v>
      </c>
      <c r="E337" s="15" t="s">
        <v>472</v>
      </c>
      <c r="F337" s="15">
        <v>275719</v>
      </c>
      <c r="G337" s="15" t="s">
        <v>339</v>
      </c>
      <c r="H337" s="15">
        <v>10511.87</v>
      </c>
      <c r="I337" s="30">
        <v>267.24</v>
      </c>
      <c r="J337" s="30">
        <v>47.16</v>
      </c>
      <c r="K337" s="15">
        <v>0.45</v>
      </c>
      <c r="L337" s="130">
        <v>1</v>
      </c>
    </row>
    <row r="338" spans="1:12" x14ac:dyDescent="0.2">
      <c r="A338" s="129">
        <v>30</v>
      </c>
      <c r="B338" s="15" t="s">
        <v>329</v>
      </c>
      <c r="C338" s="15">
        <v>5008</v>
      </c>
      <c r="D338" s="15">
        <v>501000</v>
      </c>
      <c r="E338" s="15" t="s">
        <v>472</v>
      </c>
      <c r="F338" s="15">
        <v>275719</v>
      </c>
      <c r="G338" s="15" t="s">
        <v>105</v>
      </c>
      <c r="H338" s="15">
        <v>10511.87</v>
      </c>
      <c r="I338" s="30">
        <v>760.92</v>
      </c>
      <c r="J338" s="30">
        <v>134.28</v>
      </c>
      <c r="K338" s="15">
        <v>1.28</v>
      </c>
      <c r="L338" s="130">
        <v>2</v>
      </c>
    </row>
    <row r="339" spans="1:12" x14ac:dyDescent="0.2">
      <c r="A339" s="129">
        <v>30</v>
      </c>
      <c r="B339" s="15" t="s">
        <v>329</v>
      </c>
      <c r="C339" s="15">
        <v>5008</v>
      </c>
      <c r="D339" s="15">
        <v>501000</v>
      </c>
      <c r="E339" s="15" t="s">
        <v>472</v>
      </c>
      <c r="F339" s="15">
        <v>275722</v>
      </c>
      <c r="G339" s="15" t="s">
        <v>105</v>
      </c>
      <c r="H339" s="15">
        <v>2064.48</v>
      </c>
      <c r="I339" s="30">
        <v>1795.2</v>
      </c>
      <c r="J339" s="30">
        <v>316.8</v>
      </c>
      <c r="K339" s="15">
        <v>15.35</v>
      </c>
      <c r="L339" s="130">
        <v>5</v>
      </c>
    </row>
    <row r="340" spans="1:12" x14ac:dyDescent="0.2">
      <c r="A340" s="129">
        <v>30</v>
      </c>
      <c r="B340" s="15" t="s">
        <v>329</v>
      </c>
      <c r="C340" s="15">
        <v>5008</v>
      </c>
      <c r="D340" s="15">
        <v>501000</v>
      </c>
      <c r="E340" s="15" t="s">
        <v>472</v>
      </c>
      <c r="F340" s="15">
        <v>275723</v>
      </c>
      <c r="G340" s="15" t="s">
        <v>105</v>
      </c>
      <c r="H340" s="15">
        <v>1238.69</v>
      </c>
      <c r="I340" s="30">
        <v>1077.1199999999999</v>
      </c>
      <c r="J340" s="30">
        <v>190.08</v>
      </c>
      <c r="K340" s="15">
        <v>15.35</v>
      </c>
      <c r="L340" s="130">
        <v>3</v>
      </c>
    </row>
    <row r="341" spans="1:12" x14ac:dyDescent="0.2">
      <c r="A341" s="129">
        <v>30</v>
      </c>
      <c r="B341" s="15" t="s">
        <v>329</v>
      </c>
      <c r="C341" s="15">
        <v>5008</v>
      </c>
      <c r="D341" s="15">
        <v>501000</v>
      </c>
      <c r="E341" s="15" t="s">
        <v>472</v>
      </c>
      <c r="F341" s="15">
        <v>275727</v>
      </c>
      <c r="G341" s="15" t="s">
        <v>339</v>
      </c>
      <c r="H341" s="15">
        <v>17185.07</v>
      </c>
      <c r="I341" s="30">
        <v>267.24</v>
      </c>
      <c r="J341" s="30">
        <v>47.16</v>
      </c>
      <c r="K341" s="15">
        <v>0.27</v>
      </c>
      <c r="L341" s="130">
        <v>1</v>
      </c>
    </row>
    <row r="342" spans="1:12" x14ac:dyDescent="0.2">
      <c r="A342" s="129">
        <v>30</v>
      </c>
      <c r="B342" s="15" t="s">
        <v>329</v>
      </c>
      <c r="C342" s="15">
        <v>5008</v>
      </c>
      <c r="D342" s="15">
        <v>501000</v>
      </c>
      <c r="E342" s="15" t="s">
        <v>472</v>
      </c>
      <c r="F342" s="15">
        <v>275727</v>
      </c>
      <c r="G342" s="15" t="s">
        <v>333</v>
      </c>
      <c r="H342" s="15">
        <v>17185.07</v>
      </c>
      <c r="I342" s="30">
        <v>267.24</v>
      </c>
      <c r="J342" s="30">
        <v>47.16</v>
      </c>
      <c r="K342" s="15">
        <v>0.27</v>
      </c>
      <c r="L342" s="130">
        <v>1</v>
      </c>
    </row>
    <row r="343" spans="1:12" x14ac:dyDescent="0.2">
      <c r="A343" s="129">
        <v>30</v>
      </c>
      <c r="B343" s="15" t="s">
        <v>329</v>
      </c>
      <c r="C343" s="15">
        <v>5008</v>
      </c>
      <c r="D343" s="15">
        <v>501000</v>
      </c>
      <c r="E343" s="15" t="s">
        <v>472</v>
      </c>
      <c r="F343" s="15">
        <v>275727</v>
      </c>
      <c r="G343" s="15" t="s">
        <v>105</v>
      </c>
      <c r="H343" s="15">
        <v>17185.07</v>
      </c>
      <c r="I343" s="30">
        <v>380.46</v>
      </c>
      <c r="J343" s="30">
        <v>67.14</v>
      </c>
      <c r="K343" s="15">
        <v>0.39</v>
      </c>
      <c r="L343" s="130">
        <v>1</v>
      </c>
    </row>
    <row r="344" spans="1:12" x14ac:dyDescent="0.2">
      <c r="A344" s="129">
        <v>30</v>
      </c>
      <c r="B344" s="15" t="s">
        <v>329</v>
      </c>
      <c r="C344" s="15">
        <v>5008</v>
      </c>
      <c r="D344" s="15">
        <v>501000</v>
      </c>
      <c r="E344" s="15" t="s">
        <v>472</v>
      </c>
      <c r="F344" s="15">
        <v>275728</v>
      </c>
      <c r="G344" s="15" t="s">
        <v>333</v>
      </c>
      <c r="H344" s="15">
        <v>9018.65</v>
      </c>
      <c r="I344" s="30">
        <v>267.24</v>
      </c>
      <c r="J344" s="30">
        <v>47.16</v>
      </c>
      <c r="K344" s="15">
        <v>0.52</v>
      </c>
      <c r="L344" s="130">
        <v>1</v>
      </c>
    </row>
    <row r="345" spans="1:12" x14ac:dyDescent="0.2">
      <c r="A345" s="129">
        <v>30</v>
      </c>
      <c r="B345" s="15" t="s">
        <v>329</v>
      </c>
      <c r="C345" s="15">
        <v>5008</v>
      </c>
      <c r="D345" s="15">
        <v>501000</v>
      </c>
      <c r="E345" s="15" t="s">
        <v>472</v>
      </c>
      <c r="F345" s="15">
        <v>275728</v>
      </c>
      <c r="G345" s="15" t="s">
        <v>105</v>
      </c>
      <c r="H345" s="15">
        <v>9018.65</v>
      </c>
      <c r="I345" s="30">
        <v>380.46</v>
      </c>
      <c r="J345" s="30">
        <v>67.14</v>
      </c>
      <c r="K345" s="15">
        <v>0.74</v>
      </c>
      <c r="L345" s="130">
        <v>1</v>
      </c>
    </row>
    <row r="346" spans="1:12" x14ac:dyDescent="0.2">
      <c r="A346" s="129">
        <v>30</v>
      </c>
      <c r="B346" s="15" t="s">
        <v>329</v>
      </c>
      <c r="C346" s="15">
        <v>5008</v>
      </c>
      <c r="D346" s="15">
        <v>501000</v>
      </c>
      <c r="E346" s="15" t="s">
        <v>472</v>
      </c>
      <c r="F346" s="15">
        <v>275729</v>
      </c>
      <c r="G346" s="15" t="s">
        <v>339</v>
      </c>
      <c r="H346" s="15">
        <v>6772.21</v>
      </c>
      <c r="I346" s="30">
        <v>267.24</v>
      </c>
      <c r="J346" s="30">
        <v>47.16</v>
      </c>
      <c r="K346" s="15">
        <v>0.7</v>
      </c>
      <c r="L346" s="130">
        <v>1</v>
      </c>
    </row>
    <row r="347" spans="1:12" x14ac:dyDescent="0.2">
      <c r="A347" s="129">
        <v>30</v>
      </c>
      <c r="B347" s="15" t="s">
        <v>329</v>
      </c>
      <c r="C347" s="15">
        <v>5008</v>
      </c>
      <c r="D347" s="15">
        <v>501000</v>
      </c>
      <c r="E347" s="15" t="s">
        <v>472</v>
      </c>
      <c r="F347" s="15">
        <v>275729</v>
      </c>
      <c r="G347" s="15" t="s">
        <v>333</v>
      </c>
      <c r="H347" s="15">
        <v>6772.21</v>
      </c>
      <c r="I347" s="30">
        <v>267.24</v>
      </c>
      <c r="J347" s="30">
        <v>47.16</v>
      </c>
      <c r="K347" s="15">
        <v>0.7</v>
      </c>
      <c r="L347" s="130">
        <v>1</v>
      </c>
    </row>
    <row r="348" spans="1:12" x14ac:dyDescent="0.2">
      <c r="A348" s="129">
        <v>30</v>
      </c>
      <c r="B348" s="15" t="s">
        <v>329</v>
      </c>
      <c r="C348" s="15">
        <v>5008</v>
      </c>
      <c r="D348" s="15">
        <v>501000</v>
      </c>
      <c r="E348" s="15" t="s">
        <v>472</v>
      </c>
      <c r="F348" s="15">
        <v>275730</v>
      </c>
      <c r="G348" s="15" t="s">
        <v>105</v>
      </c>
      <c r="H348" s="15">
        <v>4537.51</v>
      </c>
      <c r="I348" s="30">
        <v>380.46</v>
      </c>
      <c r="J348" s="30">
        <v>67.14</v>
      </c>
      <c r="K348" s="15">
        <v>1.48</v>
      </c>
      <c r="L348" s="130">
        <v>1</v>
      </c>
    </row>
    <row r="349" spans="1:12" x14ac:dyDescent="0.2">
      <c r="A349" s="129">
        <v>30</v>
      </c>
      <c r="B349" s="15" t="s">
        <v>329</v>
      </c>
      <c r="C349" s="15">
        <v>5008</v>
      </c>
      <c r="D349" s="15">
        <v>501000</v>
      </c>
      <c r="E349" s="15" t="s">
        <v>472</v>
      </c>
      <c r="F349" s="15">
        <v>275731</v>
      </c>
      <c r="G349" s="15" t="s">
        <v>107</v>
      </c>
      <c r="H349" s="15">
        <v>4886.8599999999997</v>
      </c>
      <c r="I349" s="30">
        <v>297.83999999999997</v>
      </c>
      <c r="J349" s="30">
        <v>52.56</v>
      </c>
      <c r="K349" s="15">
        <v>1.08</v>
      </c>
      <c r="L349" s="130">
        <v>1</v>
      </c>
    </row>
    <row r="350" spans="1:12" x14ac:dyDescent="0.2">
      <c r="A350" s="129">
        <v>30</v>
      </c>
      <c r="B350" s="15" t="s">
        <v>329</v>
      </c>
      <c r="C350" s="15">
        <v>5008</v>
      </c>
      <c r="D350" s="15">
        <v>501000</v>
      </c>
      <c r="E350" s="15" t="s">
        <v>472</v>
      </c>
      <c r="F350" s="15">
        <v>275754</v>
      </c>
      <c r="G350" s="15" t="s">
        <v>105</v>
      </c>
      <c r="H350" s="15">
        <v>1238.69</v>
      </c>
      <c r="I350" s="30">
        <v>1077.1199999999999</v>
      </c>
      <c r="J350" s="30">
        <v>190.08</v>
      </c>
      <c r="K350" s="15">
        <v>15.35</v>
      </c>
      <c r="L350" s="130">
        <v>3</v>
      </c>
    </row>
    <row r="351" spans="1:12" x14ac:dyDescent="0.2">
      <c r="A351" s="129">
        <v>30</v>
      </c>
      <c r="B351" s="15" t="s">
        <v>329</v>
      </c>
      <c r="C351" s="15">
        <v>5008</v>
      </c>
      <c r="D351" s="15">
        <v>501000</v>
      </c>
      <c r="E351" s="15" t="s">
        <v>472</v>
      </c>
      <c r="F351" s="15">
        <v>275755</v>
      </c>
      <c r="G351" s="15" t="s">
        <v>105</v>
      </c>
      <c r="H351" s="15">
        <v>1651.58</v>
      </c>
      <c r="I351" s="30">
        <v>1436.16</v>
      </c>
      <c r="J351" s="30">
        <v>253.44</v>
      </c>
      <c r="K351" s="15">
        <v>15.35</v>
      </c>
      <c r="L351" s="130">
        <v>4</v>
      </c>
    </row>
    <row r="352" spans="1:12" x14ac:dyDescent="0.2">
      <c r="A352" s="129">
        <v>30</v>
      </c>
      <c r="B352" s="15" t="s">
        <v>329</v>
      </c>
      <c r="C352" s="15">
        <v>5008</v>
      </c>
      <c r="D352" s="15">
        <v>501000</v>
      </c>
      <c r="E352" s="15" t="s">
        <v>472</v>
      </c>
      <c r="F352" s="15">
        <v>275756</v>
      </c>
      <c r="G352" s="15" t="s">
        <v>105</v>
      </c>
      <c r="H352" s="15">
        <v>1238.69</v>
      </c>
      <c r="I352" s="30">
        <v>1077.1199999999999</v>
      </c>
      <c r="J352" s="30">
        <v>190.08</v>
      </c>
      <c r="K352" s="15">
        <v>15.35</v>
      </c>
      <c r="L352" s="130">
        <v>3</v>
      </c>
    </row>
    <row r="353" spans="1:12" x14ac:dyDescent="0.2">
      <c r="A353" s="129">
        <v>30</v>
      </c>
      <c r="B353" s="15" t="s">
        <v>329</v>
      </c>
      <c r="C353" s="15">
        <v>5008</v>
      </c>
      <c r="D353" s="15">
        <v>501000</v>
      </c>
      <c r="E353" s="15" t="s">
        <v>472</v>
      </c>
      <c r="F353" s="15">
        <v>275757</v>
      </c>
      <c r="G353" s="15" t="s">
        <v>105</v>
      </c>
      <c r="H353" s="15">
        <v>2064.48</v>
      </c>
      <c r="I353" s="30">
        <v>1795.2</v>
      </c>
      <c r="J353" s="30">
        <v>316.8</v>
      </c>
      <c r="K353" s="15">
        <v>15.35</v>
      </c>
      <c r="L353" s="130">
        <v>5</v>
      </c>
    </row>
    <row r="354" spans="1:12" x14ac:dyDescent="0.2">
      <c r="A354" s="129">
        <v>30</v>
      </c>
      <c r="B354" s="15" t="s">
        <v>329</v>
      </c>
      <c r="C354" s="15">
        <v>5008</v>
      </c>
      <c r="D354" s="15">
        <v>501000</v>
      </c>
      <c r="E354" s="15" t="s">
        <v>472</v>
      </c>
      <c r="F354" s="15">
        <v>275763</v>
      </c>
      <c r="G354" s="15" t="s">
        <v>105</v>
      </c>
      <c r="H354" s="15">
        <v>2502.0100000000002</v>
      </c>
      <c r="I354" s="30">
        <v>380.46</v>
      </c>
      <c r="J354" s="30">
        <v>67.14</v>
      </c>
      <c r="K354" s="15">
        <v>2.68</v>
      </c>
      <c r="L354" s="130">
        <v>1</v>
      </c>
    </row>
    <row r="355" spans="1:12" x14ac:dyDescent="0.2">
      <c r="A355" s="129">
        <v>30</v>
      </c>
      <c r="B355" s="15" t="s">
        <v>329</v>
      </c>
      <c r="C355" s="15">
        <v>5008</v>
      </c>
      <c r="D355" s="15">
        <v>501000</v>
      </c>
      <c r="E355" s="15" t="s">
        <v>472</v>
      </c>
      <c r="F355" s="15">
        <v>275765</v>
      </c>
      <c r="G355" s="15" t="s">
        <v>105</v>
      </c>
      <c r="H355" s="15">
        <v>1566.37</v>
      </c>
      <c r="I355" s="30">
        <v>380.46</v>
      </c>
      <c r="J355" s="30">
        <v>67.14</v>
      </c>
      <c r="K355" s="15">
        <v>4.29</v>
      </c>
      <c r="L355" s="130">
        <v>1</v>
      </c>
    </row>
    <row r="356" spans="1:12" x14ac:dyDescent="0.2">
      <c r="A356" s="129">
        <v>30</v>
      </c>
      <c r="B356" s="15" t="s">
        <v>329</v>
      </c>
      <c r="C356" s="15">
        <v>5008</v>
      </c>
      <c r="D356" s="15">
        <v>501000</v>
      </c>
      <c r="E356" s="15" t="s">
        <v>472</v>
      </c>
      <c r="F356" s="15">
        <v>275803</v>
      </c>
      <c r="G356" s="15" t="s">
        <v>105</v>
      </c>
      <c r="H356" s="15">
        <v>412.9</v>
      </c>
      <c r="I356" s="30">
        <v>359.04</v>
      </c>
      <c r="J356" s="30">
        <v>63.36</v>
      </c>
      <c r="K356" s="15">
        <v>15.35</v>
      </c>
      <c r="L356" s="130">
        <v>1</v>
      </c>
    </row>
    <row r="357" spans="1:12" x14ac:dyDescent="0.2">
      <c r="A357" s="129">
        <v>30</v>
      </c>
      <c r="B357" s="15" t="s">
        <v>329</v>
      </c>
      <c r="C357" s="15">
        <v>5008</v>
      </c>
      <c r="D357" s="15">
        <v>501000</v>
      </c>
      <c r="E357" s="15" t="s">
        <v>472</v>
      </c>
      <c r="F357" s="15">
        <v>275823</v>
      </c>
      <c r="G357" s="15" t="s">
        <v>105</v>
      </c>
      <c r="H357" s="15">
        <v>412.9</v>
      </c>
      <c r="I357" s="30">
        <v>359.04</v>
      </c>
      <c r="J357" s="30">
        <v>63.36</v>
      </c>
      <c r="K357" s="15">
        <v>15.35</v>
      </c>
      <c r="L357" s="130">
        <v>1</v>
      </c>
    </row>
    <row r="358" spans="1:12" x14ac:dyDescent="0.2">
      <c r="A358" s="129">
        <v>30</v>
      </c>
      <c r="B358" s="15" t="s">
        <v>329</v>
      </c>
      <c r="C358" s="15">
        <v>5008</v>
      </c>
      <c r="D358" s="15">
        <v>501000</v>
      </c>
      <c r="E358" s="15" t="s">
        <v>472</v>
      </c>
      <c r="F358" s="15">
        <v>275864</v>
      </c>
      <c r="G358" s="15" t="s">
        <v>105</v>
      </c>
      <c r="H358" s="15">
        <v>825.79</v>
      </c>
      <c r="I358" s="30">
        <v>718.08</v>
      </c>
      <c r="J358" s="30">
        <v>126.72</v>
      </c>
      <c r="K358" s="15">
        <v>15.35</v>
      </c>
      <c r="L358" s="130">
        <v>2</v>
      </c>
    </row>
    <row r="359" spans="1:12" x14ac:dyDescent="0.2">
      <c r="A359" s="129">
        <v>30</v>
      </c>
      <c r="B359" s="15" t="s">
        <v>329</v>
      </c>
      <c r="C359" s="15">
        <v>5008</v>
      </c>
      <c r="D359" s="15">
        <v>501000</v>
      </c>
      <c r="E359" s="15" t="s">
        <v>472</v>
      </c>
      <c r="F359" s="15">
        <v>275866</v>
      </c>
      <c r="G359" s="15" t="s">
        <v>333</v>
      </c>
      <c r="H359" s="15">
        <v>5885.36</v>
      </c>
      <c r="I359" s="30">
        <v>267.24</v>
      </c>
      <c r="J359" s="30">
        <v>47.16</v>
      </c>
      <c r="K359" s="15">
        <v>0.8</v>
      </c>
      <c r="L359" s="130">
        <v>1</v>
      </c>
    </row>
    <row r="360" spans="1:12" x14ac:dyDescent="0.2">
      <c r="A360" s="129">
        <v>30</v>
      </c>
      <c r="B360" s="15" t="s">
        <v>329</v>
      </c>
      <c r="C360" s="15">
        <v>5008</v>
      </c>
      <c r="D360" s="15">
        <v>501000</v>
      </c>
      <c r="E360" s="15" t="s">
        <v>472</v>
      </c>
      <c r="F360" s="15">
        <v>275866</v>
      </c>
      <c r="G360" s="15" t="s">
        <v>105</v>
      </c>
      <c r="H360" s="15">
        <v>5885.36</v>
      </c>
      <c r="I360" s="30">
        <v>380.46</v>
      </c>
      <c r="J360" s="30">
        <v>67.14</v>
      </c>
      <c r="K360" s="15">
        <v>1.1399999999999999</v>
      </c>
      <c r="L360" s="130">
        <v>1</v>
      </c>
    </row>
    <row r="361" spans="1:12" x14ac:dyDescent="0.2">
      <c r="A361" s="129">
        <v>30</v>
      </c>
      <c r="B361" s="15" t="s">
        <v>329</v>
      </c>
      <c r="C361" s="15">
        <v>5008</v>
      </c>
      <c r="D361" s="15">
        <v>501000</v>
      </c>
      <c r="E361" s="15" t="s">
        <v>472</v>
      </c>
      <c r="F361" s="15">
        <v>275867</v>
      </c>
      <c r="G361" s="15" t="s">
        <v>105</v>
      </c>
      <c r="H361" s="15">
        <v>3537.08</v>
      </c>
      <c r="I361" s="30">
        <v>760.92</v>
      </c>
      <c r="J361" s="30">
        <v>134.28</v>
      </c>
      <c r="K361" s="15">
        <v>3.8</v>
      </c>
      <c r="L361" s="130">
        <v>2</v>
      </c>
    </row>
    <row r="362" spans="1:12" x14ac:dyDescent="0.2">
      <c r="A362" s="129">
        <v>30</v>
      </c>
      <c r="B362" s="15" t="s">
        <v>329</v>
      </c>
      <c r="C362" s="15">
        <v>5008</v>
      </c>
      <c r="D362" s="15">
        <v>501000</v>
      </c>
      <c r="E362" s="15" t="s">
        <v>472</v>
      </c>
      <c r="F362" s="15">
        <v>275868</v>
      </c>
      <c r="G362" s="15" t="s">
        <v>333</v>
      </c>
      <c r="H362" s="15">
        <v>8365.91</v>
      </c>
      <c r="I362" s="30">
        <v>267.24</v>
      </c>
      <c r="J362" s="30">
        <v>47.16</v>
      </c>
      <c r="K362" s="15">
        <v>0.56000000000000005</v>
      </c>
      <c r="L362" s="130">
        <v>1</v>
      </c>
    </row>
    <row r="363" spans="1:12" x14ac:dyDescent="0.2">
      <c r="A363" s="129">
        <v>30</v>
      </c>
      <c r="B363" s="15" t="s">
        <v>329</v>
      </c>
      <c r="C363" s="15">
        <v>5008</v>
      </c>
      <c r="D363" s="15">
        <v>501000</v>
      </c>
      <c r="E363" s="15" t="s">
        <v>472</v>
      </c>
      <c r="F363" s="15">
        <v>275868</v>
      </c>
      <c r="G363" s="15" t="s">
        <v>105</v>
      </c>
      <c r="H363" s="15">
        <v>8365.91</v>
      </c>
      <c r="I363" s="30">
        <v>380.46</v>
      </c>
      <c r="J363" s="30">
        <v>67.14</v>
      </c>
      <c r="K363" s="15">
        <v>0.8</v>
      </c>
      <c r="L363" s="130">
        <v>1</v>
      </c>
    </row>
    <row r="364" spans="1:12" x14ac:dyDescent="0.2">
      <c r="A364" s="129">
        <v>30</v>
      </c>
      <c r="B364" s="15" t="s">
        <v>329</v>
      </c>
      <c r="C364" s="15">
        <v>5008</v>
      </c>
      <c r="D364" s="15">
        <v>501000</v>
      </c>
      <c r="E364" s="15" t="s">
        <v>472</v>
      </c>
      <c r="F364" s="15">
        <v>275879</v>
      </c>
      <c r="G364" s="15" t="s">
        <v>105</v>
      </c>
      <c r="H364" s="15">
        <v>825.79</v>
      </c>
      <c r="I364" s="30">
        <v>718.08</v>
      </c>
      <c r="J364" s="30">
        <v>126.72</v>
      </c>
      <c r="K364" s="15">
        <v>15.35</v>
      </c>
      <c r="L364" s="130">
        <v>2</v>
      </c>
    </row>
    <row r="365" spans="1:12" x14ac:dyDescent="0.2">
      <c r="A365" s="129">
        <v>30</v>
      </c>
      <c r="B365" s="15" t="s">
        <v>329</v>
      </c>
      <c r="C365" s="15">
        <v>5008</v>
      </c>
      <c r="D365" s="15">
        <v>501000</v>
      </c>
      <c r="E365" s="15" t="s">
        <v>472</v>
      </c>
      <c r="F365" s="15">
        <v>275886</v>
      </c>
      <c r="G365" s="15" t="s">
        <v>105</v>
      </c>
      <c r="H365" s="15">
        <v>2064.48</v>
      </c>
      <c r="I365" s="30">
        <v>1795.2</v>
      </c>
      <c r="J365" s="30">
        <v>316.8</v>
      </c>
      <c r="K365" s="15">
        <v>15.35</v>
      </c>
      <c r="L365" s="130">
        <v>5</v>
      </c>
    </row>
    <row r="366" spans="1:12" x14ac:dyDescent="0.2">
      <c r="A366" s="129">
        <v>30</v>
      </c>
      <c r="B366" s="15" t="s">
        <v>329</v>
      </c>
      <c r="C366" s="15">
        <v>5008</v>
      </c>
      <c r="D366" s="15">
        <v>501000</v>
      </c>
      <c r="E366" s="15" t="s">
        <v>472</v>
      </c>
      <c r="F366" s="15">
        <v>275888</v>
      </c>
      <c r="G366" s="15" t="s">
        <v>105</v>
      </c>
      <c r="H366" s="15">
        <v>2417.14</v>
      </c>
      <c r="I366" s="30">
        <v>380.46</v>
      </c>
      <c r="J366" s="30">
        <v>67.14</v>
      </c>
      <c r="K366" s="15">
        <v>2.78</v>
      </c>
      <c r="L366" s="130">
        <v>1</v>
      </c>
    </row>
    <row r="367" spans="1:12" x14ac:dyDescent="0.2">
      <c r="A367" s="129">
        <v>30</v>
      </c>
      <c r="B367" s="15" t="s">
        <v>329</v>
      </c>
      <c r="C367" s="15">
        <v>5008</v>
      </c>
      <c r="D367" s="15">
        <v>501000</v>
      </c>
      <c r="E367" s="15" t="s">
        <v>472</v>
      </c>
      <c r="F367" s="15">
        <v>275897</v>
      </c>
      <c r="G367" s="15" t="s">
        <v>105</v>
      </c>
      <c r="H367" s="15">
        <v>1238.69</v>
      </c>
      <c r="I367" s="30">
        <v>1077.1199999999999</v>
      </c>
      <c r="J367" s="30">
        <v>190.08</v>
      </c>
      <c r="K367" s="15">
        <v>15.35</v>
      </c>
      <c r="L367" s="130">
        <v>3</v>
      </c>
    </row>
    <row r="368" spans="1:12" x14ac:dyDescent="0.2">
      <c r="A368" s="129">
        <v>30</v>
      </c>
      <c r="B368" s="15" t="s">
        <v>329</v>
      </c>
      <c r="C368" s="15">
        <v>5008</v>
      </c>
      <c r="D368" s="15">
        <v>501000</v>
      </c>
      <c r="E368" s="15" t="s">
        <v>472</v>
      </c>
      <c r="F368" s="15">
        <v>275900</v>
      </c>
      <c r="G368" s="15" t="s">
        <v>105</v>
      </c>
      <c r="H368" s="15">
        <v>8051.68</v>
      </c>
      <c r="I368" s="30">
        <v>380.46</v>
      </c>
      <c r="J368" s="30">
        <v>67.14</v>
      </c>
      <c r="K368" s="15">
        <v>0.83</v>
      </c>
      <c r="L368" s="130">
        <v>1</v>
      </c>
    </row>
    <row r="369" spans="1:12" x14ac:dyDescent="0.2">
      <c r="A369" s="129">
        <v>30</v>
      </c>
      <c r="B369" s="15" t="s">
        <v>329</v>
      </c>
      <c r="C369" s="15">
        <v>5008</v>
      </c>
      <c r="D369" s="15">
        <v>501000</v>
      </c>
      <c r="E369" s="15" t="s">
        <v>472</v>
      </c>
      <c r="F369" s="15">
        <v>275911</v>
      </c>
      <c r="G369" s="15" t="s">
        <v>105</v>
      </c>
      <c r="H369" s="15">
        <v>3716.06</v>
      </c>
      <c r="I369" s="30">
        <v>3231.36</v>
      </c>
      <c r="J369" s="30">
        <v>570.24</v>
      </c>
      <c r="K369" s="15">
        <v>15.35</v>
      </c>
      <c r="L369" s="130">
        <v>9</v>
      </c>
    </row>
    <row r="370" spans="1:12" x14ac:dyDescent="0.2">
      <c r="A370" s="129">
        <v>30</v>
      </c>
      <c r="B370" s="15" t="s">
        <v>329</v>
      </c>
      <c r="C370" s="15">
        <v>5008</v>
      </c>
      <c r="D370" s="15">
        <v>501000</v>
      </c>
      <c r="E370" s="15" t="s">
        <v>472</v>
      </c>
      <c r="F370" s="15">
        <v>275913</v>
      </c>
      <c r="G370" s="15" t="s">
        <v>333</v>
      </c>
      <c r="H370" s="15">
        <v>8759.48</v>
      </c>
      <c r="I370" s="30">
        <v>534.48</v>
      </c>
      <c r="J370" s="30">
        <v>94.32</v>
      </c>
      <c r="K370" s="15">
        <v>1.08</v>
      </c>
      <c r="L370" s="130">
        <v>2</v>
      </c>
    </row>
    <row r="371" spans="1:12" x14ac:dyDescent="0.2">
      <c r="A371" s="129">
        <v>30</v>
      </c>
      <c r="B371" s="15" t="s">
        <v>329</v>
      </c>
      <c r="C371" s="15">
        <v>5008</v>
      </c>
      <c r="D371" s="15">
        <v>501000</v>
      </c>
      <c r="E371" s="15" t="s">
        <v>472</v>
      </c>
      <c r="F371" s="15">
        <v>275913</v>
      </c>
      <c r="G371" s="15" t="s">
        <v>105</v>
      </c>
      <c r="H371" s="15">
        <v>8759.48</v>
      </c>
      <c r="I371" s="30">
        <v>380.46</v>
      </c>
      <c r="J371" s="30">
        <v>67.14</v>
      </c>
      <c r="K371" s="15">
        <v>0.77</v>
      </c>
      <c r="L371" s="130">
        <v>1</v>
      </c>
    </row>
    <row r="372" spans="1:12" x14ac:dyDescent="0.2">
      <c r="A372" s="129">
        <v>30</v>
      </c>
      <c r="B372" s="15" t="s">
        <v>329</v>
      </c>
      <c r="C372" s="15">
        <v>5008</v>
      </c>
      <c r="D372" s="15">
        <v>501000</v>
      </c>
      <c r="E372" s="15" t="s">
        <v>472</v>
      </c>
      <c r="F372" s="15">
        <v>275921</v>
      </c>
      <c r="G372" s="15" t="s">
        <v>105</v>
      </c>
      <c r="H372" s="15">
        <v>825.79</v>
      </c>
      <c r="I372" s="30">
        <v>718.08</v>
      </c>
      <c r="J372" s="30">
        <v>126.72</v>
      </c>
      <c r="K372" s="15">
        <v>15.35</v>
      </c>
      <c r="L372" s="130">
        <v>2</v>
      </c>
    </row>
    <row r="373" spans="1:12" x14ac:dyDescent="0.2">
      <c r="A373" s="129">
        <v>30</v>
      </c>
      <c r="B373" s="15" t="s">
        <v>329</v>
      </c>
      <c r="C373" s="15">
        <v>5008</v>
      </c>
      <c r="D373" s="15">
        <v>501000</v>
      </c>
      <c r="E373" s="15" t="s">
        <v>472</v>
      </c>
      <c r="F373" s="15">
        <v>275930</v>
      </c>
      <c r="G373" s="15" t="s">
        <v>105</v>
      </c>
      <c r="H373" s="15">
        <v>412.9</v>
      </c>
      <c r="I373" s="30">
        <v>359.04</v>
      </c>
      <c r="J373" s="30">
        <v>63.36</v>
      </c>
      <c r="K373" s="15">
        <v>15.35</v>
      </c>
      <c r="L373" s="130">
        <v>1</v>
      </c>
    </row>
    <row r="374" spans="1:12" x14ac:dyDescent="0.2">
      <c r="A374" s="129">
        <v>30</v>
      </c>
      <c r="B374" s="15" t="s">
        <v>329</v>
      </c>
      <c r="C374" s="15">
        <v>5008</v>
      </c>
      <c r="D374" s="15">
        <v>501000</v>
      </c>
      <c r="E374" s="15" t="s">
        <v>472</v>
      </c>
      <c r="F374" s="15">
        <v>275932</v>
      </c>
      <c r="G374" s="15" t="s">
        <v>333</v>
      </c>
      <c r="H374" s="15">
        <v>1999.21</v>
      </c>
      <c r="I374" s="30">
        <v>267.24</v>
      </c>
      <c r="J374" s="30">
        <v>47.16</v>
      </c>
      <c r="K374" s="15">
        <v>2.36</v>
      </c>
      <c r="L374" s="130">
        <v>1</v>
      </c>
    </row>
    <row r="375" spans="1:12" x14ac:dyDescent="0.2">
      <c r="A375" s="129">
        <v>30</v>
      </c>
      <c r="B375" s="15" t="s">
        <v>329</v>
      </c>
      <c r="C375" s="15">
        <v>5008</v>
      </c>
      <c r="D375" s="15">
        <v>501000</v>
      </c>
      <c r="E375" s="15" t="s">
        <v>472</v>
      </c>
      <c r="F375" s="15">
        <v>276359</v>
      </c>
      <c r="G375" s="15" t="s">
        <v>333</v>
      </c>
      <c r="H375" s="15">
        <v>4586.29</v>
      </c>
      <c r="I375" s="30">
        <v>267.24</v>
      </c>
      <c r="J375" s="30">
        <v>47.16</v>
      </c>
      <c r="K375" s="15">
        <v>1.03</v>
      </c>
      <c r="L375" s="130">
        <v>1</v>
      </c>
    </row>
    <row r="376" spans="1:12" x14ac:dyDescent="0.2">
      <c r="A376" s="129">
        <v>30</v>
      </c>
      <c r="B376" s="15" t="s">
        <v>329</v>
      </c>
      <c r="C376" s="15">
        <v>5008</v>
      </c>
      <c r="D376" s="15">
        <v>501000</v>
      </c>
      <c r="E376" s="15" t="s">
        <v>472</v>
      </c>
      <c r="F376" s="15">
        <v>276359</v>
      </c>
      <c r="G376" s="15" t="s">
        <v>107</v>
      </c>
      <c r="H376" s="15">
        <v>4586.29</v>
      </c>
      <c r="I376" s="30">
        <v>297.83999999999997</v>
      </c>
      <c r="J376" s="30">
        <v>52.56</v>
      </c>
      <c r="K376" s="15">
        <v>1.1499999999999999</v>
      </c>
      <c r="L376" s="130">
        <v>1</v>
      </c>
    </row>
    <row r="377" spans="1:12" x14ac:dyDescent="0.2">
      <c r="A377" s="129">
        <v>30</v>
      </c>
      <c r="B377" s="15" t="s">
        <v>329</v>
      </c>
      <c r="C377" s="15">
        <v>5008</v>
      </c>
      <c r="D377" s="15">
        <v>501000</v>
      </c>
      <c r="E377" s="15" t="s">
        <v>472</v>
      </c>
      <c r="F377" s="15">
        <v>276360</v>
      </c>
      <c r="G377" s="15" t="s">
        <v>339</v>
      </c>
      <c r="H377" s="15">
        <v>15350.71</v>
      </c>
      <c r="I377" s="30">
        <v>267.24</v>
      </c>
      <c r="J377" s="30">
        <v>47.16</v>
      </c>
      <c r="K377" s="15">
        <v>0.31</v>
      </c>
      <c r="L377" s="130">
        <v>1</v>
      </c>
    </row>
    <row r="378" spans="1:12" x14ac:dyDescent="0.2">
      <c r="A378" s="129">
        <v>30</v>
      </c>
      <c r="B378" s="15" t="s">
        <v>329</v>
      </c>
      <c r="C378" s="15">
        <v>5008</v>
      </c>
      <c r="D378" s="15">
        <v>501000</v>
      </c>
      <c r="E378" s="15" t="s">
        <v>472</v>
      </c>
      <c r="F378" s="15">
        <v>276360</v>
      </c>
      <c r="G378" s="15" t="s">
        <v>333</v>
      </c>
      <c r="H378" s="15">
        <v>15350.71</v>
      </c>
      <c r="I378" s="30">
        <v>801.72</v>
      </c>
      <c r="J378" s="30">
        <v>141.47999999999999</v>
      </c>
      <c r="K378" s="15">
        <v>0.92</v>
      </c>
      <c r="L378" s="130">
        <v>3</v>
      </c>
    </row>
    <row r="379" spans="1:12" x14ac:dyDescent="0.2">
      <c r="A379" s="129">
        <v>30</v>
      </c>
      <c r="B379" s="15" t="s">
        <v>329</v>
      </c>
      <c r="C379" s="15">
        <v>5008</v>
      </c>
      <c r="D379" s="15">
        <v>501000</v>
      </c>
      <c r="E379" s="15" t="s">
        <v>472</v>
      </c>
      <c r="F379" s="15">
        <v>276360</v>
      </c>
      <c r="G379" s="15" t="s">
        <v>107</v>
      </c>
      <c r="H379" s="15">
        <v>15350.71</v>
      </c>
      <c r="I379" s="30">
        <v>595.67999999999995</v>
      </c>
      <c r="J379" s="30">
        <v>105.12</v>
      </c>
      <c r="K379" s="15">
        <v>0.68</v>
      </c>
      <c r="L379" s="130">
        <v>2</v>
      </c>
    </row>
    <row r="380" spans="1:12" x14ac:dyDescent="0.2">
      <c r="A380" s="129">
        <v>30</v>
      </c>
      <c r="B380" s="15" t="s">
        <v>329</v>
      </c>
      <c r="C380" s="15">
        <v>5008</v>
      </c>
      <c r="D380" s="15">
        <v>501000</v>
      </c>
      <c r="E380" s="15" t="s">
        <v>472</v>
      </c>
      <c r="F380" s="15">
        <v>276361</v>
      </c>
      <c r="G380" s="15" t="s">
        <v>333</v>
      </c>
      <c r="H380" s="15">
        <v>14748.89</v>
      </c>
      <c r="I380" s="30">
        <v>534.48</v>
      </c>
      <c r="J380" s="30">
        <v>94.32</v>
      </c>
      <c r="K380" s="15">
        <v>0.64</v>
      </c>
      <c r="L380" s="130">
        <v>2</v>
      </c>
    </row>
    <row r="381" spans="1:12" x14ac:dyDescent="0.2">
      <c r="A381" s="129">
        <v>30</v>
      </c>
      <c r="B381" s="15" t="s">
        <v>329</v>
      </c>
      <c r="C381" s="15">
        <v>5008</v>
      </c>
      <c r="D381" s="15">
        <v>501000</v>
      </c>
      <c r="E381" s="15" t="s">
        <v>472</v>
      </c>
      <c r="F381" s="15">
        <v>276361</v>
      </c>
      <c r="G381" s="15" t="s">
        <v>107</v>
      </c>
      <c r="H381" s="15">
        <v>14748.89</v>
      </c>
      <c r="I381" s="30">
        <v>297.83999999999997</v>
      </c>
      <c r="J381" s="30">
        <v>52.56</v>
      </c>
      <c r="K381" s="15">
        <v>0.36</v>
      </c>
      <c r="L381" s="130">
        <v>1</v>
      </c>
    </row>
    <row r="382" spans="1:12" x14ac:dyDescent="0.2">
      <c r="A382" s="129">
        <v>30</v>
      </c>
      <c r="B382" s="15" t="s">
        <v>329</v>
      </c>
      <c r="C382" s="15">
        <v>5008</v>
      </c>
      <c r="D382" s="15">
        <v>501000</v>
      </c>
      <c r="E382" s="15" t="s">
        <v>472</v>
      </c>
      <c r="F382" s="15">
        <v>276362</v>
      </c>
      <c r="G382" s="15" t="s">
        <v>107</v>
      </c>
      <c r="H382" s="15">
        <v>2776.84</v>
      </c>
      <c r="I382" s="30">
        <v>297.83999999999997</v>
      </c>
      <c r="J382" s="30">
        <v>52.56</v>
      </c>
      <c r="K382" s="15">
        <v>1.89</v>
      </c>
      <c r="L382" s="130">
        <v>1</v>
      </c>
    </row>
    <row r="383" spans="1:12" x14ac:dyDescent="0.2">
      <c r="A383" s="129">
        <v>30</v>
      </c>
      <c r="B383" s="15" t="s">
        <v>329</v>
      </c>
      <c r="C383" s="15">
        <v>5008</v>
      </c>
      <c r="D383" s="15">
        <v>501000</v>
      </c>
      <c r="E383" s="15" t="s">
        <v>472</v>
      </c>
      <c r="F383" s="15">
        <v>276363</v>
      </c>
      <c r="G383" s="15" t="s">
        <v>333</v>
      </c>
      <c r="H383" s="15">
        <v>16214.86</v>
      </c>
      <c r="I383" s="30">
        <v>534.48</v>
      </c>
      <c r="J383" s="30">
        <v>94.32</v>
      </c>
      <c r="K383" s="15">
        <v>0.57999999999999996</v>
      </c>
      <c r="L383" s="130">
        <v>2</v>
      </c>
    </row>
    <row r="384" spans="1:12" x14ac:dyDescent="0.2">
      <c r="A384" s="129">
        <v>30</v>
      </c>
      <c r="B384" s="15" t="s">
        <v>329</v>
      </c>
      <c r="C384" s="15">
        <v>5008</v>
      </c>
      <c r="D384" s="15">
        <v>501000</v>
      </c>
      <c r="E384" s="15" t="s">
        <v>472</v>
      </c>
      <c r="F384" s="15">
        <v>276364</v>
      </c>
      <c r="G384" s="15" t="s">
        <v>333</v>
      </c>
      <c r="H384" s="15">
        <v>8827.31</v>
      </c>
      <c r="I384" s="30">
        <v>534.48</v>
      </c>
      <c r="J384" s="30">
        <v>94.32</v>
      </c>
      <c r="K384" s="15">
        <v>1.07</v>
      </c>
      <c r="L384" s="130">
        <v>2</v>
      </c>
    </row>
    <row r="385" spans="1:12" x14ac:dyDescent="0.2">
      <c r="A385" s="129">
        <v>30</v>
      </c>
      <c r="B385" s="15" t="s">
        <v>329</v>
      </c>
      <c r="C385" s="15">
        <v>5008</v>
      </c>
      <c r="D385" s="15">
        <v>501000</v>
      </c>
      <c r="E385" s="15" t="s">
        <v>472</v>
      </c>
      <c r="F385" s="15">
        <v>276364</v>
      </c>
      <c r="G385" s="15" t="s">
        <v>107</v>
      </c>
      <c r="H385" s="15">
        <v>8827.31</v>
      </c>
      <c r="I385" s="30">
        <v>297.83999999999997</v>
      </c>
      <c r="J385" s="30">
        <v>52.56</v>
      </c>
      <c r="K385" s="15">
        <v>0.6</v>
      </c>
      <c r="L385" s="130">
        <v>1</v>
      </c>
    </row>
    <row r="386" spans="1:12" x14ac:dyDescent="0.2">
      <c r="A386" s="129">
        <v>30</v>
      </c>
      <c r="B386" s="15" t="s">
        <v>329</v>
      </c>
      <c r="C386" s="15">
        <v>5008</v>
      </c>
      <c r="D386" s="15">
        <v>501000</v>
      </c>
      <c r="E386" s="15" t="s">
        <v>472</v>
      </c>
      <c r="F386" s="15">
        <v>276365</v>
      </c>
      <c r="G386" s="15" t="s">
        <v>107</v>
      </c>
      <c r="H386" s="15">
        <v>13963.12</v>
      </c>
      <c r="I386" s="30">
        <v>297.83999999999997</v>
      </c>
      <c r="J386" s="30">
        <v>52.56</v>
      </c>
      <c r="K386" s="15">
        <v>0.38</v>
      </c>
      <c r="L386" s="130">
        <v>1</v>
      </c>
    </row>
    <row r="387" spans="1:12" x14ac:dyDescent="0.2">
      <c r="A387" s="129">
        <v>30</v>
      </c>
      <c r="B387" s="15" t="s">
        <v>329</v>
      </c>
      <c r="C387" s="15">
        <v>5008</v>
      </c>
      <c r="D387" s="15">
        <v>501000</v>
      </c>
      <c r="E387" s="15" t="s">
        <v>472</v>
      </c>
      <c r="F387" s="15">
        <v>276366</v>
      </c>
      <c r="G387" s="15" t="s">
        <v>339</v>
      </c>
      <c r="H387" s="15">
        <v>13711.13</v>
      </c>
      <c r="I387" s="30">
        <v>267.24</v>
      </c>
      <c r="J387" s="30">
        <v>47.16</v>
      </c>
      <c r="K387" s="15">
        <v>0.34</v>
      </c>
      <c r="L387" s="130">
        <v>1</v>
      </c>
    </row>
    <row r="388" spans="1:12" x14ac:dyDescent="0.2">
      <c r="A388" s="129">
        <v>30</v>
      </c>
      <c r="B388" s="15" t="s">
        <v>329</v>
      </c>
      <c r="C388" s="15">
        <v>5008</v>
      </c>
      <c r="D388" s="15">
        <v>501000</v>
      </c>
      <c r="E388" s="15" t="s">
        <v>472</v>
      </c>
      <c r="F388" s="15">
        <v>276366</v>
      </c>
      <c r="G388" s="15" t="s">
        <v>333</v>
      </c>
      <c r="H388" s="15">
        <v>13711.13</v>
      </c>
      <c r="I388" s="30">
        <v>534.48</v>
      </c>
      <c r="J388" s="30">
        <v>94.32</v>
      </c>
      <c r="K388" s="15">
        <v>0.69</v>
      </c>
      <c r="L388" s="130">
        <v>2</v>
      </c>
    </row>
    <row r="389" spans="1:12" x14ac:dyDescent="0.2">
      <c r="A389" s="129">
        <v>30</v>
      </c>
      <c r="B389" s="15" t="s">
        <v>329</v>
      </c>
      <c r="C389" s="15">
        <v>5008</v>
      </c>
      <c r="D389" s="15">
        <v>501000</v>
      </c>
      <c r="E389" s="15" t="s">
        <v>472</v>
      </c>
      <c r="F389" s="15">
        <v>276366</v>
      </c>
      <c r="G389" s="15" t="s">
        <v>107</v>
      </c>
      <c r="H389" s="15">
        <v>13711.13</v>
      </c>
      <c r="I389" s="30">
        <v>1489.2</v>
      </c>
      <c r="J389" s="30">
        <v>262.8</v>
      </c>
      <c r="K389" s="15">
        <v>1.92</v>
      </c>
      <c r="L389" s="130">
        <v>5</v>
      </c>
    </row>
    <row r="390" spans="1:12" x14ac:dyDescent="0.2">
      <c r="A390" s="129">
        <v>30</v>
      </c>
      <c r="B390" s="15" t="s">
        <v>329</v>
      </c>
      <c r="C390" s="15">
        <v>5008</v>
      </c>
      <c r="D390" s="15">
        <v>501000</v>
      </c>
      <c r="E390" s="15" t="s">
        <v>472</v>
      </c>
      <c r="F390" s="15">
        <v>276367</v>
      </c>
      <c r="G390" s="15" t="s">
        <v>333</v>
      </c>
      <c r="H390" s="15">
        <v>22211.51</v>
      </c>
      <c r="I390" s="30">
        <v>534.48</v>
      </c>
      <c r="J390" s="30">
        <v>94.32</v>
      </c>
      <c r="K390" s="15">
        <v>0.42</v>
      </c>
      <c r="L390" s="130">
        <v>2</v>
      </c>
    </row>
    <row r="391" spans="1:12" x14ac:dyDescent="0.2">
      <c r="A391" s="129">
        <v>30</v>
      </c>
      <c r="B391" s="15" t="s">
        <v>329</v>
      </c>
      <c r="C391" s="15">
        <v>5008</v>
      </c>
      <c r="D391" s="15">
        <v>501000</v>
      </c>
      <c r="E391" s="15" t="s">
        <v>472</v>
      </c>
      <c r="F391" s="15">
        <v>276367</v>
      </c>
      <c r="G391" s="15" t="s">
        <v>107</v>
      </c>
      <c r="H391" s="15">
        <v>22211.51</v>
      </c>
      <c r="I391" s="30">
        <v>595.67999999999995</v>
      </c>
      <c r="J391" s="30">
        <v>105.12</v>
      </c>
      <c r="K391" s="15">
        <v>0.47</v>
      </c>
      <c r="L391" s="130">
        <v>2</v>
      </c>
    </row>
    <row r="392" spans="1:12" x14ac:dyDescent="0.2">
      <c r="A392" s="129">
        <v>30</v>
      </c>
      <c r="B392" s="15" t="s">
        <v>329</v>
      </c>
      <c r="C392" s="15">
        <v>5008</v>
      </c>
      <c r="D392" s="15">
        <v>501000</v>
      </c>
      <c r="E392" s="15" t="s">
        <v>472</v>
      </c>
      <c r="F392" s="15">
        <v>276368</v>
      </c>
      <c r="G392" s="15" t="s">
        <v>107</v>
      </c>
      <c r="H392" s="15">
        <v>2507.0500000000002</v>
      </c>
      <c r="I392" s="30">
        <v>297.83999999999997</v>
      </c>
      <c r="J392" s="30">
        <v>52.56</v>
      </c>
      <c r="K392" s="15">
        <v>2.1</v>
      </c>
      <c r="L392" s="130">
        <v>1</v>
      </c>
    </row>
    <row r="393" spans="1:12" x14ac:dyDescent="0.2">
      <c r="A393" s="129">
        <v>30</v>
      </c>
      <c r="B393" s="15" t="s">
        <v>329</v>
      </c>
      <c r="C393" s="15">
        <v>5008</v>
      </c>
      <c r="D393" s="15">
        <v>501000</v>
      </c>
      <c r="E393" s="15" t="s">
        <v>472</v>
      </c>
      <c r="F393" s="15">
        <v>276369</v>
      </c>
      <c r="G393" s="15" t="s">
        <v>107</v>
      </c>
      <c r="H393" s="15">
        <v>7947.01</v>
      </c>
      <c r="I393" s="30">
        <v>297.83999999999997</v>
      </c>
      <c r="J393" s="30">
        <v>52.56</v>
      </c>
      <c r="K393" s="15">
        <v>0.66</v>
      </c>
      <c r="L393" s="130">
        <v>1</v>
      </c>
    </row>
    <row r="394" spans="1:12" x14ac:dyDescent="0.2">
      <c r="A394" s="129">
        <v>30</v>
      </c>
      <c r="B394" s="15" t="s">
        <v>329</v>
      </c>
      <c r="C394" s="15">
        <v>5008</v>
      </c>
      <c r="D394" s="15">
        <v>501000</v>
      </c>
      <c r="E394" s="15" t="s">
        <v>472</v>
      </c>
      <c r="F394" s="15">
        <v>276370</v>
      </c>
      <c r="G394" s="15" t="s">
        <v>333</v>
      </c>
      <c r="H394" s="15">
        <v>19957.97</v>
      </c>
      <c r="I394" s="30">
        <v>267.24</v>
      </c>
      <c r="J394" s="30">
        <v>47.16</v>
      </c>
      <c r="K394" s="15">
        <v>0.24</v>
      </c>
      <c r="L394" s="130">
        <v>1</v>
      </c>
    </row>
    <row r="395" spans="1:12" x14ac:dyDescent="0.2">
      <c r="A395" s="129">
        <v>30</v>
      </c>
      <c r="B395" s="15" t="s">
        <v>329</v>
      </c>
      <c r="C395" s="15">
        <v>5008</v>
      </c>
      <c r="D395" s="15">
        <v>501000</v>
      </c>
      <c r="E395" s="15" t="s">
        <v>472</v>
      </c>
      <c r="F395" s="15">
        <v>276370</v>
      </c>
      <c r="G395" s="15" t="s">
        <v>107</v>
      </c>
      <c r="H395" s="15">
        <v>19957.97</v>
      </c>
      <c r="I395" s="30">
        <v>893.52</v>
      </c>
      <c r="J395" s="30">
        <v>157.68</v>
      </c>
      <c r="K395" s="15">
        <v>0.79</v>
      </c>
      <c r="L395" s="130">
        <v>3</v>
      </c>
    </row>
    <row r="396" spans="1:12" x14ac:dyDescent="0.2">
      <c r="A396" s="129">
        <v>30</v>
      </c>
      <c r="B396" s="15" t="s">
        <v>329</v>
      </c>
      <c r="C396" s="15">
        <v>5008</v>
      </c>
      <c r="D396" s="15">
        <v>501000</v>
      </c>
      <c r="E396" s="15" t="s">
        <v>472</v>
      </c>
      <c r="F396" s="15">
        <v>276371</v>
      </c>
      <c r="G396" s="15" t="s">
        <v>339</v>
      </c>
      <c r="H396" s="15">
        <v>14181.57</v>
      </c>
      <c r="I396" s="30">
        <v>534.48</v>
      </c>
      <c r="J396" s="30">
        <v>94.32</v>
      </c>
      <c r="K396" s="15">
        <v>0.67</v>
      </c>
      <c r="L396" s="130">
        <v>2</v>
      </c>
    </row>
    <row r="397" spans="1:12" x14ac:dyDescent="0.2">
      <c r="A397" s="129">
        <v>30</v>
      </c>
      <c r="B397" s="15" t="s">
        <v>329</v>
      </c>
      <c r="C397" s="15">
        <v>5008</v>
      </c>
      <c r="D397" s="15">
        <v>501000</v>
      </c>
      <c r="E397" s="15" t="s">
        <v>472</v>
      </c>
      <c r="F397" s="15">
        <v>276371</v>
      </c>
      <c r="G397" s="15" t="s">
        <v>333</v>
      </c>
      <c r="H397" s="15">
        <v>14181.57</v>
      </c>
      <c r="I397" s="30">
        <v>534.48</v>
      </c>
      <c r="J397" s="30">
        <v>94.32</v>
      </c>
      <c r="K397" s="15">
        <v>0.67</v>
      </c>
      <c r="L397" s="130">
        <v>2</v>
      </c>
    </row>
    <row r="398" spans="1:12" x14ac:dyDescent="0.2">
      <c r="A398" s="129">
        <v>30</v>
      </c>
      <c r="B398" s="15" t="s">
        <v>329</v>
      </c>
      <c r="C398" s="15">
        <v>5008</v>
      </c>
      <c r="D398" s="15">
        <v>501000</v>
      </c>
      <c r="E398" s="15" t="s">
        <v>472</v>
      </c>
      <c r="F398" s="15">
        <v>276371</v>
      </c>
      <c r="G398" s="15" t="s">
        <v>107</v>
      </c>
      <c r="H398" s="15">
        <v>14181.57</v>
      </c>
      <c r="I398" s="30">
        <v>297.83999999999997</v>
      </c>
      <c r="J398" s="30">
        <v>52.56</v>
      </c>
      <c r="K398" s="15">
        <v>0.37</v>
      </c>
      <c r="L398" s="130">
        <v>1</v>
      </c>
    </row>
    <row r="399" spans="1:12" x14ac:dyDescent="0.2">
      <c r="A399" s="129">
        <v>30</v>
      </c>
      <c r="B399" s="15" t="s">
        <v>329</v>
      </c>
      <c r="C399" s="15">
        <v>5008</v>
      </c>
      <c r="D399" s="15">
        <v>501000</v>
      </c>
      <c r="E399" s="15" t="s">
        <v>472</v>
      </c>
      <c r="F399" s="15">
        <v>276372</v>
      </c>
      <c r="G399" s="15" t="s">
        <v>333</v>
      </c>
      <c r="H399" s="15">
        <v>7327.66</v>
      </c>
      <c r="I399" s="30">
        <v>267.24</v>
      </c>
      <c r="J399" s="30">
        <v>47.16</v>
      </c>
      <c r="K399" s="15">
        <v>0.64</v>
      </c>
      <c r="L399" s="130">
        <v>1</v>
      </c>
    </row>
    <row r="400" spans="1:12" x14ac:dyDescent="0.2">
      <c r="A400" s="129">
        <v>30</v>
      </c>
      <c r="B400" s="15" t="s">
        <v>329</v>
      </c>
      <c r="C400" s="15">
        <v>5008</v>
      </c>
      <c r="D400" s="15">
        <v>501000</v>
      </c>
      <c r="E400" s="15" t="s">
        <v>472</v>
      </c>
      <c r="F400" s="15">
        <v>276372</v>
      </c>
      <c r="G400" s="15" t="s">
        <v>107</v>
      </c>
      <c r="H400" s="15">
        <v>7327.66</v>
      </c>
      <c r="I400" s="30">
        <v>297.83999999999997</v>
      </c>
      <c r="J400" s="30">
        <v>52.56</v>
      </c>
      <c r="K400" s="15">
        <v>0.72</v>
      </c>
      <c r="L400" s="130">
        <v>1</v>
      </c>
    </row>
    <row r="401" spans="1:12" x14ac:dyDescent="0.2">
      <c r="A401" s="129">
        <v>30</v>
      </c>
      <c r="B401" s="15" t="s">
        <v>329</v>
      </c>
      <c r="C401" s="15">
        <v>5008</v>
      </c>
      <c r="D401" s="15">
        <v>501000</v>
      </c>
      <c r="E401" s="15" t="s">
        <v>472</v>
      </c>
      <c r="F401" s="15">
        <v>276374</v>
      </c>
      <c r="G401" s="15" t="s">
        <v>333</v>
      </c>
      <c r="H401" s="15">
        <v>7420.12</v>
      </c>
      <c r="I401" s="30">
        <v>267.24</v>
      </c>
      <c r="J401" s="30">
        <v>47.16</v>
      </c>
      <c r="K401" s="15">
        <v>0.64</v>
      </c>
      <c r="L401" s="130">
        <v>1</v>
      </c>
    </row>
    <row r="402" spans="1:12" x14ac:dyDescent="0.2">
      <c r="A402" s="129">
        <v>30</v>
      </c>
      <c r="B402" s="15" t="s">
        <v>329</v>
      </c>
      <c r="C402" s="15">
        <v>5008</v>
      </c>
      <c r="D402" s="15">
        <v>501000</v>
      </c>
      <c r="E402" s="15" t="s">
        <v>472</v>
      </c>
      <c r="F402" s="15">
        <v>276374</v>
      </c>
      <c r="G402" s="15" t="s">
        <v>107</v>
      </c>
      <c r="H402" s="15">
        <v>7420.12</v>
      </c>
      <c r="I402" s="30">
        <v>297.83999999999997</v>
      </c>
      <c r="J402" s="30">
        <v>52.56</v>
      </c>
      <c r="K402" s="15">
        <v>0.71</v>
      </c>
      <c r="L402" s="130">
        <v>1</v>
      </c>
    </row>
    <row r="403" spans="1:12" x14ac:dyDescent="0.2">
      <c r="A403" s="129">
        <v>30</v>
      </c>
      <c r="B403" s="15" t="s">
        <v>329</v>
      </c>
      <c r="C403" s="15">
        <v>5008</v>
      </c>
      <c r="D403" s="15">
        <v>501000</v>
      </c>
      <c r="E403" s="15" t="s">
        <v>472</v>
      </c>
      <c r="F403" s="15">
        <v>276375</v>
      </c>
      <c r="G403" s="15" t="s">
        <v>333</v>
      </c>
      <c r="H403" s="15">
        <v>27083.05</v>
      </c>
      <c r="I403" s="30">
        <v>801.72</v>
      </c>
      <c r="J403" s="30">
        <v>141.47999999999999</v>
      </c>
      <c r="K403" s="15">
        <v>0.52</v>
      </c>
      <c r="L403" s="130">
        <v>3</v>
      </c>
    </row>
    <row r="404" spans="1:12" x14ac:dyDescent="0.2">
      <c r="A404" s="129">
        <v>30</v>
      </c>
      <c r="B404" s="15" t="s">
        <v>329</v>
      </c>
      <c r="C404" s="15">
        <v>5008</v>
      </c>
      <c r="D404" s="15">
        <v>501000</v>
      </c>
      <c r="E404" s="15" t="s">
        <v>472</v>
      </c>
      <c r="F404" s="15">
        <v>276375</v>
      </c>
      <c r="G404" s="15" t="s">
        <v>107</v>
      </c>
      <c r="H404" s="15">
        <v>27083.05</v>
      </c>
      <c r="I404" s="30">
        <v>1191.3599999999999</v>
      </c>
      <c r="J404" s="30">
        <v>210.24</v>
      </c>
      <c r="K404" s="15">
        <v>0.78</v>
      </c>
      <c r="L404" s="130">
        <v>4</v>
      </c>
    </row>
    <row r="405" spans="1:12" x14ac:dyDescent="0.2">
      <c r="A405" s="129">
        <v>30</v>
      </c>
      <c r="B405" s="15" t="s">
        <v>329</v>
      </c>
      <c r="C405" s="15">
        <v>5008</v>
      </c>
      <c r="D405" s="15">
        <v>501000</v>
      </c>
      <c r="E405" s="15" t="s">
        <v>472</v>
      </c>
      <c r="F405" s="15">
        <v>276376</v>
      </c>
      <c r="G405" s="15" t="s">
        <v>333</v>
      </c>
      <c r="H405" s="15">
        <v>8541.3700000000008</v>
      </c>
      <c r="I405" s="30">
        <v>267.24</v>
      </c>
      <c r="J405" s="30">
        <v>47.16</v>
      </c>
      <c r="K405" s="15">
        <v>0.55000000000000004</v>
      </c>
      <c r="L405" s="130">
        <v>1</v>
      </c>
    </row>
    <row r="406" spans="1:12" x14ac:dyDescent="0.2">
      <c r="A406" s="129">
        <v>30</v>
      </c>
      <c r="B406" s="15" t="s">
        <v>329</v>
      </c>
      <c r="C406" s="15">
        <v>5008</v>
      </c>
      <c r="D406" s="15">
        <v>501000</v>
      </c>
      <c r="E406" s="15" t="s">
        <v>472</v>
      </c>
      <c r="F406" s="15">
        <v>276376</v>
      </c>
      <c r="G406" s="15" t="s">
        <v>107</v>
      </c>
      <c r="H406" s="15">
        <v>8541.3700000000008</v>
      </c>
      <c r="I406" s="30">
        <v>297.83999999999997</v>
      </c>
      <c r="J406" s="30">
        <v>52.56</v>
      </c>
      <c r="K406" s="15">
        <v>0.62</v>
      </c>
      <c r="L406" s="130">
        <v>1</v>
      </c>
    </row>
    <row r="407" spans="1:12" x14ac:dyDescent="0.2">
      <c r="A407" s="129">
        <v>30</v>
      </c>
      <c r="B407" s="15" t="s">
        <v>329</v>
      </c>
      <c r="C407" s="15">
        <v>5008</v>
      </c>
      <c r="D407" s="15">
        <v>501000</v>
      </c>
      <c r="E407" s="15" t="s">
        <v>472</v>
      </c>
      <c r="F407" s="15">
        <v>276377</v>
      </c>
      <c r="G407" s="15" t="s">
        <v>333</v>
      </c>
      <c r="H407" s="15">
        <v>7314.14</v>
      </c>
      <c r="I407" s="30">
        <v>534.48</v>
      </c>
      <c r="J407" s="30">
        <v>94.32</v>
      </c>
      <c r="K407" s="15">
        <v>1.29</v>
      </c>
      <c r="L407" s="130">
        <v>2</v>
      </c>
    </row>
    <row r="408" spans="1:12" x14ac:dyDescent="0.2">
      <c r="A408" s="129">
        <v>30</v>
      </c>
      <c r="B408" s="15" t="s">
        <v>329</v>
      </c>
      <c r="C408" s="15">
        <v>5008</v>
      </c>
      <c r="D408" s="15">
        <v>501000</v>
      </c>
      <c r="E408" s="15" t="s">
        <v>472</v>
      </c>
      <c r="F408" s="15">
        <v>276377</v>
      </c>
      <c r="G408" s="15" t="s">
        <v>107</v>
      </c>
      <c r="H408" s="15">
        <v>7314.14</v>
      </c>
      <c r="I408" s="30">
        <v>297.83999999999997</v>
      </c>
      <c r="J408" s="30">
        <v>52.56</v>
      </c>
      <c r="K408" s="15">
        <v>0.72</v>
      </c>
      <c r="L408" s="130">
        <v>1</v>
      </c>
    </row>
    <row r="409" spans="1:12" x14ac:dyDescent="0.2">
      <c r="A409" s="129">
        <v>30</v>
      </c>
      <c r="B409" s="15" t="s">
        <v>329</v>
      </c>
      <c r="C409" s="15">
        <v>5008</v>
      </c>
      <c r="D409" s="15">
        <v>501000</v>
      </c>
      <c r="E409" s="15" t="s">
        <v>472</v>
      </c>
      <c r="F409" s="15">
        <v>276378</v>
      </c>
      <c r="G409" s="15" t="s">
        <v>333</v>
      </c>
      <c r="H409" s="15">
        <v>12883.13</v>
      </c>
      <c r="I409" s="30">
        <v>534.48</v>
      </c>
      <c r="J409" s="30">
        <v>94.32</v>
      </c>
      <c r="K409" s="15">
        <v>0.73</v>
      </c>
      <c r="L409" s="130">
        <v>2</v>
      </c>
    </row>
    <row r="410" spans="1:12" x14ac:dyDescent="0.2">
      <c r="A410" s="129">
        <v>30</v>
      </c>
      <c r="B410" s="15" t="s">
        <v>329</v>
      </c>
      <c r="C410" s="15">
        <v>5008</v>
      </c>
      <c r="D410" s="15">
        <v>501000</v>
      </c>
      <c r="E410" s="15" t="s">
        <v>472</v>
      </c>
      <c r="F410" s="15">
        <v>276378</v>
      </c>
      <c r="G410" s="15" t="s">
        <v>107</v>
      </c>
      <c r="H410" s="15">
        <v>12883.13</v>
      </c>
      <c r="I410" s="30">
        <v>297.83999999999997</v>
      </c>
      <c r="J410" s="30">
        <v>52.56</v>
      </c>
      <c r="K410" s="15">
        <v>0.41</v>
      </c>
      <c r="L410" s="130">
        <v>1</v>
      </c>
    </row>
    <row r="411" spans="1:12" x14ac:dyDescent="0.2">
      <c r="A411" s="129">
        <v>30</v>
      </c>
      <c r="B411" s="15" t="s">
        <v>329</v>
      </c>
      <c r="C411" s="15">
        <v>5008</v>
      </c>
      <c r="D411" s="15">
        <v>501000</v>
      </c>
      <c r="E411" s="15" t="s">
        <v>472</v>
      </c>
      <c r="F411" s="15">
        <v>276379</v>
      </c>
      <c r="G411" s="15" t="s">
        <v>107</v>
      </c>
      <c r="H411" s="15">
        <v>3096.31</v>
      </c>
      <c r="I411" s="30">
        <v>297.83999999999997</v>
      </c>
      <c r="J411" s="30">
        <v>52.56</v>
      </c>
      <c r="K411" s="15">
        <v>1.7</v>
      </c>
      <c r="L411" s="130">
        <v>1</v>
      </c>
    </row>
    <row r="412" spans="1:12" x14ac:dyDescent="0.2">
      <c r="A412" s="129">
        <v>30</v>
      </c>
      <c r="B412" s="15" t="s">
        <v>329</v>
      </c>
      <c r="C412" s="15">
        <v>5008</v>
      </c>
      <c r="D412" s="15">
        <v>501000</v>
      </c>
      <c r="E412" s="15" t="s">
        <v>472</v>
      </c>
      <c r="F412" s="15">
        <v>276381</v>
      </c>
      <c r="G412" s="15" t="s">
        <v>333</v>
      </c>
      <c r="H412" s="15">
        <v>1737.01</v>
      </c>
      <c r="I412" s="30">
        <v>267.24</v>
      </c>
      <c r="J412" s="30">
        <v>47.16</v>
      </c>
      <c r="K412" s="15">
        <v>2.72</v>
      </c>
      <c r="L412" s="130">
        <v>1</v>
      </c>
    </row>
    <row r="413" spans="1:12" x14ac:dyDescent="0.2">
      <c r="A413" s="129">
        <v>30</v>
      </c>
      <c r="B413" s="15" t="s">
        <v>329</v>
      </c>
      <c r="C413" s="15">
        <v>5008</v>
      </c>
      <c r="D413" s="15">
        <v>501000</v>
      </c>
      <c r="E413" s="15" t="s">
        <v>472</v>
      </c>
      <c r="F413" s="15">
        <v>276382</v>
      </c>
      <c r="G413" s="15" t="s">
        <v>107</v>
      </c>
      <c r="H413" s="15">
        <v>2171.71</v>
      </c>
      <c r="I413" s="30">
        <v>297.83999999999997</v>
      </c>
      <c r="J413" s="30">
        <v>52.56</v>
      </c>
      <c r="K413" s="15">
        <v>2.42</v>
      </c>
      <c r="L413" s="130">
        <v>1</v>
      </c>
    </row>
    <row r="414" spans="1:12" x14ac:dyDescent="0.2">
      <c r="A414" s="129">
        <v>30</v>
      </c>
      <c r="B414" s="15" t="s">
        <v>329</v>
      </c>
      <c r="C414" s="15">
        <v>5008</v>
      </c>
      <c r="D414" s="15">
        <v>501000</v>
      </c>
      <c r="E414" s="15" t="s">
        <v>472</v>
      </c>
      <c r="F414" s="15">
        <v>276383</v>
      </c>
      <c r="G414" s="15" t="s">
        <v>333</v>
      </c>
      <c r="H414" s="15">
        <v>5636.47</v>
      </c>
      <c r="I414" s="30">
        <v>267.24</v>
      </c>
      <c r="J414" s="30">
        <v>47.16</v>
      </c>
      <c r="K414" s="15">
        <v>0.84</v>
      </c>
      <c r="L414" s="130">
        <v>1</v>
      </c>
    </row>
    <row r="415" spans="1:12" x14ac:dyDescent="0.2">
      <c r="A415" s="129">
        <v>30</v>
      </c>
      <c r="B415" s="15" t="s">
        <v>329</v>
      </c>
      <c r="C415" s="15">
        <v>5008</v>
      </c>
      <c r="D415" s="15">
        <v>501000</v>
      </c>
      <c r="E415" s="15" t="s">
        <v>472</v>
      </c>
      <c r="F415" s="15">
        <v>276383</v>
      </c>
      <c r="G415" s="15" t="s">
        <v>107</v>
      </c>
      <c r="H415" s="15">
        <v>5636.47</v>
      </c>
      <c r="I415" s="30">
        <v>297.83999999999997</v>
      </c>
      <c r="J415" s="30">
        <v>52.56</v>
      </c>
      <c r="K415" s="15">
        <v>0.93</v>
      </c>
      <c r="L415" s="130">
        <v>1</v>
      </c>
    </row>
    <row r="416" spans="1:12" x14ac:dyDescent="0.2">
      <c r="A416" s="129">
        <v>30</v>
      </c>
      <c r="B416" s="15" t="s">
        <v>329</v>
      </c>
      <c r="C416" s="15">
        <v>5008</v>
      </c>
      <c r="D416" s="15">
        <v>501000</v>
      </c>
      <c r="E416" s="15" t="s">
        <v>472</v>
      </c>
      <c r="F416" s="15">
        <v>276384</v>
      </c>
      <c r="G416" s="15" t="s">
        <v>339</v>
      </c>
      <c r="H416" s="15">
        <v>27494.15</v>
      </c>
      <c r="I416" s="30">
        <v>267.24</v>
      </c>
      <c r="J416" s="30">
        <v>47.16</v>
      </c>
      <c r="K416" s="15">
        <v>0.17</v>
      </c>
      <c r="L416" s="130">
        <v>1</v>
      </c>
    </row>
    <row r="417" spans="1:12" x14ac:dyDescent="0.2">
      <c r="A417" s="129">
        <v>30</v>
      </c>
      <c r="B417" s="15" t="s">
        <v>329</v>
      </c>
      <c r="C417" s="15">
        <v>5008</v>
      </c>
      <c r="D417" s="15">
        <v>501000</v>
      </c>
      <c r="E417" s="15" t="s">
        <v>472</v>
      </c>
      <c r="F417" s="15">
        <v>276384</v>
      </c>
      <c r="G417" s="15" t="s">
        <v>333</v>
      </c>
      <c r="H417" s="15">
        <v>27494.15</v>
      </c>
      <c r="I417" s="30">
        <v>534.48</v>
      </c>
      <c r="J417" s="30">
        <v>94.32</v>
      </c>
      <c r="K417" s="15">
        <v>0.34</v>
      </c>
      <c r="L417" s="130">
        <v>2</v>
      </c>
    </row>
    <row r="418" spans="1:12" x14ac:dyDescent="0.2">
      <c r="A418" s="129">
        <v>30</v>
      </c>
      <c r="B418" s="15" t="s">
        <v>329</v>
      </c>
      <c r="C418" s="15">
        <v>5008</v>
      </c>
      <c r="D418" s="15">
        <v>501000</v>
      </c>
      <c r="E418" s="15" t="s">
        <v>472</v>
      </c>
      <c r="F418" s="15">
        <v>276384</v>
      </c>
      <c r="G418" s="15" t="s">
        <v>107</v>
      </c>
      <c r="H418" s="15">
        <v>27494.15</v>
      </c>
      <c r="I418" s="30">
        <v>297.83999999999997</v>
      </c>
      <c r="J418" s="30">
        <v>52.56</v>
      </c>
      <c r="K418" s="15">
        <v>0.19</v>
      </c>
      <c r="L418" s="130">
        <v>1</v>
      </c>
    </row>
    <row r="419" spans="1:12" x14ac:dyDescent="0.2">
      <c r="A419" s="129">
        <v>30</v>
      </c>
      <c r="B419" s="15" t="s">
        <v>329</v>
      </c>
      <c r="C419" s="15">
        <v>5008</v>
      </c>
      <c r="D419" s="15">
        <v>501000</v>
      </c>
      <c r="E419" s="15" t="s">
        <v>472</v>
      </c>
      <c r="F419" s="15">
        <v>276385</v>
      </c>
      <c r="G419" s="15" t="s">
        <v>333</v>
      </c>
      <c r="H419" s="15">
        <v>4070.86</v>
      </c>
      <c r="I419" s="30">
        <v>267.24</v>
      </c>
      <c r="J419" s="30">
        <v>47.16</v>
      </c>
      <c r="K419" s="15">
        <v>1.1599999999999999</v>
      </c>
      <c r="L419" s="130">
        <v>1</v>
      </c>
    </row>
    <row r="420" spans="1:12" x14ac:dyDescent="0.2">
      <c r="A420" s="129">
        <v>30</v>
      </c>
      <c r="B420" s="15" t="s">
        <v>329</v>
      </c>
      <c r="C420" s="15">
        <v>5008</v>
      </c>
      <c r="D420" s="15">
        <v>501000</v>
      </c>
      <c r="E420" s="15" t="s">
        <v>472</v>
      </c>
      <c r="F420" s="15">
        <v>276385</v>
      </c>
      <c r="G420" s="15" t="s">
        <v>107</v>
      </c>
      <c r="H420" s="15">
        <v>4070.86</v>
      </c>
      <c r="I420" s="30">
        <v>297.83999999999997</v>
      </c>
      <c r="J420" s="30">
        <v>52.56</v>
      </c>
      <c r="K420" s="15">
        <v>1.29</v>
      </c>
      <c r="L420" s="130">
        <v>1</v>
      </c>
    </row>
    <row r="421" spans="1:12" x14ac:dyDescent="0.2">
      <c r="A421" s="129">
        <v>30</v>
      </c>
      <c r="B421" s="15" t="s">
        <v>329</v>
      </c>
      <c r="C421" s="15">
        <v>5008</v>
      </c>
      <c r="D421" s="15">
        <v>501000</v>
      </c>
      <c r="E421" s="15" t="s">
        <v>472</v>
      </c>
      <c r="F421" s="15">
        <v>276386</v>
      </c>
      <c r="G421" s="15" t="s">
        <v>107</v>
      </c>
      <c r="H421" s="15">
        <v>3437.86</v>
      </c>
      <c r="I421" s="30">
        <v>297.83999999999997</v>
      </c>
      <c r="J421" s="30">
        <v>52.56</v>
      </c>
      <c r="K421" s="15">
        <v>1.53</v>
      </c>
      <c r="L421" s="130">
        <v>1</v>
      </c>
    </row>
    <row r="422" spans="1:12" x14ac:dyDescent="0.2">
      <c r="A422" s="129">
        <v>30</v>
      </c>
      <c r="B422" s="15" t="s">
        <v>329</v>
      </c>
      <c r="C422" s="15">
        <v>5008</v>
      </c>
      <c r="D422" s="15">
        <v>501000</v>
      </c>
      <c r="E422" s="15" t="s">
        <v>472</v>
      </c>
      <c r="F422" s="15">
        <v>276394</v>
      </c>
      <c r="G422" s="15" t="s">
        <v>339</v>
      </c>
      <c r="H422" s="15">
        <v>22572.11</v>
      </c>
      <c r="I422" s="30">
        <v>267.24</v>
      </c>
      <c r="J422" s="30">
        <v>47.16</v>
      </c>
      <c r="K422" s="15">
        <v>0.21</v>
      </c>
      <c r="L422" s="130">
        <v>1</v>
      </c>
    </row>
    <row r="423" spans="1:12" x14ac:dyDescent="0.2">
      <c r="A423" s="129">
        <v>30</v>
      </c>
      <c r="B423" s="15" t="s">
        <v>329</v>
      </c>
      <c r="C423" s="15">
        <v>5008</v>
      </c>
      <c r="D423" s="15">
        <v>501000</v>
      </c>
      <c r="E423" s="15" t="s">
        <v>472</v>
      </c>
      <c r="F423" s="15">
        <v>276394</v>
      </c>
      <c r="G423" s="15" t="s">
        <v>333</v>
      </c>
      <c r="H423" s="15">
        <v>22572.11</v>
      </c>
      <c r="I423" s="30">
        <v>1336.2</v>
      </c>
      <c r="J423" s="30">
        <v>235.8</v>
      </c>
      <c r="K423" s="15">
        <v>1.04</v>
      </c>
      <c r="L423" s="130">
        <v>5</v>
      </c>
    </row>
    <row r="424" spans="1:12" x14ac:dyDescent="0.2">
      <c r="A424" s="129">
        <v>30</v>
      </c>
      <c r="B424" s="15" t="s">
        <v>329</v>
      </c>
      <c r="C424" s="15">
        <v>5008</v>
      </c>
      <c r="D424" s="15">
        <v>501000</v>
      </c>
      <c r="E424" s="15" t="s">
        <v>472</v>
      </c>
      <c r="F424" s="15">
        <v>276394</v>
      </c>
      <c r="G424" s="15" t="s">
        <v>107</v>
      </c>
      <c r="H424" s="15">
        <v>22572.11</v>
      </c>
      <c r="I424" s="30">
        <v>595.67999999999995</v>
      </c>
      <c r="J424" s="30">
        <v>105.12</v>
      </c>
      <c r="K424" s="15">
        <v>0.47</v>
      </c>
      <c r="L424" s="130">
        <v>2</v>
      </c>
    </row>
    <row r="425" spans="1:12" x14ac:dyDescent="0.2">
      <c r="A425" s="129">
        <v>30</v>
      </c>
      <c r="B425" s="15" t="s">
        <v>329</v>
      </c>
      <c r="C425" s="15">
        <v>5008</v>
      </c>
      <c r="D425" s="15">
        <v>501000</v>
      </c>
      <c r="E425" s="15" t="s">
        <v>472</v>
      </c>
      <c r="F425" s="15">
        <v>276395</v>
      </c>
      <c r="G425" s="15" t="s">
        <v>339</v>
      </c>
      <c r="H425" s="15">
        <v>12988.28</v>
      </c>
      <c r="I425" s="30">
        <v>267.24</v>
      </c>
      <c r="J425" s="30">
        <v>47.16</v>
      </c>
      <c r="K425" s="15">
        <v>0.36</v>
      </c>
      <c r="L425" s="130">
        <v>1</v>
      </c>
    </row>
    <row r="426" spans="1:12" x14ac:dyDescent="0.2">
      <c r="A426" s="129">
        <v>30</v>
      </c>
      <c r="B426" s="15" t="s">
        <v>329</v>
      </c>
      <c r="C426" s="15">
        <v>5008</v>
      </c>
      <c r="D426" s="15">
        <v>501000</v>
      </c>
      <c r="E426" s="15" t="s">
        <v>472</v>
      </c>
      <c r="F426" s="15">
        <v>276395</v>
      </c>
      <c r="G426" s="15" t="s">
        <v>333</v>
      </c>
      <c r="H426" s="15">
        <v>12988.28</v>
      </c>
      <c r="I426" s="30">
        <v>534.48</v>
      </c>
      <c r="J426" s="30">
        <v>94.32</v>
      </c>
      <c r="K426" s="15">
        <v>0.73</v>
      </c>
      <c r="L426" s="130">
        <v>2</v>
      </c>
    </row>
    <row r="427" spans="1:12" x14ac:dyDescent="0.2">
      <c r="A427" s="129">
        <v>30</v>
      </c>
      <c r="B427" s="15" t="s">
        <v>329</v>
      </c>
      <c r="C427" s="15">
        <v>5008</v>
      </c>
      <c r="D427" s="15">
        <v>501000</v>
      </c>
      <c r="E427" s="15" t="s">
        <v>472</v>
      </c>
      <c r="F427" s="15">
        <v>276395</v>
      </c>
      <c r="G427" s="15" t="s">
        <v>107</v>
      </c>
      <c r="H427" s="15">
        <v>12988.28</v>
      </c>
      <c r="I427" s="30">
        <v>297.83999999999997</v>
      </c>
      <c r="J427" s="30">
        <v>52.56</v>
      </c>
      <c r="K427" s="15">
        <v>0.4</v>
      </c>
      <c r="L427" s="130">
        <v>1</v>
      </c>
    </row>
    <row r="428" spans="1:12" x14ac:dyDescent="0.2">
      <c r="A428" s="129">
        <v>30</v>
      </c>
      <c r="B428" s="15" t="s">
        <v>329</v>
      </c>
      <c r="C428" s="15">
        <v>5008</v>
      </c>
      <c r="D428" s="15">
        <v>501000</v>
      </c>
      <c r="E428" s="15" t="s">
        <v>472</v>
      </c>
      <c r="F428" s="15">
        <v>276396</v>
      </c>
      <c r="G428" s="15" t="s">
        <v>333</v>
      </c>
      <c r="H428" s="15">
        <v>10855.63</v>
      </c>
      <c r="I428" s="30">
        <v>534.48</v>
      </c>
      <c r="J428" s="30">
        <v>94.32</v>
      </c>
      <c r="K428" s="15">
        <v>0.87</v>
      </c>
      <c r="L428" s="130">
        <v>2</v>
      </c>
    </row>
    <row r="429" spans="1:12" x14ac:dyDescent="0.2">
      <c r="A429" s="129">
        <v>30</v>
      </c>
      <c r="B429" s="15" t="s">
        <v>329</v>
      </c>
      <c r="C429" s="15">
        <v>5008</v>
      </c>
      <c r="D429" s="15">
        <v>501000</v>
      </c>
      <c r="E429" s="15" t="s">
        <v>472</v>
      </c>
      <c r="F429" s="15">
        <v>276397</v>
      </c>
      <c r="G429" s="15" t="s">
        <v>107</v>
      </c>
      <c r="H429" s="15">
        <v>8096.05</v>
      </c>
      <c r="I429" s="30">
        <v>297.83999999999997</v>
      </c>
      <c r="J429" s="30">
        <v>52.56</v>
      </c>
      <c r="K429" s="15">
        <v>0.65</v>
      </c>
      <c r="L429" s="130">
        <v>1</v>
      </c>
    </row>
    <row r="430" spans="1:12" x14ac:dyDescent="0.2">
      <c r="A430" s="129">
        <v>30</v>
      </c>
      <c r="B430" s="15" t="s">
        <v>329</v>
      </c>
      <c r="C430" s="15">
        <v>5008</v>
      </c>
      <c r="D430" s="15">
        <v>501000</v>
      </c>
      <c r="E430" s="15" t="s">
        <v>472</v>
      </c>
      <c r="F430" s="15">
        <v>276398</v>
      </c>
      <c r="G430" s="15" t="s">
        <v>107</v>
      </c>
      <c r="H430" s="15">
        <v>11460.49</v>
      </c>
      <c r="I430" s="30">
        <v>297.83999999999997</v>
      </c>
      <c r="J430" s="30">
        <v>52.56</v>
      </c>
      <c r="K430" s="15">
        <v>0.46</v>
      </c>
      <c r="L430" s="130">
        <v>1</v>
      </c>
    </row>
    <row r="431" spans="1:12" x14ac:dyDescent="0.2">
      <c r="A431" s="129">
        <v>30</v>
      </c>
      <c r="B431" s="15" t="s">
        <v>329</v>
      </c>
      <c r="C431" s="15">
        <v>5008</v>
      </c>
      <c r="D431" s="15">
        <v>501000</v>
      </c>
      <c r="E431" s="15" t="s">
        <v>472</v>
      </c>
      <c r="F431" s="15">
        <v>276399</v>
      </c>
      <c r="G431" s="15" t="s">
        <v>107</v>
      </c>
      <c r="H431" s="15">
        <v>4331.41</v>
      </c>
      <c r="I431" s="30">
        <v>297.83999999999997</v>
      </c>
      <c r="J431" s="30">
        <v>52.56</v>
      </c>
      <c r="K431" s="15">
        <v>1.21</v>
      </c>
      <c r="L431" s="130">
        <v>1</v>
      </c>
    </row>
    <row r="432" spans="1:12" x14ac:dyDescent="0.2">
      <c r="A432" s="129">
        <v>30</v>
      </c>
      <c r="B432" s="15" t="s">
        <v>329</v>
      </c>
      <c r="C432" s="15">
        <v>5008</v>
      </c>
      <c r="D432" s="15">
        <v>501000</v>
      </c>
      <c r="E432" s="15" t="s">
        <v>472</v>
      </c>
      <c r="F432" s="15">
        <v>276400</v>
      </c>
      <c r="G432" s="15" t="s">
        <v>333</v>
      </c>
      <c r="H432" s="15">
        <v>10181.92</v>
      </c>
      <c r="I432" s="30">
        <v>267.24</v>
      </c>
      <c r="J432" s="30">
        <v>47.16</v>
      </c>
      <c r="K432" s="15">
        <v>0.46</v>
      </c>
      <c r="L432" s="130">
        <v>1</v>
      </c>
    </row>
    <row r="433" spans="1:12" x14ac:dyDescent="0.2">
      <c r="A433" s="129">
        <v>30</v>
      </c>
      <c r="B433" s="15" t="s">
        <v>329</v>
      </c>
      <c r="C433" s="15">
        <v>5008</v>
      </c>
      <c r="D433" s="15">
        <v>501000</v>
      </c>
      <c r="E433" s="15" t="s">
        <v>472</v>
      </c>
      <c r="F433" s="15">
        <v>276401</v>
      </c>
      <c r="G433" s="15" t="s">
        <v>339</v>
      </c>
      <c r="H433" s="15">
        <v>11341.67</v>
      </c>
      <c r="I433" s="30">
        <v>267.24</v>
      </c>
      <c r="J433" s="30">
        <v>47.16</v>
      </c>
      <c r="K433" s="15">
        <v>0.42</v>
      </c>
      <c r="L433" s="130">
        <v>1</v>
      </c>
    </row>
    <row r="434" spans="1:12" x14ac:dyDescent="0.2">
      <c r="A434" s="129">
        <v>30</v>
      </c>
      <c r="B434" s="15" t="s">
        <v>329</v>
      </c>
      <c r="C434" s="15">
        <v>5008</v>
      </c>
      <c r="D434" s="15">
        <v>501000</v>
      </c>
      <c r="E434" s="15" t="s">
        <v>472</v>
      </c>
      <c r="F434" s="15">
        <v>276401</v>
      </c>
      <c r="G434" s="15" t="s">
        <v>333</v>
      </c>
      <c r="H434" s="15">
        <v>11341.67</v>
      </c>
      <c r="I434" s="30">
        <v>267.24</v>
      </c>
      <c r="J434" s="30">
        <v>47.16</v>
      </c>
      <c r="K434" s="15">
        <v>0.42</v>
      </c>
      <c r="L434" s="130">
        <v>1</v>
      </c>
    </row>
    <row r="435" spans="1:12" x14ac:dyDescent="0.2">
      <c r="A435" s="129">
        <v>30</v>
      </c>
      <c r="B435" s="15" t="s">
        <v>329</v>
      </c>
      <c r="C435" s="15">
        <v>5008</v>
      </c>
      <c r="D435" s="15">
        <v>501000</v>
      </c>
      <c r="E435" s="15" t="s">
        <v>472</v>
      </c>
      <c r="F435" s="15">
        <v>276401</v>
      </c>
      <c r="G435" s="15" t="s">
        <v>107</v>
      </c>
      <c r="H435" s="15">
        <v>11341.67</v>
      </c>
      <c r="I435" s="30">
        <v>297.83999999999997</v>
      </c>
      <c r="J435" s="30">
        <v>52.56</v>
      </c>
      <c r="K435" s="15">
        <v>0.46</v>
      </c>
      <c r="L435" s="130">
        <v>1</v>
      </c>
    </row>
    <row r="436" spans="1:12" x14ac:dyDescent="0.2">
      <c r="A436" s="129">
        <v>30</v>
      </c>
      <c r="B436" s="15" t="s">
        <v>329</v>
      </c>
      <c r="C436" s="15">
        <v>5008</v>
      </c>
      <c r="D436" s="15">
        <v>501000</v>
      </c>
      <c r="E436" s="15" t="s">
        <v>472</v>
      </c>
      <c r="F436" s="15">
        <v>276402</v>
      </c>
      <c r="G436" s="15" t="s">
        <v>333</v>
      </c>
      <c r="H436" s="15">
        <v>11428.33</v>
      </c>
      <c r="I436" s="30">
        <v>267.24</v>
      </c>
      <c r="J436" s="30">
        <v>47.16</v>
      </c>
      <c r="K436" s="15">
        <v>0.41</v>
      </c>
      <c r="L436" s="130">
        <v>1</v>
      </c>
    </row>
    <row r="437" spans="1:12" x14ac:dyDescent="0.2">
      <c r="A437" s="129">
        <v>30</v>
      </c>
      <c r="B437" s="15" t="s">
        <v>329</v>
      </c>
      <c r="C437" s="15">
        <v>5008</v>
      </c>
      <c r="D437" s="15">
        <v>501000</v>
      </c>
      <c r="E437" s="15" t="s">
        <v>472</v>
      </c>
      <c r="F437" s="15">
        <v>276402</v>
      </c>
      <c r="G437" s="15" t="s">
        <v>107</v>
      </c>
      <c r="H437" s="15">
        <v>11428.33</v>
      </c>
      <c r="I437" s="30">
        <v>297.83999999999997</v>
      </c>
      <c r="J437" s="30">
        <v>52.56</v>
      </c>
      <c r="K437" s="15">
        <v>0.46</v>
      </c>
      <c r="L437" s="130">
        <v>1</v>
      </c>
    </row>
    <row r="438" spans="1:12" x14ac:dyDescent="0.2">
      <c r="A438" s="129">
        <v>30</v>
      </c>
      <c r="B438" s="15" t="s">
        <v>329</v>
      </c>
      <c r="C438" s="15">
        <v>5008</v>
      </c>
      <c r="D438" s="15">
        <v>501000</v>
      </c>
      <c r="E438" s="15" t="s">
        <v>472</v>
      </c>
      <c r="F438" s="15">
        <v>276403</v>
      </c>
      <c r="G438" s="15" t="s">
        <v>339</v>
      </c>
      <c r="H438" s="15">
        <v>18825.68</v>
      </c>
      <c r="I438" s="30">
        <v>534.48</v>
      </c>
      <c r="J438" s="30">
        <v>94.32</v>
      </c>
      <c r="K438" s="15">
        <v>0.5</v>
      </c>
      <c r="L438" s="130">
        <v>2</v>
      </c>
    </row>
    <row r="439" spans="1:12" x14ac:dyDescent="0.2">
      <c r="A439" s="129">
        <v>30</v>
      </c>
      <c r="B439" s="15" t="s">
        <v>329</v>
      </c>
      <c r="C439" s="15">
        <v>5008</v>
      </c>
      <c r="D439" s="15">
        <v>501000</v>
      </c>
      <c r="E439" s="15" t="s">
        <v>472</v>
      </c>
      <c r="F439" s="15">
        <v>276403</v>
      </c>
      <c r="G439" s="15" t="s">
        <v>333</v>
      </c>
      <c r="H439" s="15">
        <v>18825.68</v>
      </c>
      <c r="I439" s="30">
        <v>267.24</v>
      </c>
      <c r="J439" s="30">
        <v>47.16</v>
      </c>
      <c r="K439" s="15">
        <v>0.25</v>
      </c>
      <c r="L439" s="130">
        <v>1</v>
      </c>
    </row>
    <row r="440" spans="1:12" x14ac:dyDescent="0.2">
      <c r="A440" s="129">
        <v>30</v>
      </c>
      <c r="B440" s="15" t="s">
        <v>329</v>
      </c>
      <c r="C440" s="15">
        <v>5008</v>
      </c>
      <c r="D440" s="15">
        <v>501000</v>
      </c>
      <c r="E440" s="15" t="s">
        <v>472</v>
      </c>
      <c r="F440" s="15">
        <v>276403</v>
      </c>
      <c r="G440" s="15" t="s">
        <v>107</v>
      </c>
      <c r="H440" s="15">
        <v>18825.68</v>
      </c>
      <c r="I440" s="30">
        <v>297.83999999999997</v>
      </c>
      <c r="J440" s="30">
        <v>52.56</v>
      </c>
      <c r="K440" s="15">
        <v>0.28000000000000003</v>
      </c>
      <c r="L440" s="130">
        <v>1</v>
      </c>
    </row>
    <row r="441" spans="1:12" x14ac:dyDescent="0.2">
      <c r="A441" s="129">
        <v>30</v>
      </c>
      <c r="B441" s="15" t="s">
        <v>329</v>
      </c>
      <c r="C441" s="15">
        <v>5008</v>
      </c>
      <c r="D441" s="15">
        <v>501000</v>
      </c>
      <c r="E441" s="15" t="s">
        <v>472</v>
      </c>
      <c r="F441" s="15">
        <v>276404</v>
      </c>
      <c r="G441" s="15" t="s">
        <v>107</v>
      </c>
      <c r="H441" s="15">
        <v>23590.55</v>
      </c>
      <c r="I441" s="30">
        <v>595.67999999999995</v>
      </c>
      <c r="J441" s="30">
        <v>105.12</v>
      </c>
      <c r="K441" s="15">
        <v>0.45</v>
      </c>
      <c r="L441" s="130">
        <v>2</v>
      </c>
    </row>
    <row r="442" spans="1:12" x14ac:dyDescent="0.2">
      <c r="A442" s="129">
        <v>30</v>
      </c>
      <c r="B442" s="15" t="s">
        <v>329</v>
      </c>
      <c r="C442" s="15">
        <v>5008</v>
      </c>
      <c r="D442" s="15">
        <v>501000</v>
      </c>
      <c r="E442" s="15" t="s">
        <v>472</v>
      </c>
      <c r="F442" s="15">
        <v>276404</v>
      </c>
      <c r="G442" s="15" t="s">
        <v>339</v>
      </c>
      <c r="H442" s="15">
        <v>23590.55</v>
      </c>
      <c r="I442" s="30">
        <v>267.24</v>
      </c>
      <c r="J442" s="30">
        <v>47.16</v>
      </c>
      <c r="K442" s="15">
        <v>0.2</v>
      </c>
      <c r="L442" s="130">
        <v>1</v>
      </c>
    </row>
    <row r="443" spans="1:12" x14ac:dyDescent="0.2">
      <c r="A443" s="129">
        <v>30</v>
      </c>
      <c r="B443" s="15" t="s">
        <v>329</v>
      </c>
      <c r="C443" s="15">
        <v>5008</v>
      </c>
      <c r="D443" s="15">
        <v>501000</v>
      </c>
      <c r="E443" s="15" t="s">
        <v>472</v>
      </c>
      <c r="F443" s="15">
        <v>276404</v>
      </c>
      <c r="G443" s="15" t="s">
        <v>333</v>
      </c>
      <c r="H443" s="15">
        <v>23590.55</v>
      </c>
      <c r="I443" s="30">
        <v>1336.2</v>
      </c>
      <c r="J443" s="30">
        <v>235.8</v>
      </c>
      <c r="K443" s="15">
        <v>1</v>
      </c>
      <c r="L443" s="130">
        <v>5</v>
      </c>
    </row>
    <row r="444" spans="1:12" x14ac:dyDescent="0.2">
      <c r="A444" s="129">
        <v>30</v>
      </c>
      <c r="B444" s="15" t="s">
        <v>329</v>
      </c>
      <c r="C444" s="15">
        <v>5008</v>
      </c>
      <c r="D444" s="15">
        <v>501000</v>
      </c>
      <c r="E444" s="15" t="s">
        <v>472</v>
      </c>
      <c r="F444" s="15">
        <v>276478</v>
      </c>
      <c r="G444" s="15" t="s">
        <v>333</v>
      </c>
      <c r="H444" s="15">
        <v>4096.3900000000003</v>
      </c>
      <c r="I444" s="30">
        <v>267.24</v>
      </c>
      <c r="J444" s="30">
        <v>47.16</v>
      </c>
      <c r="K444" s="15">
        <v>1.1499999999999999</v>
      </c>
      <c r="L444" s="130">
        <v>1</v>
      </c>
    </row>
    <row r="445" spans="1:12" x14ac:dyDescent="0.2">
      <c r="A445" s="129">
        <v>30</v>
      </c>
      <c r="B445" s="15" t="s">
        <v>329</v>
      </c>
      <c r="C445" s="15">
        <v>5008</v>
      </c>
      <c r="D445" s="15">
        <v>501000</v>
      </c>
      <c r="E445" s="15" t="s">
        <v>472</v>
      </c>
      <c r="F445" s="15">
        <v>276478</v>
      </c>
      <c r="G445" s="15" t="s">
        <v>107</v>
      </c>
      <c r="H445" s="15">
        <v>4096.3900000000003</v>
      </c>
      <c r="I445" s="30">
        <v>297.83999999999997</v>
      </c>
      <c r="J445" s="30">
        <v>52.56</v>
      </c>
      <c r="K445" s="15">
        <v>1.28</v>
      </c>
      <c r="L445" s="130">
        <v>1</v>
      </c>
    </row>
    <row r="446" spans="1:12" x14ac:dyDescent="0.2">
      <c r="A446" s="129">
        <v>30</v>
      </c>
      <c r="B446" s="15" t="s">
        <v>329</v>
      </c>
      <c r="C446" s="15">
        <v>5008</v>
      </c>
      <c r="D446" s="15">
        <v>501000</v>
      </c>
      <c r="E446" s="15" t="s">
        <v>472</v>
      </c>
      <c r="F446" s="15">
        <v>276479</v>
      </c>
      <c r="G446" s="15" t="s">
        <v>333</v>
      </c>
      <c r="H446" s="15">
        <v>3858.76</v>
      </c>
      <c r="I446" s="30">
        <v>267.24</v>
      </c>
      <c r="J446" s="30">
        <v>47.16</v>
      </c>
      <c r="K446" s="15">
        <v>1.22</v>
      </c>
      <c r="L446" s="130">
        <v>1</v>
      </c>
    </row>
    <row r="447" spans="1:12" x14ac:dyDescent="0.2">
      <c r="A447" s="129">
        <v>30</v>
      </c>
      <c r="B447" s="15" t="s">
        <v>329</v>
      </c>
      <c r="C447" s="15">
        <v>5008</v>
      </c>
      <c r="D447" s="15">
        <v>501000</v>
      </c>
      <c r="E447" s="15" t="s">
        <v>472</v>
      </c>
      <c r="F447" s="15">
        <v>276480</v>
      </c>
      <c r="G447" s="15" t="s">
        <v>339</v>
      </c>
      <c r="H447" s="15">
        <v>7652.24</v>
      </c>
      <c r="I447" s="30">
        <v>267.24</v>
      </c>
      <c r="J447" s="30">
        <v>47.16</v>
      </c>
      <c r="K447" s="15">
        <v>0.62</v>
      </c>
      <c r="L447" s="130">
        <v>1</v>
      </c>
    </row>
    <row r="448" spans="1:12" x14ac:dyDescent="0.2">
      <c r="A448" s="129">
        <v>30</v>
      </c>
      <c r="B448" s="15" t="s">
        <v>329</v>
      </c>
      <c r="C448" s="15">
        <v>5008</v>
      </c>
      <c r="D448" s="15">
        <v>501000</v>
      </c>
      <c r="E448" s="15" t="s">
        <v>472</v>
      </c>
      <c r="F448" s="15">
        <v>276480</v>
      </c>
      <c r="G448" s="15" t="s">
        <v>333</v>
      </c>
      <c r="H448" s="15">
        <v>7652.24</v>
      </c>
      <c r="I448" s="30">
        <v>267.24</v>
      </c>
      <c r="J448" s="30">
        <v>47.16</v>
      </c>
      <c r="K448" s="15">
        <v>0.62</v>
      </c>
      <c r="L448" s="130">
        <v>1</v>
      </c>
    </row>
    <row r="449" spans="1:12" x14ac:dyDescent="0.2">
      <c r="A449" s="129">
        <v>30</v>
      </c>
      <c r="B449" s="15" t="s">
        <v>329</v>
      </c>
      <c r="C449" s="15">
        <v>5008</v>
      </c>
      <c r="D449" s="15">
        <v>501000</v>
      </c>
      <c r="E449" s="15" t="s">
        <v>472</v>
      </c>
      <c r="F449" s="15">
        <v>276480</v>
      </c>
      <c r="G449" s="15" t="s">
        <v>107</v>
      </c>
      <c r="H449" s="15">
        <v>7652.24</v>
      </c>
      <c r="I449" s="30">
        <v>297.83999999999997</v>
      </c>
      <c r="J449" s="30">
        <v>52.56</v>
      </c>
      <c r="K449" s="15">
        <v>0.69</v>
      </c>
      <c r="L449" s="130">
        <v>1</v>
      </c>
    </row>
    <row r="450" spans="1:12" x14ac:dyDescent="0.2">
      <c r="A450" s="129">
        <v>30</v>
      </c>
      <c r="B450" s="15" t="s">
        <v>329</v>
      </c>
      <c r="C450" s="15">
        <v>5008</v>
      </c>
      <c r="D450" s="15">
        <v>501000</v>
      </c>
      <c r="E450" s="15" t="s">
        <v>472</v>
      </c>
      <c r="F450" s="15">
        <v>276499</v>
      </c>
      <c r="G450" s="15" t="s">
        <v>333</v>
      </c>
      <c r="H450" s="15">
        <v>10958.86</v>
      </c>
      <c r="I450" s="30">
        <v>267.24</v>
      </c>
      <c r="J450" s="30">
        <v>47.16</v>
      </c>
      <c r="K450" s="15">
        <v>0.43</v>
      </c>
      <c r="L450" s="130">
        <v>1</v>
      </c>
    </row>
    <row r="451" spans="1:12" x14ac:dyDescent="0.2">
      <c r="A451" s="129">
        <v>30</v>
      </c>
      <c r="B451" s="15" t="s">
        <v>329</v>
      </c>
      <c r="C451" s="15">
        <v>5008</v>
      </c>
      <c r="D451" s="15">
        <v>501000</v>
      </c>
      <c r="E451" s="15" t="s">
        <v>472</v>
      </c>
      <c r="F451" s="15">
        <v>276500</v>
      </c>
      <c r="G451" s="15" t="s">
        <v>107</v>
      </c>
      <c r="H451" s="15">
        <v>7962.88</v>
      </c>
      <c r="I451" s="30">
        <v>297.83999999999997</v>
      </c>
      <c r="J451" s="30">
        <v>52.56</v>
      </c>
      <c r="K451" s="15">
        <v>0.66</v>
      </c>
      <c r="L451" s="130">
        <v>1</v>
      </c>
    </row>
    <row r="452" spans="1:12" x14ac:dyDescent="0.2">
      <c r="A452" s="129">
        <v>30</v>
      </c>
      <c r="B452" s="15" t="s">
        <v>329</v>
      </c>
      <c r="C452" s="15">
        <v>5008</v>
      </c>
      <c r="D452" s="15">
        <v>501000</v>
      </c>
      <c r="E452" s="15" t="s">
        <v>472</v>
      </c>
      <c r="F452" s="15">
        <v>276501</v>
      </c>
      <c r="G452" s="15" t="s">
        <v>339</v>
      </c>
      <c r="H452" s="15">
        <v>11616.29</v>
      </c>
      <c r="I452" s="30">
        <v>267.24</v>
      </c>
      <c r="J452" s="30">
        <v>47.16</v>
      </c>
      <c r="K452" s="15">
        <v>0.41</v>
      </c>
      <c r="L452" s="130">
        <v>1</v>
      </c>
    </row>
    <row r="453" spans="1:12" x14ac:dyDescent="0.2">
      <c r="A453" s="129">
        <v>30</v>
      </c>
      <c r="B453" s="15" t="s">
        <v>329</v>
      </c>
      <c r="C453" s="15">
        <v>5008</v>
      </c>
      <c r="D453" s="15">
        <v>501000</v>
      </c>
      <c r="E453" s="15" t="s">
        <v>472</v>
      </c>
      <c r="F453" s="15">
        <v>276501</v>
      </c>
      <c r="G453" s="15" t="s">
        <v>333</v>
      </c>
      <c r="H453" s="15">
        <v>11616.29</v>
      </c>
      <c r="I453" s="30">
        <v>267.24</v>
      </c>
      <c r="J453" s="30">
        <v>47.16</v>
      </c>
      <c r="K453" s="15">
        <v>0.41</v>
      </c>
      <c r="L453" s="130">
        <v>1</v>
      </c>
    </row>
    <row r="454" spans="1:12" x14ac:dyDescent="0.2">
      <c r="A454" s="129">
        <v>30</v>
      </c>
      <c r="B454" s="15" t="s">
        <v>329</v>
      </c>
      <c r="C454" s="15">
        <v>5008</v>
      </c>
      <c r="D454" s="15">
        <v>501000</v>
      </c>
      <c r="E454" s="15" t="s">
        <v>472</v>
      </c>
      <c r="F454" s="15">
        <v>276501</v>
      </c>
      <c r="G454" s="15" t="s">
        <v>107</v>
      </c>
      <c r="H454" s="15">
        <v>11616.29</v>
      </c>
      <c r="I454" s="30">
        <v>297.83999999999997</v>
      </c>
      <c r="J454" s="30">
        <v>52.56</v>
      </c>
      <c r="K454" s="15">
        <v>0.45</v>
      </c>
      <c r="L454" s="130">
        <v>1</v>
      </c>
    </row>
    <row r="455" spans="1:12" x14ac:dyDescent="0.2">
      <c r="A455" s="129">
        <v>30</v>
      </c>
      <c r="B455" s="15" t="s">
        <v>329</v>
      </c>
      <c r="C455" s="15">
        <v>5008</v>
      </c>
      <c r="D455" s="15">
        <v>501000</v>
      </c>
      <c r="E455" s="15" t="s">
        <v>472</v>
      </c>
      <c r="F455" s="15">
        <v>276502</v>
      </c>
      <c r="G455" s="15" t="s">
        <v>333</v>
      </c>
      <c r="H455" s="15">
        <v>18981.759999999998</v>
      </c>
      <c r="I455" s="30">
        <v>267.24</v>
      </c>
      <c r="J455" s="30">
        <v>47.16</v>
      </c>
      <c r="K455" s="15">
        <v>0.25</v>
      </c>
      <c r="L455" s="130">
        <v>1</v>
      </c>
    </row>
    <row r="456" spans="1:12" x14ac:dyDescent="0.2">
      <c r="A456" s="129">
        <v>30</v>
      </c>
      <c r="B456" s="15" t="s">
        <v>329</v>
      </c>
      <c r="C456" s="15">
        <v>5008</v>
      </c>
      <c r="D456" s="15">
        <v>501000</v>
      </c>
      <c r="E456" s="15" t="s">
        <v>472</v>
      </c>
      <c r="F456" s="15">
        <v>276502</v>
      </c>
      <c r="G456" s="15" t="s">
        <v>107</v>
      </c>
      <c r="H456" s="15">
        <v>18981.759999999998</v>
      </c>
      <c r="I456" s="30">
        <v>297.83999999999997</v>
      </c>
      <c r="J456" s="30">
        <v>52.56</v>
      </c>
      <c r="K456" s="15">
        <v>0.28000000000000003</v>
      </c>
      <c r="L456" s="130">
        <v>1</v>
      </c>
    </row>
    <row r="457" spans="1:12" x14ac:dyDescent="0.2">
      <c r="A457" s="129">
        <v>30</v>
      </c>
      <c r="B457" s="15" t="s">
        <v>329</v>
      </c>
      <c r="C457" s="15">
        <v>5008</v>
      </c>
      <c r="D457" s="15">
        <v>501000</v>
      </c>
      <c r="E457" s="15" t="s">
        <v>472</v>
      </c>
      <c r="F457" s="15">
        <v>276504</v>
      </c>
      <c r="G457" s="15" t="s">
        <v>339</v>
      </c>
      <c r="H457" s="15">
        <v>24158.83</v>
      </c>
      <c r="I457" s="30">
        <v>267.24</v>
      </c>
      <c r="J457" s="30">
        <v>47.16</v>
      </c>
      <c r="K457" s="15">
        <v>0.2</v>
      </c>
      <c r="L457" s="130">
        <v>1</v>
      </c>
    </row>
    <row r="458" spans="1:12" x14ac:dyDescent="0.2">
      <c r="A458" s="129">
        <v>30</v>
      </c>
      <c r="B458" s="15" t="s">
        <v>329</v>
      </c>
      <c r="C458" s="15">
        <v>5008</v>
      </c>
      <c r="D458" s="15">
        <v>501000</v>
      </c>
      <c r="E458" s="15" t="s">
        <v>472</v>
      </c>
      <c r="F458" s="15">
        <v>276504</v>
      </c>
      <c r="G458" s="15" t="s">
        <v>333</v>
      </c>
      <c r="H458" s="15">
        <v>24158.83</v>
      </c>
      <c r="I458" s="30">
        <v>267.24</v>
      </c>
      <c r="J458" s="30">
        <v>47.16</v>
      </c>
      <c r="K458" s="15">
        <v>0.2</v>
      </c>
      <c r="L458" s="130">
        <v>1</v>
      </c>
    </row>
    <row r="459" spans="1:12" x14ac:dyDescent="0.2">
      <c r="A459" s="129">
        <v>30</v>
      </c>
      <c r="B459" s="15" t="s">
        <v>329</v>
      </c>
      <c r="C459" s="15">
        <v>5008</v>
      </c>
      <c r="D459" s="15">
        <v>501000</v>
      </c>
      <c r="E459" s="15" t="s">
        <v>472</v>
      </c>
      <c r="F459" s="15">
        <v>276504</v>
      </c>
      <c r="G459" s="15" t="s">
        <v>105</v>
      </c>
      <c r="H459" s="15">
        <v>24158.83</v>
      </c>
      <c r="I459" s="30">
        <v>760.92</v>
      </c>
      <c r="J459" s="30">
        <v>134.28</v>
      </c>
      <c r="K459" s="15">
        <v>0.56000000000000005</v>
      </c>
      <c r="L459" s="130">
        <v>2</v>
      </c>
    </row>
    <row r="460" spans="1:12" x14ac:dyDescent="0.2">
      <c r="A460" s="129">
        <v>30</v>
      </c>
      <c r="B460" s="15" t="s">
        <v>329</v>
      </c>
      <c r="C460" s="15">
        <v>5008</v>
      </c>
      <c r="D460" s="15">
        <v>501000</v>
      </c>
      <c r="E460" s="15" t="s">
        <v>472</v>
      </c>
      <c r="F460" s="15">
        <v>276504</v>
      </c>
      <c r="G460" s="15" t="s">
        <v>107</v>
      </c>
      <c r="H460" s="15">
        <v>24158.83</v>
      </c>
      <c r="I460" s="30">
        <v>595.67999999999995</v>
      </c>
      <c r="J460" s="30">
        <v>105.12</v>
      </c>
      <c r="K460" s="15">
        <v>0.44</v>
      </c>
      <c r="L460" s="130">
        <v>2</v>
      </c>
    </row>
    <row r="461" spans="1:12" x14ac:dyDescent="0.2">
      <c r="A461" s="129">
        <v>30</v>
      </c>
      <c r="B461" s="15" t="s">
        <v>329</v>
      </c>
      <c r="C461" s="15">
        <v>5008</v>
      </c>
      <c r="D461" s="15">
        <v>501000</v>
      </c>
      <c r="E461" s="15" t="s">
        <v>472</v>
      </c>
      <c r="F461" s="15">
        <v>276505</v>
      </c>
      <c r="G461" s="15" t="s">
        <v>339</v>
      </c>
      <c r="H461" s="15">
        <v>18746.13</v>
      </c>
      <c r="I461" s="30">
        <v>267.24</v>
      </c>
      <c r="J461" s="30">
        <v>47.16</v>
      </c>
      <c r="K461" s="15">
        <v>0.25</v>
      </c>
      <c r="L461" s="130">
        <v>1</v>
      </c>
    </row>
    <row r="462" spans="1:12" x14ac:dyDescent="0.2">
      <c r="A462" s="129">
        <v>30</v>
      </c>
      <c r="B462" s="15" t="s">
        <v>329</v>
      </c>
      <c r="C462" s="15">
        <v>5008</v>
      </c>
      <c r="D462" s="15">
        <v>501000</v>
      </c>
      <c r="E462" s="15" t="s">
        <v>472</v>
      </c>
      <c r="F462" s="15">
        <v>276505</v>
      </c>
      <c r="G462" s="15" t="s">
        <v>333</v>
      </c>
      <c r="H462" s="15">
        <v>18746.13</v>
      </c>
      <c r="I462" s="30">
        <v>267.24</v>
      </c>
      <c r="J462" s="30">
        <v>47.16</v>
      </c>
      <c r="K462" s="15">
        <v>0.25</v>
      </c>
      <c r="L462" s="130">
        <v>1</v>
      </c>
    </row>
    <row r="463" spans="1:12" x14ac:dyDescent="0.2">
      <c r="A463" s="129">
        <v>30</v>
      </c>
      <c r="B463" s="15" t="s">
        <v>329</v>
      </c>
      <c r="C463" s="15">
        <v>5008</v>
      </c>
      <c r="D463" s="15">
        <v>501000</v>
      </c>
      <c r="E463" s="15" t="s">
        <v>472</v>
      </c>
      <c r="F463" s="15">
        <v>276505</v>
      </c>
      <c r="G463" s="15" t="s">
        <v>105</v>
      </c>
      <c r="H463" s="15">
        <v>18746.13</v>
      </c>
      <c r="I463" s="30">
        <v>380.46</v>
      </c>
      <c r="J463" s="30">
        <v>67.14</v>
      </c>
      <c r="K463" s="15">
        <v>0.36</v>
      </c>
      <c r="L463" s="130">
        <v>1</v>
      </c>
    </row>
    <row r="464" spans="1:12" x14ac:dyDescent="0.2">
      <c r="A464" s="129">
        <v>30</v>
      </c>
      <c r="B464" s="15" t="s">
        <v>329</v>
      </c>
      <c r="C464" s="15">
        <v>5008</v>
      </c>
      <c r="D464" s="15">
        <v>501000</v>
      </c>
      <c r="E464" s="15" t="s">
        <v>472</v>
      </c>
      <c r="F464" s="15">
        <v>276505</v>
      </c>
      <c r="G464" s="15" t="s">
        <v>107</v>
      </c>
      <c r="H464" s="15">
        <v>18746.13</v>
      </c>
      <c r="I464" s="30">
        <v>297.83999999999997</v>
      </c>
      <c r="J464" s="30">
        <v>52.56</v>
      </c>
      <c r="K464" s="15">
        <v>0.28000000000000003</v>
      </c>
      <c r="L464" s="130">
        <v>1</v>
      </c>
    </row>
    <row r="465" spans="1:12" x14ac:dyDescent="0.2">
      <c r="A465" s="129">
        <v>30</v>
      </c>
      <c r="B465" s="15" t="s">
        <v>329</v>
      </c>
      <c r="C465" s="15">
        <v>5008</v>
      </c>
      <c r="D465" s="15">
        <v>501000</v>
      </c>
      <c r="E465" s="15" t="s">
        <v>472</v>
      </c>
      <c r="F465" s="15">
        <v>276506</v>
      </c>
      <c r="G465" s="15" t="s">
        <v>339</v>
      </c>
      <c r="H465" s="15">
        <v>9397.25</v>
      </c>
      <c r="I465" s="30">
        <v>267.24</v>
      </c>
      <c r="J465" s="30">
        <v>47.16</v>
      </c>
      <c r="K465" s="15">
        <v>0.5</v>
      </c>
      <c r="L465" s="130">
        <v>1</v>
      </c>
    </row>
    <row r="466" spans="1:12" x14ac:dyDescent="0.2">
      <c r="A466" s="129">
        <v>30</v>
      </c>
      <c r="B466" s="15" t="s">
        <v>329</v>
      </c>
      <c r="C466" s="15">
        <v>5008</v>
      </c>
      <c r="D466" s="15">
        <v>501000</v>
      </c>
      <c r="E466" s="15" t="s">
        <v>472</v>
      </c>
      <c r="F466" s="15">
        <v>276506</v>
      </c>
      <c r="G466" s="15" t="s">
        <v>333</v>
      </c>
      <c r="H466" s="15">
        <v>9397.25</v>
      </c>
      <c r="I466" s="30">
        <v>267.24</v>
      </c>
      <c r="J466" s="30">
        <v>47.16</v>
      </c>
      <c r="K466" s="15">
        <v>0.5</v>
      </c>
      <c r="L466" s="130">
        <v>1</v>
      </c>
    </row>
    <row r="467" spans="1:12" x14ac:dyDescent="0.2">
      <c r="A467" s="129">
        <v>30</v>
      </c>
      <c r="B467" s="15" t="s">
        <v>329</v>
      </c>
      <c r="C467" s="15">
        <v>5008</v>
      </c>
      <c r="D467" s="15">
        <v>501000</v>
      </c>
      <c r="E467" s="15" t="s">
        <v>472</v>
      </c>
      <c r="F467" s="15">
        <v>276506</v>
      </c>
      <c r="G467" s="15" t="s">
        <v>107</v>
      </c>
      <c r="H467" s="15">
        <v>9397.25</v>
      </c>
      <c r="I467" s="30">
        <v>297.83999999999997</v>
      </c>
      <c r="J467" s="30">
        <v>52.56</v>
      </c>
      <c r="K467" s="15">
        <v>0.56000000000000005</v>
      </c>
      <c r="L467" s="130">
        <v>1</v>
      </c>
    </row>
    <row r="468" spans="1:12" x14ac:dyDescent="0.2">
      <c r="A468" s="129">
        <v>30</v>
      </c>
      <c r="B468" s="15" t="s">
        <v>329</v>
      </c>
      <c r="C468" s="15">
        <v>5008</v>
      </c>
      <c r="D468" s="15">
        <v>501000</v>
      </c>
      <c r="E468" s="15" t="s">
        <v>472</v>
      </c>
      <c r="F468" s="15">
        <v>276507</v>
      </c>
      <c r="G468" s="15" t="s">
        <v>333</v>
      </c>
      <c r="H468" s="15">
        <v>7687.7</v>
      </c>
      <c r="I468" s="30">
        <v>801.72</v>
      </c>
      <c r="J468" s="30">
        <v>141.47999999999999</v>
      </c>
      <c r="K468" s="15">
        <v>1.84</v>
      </c>
      <c r="L468" s="130">
        <v>3</v>
      </c>
    </row>
    <row r="469" spans="1:12" x14ac:dyDescent="0.2">
      <c r="A469" s="129">
        <v>30</v>
      </c>
      <c r="B469" s="15" t="s">
        <v>329</v>
      </c>
      <c r="C469" s="15">
        <v>5008</v>
      </c>
      <c r="D469" s="15">
        <v>501000</v>
      </c>
      <c r="E469" s="15" t="s">
        <v>472</v>
      </c>
      <c r="F469" s="15">
        <v>276507</v>
      </c>
      <c r="G469" s="15" t="s">
        <v>107</v>
      </c>
      <c r="H469" s="15">
        <v>7687.7</v>
      </c>
      <c r="I469" s="30">
        <v>297.83999999999997</v>
      </c>
      <c r="J469" s="30">
        <v>52.56</v>
      </c>
      <c r="K469" s="15">
        <v>0.68</v>
      </c>
      <c r="L469" s="130">
        <v>1</v>
      </c>
    </row>
    <row r="470" spans="1:12" x14ac:dyDescent="0.2">
      <c r="A470" s="129">
        <v>30</v>
      </c>
      <c r="B470" s="15" t="s">
        <v>329</v>
      </c>
      <c r="C470" s="15">
        <v>5008</v>
      </c>
      <c r="D470" s="15">
        <v>501000</v>
      </c>
      <c r="E470" s="15" t="s">
        <v>472</v>
      </c>
      <c r="F470" s="15">
        <v>276509</v>
      </c>
      <c r="G470" s="15" t="s">
        <v>107</v>
      </c>
      <c r="H470" s="15">
        <v>1171.21</v>
      </c>
      <c r="I470" s="30">
        <v>297.83999999999997</v>
      </c>
      <c r="J470" s="30">
        <v>52.56</v>
      </c>
      <c r="K470" s="15">
        <v>4.49</v>
      </c>
      <c r="L470" s="130">
        <v>1</v>
      </c>
    </row>
    <row r="471" spans="1:12" x14ac:dyDescent="0.2">
      <c r="A471" s="129">
        <v>30</v>
      </c>
      <c r="B471" s="15" t="s">
        <v>329</v>
      </c>
      <c r="C471" s="15">
        <v>5008</v>
      </c>
      <c r="D471" s="15">
        <v>501000</v>
      </c>
      <c r="E471" s="15" t="s">
        <v>472</v>
      </c>
      <c r="F471" s="15">
        <v>276531</v>
      </c>
      <c r="G471" s="15" t="s">
        <v>333</v>
      </c>
      <c r="H471" s="15">
        <v>7802.52</v>
      </c>
      <c r="I471" s="30">
        <v>801.72</v>
      </c>
      <c r="J471" s="30">
        <v>141.47999999999999</v>
      </c>
      <c r="K471" s="15">
        <v>1.81</v>
      </c>
      <c r="L471" s="130">
        <v>3</v>
      </c>
    </row>
    <row r="472" spans="1:12" x14ac:dyDescent="0.2">
      <c r="A472" s="129">
        <v>30</v>
      </c>
      <c r="B472" s="15" t="s">
        <v>329</v>
      </c>
      <c r="C472" s="15">
        <v>5008</v>
      </c>
      <c r="D472" s="15">
        <v>501000</v>
      </c>
      <c r="E472" s="15" t="s">
        <v>472</v>
      </c>
      <c r="F472" s="15">
        <v>276531</v>
      </c>
      <c r="G472" s="15" t="s">
        <v>107</v>
      </c>
      <c r="H472" s="15">
        <v>7802.52</v>
      </c>
      <c r="I472" s="30">
        <v>595.67999999999995</v>
      </c>
      <c r="J472" s="30">
        <v>105.12</v>
      </c>
      <c r="K472" s="15">
        <v>1.35</v>
      </c>
      <c r="L472" s="130">
        <v>2</v>
      </c>
    </row>
    <row r="473" spans="1:12" x14ac:dyDescent="0.2">
      <c r="A473" s="129">
        <v>30</v>
      </c>
      <c r="B473" s="15" t="s">
        <v>329</v>
      </c>
      <c r="C473" s="15">
        <v>5008</v>
      </c>
      <c r="D473" s="15">
        <v>501000</v>
      </c>
      <c r="E473" s="15" t="s">
        <v>472</v>
      </c>
      <c r="F473" s="15">
        <v>276548</v>
      </c>
      <c r="G473" s="15" t="s">
        <v>333</v>
      </c>
      <c r="H473" s="15">
        <v>11697.71</v>
      </c>
      <c r="I473" s="30">
        <v>534.48</v>
      </c>
      <c r="J473" s="30">
        <v>94.32</v>
      </c>
      <c r="K473" s="15">
        <v>0.81</v>
      </c>
      <c r="L473" s="130">
        <v>2</v>
      </c>
    </row>
    <row r="474" spans="1:12" x14ac:dyDescent="0.2">
      <c r="A474" s="129">
        <v>30</v>
      </c>
      <c r="B474" s="15" t="s">
        <v>329</v>
      </c>
      <c r="C474" s="15">
        <v>5008</v>
      </c>
      <c r="D474" s="15">
        <v>501000</v>
      </c>
      <c r="E474" s="15" t="s">
        <v>472</v>
      </c>
      <c r="F474" s="15">
        <v>276548</v>
      </c>
      <c r="G474" s="15" t="s">
        <v>107</v>
      </c>
      <c r="H474" s="15">
        <v>11697.71</v>
      </c>
      <c r="I474" s="30">
        <v>297.83999999999997</v>
      </c>
      <c r="J474" s="30">
        <v>52.56</v>
      </c>
      <c r="K474" s="15">
        <v>0.45</v>
      </c>
      <c r="L474" s="130">
        <v>1</v>
      </c>
    </row>
    <row r="475" spans="1:12" x14ac:dyDescent="0.2">
      <c r="A475" s="129">
        <v>30</v>
      </c>
      <c r="B475" s="15" t="s">
        <v>329</v>
      </c>
      <c r="C475" s="15">
        <v>5008</v>
      </c>
      <c r="D475" s="15">
        <v>501000</v>
      </c>
      <c r="E475" s="15" t="s">
        <v>472</v>
      </c>
      <c r="F475" s="15">
        <v>276549</v>
      </c>
      <c r="G475" s="15" t="s">
        <v>107</v>
      </c>
      <c r="H475" s="15">
        <v>2077.1799999999998</v>
      </c>
      <c r="I475" s="30">
        <v>297.83999999999997</v>
      </c>
      <c r="J475" s="30">
        <v>52.56</v>
      </c>
      <c r="K475" s="15">
        <v>2.5299999999999998</v>
      </c>
      <c r="L475" s="130">
        <v>1</v>
      </c>
    </row>
    <row r="476" spans="1:12" x14ac:dyDescent="0.2">
      <c r="A476" s="129">
        <v>30</v>
      </c>
      <c r="B476" s="15" t="s">
        <v>329</v>
      </c>
      <c r="C476" s="15">
        <v>5008</v>
      </c>
      <c r="D476" s="15">
        <v>501000</v>
      </c>
      <c r="E476" s="15" t="s">
        <v>472</v>
      </c>
      <c r="F476" s="15">
        <v>276578</v>
      </c>
      <c r="G476" s="15" t="s">
        <v>107</v>
      </c>
      <c r="H476" s="15">
        <v>3477.88</v>
      </c>
      <c r="I476" s="30">
        <v>297.83999999999997</v>
      </c>
      <c r="J476" s="30">
        <v>52.56</v>
      </c>
      <c r="K476" s="15">
        <v>1.51</v>
      </c>
      <c r="L476" s="130">
        <v>1</v>
      </c>
    </row>
    <row r="477" spans="1:12" x14ac:dyDescent="0.2">
      <c r="A477" s="129">
        <v>30</v>
      </c>
      <c r="B477" s="15" t="s">
        <v>329</v>
      </c>
      <c r="C477" s="15">
        <v>5008</v>
      </c>
      <c r="D477" s="15">
        <v>501000</v>
      </c>
      <c r="E477" s="15" t="s">
        <v>472</v>
      </c>
      <c r="F477" s="15">
        <v>276611</v>
      </c>
      <c r="G477" s="15" t="s">
        <v>333</v>
      </c>
      <c r="H477" s="15">
        <v>3681.7</v>
      </c>
      <c r="I477" s="30">
        <v>267.24</v>
      </c>
      <c r="J477" s="30">
        <v>47.16</v>
      </c>
      <c r="K477" s="15">
        <v>1.28</v>
      </c>
      <c r="L477" s="130">
        <v>1</v>
      </c>
    </row>
    <row r="478" spans="1:12" x14ac:dyDescent="0.2">
      <c r="A478" s="129">
        <v>30</v>
      </c>
      <c r="B478" s="15" t="s">
        <v>329</v>
      </c>
      <c r="C478" s="15">
        <v>5008</v>
      </c>
      <c r="D478" s="15">
        <v>501000</v>
      </c>
      <c r="E478" s="15" t="s">
        <v>472</v>
      </c>
      <c r="F478" s="15">
        <v>276611</v>
      </c>
      <c r="G478" s="15" t="s">
        <v>107</v>
      </c>
      <c r="H478" s="15">
        <v>3681.7</v>
      </c>
      <c r="I478" s="30">
        <v>297.83999999999997</v>
      </c>
      <c r="J478" s="30">
        <v>52.56</v>
      </c>
      <c r="K478" s="15">
        <v>1.43</v>
      </c>
      <c r="L478" s="130">
        <v>1</v>
      </c>
    </row>
    <row r="479" spans="1:12" x14ac:dyDescent="0.2">
      <c r="A479" s="129">
        <v>30</v>
      </c>
      <c r="B479" s="15" t="s">
        <v>329</v>
      </c>
      <c r="C479" s="15">
        <v>5008</v>
      </c>
      <c r="D479" s="15">
        <v>501000</v>
      </c>
      <c r="E479" s="15" t="s">
        <v>472</v>
      </c>
      <c r="F479" s="15">
        <v>276653</v>
      </c>
      <c r="G479" s="15" t="s">
        <v>339</v>
      </c>
      <c r="H479" s="15">
        <v>9647.58</v>
      </c>
      <c r="I479" s="30">
        <v>801.72</v>
      </c>
      <c r="J479" s="30">
        <v>141.47999999999999</v>
      </c>
      <c r="K479" s="15">
        <v>1.47</v>
      </c>
      <c r="L479" s="130">
        <v>3</v>
      </c>
    </row>
    <row r="480" spans="1:12" x14ac:dyDescent="0.2">
      <c r="A480" s="129">
        <v>30</v>
      </c>
      <c r="B480" s="15" t="s">
        <v>329</v>
      </c>
      <c r="C480" s="15">
        <v>5008</v>
      </c>
      <c r="D480" s="15">
        <v>501000</v>
      </c>
      <c r="E480" s="15" t="s">
        <v>472</v>
      </c>
      <c r="F480" s="15">
        <v>276653</v>
      </c>
      <c r="G480" s="15" t="s">
        <v>107</v>
      </c>
      <c r="H480" s="15">
        <v>9647.58</v>
      </c>
      <c r="I480" s="30">
        <v>595.67999999999995</v>
      </c>
      <c r="J480" s="30">
        <v>105.12</v>
      </c>
      <c r="K480" s="15">
        <v>1.0900000000000001</v>
      </c>
      <c r="L480" s="130">
        <v>2</v>
      </c>
    </row>
    <row r="481" spans="1:12" x14ac:dyDescent="0.2">
      <c r="A481" s="129">
        <v>30</v>
      </c>
      <c r="B481" s="15" t="s">
        <v>329</v>
      </c>
      <c r="C481" s="15">
        <v>5008</v>
      </c>
      <c r="D481" s="15">
        <v>501000</v>
      </c>
      <c r="E481" s="15" t="s">
        <v>472</v>
      </c>
      <c r="F481" s="15">
        <v>276662</v>
      </c>
      <c r="G481" s="15" t="s">
        <v>333</v>
      </c>
      <c r="H481" s="15">
        <v>3686.39</v>
      </c>
      <c r="I481" s="30">
        <v>801.72</v>
      </c>
      <c r="J481" s="30">
        <v>141.47999999999999</v>
      </c>
      <c r="K481" s="15">
        <v>3.84</v>
      </c>
      <c r="L481" s="130">
        <v>3</v>
      </c>
    </row>
    <row r="482" spans="1:12" x14ac:dyDescent="0.2">
      <c r="A482" s="129">
        <v>30</v>
      </c>
      <c r="B482" s="15" t="s">
        <v>329</v>
      </c>
      <c r="C482" s="15">
        <v>5008</v>
      </c>
      <c r="D482" s="15">
        <v>501000</v>
      </c>
      <c r="E482" s="15" t="s">
        <v>472</v>
      </c>
      <c r="F482" s="15">
        <v>276662</v>
      </c>
      <c r="G482" s="15" t="s">
        <v>107</v>
      </c>
      <c r="H482" s="15">
        <v>3686.39</v>
      </c>
      <c r="I482" s="30">
        <v>297.83999999999997</v>
      </c>
      <c r="J482" s="30">
        <v>52.56</v>
      </c>
      <c r="K482" s="15">
        <v>1.43</v>
      </c>
      <c r="L482" s="130">
        <v>1</v>
      </c>
    </row>
    <row r="483" spans="1:12" x14ac:dyDescent="0.2">
      <c r="A483" s="129">
        <v>30</v>
      </c>
      <c r="B483" s="15" t="s">
        <v>329</v>
      </c>
      <c r="C483" s="15">
        <v>5008</v>
      </c>
      <c r="D483" s="15">
        <v>501000</v>
      </c>
      <c r="E483" s="15" t="s">
        <v>472</v>
      </c>
      <c r="F483" s="15">
        <v>276663</v>
      </c>
      <c r="G483" s="15" t="s">
        <v>107</v>
      </c>
      <c r="H483" s="15">
        <v>4063</v>
      </c>
      <c r="I483" s="30">
        <v>297.83999999999997</v>
      </c>
      <c r="J483" s="30">
        <v>52.56</v>
      </c>
      <c r="K483" s="15">
        <v>1.29</v>
      </c>
      <c r="L483" s="130">
        <v>1</v>
      </c>
    </row>
    <row r="484" spans="1:12" x14ac:dyDescent="0.2">
      <c r="A484" s="129">
        <v>30</v>
      </c>
      <c r="B484" s="15" t="s">
        <v>329</v>
      </c>
      <c r="C484" s="15">
        <v>5008</v>
      </c>
      <c r="D484" s="15">
        <v>501000</v>
      </c>
      <c r="E484" s="15" t="s">
        <v>472</v>
      </c>
      <c r="F484" s="15">
        <v>276664</v>
      </c>
      <c r="G484" s="15" t="s">
        <v>107</v>
      </c>
      <c r="H484" s="15">
        <v>4464.58</v>
      </c>
      <c r="I484" s="30">
        <v>297.83999999999997</v>
      </c>
      <c r="J484" s="30">
        <v>52.56</v>
      </c>
      <c r="K484" s="15">
        <v>1.18</v>
      </c>
      <c r="L484" s="130">
        <v>1</v>
      </c>
    </row>
    <row r="485" spans="1:12" x14ac:dyDescent="0.2">
      <c r="A485" s="129">
        <v>30</v>
      </c>
      <c r="B485" s="15" t="s">
        <v>329</v>
      </c>
      <c r="C485" s="15">
        <v>5008</v>
      </c>
      <c r="D485" s="15">
        <v>501000</v>
      </c>
      <c r="E485" s="15" t="s">
        <v>472</v>
      </c>
      <c r="F485" s="15">
        <v>276665</v>
      </c>
      <c r="G485" s="15" t="s">
        <v>333</v>
      </c>
      <c r="H485" s="15">
        <v>8767.69</v>
      </c>
      <c r="I485" s="30">
        <v>267.24</v>
      </c>
      <c r="J485" s="30">
        <v>47.16</v>
      </c>
      <c r="K485" s="15">
        <v>0.54</v>
      </c>
      <c r="L485" s="130">
        <v>1</v>
      </c>
    </row>
    <row r="486" spans="1:12" x14ac:dyDescent="0.2">
      <c r="A486" s="129">
        <v>30</v>
      </c>
      <c r="B486" s="15" t="s">
        <v>329</v>
      </c>
      <c r="C486" s="15">
        <v>5008</v>
      </c>
      <c r="D486" s="15">
        <v>501000</v>
      </c>
      <c r="E486" s="15" t="s">
        <v>472</v>
      </c>
      <c r="F486" s="15">
        <v>276665</v>
      </c>
      <c r="G486" s="15" t="s">
        <v>107</v>
      </c>
      <c r="H486" s="15">
        <v>8767.69</v>
      </c>
      <c r="I486" s="30">
        <v>297.83999999999997</v>
      </c>
      <c r="J486" s="30">
        <v>52.56</v>
      </c>
      <c r="K486" s="15">
        <v>0.6</v>
      </c>
      <c r="L486" s="130">
        <v>1</v>
      </c>
    </row>
    <row r="487" spans="1:12" x14ac:dyDescent="0.2">
      <c r="A487" s="129">
        <v>30</v>
      </c>
      <c r="B487" s="15" t="s">
        <v>329</v>
      </c>
      <c r="C487" s="15">
        <v>5008</v>
      </c>
      <c r="D487" s="15">
        <v>501000</v>
      </c>
      <c r="E487" s="15" t="s">
        <v>472</v>
      </c>
      <c r="F487" s="15">
        <v>276798</v>
      </c>
      <c r="G487" s="15" t="s">
        <v>105</v>
      </c>
      <c r="H487" s="15">
        <v>2187.65</v>
      </c>
      <c r="I487" s="30">
        <v>1902.3</v>
      </c>
      <c r="J487" s="30">
        <v>335.7</v>
      </c>
      <c r="K487" s="15">
        <v>15.35</v>
      </c>
      <c r="L487" s="130">
        <v>5</v>
      </c>
    </row>
    <row r="488" spans="1:12" x14ac:dyDescent="0.2">
      <c r="A488" s="129">
        <v>30</v>
      </c>
      <c r="B488" s="15" t="s">
        <v>329</v>
      </c>
      <c r="C488" s="15">
        <v>5008</v>
      </c>
      <c r="D488" s="15">
        <v>501000</v>
      </c>
      <c r="E488" s="15" t="s">
        <v>472</v>
      </c>
      <c r="F488" s="15">
        <v>276799</v>
      </c>
      <c r="G488" s="15" t="s">
        <v>105</v>
      </c>
      <c r="H488" s="15">
        <v>2625.17</v>
      </c>
      <c r="I488" s="30">
        <v>2282.7600000000002</v>
      </c>
      <c r="J488" s="30">
        <v>402.84</v>
      </c>
      <c r="K488" s="15">
        <v>15.35</v>
      </c>
      <c r="L488" s="130">
        <v>6</v>
      </c>
    </row>
    <row r="489" spans="1:12" x14ac:dyDescent="0.2">
      <c r="A489" s="129">
        <v>30</v>
      </c>
      <c r="B489" s="15" t="s">
        <v>329</v>
      </c>
      <c r="C489" s="15">
        <v>5008</v>
      </c>
      <c r="D489" s="15">
        <v>501000</v>
      </c>
      <c r="E489" s="15" t="s">
        <v>472</v>
      </c>
      <c r="F489" s="15">
        <v>276800</v>
      </c>
      <c r="G489" s="15" t="s">
        <v>105</v>
      </c>
      <c r="H489" s="15">
        <v>4375.29</v>
      </c>
      <c r="I489" s="30">
        <v>3804.6</v>
      </c>
      <c r="J489" s="30">
        <v>671.4</v>
      </c>
      <c r="K489" s="15">
        <v>15.35</v>
      </c>
      <c r="L489" s="130">
        <v>10</v>
      </c>
    </row>
    <row r="490" spans="1:12" x14ac:dyDescent="0.2">
      <c r="A490" s="129">
        <v>30</v>
      </c>
      <c r="B490" s="15" t="s">
        <v>329</v>
      </c>
      <c r="C490" s="15">
        <v>5008</v>
      </c>
      <c r="D490" s="15">
        <v>501000</v>
      </c>
      <c r="E490" s="15" t="s">
        <v>472</v>
      </c>
      <c r="F490" s="15">
        <v>276880</v>
      </c>
      <c r="G490" s="15" t="s">
        <v>105</v>
      </c>
      <c r="H490" s="15">
        <v>2187.65</v>
      </c>
      <c r="I490" s="30">
        <v>1902.3</v>
      </c>
      <c r="J490" s="30">
        <v>335.7</v>
      </c>
      <c r="K490" s="15">
        <v>15.35</v>
      </c>
      <c r="L490" s="130">
        <v>5</v>
      </c>
    </row>
    <row r="491" spans="1:12" x14ac:dyDescent="0.2">
      <c r="A491" s="129">
        <v>30</v>
      </c>
      <c r="B491" s="15" t="s">
        <v>329</v>
      </c>
      <c r="C491" s="15">
        <v>5008</v>
      </c>
      <c r="D491" s="15">
        <v>501000</v>
      </c>
      <c r="E491" s="15" t="s">
        <v>472</v>
      </c>
      <c r="F491" s="15">
        <v>276881</v>
      </c>
      <c r="G491" s="15" t="s">
        <v>105</v>
      </c>
      <c r="H491" s="15">
        <v>2187.65</v>
      </c>
      <c r="I491" s="30">
        <v>1902.3</v>
      </c>
      <c r="J491" s="30">
        <v>335.7</v>
      </c>
      <c r="K491" s="15">
        <v>15.35</v>
      </c>
      <c r="L491" s="130">
        <v>5</v>
      </c>
    </row>
    <row r="492" spans="1:12" x14ac:dyDescent="0.2">
      <c r="A492" s="129">
        <v>30</v>
      </c>
      <c r="B492" s="15" t="s">
        <v>329</v>
      </c>
      <c r="C492" s="15">
        <v>5008</v>
      </c>
      <c r="D492" s="15">
        <v>501000</v>
      </c>
      <c r="E492" s="15" t="s">
        <v>472</v>
      </c>
      <c r="F492" s="15">
        <v>276882</v>
      </c>
      <c r="G492" s="15" t="s">
        <v>105</v>
      </c>
      <c r="H492" s="15">
        <v>875.06</v>
      </c>
      <c r="I492" s="30">
        <v>760.92</v>
      </c>
      <c r="J492" s="30">
        <v>134.28</v>
      </c>
      <c r="K492" s="15">
        <v>15.35</v>
      </c>
      <c r="L492" s="130">
        <v>2</v>
      </c>
    </row>
    <row r="493" spans="1:12" x14ac:dyDescent="0.2">
      <c r="A493" s="129">
        <v>30</v>
      </c>
      <c r="B493" s="15" t="s">
        <v>329</v>
      </c>
      <c r="C493" s="15">
        <v>5008</v>
      </c>
      <c r="D493" s="15">
        <v>501000</v>
      </c>
      <c r="E493" s="15" t="s">
        <v>472</v>
      </c>
      <c r="F493" s="15">
        <v>276883</v>
      </c>
      <c r="G493" s="15" t="s">
        <v>105</v>
      </c>
      <c r="H493" s="15">
        <v>875.06</v>
      </c>
      <c r="I493" s="30">
        <v>760.92</v>
      </c>
      <c r="J493" s="30">
        <v>134.28</v>
      </c>
      <c r="K493" s="15">
        <v>15.35</v>
      </c>
      <c r="L493" s="130">
        <v>2</v>
      </c>
    </row>
    <row r="494" spans="1:12" x14ac:dyDescent="0.2">
      <c r="A494" s="129">
        <v>30</v>
      </c>
      <c r="B494" s="15" t="s">
        <v>329</v>
      </c>
      <c r="C494" s="15">
        <v>5008</v>
      </c>
      <c r="D494" s="15">
        <v>501000</v>
      </c>
      <c r="E494" s="15" t="s">
        <v>472</v>
      </c>
      <c r="F494" s="15">
        <v>276884</v>
      </c>
      <c r="G494" s="15" t="s">
        <v>105</v>
      </c>
      <c r="H494" s="15">
        <v>4375.29</v>
      </c>
      <c r="I494" s="30">
        <v>3804.6</v>
      </c>
      <c r="J494" s="30">
        <v>671.4</v>
      </c>
      <c r="K494" s="15">
        <v>15.35</v>
      </c>
      <c r="L494" s="130">
        <v>10</v>
      </c>
    </row>
    <row r="495" spans="1:12" x14ac:dyDescent="0.2">
      <c r="A495" s="129">
        <v>30</v>
      </c>
      <c r="B495" s="15" t="s">
        <v>329</v>
      </c>
      <c r="C495" s="15">
        <v>5008</v>
      </c>
      <c r="D495" s="15">
        <v>501000</v>
      </c>
      <c r="E495" s="15" t="s">
        <v>472</v>
      </c>
      <c r="F495" s="15">
        <v>276885</v>
      </c>
      <c r="G495" s="15" t="s">
        <v>105</v>
      </c>
      <c r="H495" s="15">
        <v>3500.23</v>
      </c>
      <c r="I495" s="30">
        <v>3043.68</v>
      </c>
      <c r="J495" s="30">
        <v>537.12</v>
      </c>
      <c r="K495" s="15">
        <v>15.35</v>
      </c>
      <c r="L495" s="130">
        <v>8</v>
      </c>
    </row>
    <row r="496" spans="1:12" x14ac:dyDescent="0.2">
      <c r="A496" s="129">
        <v>30</v>
      </c>
      <c r="B496" s="15" t="s">
        <v>329</v>
      </c>
      <c r="C496" s="15">
        <v>5008</v>
      </c>
      <c r="D496" s="15">
        <v>501000</v>
      </c>
      <c r="E496" s="15" t="s">
        <v>472</v>
      </c>
      <c r="F496" s="15">
        <v>276886</v>
      </c>
      <c r="G496" s="15" t="s">
        <v>105</v>
      </c>
      <c r="H496" s="15">
        <v>3500.23</v>
      </c>
      <c r="I496" s="30">
        <v>3043.68</v>
      </c>
      <c r="J496" s="30">
        <v>537.12</v>
      </c>
      <c r="K496" s="15">
        <v>15.35</v>
      </c>
      <c r="L496" s="130">
        <v>8</v>
      </c>
    </row>
    <row r="497" spans="1:12" x14ac:dyDescent="0.2">
      <c r="A497" s="129">
        <v>30</v>
      </c>
      <c r="B497" s="15" t="s">
        <v>329</v>
      </c>
      <c r="C497" s="15">
        <v>5008</v>
      </c>
      <c r="D497" s="15">
        <v>501000</v>
      </c>
      <c r="E497" s="15" t="s">
        <v>472</v>
      </c>
      <c r="F497" s="15">
        <v>276887</v>
      </c>
      <c r="G497" s="15" t="s">
        <v>105</v>
      </c>
      <c r="H497" s="15">
        <v>1312.59</v>
      </c>
      <c r="I497" s="30">
        <v>1141.3800000000001</v>
      </c>
      <c r="J497" s="30">
        <v>201.42</v>
      </c>
      <c r="K497" s="15">
        <v>15.35</v>
      </c>
      <c r="L497" s="130">
        <v>3</v>
      </c>
    </row>
    <row r="498" spans="1:12" x14ac:dyDescent="0.2">
      <c r="A498" s="129">
        <v>30</v>
      </c>
      <c r="B498" s="15" t="s">
        <v>329</v>
      </c>
      <c r="C498" s="15">
        <v>5008</v>
      </c>
      <c r="D498" s="15">
        <v>501000</v>
      </c>
      <c r="E498" s="15" t="s">
        <v>472</v>
      </c>
      <c r="F498" s="15">
        <v>276888</v>
      </c>
      <c r="G498" s="15" t="s">
        <v>105</v>
      </c>
      <c r="H498" s="15">
        <v>1312.59</v>
      </c>
      <c r="I498" s="30">
        <v>1141.3800000000001</v>
      </c>
      <c r="J498" s="30">
        <v>201.42</v>
      </c>
      <c r="K498" s="15">
        <v>15.35</v>
      </c>
      <c r="L498" s="130">
        <v>3</v>
      </c>
    </row>
    <row r="499" spans="1:12" x14ac:dyDescent="0.2">
      <c r="A499" s="129">
        <v>30</v>
      </c>
      <c r="B499" s="15" t="s">
        <v>329</v>
      </c>
      <c r="C499" s="15">
        <v>5008</v>
      </c>
      <c r="D499" s="15">
        <v>501000</v>
      </c>
      <c r="E499" s="15" t="s">
        <v>472</v>
      </c>
      <c r="F499" s="15">
        <v>276889</v>
      </c>
      <c r="G499" s="15" t="s">
        <v>105</v>
      </c>
      <c r="H499" s="15">
        <v>6562.94</v>
      </c>
      <c r="I499" s="30">
        <v>5706.9</v>
      </c>
      <c r="J499" s="30">
        <v>1007.1</v>
      </c>
      <c r="K499" s="15">
        <v>15.35</v>
      </c>
      <c r="L499" s="130">
        <v>15</v>
      </c>
    </row>
    <row r="500" spans="1:12" x14ac:dyDescent="0.2">
      <c r="A500" s="129">
        <v>30</v>
      </c>
      <c r="B500" s="15" t="s">
        <v>329</v>
      </c>
      <c r="C500" s="15">
        <v>5008</v>
      </c>
      <c r="D500" s="15">
        <v>501000</v>
      </c>
      <c r="E500" s="15" t="s">
        <v>472</v>
      </c>
      <c r="F500" s="15">
        <v>276890</v>
      </c>
      <c r="G500" s="15" t="s">
        <v>105</v>
      </c>
      <c r="H500" s="15">
        <v>875.06</v>
      </c>
      <c r="I500" s="30">
        <v>760.92</v>
      </c>
      <c r="J500" s="30">
        <v>134.28</v>
      </c>
      <c r="K500" s="15">
        <v>15.35</v>
      </c>
      <c r="L500" s="130">
        <v>2</v>
      </c>
    </row>
    <row r="501" spans="1:12" x14ac:dyDescent="0.2">
      <c r="A501" s="129">
        <v>30</v>
      </c>
      <c r="B501" s="15" t="s">
        <v>329</v>
      </c>
      <c r="C501" s="15">
        <v>5008</v>
      </c>
      <c r="D501" s="15">
        <v>501000</v>
      </c>
      <c r="E501" s="15" t="s">
        <v>472</v>
      </c>
      <c r="F501" s="15">
        <v>276891</v>
      </c>
      <c r="G501" s="15" t="s">
        <v>105</v>
      </c>
      <c r="H501" s="15">
        <v>4375.29</v>
      </c>
      <c r="I501" s="30">
        <v>3804.6</v>
      </c>
      <c r="J501" s="30">
        <v>671.4</v>
      </c>
      <c r="K501" s="15">
        <v>15.35</v>
      </c>
      <c r="L501" s="130">
        <v>10</v>
      </c>
    </row>
    <row r="502" spans="1:12" x14ac:dyDescent="0.2">
      <c r="A502" s="129">
        <v>30</v>
      </c>
      <c r="B502" s="15" t="s">
        <v>329</v>
      </c>
      <c r="C502" s="15">
        <v>5008</v>
      </c>
      <c r="D502" s="15">
        <v>501000</v>
      </c>
      <c r="E502" s="15" t="s">
        <v>472</v>
      </c>
      <c r="F502" s="15">
        <v>276892</v>
      </c>
      <c r="G502" s="15" t="s">
        <v>105</v>
      </c>
      <c r="H502" s="15">
        <v>4375.29</v>
      </c>
      <c r="I502" s="30">
        <v>3804.6</v>
      </c>
      <c r="J502" s="30">
        <v>671.4</v>
      </c>
      <c r="K502" s="15">
        <v>15.35</v>
      </c>
      <c r="L502" s="130">
        <v>10</v>
      </c>
    </row>
    <row r="503" spans="1:12" x14ac:dyDescent="0.2">
      <c r="A503" s="129">
        <v>30</v>
      </c>
      <c r="B503" s="15" t="s">
        <v>329</v>
      </c>
      <c r="C503" s="15">
        <v>5008</v>
      </c>
      <c r="D503" s="15">
        <v>501000</v>
      </c>
      <c r="E503" s="15" t="s">
        <v>472</v>
      </c>
      <c r="F503" s="15">
        <v>276893</v>
      </c>
      <c r="G503" s="15" t="s">
        <v>105</v>
      </c>
      <c r="H503" s="15">
        <v>4375.29</v>
      </c>
      <c r="I503" s="30">
        <v>3804.6</v>
      </c>
      <c r="J503" s="30">
        <v>671.4</v>
      </c>
      <c r="K503" s="15">
        <v>15.35</v>
      </c>
      <c r="L503" s="130">
        <v>10</v>
      </c>
    </row>
    <row r="504" spans="1:12" x14ac:dyDescent="0.2">
      <c r="A504" s="129">
        <v>30</v>
      </c>
      <c r="B504" s="15" t="s">
        <v>329</v>
      </c>
      <c r="C504" s="15">
        <v>5008</v>
      </c>
      <c r="D504" s="15">
        <v>501000</v>
      </c>
      <c r="E504" s="15" t="s">
        <v>472</v>
      </c>
      <c r="F504" s="15">
        <v>276894</v>
      </c>
      <c r="G504" s="15" t="s">
        <v>105</v>
      </c>
      <c r="H504" s="15">
        <v>3500.23</v>
      </c>
      <c r="I504" s="30">
        <v>3043.68</v>
      </c>
      <c r="J504" s="30">
        <v>537.12</v>
      </c>
      <c r="K504" s="15">
        <v>15.35</v>
      </c>
      <c r="L504" s="130">
        <v>8</v>
      </c>
    </row>
    <row r="505" spans="1:12" x14ac:dyDescent="0.2">
      <c r="A505" s="129">
        <v>30</v>
      </c>
      <c r="B505" s="15" t="s">
        <v>329</v>
      </c>
      <c r="C505" s="15">
        <v>5008</v>
      </c>
      <c r="D505" s="15">
        <v>501000</v>
      </c>
      <c r="E505" s="15" t="s">
        <v>472</v>
      </c>
      <c r="F505" s="15">
        <v>276895</v>
      </c>
      <c r="G505" s="15" t="s">
        <v>105</v>
      </c>
      <c r="H505" s="15">
        <v>2625.17</v>
      </c>
      <c r="I505" s="30">
        <v>2282.7600000000002</v>
      </c>
      <c r="J505" s="30">
        <v>402.84</v>
      </c>
      <c r="K505" s="15">
        <v>15.35</v>
      </c>
      <c r="L505" s="130">
        <v>6</v>
      </c>
    </row>
    <row r="506" spans="1:12" x14ac:dyDescent="0.2">
      <c r="A506" s="129">
        <v>30</v>
      </c>
      <c r="B506" s="15" t="s">
        <v>329</v>
      </c>
      <c r="C506" s="15">
        <v>5008</v>
      </c>
      <c r="D506" s="15">
        <v>501000</v>
      </c>
      <c r="E506" s="15" t="s">
        <v>472</v>
      </c>
      <c r="F506" s="15">
        <v>276896</v>
      </c>
      <c r="G506" s="15" t="s">
        <v>105</v>
      </c>
      <c r="H506" s="15">
        <v>3062.7</v>
      </c>
      <c r="I506" s="30">
        <v>2663.22</v>
      </c>
      <c r="J506" s="30">
        <v>469.98</v>
      </c>
      <c r="K506" s="15">
        <v>15.35</v>
      </c>
      <c r="L506" s="130">
        <v>7</v>
      </c>
    </row>
    <row r="507" spans="1:12" x14ac:dyDescent="0.2">
      <c r="A507" s="129">
        <v>30</v>
      </c>
      <c r="B507" s="15" t="s">
        <v>329</v>
      </c>
      <c r="C507" s="15">
        <v>5008</v>
      </c>
      <c r="D507" s="15">
        <v>501000</v>
      </c>
      <c r="E507" s="15" t="s">
        <v>472</v>
      </c>
      <c r="F507" s="15">
        <v>276897</v>
      </c>
      <c r="G507" s="15" t="s">
        <v>105</v>
      </c>
      <c r="H507" s="15">
        <v>2187.65</v>
      </c>
      <c r="I507" s="30">
        <v>1902.3</v>
      </c>
      <c r="J507" s="30">
        <v>335.7</v>
      </c>
      <c r="K507" s="15">
        <v>15.35</v>
      </c>
      <c r="L507" s="130">
        <v>5</v>
      </c>
    </row>
    <row r="508" spans="1:12" x14ac:dyDescent="0.2">
      <c r="A508" s="129">
        <v>30</v>
      </c>
      <c r="B508" s="15" t="s">
        <v>329</v>
      </c>
      <c r="C508" s="15">
        <v>5008</v>
      </c>
      <c r="D508" s="15">
        <v>501000</v>
      </c>
      <c r="E508" s="15" t="s">
        <v>472</v>
      </c>
      <c r="F508" s="15">
        <v>276898</v>
      </c>
      <c r="G508" s="15" t="s">
        <v>105</v>
      </c>
      <c r="H508" s="15">
        <v>2187.65</v>
      </c>
      <c r="I508" s="30">
        <v>1902.3</v>
      </c>
      <c r="J508" s="30">
        <v>335.7</v>
      </c>
      <c r="K508" s="15">
        <v>15.35</v>
      </c>
      <c r="L508" s="130">
        <v>5</v>
      </c>
    </row>
    <row r="509" spans="1:12" x14ac:dyDescent="0.2">
      <c r="A509" s="129">
        <v>30</v>
      </c>
      <c r="B509" s="15" t="s">
        <v>329</v>
      </c>
      <c r="C509" s="15">
        <v>5008</v>
      </c>
      <c r="D509" s="15">
        <v>501000</v>
      </c>
      <c r="E509" s="15" t="s">
        <v>472</v>
      </c>
      <c r="F509" s="15">
        <v>276899</v>
      </c>
      <c r="G509" s="15" t="s">
        <v>105</v>
      </c>
      <c r="H509" s="15">
        <v>1750.12</v>
      </c>
      <c r="I509" s="30">
        <v>1521.84</v>
      </c>
      <c r="J509" s="30">
        <v>268.56</v>
      </c>
      <c r="K509" s="15">
        <v>15.35</v>
      </c>
      <c r="L509" s="130">
        <v>4</v>
      </c>
    </row>
    <row r="510" spans="1:12" x14ac:dyDescent="0.2">
      <c r="A510" s="129">
        <v>30</v>
      </c>
      <c r="B510" s="15" t="s">
        <v>329</v>
      </c>
      <c r="C510" s="15">
        <v>5008</v>
      </c>
      <c r="D510" s="15">
        <v>501000</v>
      </c>
      <c r="E510" s="15" t="s">
        <v>472</v>
      </c>
      <c r="F510" s="15">
        <v>276900</v>
      </c>
      <c r="G510" s="15" t="s">
        <v>105</v>
      </c>
      <c r="H510" s="15">
        <v>875.06</v>
      </c>
      <c r="I510" s="30">
        <v>760.92</v>
      </c>
      <c r="J510" s="30">
        <v>134.28</v>
      </c>
      <c r="K510" s="15">
        <v>15.35</v>
      </c>
      <c r="L510" s="130">
        <v>2</v>
      </c>
    </row>
    <row r="511" spans="1:12" x14ac:dyDescent="0.2">
      <c r="A511" s="129">
        <v>30</v>
      </c>
      <c r="B511" s="15" t="s">
        <v>329</v>
      </c>
      <c r="C511" s="15">
        <v>5008</v>
      </c>
      <c r="D511" s="15">
        <v>501000</v>
      </c>
      <c r="E511" s="15" t="s">
        <v>472</v>
      </c>
      <c r="F511" s="15">
        <v>276901</v>
      </c>
      <c r="G511" s="15" t="s">
        <v>105</v>
      </c>
      <c r="H511" s="15">
        <v>875.06</v>
      </c>
      <c r="I511" s="30">
        <v>760.92</v>
      </c>
      <c r="J511" s="30">
        <v>134.28</v>
      </c>
      <c r="K511" s="15">
        <v>15.35</v>
      </c>
      <c r="L511" s="130">
        <v>2</v>
      </c>
    </row>
    <row r="512" spans="1:12" x14ac:dyDescent="0.2">
      <c r="A512" s="129">
        <v>30</v>
      </c>
      <c r="B512" s="15" t="s">
        <v>329</v>
      </c>
      <c r="C512" s="15">
        <v>5008</v>
      </c>
      <c r="D512" s="15">
        <v>501000</v>
      </c>
      <c r="E512" s="15" t="s">
        <v>472</v>
      </c>
      <c r="F512" s="15">
        <v>276902</v>
      </c>
      <c r="G512" s="15" t="s">
        <v>105</v>
      </c>
      <c r="H512" s="15">
        <v>875.06</v>
      </c>
      <c r="I512" s="30">
        <v>760.92</v>
      </c>
      <c r="J512" s="30">
        <v>134.28</v>
      </c>
      <c r="K512" s="15">
        <v>15.35</v>
      </c>
      <c r="L512" s="130">
        <v>2</v>
      </c>
    </row>
    <row r="513" spans="1:12" x14ac:dyDescent="0.2">
      <c r="A513" s="129">
        <v>30</v>
      </c>
      <c r="B513" s="15" t="s">
        <v>329</v>
      </c>
      <c r="C513" s="15">
        <v>5008</v>
      </c>
      <c r="D513" s="15">
        <v>501000</v>
      </c>
      <c r="E513" s="15" t="s">
        <v>472</v>
      </c>
      <c r="F513" s="15">
        <v>276903</v>
      </c>
      <c r="G513" s="15" t="s">
        <v>105</v>
      </c>
      <c r="H513" s="15">
        <v>875.06</v>
      </c>
      <c r="I513" s="30">
        <v>760.92</v>
      </c>
      <c r="J513" s="30">
        <v>134.28</v>
      </c>
      <c r="K513" s="15">
        <v>15.35</v>
      </c>
      <c r="L513" s="130">
        <v>2</v>
      </c>
    </row>
    <row r="514" spans="1:12" x14ac:dyDescent="0.2">
      <c r="A514" s="129">
        <v>30</v>
      </c>
      <c r="B514" s="15" t="s">
        <v>329</v>
      </c>
      <c r="C514" s="15">
        <v>5008</v>
      </c>
      <c r="D514" s="15">
        <v>501000</v>
      </c>
      <c r="E514" s="15" t="s">
        <v>472</v>
      </c>
      <c r="F514" s="15">
        <v>276904</v>
      </c>
      <c r="G514" s="15" t="s">
        <v>105</v>
      </c>
      <c r="H514" s="15">
        <v>875.06</v>
      </c>
      <c r="I514" s="30">
        <v>760.92</v>
      </c>
      <c r="J514" s="30">
        <v>134.28</v>
      </c>
      <c r="K514" s="15">
        <v>15.35</v>
      </c>
      <c r="L514" s="130">
        <v>2</v>
      </c>
    </row>
    <row r="515" spans="1:12" x14ac:dyDescent="0.2">
      <c r="A515" s="129">
        <v>30</v>
      </c>
      <c r="B515" s="15" t="s">
        <v>329</v>
      </c>
      <c r="C515" s="15">
        <v>5008</v>
      </c>
      <c r="D515" s="15">
        <v>501000</v>
      </c>
      <c r="E515" s="15" t="s">
        <v>472</v>
      </c>
      <c r="F515" s="15">
        <v>276926</v>
      </c>
      <c r="G515" s="15" t="s">
        <v>105</v>
      </c>
      <c r="H515" s="15">
        <v>1750.12</v>
      </c>
      <c r="I515" s="30">
        <v>1521.84</v>
      </c>
      <c r="J515" s="30">
        <v>268.56</v>
      </c>
      <c r="K515" s="15">
        <v>15.35</v>
      </c>
      <c r="L515" s="130">
        <v>4</v>
      </c>
    </row>
    <row r="516" spans="1:12" x14ac:dyDescent="0.2">
      <c r="A516" s="129">
        <v>30</v>
      </c>
      <c r="B516" s="15" t="s">
        <v>329</v>
      </c>
      <c r="C516" s="15">
        <v>5008</v>
      </c>
      <c r="D516" s="15">
        <v>501000</v>
      </c>
      <c r="E516" s="15" t="s">
        <v>472</v>
      </c>
      <c r="F516" s="15">
        <v>276927</v>
      </c>
      <c r="G516" s="15" t="s">
        <v>105</v>
      </c>
      <c r="H516" s="15">
        <v>8750.58</v>
      </c>
      <c r="I516" s="30">
        <v>7609.2</v>
      </c>
      <c r="J516" s="30">
        <v>1342.8</v>
      </c>
      <c r="K516" s="15">
        <v>15.35</v>
      </c>
      <c r="L516" s="130">
        <v>20</v>
      </c>
    </row>
    <row r="517" spans="1:12" x14ac:dyDescent="0.2">
      <c r="A517" s="129">
        <v>30</v>
      </c>
      <c r="B517" s="15" t="s">
        <v>329</v>
      </c>
      <c r="C517" s="15">
        <v>5008</v>
      </c>
      <c r="D517" s="15">
        <v>501000</v>
      </c>
      <c r="E517" s="15" t="s">
        <v>472</v>
      </c>
      <c r="F517" s="15">
        <v>276928</v>
      </c>
      <c r="G517" s="15" t="s">
        <v>105</v>
      </c>
      <c r="H517" s="15">
        <v>4375.29</v>
      </c>
      <c r="I517" s="30">
        <v>3804.6</v>
      </c>
      <c r="J517" s="30">
        <v>671.4</v>
      </c>
      <c r="K517" s="15">
        <v>15.35</v>
      </c>
      <c r="L517" s="130">
        <v>10</v>
      </c>
    </row>
    <row r="518" spans="1:12" x14ac:dyDescent="0.2">
      <c r="A518" s="129">
        <v>30</v>
      </c>
      <c r="B518" s="15" t="s">
        <v>329</v>
      </c>
      <c r="C518" s="15">
        <v>5008</v>
      </c>
      <c r="D518" s="15">
        <v>501000</v>
      </c>
      <c r="E518" s="15" t="s">
        <v>472</v>
      </c>
      <c r="F518" s="15">
        <v>276929</v>
      </c>
      <c r="G518" s="15" t="s">
        <v>105</v>
      </c>
      <c r="H518" s="15">
        <v>437.53</v>
      </c>
      <c r="I518" s="30">
        <v>380.46</v>
      </c>
      <c r="J518" s="30">
        <v>67.14</v>
      </c>
      <c r="K518" s="15">
        <v>15.35</v>
      </c>
      <c r="L518" s="130">
        <v>1</v>
      </c>
    </row>
    <row r="519" spans="1:12" x14ac:dyDescent="0.2">
      <c r="A519" s="129">
        <v>30</v>
      </c>
      <c r="B519" s="15" t="s">
        <v>329</v>
      </c>
      <c r="C519" s="15">
        <v>5008</v>
      </c>
      <c r="D519" s="15">
        <v>501000</v>
      </c>
      <c r="E519" s="15" t="s">
        <v>472</v>
      </c>
      <c r="F519" s="15">
        <v>276930</v>
      </c>
      <c r="G519" s="15" t="s">
        <v>105</v>
      </c>
      <c r="H519" s="15">
        <v>875.06</v>
      </c>
      <c r="I519" s="30">
        <v>760.92</v>
      </c>
      <c r="J519" s="30">
        <v>134.28</v>
      </c>
      <c r="K519" s="15">
        <v>15.35</v>
      </c>
      <c r="L519" s="130">
        <v>2</v>
      </c>
    </row>
    <row r="520" spans="1:12" x14ac:dyDescent="0.2">
      <c r="A520" s="129">
        <v>30</v>
      </c>
      <c r="B520" s="15" t="s">
        <v>329</v>
      </c>
      <c r="C520" s="15">
        <v>5008</v>
      </c>
      <c r="D520" s="15">
        <v>501000</v>
      </c>
      <c r="E520" s="15" t="s">
        <v>472</v>
      </c>
      <c r="F520" s="15">
        <v>276931</v>
      </c>
      <c r="G520" s="15" t="s">
        <v>105</v>
      </c>
      <c r="H520" s="15">
        <v>1312.59</v>
      </c>
      <c r="I520" s="30">
        <v>1141.3800000000001</v>
      </c>
      <c r="J520" s="30">
        <v>201.42</v>
      </c>
      <c r="K520" s="15">
        <v>15.35</v>
      </c>
      <c r="L520" s="130">
        <v>3</v>
      </c>
    </row>
    <row r="521" spans="1:12" x14ac:dyDescent="0.2">
      <c r="A521" s="129">
        <v>30</v>
      </c>
      <c r="B521" s="15" t="s">
        <v>329</v>
      </c>
      <c r="C521" s="15">
        <v>5008</v>
      </c>
      <c r="D521" s="15">
        <v>501000</v>
      </c>
      <c r="E521" s="15" t="s">
        <v>472</v>
      </c>
      <c r="F521" s="15">
        <v>276932</v>
      </c>
      <c r="G521" s="15" t="s">
        <v>105</v>
      </c>
      <c r="H521" s="15">
        <v>4375.29</v>
      </c>
      <c r="I521" s="30">
        <v>3804.6</v>
      </c>
      <c r="J521" s="30">
        <v>671.4</v>
      </c>
      <c r="K521" s="15">
        <v>15.35</v>
      </c>
      <c r="L521" s="130">
        <v>10</v>
      </c>
    </row>
    <row r="522" spans="1:12" x14ac:dyDescent="0.2">
      <c r="A522" s="129">
        <v>30</v>
      </c>
      <c r="B522" s="15" t="s">
        <v>329</v>
      </c>
      <c r="C522" s="15">
        <v>5008</v>
      </c>
      <c r="D522" s="15">
        <v>501000</v>
      </c>
      <c r="E522" s="15" t="s">
        <v>472</v>
      </c>
      <c r="F522" s="15">
        <v>276945</v>
      </c>
      <c r="G522" s="15" t="s">
        <v>105</v>
      </c>
      <c r="H522" s="15">
        <v>2187.65</v>
      </c>
      <c r="I522" s="30">
        <v>1902.3</v>
      </c>
      <c r="J522" s="30">
        <v>335.7</v>
      </c>
      <c r="K522" s="15">
        <v>15.35</v>
      </c>
      <c r="L522" s="130">
        <v>5</v>
      </c>
    </row>
    <row r="523" spans="1:12" x14ac:dyDescent="0.2">
      <c r="A523" s="129">
        <v>30</v>
      </c>
      <c r="B523" s="15" t="s">
        <v>329</v>
      </c>
      <c r="C523" s="15">
        <v>5008</v>
      </c>
      <c r="D523" s="15">
        <v>501000</v>
      </c>
      <c r="E523" s="15" t="s">
        <v>472</v>
      </c>
      <c r="F523" s="15">
        <v>276946</v>
      </c>
      <c r="G523" s="15" t="s">
        <v>105</v>
      </c>
      <c r="H523" s="15">
        <v>1312.59</v>
      </c>
      <c r="I523" s="30">
        <v>1141.3800000000001</v>
      </c>
      <c r="J523" s="30">
        <v>201.42</v>
      </c>
      <c r="K523" s="15">
        <v>15.35</v>
      </c>
      <c r="L523" s="130">
        <v>3</v>
      </c>
    </row>
    <row r="524" spans="1:12" x14ac:dyDescent="0.2">
      <c r="A524" s="129">
        <v>30</v>
      </c>
      <c r="B524" s="15" t="s">
        <v>329</v>
      </c>
      <c r="C524" s="15">
        <v>5008</v>
      </c>
      <c r="D524" s="15">
        <v>501000</v>
      </c>
      <c r="E524" s="15" t="s">
        <v>472</v>
      </c>
      <c r="F524" s="15">
        <v>276958</v>
      </c>
      <c r="G524" s="15" t="s">
        <v>105</v>
      </c>
      <c r="H524" s="15">
        <v>3062.7</v>
      </c>
      <c r="I524" s="30">
        <v>2663.22</v>
      </c>
      <c r="J524" s="30">
        <v>469.98</v>
      </c>
      <c r="K524" s="15">
        <v>15.35</v>
      </c>
      <c r="L524" s="130">
        <v>7</v>
      </c>
    </row>
    <row r="525" spans="1:12" x14ac:dyDescent="0.2">
      <c r="A525" s="129">
        <v>30</v>
      </c>
      <c r="B525" s="15" t="s">
        <v>329</v>
      </c>
      <c r="C525" s="15">
        <v>5008</v>
      </c>
      <c r="D525" s="15">
        <v>501000</v>
      </c>
      <c r="E525" s="15" t="s">
        <v>472</v>
      </c>
      <c r="F525" s="15">
        <v>276959</v>
      </c>
      <c r="G525" s="15" t="s">
        <v>105</v>
      </c>
      <c r="H525" s="15">
        <v>4375.29</v>
      </c>
      <c r="I525" s="30">
        <v>3804.6</v>
      </c>
      <c r="J525" s="30">
        <v>671.4</v>
      </c>
      <c r="K525" s="15">
        <v>15.35</v>
      </c>
      <c r="L525" s="130">
        <v>10</v>
      </c>
    </row>
    <row r="526" spans="1:12" x14ac:dyDescent="0.2">
      <c r="A526" s="129">
        <v>30</v>
      </c>
      <c r="B526" s="15" t="s">
        <v>329</v>
      </c>
      <c r="C526" s="15">
        <v>5008</v>
      </c>
      <c r="D526" s="15">
        <v>501000</v>
      </c>
      <c r="E526" s="15" t="s">
        <v>472</v>
      </c>
      <c r="F526" s="15">
        <v>276960</v>
      </c>
      <c r="G526" s="15" t="s">
        <v>105</v>
      </c>
      <c r="H526" s="15">
        <v>2187.65</v>
      </c>
      <c r="I526" s="30">
        <v>1902.3</v>
      </c>
      <c r="J526" s="30">
        <v>335.7</v>
      </c>
      <c r="K526" s="15">
        <v>15.35</v>
      </c>
      <c r="L526" s="130">
        <v>5</v>
      </c>
    </row>
    <row r="527" spans="1:12" x14ac:dyDescent="0.2">
      <c r="A527" s="129">
        <v>30</v>
      </c>
      <c r="B527" s="15" t="s">
        <v>329</v>
      </c>
      <c r="C527" s="15">
        <v>5008</v>
      </c>
      <c r="D527" s="15">
        <v>501000</v>
      </c>
      <c r="E527" s="15" t="s">
        <v>472</v>
      </c>
      <c r="F527" s="15">
        <v>276998</v>
      </c>
      <c r="G527" s="15" t="s">
        <v>105</v>
      </c>
      <c r="H527" s="15">
        <v>1750.12</v>
      </c>
      <c r="I527" s="30">
        <v>1521.84</v>
      </c>
      <c r="J527" s="30">
        <v>268.56</v>
      </c>
      <c r="K527" s="15">
        <v>15.35</v>
      </c>
      <c r="L527" s="130">
        <v>4</v>
      </c>
    </row>
    <row r="528" spans="1:12" x14ac:dyDescent="0.2">
      <c r="A528" s="129">
        <v>30</v>
      </c>
      <c r="B528" s="15" t="s">
        <v>329</v>
      </c>
      <c r="C528" s="15">
        <v>5008</v>
      </c>
      <c r="D528" s="15">
        <v>501000</v>
      </c>
      <c r="E528" s="15" t="s">
        <v>472</v>
      </c>
      <c r="F528" s="15">
        <v>277001</v>
      </c>
      <c r="G528" s="15" t="s">
        <v>105</v>
      </c>
      <c r="H528" s="15">
        <v>3500.23</v>
      </c>
      <c r="I528" s="30">
        <v>3043.68</v>
      </c>
      <c r="J528" s="30">
        <v>537.12</v>
      </c>
      <c r="K528" s="15">
        <v>15.35</v>
      </c>
      <c r="L528" s="130">
        <v>8</v>
      </c>
    </row>
    <row r="529" spans="1:12" x14ac:dyDescent="0.2">
      <c r="A529" s="129">
        <v>30</v>
      </c>
      <c r="B529" s="15" t="s">
        <v>329</v>
      </c>
      <c r="C529" s="15">
        <v>5008</v>
      </c>
      <c r="D529" s="15">
        <v>501000</v>
      </c>
      <c r="E529" s="15" t="s">
        <v>472</v>
      </c>
      <c r="F529" s="15">
        <v>277013</v>
      </c>
      <c r="G529" s="15" t="s">
        <v>105</v>
      </c>
      <c r="H529" s="15">
        <v>2625.17</v>
      </c>
      <c r="I529" s="30">
        <v>2282.7600000000002</v>
      </c>
      <c r="J529" s="30">
        <v>402.84</v>
      </c>
      <c r="K529" s="15">
        <v>15.35</v>
      </c>
      <c r="L529" s="130">
        <v>6</v>
      </c>
    </row>
    <row r="530" spans="1:12" x14ac:dyDescent="0.2">
      <c r="A530" s="129">
        <v>30</v>
      </c>
      <c r="B530" s="15" t="s">
        <v>329</v>
      </c>
      <c r="C530" s="15">
        <v>5008</v>
      </c>
      <c r="D530" s="15">
        <v>501000</v>
      </c>
      <c r="E530" s="15" t="s">
        <v>472</v>
      </c>
      <c r="F530" s="15">
        <v>277014</v>
      </c>
      <c r="G530" s="15" t="s">
        <v>105</v>
      </c>
      <c r="H530" s="15">
        <v>875.06</v>
      </c>
      <c r="I530" s="30">
        <v>760.92</v>
      </c>
      <c r="J530" s="30">
        <v>134.28</v>
      </c>
      <c r="K530" s="15">
        <v>15.35</v>
      </c>
      <c r="L530" s="130">
        <v>2</v>
      </c>
    </row>
    <row r="531" spans="1:12" x14ac:dyDescent="0.2">
      <c r="A531" s="129">
        <v>30</v>
      </c>
      <c r="B531" s="15" t="s">
        <v>329</v>
      </c>
      <c r="C531" s="15">
        <v>5008</v>
      </c>
      <c r="D531" s="15">
        <v>501000</v>
      </c>
      <c r="E531" s="15" t="s">
        <v>472</v>
      </c>
      <c r="F531" s="15">
        <v>277022</v>
      </c>
      <c r="G531" s="15" t="s">
        <v>333</v>
      </c>
      <c r="H531" s="15">
        <v>5346.05</v>
      </c>
      <c r="I531" s="30">
        <v>267.24</v>
      </c>
      <c r="J531" s="30">
        <v>47.16</v>
      </c>
      <c r="K531" s="15">
        <v>0.88</v>
      </c>
      <c r="L531" s="130">
        <v>1</v>
      </c>
    </row>
    <row r="532" spans="1:12" x14ac:dyDescent="0.2">
      <c r="A532" s="129">
        <v>30</v>
      </c>
      <c r="B532" s="15" t="s">
        <v>329</v>
      </c>
      <c r="C532" s="15">
        <v>5008</v>
      </c>
      <c r="D532" s="15">
        <v>501000</v>
      </c>
      <c r="E532" s="15" t="s">
        <v>472</v>
      </c>
      <c r="F532" s="15">
        <v>277022</v>
      </c>
      <c r="G532" s="15" t="s">
        <v>105</v>
      </c>
      <c r="H532" s="15">
        <v>5346.05</v>
      </c>
      <c r="I532" s="30">
        <v>380.46</v>
      </c>
      <c r="J532" s="30">
        <v>67.14</v>
      </c>
      <c r="K532" s="15">
        <v>1.26</v>
      </c>
      <c r="L532" s="130">
        <v>1</v>
      </c>
    </row>
    <row r="533" spans="1:12" x14ac:dyDescent="0.2">
      <c r="A533" s="129">
        <v>30</v>
      </c>
      <c r="B533" s="15" t="s">
        <v>329</v>
      </c>
      <c r="C533" s="15">
        <v>5008</v>
      </c>
      <c r="D533" s="15">
        <v>501000</v>
      </c>
      <c r="E533" s="15" t="s">
        <v>472</v>
      </c>
      <c r="F533" s="15">
        <v>277022</v>
      </c>
      <c r="G533" s="15" t="s">
        <v>107</v>
      </c>
      <c r="H533" s="15">
        <v>5346.05</v>
      </c>
      <c r="I533" s="30">
        <v>297.83999999999997</v>
      </c>
      <c r="J533" s="30">
        <v>52.56</v>
      </c>
      <c r="K533" s="15">
        <v>0.98</v>
      </c>
      <c r="L533" s="130">
        <v>1</v>
      </c>
    </row>
    <row r="534" spans="1:12" x14ac:dyDescent="0.2">
      <c r="A534" s="129">
        <v>30</v>
      </c>
      <c r="B534" s="15" t="s">
        <v>329</v>
      </c>
      <c r="C534" s="15">
        <v>5008</v>
      </c>
      <c r="D534" s="15">
        <v>501000</v>
      </c>
      <c r="E534" s="15" t="s">
        <v>472</v>
      </c>
      <c r="F534" s="15">
        <v>277023</v>
      </c>
      <c r="G534" s="15" t="s">
        <v>339</v>
      </c>
      <c r="H534" s="15">
        <v>3858.62</v>
      </c>
      <c r="I534" s="30">
        <v>267.24</v>
      </c>
      <c r="J534" s="30">
        <v>47.16</v>
      </c>
      <c r="K534" s="15">
        <v>1.22</v>
      </c>
      <c r="L534" s="130">
        <v>1</v>
      </c>
    </row>
    <row r="535" spans="1:12" x14ac:dyDescent="0.2">
      <c r="A535" s="129">
        <v>30</v>
      </c>
      <c r="B535" s="15" t="s">
        <v>329</v>
      </c>
      <c r="C535" s="15">
        <v>5008</v>
      </c>
      <c r="D535" s="15">
        <v>501000</v>
      </c>
      <c r="E535" s="15" t="s">
        <v>472</v>
      </c>
      <c r="F535" s="15">
        <v>277023</v>
      </c>
      <c r="G535" s="15" t="s">
        <v>333</v>
      </c>
      <c r="H535" s="15">
        <v>3858.62</v>
      </c>
      <c r="I535" s="30">
        <v>267.24</v>
      </c>
      <c r="J535" s="30">
        <v>47.16</v>
      </c>
      <c r="K535" s="15">
        <v>1.22</v>
      </c>
      <c r="L535" s="130">
        <v>1</v>
      </c>
    </row>
    <row r="536" spans="1:12" x14ac:dyDescent="0.2">
      <c r="A536" s="129">
        <v>30</v>
      </c>
      <c r="B536" s="15" t="s">
        <v>329</v>
      </c>
      <c r="C536" s="15">
        <v>5008</v>
      </c>
      <c r="D536" s="15">
        <v>501000</v>
      </c>
      <c r="E536" s="15" t="s">
        <v>472</v>
      </c>
      <c r="F536" s="15">
        <v>277023</v>
      </c>
      <c r="G536" s="15" t="s">
        <v>107</v>
      </c>
      <c r="H536" s="15">
        <v>3858.62</v>
      </c>
      <c r="I536" s="30">
        <v>297.83999999999997</v>
      </c>
      <c r="J536" s="30">
        <v>52.56</v>
      </c>
      <c r="K536" s="15">
        <v>1.36</v>
      </c>
      <c r="L536" s="130">
        <v>1</v>
      </c>
    </row>
    <row r="537" spans="1:12" x14ac:dyDescent="0.2">
      <c r="A537" s="129">
        <v>30</v>
      </c>
      <c r="B537" s="15" t="s">
        <v>329</v>
      </c>
      <c r="C537" s="15">
        <v>5008</v>
      </c>
      <c r="D537" s="15">
        <v>501000</v>
      </c>
      <c r="E537" s="15" t="s">
        <v>472</v>
      </c>
      <c r="F537" s="15">
        <v>277030</v>
      </c>
      <c r="G537" s="15" t="s">
        <v>105</v>
      </c>
      <c r="H537" s="15">
        <v>875.06</v>
      </c>
      <c r="I537" s="30">
        <v>760.92</v>
      </c>
      <c r="J537" s="30">
        <v>134.28</v>
      </c>
      <c r="K537" s="15">
        <v>15.35</v>
      </c>
      <c r="L537" s="130">
        <v>2</v>
      </c>
    </row>
    <row r="538" spans="1:12" x14ac:dyDescent="0.2">
      <c r="A538" s="129">
        <v>30</v>
      </c>
      <c r="B538" s="15" t="s">
        <v>329</v>
      </c>
      <c r="C538" s="15">
        <v>5008</v>
      </c>
      <c r="D538" s="15">
        <v>501000</v>
      </c>
      <c r="E538" s="15" t="s">
        <v>472</v>
      </c>
      <c r="F538" s="15">
        <v>277031</v>
      </c>
      <c r="G538" s="15" t="s">
        <v>105</v>
      </c>
      <c r="H538" s="15">
        <v>875.06</v>
      </c>
      <c r="I538" s="30">
        <v>760.92</v>
      </c>
      <c r="J538" s="30">
        <v>134.28</v>
      </c>
      <c r="K538" s="15">
        <v>15.35</v>
      </c>
      <c r="L538" s="130">
        <v>2</v>
      </c>
    </row>
    <row r="539" spans="1:12" x14ac:dyDescent="0.2">
      <c r="A539" s="129">
        <v>30</v>
      </c>
      <c r="B539" s="15" t="s">
        <v>329</v>
      </c>
      <c r="C539" s="15">
        <v>5008</v>
      </c>
      <c r="D539" s="15">
        <v>501000</v>
      </c>
      <c r="E539" s="15" t="s">
        <v>472</v>
      </c>
      <c r="F539" s="15">
        <v>277057</v>
      </c>
      <c r="G539" s="15" t="s">
        <v>105</v>
      </c>
      <c r="H539" s="15">
        <v>5250.35</v>
      </c>
      <c r="I539" s="30">
        <v>4565.5200000000004</v>
      </c>
      <c r="J539" s="30">
        <v>805.68</v>
      </c>
      <c r="K539" s="15">
        <v>15.35</v>
      </c>
      <c r="L539" s="130">
        <v>12</v>
      </c>
    </row>
    <row r="540" spans="1:12" x14ac:dyDescent="0.2">
      <c r="A540" s="129">
        <v>30</v>
      </c>
      <c r="B540" s="15" t="s">
        <v>329</v>
      </c>
      <c r="C540" s="15">
        <v>5008</v>
      </c>
      <c r="D540" s="15">
        <v>501000</v>
      </c>
      <c r="E540" s="15" t="s">
        <v>472</v>
      </c>
      <c r="F540" s="15">
        <v>277058</v>
      </c>
      <c r="G540" s="15" t="s">
        <v>105</v>
      </c>
      <c r="H540" s="15">
        <v>2625.17</v>
      </c>
      <c r="I540" s="30">
        <v>2282.7600000000002</v>
      </c>
      <c r="J540" s="30">
        <v>402.84</v>
      </c>
      <c r="K540" s="15">
        <v>15.35</v>
      </c>
      <c r="L540" s="130">
        <v>6</v>
      </c>
    </row>
    <row r="541" spans="1:12" x14ac:dyDescent="0.2">
      <c r="A541" s="129">
        <v>30</v>
      </c>
      <c r="B541" s="15" t="s">
        <v>329</v>
      </c>
      <c r="C541" s="15">
        <v>5008</v>
      </c>
      <c r="D541" s="15">
        <v>501000</v>
      </c>
      <c r="E541" s="15" t="s">
        <v>472</v>
      </c>
      <c r="F541" s="15">
        <v>277059</v>
      </c>
      <c r="G541" s="15" t="s">
        <v>105</v>
      </c>
      <c r="H541" s="15">
        <v>1312.59</v>
      </c>
      <c r="I541" s="30">
        <v>1141.3800000000001</v>
      </c>
      <c r="J541" s="30">
        <v>201.42</v>
      </c>
      <c r="K541" s="15">
        <v>15.35</v>
      </c>
      <c r="L541" s="130">
        <v>3</v>
      </c>
    </row>
    <row r="542" spans="1:12" x14ac:dyDescent="0.2">
      <c r="A542" s="129">
        <v>30</v>
      </c>
      <c r="B542" s="15" t="s">
        <v>329</v>
      </c>
      <c r="C542" s="15">
        <v>5008</v>
      </c>
      <c r="D542" s="15">
        <v>501000</v>
      </c>
      <c r="E542" s="15" t="s">
        <v>472</v>
      </c>
      <c r="F542" s="15">
        <v>277060</v>
      </c>
      <c r="G542" s="15" t="s">
        <v>105</v>
      </c>
      <c r="H542" s="15">
        <v>1750.12</v>
      </c>
      <c r="I542" s="30">
        <v>1521.84</v>
      </c>
      <c r="J542" s="30">
        <v>268.56</v>
      </c>
      <c r="K542" s="15">
        <v>15.35</v>
      </c>
      <c r="L542" s="130">
        <v>4</v>
      </c>
    </row>
    <row r="543" spans="1:12" x14ac:dyDescent="0.2">
      <c r="A543" s="129">
        <v>30</v>
      </c>
      <c r="B543" s="15" t="s">
        <v>329</v>
      </c>
      <c r="C543" s="15">
        <v>5008</v>
      </c>
      <c r="D543" s="15">
        <v>501000</v>
      </c>
      <c r="E543" s="15" t="s">
        <v>472</v>
      </c>
      <c r="F543" s="15">
        <v>277068</v>
      </c>
      <c r="G543" s="15" t="s">
        <v>339</v>
      </c>
      <c r="H543" s="15">
        <v>12162.08</v>
      </c>
      <c r="I543" s="30">
        <v>267.24</v>
      </c>
      <c r="J543" s="30">
        <v>47.16</v>
      </c>
      <c r="K543" s="15">
        <v>0.39</v>
      </c>
      <c r="L543" s="130">
        <v>1</v>
      </c>
    </row>
    <row r="544" spans="1:12" x14ac:dyDescent="0.2">
      <c r="A544" s="129">
        <v>30</v>
      </c>
      <c r="B544" s="15" t="s">
        <v>329</v>
      </c>
      <c r="C544" s="15">
        <v>5008</v>
      </c>
      <c r="D544" s="15">
        <v>501000</v>
      </c>
      <c r="E544" s="15" t="s">
        <v>472</v>
      </c>
      <c r="F544" s="15">
        <v>277068</v>
      </c>
      <c r="G544" s="15" t="s">
        <v>333</v>
      </c>
      <c r="H544" s="15">
        <v>12162.08</v>
      </c>
      <c r="I544" s="30">
        <v>267.24</v>
      </c>
      <c r="J544" s="30">
        <v>47.16</v>
      </c>
      <c r="K544" s="15">
        <v>0.39</v>
      </c>
      <c r="L544" s="130">
        <v>1</v>
      </c>
    </row>
    <row r="545" spans="1:12" x14ac:dyDescent="0.2">
      <c r="A545" s="129">
        <v>30</v>
      </c>
      <c r="B545" s="15" t="s">
        <v>329</v>
      </c>
      <c r="C545" s="15">
        <v>5008</v>
      </c>
      <c r="D545" s="15">
        <v>501000</v>
      </c>
      <c r="E545" s="15" t="s">
        <v>472</v>
      </c>
      <c r="F545" s="15">
        <v>277068</v>
      </c>
      <c r="G545" s="15" t="s">
        <v>107</v>
      </c>
      <c r="H545" s="15">
        <v>12162.08</v>
      </c>
      <c r="I545" s="30">
        <v>297.83999999999997</v>
      </c>
      <c r="J545" s="30">
        <v>52.56</v>
      </c>
      <c r="K545" s="15">
        <v>0.43</v>
      </c>
      <c r="L545" s="130">
        <v>1</v>
      </c>
    </row>
    <row r="546" spans="1:12" x14ac:dyDescent="0.2">
      <c r="A546" s="129">
        <v>30</v>
      </c>
      <c r="B546" s="15" t="s">
        <v>329</v>
      </c>
      <c r="C546" s="15">
        <v>5008</v>
      </c>
      <c r="D546" s="15">
        <v>501000</v>
      </c>
      <c r="E546" s="15" t="s">
        <v>472</v>
      </c>
      <c r="F546" s="15">
        <v>277072</v>
      </c>
      <c r="G546" s="15" t="s">
        <v>105</v>
      </c>
      <c r="H546" s="15">
        <v>1312.59</v>
      </c>
      <c r="I546" s="30">
        <v>1141.3800000000001</v>
      </c>
      <c r="J546" s="30">
        <v>201.42</v>
      </c>
      <c r="K546" s="15">
        <v>15.35</v>
      </c>
      <c r="L546" s="130">
        <v>3</v>
      </c>
    </row>
    <row r="547" spans="1:12" x14ac:dyDescent="0.2">
      <c r="A547" s="129">
        <v>30</v>
      </c>
      <c r="B547" s="15" t="s">
        <v>329</v>
      </c>
      <c r="C547" s="15">
        <v>5008</v>
      </c>
      <c r="D547" s="15">
        <v>501000</v>
      </c>
      <c r="E547" s="15" t="s">
        <v>472</v>
      </c>
      <c r="F547" s="15">
        <v>277073</v>
      </c>
      <c r="G547" s="15" t="s">
        <v>339</v>
      </c>
      <c r="H547" s="15">
        <v>20074.580000000002</v>
      </c>
      <c r="I547" s="30">
        <v>534.48</v>
      </c>
      <c r="J547" s="30">
        <v>94.32</v>
      </c>
      <c r="K547" s="15">
        <v>0.47</v>
      </c>
      <c r="L547" s="130">
        <v>2</v>
      </c>
    </row>
    <row r="548" spans="1:12" x14ac:dyDescent="0.2">
      <c r="A548" s="129">
        <v>30</v>
      </c>
      <c r="B548" s="15" t="s">
        <v>329</v>
      </c>
      <c r="C548" s="15">
        <v>5008</v>
      </c>
      <c r="D548" s="15">
        <v>501000</v>
      </c>
      <c r="E548" s="15" t="s">
        <v>472</v>
      </c>
      <c r="F548" s="15">
        <v>277073</v>
      </c>
      <c r="G548" s="15" t="s">
        <v>333</v>
      </c>
      <c r="H548" s="15">
        <v>20074.580000000002</v>
      </c>
      <c r="I548" s="30">
        <v>267.24</v>
      </c>
      <c r="J548" s="30">
        <v>47.16</v>
      </c>
      <c r="K548" s="15">
        <v>0.23</v>
      </c>
      <c r="L548" s="130">
        <v>1</v>
      </c>
    </row>
    <row r="549" spans="1:12" x14ac:dyDescent="0.2">
      <c r="A549" s="129">
        <v>30</v>
      </c>
      <c r="B549" s="15" t="s">
        <v>329</v>
      </c>
      <c r="C549" s="15">
        <v>5008</v>
      </c>
      <c r="D549" s="15">
        <v>501000</v>
      </c>
      <c r="E549" s="15" t="s">
        <v>472</v>
      </c>
      <c r="F549" s="15">
        <v>277073</v>
      </c>
      <c r="G549" s="15" t="s">
        <v>107</v>
      </c>
      <c r="H549" s="15">
        <v>20074.580000000002</v>
      </c>
      <c r="I549" s="30">
        <v>297.83999999999997</v>
      </c>
      <c r="J549" s="30">
        <v>52.56</v>
      </c>
      <c r="K549" s="15">
        <v>0.26</v>
      </c>
      <c r="L549" s="130">
        <v>1</v>
      </c>
    </row>
    <row r="550" spans="1:12" x14ac:dyDescent="0.2">
      <c r="A550" s="129">
        <v>30</v>
      </c>
      <c r="B550" s="15" t="s">
        <v>329</v>
      </c>
      <c r="C550" s="15">
        <v>5008</v>
      </c>
      <c r="D550" s="15">
        <v>501000</v>
      </c>
      <c r="E550" s="15" t="s">
        <v>472</v>
      </c>
      <c r="F550" s="15">
        <v>277077</v>
      </c>
      <c r="G550" s="15" t="s">
        <v>105</v>
      </c>
      <c r="H550" s="15">
        <v>1750.12</v>
      </c>
      <c r="I550" s="30">
        <v>1521.84</v>
      </c>
      <c r="J550" s="30">
        <v>268.56</v>
      </c>
      <c r="K550" s="15">
        <v>15.35</v>
      </c>
      <c r="L550" s="130">
        <v>4</v>
      </c>
    </row>
    <row r="551" spans="1:12" x14ac:dyDescent="0.2">
      <c r="A551" s="129">
        <v>30</v>
      </c>
      <c r="B551" s="15" t="s">
        <v>329</v>
      </c>
      <c r="C551" s="15">
        <v>5008</v>
      </c>
      <c r="D551" s="15">
        <v>501000</v>
      </c>
      <c r="E551" s="15" t="s">
        <v>472</v>
      </c>
      <c r="F551" s="15">
        <v>277585</v>
      </c>
      <c r="G551" s="15" t="s">
        <v>105</v>
      </c>
      <c r="H551" s="15">
        <v>3320.49</v>
      </c>
      <c r="I551" s="30">
        <v>1141.3800000000001</v>
      </c>
      <c r="J551" s="30">
        <v>201.42</v>
      </c>
      <c r="K551" s="15">
        <v>6.07</v>
      </c>
      <c r="L551" s="130">
        <v>3</v>
      </c>
    </row>
    <row r="552" spans="1:12" x14ac:dyDescent="0.2">
      <c r="A552" s="129">
        <v>30</v>
      </c>
      <c r="B552" s="15" t="s">
        <v>329</v>
      </c>
      <c r="C552" s="15">
        <v>5008</v>
      </c>
      <c r="D552" s="15">
        <v>501000</v>
      </c>
      <c r="E552" s="15" t="s">
        <v>472</v>
      </c>
      <c r="F552" s="15">
        <v>277586</v>
      </c>
      <c r="G552" s="15" t="s">
        <v>339</v>
      </c>
      <c r="H552" s="15">
        <v>11426.68</v>
      </c>
      <c r="I552" s="30">
        <v>267.24</v>
      </c>
      <c r="J552" s="30">
        <v>47.16</v>
      </c>
      <c r="K552" s="15">
        <v>0.41</v>
      </c>
      <c r="L552" s="130">
        <v>1</v>
      </c>
    </row>
    <row r="553" spans="1:12" x14ac:dyDescent="0.2">
      <c r="A553" s="129">
        <v>30</v>
      </c>
      <c r="B553" s="15" t="s">
        <v>329</v>
      </c>
      <c r="C553" s="15">
        <v>5008</v>
      </c>
      <c r="D553" s="15">
        <v>501000</v>
      </c>
      <c r="E553" s="15" t="s">
        <v>472</v>
      </c>
      <c r="F553" s="15">
        <v>277586</v>
      </c>
      <c r="G553" s="15" t="s">
        <v>333</v>
      </c>
      <c r="H553" s="15">
        <v>11426.68</v>
      </c>
      <c r="I553" s="30">
        <v>801.72</v>
      </c>
      <c r="J553" s="30">
        <v>141.47999999999999</v>
      </c>
      <c r="K553" s="15">
        <v>1.24</v>
      </c>
      <c r="L553" s="130">
        <v>3</v>
      </c>
    </row>
    <row r="554" spans="1:12" x14ac:dyDescent="0.2">
      <c r="A554" s="129">
        <v>30</v>
      </c>
      <c r="B554" s="15" t="s">
        <v>329</v>
      </c>
      <c r="C554" s="15">
        <v>5008</v>
      </c>
      <c r="D554" s="15">
        <v>501000</v>
      </c>
      <c r="E554" s="15" t="s">
        <v>472</v>
      </c>
      <c r="F554" s="15">
        <v>277586</v>
      </c>
      <c r="G554" s="15" t="s">
        <v>107</v>
      </c>
      <c r="H554" s="15">
        <v>11426.68</v>
      </c>
      <c r="I554" s="30">
        <v>595.67999999999995</v>
      </c>
      <c r="J554" s="30">
        <v>105.12</v>
      </c>
      <c r="K554" s="15">
        <v>0.92</v>
      </c>
      <c r="L554" s="130">
        <v>2</v>
      </c>
    </row>
    <row r="555" spans="1:12" x14ac:dyDescent="0.2">
      <c r="A555" s="129">
        <v>30</v>
      </c>
      <c r="B555" s="15" t="s">
        <v>329</v>
      </c>
      <c r="C555" s="15">
        <v>5008</v>
      </c>
      <c r="D555" s="15">
        <v>501000</v>
      </c>
      <c r="E555" s="15" t="s">
        <v>472</v>
      </c>
      <c r="F555" s="15">
        <v>277587</v>
      </c>
      <c r="G555" s="15" t="s">
        <v>339</v>
      </c>
      <c r="H555" s="15">
        <v>5383.38</v>
      </c>
      <c r="I555" s="30">
        <v>267.24</v>
      </c>
      <c r="J555" s="30">
        <v>47.16</v>
      </c>
      <c r="K555" s="15">
        <v>0.88</v>
      </c>
      <c r="L555" s="130">
        <v>1</v>
      </c>
    </row>
    <row r="556" spans="1:12" x14ac:dyDescent="0.2">
      <c r="A556" s="129">
        <v>30</v>
      </c>
      <c r="B556" s="15" t="s">
        <v>329</v>
      </c>
      <c r="C556" s="15">
        <v>5008</v>
      </c>
      <c r="D556" s="15">
        <v>501000</v>
      </c>
      <c r="E556" s="15" t="s">
        <v>472</v>
      </c>
      <c r="F556" s="15">
        <v>277587</v>
      </c>
      <c r="G556" s="15" t="s">
        <v>333</v>
      </c>
      <c r="H556" s="15">
        <v>5383.38</v>
      </c>
      <c r="I556" s="30">
        <v>267.24</v>
      </c>
      <c r="J556" s="30">
        <v>47.16</v>
      </c>
      <c r="K556" s="15">
        <v>0.88</v>
      </c>
      <c r="L556" s="130">
        <v>1</v>
      </c>
    </row>
    <row r="557" spans="1:12" x14ac:dyDescent="0.2">
      <c r="A557" s="129">
        <v>30</v>
      </c>
      <c r="B557" s="15" t="s">
        <v>329</v>
      </c>
      <c r="C557" s="15">
        <v>5008</v>
      </c>
      <c r="D557" s="15">
        <v>501000</v>
      </c>
      <c r="E557" s="15" t="s">
        <v>472</v>
      </c>
      <c r="F557" s="15">
        <v>277587</v>
      </c>
      <c r="G557" s="15" t="s">
        <v>105</v>
      </c>
      <c r="H557" s="15">
        <v>5383.38</v>
      </c>
      <c r="I557" s="30">
        <v>760.92</v>
      </c>
      <c r="J557" s="30">
        <v>134.28</v>
      </c>
      <c r="K557" s="15">
        <v>2.4900000000000002</v>
      </c>
      <c r="L557" s="130">
        <v>2</v>
      </c>
    </row>
    <row r="558" spans="1:12" x14ac:dyDescent="0.2">
      <c r="A558" s="129">
        <v>30</v>
      </c>
      <c r="B558" s="15" t="s">
        <v>329</v>
      </c>
      <c r="C558" s="15">
        <v>5008</v>
      </c>
      <c r="D558" s="15">
        <v>501000</v>
      </c>
      <c r="E558" s="15" t="s">
        <v>472</v>
      </c>
      <c r="F558" s="15">
        <v>277589</v>
      </c>
      <c r="G558" s="15" t="s">
        <v>339</v>
      </c>
      <c r="H558" s="15">
        <v>5441.13</v>
      </c>
      <c r="I558" s="30">
        <v>267.24</v>
      </c>
      <c r="J558" s="30">
        <v>47.16</v>
      </c>
      <c r="K558" s="15">
        <v>0.87</v>
      </c>
      <c r="L558" s="130">
        <v>1</v>
      </c>
    </row>
    <row r="559" spans="1:12" x14ac:dyDescent="0.2">
      <c r="A559" s="129">
        <v>30</v>
      </c>
      <c r="B559" s="15" t="s">
        <v>329</v>
      </c>
      <c r="C559" s="15">
        <v>5008</v>
      </c>
      <c r="D559" s="15">
        <v>501000</v>
      </c>
      <c r="E559" s="15" t="s">
        <v>472</v>
      </c>
      <c r="F559" s="15">
        <v>277589</v>
      </c>
      <c r="G559" s="15" t="s">
        <v>333</v>
      </c>
      <c r="H559" s="15">
        <v>5441.13</v>
      </c>
      <c r="I559" s="30">
        <v>534.48</v>
      </c>
      <c r="J559" s="30">
        <v>94.32</v>
      </c>
      <c r="K559" s="15">
        <v>1.73</v>
      </c>
      <c r="L559" s="130">
        <v>2</v>
      </c>
    </row>
    <row r="560" spans="1:12" x14ac:dyDescent="0.2">
      <c r="A560" s="129">
        <v>30</v>
      </c>
      <c r="B560" s="15" t="s">
        <v>329</v>
      </c>
      <c r="C560" s="15">
        <v>5008</v>
      </c>
      <c r="D560" s="15">
        <v>501000</v>
      </c>
      <c r="E560" s="15" t="s">
        <v>472</v>
      </c>
      <c r="F560" s="15">
        <v>277589</v>
      </c>
      <c r="G560" s="15" t="s">
        <v>105</v>
      </c>
      <c r="H560" s="15">
        <v>5441.13</v>
      </c>
      <c r="I560" s="30">
        <v>1141.3800000000001</v>
      </c>
      <c r="J560" s="30">
        <v>201.42</v>
      </c>
      <c r="K560" s="15">
        <v>3.7</v>
      </c>
      <c r="L560" s="130">
        <v>3</v>
      </c>
    </row>
    <row r="561" spans="1:12" x14ac:dyDescent="0.2">
      <c r="A561" s="129">
        <v>30</v>
      </c>
      <c r="B561" s="15" t="s">
        <v>329</v>
      </c>
      <c r="C561" s="15">
        <v>5008</v>
      </c>
      <c r="D561" s="15">
        <v>501000</v>
      </c>
      <c r="E561" s="15" t="s">
        <v>472</v>
      </c>
      <c r="F561" s="15">
        <v>277589</v>
      </c>
      <c r="G561" s="15" t="s">
        <v>107</v>
      </c>
      <c r="H561" s="15">
        <v>5441.13</v>
      </c>
      <c r="I561" s="30">
        <v>893.52</v>
      </c>
      <c r="J561" s="30">
        <v>157.68</v>
      </c>
      <c r="K561" s="15">
        <v>2.9</v>
      </c>
      <c r="L561" s="130">
        <v>3</v>
      </c>
    </row>
    <row r="562" spans="1:12" x14ac:dyDescent="0.2">
      <c r="A562" s="129">
        <v>30</v>
      </c>
      <c r="B562" s="15" t="s">
        <v>329</v>
      </c>
      <c r="C562" s="15">
        <v>5008</v>
      </c>
      <c r="D562" s="15">
        <v>501000</v>
      </c>
      <c r="E562" s="15" t="s">
        <v>472</v>
      </c>
      <c r="F562" s="15">
        <v>277590</v>
      </c>
      <c r="G562" s="15" t="s">
        <v>333</v>
      </c>
      <c r="H562" s="15">
        <v>11039.38</v>
      </c>
      <c r="I562" s="30">
        <v>534.48</v>
      </c>
      <c r="J562" s="30">
        <v>94.32</v>
      </c>
      <c r="K562" s="15">
        <v>0.85</v>
      </c>
      <c r="L562" s="130">
        <v>2</v>
      </c>
    </row>
    <row r="563" spans="1:12" x14ac:dyDescent="0.2">
      <c r="A563" s="129">
        <v>30</v>
      </c>
      <c r="B563" s="15" t="s">
        <v>329</v>
      </c>
      <c r="C563" s="15">
        <v>5008</v>
      </c>
      <c r="D563" s="15">
        <v>501000</v>
      </c>
      <c r="E563" s="15" t="s">
        <v>472</v>
      </c>
      <c r="F563" s="15">
        <v>277590</v>
      </c>
      <c r="G563" s="15" t="s">
        <v>105</v>
      </c>
      <c r="H563" s="15">
        <v>11039.38</v>
      </c>
      <c r="I563" s="30">
        <v>1141.3800000000001</v>
      </c>
      <c r="J563" s="30">
        <v>201.42</v>
      </c>
      <c r="K563" s="15">
        <v>1.82</v>
      </c>
      <c r="L563" s="130">
        <v>3</v>
      </c>
    </row>
    <row r="564" spans="1:12" x14ac:dyDescent="0.2">
      <c r="A564" s="129">
        <v>30</v>
      </c>
      <c r="B564" s="15" t="s">
        <v>329</v>
      </c>
      <c r="C564" s="15">
        <v>5008</v>
      </c>
      <c r="D564" s="15">
        <v>501000</v>
      </c>
      <c r="E564" s="15" t="s">
        <v>472</v>
      </c>
      <c r="F564" s="15">
        <v>277591</v>
      </c>
      <c r="G564" s="15" t="s">
        <v>339</v>
      </c>
      <c r="H564" s="15">
        <v>19035.439999999999</v>
      </c>
      <c r="I564" s="30">
        <v>267.24</v>
      </c>
      <c r="J564" s="30">
        <v>47.16</v>
      </c>
      <c r="K564" s="15">
        <v>0.25</v>
      </c>
      <c r="L564" s="130">
        <v>1</v>
      </c>
    </row>
    <row r="565" spans="1:12" x14ac:dyDescent="0.2">
      <c r="A565" s="129">
        <v>30</v>
      </c>
      <c r="B565" s="15" t="s">
        <v>329</v>
      </c>
      <c r="C565" s="15">
        <v>5008</v>
      </c>
      <c r="D565" s="15">
        <v>501000</v>
      </c>
      <c r="E565" s="15" t="s">
        <v>472</v>
      </c>
      <c r="F565" s="15">
        <v>277591</v>
      </c>
      <c r="G565" s="15" t="s">
        <v>333</v>
      </c>
      <c r="H565" s="15">
        <v>19035.439999999999</v>
      </c>
      <c r="I565" s="30">
        <v>267.24</v>
      </c>
      <c r="J565" s="30">
        <v>47.16</v>
      </c>
      <c r="K565" s="15">
        <v>0.25</v>
      </c>
      <c r="L565" s="130">
        <v>1</v>
      </c>
    </row>
    <row r="566" spans="1:12" x14ac:dyDescent="0.2">
      <c r="A566" s="129">
        <v>30</v>
      </c>
      <c r="B566" s="15" t="s">
        <v>329</v>
      </c>
      <c r="C566" s="15">
        <v>5008</v>
      </c>
      <c r="D566" s="15">
        <v>501000</v>
      </c>
      <c r="E566" s="15" t="s">
        <v>472</v>
      </c>
      <c r="F566" s="15">
        <v>277591</v>
      </c>
      <c r="G566" s="15" t="s">
        <v>105</v>
      </c>
      <c r="H566" s="15">
        <v>19035.439999999999</v>
      </c>
      <c r="I566" s="30">
        <v>1521.84</v>
      </c>
      <c r="J566" s="30">
        <v>268.56</v>
      </c>
      <c r="K566" s="15">
        <v>1.41</v>
      </c>
      <c r="L566" s="130">
        <v>4</v>
      </c>
    </row>
    <row r="567" spans="1:12" x14ac:dyDescent="0.2">
      <c r="A567" s="129">
        <v>30</v>
      </c>
      <c r="B567" s="15" t="s">
        <v>329</v>
      </c>
      <c r="C567" s="15">
        <v>5008</v>
      </c>
      <c r="D567" s="15">
        <v>501000</v>
      </c>
      <c r="E567" s="15" t="s">
        <v>472</v>
      </c>
      <c r="F567" s="15">
        <v>277591</v>
      </c>
      <c r="G567" s="15" t="s">
        <v>107</v>
      </c>
      <c r="H567" s="15">
        <v>19035.439999999999</v>
      </c>
      <c r="I567" s="30">
        <v>297.83999999999997</v>
      </c>
      <c r="J567" s="30">
        <v>52.56</v>
      </c>
      <c r="K567" s="15">
        <v>0.28000000000000003</v>
      </c>
      <c r="L567" s="130">
        <v>1</v>
      </c>
    </row>
    <row r="568" spans="1:12" x14ac:dyDescent="0.2">
      <c r="A568" s="129">
        <v>30</v>
      </c>
      <c r="B568" s="15" t="s">
        <v>329</v>
      </c>
      <c r="C568" s="15">
        <v>5008</v>
      </c>
      <c r="D568" s="15">
        <v>501000</v>
      </c>
      <c r="E568" s="15" t="s">
        <v>472</v>
      </c>
      <c r="F568" s="15">
        <v>277592</v>
      </c>
      <c r="G568" s="15" t="s">
        <v>333</v>
      </c>
      <c r="H568" s="15">
        <v>4560.8999999999996</v>
      </c>
      <c r="I568" s="30">
        <v>1068.96</v>
      </c>
      <c r="J568" s="30">
        <v>188.64</v>
      </c>
      <c r="K568" s="15">
        <v>4.1399999999999997</v>
      </c>
      <c r="L568" s="130">
        <v>4</v>
      </c>
    </row>
    <row r="569" spans="1:12" x14ac:dyDescent="0.2">
      <c r="A569" s="129">
        <v>30</v>
      </c>
      <c r="B569" s="15" t="s">
        <v>329</v>
      </c>
      <c r="C569" s="15">
        <v>5008</v>
      </c>
      <c r="D569" s="15">
        <v>501000</v>
      </c>
      <c r="E569" s="15" t="s">
        <v>472</v>
      </c>
      <c r="F569" s="15">
        <v>277592</v>
      </c>
      <c r="G569" s="15" t="s">
        <v>107</v>
      </c>
      <c r="H569" s="15">
        <v>4560.8999999999996</v>
      </c>
      <c r="I569" s="30">
        <v>297.83999999999997</v>
      </c>
      <c r="J569" s="30">
        <v>52.56</v>
      </c>
      <c r="K569" s="15">
        <v>1.1499999999999999</v>
      </c>
      <c r="L569" s="130">
        <v>1</v>
      </c>
    </row>
    <row r="570" spans="1:12" x14ac:dyDescent="0.2">
      <c r="A570" s="129">
        <v>30</v>
      </c>
      <c r="B570" s="15" t="s">
        <v>329</v>
      </c>
      <c r="C570" s="15">
        <v>5008</v>
      </c>
      <c r="D570" s="15">
        <v>501000</v>
      </c>
      <c r="E570" s="15" t="s">
        <v>472</v>
      </c>
      <c r="F570" s="15">
        <v>277593</v>
      </c>
      <c r="G570" s="15" t="s">
        <v>107</v>
      </c>
      <c r="H570" s="15">
        <v>26557.27</v>
      </c>
      <c r="I570" s="30">
        <v>595.67999999999995</v>
      </c>
      <c r="J570" s="30">
        <v>105.12</v>
      </c>
      <c r="K570" s="15">
        <v>0.4</v>
      </c>
      <c r="L570" s="130">
        <v>2</v>
      </c>
    </row>
    <row r="571" spans="1:12" x14ac:dyDescent="0.2">
      <c r="A571" s="129">
        <v>30</v>
      </c>
      <c r="B571" s="15" t="s">
        <v>329</v>
      </c>
      <c r="C571" s="15">
        <v>5008</v>
      </c>
      <c r="D571" s="15">
        <v>501000</v>
      </c>
      <c r="E571" s="15" t="s">
        <v>472</v>
      </c>
      <c r="F571" s="15">
        <v>277594</v>
      </c>
      <c r="G571" s="15" t="s">
        <v>339</v>
      </c>
      <c r="H571" s="15">
        <v>13125.32</v>
      </c>
      <c r="I571" s="30">
        <v>534.48</v>
      </c>
      <c r="J571" s="30">
        <v>94.32</v>
      </c>
      <c r="K571" s="15">
        <v>0.72</v>
      </c>
      <c r="L571" s="130">
        <v>2</v>
      </c>
    </row>
    <row r="572" spans="1:12" x14ac:dyDescent="0.2">
      <c r="A572" s="129">
        <v>30</v>
      </c>
      <c r="B572" s="15" t="s">
        <v>329</v>
      </c>
      <c r="C572" s="15">
        <v>5008</v>
      </c>
      <c r="D572" s="15">
        <v>501000</v>
      </c>
      <c r="E572" s="15" t="s">
        <v>472</v>
      </c>
      <c r="F572" s="15">
        <v>277594</v>
      </c>
      <c r="G572" s="15" t="s">
        <v>333</v>
      </c>
      <c r="H572" s="15">
        <v>13125.32</v>
      </c>
      <c r="I572" s="30">
        <v>1068.96</v>
      </c>
      <c r="J572" s="30">
        <v>188.64</v>
      </c>
      <c r="K572" s="15">
        <v>1.44</v>
      </c>
      <c r="L572" s="130">
        <v>4</v>
      </c>
    </row>
    <row r="573" spans="1:12" x14ac:dyDescent="0.2">
      <c r="A573" s="129">
        <v>30</v>
      </c>
      <c r="B573" s="15" t="s">
        <v>329</v>
      </c>
      <c r="C573" s="15">
        <v>5008</v>
      </c>
      <c r="D573" s="15">
        <v>501000</v>
      </c>
      <c r="E573" s="15" t="s">
        <v>472</v>
      </c>
      <c r="F573" s="15">
        <v>277594</v>
      </c>
      <c r="G573" s="15" t="s">
        <v>105</v>
      </c>
      <c r="H573" s="15">
        <v>13125.32</v>
      </c>
      <c r="I573" s="30">
        <v>2282.7600000000002</v>
      </c>
      <c r="J573" s="30">
        <v>402.84</v>
      </c>
      <c r="K573" s="15">
        <v>3.07</v>
      </c>
      <c r="L573" s="130">
        <v>6</v>
      </c>
    </row>
    <row r="574" spans="1:12" x14ac:dyDescent="0.2">
      <c r="A574" s="129">
        <v>30</v>
      </c>
      <c r="B574" s="15" t="s">
        <v>329</v>
      </c>
      <c r="C574" s="15">
        <v>5008</v>
      </c>
      <c r="D574" s="15">
        <v>501000</v>
      </c>
      <c r="E574" s="15" t="s">
        <v>472</v>
      </c>
      <c r="F574" s="15">
        <v>277594</v>
      </c>
      <c r="G574" s="15" t="s">
        <v>107</v>
      </c>
      <c r="H574" s="15">
        <v>13125.32</v>
      </c>
      <c r="I574" s="30">
        <v>893.52</v>
      </c>
      <c r="J574" s="30">
        <v>157.68</v>
      </c>
      <c r="K574" s="15">
        <v>1.2</v>
      </c>
      <c r="L574" s="130">
        <v>3</v>
      </c>
    </row>
    <row r="575" spans="1:12" x14ac:dyDescent="0.2">
      <c r="A575" s="129">
        <v>30</v>
      </c>
      <c r="B575" s="15" t="s">
        <v>329</v>
      </c>
      <c r="C575" s="15">
        <v>5008</v>
      </c>
      <c r="D575" s="15">
        <v>501000</v>
      </c>
      <c r="E575" s="15" t="s">
        <v>472</v>
      </c>
      <c r="F575" s="15">
        <v>277595</v>
      </c>
      <c r="G575" s="15" t="s">
        <v>333</v>
      </c>
      <c r="H575" s="15">
        <v>18883.16</v>
      </c>
      <c r="I575" s="30">
        <v>6413.76</v>
      </c>
      <c r="J575" s="30">
        <v>1131.8399999999999</v>
      </c>
      <c r="K575" s="15">
        <v>5.99</v>
      </c>
      <c r="L575" s="130">
        <v>24</v>
      </c>
    </row>
    <row r="576" spans="1:12" x14ac:dyDescent="0.2">
      <c r="A576" s="129">
        <v>30</v>
      </c>
      <c r="B576" s="15" t="s">
        <v>329</v>
      </c>
      <c r="C576" s="15">
        <v>5008</v>
      </c>
      <c r="D576" s="15">
        <v>501000</v>
      </c>
      <c r="E576" s="15" t="s">
        <v>472</v>
      </c>
      <c r="F576" s="15">
        <v>277595</v>
      </c>
      <c r="G576" s="15" t="s">
        <v>105</v>
      </c>
      <c r="H576" s="15">
        <v>18883.16</v>
      </c>
      <c r="I576" s="30">
        <v>1141.3800000000001</v>
      </c>
      <c r="J576" s="30">
        <v>201.42</v>
      </c>
      <c r="K576" s="15">
        <v>1.07</v>
      </c>
      <c r="L576" s="130">
        <v>3</v>
      </c>
    </row>
    <row r="577" spans="1:12" x14ac:dyDescent="0.2">
      <c r="A577" s="129">
        <v>30</v>
      </c>
      <c r="B577" s="15" t="s">
        <v>329</v>
      </c>
      <c r="C577" s="15">
        <v>5008</v>
      </c>
      <c r="D577" s="15">
        <v>501000</v>
      </c>
      <c r="E577" s="15" t="s">
        <v>472</v>
      </c>
      <c r="F577" s="15">
        <v>277596</v>
      </c>
      <c r="G577" s="15" t="s">
        <v>339</v>
      </c>
      <c r="H577" s="15">
        <v>5802.62</v>
      </c>
      <c r="I577" s="30">
        <v>267.24</v>
      </c>
      <c r="J577" s="30">
        <v>47.16</v>
      </c>
      <c r="K577" s="15">
        <v>0.81</v>
      </c>
      <c r="L577" s="130">
        <v>1</v>
      </c>
    </row>
    <row r="578" spans="1:12" x14ac:dyDescent="0.2">
      <c r="A578" s="129">
        <v>30</v>
      </c>
      <c r="B578" s="15" t="s">
        <v>329</v>
      </c>
      <c r="C578" s="15">
        <v>5008</v>
      </c>
      <c r="D578" s="15">
        <v>501000</v>
      </c>
      <c r="E578" s="15" t="s">
        <v>472</v>
      </c>
      <c r="F578" s="15">
        <v>277596</v>
      </c>
      <c r="G578" s="15" t="s">
        <v>333</v>
      </c>
      <c r="H578" s="15">
        <v>5802.62</v>
      </c>
      <c r="I578" s="30">
        <v>534.48</v>
      </c>
      <c r="J578" s="30">
        <v>94.32</v>
      </c>
      <c r="K578" s="15">
        <v>1.63</v>
      </c>
      <c r="L578" s="130">
        <v>2</v>
      </c>
    </row>
    <row r="579" spans="1:12" x14ac:dyDescent="0.2">
      <c r="A579" s="129">
        <v>30</v>
      </c>
      <c r="B579" s="15" t="s">
        <v>329</v>
      </c>
      <c r="C579" s="15">
        <v>5008</v>
      </c>
      <c r="D579" s="15">
        <v>501000</v>
      </c>
      <c r="E579" s="15" t="s">
        <v>472</v>
      </c>
      <c r="F579" s="15">
        <v>277596</v>
      </c>
      <c r="G579" s="15" t="s">
        <v>107</v>
      </c>
      <c r="H579" s="15">
        <v>5802.62</v>
      </c>
      <c r="I579" s="30">
        <v>297.83999999999997</v>
      </c>
      <c r="J579" s="30">
        <v>52.56</v>
      </c>
      <c r="K579" s="15">
        <v>0.91</v>
      </c>
      <c r="L579" s="130">
        <v>1</v>
      </c>
    </row>
    <row r="580" spans="1:12" x14ac:dyDescent="0.2">
      <c r="A580" s="129">
        <v>30</v>
      </c>
      <c r="B580" s="15" t="s">
        <v>329</v>
      </c>
      <c r="C580" s="15">
        <v>5008</v>
      </c>
      <c r="D580" s="15">
        <v>501000</v>
      </c>
      <c r="E580" s="15" t="s">
        <v>472</v>
      </c>
      <c r="F580" s="15">
        <v>277597</v>
      </c>
      <c r="G580" s="15" t="s">
        <v>333</v>
      </c>
      <c r="H580" s="15">
        <v>17513.240000000002</v>
      </c>
      <c r="I580" s="30">
        <v>1068.96</v>
      </c>
      <c r="J580" s="30">
        <v>188.64</v>
      </c>
      <c r="K580" s="15">
        <v>1.08</v>
      </c>
      <c r="L580" s="130">
        <v>4</v>
      </c>
    </row>
    <row r="581" spans="1:12" x14ac:dyDescent="0.2">
      <c r="A581" s="129">
        <v>30</v>
      </c>
      <c r="B581" s="15" t="s">
        <v>329</v>
      </c>
      <c r="C581" s="15">
        <v>5008</v>
      </c>
      <c r="D581" s="15">
        <v>501000</v>
      </c>
      <c r="E581" s="15" t="s">
        <v>472</v>
      </c>
      <c r="F581" s="15">
        <v>277597</v>
      </c>
      <c r="G581" s="15" t="s">
        <v>105</v>
      </c>
      <c r="H581" s="15">
        <v>17513.240000000002</v>
      </c>
      <c r="I581" s="30">
        <v>1902.3</v>
      </c>
      <c r="J581" s="30">
        <v>335.7</v>
      </c>
      <c r="K581" s="15">
        <v>1.92</v>
      </c>
      <c r="L581" s="130">
        <v>5</v>
      </c>
    </row>
    <row r="582" spans="1:12" x14ac:dyDescent="0.2">
      <c r="A582" s="129">
        <v>30</v>
      </c>
      <c r="B582" s="15" t="s">
        <v>329</v>
      </c>
      <c r="C582" s="15">
        <v>5008</v>
      </c>
      <c r="D582" s="15">
        <v>501000</v>
      </c>
      <c r="E582" s="15" t="s">
        <v>472</v>
      </c>
      <c r="F582" s="15">
        <v>277597</v>
      </c>
      <c r="G582" s="15" t="s">
        <v>107</v>
      </c>
      <c r="H582" s="15">
        <v>17513.240000000002</v>
      </c>
      <c r="I582" s="30">
        <v>297.83999999999997</v>
      </c>
      <c r="J582" s="30">
        <v>52.56</v>
      </c>
      <c r="K582" s="15">
        <v>0.3</v>
      </c>
      <c r="L582" s="130">
        <v>1</v>
      </c>
    </row>
    <row r="583" spans="1:12" x14ac:dyDescent="0.2">
      <c r="A583" s="129">
        <v>30</v>
      </c>
      <c r="B583" s="15" t="s">
        <v>329</v>
      </c>
      <c r="C583" s="15">
        <v>5008</v>
      </c>
      <c r="D583" s="15">
        <v>501000</v>
      </c>
      <c r="E583" s="15" t="s">
        <v>472</v>
      </c>
      <c r="F583" s="15">
        <v>277598</v>
      </c>
      <c r="G583" s="15" t="s">
        <v>333</v>
      </c>
      <c r="H583" s="15">
        <v>7975.16</v>
      </c>
      <c r="I583" s="30">
        <v>534.48</v>
      </c>
      <c r="J583" s="30">
        <v>94.32</v>
      </c>
      <c r="K583" s="15">
        <v>1.18</v>
      </c>
      <c r="L583" s="130">
        <v>2</v>
      </c>
    </row>
    <row r="584" spans="1:12" x14ac:dyDescent="0.2">
      <c r="A584" s="129">
        <v>30</v>
      </c>
      <c r="B584" s="15" t="s">
        <v>329</v>
      </c>
      <c r="C584" s="15">
        <v>5008</v>
      </c>
      <c r="D584" s="15">
        <v>501000</v>
      </c>
      <c r="E584" s="15" t="s">
        <v>472</v>
      </c>
      <c r="F584" s="15">
        <v>277598</v>
      </c>
      <c r="G584" s="15" t="s">
        <v>107</v>
      </c>
      <c r="H584" s="15">
        <v>7975.16</v>
      </c>
      <c r="I584" s="30">
        <v>297.83999999999997</v>
      </c>
      <c r="J584" s="30">
        <v>52.56</v>
      </c>
      <c r="K584" s="15">
        <v>0.66</v>
      </c>
      <c r="L584" s="130">
        <v>1</v>
      </c>
    </row>
    <row r="585" spans="1:12" x14ac:dyDescent="0.2">
      <c r="A585" s="129">
        <v>30</v>
      </c>
      <c r="B585" s="15" t="s">
        <v>329</v>
      </c>
      <c r="C585" s="15">
        <v>5008</v>
      </c>
      <c r="D585" s="15">
        <v>501000</v>
      </c>
      <c r="E585" s="15" t="s">
        <v>472</v>
      </c>
      <c r="F585" s="15">
        <v>277599</v>
      </c>
      <c r="G585" s="15" t="s">
        <v>339</v>
      </c>
      <c r="H585" s="15">
        <v>16020.28</v>
      </c>
      <c r="I585" s="30">
        <v>534.48</v>
      </c>
      <c r="J585" s="30">
        <v>94.32</v>
      </c>
      <c r="K585" s="15">
        <v>0.59</v>
      </c>
      <c r="L585" s="130">
        <v>2</v>
      </c>
    </row>
    <row r="586" spans="1:12" x14ac:dyDescent="0.2">
      <c r="A586" s="129">
        <v>30</v>
      </c>
      <c r="B586" s="15" t="s">
        <v>329</v>
      </c>
      <c r="C586" s="15">
        <v>5008</v>
      </c>
      <c r="D586" s="15">
        <v>501000</v>
      </c>
      <c r="E586" s="15" t="s">
        <v>472</v>
      </c>
      <c r="F586" s="15">
        <v>277599</v>
      </c>
      <c r="G586" s="15" t="s">
        <v>333</v>
      </c>
      <c r="H586" s="15">
        <v>16020.28</v>
      </c>
      <c r="I586" s="30">
        <v>801.72</v>
      </c>
      <c r="J586" s="30">
        <v>141.47999999999999</v>
      </c>
      <c r="K586" s="15">
        <v>0.88</v>
      </c>
      <c r="L586" s="130">
        <v>3</v>
      </c>
    </row>
    <row r="587" spans="1:12" x14ac:dyDescent="0.2">
      <c r="A587" s="129">
        <v>30</v>
      </c>
      <c r="B587" s="15" t="s">
        <v>329</v>
      </c>
      <c r="C587" s="15">
        <v>5008</v>
      </c>
      <c r="D587" s="15">
        <v>501000</v>
      </c>
      <c r="E587" s="15" t="s">
        <v>472</v>
      </c>
      <c r="F587" s="15">
        <v>277599</v>
      </c>
      <c r="G587" s="15" t="s">
        <v>107</v>
      </c>
      <c r="H587" s="15">
        <v>16020.28</v>
      </c>
      <c r="I587" s="30">
        <v>595.67999999999995</v>
      </c>
      <c r="J587" s="30">
        <v>105.12</v>
      </c>
      <c r="K587" s="15">
        <v>0.66</v>
      </c>
      <c r="L587" s="130">
        <v>2</v>
      </c>
    </row>
    <row r="588" spans="1:12" x14ac:dyDescent="0.2">
      <c r="A588" s="129">
        <v>30</v>
      </c>
      <c r="B588" s="15" t="s">
        <v>329</v>
      </c>
      <c r="C588" s="15">
        <v>5008</v>
      </c>
      <c r="D588" s="15">
        <v>501000</v>
      </c>
      <c r="E588" s="15" t="s">
        <v>472</v>
      </c>
      <c r="F588" s="15">
        <v>277600</v>
      </c>
      <c r="G588" s="15" t="s">
        <v>339</v>
      </c>
      <c r="H588" s="15">
        <v>12316.85</v>
      </c>
      <c r="I588" s="30">
        <v>267.24</v>
      </c>
      <c r="J588" s="30">
        <v>47.16</v>
      </c>
      <c r="K588" s="15">
        <v>0.38</v>
      </c>
      <c r="L588" s="130">
        <v>1</v>
      </c>
    </row>
    <row r="589" spans="1:12" x14ac:dyDescent="0.2">
      <c r="A589" s="129">
        <v>30</v>
      </c>
      <c r="B589" s="15" t="s">
        <v>329</v>
      </c>
      <c r="C589" s="15">
        <v>5008</v>
      </c>
      <c r="D589" s="15">
        <v>501000</v>
      </c>
      <c r="E589" s="15" t="s">
        <v>472</v>
      </c>
      <c r="F589" s="15">
        <v>277600</v>
      </c>
      <c r="G589" s="15" t="s">
        <v>333</v>
      </c>
      <c r="H589" s="15">
        <v>12316.85</v>
      </c>
      <c r="I589" s="30">
        <v>534.48</v>
      </c>
      <c r="J589" s="30">
        <v>94.32</v>
      </c>
      <c r="K589" s="15">
        <v>0.77</v>
      </c>
      <c r="L589" s="130">
        <v>2</v>
      </c>
    </row>
    <row r="590" spans="1:12" x14ac:dyDescent="0.2">
      <c r="A590" s="129">
        <v>30</v>
      </c>
      <c r="B590" s="15" t="s">
        <v>329</v>
      </c>
      <c r="C590" s="15">
        <v>5008</v>
      </c>
      <c r="D590" s="15">
        <v>501000</v>
      </c>
      <c r="E590" s="15" t="s">
        <v>472</v>
      </c>
      <c r="F590" s="15">
        <v>277600</v>
      </c>
      <c r="G590" s="15" t="s">
        <v>105</v>
      </c>
      <c r="H590" s="15">
        <v>12316.85</v>
      </c>
      <c r="I590" s="30">
        <v>1141.3800000000001</v>
      </c>
      <c r="J590" s="30">
        <v>201.42</v>
      </c>
      <c r="K590" s="15">
        <v>1.64</v>
      </c>
      <c r="L590" s="130">
        <v>3</v>
      </c>
    </row>
    <row r="591" spans="1:12" x14ac:dyDescent="0.2">
      <c r="A591" s="129">
        <v>30</v>
      </c>
      <c r="B591" s="15" t="s">
        <v>329</v>
      </c>
      <c r="C591" s="15">
        <v>5008</v>
      </c>
      <c r="D591" s="15">
        <v>501000</v>
      </c>
      <c r="E591" s="15" t="s">
        <v>472</v>
      </c>
      <c r="F591" s="15">
        <v>277601</v>
      </c>
      <c r="G591" s="15" t="s">
        <v>339</v>
      </c>
      <c r="H591" s="15">
        <v>12019.46</v>
      </c>
      <c r="I591" s="30">
        <v>534.48</v>
      </c>
      <c r="J591" s="30">
        <v>94.32</v>
      </c>
      <c r="K591" s="15">
        <v>0.78</v>
      </c>
      <c r="L591" s="130">
        <v>2</v>
      </c>
    </row>
    <row r="592" spans="1:12" x14ac:dyDescent="0.2">
      <c r="A592" s="129">
        <v>30</v>
      </c>
      <c r="B592" s="15" t="s">
        <v>329</v>
      </c>
      <c r="C592" s="15">
        <v>5008</v>
      </c>
      <c r="D592" s="15">
        <v>501000</v>
      </c>
      <c r="E592" s="15" t="s">
        <v>472</v>
      </c>
      <c r="F592" s="15">
        <v>277601</v>
      </c>
      <c r="G592" s="15" t="s">
        <v>333</v>
      </c>
      <c r="H592" s="15">
        <v>12019.46</v>
      </c>
      <c r="I592" s="30">
        <v>534.48</v>
      </c>
      <c r="J592" s="30">
        <v>94.32</v>
      </c>
      <c r="K592" s="15">
        <v>0.78</v>
      </c>
      <c r="L592" s="130">
        <v>2</v>
      </c>
    </row>
    <row r="593" spans="1:12" x14ac:dyDescent="0.2">
      <c r="A593" s="129">
        <v>30</v>
      </c>
      <c r="B593" s="15" t="s">
        <v>329</v>
      </c>
      <c r="C593" s="15">
        <v>5008</v>
      </c>
      <c r="D593" s="15">
        <v>501000</v>
      </c>
      <c r="E593" s="15" t="s">
        <v>472</v>
      </c>
      <c r="F593" s="15">
        <v>277601</v>
      </c>
      <c r="G593" s="15" t="s">
        <v>105</v>
      </c>
      <c r="H593" s="15">
        <v>12019.46</v>
      </c>
      <c r="I593" s="30">
        <v>1902.3</v>
      </c>
      <c r="J593" s="30">
        <v>335.7</v>
      </c>
      <c r="K593" s="15">
        <v>2.79</v>
      </c>
      <c r="L593" s="130">
        <v>5</v>
      </c>
    </row>
    <row r="594" spans="1:12" x14ac:dyDescent="0.2">
      <c r="A594" s="129">
        <v>30</v>
      </c>
      <c r="B594" s="15" t="s">
        <v>329</v>
      </c>
      <c r="C594" s="15">
        <v>5008</v>
      </c>
      <c r="D594" s="15">
        <v>501000</v>
      </c>
      <c r="E594" s="15" t="s">
        <v>472</v>
      </c>
      <c r="F594" s="15">
        <v>277601</v>
      </c>
      <c r="G594" s="15" t="s">
        <v>107</v>
      </c>
      <c r="H594" s="15">
        <v>12019.46</v>
      </c>
      <c r="I594" s="30">
        <v>297.83999999999997</v>
      </c>
      <c r="J594" s="30">
        <v>52.56</v>
      </c>
      <c r="K594" s="15">
        <v>0.44</v>
      </c>
      <c r="L594" s="130">
        <v>1</v>
      </c>
    </row>
    <row r="595" spans="1:12" x14ac:dyDescent="0.2">
      <c r="A595" s="129">
        <v>30</v>
      </c>
      <c r="B595" s="15" t="s">
        <v>329</v>
      </c>
      <c r="C595" s="15">
        <v>5008</v>
      </c>
      <c r="D595" s="15">
        <v>501000</v>
      </c>
      <c r="E595" s="15" t="s">
        <v>472</v>
      </c>
      <c r="F595" s="15">
        <v>277602</v>
      </c>
      <c r="G595" s="15" t="s">
        <v>333</v>
      </c>
      <c r="H595" s="15">
        <v>13283.4</v>
      </c>
      <c r="I595" s="30">
        <v>534.48</v>
      </c>
      <c r="J595" s="30">
        <v>94.32</v>
      </c>
      <c r="K595" s="15">
        <v>0.71</v>
      </c>
      <c r="L595" s="130">
        <v>2</v>
      </c>
    </row>
    <row r="596" spans="1:12" x14ac:dyDescent="0.2">
      <c r="A596" s="129">
        <v>30</v>
      </c>
      <c r="B596" s="15" t="s">
        <v>329</v>
      </c>
      <c r="C596" s="15">
        <v>5008</v>
      </c>
      <c r="D596" s="15">
        <v>501000</v>
      </c>
      <c r="E596" s="15" t="s">
        <v>472</v>
      </c>
      <c r="F596" s="15">
        <v>277602</v>
      </c>
      <c r="G596" s="15" t="s">
        <v>105</v>
      </c>
      <c r="H596" s="15">
        <v>13283.4</v>
      </c>
      <c r="I596" s="30">
        <v>380.46</v>
      </c>
      <c r="J596" s="30">
        <v>67.14</v>
      </c>
      <c r="K596" s="15">
        <v>0.51</v>
      </c>
      <c r="L596" s="130">
        <v>1</v>
      </c>
    </row>
    <row r="597" spans="1:12" x14ac:dyDescent="0.2">
      <c r="A597" s="129">
        <v>30</v>
      </c>
      <c r="B597" s="15" t="s">
        <v>329</v>
      </c>
      <c r="C597" s="15">
        <v>5008</v>
      </c>
      <c r="D597" s="15">
        <v>501000</v>
      </c>
      <c r="E597" s="15" t="s">
        <v>472</v>
      </c>
      <c r="F597" s="15">
        <v>277602</v>
      </c>
      <c r="G597" s="15" t="s">
        <v>107</v>
      </c>
      <c r="H597" s="15">
        <v>13283.4</v>
      </c>
      <c r="I597" s="30">
        <v>297.83999999999997</v>
      </c>
      <c r="J597" s="30">
        <v>52.56</v>
      </c>
      <c r="K597" s="15">
        <v>0.4</v>
      </c>
      <c r="L597" s="130">
        <v>1</v>
      </c>
    </row>
    <row r="598" spans="1:12" x14ac:dyDescent="0.2">
      <c r="A598" s="129">
        <v>30</v>
      </c>
      <c r="B598" s="15" t="s">
        <v>329</v>
      </c>
      <c r="C598" s="15">
        <v>5008</v>
      </c>
      <c r="D598" s="15">
        <v>501000</v>
      </c>
      <c r="E598" s="15" t="s">
        <v>472</v>
      </c>
      <c r="F598" s="15">
        <v>277603</v>
      </c>
      <c r="G598" s="15" t="s">
        <v>339</v>
      </c>
      <c r="H598" s="15">
        <v>9458.52</v>
      </c>
      <c r="I598" s="30">
        <v>267.24</v>
      </c>
      <c r="J598" s="30">
        <v>47.16</v>
      </c>
      <c r="K598" s="15">
        <v>0.5</v>
      </c>
      <c r="L598" s="130">
        <v>1</v>
      </c>
    </row>
    <row r="599" spans="1:12" x14ac:dyDescent="0.2">
      <c r="A599" s="129">
        <v>30</v>
      </c>
      <c r="B599" s="15" t="s">
        <v>329</v>
      </c>
      <c r="C599" s="15">
        <v>5008</v>
      </c>
      <c r="D599" s="15">
        <v>501000</v>
      </c>
      <c r="E599" s="15" t="s">
        <v>472</v>
      </c>
      <c r="F599" s="15">
        <v>277603</v>
      </c>
      <c r="G599" s="15" t="s">
        <v>105</v>
      </c>
      <c r="H599" s="15">
        <v>9458.52</v>
      </c>
      <c r="I599" s="30">
        <v>760.92</v>
      </c>
      <c r="J599" s="30">
        <v>134.28</v>
      </c>
      <c r="K599" s="15">
        <v>1.42</v>
      </c>
      <c r="L599" s="130">
        <v>2</v>
      </c>
    </row>
    <row r="600" spans="1:12" x14ac:dyDescent="0.2">
      <c r="A600" s="129">
        <v>30</v>
      </c>
      <c r="B600" s="15" t="s">
        <v>329</v>
      </c>
      <c r="C600" s="15">
        <v>5008</v>
      </c>
      <c r="D600" s="15">
        <v>501000</v>
      </c>
      <c r="E600" s="15" t="s">
        <v>472</v>
      </c>
      <c r="F600" s="15">
        <v>277603</v>
      </c>
      <c r="G600" s="15" t="s">
        <v>107</v>
      </c>
      <c r="H600" s="15">
        <v>9458.52</v>
      </c>
      <c r="I600" s="30">
        <v>297.83999999999997</v>
      </c>
      <c r="J600" s="30">
        <v>52.56</v>
      </c>
      <c r="K600" s="15">
        <v>0.56000000000000005</v>
      </c>
      <c r="L600" s="130">
        <v>1</v>
      </c>
    </row>
    <row r="601" spans="1:12" x14ac:dyDescent="0.2">
      <c r="A601" s="129">
        <v>30</v>
      </c>
      <c r="B601" s="15" t="s">
        <v>329</v>
      </c>
      <c r="C601" s="15">
        <v>5008</v>
      </c>
      <c r="D601" s="15">
        <v>501000</v>
      </c>
      <c r="E601" s="15" t="s">
        <v>472</v>
      </c>
      <c r="F601" s="15">
        <v>277604</v>
      </c>
      <c r="G601" s="15" t="s">
        <v>333</v>
      </c>
      <c r="H601" s="15">
        <v>8048.44</v>
      </c>
      <c r="I601" s="30">
        <v>267.24</v>
      </c>
      <c r="J601" s="30">
        <v>47.16</v>
      </c>
      <c r="K601" s="15">
        <v>0.59</v>
      </c>
      <c r="L601" s="130">
        <v>1</v>
      </c>
    </row>
    <row r="602" spans="1:12" x14ac:dyDescent="0.2">
      <c r="A602" s="129">
        <v>30</v>
      </c>
      <c r="B602" s="15" t="s">
        <v>329</v>
      </c>
      <c r="C602" s="15">
        <v>5008</v>
      </c>
      <c r="D602" s="15">
        <v>501000</v>
      </c>
      <c r="E602" s="15" t="s">
        <v>472</v>
      </c>
      <c r="F602" s="15">
        <v>277606</v>
      </c>
      <c r="G602" s="15" t="s">
        <v>105</v>
      </c>
      <c r="H602" s="15">
        <v>16561.45</v>
      </c>
      <c r="I602" s="30">
        <v>1141.3800000000001</v>
      </c>
      <c r="J602" s="30">
        <v>201.42</v>
      </c>
      <c r="K602" s="15">
        <v>1.22</v>
      </c>
      <c r="L602" s="130">
        <v>3</v>
      </c>
    </row>
    <row r="603" spans="1:12" x14ac:dyDescent="0.2">
      <c r="A603" s="129">
        <v>30</v>
      </c>
      <c r="B603" s="15" t="s">
        <v>329</v>
      </c>
      <c r="C603" s="15">
        <v>5008</v>
      </c>
      <c r="D603" s="15">
        <v>501000</v>
      </c>
      <c r="E603" s="15" t="s">
        <v>472</v>
      </c>
      <c r="F603" s="15">
        <v>277606</v>
      </c>
      <c r="G603" s="15" t="s">
        <v>107</v>
      </c>
      <c r="H603" s="15">
        <v>16561.45</v>
      </c>
      <c r="I603" s="30">
        <v>595.67999999999995</v>
      </c>
      <c r="J603" s="30">
        <v>105.12</v>
      </c>
      <c r="K603" s="15">
        <v>0.63</v>
      </c>
      <c r="L603" s="130">
        <v>2</v>
      </c>
    </row>
    <row r="604" spans="1:12" x14ac:dyDescent="0.2">
      <c r="A604" s="129">
        <v>30</v>
      </c>
      <c r="B604" s="15" t="s">
        <v>329</v>
      </c>
      <c r="C604" s="15">
        <v>5008</v>
      </c>
      <c r="D604" s="15">
        <v>501000</v>
      </c>
      <c r="E604" s="15" t="s">
        <v>472</v>
      </c>
      <c r="F604" s="15">
        <v>277607</v>
      </c>
      <c r="G604" s="15" t="s">
        <v>339</v>
      </c>
      <c r="H604" s="15">
        <v>13746.32</v>
      </c>
      <c r="I604" s="30">
        <v>267.24</v>
      </c>
      <c r="J604" s="30">
        <v>47.16</v>
      </c>
      <c r="K604" s="15">
        <v>0.34</v>
      </c>
      <c r="L604" s="130">
        <v>1</v>
      </c>
    </row>
    <row r="605" spans="1:12" x14ac:dyDescent="0.2">
      <c r="A605" s="129">
        <v>30</v>
      </c>
      <c r="B605" s="15" t="s">
        <v>329</v>
      </c>
      <c r="C605" s="15">
        <v>5008</v>
      </c>
      <c r="D605" s="15">
        <v>501000</v>
      </c>
      <c r="E605" s="15" t="s">
        <v>472</v>
      </c>
      <c r="F605" s="15">
        <v>277607</v>
      </c>
      <c r="G605" s="15" t="s">
        <v>333</v>
      </c>
      <c r="H605" s="15">
        <v>13746.32</v>
      </c>
      <c r="I605" s="30">
        <v>267.24</v>
      </c>
      <c r="J605" s="30">
        <v>47.16</v>
      </c>
      <c r="K605" s="15">
        <v>0.34</v>
      </c>
      <c r="L605" s="130">
        <v>1</v>
      </c>
    </row>
    <row r="606" spans="1:12" x14ac:dyDescent="0.2">
      <c r="A606" s="129">
        <v>30</v>
      </c>
      <c r="B606" s="15" t="s">
        <v>329</v>
      </c>
      <c r="C606" s="15">
        <v>5008</v>
      </c>
      <c r="D606" s="15">
        <v>501000</v>
      </c>
      <c r="E606" s="15" t="s">
        <v>472</v>
      </c>
      <c r="F606" s="15">
        <v>277607</v>
      </c>
      <c r="G606" s="15" t="s">
        <v>107</v>
      </c>
      <c r="H606" s="15">
        <v>13746.32</v>
      </c>
      <c r="I606" s="30">
        <v>297.83999999999997</v>
      </c>
      <c r="J606" s="30">
        <v>52.56</v>
      </c>
      <c r="K606" s="15">
        <v>0.38</v>
      </c>
      <c r="L606" s="130">
        <v>1</v>
      </c>
    </row>
    <row r="607" spans="1:12" x14ac:dyDescent="0.2">
      <c r="A607" s="129">
        <v>30</v>
      </c>
      <c r="B607" s="15" t="s">
        <v>329</v>
      </c>
      <c r="C607" s="15">
        <v>5008</v>
      </c>
      <c r="D607" s="15">
        <v>501000</v>
      </c>
      <c r="E607" s="15" t="s">
        <v>472</v>
      </c>
      <c r="F607" s="15">
        <v>277608</v>
      </c>
      <c r="G607" s="15" t="s">
        <v>333</v>
      </c>
      <c r="H607" s="15">
        <v>7559.92</v>
      </c>
      <c r="I607" s="30">
        <v>267.24</v>
      </c>
      <c r="J607" s="30">
        <v>47.16</v>
      </c>
      <c r="K607" s="15">
        <v>0.62</v>
      </c>
      <c r="L607" s="130">
        <v>1</v>
      </c>
    </row>
    <row r="608" spans="1:12" x14ac:dyDescent="0.2">
      <c r="A608" s="129">
        <v>30</v>
      </c>
      <c r="B608" s="15" t="s">
        <v>329</v>
      </c>
      <c r="C608" s="15">
        <v>5008</v>
      </c>
      <c r="D608" s="15">
        <v>501000</v>
      </c>
      <c r="E608" s="15" t="s">
        <v>472</v>
      </c>
      <c r="F608" s="15">
        <v>277609</v>
      </c>
      <c r="G608" s="15" t="s">
        <v>339</v>
      </c>
      <c r="H608" s="15">
        <v>4667.57</v>
      </c>
      <c r="I608" s="30">
        <v>267.24</v>
      </c>
      <c r="J608" s="30">
        <v>47.16</v>
      </c>
      <c r="K608" s="15">
        <v>1.01</v>
      </c>
      <c r="L608" s="130">
        <v>1</v>
      </c>
    </row>
    <row r="609" spans="1:12" x14ac:dyDescent="0.2">
      <c r="A609" s="129">
        <v>30</v>
      </c>
      <c r="B609" s="15" t="s">
        <v>329</v>
      </c>
      <c r="C609" s="15">
        <v>5008</v>
      </c>
      <c r="D609" s="15">
        <v>501000</v>
      </c>
      <c r="E609" s="15" t="s">
        <v>472</v>
      </c>
      <c r="F609" s="15">
        <v>277609</v>
      </c>
      <c r="G609" s="15" t="s">
        <v>333</v>
      </c>
      <c r="H609" s="15">
        <v>4667.57</v>
      </c>
      <c r="I609" s="30">
        <v>267.24</v>
      </c>
      <c r="J609" s="30">
        <v>47.16</v>
      </c>
      <c r="K609" s="15">
        <v>1.01</v>
      </c>
      <c r="L609" s="130">
        <v>1</v>
      </c>
    </row>
    <row r="610" spans="1:12" x14ac:dyDescent="0.2">
      <c r="A610" s="129">
        <v>30</v>
      </c>
      <c r="B610" s="15" t="s">
        <v>329</v>
      </c>
      <c r="C610" s="15">
        <v>5008</v>
      </c>
      <c r="D610" s="15">
        <v>501000</v>
      </c>
      <c r="E610" s="15" t="s">
        <v>472</v>
      </c>
      <c r="F610" s="15">
        <v>277609</v>
      </c>
      <c r="G610" s="15" t="s">
        <v>107</v>
      </c>
      <c r="H610" s="15">
        <v>4667.57</v>
      </c>
      <c r="I610" s="30">
        <v>595.67999999999995</v>
      </c>
      <c r="J610" s="30">
        <v>105.12</v>
      </c>
      <c r="K610" s="15">
        <v>2.25</v>
      </c>
      <c r="L610" s="130">
        <v>2</v>
      </c>
    </row>
    <row r="611" spans="1:12" x14ac:dyDescent="0.2">
      <c r="A611" s="129">
        <v>30</v>
      </c>
      <c r="B611" s="15" t="s">
        <v>329</v>
      </c>
      <c r="C611" s="15">
        <v>5008</v>
      </c>
      <c r="D611" s="15">
        <v>501000</v>
      </c>
      <c r="E611" s="15" t="s">
        <v>472</v>
      </c>
      <c r="F611" s="15">
        <v>277611</v>
      </c>
      <c r="G611" s="15" t="s">
        <v>107</v>
      </c>
      <c r="H611" s="15">
        <v>1576.24</v>
      </c>
      <c r="I611" s="30">
        <v>297.83999999999997</v>
      </c>
      <c r="J611" s="30">
        <v>52.56</v>
      </c>
      <c r="K611" s="15">
        <v>3.33</v>
      </c>
      <c r="L611" s="130">
        <v>1</v>
      </c>
    </row>
    <row r="612" spans="1:12" x14ac:dyDescent="0.2">
      <c r="A612" s="129">
        <v>30</v>
      </c>
      <c r="B612" s="15" t="s">
        <v>329</v>
      </c>
      <c r="C612" s="15">
        <v>5008</v>
      </c>
      <c r="D612" s="15">
        <v>501000</v>
      </c>
      <c r="E612" s="15" t="s">
        <v>472</v>
      </c>
      <c r="F612" s="15">
        <v>277612</v>
      </c>
      <c r="G612" s="15" t="s">
        <v>107</v>
      </c>
      <c r="H612" s="15">
        <v>5301.55</v>
      </c>
      <c r="I612" s="30">
        <v>297.83999999999997</v>
      </c>
      <c r="J612" s="30">
        <v>52.56</v>
      </c>
      <c r="K612" s="15">
        <v>0.99</v>
      </c>
      <c r="L612" s="130">
        <v>1</v>
      </c>
    </row>
    <row r="613" spans="1:12" x14ac:dyDescent="0.2">
      <c r="A613" s="129">
        <v>30</v>
      </c>
      <c r="B613" s="15" t="s">
        <v>329</v>
      </c>
      <c r="C613" s="15">
        <v>5008</v>
      </c>
      <c r="D613" s="15">
        <v>501000</v>
      </c>
      <c r="E613" s="15" t="s">
        <v>472</v>
      </c>
      <c r="F613" s="15">
        <v>277613</v>
      </c>
      <c r="G613" s="15" t="s">
        <v>339</v>
      </c>
      <c r="H613" s="15">
        <v>6120.44</v>
      </c>
      <c r="I613" s="30">
        <v>534.48</v>
      </c>
      <c r="J613" s="30">
        <v>94.32</v>
      </c>
      <c r="K613" s="15">
        <v>1.54</v>
      </c>
      <c r="L613" s="130">
        <v>2</v>
      </c>
    </row>
    <row r="614" spans="1:12" x14ac:dyDescent="0.2">
      <c r="A614" s="129">
        <v>30</v>
      </c>
      <c r="B614" s="15" t="s">
        <v>329</v>
      </c>
      <c r="C614" s="15">
        <v>5008</v>
      </c>
      <c r="D614" s="15">
        <v>501000</v>
      </c>
      <c r="E614" s="15" t="s">
        <v>472</v>
      </c>
      <c r="F614" s="15">
        <v>277613</v>
      </c>
      <c r="G614" s="15" t="s">
        <v>333</v>
      </c>
      <c r="H614" s="15">
        <v>6120.44</v>
      </c>
      <c r="I614" s="30">
        <v>267.24</v>
      </c>
      <c r="J614" s="30">
        <v>47.16</v>
      </c>
      <c r="K614" s="15">
        <v>0.77</v>
      </c>
      <c r="L614" s="130">
        <v>1</v>
      </c>
    </row>
    <row r="615" spans="1:12" x14ac:dyDescent="0.2">
      <c r="A615" s="129">
        <v>30</v>
      </c>
      <c r="B615" s="15" t="s">
        <v>329</v>
      </c>
      <c r="C615" s="15">
        <v>5008</v>
      </c>
      <c r="D615" s="15">
        <v>501000</v>
      </c>
      <c r="E615" s="15" t="s">
        <v>472</v>
      </c>
      <c r="F615" s="15">
        <v>277614</v>
      </c>
      <c r="G615" s="15" t="s">
        <v>333</v>
      </c>
      <c r="H615" s="15">
        <v>5507.44</v>
      </c>
      <c r="I615" s="30">
        <v>267.24</v>
      </c>
      <c r="J615" s="30">
        <v>47.16</v>
      </c>
      <c r="K615" s="15">
        <v>0.86</v>
      </c>
      <c r="L615" s="130">
        <v>1</v>
      </c>
    </row>
    <row r="616" spans="1:12" x14ac:dyDescent="0.2">
      <c r="A616" s="129">
        <v>30</v>
      </c>
      <c r="B616" s="15" t="s">
        <v>329</v>
      </c>
      <c r="C616" s="15">
        <v>5008</v>
      </c>
      <c r="D616" s="15">
        <v>501000</v>
      </c>
      <c r="E616" s="15" t="s">
        <v>472</v>
      </c>
      <c r="F616" s="15">
        <v>277614</v>
      </c>
      <c r="G616" s="15" t="s">
        <v>107</v>
      </c>
      <c r="H616" s="15">
        <v>5507.44</v>
      </c>
      <c r="I616" s="30">
        <v>297.83999999999997</v>
      </c>
      <c r="J616" s="30">
        <v>52.56</v>
      </c>
      <c r="K616" s="15">
        <v>0.95</v>
      </c>
      <c r="L616" s="130">
        <v>1</v>
      </c>
    </row>
    <row r="617" spans="1:12" x14ac:dyDescent="0.2">
      <c r="A617" s="129">
        <v>30</v>
      </c>
      <c r="B617" s="15" t="s">
        <v>329</v>
      </c>
      <c r="C617" s="15">
        <v>5008</v>
      </c>
      <c r="D617" s="15">
        <v>501000</v>
      </c>
      <c r="E617" s="15" t="s">
        <v>472</v>
      </c>
      <c r="F617" s="15">
        <v>277615</v>
      </c>
      <c r="G617" s="15" t="s">
        <v>339</v>
      </c>
      <c r="H617" s="15">
        <v>2458.75</v>
      </c>
      <c r="I617" s="30">
        <v>267.24</v>
      </c>
      <c r="J617" s="30">
        <v>47.16</v>
      </c>
      <c r="K617" s="15">
        <v>1.92</v>
      </c>
      <c r="L617" s="130">
        <v>1</v>
      </c>
    </row>
    <row r="618" spans="1:12" x14ac:dyDescent="0.2">
      <c r="A618" s="129">
        <v>30</v>
      </c>
      <c r="B618" s="15" t="s">
        <v>329</v>
      </c>
      <c r="C618" s="15">
        <v>5008</v>
      </c>
      <c r="D618" s="15">
        <v>501000</v>
      </c>
      <c r="E618" s="15" t="s">
        <v>472</v>
      </c>
      <c r="F618" s="15">
        <v>277654</v>
      </c>
      <c r="G618" s="15" t="s">
        <v>107</v>
      </c>
      <c r="H618" s="15">
        <v>7274.95</v>
      </c>
      <c r="I618" s="30">
        <v>297.83999999999997</v>
      </c>
      <c r="J618" s="30">
        <v>52.56</v>
      </c>
      <c r="K618" s="15">
        <v>0.72</v>
      </c>
      <c r="L618" s="130">
        <v>1</v>
      </c>
    </row>
    <row r="619" spans="1:12" x14ac:dyDescent="0.2">
      <c r="A619" s="129">
        <v>30</v>
      </c>
      <c r="B619" s="15" t="s">
        <v>329</v>
      </c>
      <c r="C619" s="15">
        <v>5008</v>
      </c>
      <c r="D619" s="15">
        <v>501000</v>
      </c>
      <c r="E619" s="15" t="s">
        <v>472</v>
      </c>
      <c r="F619" s="15">
        <v>277656</v>
      </c>
      <c r="G619" s="15" t="s">
        <v>339</v>
      </c>
      <c r="H619" s="15">
        <v>43934.78</v>
      </c>
      <c r="I619" s="30">
        <v>267.24</v>
      </c>
      <c r="J619" s="30">
        <v>47.16</v>
      </c>
      <c r="K619" s="15">
        <v>0.11</v>
      </c>
      <c r="L619" s="130">
        <v>1</v>
      </c>
    </row>
    <row r="620" spans="1:12" x14ac:dyDescent="0.2">
      <c r="A620" s="129">
        <v>30</v>
      </c>
      <c r="B620" s="15" t="s">
        <v>329</v>
      </c>
      <c r="C620" s="15">
        <v>5008</v>
      </c>
      <c r="D620" s="15">
        <v>501000</v>
      </c>
      <c r="E620" s="15" t="s">
        <v>472</v>
      </c>
      <c r="F620" s="15">
        <v>277656</v>
      </c>
      <c r="G620" s="15" t="s">
        <v>333</v>
      </c>
      <c r="H620" s="15">
        <v>43934.78</v>
      </c>
      <c r="I620" s="30">
        <v>534.48</v>
      </c>
      <c r="J620" s="30">
        <v>94.32</v>
      </c>
      <c r="K620" s="15">
        <v>0.21</v>
      </c>
      <c r="L620" s="130">
        <v>2</v>
      </c>
    </row>
    <row r="621" spans="1:12" x14ac:dyDescent="0.2">
      <c r="A621" s="129">
        <v>30</v>
      </c>
      <c r="B621" s="15" t="s">
        <v>329</v>
      </c>
      <c r="C621" s="15">
        <v>5008</v>
      </c>
      <c r="D621" s="15">
        <v>501000</v>
      </c>
      <c r="E621" s="15" t="s">
        <v>472</v>
      </c>
      <c r="F621" s="15">
        <v>277656</v>
      </c>
      <c r="G621" s="15" t="s">
        <v>107</v>
      </c>
      <c r="H621" s="15">
        <v>43934.78</v>
      </c>
      <c r="I621" s="30">
        <v>297.83999999999997</v>
      </c>
      <c r="J621" s="30">
        <v>52.56</v>
      </c>
      <c r="K621" s="15">
        <v>0.12</v>
      </c>
      <c r="L621" s="130">
        <v>1</v>
      </c>
    </row>
    <row r="622" spans="1:12" x14ac:dyDescent="0.2">
      <c r="A622" s="129">
        <v>30</v>
      </c>
      <c r="B622" s="15" t="s">
        <v>329</v>
      </c>
      <c r="C622" s="15">
        <v>5008</v>
      </c>
      <c r="D622" s="15">
        <v>501000</v>
      </c>
      <c r="E622" s="15" t="s">
        <v>472</v>
      </c>
      <c r="F622" s="15">
        <v>277657</v>
      </c>
      <c r="G622" s="15" t="s">
        <v>339</v>
      </c>
      <c r="H622" s="15">
        <v>14933.88</v>
      </c>
      <c r="I622" s="30">
        <v>267.24</v>
      </c>
      <c r="J622" s="30">
        <v>47.16</v>
      </c>
      <c r="K622" s="15">
        <v>0.32</v>
      </c>
      <c r="L622" s="130">
        <v>1</v>
      </c>
    </row>
    <row r="623" spans="1:12" x14ac:dyDescent="0.2">
      <c r="A623" s="129">
        <v>30</v>
      </c>
      <c r="B623" s="15" t="s">
        <v>329</v>
      </c>
      <c r="C623" s="15">
        <v>5008</v>
      </c>
      <c r="D623" s="15">
        <v>501000</v>
      </c>
      <c r="E623" s="15" t="s">
        <v>472</v>
      </c>
      <c r="F623" s="15">
        <v>277657</v>
      </c>
      <c r="G623" s="15" t="s">
        <v>333</v>
      </c>
      <c r="H623" s="15">
        <v>14933.88</v>
      </c>
      <c r="I623" s="30">
        <v>267.24</v>
      </c>
      <c r="J623" s="30">
        <v>47.16</v>
      </c>
      <c r="K623" s="15">
        <v>0.32</v>
      </c>
      <c r="L623" s="130">
        <v>1</v>
      </c>
    </row>
    <row r="624" spans="1:12" x14ac:dyDescent="0.2">
      <c r="A624" s="129">
        <v>30</v>
      </c>
      <c r="B624" s="15" t="s">
        <v>329</v>
      </c>
      <c r="C624" s="15">
        <v>5008</v>
      </c>
      <c r="D624" s="15">
        <v>501000</v>
      </c>
      <c r="E624" s="15" t="s">
        <v>472</v>
      </c>
      <c r="F624" s="15">
        <v>277657</v>
      </c>
      <c r="G624" s="15" t="s">
        <v>105</v>
      </c>
      <c r="H624" s="15">
        <v>14933.88</v>
      </c>
      <c r="I624" s="30">
        <v>380.46</v>
      </c>
      <c r="J624" s="30">
        <v>67.14</v>
      </c>
      <c r="K624" s="15">
        <v>0.45</v>
      </c>
      <c r="L624" s="130">
        <v>1</v>
      </c>
    </row>
    <row r="625" spans="1:12" x14ac:dyDescent="0.2">
      <c r="A625" s="129">
        <v>30</v>
      </c>
      <c r="B625" s="15" t="s">
        <v>329</v>
      </c>
      <c r="C625" s="15">
        <v>5008</v>
      </c>
      <c r="D625" s="15">
        <v>501000</v>
      </c>
      <c r="E625" s="15" t="s">
        <v>472</v>
      </c>
      <c r="F625" s="15">
        <v>277657</v>
      </c>
      <c r="G625" s="15" t="s">
        <v>107</v>
      </c>
      <c r="H625" s="15">
        <v>14933.88</v>
      </c>
      <c r="I625" s="30">
        <v>297.83999999999997</v>
      </c>
      <c r="J625" s="30">
        <v>52.56</v>
      </c>
      <c r="K625" s="15">
        <v>0.35</v>
      </c>
      <c r="L625" s="130">
        <v>1</v>
      </c>
    </row>
    <row r="626" spans="1:12" x14ac:dyDescent="0.2">
      <c r="A626" s="129">
        <v>30</v>
      </c>
      <c r="B626" s="15" t="s">
        <v>329</v>
      </c>
      <c r="C626" s="15">
        <v>5008</v>
      </c>
      <c r="D626" s="15">
        <v>501000</v>
      </c>
      <c r="E626" s="15" t="s">
        <v>472</v>
      </c>
      <c r="F626" s="15">
        <v>277658</v>
      </c>
      <c r="G626" s="15" t="s">
        <v>333</v>
      </c>
      <c r="H626" s="15">
        <v>11024.41</v>
      </c>
      <c r="I626" s="30">
        <v>267.24</v>
      </c>
      <c r="J626" s="30">
        <v>47.16</v>
      </c>
      <c r="K626" s="15">
        <v>0.43</v>
      </c>
      <c r="L626" s="130">
        <v>1</v>
      </c>
    </row>
    <row r="627" spans="1:12" x14ac:dyDescent="0.2">
      <c r="A627" s="129">
        <v>30</v>
      </c>
      <c r="B627" s="15" t="s">
        <v>329</v>
      </c>
      <c r="C627" s="15">
        <v>5008</v>
      </c>
      <c r="D627" s="15">
        <v>501000</v>
      </c>
      <c r="E627" s="15" t="s">
        <v>472</v>
      </c>
      <c r="F627" s="15">
        <v>277675</v>
      </c>
      <c r="G627" s="15" t="s">
        <v>333</v>
      </c>
      <c r="H627" s="15">
        <v>6446.46</v>
      </c>
      <c r="I627" s="30">
        <v>801.72</v>
      </c>
      <c r="J627" s="30">
        <v>141.47999999999999</v>
      </c>
      <c r="K627" s="15">
        <v>2.19</v>
      </c>
      <c r="L627" s="130">
        <v>3</v>
      </c>
    </row>
    <row r="628" spans="1:12" x14ac:dyDescent="0.2">
      <c r="A628" s="129">
        <v>30</v>
      </c>
      <c r="B628" s="15" t="s">
        <v>329</v>
      </c>
      <c r="C628" s="15">
        <v>5008</v>
      </c>
      <c r="D628" s="15">
        <v>501000</v>
      </c>
      <c r="E628" s="15" t="s">
        <v>472</v>
      </c>
      <c r="F628" s="15">
        <v>277675</v>
      </c>
      <c r="G628" s="15" t="s">
        <v>105</v>
      </c>
      <c r="H628" s="15">
        <v>6446.46</v>
      </c>
      <c r="I628" s="30">
        <v>380.46</v>
      </c>
      <c r="J628" s="30">
        <v>67.14</v>
      </c>
      <c r="K628" s="15">
        <v>1.04</v>
      </c>
      <c r="L628" s="130">
        <v>1</v>
      </c>
    </row>
    <row r="629" spans="1:12" x14ac:dyDescent="0.2">
      <c r="A629" s="129">
        <v>30</v>
      </c>
      <c r="B629" s="15" t="s">
        <v>329</v>
      </c>
      <c r="C629" s="15">
        <v>5008</v>
      </c>
      <c r="D629" s="15">
        <v>501000</v>
      </c>
      <c r="E629" s="15" t="s">
        <v>472</v>
      </c>
      <c r="F629" s="15">
        <v>277675</v>
      </c>
      <c r="G629" s="15" t="s">
        <v>107</v>
      </c>
      <c r="H629" s="15">
        <v>6446.46</v>
      </c>
      <c r="I629" s="30">
        <v>297.83999999999997</v>
      </c>
      <c r="J629" s="30">
        <v>52.56</v>
      </c>
      <c r="K629" s="15">
        <v>0.82</v>
      </c>
      <c r="L629" s="130">
        <v>1</v>
      </c>
    </row>
    <row r="630" spans="1:12" x14ac:dyDescent="0.2">
      <c r="A630" s="129">
        <v>30</v>
      </c>
      <c r="B630" s="15" t="s">
        <v>329</v>
      </c>
      <c r="C630" s="15">
        <v>5008</v>
      </c>
      <c r="D630" s="15">
        <v>501000</v>
      </c>
      <c r="E630" s="15" t="s">
        <v>472</v>
      </c>
      <c r="F630" s="15">
        <v>277677</v>
      </c>
      <c r="G630" s="15" t="s">
        <v>339</v>
      </c>
      <c r="H630" s="15">
        <v>33408.9</v>
      </c>
      <c r="I630" s="30">
        <v>534.48</v>
      </c>
      <c r="J630" s="30">
        <v>94.32</v>
      </c>
      <c r="K630" s="15">
        <v>0.28000000000000003</v>
      </c>
      <c r="L630" s="130">
        <v>2</v>
      </c>
    </row>
    <row r="631" spans="1:12" x14ac:dyDescent="0.2">
      <c r="A631" s="129">
        <v>30</v>
      </c>
      <c r="B631" s="15" t="s">
        <v>329</v>
      </c>
      <c r="C631" s="15">
        <v>5008</v>
      </c>
      <c r="D631" s="15">
        <v>501000</v>
      </c>
      <c r="E631" s="15" t="s">
        <v>472</v>
      </c>
      <c r="F631" s="15">
        <v>277677</v>
      </c>
      <c r="G631" s="15" t="s">
        <v>333</v>
      </c>
      <c r="H631" s="15">
        <v>33408.9</v>
      </c>
      <c r="I631" s="30">
        <v>1603.44</v>
      </c>
      <c r="J631" s="30">
        <v>282.95999999999998</v>
      </c>
      <c r="K631" s="15">
        <v>0.85</v>
      </c>
      <c r="L631" s="130">
        <v>6</v>
      </c>
    </row>
    <row r="632" spans="1:12" x14ac:dyDescent="0.2">
      <c r="A632" s="129">
        <v>30</v>
      </c>
      <c r="B632" s="15" t="s">
        <v>329</v>
      </c>
      <c r="C632" s="15">
        <v>5008</v>
      </c>
      <c r="D632" s="15">
        <v>501000</v>
      </c>
      <c r="E632" s="15" t="s">
        <v>472</v>
      </c>
      <c r="F632" s="15">
        <v>277677</v>
      </c>
      <c r="G632" s="15" t="s">
        <v>105</v>
      </c>
      <c r="H632" s="15">
        <v>33408.9</v>
      </c>
      <c r="I632" s="30">
        <v>1141.3800000000001</v>
      </c>
      <c r="J632" s="30">
        <v>201.42</v>
      </c>
      <c r="K632" s="15">
        <v>0.6</v>
      </c>
      <c r="L632" s="130">
        <v>3</v>
      </c>
    </row>
    <row r="633" spans="1:12" x14ac:dyDescent="0.2">
      <c r="A633" s="129">
        <v>30</v>
      </c>
      <c r="B633" s="15" t="s">
        <v>329</v>
      </c>
      <c r="C633" s="15">
        <v>5008</v>
      </c>
      <c r="D633" s="15">
        <v>501000</v>
      </c>
      <c r="E633" s="15" t="s">
        <v>472</v>
      </c>
      <c r="F633" s="15">
        <v>277677</v>
      </c>
      <c r="G633" s="15" t="s">
        <v>107</v>
      </c>
      <c r="H633" s="15">
        <v>33408.9</v>
      </c>
      <c r="I633" s="30">
        <v>893.52</v>
      </c>
      <c r="J633" s="30">
        <v>157.68</v>
      </c>
      <c r="K633" s="15">
        <v>0.47</v>
      </c>
      <c r="L633" s="130">
        <v>3</v>
      </c>
    </row>
    <row r="634" spans="1:12" x14ac:dyDescent="0.2">
      <c r="A634" s="129">
        <v>30</v>
      </c>
      <c r="B634" s="15" t="s">
        <v>329</v>
      </c>
      <c r="C634" s="15">
        <v>5008</v>
      </c>
      <c r="D634" s="15">
        <v>501000</v>
      </c>
      <c r="E634" s="15" t="s">
        <v>472</v>
      </c>
      <c r="F634" s="15">
        <v>277678</v>
      </c>
      <c r="G634" s="15" t="s">
        <v>339</v>
      </c>
      <c r="H634" s="15">
        <v>17425.12</v>
      </c>
      <c r="I634" s="30">
        <v>267.24</v>
      </c>
      <c r="J634" s="30">
        <v>47.16</v>
      </c>
      <c r="K634" s="15">
        <v>0.27</v>
      </c>
      <c r="L634" s="130">
        <v>1</v>
      </c>
    </row>
    <row r="635" spans="1:12" x14ac:dyDescent="0.2">
      <c r="A635" s="129">
        <v>30</v>
      </c>
      <c r="B635" s="15" t="s">
        <v>329</v>
      </c>
      <c r="C635" s="15">
        <v>5008</v>
      </c>
      <c r="D635" s="15">
        <v>501000</v>
      </c>
      <c r="E635" s="15" t="s">
        <v>472</v>
      </c>
      <c r="F635" s="15">
        <v>277678</v>
      </c>
      <c r="G635" s="15" t="s">
        <v>333</v>
      </c>
      <c r="H635" s="15">
        <v>17425.12</v>
      </c>
      <c r="I635" s="30">
        <v>267.24</v>
      </c>
      <c r="J635" s="30">
        <v>47.16</v>
      </c>
      <c r="K635" s="15">
        <v>0.27</v>
      </c>
      <c r="L635" s="130">
        <v>1</v>
      </c>
    </row>
    <row r="636" spans="1:12" x14ac:dyDescent="0.2">
      <c r="A636" s="129">
        <v>30</v>
      </c>
      <c r="B636" s="15" t="s">
        <v>329</v>
      </c>
      <c r="C636" s="15">
        <v>5008</v>
      </c>
      <c r="D636" s="15">
        <v>501000</v>
      </c>
      <c r="E636" s="15" t="s">
        <v>472</v>
      </c>
      <c r="F636" s="15">
        <v>277678</v>
      </c>
      <c r="G636" s="15" t="s">
        <v>105</v>
      </c>
      <c r="H636" s="15">
        <v>17425.12</v>
      </c>
      <c r="I636" s="30">
        <v>760.92</v>
      </c>
      <c r="J636" s="30">
        <v>134.28</v>
      </c>
      <c r="K636" s="15">
        <v>0.77</v>
      </c>
      <c r="L636" s="130">
        <v>2</v>
      </c>
    </row>
    <row r="637" spans="1:12" x14ac:dyDescent="0.2">
      <c r="A637" s="129">
        <v>30</v>
      </c>
      <c r="B637" s="15" t="s">
        <v>329</v>
      </c>
      <c r="C637" s="15">
        <v>5008</v>
      </c>
      <c r="D637" s="15">
        <v>501000</v>
      </c>
      <c r="E637" s="15" t="s">
        <v>472</v>
      </c>
      <c r="F637" s="15">
        <v>277678</v>
      </c>
      <c r="G637" s="15" t="s">
        <v>107</v>
      </c>
      <c r="H637" s="15">
        <v>17425.12</v>
      </c>
      <c r="I637" s="30">
        <v>595.67999999999995</v>
      </c>
      <c r="J637" s="30">
        <v>105.12</v>
      </c>
      <c r="K637" s="15">
        <v>0.6</v>
      </c>
      <c r="L637" s="130">
        <v>2</v>
      </c>
    </row>
    <row r="638" spans="1:12" x14ac:dyDescent="0.2">
      <c r="A638" s="129">
        <v>30</v>
      </c>
      <c r="B638" s="15" t="s">
        <v>329</v>
      </c>
      <c r="C638" s="15">
        <v>5008</v>
      </c>
      <c r="D638" s="15">
        <v>501000</v>
      </c>
      <c r="E638" s="15" t="s">
        <v>472</v>
      </c>
      <c r="F638" s="15">
        <v>277679</v>
      </c>
      <c r="G638" s="15" t="s">
        <v>333</v>
      </c>
      <c r="H638" s="15">
        <v>8903</v>
      </c>
      <c r="I638" s="30">
        <v>267.24</v>
      </c>
      <c r="J638" s="30">
        <v>47.16</v>
      </c>
      <c r="K638" s="15">
        <v>0.53</v>
      </c>
      <c r="L638" s="130">
        <v>1</v>
      </c>
    </row>
    <row r="639" spans="1:12" x14ac:dyDescent="0.2">
      <c r="A639" s="129">
        <v>30</v>
      </c>
      <c r="B639" s="15" t="s">
        <v>329</v>
      </c>
      <c r="C639" s="15">
        <v>5008</v>
      </c>
      <c r="D639" s="15">
        <v>501000</v>
      </c>
      <c r="E639" s="15" t="s">
        <v>472</v>
      </c>
      <c r="F639" s="15">
        <v>277679</v>
      </c>
      <c r="G639" s="15" t="s">
        <v>105</v>
      </c>
      <c r="H639" s="15">
        <v>8903</v>
      </c>
      <c r="I639" s="30">
        <v>380.46</v>
      </c>
      <c r="J639" s="30">
        <v>67.14</v>
      </c>
      <c r="K639" s="15">
        <v>0.75</v>
      </c>
      <c r="L639" s="130">
        <v>1</v>
      </c>
    </row>
    <row r="640" spans="1:12" x14ac:dyDescent="0.2">
      <c r="A640" s="129">
        <v>30</v>
      </c>
      <c r="B640" s="15" t="s">
        <v>329</v>
      </c>
      <c r="C640" s="15">
        <v>5008</v>
      </c>
      <c r="D640" s="15">
        <v>501000</v>
      </c>
      <c r="E640" s="15" t="s">
        <v>472</v>
      </c>
      <c r="F640" s="15">
        <v>277679</v>
      </c>
      <c r="G640" s="15" t="s">
        <v>107</v>
      </c>
      <c r="H640" s="15">
        <v>8903</v>
      </c>
      <c r="I640" s="30">
        <v>297.83999999999997</v>
      </c>
      <c r="J640" s="30">
        <v>52.56</v>
      </c>
      <c r="K640" s="15">
        <v>0.59</v>
      </c>
      <c r="L640" s="130">
        <v>1</v>
      </c>
    </row>
    <row r="641" spans="1:12" x14ac:dyDescent="0.2">
      <c r="A641" s="129">
        <v>30</v>
      </c>
      <c r="B641" s="15" t="s">
        <v>329</v>
      </c>
      <c r="C641" s="15">
        <v>5008</v>
      </c>
      <c r="D641" s="15">
        <v>501000</v>
      </c>
      <c r="E641" s="15" t="s">
        <v>472</v>
      </c>
      <c r="F641" s="15">
        <v>277717</v>
      </c>
      <c r="G641" s="15" t="s">
        <v>339</v>
      </c>
      <c r="H641" s="15">
        <v>20020.490000000002</v>
      </c>
      <c r="I641" s="30">
        <v>267.24</v>
      </c>
      <c r="J641" s="30">
        <v>47.16</v>
      </c>
      <c r="K641" s="15">
        <v>0.24</v>
      </c>
      <c r="L641" s="130">
        <v>1</v>
      </c>
    </row>
    <row r="642" spans="1:12" x14ac:dyDescent="0.2">
      <c r="A642" s="129">
        <v>30</v>
      </c>
      <c r="B642" s="15" t="s">
        <v>329</v>
      </c>
      <c r="C642" s="15">
        <v>5008</v>
      </c>
      <c r="D642" s="15">
        <v>501000</v>
      </c>
      <c r="E642" s="15" t="s">
        <v>472</v>
      </c>
      <c r="F642" s="15">
        <v>277717</v>
      </c>
      <c r="G642" s="15" t="s">
        <v>105</v>
      </c>
      <c r="H642" s="15">
        <v>20020.490000000002</v>
      </c>
      <c r="I642" s="30">
        <v>1521.84</v>
      </c>
      <c r="J642" s="30">
        <v>268.56</v>
      </c>
      <c r="K642" s="15">
        <v>1.34</v>
      </c>
      <c r="L642" s="130">
        <v>4</v>
      </c>
    </row>
    <row r="643" spans="1:12" x14ac:dyDescent="0.2">
      <c r="A643" s="129">
        <v>30</v>
      </c>
      <c r="B643" s="15" t="s">
        <v>329</v>
      </c>
      <c r="C643" s="15">
        <v>5008</v>
      </c>
      <c r="D643" s="15">
        <v>501000</v>
      </c>
      <c r="E643" s="15" t="s">
        <v>472</v>
      </c>
      <c r="F643" s="15">
        <v>277717</v>
      </c>
      <c r="G643" s="15" t="s">
        <v>107</v>
      </c>
      <c r="H643" s="15">
        <v>20020.490000000002</v>
      </c>
      <c r="I643" s="30">
        <v>297.83999999999997</v>
      </c>
      <c r="J643" s="30">
        <v>52.56</v>
      </c>
      <c r="K643" s="15">
        <v>0.26</v>
      </c>
      <c r="L643" s="130">
        <v>1</v>
      </c>
    </row>
    <row r="644" spans="1:12" x14ac:dyDescent="0.2">
      <c r="A644" s="129">
        <v>30</v>
      </c>
      <c r="B644" s="15" t="s">
        <v>329</v>
      </c>
      <c r="C644" s="15">
        <v>5008</v>
      </c>
      <c r="D644" s="15">
        <v>501000</v>
      </c>
      <c r="E644" s="15" t="s">
        <v>472</v>
      </c>
      <c r="F644" s="15">
        <v>277792</v>
      </c>
      <c r="G644" s="15" t="s">
        <v>105</v>
      </c>
      <c r="H644" s="15">
        <v>6445.64</v>
      </c>
      <c r="I644" s="30">
        <v>380.46</v>
      </c>
      <c r="J644" s="30">
        <v>67.14</v>
      </c>
      <c r="K644" s="15">
        <v>1.04</v>
      </c>
      <c r="L644" s="130">
        <v>1</v>
      </c>
    </row>
    <row r="645" spans="1:12" x14ac:dyDescent="0.2">
      <c r="A645" s="129">
        <v>30</v>
      </c>
      <c r="B645" s="15" t="s">
        <v>329</v>
      </c>
      <c r="C645" s="15">
        <v>5008</v>
      </c>
      <c r="D645" s="15">
        <v>501000</v>
      </c>
      <c r="E645" s="15" t="s">
        <v>472</v>
      </c>
      <c r="F645" s="15">
        <v>277792</v>
      </c>
      <c r="G645" s="15" t="s">
        <v>107</v>
      </c>
      <c r="H645" s="15">
        <v>6445.64</v>
      </c>
      <c r="I645" s="30">
        <v>297.83999999999997</v>
      </c>
      <c r="J645" s="30">
        <v>52.56</v>
      </c>
      <c r="K645" s="15">
        <v>0.82</v>
      </c>
      <c r="L645" s="130">
        <v>1</v>
      </c>
    </row>
    <row r="646" spans="1:12" x14ac:dyDescent="0.2">
      <c r="A646" s="129">
        <v>30</v>
      </c>
      <c r="B646" s="15" t="s">
        <v>329</v>
      </c>
      <c r="C646" s="15">
        <v>5008</v>
      </c>
      <c r="D646" s="15">
        <v>501000</v>
      </c>
      <c r="E646" s="15" t="s">
        <v>472</v>
      </c>
      <c r="F646" s="15">
        <v>277793</v>
      </c>
      <c r="G646" s="15" t="s">
        <v>339</v>
      </c>
      <c r="H646" s="15">
        <v>5184.1099999999997</v>
      </c>
      <c r="I646" s="30">
        <v>267.24</v>
      </c>
      <c r="J646" s="30">
        <v>47.16</v>
      </c>
      <c r="K646" s="15">
        <v>0.91</v>
      </c>
      <c r="L646" s="130">
        <v>1</v>
      </c>
    </row>
    <row r="647" spans="1:12" x14ac:dyDescent="0.2">
      <c r="A647" s="129">
        <v>30</v>
      </c>
      <c r="B647" s="15" t="s">
        <v>329</v>
      </c>
      <c r="C647" s="15">
        <v>5008</v>
      </c>
      <c r="D647" s="15">
        <v>501000</v>
      </c>
      <c r="E647" s="15" t="s">
        <v>472</v>
      </c>
      <c r="F647" s="15">
        <v>277793</v>
      </c>
      <c r="G647" s="15" t="s">
        <v>333</v>
      </c>
      <c r="H647" s="15">
        <v>5184.1099999999997</v>
      </c>
      <c r="I647" s="30">
        <v>267.24</v>
      </c>
      <c r="J647" s="30">
        <v>47.16</v>
      </c>
      <c r="K647" s="15">
        <v>0.91</v>
      </c>
      <c r="L647" s="130">
        <v>1</v>
      </c>
    </row>
    <row r="648" spans="1:12" x14ac:dyDescent="0.2">
      <c r="A648" s="129">
        <v>30</v>
      </c>
      <c r="B648" s="15" t="s">
        <v>329</v>
      </c>
      <c r="C648" s="15">
        <v>5008</v>
      </c>
      <c r="D648" s="15">
        <v>501000</v>
      </c>
      <c r="E648" s="15" t="s">
        <v>472</v>
      </c>
      <c r="F648" s="15">
        <v>277793</v>
      </c>
      <c r="G648" s="15" t="s">
        <v>107</v>
      </c>
      <c r="H648" s="15">
        <v>5184.1099999999997</v>
      </c>
      <c r="I648" s="30">
        <v>297.83999999999997</v>
      </c>
      <c r="J648" s="30">
        <v>52.56</v>
      </c>
      <c r="K648" s="15">
        <v>1.01</v>
      </c>
      <c r="L648" s="130">
        <v>1</v>
      </c>
    </row>
    <row r="649" spans="1:12" x14ac:dyDescent="0.2">
      <c r="A649" s="129">
        <v>30</v>
      </c>
      <c r="B649" s="15" t="s">
        <v>329</v>
      </c>
      <c r="C649" s="15">
        <v>5008</v>
      </c>
      <c r="D649" s="15">
        <v>501000</v>
      </c>
      <c r="E649" s="15" t="s">
        <v>472</v>
      </c>
      <c r="F649" s="15">
        <v>277891</v>
      </c>
      <c r="G649" s="15" t="s">
        <v>333</v>
      </c>
      <c r="H649" s="15">
        <v>599.89</v>
      </c>
      <c r="I649" s="30">
        <v>267.24</v>
      </c>
      <c r="J649" s="30">
        <v>47.16</v>
      </c>
      <c r="K649" s="15">
        <v>7.86</v>
      </c>
      <c r="L649" s="130">
        <v>1</v>
      </c>
    </row>
    <row r="650" spans="1:12" x14ac:dyDescent="0.2">
      <c r="A650" s="129">
        <v>30</v>
      </c>
      <c r="B650" s="15" t="s">
        <v>329</v>
      </c>
      <c r="C650" s="15">
        <v>5008</v>
      </c>
      <c r="D650" s="15">
        <v>501000</v>
      </c>
      <c r="E650" s="15" t="s">
        <v>472</v>
      </c>
      <c r="F650" s="15">
        <v>277892</v>
      </c>
      <c r="G650" s="15" t="s">
        <v>339</v>
      </c>
      <c r="H650" s="15">
        <v>22542.09</v>
      </c>
      <c r="I650" s="30">
        <v>267.24</v>
      </c>
      <c r="J650" s="30">
        <v>47.16</v>
      </c>
      <c r="K650" s="15">
        <v>0.21</v>
      </c>
      <c r="L650" s="130">
        <v>1</v>
      </c>
    </row>
    <row r="651" spans="1:12" x14ac:dyDescent="0.2">
      <c r="A651" s="129">
        <v>30</v>
      </c>
      <c r="B651" s="15" t="s">
        <v>329</v>
      </c>
      <c r="C651" s="15">
        <v>5008</v>
      </c>
      <c r="D651" s="15">
        <v>501000</v>
      </c>
      <c r="E651" s="15" t="s">
        <v>472</v>
      </c>
      <c r="F651" s="15">
        <v>277892</v>
      </c>
      <c r="G651" s="15" t="s">
        <v>333</v>
      </c>
      <c r="H651" s="15">
        <v>22542.09</v>
      </c>
      <c r="I651" s="30">
        <v>534.48</v>
      </c>
      <c r="J651" s="30">
        <v>94.32</v>
      </c>
      <c r="K651" s="15">
        <v>0.42</v>
      </c>
      <c r="L651" s="130">
        <v>2</v>
      </c>
    </row>
    <row r="652" spans="1:12" x14ac:dyDescent="0.2">
      <c r="A652" s="129">
        <v>30</v>
      </c>
      <c r="B652" s="15" t="s">
        <v>329</v>
      </c>
      <c r="C652" s="15">
        <v>5008</v>
      </c>
      <c r="D652" s="15">
        <v>501000</v>
      </c>
      <c r="E652" s="15" t="s">
        <v>472</v>
      </c>
      <c r="F652" s="15">
        <v>277892</v>
      </c>
      <c r="G652" s="15" t="s">
        <v>105</v>
      </c>
      <c r="H652" s="15">
        <v>22542.09</v>
      </c>
      <c r="I652" s="30">
        <v>380.46</v>
      </c>
      <c r="J652" s="30">
        <v>67.14</v>
      </c>
      <c r="K652" s="15">
        <v>0.3</v>
      </c>
      <c r="L652" s="130">
        <v>1</v>
      </c>
    </row>
    <row r="653" spans="1:12" x14ac:dyDescent="0.2">
      <c r="A653" s="129">
        <v>30</v>
      </c>
      <c r="B653" s="15" t="s">
        <v>329</v>
      </c>
      <c r="C653" s="15">
        <v>5008</v>
      </c>
      <c r="D653" s="15">
        <v>501000</v>
      </c>
      <c r="E653" s="15" t="s">
        <v>472</v>
      </c>
      <c r="F653" s="15">
        <v>277892</v>
      </c>
      <c r="G653" s="15" t="s">
        <v>107</v>
      </c>
      <c r="H653" s="15">
        <v>22542.09</v>
      </c>
      <c r="I653" s="30">
        <v>297.83999999999997</v>
      </c>
      <c r="J653" s="30">
        <v>52.56</v>
      </c>
      <c r="K653" s="15">
        <v>0.23</v>
      </c>
      <c r="L653" s="130">
        <v>1</v>
      </c>
    </row>
    <row r="654" spans="1:12" x14ac:dyDescent="0.2">
      <c r="A654" s="129">
        <v>30</v>
      </c>
      <c r="B654" s="15" t="s">
        <v>329</v>
      </c>
      <c r="C654" s="15">
        <v>5008</v>
      </c>
      <c r="D654" s="15">
        <v>501000</v>
      </c>
      <c r="E654" s="15" t="s">
        <v>472</v>
      </c>
      <c r="F654" s="15">
        <v>277895</v>
      </c>
      <c r="G654" s="15" t="s">
        <v>339</v>
      </c>
      <c r="H654" s="15">
        <v>13102.76</v>
      </c>
      <c r="I654" s="30">
        <v>267.24</v>
      </c>
      <c r="J654" s="30">
        <v>47.16</v>
      </c>
      <c r="K654" s="15">
        <v>0.36</v>
      </c>
      <c r="L654" s="130">
        <v>1</v>
      </c>
    </row>
    <row r="655" spans="1:12" x14ac:dyDescent="0.2">
      <c r="A655" s="129">
        <v>30</v>
      </c>
      <c r="B655" s="15" t="s">
        <v>329</v>
      </c>
      <c r="C655" s="15">
        <v>5008</v>
      </c>
      <c r="D655" s="15">
        <v>501000</v>
      </c>
      <c r="E655" s="15" t="s">
        <v>472</v>
      </c>
      <c r="F655" s="15">
        <v>277895</v>
      </c>
      <c r="G655" s="15" t="s">
        <v>333</v>
      </c>
      <c r="H655" s="15">
        <v>13102.76</v>
      </c>
      <c r="I655" s="30">
        <v>267.24</v>
      </c>
      <c r="J655" s="30">
        <v>47.16</v>
      </c>
      <c r="K655" s="15">
        <v>0.36</v>
      </c>
      <c r="L655" s="130">
        <v>1</v>
      </c>
    </row>
    <row r="656" spans="1:12" x14ac:dyDescent="0.2">
      <c r="A656" s="129">
        <v>30</v>
      </c>
      <c r="B656" s="15" t="s">
        <v>329</v>
      </c>
      <c r="C656" s="15">
        <v>5008</v>
      </c>
      <c r="D656" s="15">
        <v>501000</v>
      </c>
      <c r="E656" s="15" t="s">
        <v>472</v>
      </c>
      <c r="F656" s="15">
        <v>277895</v>
      </c>
      <c r="G656" s="15" t="s">
        <v>105</v>
      </c>
      <c r="H656" s="15">
        <v>13102.76</v>
      </c>
      <c r="I656" s="30">
        <v>1141.3800000000001</v>
      </c>
      <c r="J656" s="30">
        <v>201.42</v>
      </c>
      <c r="K656" s="15">
        <v>1.54</v>
      </c>
      <c r="L656" s="130">
        <v>3</v>
      </c>
    </row>
    <row r="657" spans="1:12" x14ac:dyDescent="0.2">
      <c r="A657" s="129">
        <v>30</v>
      </c>
      <c r="B657" s="15" t="s">
        <v>329</v>
      </c>
      <c r="C657" s="15">
        <v>5008</v>
      </c>
      <c r="D657" s="15">
        <v>501000</v>
      </c>
      <c r="E657" s="15" t="s">
        <v>472</v>
      </c>
      <c r="F657" s="15">
        <v>277895</v>
      </c>
      <c r="G657" s="15" t="s">
        <v>107</v>
      </c>
      <c r="H657" s="15">
        <v>13102.76</v>
      </c>
      <c r="I657" s="30">
        <v>297.83999999999997</v>
      </c>
      <c r="J657" s="30">
        <v>52.56</v>
      </c>
      <c r="K657" s="15">
        <v>0.4</v>
      </c>
      <c r="L657" s="130">
        <v>1</v>
      </c>
    </row>
    <row r="658" spans="1:12" x14ac:dyDescent="0.2">
      <c r="A658" s="129">
        <v>30</v>
      </c>
      <c r="B658" s="15" t="s">
        <v>329</v>
      </c>
      <c r="C658" s="15">
        <v>5008</v>
      </c>
      <c r="D658" s="15">
        <v>501000</v>
      </c>
      <c r="E658" s="15" t="s">
        <v>472</v>
      </c>
      <c r="F658" s="15">
        <v>277896</v>
      </c>
      <c r="G658" s="15" t="s">
        <v>339</v>
      </c>
      <c r="H658" s="15">
        <v>21278.91</v>
      </c>
      <c r="I658" s="30">
        <v>267.24</v>
      </c>
      <c r="J658" s="30">
        <v>47.16</v>
      </c>
      <c r="K658" s="15">
        <v>0.22</v>
      </c>
      <c r="L658" s="130">
        <v>1</v>
      </c>
    </row>
    <row r="659" spans="1:12" x14ac:dyDescent="0.2">
      <c r="A659" s="129">
        <v>30</v>
      </c>
      <c r="B659" s="15" t="s">
        <v>329</v>
      </c>
      <c r="C659" s="15">
        <v>5008</v>
      </c>
      <c r="D659" s="15">
        <v>501000</v>
      </c>
      <c r="E659" s="15" t="s">
        <v>472</v>
      </c>
      <c r="F659" s="15">
        <v>277896</v>
      </c>
      <c r="G659" s="15" t="s">
        <v>333</v>
      </c>
      <c r="H659" s="15">
        <v>21278.91</v>
      </c>
      <c r="I659" s="30">
        <v>801.72</v>
      </c>
      <c r="J659" s="30">
        <v>141.47999999999999</v>
      </c>
      <c r="K659" s="15">
        <v>0.66</v>
      </c>
      <c r="L659" s="130">
        <v>3</v>
      </c>
    </row>
    <row r="660" spans="1:12" x14ac:dyDescent="0.2">
      <c r="A660" s="129">
        <v>30</v>
      </c>
      <c r="B660" s="15" t="s">
        <v>329</v>
      </c>
      <c r="C660" s="15">
        <v>5008</v>
      </c>
      <c r="D660" s="15">
        <v>501000</v>
      </c>
      <c r="E660" s="15" t="s">
        <v>472</v>
      </c>
      <c r="F660" s="15">
        <v>277896</v>
      </c>
      <c r="G660" s="15" t="s">
        <v>107</v>
      </c>
      <c r="H660" s="15">
        <v>21278.91</v>
      </c>
      <c r="I660" s="30">
        <v>297.83999999999997</v>
      </c>
      <c r="J660" s="30">
        <v>52.56</v>
      </c>
      <c r="K660" s="15">
        <v>0.25</v>
      </c>
      <c r="L660" s="130">
        <v>1</v>
      </c>
    </row>
    <row r="661" spans="1:12" x14ac:dyDescent="0.2">
      <c r="A661" s="129">
        <v>30</v>
      </c>
      <c r="B661" s="15" t="s">
        <v>329</v>
      </c>
      <c r="C661" s="15">
        <v>5008</v>
      </c>
      <c r="D661" s="15">
        <v>501000</v>
      </c>
      <c r="E661" s="15" t="s">
        <v>472</v>
      </c>
      <c r="F661" s="15">
        <v>277897</v>
      </c>
      <c r="G661" s="15" t="s">
        <v>339</v>
      </c>
      <c r="H661" s="15">
        <v>11550.74</v>
      </c>
      <c r="I661" s="30">
        <v>534.48</v>
      </c>
      <c r="J661" s="30">
        <v>94.32</v>
      </c>
      <c r="K661" s="15">
        <v>0.82</v>
      </c>
      <c r="L661" s="130">
        <v>2</v>
      </c>
    </row>
    <row r="662" spans="1:12" x14ac:dyDescent="0.2">
      <c r="A662" s="129">
        <v>30</v>
      </c>
      <c r="B662" s="15" t="s">
        <v>329</v>
      </c>
      <c r="C662" s="15">
        <v>5008</v>
      </c>
      <c r="D662" s="15">
        <v>501000</v>
      </c>
      <c r="E662" s="15" t="s">
        <v>472</v>
      </c>
      <c r="F662" s="15">
        <v>277897</v>
      </c>
      <c r="G662" s="15" t="s">
        <v>333</v>
      </c>
      <c r="H662" s="15">
        <v>11550.74</v>
      </c>
      <c r="I662" s="30">
        <v>1603.44</v>
      </c>
      <c r="J662" s="30">
        <v>282.95999999999998</v>
      </c>
      <c r="K662" s="15">
        <v>2.4500000000000002</v>
      </c>
      <c r="L662" s="130">
        <v>6</v>
      </c>
    </row>
    <row r="663" spans="1:12" x14ac:dyDescent="0.2">
      <c r="A663" s="129">
        <v>30</v>
      </c>
      <c r="B663" s="15" t="s">
        <v>329</v>
      </c>
      <c r="C663" s="15">
        <v>5008</v>
      </c>
      <c r="D663" s="15">
        <v>501000</v>
      </c>
      <c r="E663" s="15" t="s">
        <v>472</v>
      </c>
      <c r="F663" s="15">
        <v>277900</v>
      </c>
      <c r="G663" s="15" t="s">
        <v>105</v>
      </c>
      <c r="H663" s="15">
        <v>8577.0499999999993</v>
      </c>
      <c r="I663" s="30">
        <v>380.46</v>
      </c>
      <c r="J663" s="30">
        <v>67.14</v>
      </c>
      <c r="K663" s="15">
        <v>0.78</v>
      </c>
      <c r="L663" s="130">
        <v>1</v>
      </c>
    </row>
    <row r="664" spans="1:12" x14ac:dyDescent="0.2">
      <c r="A664" s="129">
        <v>30</v>
      </c>
      <c r="B664" s="15" t="s">
        <v>329</v>
      </c>
      <c r="C664" s="15">
        <v>5008</v>
      </c>
      <c r="D664" s="15">
        <v>501000</v>
      </c>
      <c r="E664" s="15" t="s">
        <v>472</v>
      </c>
      <c r="F664" s="15">
        <v>277900</v>
      </c>
      <c r="G664" s="15" t="s">
        <v>107</v>
      </c>
      <c r="H664" s="15">
        <v>8577.0499999999993</v>
      </c>
      <c r="I664" s="30">
        <v>297.83999999999997</v>
      </c>
      <c r="J664" s="30">
        <v>52.56</v>
      </c>
      <c r="K664" s="15">
        <v>0.61</v>
      </c>
      <c r="L664" s="130">
        <v>1</v>
      </c>
    </row>
    <row r="665" spans="1:12" x14ac:dyDescent="0.2">
      <c r="A665" s="129">
        <v>30</v>
      </c>
      <c r="B665" s="15" t="s">
        <v>329</v>
      </c>
      <c r="C665" s="15">
        <v>5008</v>
      </c>
      <c r="D665" s="15">
        <v>501000</v>
      </c>
      <c r="E665" s="15" t="s">
        <v>472</v>
      </c>
      <c r="F665" s="15">
        <v>277902</v>
      </c>
      <c r="G665" s="15" t="s">
        <v>339</v>
      </c>
      <c r="H665" s="15">
        <v>10920.15</v>
      </c>
      <c r="I665" s="30">
        <v>267.24</v>
      </c>
      <c r="J665" s="30">
        <v>47.16</v>
      </c>
      <c r="K665" s="15">
        <v>0.43</v>
      </c>
      <c r="L665" s="130">
        <v>1</v>
      </c>
    </row>
    <row r="666" spans="1:12" x14ac:dyDescent="0.2">
      <c r="A666" s="129">
        <v>30</v>
      </c>
      <c r="B666" s="15" t="s">
        <v>329</v>
      </c>
      <c r="C666" s="15">
        <v>5008</v>
      </c>
      <c r="D666" s="15">
        <v>501000</v>
      </c>
      <c r="E666" s="15" t="s">
        <v>472</v>
      </c>
      <c r="F666" s="15">
        <v>277902</v>
      </c>
      <c r="G666" s="15" t="s">
        <v>333</v>
      </c>
      <c r="H666" s="15">
        <v>10920.15</v>
      </c>
      <c r="I666" s="30">
        <v>267.24</v>
      </c>
      <c r="J666" s="30">
        <v>47.16</v>
      </c>
      <c r="K666" s="15">
        <v>0.43</v>
      </c>
      <c r="L666" s="130">
        <v>1</v>
      </c>
    </row>
    <row r="667" spans="1:12" x14ac:dyDescent="0.2">
      <c r="A667" s="129">
        <v>30</v>
      </c>
      <c r="B667" s="15" t="s">
        <v>329</v>
      </c>
      <c r="C667" s="15">
        <v>5008</v>
      </c>
      <c r="D667" s="15">
        <v>501000</v>
      </c>
      <c r="E667" s="15" t="s">
        <v>472</v>
      </c>
      <c r="F667" s="15">
        <v>277902</v>
      </c>
      <c r="G667" s="15" t="s">
        <v>105</v>
      </c>
      <c r="H667" s="15">
        <v>10920.15</v>
      </c>
      <c r="I667" s="30">
        <v>380.46</v>
      </c>
      <c r="J667" s="30">
        <v>67.14</v>
      </c>
      <c r="K667" s="15">
        <v>0.61</v>
      </c>
      <c r="L667" s="130">
        <v>1</v>
      </c>
    </row>
    <row r="668" spans="1:12" x14ac:dyDescent="0.2">
      <c r="A668" s="129">
        <v>30</v>
      </c>
      <c r="B668" s="15" t="s">
        <v>329</v>
      </c>
      <c r="C668" s="15">
        <v>5008</v>
      </c>
      <c r="D668" s="15">
        <v>501000</v>
      </c>
      <c r="E668" s="15" t="s">
        <v>472</v>
      </c>
      <c r="F668" s="15">
        <v>277902</v>
      </c>
      <c r="G668" s="15" t="s">
        <v>107</v>
      </c>
      <c r="H668" s="15">
        <v>10920.15</v>
      </c>
      <c r="I668" s="30">
        <v>297.83999999999997</v>
      </c>
      <c r="J668" s="30">
        <v>52.56</v>
      </c>
      <c r="K668" s="15">
        <v>0.48</v>
      </c>
      <c r="L668" s="130">
        <v>1</v>
      </c>
    </row>
    <row r="669" spans="1:12" x14ac:dyDescent="0.2">
      <c r="A669" s="129">
        <v>30</v>
      </c>
      <c r="B669" s="15" t="s">
        <v>329</v>
      </c>
      <c r="C669" s="15">
        <v>5008</v>
      </c>
      <c r="D669" s="15">
        <v>501000</v>
      </c>
      <c r="E669" s="15" t="s">
        <v>472</v>
      </c>
      <c r="F669" s="15">
        <v>277903</v>
      </c>
      <c r="G669" s="15" t="s">
        <v>339</v>
      </c>
      <c r="H669" s="15">
        <v>13052.87</v>
      </c>
      <c r="I669" s="30">
        <v>267.24</v>
      </c>
      <c r="J669" s="30">
        <v>47.16</v>
      </c>
      <c r="K669" s="15">
        <v>0.36</v>
      </c>
      <c r="L669" s="130">
        <v>1</v>
      </c>
    </row>
    <row r="670" spans="1:12" x14ac:dyDescent="0.2">
      <c r="A670" s="129">
        <v>30</v>
      </c>
      <c r="B670" s="15" t="s">
        <v>329</v>
      </c>
      <c r="C670" s="15">
        <v>5008</v>
      </c>
      <c r="D670" s="15">
        <v>501000</v>
      </c>
      <c r="E670" s="15" t="s">
        <v>472</v>
      </c>
      <c r="F670" s="15">
        <v>277903</v>
      </c>
      <c r="G670" s="15" t="s">
        <v>333</v>
      </c>
      <c r="H670" s="15">
        <v>13052.87</v>
      </c>
      <c r="I670" s="30">
        <v>267.24</v>
      </c>
      <c r="J670" s="30">
        <v>47.16</v>
      </c>
      <c r="K670" s="15">
        <v>0.36</v>
      </c>
      <c r="L670" s="130">
        <v>1</v>
      </c>
    </row>
    <row r="671" spans="1:12" x14ac:dyDescent="0.2">
      <c r="A671" s="129">
        <v>30</v>
      </c>
      <c r="B671" s="15" t="s">
        <v>329</v>
      </c>
      <c r="C671" s="15">
        <v>5008</v>
      </c>
      <c r="D671" s="15">
        <v>501000</v>
      </c>
      <c r="E671" s="15" t="s">
        <v>472</v>
      </c>
      <c r="F671" s="15">
        <v>277903</v>
      </c>
      <c r="G671" s="15" t="s">
        <v>107</v>
      </c>
      <c r="H671" s="15">
        <v>13052.87</v>
      </c>
      <c r="I671" s="30">
        <v>297.83999999999997</v>
      </c>
      <c r="J671" s="30">
        <v>52.56</v>
      </c>
      <c r="K671" s="15">
        <v>0.4</v>
      </c>
      <c r="L671" s="130">
        <v>1</v>
      </c>
    </row>
    <row r="672" spans="1:12" x14ac:dyDescent="0.2">
      <c r="A672" s="129">
        <v>30</v>
      </c>
      <c r="B672" s="15" t="s">
        <v>329</v>
      </c>
      <c r="C672" s="15">
        <v>5008</v>
      </c>
      <c r="D672" s="15">
        <v>501000</v>
      </c>
      <c r="E672" s="15" t="s">
        <v>472</v>
      </c>
      <c r="F672" s="15">
        <v>277956</v>
      </c>
      <c r="G672" s="15" t="s">
        <v>339</v>
      </c>
      <c r="H672" s="15">
        <v>31012.46</v>
      </c>
      <c r="I672" s="30">
        <v>534.48</v>
      </c>
      <c r="J672" s="30">
        <v>94.32</v>
      </c>
      <c r="K672" s="15">
        <v>0.3</v>
      </c>
      <c r="L672" s="130">
        <v>2</v>
      </c>
    </row>
    <row r="673" spans="1:12" x14ac:dyDescent="0.2">
      <c r="A673" s="129">
        <v>30</v>
      </c>
      <c r="B673" s="15" t="s">
        <v>329</v>
      </c>
      <c r="C673" s="15">
        <v>5008</v>
      </c>
      <c r="D673" s="15">
        <v>501000</v>
      </c>
      <c r="E673" s="15" t="s">
        <v>472</v>
      </c>
      <c r="F673" s="15">
        <v>277956</v>
      </c>
      <c r="G673" s="15" t="s">
        <v>333</v>
      </c>
      <c r="H673" s="15">
        <v>31012.46</v>
      </c>
      <c r="I673" s="30">
        <v>534.48</v>
      </c>
      <c r="J673" s="30">
        <v>94.32</v>
      </c>
      <c r="K673" s="15">
        <v>0.3</v>
      </c>
      <c r="L673" s="130">
        <v>2</v>
      </c>
    </row>
    <row r="674" spans="1:12" x14ac:dyDescent="0.2">
      <c r="A674" s="129">
        <v>30</v>
      </c>
      <c r="B674" s="15" t="s">
        <v>329</v>
      </c>
      <c r="C674" s="15">
        <v>5008</v>
      </c>
      <c r="D674" s="15">
        <v>501000</v>
      </c>
      <c r="E674" s="15" t="s">
        <v>472</v>
      </c>
      <c r="F674" s="15">
        <v>277957</v>
      </c>
      <c r="G674" s="15" t="s">
        <v>105</v>
      </c>
      <c r="H674" s="15">
        <v>14088.42</v>
      </c>
      <c r="I674" s="30">
        <v>3804.6</v>
      </c>
      <c r="J674" s="30">
        <v>671.4</v>
      </c>
      <c r="K674" s="15">
        <v>4.7699999999999996</v>
      </c>
      <c r="L674" s="130">
        <v>10</v>
      </c>
    </row>
    <row r="675" spans="1:12" x14ac:dyDescent="0.2">
      <c r="A675" s="129">
        <v>30</v>
      </c>
      <c r="B675" s="15" t="s">
        <v>329</v>
      </c>
      <c r="C675" s="15">
        <v>5008</v>
      </c>
      <c r="D675" s="15">
        <v>501000</v>
      </c>
      <c r="E675" s="15" t="s">
        <v>472</v>
      </c>
      <c r="F675" s="15">
        <v>277957</v>
      </c>
      <c r="G675" s="15" t="s">
        <v>107</v>
      </c>
      <c r="H675" s="15">
        <v>14088.42</v>
      </c>
      <c r="I675" s="30">
        <v>1489.2</v>
      </c>
      <c r="J675" s="30">
        <v>262.8</v>
      </c>
      <c r="K675" s="15">
        <v>1.87</v>
      </c>
      <c r="L675" s="130">
        <v>5</v>
      </c>
    </row>
    <row r="676" spans="1:12" x14ac:dyDescent="0.2">
      <c r="A676" s="129">
        <v>30</v>
      </c>
      <c r="B676" s="15" t="s">
        <v>329</v>
      </c>
      <c r="C676" s="15">
        <v>5008</v>
      </c>
      <c r="D676" s="15">
        <v>501000</v>
      </c>
      <c r="E676" s="15" t="s">
        <v>472</v>
      </c>
      <c r="F676" s="15">
        <v>278131</v>
      </c>
      <c r="G676" s="15" t="s">
        <v>339</v>
      </c>
      <c r="H676" s="15">
        <v>6352.55</v>
      </c>
      <c r="I676" s="30">
        <v>267.24</v>
      </c>
      <c r="J676" s="30">
        <v>47.16</v>
      </c>
      <c r="K676" s="15">
        <v>0.74</v>
      </c>
      <c r="L676" s="130">
        <v>1</v>
      </c>
    </row>
    <row r="677" spans="1:12" x14ac:dyDescent="0.2">
      <c r="A677" s="129">
        <v>30</v>
      </c>
      <c r="B677" s="15" t="s">
        <v>329</v>
      </c>
      <c r="C677" s="15">
        <v>5008</v>
      </c>
      <c r="D677" s="15">
        <v>501000</v>
      </c>
      <c r="E677" s="15" t="s">
        <v>472</v>
      </c>
      <c r="F677" s="15">
        <v>278131</v>
      </c>
      <c r="G677" s="15" t="s">
        <v>333</v>
      </c>
      <c r="H677" s="15">
        <v>6352.55</v>
      </c>
      <c r="I677" s="30">
        <v>534.48</v>
      </c>
      <c r="J677" s="30">
        <v>94.32</v>
      </c>
      <c r="K677" s="15">
        <v>1.48</v>
      </c>
      <c r="L677" s="130">
        <v>2</v>
      </c>
    </row>
    <row r="678" spans="1:12" x14ac:dyDescent="0.2">
      <c r="A678" s="129">
        <v>30</v>
      </c>
      <c r="B678" s="15" t="s">
        <v>329</v>
      </c>
      <c r="C678" s="15">
        <v>5008</v>
      </c>
      <c r="D678" s="15">
        <v>501000</v>
      </c>
      <c r="E678" s="15" t="s">
        <v>472</v>
      </c>
      <c r="F678" s="15">
        <v>278131</v>
      </c>
      <c r="G678" s="15" t="s">
        <v>107</v>
      </c>
      <c r="H678" s="15">
        <v>6352.55</v>
      </c>
      <c r="I678" s="30">
        <v>297.83999999999997</v>
      </c>
      <c r="J678" s="30">
        <v>52.56</v>
      </c>
      <c r="K678" s="15">
        <v>0.83</v>
      </c>
      <c r="L678" s="130">
        <v>1</v>
      </c>
    </row>
    <row r="679" spans="1:12" x14ac:dyDescent="0.2">
      <c r="A679" s="129">
        <v>30</v>
      </c>
      <c r="B679" s="15" t="s">
        <v>329</v>
      </c>
      <c r="C679" s="15">
        <v>5008</v>
      </c>
      <c r="D679" s="15">
        <v>501000</v>
      </c>
      <c r="E679" s="15" t="s">
        <v>472</v>
      </c>
      <c r="F679" s="15">
        <v>278186</v>
      </c>
      <c r="G679" s="15" t="s">
        <v>105</v>
      </c>
      <c r="H679" s="15">
        <v>7443.65</v>
      </c>
      <c r="I679" s="30">
        <v>380.46</v>
      </c>
      <c r="J679" s="30">
        <v>67.14</v>
      </c>
      <c r="K679" s="15">
        <v>0.9</v>
      </c>
      <c r="L679" s="130">
        <v>1</v>
      </c>
    </row>
    <row r="680" spans="1:12" x14ac:dyDescent="0.2">
      <c r="A680" s="129">
        <v>30</v>
      </c>
      <c r="B680" s="15" t="s">
        <v>329</v>
      </c>
      <c r="C680" s="15">
        <v>5008</v>
      </c>
      <c r="D680" s="15">
        <v>501000</v>
      </c>
      <c r="E680" s="15" t="s">
        <v>472</v>
      </c>
      <c r="F680" s="15">
        <v>278186</v>
      </c>
      <c r="G680" s="15" t="s">
        <v>107</v>
      </c>
      <c r="H680" s="15">
        <v>7443.65</v>
      </c>
      <c r="I680" s="30">
        <v>595.67999999999995</v>
      </c>
      <c r="J680" s="30">
        <v>105.12</v>
      </c>
      <c r="K680" s="15">
        <v>1.41</v>
      </c>
      <c r="L680" s="130">
        <v>2</v>
      </c>
    </row>
    <row r="681" spans="1:12" x14ac:dyDescent="0.2">
      <c r="A681" s="129">
        <v>30</v>
      </c>
      <c r="B681" s="15" t="s">
        <v>329</v>
      </c>
      <c r="C681" s="15">
        <v>5008</v>
      </c>
      <c r="D681" s="15">
        <v>501000</v>
      </c>
      <c r="E681" s="15" t="s">
        <v>472</v>
      </c>
      <c r="F681" s="15">
        <v>278226</v>
      </c>
      <c r="G681" s="15" t="s">
        <v>333</v>
      </c>
      <c r="H681" s="15">
        <v>4493.28</v>
      </c>
      <c r="I681" s="30">
        <v>1068.96</v>
      </c>
      <c r="J681" s="30">
        <v>188.64</v>
      </c>
      <c r="K681" s="15">
        <v>4.2</v>
      </c>
      <c r="L681" s="130">
        <v>4</v>
      </c>
    </row>
    <row r="682" spans="1:12" x14ac:dyDescent="0.2">
      <c r="A682" s="129">
        <v>30</v>
      </c>
      <c r="B682" s="15" t="s">
        <v>329</v>
      </c>
      <c r="C682" s="15">
        <v>5008</v>
      </c>
      <c r="D682" s="15">
        <v>501000</v>
      </c>
      <c r="E682" s="15" t="s">
        <v>472</v>
      </c>
      <c r="F682" s="15">
        <v>278226</v>
      </c>
      <c r="G682" s="15" t="s">
        <v>107</v>
      </c>
      <c r="H682" s="15">
        <v>4493.28</v>
      </c>
      <c r="I682" s="30">
        <v>297.83999999999997</v>
      </c>
      <c r="J682" s="30">
        <v>52.56</v>
      </c>
      <c r="K682" s="15">
        <v>1.17</v>
      </c>
      <c r="L682" s="130">
        <v>1</v>
      </c>
    </row>
    <row r="683" spans="1:12" x14ac:dyDescent="0.2">
      <c r="A683" s="129">
        <v>30</v>
      </c>
      <c r="B683" s="15" t="s">
        <v>329</v>
      </c>
      <c r="C683" s="15">
        <v>5008</v>
      </c>
      <c r="D683" s="15">
        <v>501000</v>
      </c>
      <c r="E683" s="15" t="s">
        <v>472</v>
      </c>
      <c r="F683" s="15">
        <v>278248</v>
      </c>
      <c r="G683" s="15" t="s">
        <v>339</v>
      </c>
      <c r="H683" s="15">
        <v>8697.0400000000009</v>
      </c>
      <c r="I683" s="30">
        <v>267.24</v>
      </c>
      <c r="J683" s="30">
        <v>47.16</v>
      </c>
      <c r="K683" s="15">
        <v>0.54</v>
      </c>
      <c r="L683" s="130">
        <v>1</v>
      </c>
    </row>
    <row r="684" spans="1:12" x14ac:dyDescent="0.2">
      <c r="A684" s="129">
        <v>30</v>
      </c>
      <c r="B684" s="15" t="s">
        <v>329</v>
      </c>
      <c r="C684" s="15">
        <v>5008</v>
      </c>
      <c r="D684" s="15">
        <v>501000</v>
      </c>
      <c r="E684" s="15" t="s">
        <v>472</v>
      </c>
      <c r="F684" s="15">
        <v>278248</v>
      </c>
      <c r="G684" s="15" t="s">
        <v>333</v>
      </c>
      <c r="H684" s="15">
        <v>8697.0400000000009</v>
      </c>
      <c r="I684" s="30">
        <v>1336.2</v>
      </c>
      <c r="J684" s="30">
        <v>235.8</v>
      </c>
      <c r="K684" s="15">
        <v>2.71</v>
      </c>
      <c r="L684" s="130">
        <v>5</v>
      </c>
    </row>
    <row r="685" spans="1:12" x14ac:dyDescent="0.2">
      <c r="A685" s="129">
        <v>30</v>
      </c>
      <c r="B685" s="15" t="s">
        <v>329</v>
      </c>
      <c r="C685" s="15">
        <v>5008</v>
      </c>
      <c r="D685" s="15">
        <v>501000</v>
      </c>
      <c r="E685" s="15" t="s">
        <v>472</v>
      </c>
      <c r="F685" s="15">
        <v>278249</v>
      </c>
      <c r="G685" s="15" t="s">
        <v>339</v>
      </c>
      <c r="H685" s="15">
        <v>9962.36</v>
      </c>
      <c r="I685" s="30">
        <v>267.24</v>
      </c>
      <c r="J685" s="30">
        <v>47.16</v>
      </c>
      <c r="K685" s="15">
        <v>0.47</v>
      </c>
      <c r="L685" s="130">
        <v>1</v>
      </c>
    </row>
    <row r="686" spans="1:12" x14ac:dyDescent="0.2">
      <c r="A686" s="129">
        <v>30</v>
      </c>
      <c r="B686" s="15" t="s">
        <v>329</v>
      </c>
      <c r="C686" s="15">
        <v>5008</v>
      </c>
      <c r="D686" s="15">
        <v>501000</v>
      </c>
      <c r="E686" s="15" t="s">
        <v>472</v>
      </c>
      <c r="F686" s="15">
        <v>278249</v>
      </c>
      <c r="G686" s="15" t="s">
        <v>333</v>
      </c>
      <c r="H686" s="15">
        <v>9962.36</v>
      </c>
      <c r="I686" s="30">
        <v>267.24</v>
      </c>
      <c r="J686" s="30">
        <v>47.16</v>
      </c>
      <c r="K686" s="15">
        <v>0.47</v>
      </c>
      <c r="L686" s="130">
        <v>1</v>
      </c>
    </row>
    <row r="687" spans="1:12" x14ac:dyDescent="0.2">
      <c r="A687" s="129">
        <v>30</v>
      </c>
      <c r="B687" s="15" t="s">
        <v>329</v>
      </c>
      <c r="C687" s="15">
        <v>5008</v>
      </c>
      <c r="D687" s="15">
        <v>501000</v>
      </c>
      <c r="E687" s="15" t="s">
        <v>472</v>
      </c>
      <c r="F687" s="15">
        <v>278249</v>
      </c>
      <c r="G687" s="15" t="s">
        <v>107</v>
      </c>
      <c r="H687" s="15">
        <v>9962.36</v>
      </c>
      <c r="I687" s="30">
        <v>297.83999999999997</v>
      </c>
      <c r="J687" s="30">
        <v>52.56</v>
      </c>
      <c r="K687" s="15">
        <v>0.53</v>
      </c>
      <c r="L687" s="130">
        <v>1</v>
      </c>
    </row>
    <row r="688" spans="1:12" x14ac:dyDescent="0.2">
      <c r="A688" s="129">
        <v>30</v>
      </c>
      <c r="B688" s="15" t="s">
        <v>329</v>
      </c>
      <c r="C688" s="15">
        <v>5008</v>
      </c>
      <c r="D688" s="15">
        <v>501000</v>
      </c>
      <c r="E688" s="15" t="s">
        <v>472</v>
      </c>
      <c r="F688" s="15">
        <v>278250</v>
      </c>
      <c r="G688" s="15" t="s">
        <v>339</v>
      </c>
      <c r="H688" s="15">
        <v>12999.32</v>
      </c>
      <c r="I688" s="30">
        <v>267.24</v>
      </c>
      <c r="J688" s="30">
        <v>47.16</v>
      </c>
      <c r="K688" s="15">
        <v>0.36</v>
      </c>
      <c r="L688" s="130">
        <v>1</v>
      </c>
    </row>
    <row r="689" spans="1:12" x14ac:dyDescent="0.2">
      <c r="A689" s="129">
        <v>30</v>
      </c>
      <c r="B689" s="15" t="s">
        <v>329</v>
      </c>
      <c r="C689" s="15">
        <v>5008</v>
      </c>
      <c r="D689" s="15">
        <v>501000</v>
      </c>
      <c r="E689" s="15" t="s">
        <v>472</v>
      </c>
      <c r="F689" s="15">
        <v>278250</v>
      </c>
      <c r="G689" s="15" t="s">
        <v>333</v>
      </c>
      <c r="H689" s="15">
        <v>12999.32</v>
      </c>
      <c r="I689" s="30">
        <v>534.48</v>
      </c>
      <c r="J689" s="30">
        <v>94.32</v>
      </c>
      <c r="K689" s="15">
        <v>0.73</v>
      </c>
      <c r="L689" s="130">
        <v>2</v>
      </c>
    </row>
    <row r="690" spans="1:12" x14ac:dyDescent="0.2">
      <c r="A690" s="129">
        <v>30</v>
      </c>
      <c r="B690" s="15" t="s">
        <v>329</v>
      </c>
      <c r="C690" s="15">
        <v>5008</v>
      </c>
      <c r="D690" s="15">
        <v>501000</v>
      </c>
      <c r="E690" s="15" t="s">
        <v>472</v>
      </c>
      <c r="F690" s="15">
        <v>278250</v>
      </c>
      <c r="G690" s="15" t="s">
        <v>107</v>
      </c>
      <c r="H690" s="15">
        <v>12999.32</v>
      </c>
      <c r="I690" s="30">
        <v>297.83999999999997</v>
      </c>
      <c r="J690" s="30">
        <v>52.56</v>
      </c>
      <c r="K690" s="15">
        <v>0.4</v>
      </c>
      <c r="L690" s="130">
        <v>1</v>
      </c>
    </row>
    <row r="691" spans="1:12" x14ac:dyDescent="0.2">
      <c r="A691" s="129">
        <v>30</v>
      </c>
      <c r="B691" s="15" t="s">
        <v>329</v>
      </c>
      <c r="C691" s="15">
        <v>5008</v>
      </c>
      <c r="D691" s="15">
        <v>501000</v>
      </c>
      <c r="E691" s="15" t="s">
        <v>472</v>
      </c>
      <c r="F691" s="15">
        <v>278251</v>
      </c>
      <c r="G691" s="15" t="s">
        <v>107</v>
      </c>
      <c r="H691" s="15">
        <v>5169.07</v>
      </c>
      <c r="I691" s="30">
        <v>297.83999999999997</v>
      </c>
      <c r="J691" s="30">
        <v>52.56</v>
      </c>
      <c r="K691" s="15">
        <v>1.02</v>
      </c>
      <c r="L691" s="130">
        <v>1</v>
      </c>
    </row>
    <row r="692" spans="1:12" x14ac:dyDescent="0.2">
      <c r="A692" s="129">
        <v>30</v>
      </c>
      <c r="B692" s="15" t="s">
        <v>329</v>
      </c>
      <c r="C692" s="15">
        <v>5008</v>
      </c>
      <c r="D692" s="15">
        <v>501000</v>
      </c>
      <c r="E692" s="15" t="s">
        <v>472</v>
      </c>
      <c r="F692" s="15">
        <v>278252</v>
      </c>
      <c r="G692" s="15" t="s">
        <v>339</v>
      </c>
      <c r="H692" s="15">
        <v>2964.79</v>
      </c>
      <c r="I692" s="30">
        <v>267.24</v>
      </c>
      <c r="J692" s="30">
        <v>47.16</v>
      </c>
      <c r="K692" s="15">
        <v>1.59</v>
      </c>
      <c r="L692" s="130">
        <v>1</v>
      </c>
    </row>
    <row r="693" spans="1:12" x14ac:dyDescent="0.2">
      <c r="A693" s="129">
        <v>30</v>
      </c>
      <c r="B693" s="15" t="s">
        <v>329</v>
      </c>
      <c r="C693" s="15">
        <v>5008</v>
      </c>
      <c r="D693" s="15">
        <v>501000</v>
      </c>
      <c r="E693" s="15" t="s">
        <v>472</v>
      </c>
      <c r="F693" s="15">
        <v>278252</v>
      </c>
      <c r="G693" s="15" t="s">
        <v>333</v>
      </c>
      <c r="H693" s="15">
        <v>2964.79</v>
      </c>
      <c r="I693" s="30">
        <v>267.24</v>
      </c>
      <c r="J693" s="30">
        <v>47.16</v>
      </c>
      <c r="K693" s="15">
        <v>1.59</v>
      </c>
      <c r="L693" s="130">
        <v>1</v>
      </c>
    </row>
    <row r="694" spans="1:12" x14ac:dyDescent="0.2">
      <c r="A694" s="129">
        <v>30</v>
      </c>
      <c r="B694" s="15" t="s">
        <v>329</v>
      </c>
      <c r="C694" s="15">
        <v>5008</v>
      </c>
      <c r="D694" s="15">
        <v>30131</v>
      </c>
      <c r="E694" s="15" t="s">
        <v>391</v>
      </c>
      <c r="F694" s="15">
        <v>276989</v>
      </c>
      <c r="G694" s="15" t="s">
        <v>123</v>
      </c>
      <c r="H694" s="15">
        <v>13531</v>
      </c>
      <c r="I694" s="30">
        <v>433.3</v>
      </c>
      <c r="J694" s="30">
        <v>48.14</v>
      </c>
      <c r="K694" s="15">
        <v>0.36</v>
      </c>
      <c r="L694" s="130">
        <v>2</v>
      </c>
    </row>
    <row r="695" spans="1:12" x14ac:dyDescent="0.2">
      <c r="A695" s="129">
        <v>30</v>
      </c>
      <c r="B695" s="15" t="s">
        <v>329</v>
      </c>
      <c r="C695" s="15">
        <v>5008</v>
      </c>
      <c r="D695" s="15">
        <v>30131</v>
      </c>
      <c r="E695" s="15" t="s">
        <v>391</v>
      </c>
      <c r="F695" s="15">
        <v>276989</v>
      </c>
      <c r="G695" s="15" t="s">
        <v>331</v>
      </c>
      <c r="H695" s="15">
        <v>13531</v>
      </c>
      <c r="I695" s="30">
        <v>973.08</v>
      </c>
      <c r="J695" s="30">
        <v>108.12</v>
      </c>
      <c r="K695" s="15">
        <v>0.8</v>
      </c>
      <c r="L695" s="130">
        <v>5</v>
      </c>
    </row>
    <row r="696" spans="1:12" x14ac:dyDescent="0.2">
      <c r="A696" s="129">
        <v>30</v>
      </c>
      <c r="B696" s="15" t="s">
        <v>329</v>
      </c>
      <c r="C696" s="15">
        <v>5008</v>
      </c>
      <c r="D696" s="15">
        <v>390105</v>
      </c>
      <c r="E696" s="15" t="s">
        <v>440</v>
      </c>
      <c r="F696" s="15">
        <v>274418</v>
      </c>
      <c r="G696" s="15" t="s">
        <v>331</v>
      </c>
      <c r="H696" s="15">
        <v>223.01</v>
      </c>
      <c r="I696" s="30">
        <v>193.92</v>
      </c>
      <c r="J696" s="30">
        <v>41.27</v>
      </c>
      <c r="K696" s="15">
        <v>18.510000000000002</v>
      </c>
      <c r="L696" s="130">
        <v>1</v>
      </c>
    </row>
    <row r="697" spans="1:12" x14ac:dyDescent="0.2">
      <c r="A697" s="129">
        <v>30</v>
      </c>
      <c r="B697" s="15" t="s">
        <v>329</v>
      </c>
      <c r="C697" s="15">
        <v>5008</v>
      </c>
      <c r="D697" s="15">
        <v>390105</v>
      </c>
      <c r="E697" s="15" t="s">
        <v>440</v>
      </c>
      <c r="F697" s="15">
        <v>274422</v>
      </c>
      <c r="G697" s="15" t="s">
        <v>339</v>
      </c>
      <c r="H697" s="15">
        <v>1456.39</v>
      </c>
      <c r="I697" s="30">
        <v>233.49</v>
      </c>
      <c r="J697" s="30">
        <v>49.7</v>
      </c>
      <c r="K697" s="15">
        <v>3.41</v>
      </c>
      <c r="L697" s="130">
        <v>1</v>
      </c>
    </row>
    <row r="698" spans="1:12" x14ac:dyDescent="0.2">
      <c r="A698" s="129">
        <v>30</v>
      </c>
      <c r="B698" s="15" t="s">
        <v>329</v>
      </c>
      <c r="C698" s="15">
        <v>5008</v>
      </c>
      <c r="D698" s="15">
        <v>390105</v>
      </c>
      <c r="E698" s="15" t="s">
        <v>440</v>
      </c>
      <c r="F698" s="15">
        <v>274422</v>
      </c>
      <c r="G698" s="15" t="s">
        <v>333</v>
      </c>
      <c r="H698" s="15">
        <v>1456.39</v>
      </c>
      <c r="I698" s="30">
        <v>233.49</v>
      </c>
      <c r="J698" s="30">
        <v>49.7</v>
      </c>
      <c r="K698" s="15">
        <v>3.41</v>
      </c>
      <c r="L698" s="130">
        <v>1</v>
      </c>
    </row>
    <row r="699" spans="1:12" x14ac:dyDescent="0.2">
      <c r="A699" s="129">
        <v>30</v>
      </c>
      <c r="B699" s="15" t="s">
        <v>329</v>
      </c>
      <c r="C699" s="15">
        <v>5008</v>
      </c>
      <c r="D699" s="15">
        <v>390105</v>
      </c>
      <c r="E699" s="15" t="s">
        <v>440</v>
      </c>
      <c r="F699" s="15">
        <v>274422</v>
      </c>
      <c r="G699" s="15" t="s">
        <v>332</v>
      </c>
      <c r="H699" s="15">
        <v>1456.39</v>
      </c>
      <c r="I699" s="30">
        <v>193.92</v>
      </c>
      <c r="J699" s="30">
        <v>41.27</v>
      </c>
      <c r="K699" s="15">
        <v>2.83</v>
      </c>
      <c r="L699" s="130">
        <v>1</v>
      </c>
    </row>
    <row r="700" spans="1:12" x14ac:dyDescent="0.2">
      <c r="A700" s="129">
        <v>30</v>
      </c>
      <c r="B700" s="15" t="s">
        <v>329</v>
      </c>
      <c r="C700" s="15">
        <v>5008</v>
      </c>
      <c r="D700" s="15">
        <v>390105</v>
      </c>
      <c r="E700" s="15" t="s">
        <v>440</v>
      </c>
      <c r="F700" s="15">
        <v>274422</v>
      </c>
      <c r="G700" s="15" t="s">
        <v>117</v>
      </c>
      <c r="H700" s="15">
        <v>1456.39</v>
      </c>
      <c r="I700" s="30">
        <v>474.91</v>
      </c>
      <c r="J700" s="30">
        <v>101.08</v>
      </c>
      <c r="K700" s="15">
        <v>6.94</v>
      </c>
      <c r="L700" s="130">
        <v>1</v>
      </c>
    </row>
    <row r="701" spans="1:12" x14ac:dyDescent="0.2">
      <c r="A701" s="129">
        <v>30</v>
      </c>
      <c r="B701" s="15" t="s">
        <v>329</v>
      </c>
      <c r="C701" s="15">
        <v>5008</v>
      </c>
      <c r="D701" s="15">
        <v>392132</v>
      </c>
      <c r="E701" s="15" t="s">
        <v>455</v>
      </c>
      <c r="F701" s="15">
        <v>274420</v>
      </c>
      <c r="G701" s="15" t="s">
        <v>331</v>
      </c>
      <c r="H701" s="15">
        <v>669.04</v>
      </c>
      <c r="I701" s="30">
        <v>581.76</v>
      </c>
      <c r="J701" s="30">
        <v>123.83</v>
      </c>
      <c r="K701" s="15">
        <v>18.510000000000002</v>
      </c>
      <c r="L701" s="130">
        <v>3</v>
      </c>
    </row>
    <row r="702" spans="1:12" x14ac:dyDescent="0.2">
      <c r="A702" s="129">
        <v>30</v>
      </c>
      <c r="B702" s="15" t="s">
        <v>329</v>
      </c>
      <c r="C702" s="15">
        <v>5008</v>
      </c>
      <c r="D702" s="15">
        <v>392132</v>
      </c>
      <c r="E702" s="15" t="s">
        <v>455</v>
      </c>
      <c r="F702" s="15">
        <v>274424</v>
      </c>
      <c r="G702" s="15" t="s">
        <v>339</v>
      </c>
      <c r="H702" s="15">
        <v>2858.19</v>
      </c>
      <c r="I702" s="30">
        <v>466.99</v>
      </c>
      <c r="J702" s="30">
        <v>99.4</v>
      </c>
      <c r="K702" s="15">
        <v>3.48</v>
      </c>
      <c r="L702" s="130">
        <v>2</v>
      </c>
    </row>
    <row r="703" spans="1:12" x14ac:dyDescent="0.2">
      <c r="A703" s="129">
        <v>30</v>
      </c>
      <c r="B703" s="15" t="s">
        <v>329</v>
      </c>
      <c r="C703" s="15">
        <v>5008</v>
      </c>
      <c r="D703" s="15">
        <v>392132</v>
      </c>
      <c r="E703" s="15" t="s">
        <v>455</v>
      </c>
      <c r="F703" s="15">
        <v>274424</v>
      </c>
      <c r="G703" s="15" t="s">
        <v>333</v>
      </c>
      <c r="H703" s="15">
        <v>2858.19</v>
      </c>
      <c r="I703" s="30">
        <v>700.49</v>
      </c>
      <c r="J703" s="30">
        <v>149.1</v>
      </c>
      <c r="K703" s="15">
        <v>5.22</v>
      </c>
      <c r="L703" s="130">
        <v>3</v>
      </c>
    </row>
    <row r="704" spans="1:12" x14ac:dyDescent="0.2">
      <c r="A704" s="129">
        <v>30</v>
      </c>
      <c r="B704" s="15" t="s">
        <v>329</v>
      </c>
      <c r="C704" s="15">
        <v>5008</v>
      </c>
      <c r="D704" s="15">
        <v>392132</v>
      </c>
      <c r="E704" s="15" t="s">
        <v>455</v>
      </c>
      <c r="F704" s="15">
        <v>274424</v>
      </c>
      <c r="G704" s="15" t="s">
        <v>332</v>
      </c>
      <c r="H704" s="15">
        <v>2858.19</v>
      </c>
      <c r="I704" s="30">
        <v>581.76</v>
      </c>
      <c r="J704" s="30">
        <v>123.83</v>
      </c>
      <c r="K704" s="15">
        <v>4.33</v>
      </c>
      <c r="L704" s="130">
        <v>3</v>
      </c>
    </row>
    <row r="705" spans="1:12" x14ac:dyDescent="0.2">
      <c r="A705" s="129">
        <v>30</v>
      </c>
      <c r="B705" s="15" t="s">
        <v>329</v>
      </c>
      <c r="C705" s="15">
        <v>5008</v>
      </c>
      <c r="D705" s="15">
        <v>392132</v>
      </c>
      <c r="E705" s="15" t="s">
        <v>455</v>
      </c>
      <c r="F705" s="15">
        <v>274424</v>
      </c>
      <c r="G705" s="15" t="s">
        <v>117</v>
      </c>
      <c r="H705" s="15">
        <v>2858.19</v>
      </c>
      <c r="I705" s="30">
        <v>474.91</v>
      </c>
      <c r="J705" s="30">
        <v>101.08</v>
      </c>
      <c r="K705" s="15">
        <v>3.54</v>
      </c>
      <c r="L705" s="130">
        <v>1</v>
      </c>
    </row>
    <row r="706" spans="1:12" x14ac:dyDescent="0.2">
      <c r="A706" s="129">
        <v>30</v>
      </c>
      <c r="B706" s="15" t="s">
        <v>329</v>
      </c>
      <c r="C706" s="15">
        <v>5008</v>
      </c>
      <c r="D706" s="15">
        <v>392132</v>
      </c>
      <c r="E706" s="15" t="s">
        <v>455</v>
      </c>
      <c r="F706" s="15">
        <v>274798</v>
      </c>
      <c r="G706" s="15" t="s">
        <v>127</v>
      </c>
      <c r="H706" s="15">
        <v>9966.68</v>
      </c>
      <c r="I706" s="30">
        <v>383.65</v>
      </c>
      <c r="J706" s="30">
        <v>110.74</v>
      </c>
      <c r="K706" s="15">
        <v>1.1100000000000001</v>
      </c>
      <c r="L706" s="130">
        <v>2</v>
      </c>
    </row>
    <row r="707" spans="1:12" x14ac:dyDescent="0.2">
      <c r="A707" s="129">
        <v>30</v>
      </c>
      <c r="B707" s="15" t="s">
        <v>329</v>
      </c>
      <c r="C707" s="15">
        <v>5008</v>
      </c>
      <c r="D707" s="15">
        <v>390031</v>
      </c>
      <c r="E707" s="15" t="s">
        <v>426</v>
      </c>
      <c r="F707" s="15">
        <v>275884</v>
      </c>
      <c r="G707" s="15" t="s">
        <v>331</v>
      </c>
      <c r="H707" s="15">
        <v>18534.79</v>
      </c>
      <c r="I707" s="30">
        <v>581.76</v>
      </c>
      <c r="J707" s="30">
        <v>123.83</v>
      </c>
      <c r="K707" s="15">
        <v>0.67</v>
      </c>
      <c r="L707" s="130">
        <v>3</v>
      </c>
    </row>
    <row r="708" spans="1:12" x14ac:dyDescent="0.2">
      <c r="A708" s="129">
        <v>30</v>
      </c>
      <c r="B708" s="15" t="s">
        <v>329</v>
      </c>
      <c r="C708" s="15">
        <v>5008</v>
      </c>
      <c r="D708" s="15">
        <v>390031</v>
      </c>
      <c r="E708" s="15" t="s">
        <v>426</v>
      </c>
      <c r="F708" s="15">
        <v>275884</v>
      </c>
      <c r="G708" s="15" t="s">
        <v>332</v>
      </c>
      <c r="H708" s="15">
        <v>18534.79</v>
      </c>
      <c r="I708" s="30">
        <v>387.84</v>
      </c>
      <c r="J708" s="30">
        <v>82.55</v>
      </c>
      <c r="K708" s="15">
        <v>0.45</v>
      </c>
      <c r="L708" s="130">
        <v>2</v>
      </c>
    </row>
    <row r="709" spans="1:12" x14ac:dyDescent="0.2">
      <c r="A709" s="129">
        <v>30</v>
      </c>
      <c r="B709" s="15" t="s">
        <v>329</v>
      </c>
      <c r="C709" s="15">
        <v>5008</v>
      </c>
      <c r="D709" s="15">
        <v>390031</v>
      </c>
      <c r="E709" s="15" t="s">
        <v>426</v>
      </c>
      <c r="F709" s="15">
        <v>275884</v>
      </c>
      <c r="G709" s="15" t="s">
        <v>127</v>
      </c>
      <c r="H709" s="15">
        <v>18534.79</v>
      </c>
      <c r="I709" s="30">
        <v>383.65</v>
      </c>
      <c r="J709" s="30">
        <v>110.74</v>
      </c>
      <c r="K709" s="15">
        <v>0.6</v>
      </c>
      <c r="L709" s="130">
        <v>2</v>
      </c>
    </row>
    <row r="710" spans="1:12" x14ac:dyDescent="0.2">
      <c r="A710" s="129">
        <v>30</v>
      </c>
      <c r="B710" s="15" t="s">
        <v>329</v>
      </c>
      <c r="C710" s="15">
        <v>5008</v>
      </c>
      <c r="D710" s="15">
        <v>390031</v>
      </c>
      <c r="E710" s="15" t="s">
        <v>426</v>
      </c>
      <c r="F710" s="15">
        <v>275884</v>
      </c>
      <c r="G710" s="15" t="s">
        <v>339</v>
      </c>
      <c r="H710" s="15">
        <v>18534.79</v>
      </c>
      <c r="I710" s="30">
        <v>233.49</v>
      </c>
      <c r="J710" s="30">
        <v>49.7</v>
      </c>
      <c r="K710" s="15">
        <v>0.27</v>
      </c>
      <c r="L710" s="130">
        <v>1</v>
      </c>
    </row>
    <row r="711" spans="1:12" x14ac:dyDescent="0.2">
      <c r="A711" s="129">
        <v>30</v>
      </c>
      <c r="B711" s="15" t="s">
        <v>329</v>
      </c>
      <c r="C711" s="15">
        <v>5008</v>
      </c>
      <c r="D711" s="15">
        <v>390031</v>
      </c>
      <c r="E711" s="15" t="s">
        <v>426</v>
      </c>
      <c r="F711" s="15">
        <v>275884</v>
      </c>
      <c r="G711" s="15" t="s">
        <v>117</v>
      </c>
      <c r="H711" s="15">
        <v>18534.79</v>
      </c>
      <c r="I711" s="30">
        <v>474.91</v>
      </c>
      <c r="J711" s="30">
        <v>101.08</v>
      </c>
      <c r="K711" s="15">
        <v>0.55000000000000004</v>
      </c>
      <c r="L711" s="130">
        <v>1</v>
      </c>
    </row>
    <row r="712" spans="1:12" x14ac:dyDescent="0.2">
      <c r="A712" s="129">
        <v>30</v>
      </c>
      <c r="B712" s="15" t="s">
        <v>329</v>
      </c>
      <c r="C712" s="15">
        <v>5008</v>
      </c>
      <c r="D712" s="15">
        <v>393000</v>
      </c>
      <c r="E712" s="15" t="s">
        <v>414</v>
      </c>
      <c r="F712" s="15">
        <v>273963</v>
      </c>
      <c r="G712" s="15" t="s">
        <v>331</v>
      </c>
      <c r="H712" s="15">
        <v>6102.94</v>
      </c>
      <c r="I712" s="30">
        <v>365.03</v>
      </c>
      <c r="J712" s="30">
        <v>91.26</v>
      </c>
      <c r="K712" s="15">
        <v>1.5</v>
      </c>
      <c r="L712" s="130">
        <v>2</v>
      </c>
    </row>
    <row r="713" spans="1:12" x14ac:dyDescent="0.2">
      <c r="A713" s="129">
        <v>30</v>
      </c>
      <c r="B713" s="15" t="s">
        <v>329</v>
      </c>
      <c r="C713" s="15">
        <v>5008</v>
      </c>
      <c r="D713" s="15">
        <v>393000</v>
      </c>
      <c r="E713" s="15" t="s">
        <v>414</v>
      </c>
      <c r="F713" s="15">
        <v>273963</v>
      </c>
      <c r="G713" s="15" t="s">
        <v>332</v>
      </c>
      <c r="H713" s="15">
        <v>6102.94</v>
      </c>
      <c r="I713" s="30">
        <v>365.03</v>
      </c>
      <c r="J713" s="30">
        <v>91.26</v>
      </c>
      <c r="K713" s="15">
        <v>1.5</v>
      </c>
      <c r="L713" s="130">
        <v>2</v>
      </c>
    </row>
    <row r="714" spans="1:12" x14ac:dyDescent="0.2">
      <c r="A714" s="129">
        <v>30</v>
      </c>
      <c r="B714" s="15" t="s">
        <v>329</v>
      </c>
      <c r="C714" s="15">
        <v>5008</v>
      </c>
      <c r="D714" s="15">
        <v>393000</v>
      </c>
      <c r="E714" s="15" t="s">
        <v>414</v>
      </c>
      <c r="F714" s="15">
        <v>273963</v>
      </c>
      <c r="G714" s="15" t="s">
        <v>111</v>
      </c>
      <c r="H714" s="15">
        <v>6102.94</v>
      </c>
      <c r="I714" s="30">
        <v>135.02000000000001</v>
      </c>
      <c r="J714" s="30">
        <v>33.76</v>
      </c>
      <c r="K714" s="15">
        <v>0.55000000000000004</v>
      </c>
      <c r="L714" s="130">
        <v>1</v>
      </c>
    </row>
    <row r="715" spans="1:12" x14ac:dyDescent="0.2">
      <c r="A715" s="129">
        <v>30</v>
      </c>
      <c r="B715" s="15" t="s">
        <v>329</v>
      </c>
      <c r="C715" s="15">
        <v>5008</v>
      </c>
      <c r="D715" s="15">
        <v>393000</v>
      </c>
      <c r="E715" s="15" t="s">
        <v>414</v>
      </c>
      <c r="F715" s="15">
        <v>274684</v>
      </c>
      <c r="G715" s="15" t="s">
        <v>131</v>
      </c>
      <c r="H715" s="15">
        <v>5360.09</v>
      </c>
      <c r="I715" s="30">
        <v>209.52</v>
      </c>
      <c r="J715" s="30">
        <v>52.38</v>
      </c>
      <c r="K715" s="15">
        <v>0.98</v>
      </c>
      <c r="L715" s="130">
        <v>1</v>
      </c>
    </row>
    <row r="716" spans="1:12" x14ac:dyDescent="0.2">
      <c r="A716" s="129">
        <v>30</v>
      </c>
      <c r="B716" s="15" t="s">
        <v>329</v>
      </c>
      <c r="C716" s="15">
        <v>5008</v>
      </c>
      <c r="D716" s="15">
        <v>393000</v>
      </c>
      <c r="E716" s="15" t="s">
        <v>414</v>
      </c>
      <c r="F716" s="15">
        <v>274684</v>
      </c>
      <c r="G716" s="15" t="s">
        <v>131</v>
      </c>
      <c r="H716" s="15">
        <v>5360.09</v>
      </c>
      <c r="I716" s="30">
        <v>209.52</v>
      </c>
      <c r="J716" s="30">
        <v>52.38</v>
      </c>
      <c r="K716" s="15">
        <v>0.98</v>
      </c>
      <c r="L716" s="130">
        <v>1</v>
      </c>
    </row>
    <row r="717" spans="1:12" x14ac:dyDescent="0.2">
      <c r="A717" s="129">
        <v>30</v>
      </c>
      <c r="B717" s="15" t="s">
        <v>329</v>
      </c>
      <c r="C717" s="15">
        <v>5008</v>
      </c>
      <c r="D717" s="15">
        <v>393000</v>
      </c>
      <c r="E717" s="15" t="s">
        <v>414</v>
      </c>
      <c r="F717" s="15">
        <v>274751</v>
      </c>
      <c r="G717" s="15" t="s">
        <v>131</v>
      </c>
      <c r="H717" s="15">
        <v>7528.36</v>
      </c>
      <c r="I717" s="30">
        <v>419.04</v>
      </c>
      <c r="J717" s="30">
        <v>104.76</v>
      </c>
      <c r="K717" s="15">
        <v>1.39</v>
      </c>
      <c r="L717" s="130">
        <v>2</v>
      </c>
    </row>
    <row r="718" spans="1:12" x14ac:dyDescent="0.2">
      <c r="A718" s="129">
        <v>30</v>
      </c>
      <c r="B718" s="15" t="s">
        <v>329</v>
      </c>
      <c r="C718" s="15">
        <v>5008</v>
      </c>
      <c r="D718" s="15">
        <v>393000</v>
      </c>
      <c r="E718" s="15" t="s">
        <v>414</v>
      </c>
      <c r="F718" s="15">
        <v>274751</v>
      </c>
      <c r="G718" s="15" t="s">
        <v>131</v>
      </c>
      <c r="H718" s="15">
        <v>7528.36</v>
      </c>
      <c r="I718" s="30">
        <v>419.04</v>
      </c>
      <c r="J718" s="30">
        <v>104.76</v>
      </c>
      <c r="K718" s="15">
        <v>1.39</v>
      </c>
      <c r="L718" s="130">
        <v>2</v>
      </c>
    </row>
    <row r="719" spans="1:12" x14ac:dyDescent="0.2">
      <c r="A719" s="129">
        <v>30</v>
      </c>
      <c r="B719" s="15" t="s">
        <v>329</v>
      </c>
      <c r="C719" s="15">
        <v>5008</v>
      </c>
      <c r="D719" s="15">
        <v>393000</v>
      </c>
      <c r="E719" s="15" t="s">
        <v>414</v>
      </c>
      <c r="F719" s="15">
        <v>274751</v>
      </c>
      <c r="G719" s="15" t="s">
        <v>331</v>
      </c>
      <c r="H719" s="15">
        <v>7528.36</v>
      </c>
      <c r="I719" s="30">
        <v>182.52</v>
      </c>
      <c r="J719" s="30">
        <v>45.63</v>
      </c>
      <c r="K719" s="15">
        <v>0.61</v>
      </c>
      <c r="L719" s="130">
        <v>1</v>
      </c>
    </row>
    <row r="720" spans="1:12" x14ac:dyDescent="0.2">
      <c r="A720" s="129">
        <v>30</v>
      </c>
      <c r="B720" s="15" t="s">
        <v>329</v>
      </c>
      <c r="C720" s="15">
        <v>5008</v>
      </c>
      <c r="D720" s="15">
        <v>393000</v>
      </c>
      <c r="E720" s="15" t="s">
        <v>414</v>
      </c>
      <c r="F720" s="15">
        <v>274817</v>
      </c>
      <c r="G720" s="15" t="s">
        <v>331</v>
      </c>
      <c r="H720" s="15">
        <v>6883.3</v>
      </c>
      <c r="I720" s="30">
        <v>182.52</v>
      </c>
      <c r="J720" s="30">
        <v>45.63</v>
      </c>
      <c r="K720" s="15">
        <v>0.66</v>
      </c>
      <c r="L720" s="130">
        <v>1</v>
      </c>
    </row>
    <row r="721" spans="1:12" x14ac:dyDescent="0.2">
      <c r="A721" s="129">
        <v>30</v>
      </c>
      <c r="B721" s="15" t="s">
        <v>329</v>
      </c>
      <c r="C721" s="15">
        <v>5008</v>
      </c>
      <c r="D721" s="15">
        <v>393000</v>
      </c>
      <c r="E721" s="15" t="s">
        <v>414</v>
      </c>
      <c r="F721" s="15">
        <v>275157</v>
      </c>
      <c r="G721" s="15" t="s">
        <v>331</v>
      </c>
      <c r="H721" s="15">
        <v>10882.7</v>
      </c>
      <c r="I721" s="30">
        <v>547.54999999999995</v>
      </c>
      <c r="J721" s="30">
        <v>136.88999999999999</v>
      </c>
      <c r="K721" s="15">
        <v>1.26</v>
      </c>
      <c r="L721" s="130">
        <v>3</v>
      </c>
    </row>
    <row r="722" spans="1:12" x14ac:dyDescent="0.2">
      <c r="A722" s="129">
        <v>30</v>
      </c>
      <c r="B722" s="15" t="s">
        <v>329</v>
      </c>
      <c r="C722" s="15">
        <v>5008</v>
      </c>
      <c r="D722" s="15">
        <v>393000</v>
      </c>
      <c r="E722" s="15" t="s">
        <v>414</v>
      </c>
      <c r="F722" s="15">
        <v>275157</v>
      </c>
      <c r="G722" s="15" t="s">
        <v>111</v>
      </c>
      <c r="H722" s="15">
        <v>10882.7</v>
      </c>
      <c r="I722" s="30">
        <v>675.12</v>
      </c>
      <c r="J722" s="30">
        <v>168.78</v>
      </c>
      <c r="K722" s="15">
        <v>1.55</v>
      </c>
      <c r="L722" s="130">
        <v>5</v>
      </c>
    </row>
    <row r="723" spans="1:12" x14ac:dyDescent="0.2">
      <c r="A723" s="129">
        <v>30</v>
      </c>
      <c r="B723" s="15" t="s">
        <v>329</v>
      </c>
      <c r="C723" s="15">
        <v>5008</v>
      </c>
      <c r="D723" s="15">
        <v>393000</v>
      </c>
      <c r="E723" s="15" t="s">
        <v>414</v>
      </c>
      <c r="F723" s="15">
        <v>275529</v>
      </c>
      <c r="G723" s="15" t="s">
        <v>331</v>
      </c>
      <c r="H723" s="15">
        <v>6968.22</v>
      </c>
      <c r="I723" s="30">
        <v>209.75</v>
      </c>
      <c r="J723" s="30">
        <v>37.020000000000003</v>
      </c>
      <c r="K723" s="15">
        <v>0.53</v>
      </c>
      <c r="L723" s="130">
        <v>1</v>
      </c>
    </row>
    <row r="724" spans="1:12" x14ac:dyDescent="0.2">
      <c r="A724" s="129">
        <v>30</v>
      </c>
      <c r="B724" s="15" t="s">
        <v>329</v>
      </c>
      <c r="C724" s="15">
        <v>5008</v>
      </c>
      <c r="D724" s="15">
        <v>393000</v>
      </c>
      <c r="E724" s="15" t="s">
        <v>414</v>
      </c>
      <c r="F724" s="15">
        <v>275529</v>
      </c>
      <c r="G724" s="15" t="s">
        <v>332</v>
      </c>
      <c r="H724" s="15">
        <v>6968.22</v>
      </c>
      <c r="I724" s="30">
        <v>209.75</v>
      </c>
      <c r="J724" s="30">
        <v>37.020000000000003</v>
      </c>
      <c r="K724" s="15">
        <v>0.53</v>
      </c>
      <c r="L724" s="130">
        <v>1</v>
      </c>
    </row>
    <row r="725" spans="1:12" x14ac:dyDescent="0.2">
      <c r="A725" s="129">
        <v>30</v>
      </c>
      <c r="B725" s="15" t="s">
        <v>329</v>
      </c>
      <c r="C725" s="15">
        <v>5008</v>
      </c>
      <c r="D725" s="15">
        <v>393000</v>
      </c>
      <c r="E725" s="15" t="s">
        <v>414</v>
      </c>
      <c r="F725" s="15">
        <v>275529</v>
      </c>
      <c r="G725" s="15" t="s">
        <v>339</v>
      </c>
      <c r="H725" s="15">
        <v>6968.22</v>
      </c>
      <c r="I725" s="30">
        <v>259.22000000000003</v>
      </c>
      <c r="J725" s="30">
        <v>45.75</v>
      </c>
      <c r="K725" s="15">
        <v>0.66</v>
      </c>
      <c r="L725" s="130">
        <v>1</v>
      </c>
    </row>
    <row r="726" spans="1:12" x14ac:dyDescent="0.2">
      <c r="A726" s="129">
        <v>30</v>
      </c>
      <c r="B726" s="15" t="s">
        <v>329</v>
      </c>
      <c r="C726" s="15">
        <v>5008</v>
      </c>
      <c r="D726" s="15">
        <v>393000</v>
      </c>
      <c r="E726" s="15" t="s">
        <v>414</v>
      </c>
      <c r="F726" s="15">
        <v>275529</v>
      </c>
      <c r="G726" s="15" t="s">
        <v>111</v>
      </c>
      <c r="H726" s="15">
        <v>6968.22</v>
      </c>
      <c r="I726" s="30">
        <v>135.02000000000001</v>
      </c>
      <c r="J726" s="30">
        <v>33.76</v>
      </c>
      <c r="K726" s="15">
        <v>0.48</v>
      </c>
      <c r="L726" s="130">
        <v>1</v>
      </c>
    </row>
    <row r="727" spans="1:12" x14ac:dyDescent="0.2">
      <c r="A727" s="129">
        <v>30</v>
      </c>
      <c r="B727" s="15" t="s">
        <v>329</v>
      </c>
      <c r="C727" s="15">
        <v>5008</v>
      </c>
      <c r="D727" s="15">
        <v>393000</v>
      </c>
      <c r="E727" s="15" t="s">
        <v>414</v>
      </c>
      <c r="F727" s="15">
        <v>275982</v>
      </c>
      <c r="G727" s="15" t="s">
        <v>331</v>
      </c>
      <c r="H727" s="15">
        <v>11343.07</v>
      </c>
      <c r="I727" s="30">
        <v>419.51</v>
      </c>
      <c r="J727" s="30">
        <v>74.03</v>
      </c>
      <c r="K727" s="15">
        <v>0.65</v>
      </c>
      <c r="L727" s="130">
        <v>2</v>
      </c>
    </row>
    <row r="728" spans="1:12" x14ac:dyDescent="0.2">
      <c r="A728" s="129">
        <v>30</v>
      </c>
      <c r="B728" s="15" t="s">
        <v>329</v>
      </c>
      <c r="C728" s="15">
        <v>5008</v>
      </c>
      <c r="D728" s="15">
        <v>393000</v>
      </c>
      <c r="E728" s="15" t="s">
        <v>414</v>
      </c>
      <c r="F728" s="15">
        <v>275982</v>
      </c>
      <c r="G728" s="15" t="s">
        <v>333</v>
      </c>
      <c r="H728" s="15">
        <v>11343.07</v>
      </c>
      <c r="I728" s="30">
        <v>518.45000000000005</v>
      </c>
      <c r="J728" s="30">
        <v>91.49</v>
      </c>
      <c r="K728" s="15">
        <v>0.81</v>
      </c>
      <c r="L728" s="130">
        <v>2</v>
      </c>
    </row>
    <row r="729" spans="1:12" x14ac:dyDescent="0.2">
      <c r="A729" s="129">
        <v>30</v>
      </c>
      <c r="B729" s="15" t="s">
        <v>329</v>
      </c>
      <c r="C729" s="15">
        <v>5008</v>
      </c>
      <c r="D729" s="15">
        <v>393000</v>
      </c>
      <c r="E729" s="15" t="s">
        <v>414</v>
      </c>
      <c r="F729" s="15">
        <v>275982</v>
      </c>
      <c r="G729" s="15" t="s">
        <v>111</v>
      </c>
      <c r="H729" s="15">
        <v>11343.07</v>
      </c>
      <c r="I729" s="30">
        <v>270.05</v>
      </c>
      <c r="J729" s="30">
        <v>67.510000000000005</v>
      </c>
      <c r="K729" s="15">
        <v>0.6</v>
      </c>
      <c r="L729" s="130">
        <v>2</v>
      </c>
    </row>
    <row r="730" spans="1:12" x14ac:dyDescent="0.2">
      <c r="A730" s="129">
        <v>30</v>
      </c>
      <c r="B730" s="15" t="s">
        <v>329</v>
      </c>
      <c r="C730" s="15">
        <v>5008</v>
      </c>
      <c r="D730" s="15">
        <v>393000</v>
      </c>
      <c r="E730" s="15" t="s">
        <v>414</v>
      </c>
      <c r="F730" s="15">
        <v>276025</v>
      </c>
      <c r="G730" s="15" t="s">
        <v>332</v>
      </c>
      <c r="H730" s="15">
        <v>4845.82</v>
      </c>
      <c r="I730" s="30">
        <v>209.75</v>
      </c>
      <c r="J730" s="30">
        <v>37.020000000000003</v>
      </c>
      <c r="K730" s="15">
        <v>0.76</v>
      </c>
      <c r="L730" s="130">
        <v>1</v>
      </c>
    </row>
    <row r="731" spans="1:12" x14ac:dyDescent="0.2">
      <c r="A731" s="129">
        <v>30</v>
      </c>
      <c r="B731" s="15" t="s">
        <v>329</v>
      </c>
      <c r="C731" s="15">
        <v>5008</v>
      </c>
      <c r="D731" s="15">
        <v>393000</v>
      </c>
      <c r="E731" s="15" t="s">
        <v>414</v>
      </c>
      <c r="F731" s="15">
        <v>276025</v>
      </c>
      <c r="G731" s="15" t="s">
        <v>333</v>
      </c>
      <c r="H731" s="15">
        <v>4845.82</v>
      </c>
      <c r="I731" s="30">
        <v>259.22000000000003</v>
      </c>
      <c r="J731" s="30">
        <v>45.75</v>
      </c>
      <c r="K731" s="15">
        <v>0.94</v>
      </c>
      <c r="L731" s="130">
        <v>1</v>
      </c>
    </row>
    <row r="732" spans="1:12" x14ac:dyDescent="0.2">
      <c r="A732" s="129">
        <v>30</v>
      </c>
      <c r="B732" s="15" t="s">
        <v>329</v>
      </c>
      <c r="C732" s="15">
        <v>5008</v>
      </c>
      <c r="D732" s="15">
        <v>393000</v>
      </c>
      <c r="E732" s="15" t="s">
        <v>414</v>
      </c>
      <c r="F732" s="15">
        <v>276309</v>
      </c>
      <c r="G732" s="15" t="s">
        <v>331</v>
      </c>
      <c r="H732" s="15">
        <v>12037.34</v>
      </c>
      <c r="I732" s="30">
        <v>3146.29</v>
      </c>
      <c r="J732" s="30">
        <v>555.23</v>
      </c>
      <c r="K732" s="15">
        <v>4.6100000000000003</v>
      </c>
      <c r="L732" s="130">
        <v>15</v>
      </c>
    </row>
    <row r="733" spans="1:12" x14ac:dyDescent="0.2">
      <c r="A733" s="129">
        <v>30</v>
      </c>
      <c r="B733" s="15" t="s">
        <v>329</v>
      </c>
      <c r="C733" s="15">
        <v>5008</v>
      </c>
      <c r="D733" s="15">
        <v>393000</v>
      </c>
      <c r="E733" s="15" t="s">
        <v>414</v>
      </c>
      <c r="F733" s="15">
        <v>276309</v>
      </c>
      <c r="G733" s="15" t="s">
        <v>332</v>
      </c>
      <c r="H733" s="15">
        <v>12037.34</v>
      </c>
      <c r="I733" s="30">
        <v>1048.76</v>
      </c>
      <c r="J733" s="30">
        <v>185.08</v>
      </c>
      <c r="K733" s="15">
        <v>1.54</v>
      </c>
      <c r="L733" s="130">
        <v>5</v>
      </c>
    </row>
    <row r="734" spans="1:12" x14ac:dyDescent="0.2">
      <c r="A734" s="129">
        <v>30</v>
      </c>
      <c r="B734" s="15" t="s">
        <v>329</v>
      </c>
      <c r="C734" s="15">
        <v>5008</v>
      </c>
      <c r="D734" s="15">
        <v>393000</v>
      </c>
      <c r="E734" s="15" t="s">
        <v>414</v>
      </c>
      <c r="F734" s="15">
        <v>276309</v>
      </c>
      <c r="G734" s="15" t="s">
        <v>333</v>
      </c>
      <c r="H734" s="15">
        <v>12037.34</v>
      </c>
      <c r="I734" s="30">
        <v>3888.34</v>
      </c>
      <c r="J734" s="30">
        <v>686.18</v>
      </c>
      <c r="K734" s="15">
        <v>5.7</v>
      </c>
      <c r="L734" s="130">
        <v>15</v>
      </c>
    </row>
    <row r="735" spans="1:12" x14ac:dyDescent="0.2">
      <c r="A735" s="129">
        <v>30</v>
      </c>
      <c r="B735" s="15" t="s">
        <v>329</v>
      </c>
      <c r="C735" s="15">
        <v>5008</v>
      </c>
      <c r="D735" s="15">
        <v>393000</v>
      </c>
      <c r="E735" s="15" t="s">
        <v>414</v>
      </c>
      <c r="F735" s="15">
        <v>276309</v>
      </c>
      <c r="G735" s="15" t="s">
        <v>111</v>
      </c>
      <c r="H735" s="15">
        <v>12037.34</v>
      </c>
      <c r="I735" s="30">
        <v>675.12</v>
      </c>
      <c r="J735" s="30">
        <v>168.78</v>
      </c>
      <c r="K735" s="15">
        <v>1.4</v>
      </c>
      <c r="L735" s="130">
        <v>5</v>
      </c>
    </row>
    <row r="736" spans="1:12" x14ac:dyDescent="0.2">
      <c r="A736" s="129">
        <v>30</v>
      </c>
      <c r="B736" s="15" t="s">
        <v>329</v>
      </c>
      <c r="C736" s="15">
        <v>5008</v>
      </c>
      <c r="D736" s="15">
        <v>393000</v>
      </c>
      <c r="E736" s="15" t="s">
        <v>414</v>
      </c>
      <c r="F736" s="15">
        <v>276484</v>
      </c>
      <c r="G736" s="15" t="s">
        <v>331</v>
      </c>
      <c r="H736" s="15">
        <v>13399.44</v>
      </c>
      <c r="I736" s="30">
        <v>629.26</v>
      </c>
      <c r="J736" s="30">
        <v>111.05</v>
      </c>
      <c r="K736" s="15">
        <v>0.83</v>
      </c>
      <c r="L736" s="130">
        <v>3</v>
      </c>
    </row>
    <row r="737" spans="1:12" x14ac:dyDescent="0.2">
      <c r="A737" s="129">
        <v>30</v>
      </c>
      <c r="B737" s="15" t="s">
        <v>329</v>
      </c>
      <c r="C737" s="15">
        <v>5008</v>
      </c>
      <c r="D737" s="15">
        <v>393000</v>
      </c>
      <c r="E737" s="15" t="s">
        <v>414</v>
      </c>
      <c r="F737" s="15">
        <v>276484</v>
      </c>
      <c r="G737" s="15" t="s">
        <v>332</v>
      </c>
      <c r="H737" s="15">
        <v>13399.44</v>
      </c>
      <c r="I737" s="30">
        <v>629.26</v>
      </c>
      <c r="J737" s="30">
        <v>111.05</v>
      </c>
      <c r="K737" s="15">
        <v>0.83</v>
      </c>
      <c r="L737" s="130">
        <v>3</v>
      </c>
    </row>
    <row r="738" spans="1:12" x14ac:dyDescent="0.2">
      <c r="A738" s="129">
        <v>30</v>
      </c>
      <c r="B738" s="15" t="s">
        <v>329</v>
      </c>
      <c r="C738" s="15">
        <v>5008</v>
      </c>
      <c r="D738" s="15">
        <v>393000</v>
      </c>
      <c r="E738" s="15" t="s">
        <v>414</v>
      </c>
      <c r="F738" s="15">
        <v>276484</v>
      </c>
      <c r="G738" s="15" t="s">
        <v>339</v>
      </c>
      <c r="H738" s="15">
        <v>13399.44</v>
      </c>
      <c r="I738" s="30">
        <v>777.67</v>
      </c>
      <c r="J738" s="30">
        <v>137.24</v>
      </c>
      <c r="K738" s="15">
        <v>1.02</v>
      </c>
      <c r="L738" s="130">
        <v>3</v>
      </c>
    </row>
    <row r="739" spans="1:12" x14ac:dyDescent="0.2">
      <c r="A739" s="129">
        <v>30</v>
      </c>
      <c r="B739" s="15" t="s">
        <v>329</v>
      </c>
      <c r="C739" s="15">
        <v>5008</v>
      </c>
      <c r="D739" s="15">
        <v>393000</v>
      </c>
      <c r="E739" s="15" t="s">
        <v>414</v>
      </c>
      <c r="F739" s="15">
        <v>276484</v>
      </c>
      <c r="G739" s="15" t="s">
        <v>333</v>
      </c>
      <c r="H739" s="15">
        <v>13399.44</v>
      </c>
      <c r="I739" s="30">
        <v>777.67</v>
      </c>
      <c r="J739" s="30">
        <v>137.24</v>
      </c>
      <c r="K739" s="15">
        <v>1.02</v>
      </c>
      <c r="L739" s="130">
        <v>3</v>
      </c>
    </row>
    <row r="740" spans="1:12" x14ac:dyDescent="0.2">
      <c r="A740" s="129">
        <v>30</v>
      </c>
      <c r="B740" s="15" t="s">
        <v>329</v>
      </c>
      <c r="C740" s="15">
        <v>5008</v>
      </c>
      <c r="D740" s="15">
        <v>393000</v>
      </c>
      <c r="E740" s="15" t="s">
        <v>414</v>
      </c>
      <c r="F740" s="15">
        <v>276484</v>
      </c>
      <c r="G740" s="15" t="s">
        <v>111</v>
      </c>
      <c r="H740" s="15">
        <v>13399.44</v>
      </c>
      <c r="I740" s="30">
        <v>270.05</v>
      </c>
      <c r="J740" s="30">
        <v>67.510000000000005</v>
      </c>
      <c r="K740" s="15">
        <v>0.5</v>
      </c>
      <c r="L740" s="130">
        <v>2</v>
      </c>
    </row>
    <row r="741" spans="1:12" x14ac:dyDescent="0.2">
      <c r="A741" s="129">
        <v>30</v>
      </c>
      <c r="B741" s="15" t="s">
        <v>329</v>
      </c>
      <c r="C741" s="15">
        <v>5008</v>
      </c>
      <c r="D741" s="15">
        <v>393000</v>
      </c>
      <c r="E741" s="15" t="s">
        <v>414</v>
      </c>
      <c r="F741" s="15">
        <v>276717</v>
      </c>
      <c r="G741" s="15" t="s">
        <v>331</v>
      </c>
      <c r="H741" s="15">
        <v>10616.34</v>
      </c>
      <c r="I741" s="30">
        <v>629.26</v>
      </c>
      <c r="J741" s="30">
        <v>111.05</v>
      </c>
      <c r="K741" s="15">
        <v>1.05</v>
      </c>
      <c r="L741" s="130">
        <v>3</v>
      </c>
    </row>
    <row r="742" spans="1:12" x14ac:dyDescent="0.2">
      <c r="A742" s="129">
        <v>30</v>
      </c>
      <c r="B742" s="15" t="s">
        <v>329</v>
      </c>
      <c r="C742" s="15">
        <v>5008</v>
      </c>
      <c r="D742" s="15">
        <v>393000</v>
      </c>
      <c r="E742" s="15" t="s">
        <v>414</v>
      </c>
      <c r="F742" s="15">
        <v>276717</v>
      </c>
      <c r="G742" s="15" t="s">
        <v>332</v>
      </c>
      <c r="H742" s="15">
        <v>10616.34</v>
      </c>
      <c r="I742" s="30">
        <v>419.51</v>
      </c>
      <c r="J742" s="30">
        <v>74.03</v>
      </c>
      <c r="K742" s="15">
        <v>0.7</v>
      </c>
      <c r="L742" s="130">
        <v>2</v>
      </c>
    </row>
    <row r="743" spans="1:12" x14ac:dyDescent="0.2">
      <c r="A743" s="129">
        <v>30</v>
      </c>
      <c r="B743" s="15" t="s">
        <v>329</v>
      </c>
      <c r="C743" s="15">
        <v>5008</v>
      </c>
      <c r="D743" s="15">
        <v>393000</v>
      </c>
      <c r="E743" s="15" t="s">
        <v>414</v>
      </c>
      <c r="F743" s="15">
        <v>276717</v>
      </c>
      <c r="G743" s="15" t="s">
        <v>339</v>
      </c>
      <c r="H743" s="15">
        <v>10616.34</v>
      </c>
      <c r="I743" s="30">
        <v>518.45000000000005</v>
      </c>
      <c r="J743" s="30">
        <v>91.49</v>
      </c>
      <c r="K743" s="15">
        <v>0.86</v>
      </c>
      <c r="L743" s="130">
        <v>2</v>
      </c>
    </row>
    <row r="744" spans="1:12" x14ac:dyDescent="0.2">
      <c r="A744" s="129">
        <v>30</v>
      </c>
      <c r="B744" s="15" t="s">
        <v>329</v>
      </c>
      <c r="C744" s="15">
        <v>5008</v>
      </c>
      <c r="D744" s="15">
        <v>393000</v>
      </c>
      <c r="E744" s="15" t="s">
        <v>414</v>
      </c>
      <c r="F744" s="15">
        <v>276717</v>
      </c>
      <c r="G744" s="15" t="s">
        <v>333</v>
      </c>
      <c r="H744" s="15">
        <v>10616.34</v>
      </c>
      <c r="I744" s="30">
        <v>518.45000000000005</v>
      </c>
      <c r="J744" s="30">
        <v>91.49</v>
      </c>
      <c r="K744" s="15">
        <v>0.86</v>
      </c>
      <c r="L744" s="130">
        <v>2</v>
      </c>
    </row>
    <row r="745" spans="1:12" x14ac:dyDescent="0.2">
      <c r="A745" s="129">
        <v>30</v>
      </c>
      <c r="B745" s="15" t="s">
        <v>329</v>
      </c>
      <c r="C745" s="15">
        <v>5008</v>
      </c>
      <c r="D745" s="15">
        <v>393000</v>
      </c>
      <c r="E745" s="15" t="s">
        <v>414</v>
      </c>
      <c r="F745" s="15">
        <v>276717</v>
      </c>
      <c r="G745" s="15" t="s">
        <v>111</v>
      </c>
      <c r="H745" s="15">
        <v>10616.34</v>
      </c>
      <c r="I745" s="30">
        <v>135.02000000000001</v>
      </c>
      <c r="J745" s="30">
        <v>33.76</v>
      </c>
      <c r="K745" s="15">
        <v>0.32</v>
      </c>
      <c r="L745" s="130">
        <v>1</v>
      </c>
    </row>
    <row r="746" spans="1:12" x14ac:dyDescent="0.2">
      <c r="A746" s="129">
        <v>30</v>
      </c>
      <c r="B746" s="15" t="s">
        <v>329</v>
      </c>
      <c r="C746" s="15">
        <v>5008</v>
      </c>
      <c r="D746" s="15">
        <v>393000</v>
      </c>
      <c r="E746" s="15" t="s">
        <v>414</v>
      </c>
      <c r="F746" s="15">
        <v>276729</v>
      </c>
      <c r="G746" s="15" t="s">
        <v>331</v>
      </c>
      <c r="H746" s="15">
        <v>8069.15</v>
      </c>
      <c r="I746" s="30">
        <v>629.26</v>
      </c>
      <c r="J746" s="30">
        <v>111.05</v>
      </c>
      <c r="K746" s="15">
        <v>1.38</v>
      </c>
      <c r="L746" s="130">
        <v>3</v>
      </c>
    </row>
    <row r="747" spans="1:12" x14ac:dyDescent="0.2">
      <c r="A747" s="129">
        <v>30</v>
      </c>
      <c r="B747" s="15" t="s">
        <v>329</v>
      </c>
      <c r="C747" s="15">
        <v>5008</v>
      </c>
      <c r="D747" s="15">
        <v>393000</v>
      </c>
      <c r="E747" s="15" t="s">
        <v>414</v>
      </c>
      <c r="F747" s="15">
        <v>276729</v>
      </c>
      <c r="G747" s="15" t="s">
        <v>332</v>
      </c>
      <c r="H747" s="15">
        <v>8069.15</v>
      </c>
      <c r="I747" s="30">
        <v>419.51</v>
      </c>
      <c r="J747" s="30">
        <v>74.03</v>
      </c>
      <c r="K747" s="15">
        <v>0.92</v>
      </c>
      <c r="L747" s="130">
        <v>2</v>
      </c>
    </row>
    <row r="748" spans="1:12" x14ac:dyDescent="0.2">
      <c r="A748" s="129">
        <v>30</v>
      </c>
      <c r="B748" s="15" t="s">
        <v>329</v>
      </c>
      <c r="C748" s="15">
        <v>5008</v>
      </c>
      <c r="D748" s="15">
        <v>393000</v>
      </c>
      <c r="E748" s="15" t="s">
        <v>414</v>
      </c>
      <c r="F748" s="15">
        <v>276729</v>
      </c>
      <c r="G748" s="15" t="s">
        <v>339</v>
      </c>
      <c r="H748" s="15">
        <v>8069.15</v>
      </c>
      <c r="I748" s="30">
        <v>259.22000000000003</v>
      </c>
      <c r="J748" s="30">
        <v>45.75</v>
      </c>
      <c r="K748" s="15">
        <v>0.56999999999999995</v>
      </c>
      <c r="L748" s="130">
        <v>1</v>
      </c>
    </row>
    <row r="749" spans="1:12" x14ac:dyDescent="0.2">
      <c r="A749" s="129">
        <v>30</v>
      </c>
      <c r="B749" s="15" t="s">
        <v>329</v>
      </c>
      <c r="C749" s="15">
        <v>5008</v>
      </c>
      <c r="D749" s="15">
        <v>393000</v>
      </c>
      <c r="E749" s="15" t="s">
        <v>414</v>
      </c>
      <c r="F749" s="15">
        <v>276729</v>
      </c>
      <c r="G749" s="15" t="s">
        <v>333</v>
      </c>
      <c r="H749" s="15">
        <v>8069.15</v>
      </c>
      <c r="I749" s="30">
        <v>777.67</v>
      </c>
      <c r="J749" s="30">
        <v>137.24</v>
      </c>
      <c r="K749" s="15">
        <v>1.7</v>
      </c>
      <c r="L749" s="130">
        <v>3</v>
      </c>
    </row>
    <row r="750" spans="1:12" x14ac:dyDescent="0.2">
      <c r="A750" s="129">
        <v>30</v>
      </c>
      <c r="B750" s="15" t="s">
        <v>329</v>
      </c>
      <c r="C750" s="15">
        <v>5008</v>
      </c>
      <c r="D750" s="15">
        <v>393000</v>
      </c>
      <c r="E750" s="15" t="s">
        <v>414</v>
      </c>
      <c r="F750" s="15">
        <v>276729</v>
      </c>
      <c r="G750" s="15" t="s">
        <v>111</v>
      </c>
      <c r="H750" s="15">
        <v>8069.15</v>
      </c>
      <c r="I750" s="30">
        <v>540.1</v>
      </c>
      <c r="J750" s="30">
        <v>135.02000000000001</v>
      </c>
      <c r="K750" s="15">
        <v>1.67</v>
      </c>
      <c r="L750" s="130">
        <v>4</v>
      </c>
    </row>
    <row r="751" spans="1:12" x14ac:dyDescent="0.2">
      <c r="A751" s="129">
        <v>30</v>
      </c>
      <c r="B751" s="15" t="s">
        <v>329</v>
      </c>
      <c r="C751" s="15">
        <v>5008</v>
      </c>
      <c r="D751" s="15">
        <v>393000</v>
      </c>
      <c r="E751" s="15" t="s">
        <v>414</v>
      </c>
      <c r="F751" s="15">
        <v>276736</v>
      </c>
      <c r="G751" s="15" t="s">
        <v>332</v>
      </c>
      <c r="H751" s="15">
        <v>5804.34</v>
      </c>
      <c r="I751" s="30">
        <v>419.51</v>
      </c>
      <c r="J751" s="30">
        <v>74.03</v>
      </c>
      <c r="K751" s="15">
        <v>1.28</v>
      </c>
      <c r="L751" s="130">
        <v>2</v>
      </c>
    </row>
    <row r="752" spans="1:12" x14ac:dyDescent="0.2">
      <c r="A752" s="129">
        <v>30</v>
      </c>
      <c r="B752" s="15" t="s">
        <v>329</v>
      </c>
      <c r="C752" s="15">
        <v>5008</v>
      </c>
      <c r="D752" s="15">
        <v>393000</v>
      </c>
      <c r="E752" s="15" t="s">
        <v>414</v>
      </c>
      <c r="F752" s="15">
        <v>276736</v>
      </c>
      <c r="G752" s="15" t="s">
        <v>339</v>
      </c>
      <c r="H752" s="15">
        <v>5804.34</v>
      </c>
      <c r="I752" s="30">
        <v>259.22000000000003</v>
      </c>
      <c r="J752" s="30">
        <v>45.75</v>
      </c>
      <c r="K752" s="15">
        <v>0.79</v>
      </c>
      <c r="L752" s="130">
        <v>1</v>
      </c>
    </row>
    <row r="753" spans="1:12" x14ac:dyDescent="0.2">
      <c r="A753" s="129">
        <v>30</v>
      </c>
      <c r="B753" s="15" t="s">
        <v>329</v>
      </c>
      <c r="C753" s="15">
        <v>5008</v>
      </c>
      <c r="D753" s="15">
        <v>393000</v>
      </c>
      <c r="E753" s="15" t="s">
        <v>414</v>
      </c>
      <c r="F753" s="15">
        <v>276736</v>
      </c>
      <c r="G753" s="15" t="s">
        <v>333</v>
      </c>
      <c r="H753" s="15">
        <v>5804.34</v>
      </c>
      <c r="I753" s="30">
        <v>518.45000000000005</v>
      </c>
      <c r="J753" s="30">
        <v>91.49</v>
      </c>
      <c r="K753" s="15">
        <v>1.58</v>
      </c>
      <c r="L753" s="130">
        <v>2</v>
      </c>
    </row>
    <row r="754" spans="1:12" x14ac:dyDescent="0.2">
      <c r="A754" s="129">
        <v>30</v>
      </c>
      <c r="B754" s="15" t="s">
        <v>329</v>
      </c>
      <c r="C754" s="15">
        <v>5008</v>
      </c>
      <c r="D754" s="15">
        <v>393000</v>
      </c>
      <c r="E754" s="15" t="s">
        <v>414</v>
      </c>
      <c r="F754" s="15">
        <v>276736</v>
      </c>
      <c r="G754" s="15" t="s">
        <v>111</v>
      </c>
      <c r="H754" s="15">
        <v>5804.34</v>
      </c>
      <c r="I754" s="30">
        <v>270.05</v>
      </c>
      <c r="J754" s="30">
        <v>67.510000000000005</v>
      </c>
      <c r="K754" s="15">
        <v>1.1599999999999999</v>
      </c>
      <c r="L754" s="130">
        <v>2</v>
      </c>
    </row>
    <row r="755" spans="1:12" x14ac:dyDescent="0.2">
      <c r="A755" s="129">
        <v>30</v>
      </c>
      <c r="B755" s="15" t="s">
        <v>329</v>
      </c>
      <c r="C755" s="15">
        <v>5008</v>
      </c>
      <c r="D755" s="15">
        <v>393000</v>
      </c>
      <c r="E755" s="15" t="s">
        <v>414</v>
      </c>
      <c r="F755" s="15">
        <v>276784</v>
      </c>
      <c r="G755" s="15" t="s">
        <v>331</v>
      </c>
      <c r="H755" s="15">
        <v>22760.6</v>
      </c>
      <c r="I755" s="30">
        <v>839.01</v>
      </c>
      <c r="J755" s="30">
        <v>148.06</v>
      </c>
      <c r="K755" s="15">
        <v>0.65</v>
      </c>
      <c r="L755" s="130">
        <v>4</v>
      </c>
    </row>
    <row r="756" spans="1:12" x14ac:dyDescent="0.2">
      <c r="A756" s="129">
        <v>30</v>
      </c>
      <c r="B756" s="15" t="s">
        <v>329</v>
      </c>
      <c r="C756" s="15">
        <v>5008</v>
      </c>
      <c r="D756" s="15">
        <v>393000</v>
      </c>
      <c r="E756" s="15" t="s">
        <v>414</v>
      </c>
      <c r="F756" s="15">
        <v>276784</v>
      </c>
      <c r="G756" s="15" t="s">
        <v>332</v>
      </c>
      <c r="H756" s="15">
        <v>22760.6</v>
      </c>
      <c r="I756" s="30">
        <v>839.01</v>
      </c>
      <c r="J756" s="30">
        <v>148.06</v>
      </c>
      <c r="K756" s="15">
        <v>0.65</v>
      </c>
      <c r="L756" s="130">
        <v>4</v>
      </c>
    </row>
    <row r="757" spans="1:12" x14ac:dyDescent="0.2">
      <c r="A757" s="129">
        <v>30</v>
      </c>
      <c r="B757" s="15" t="s">
        <v>329</v>
      </c>
      <c r="C757" s="15">
        <v>5008</v>
      </c>
      <c r="D757" s="15">
        <v>393000</v>
      </c>
      <c r="E757" s="15" t="s">
        <v>414</v>
      </c>
      <c r="F757" s="15">
        <v>276784</v>
      </c>
      <c r="G757" s="15" t="s">
        <v>339</v>
      </c>
      <c r="H757" s="15">
        <v>22760.6</v>
      </c>
      <c r="I757" s="30">
        <v>518.45000000000005</v>
      </c>
      <c r="J757" s="30">
        <v>91.49</v>
      </c>
      <c r="K757" s="15">
        <v>0.4</v>
      </c>
      <c r="L757" s="130">
        <v>2</v>
      </c>
    </row>
    <row r="758" spans="1:12" x14ac:dyDescent="0.2">
      <c r="A758" s="129">
        <v>30</v>
      </c>
      <c r="B758" s="15" t="s">
        <v>329</v>
      </c>
      <c r="C758" s="15">
        <v>5008</v>
      </c>
      <c r="D758" s="15">
        <v>393000</v>
      </c>
      <c r="E758" s="15" t="s">
        <v>414</v>
      </c>
      <c r="F758" s="15">
        <v>276784</v>
      </c>
      <c r="G758" s="15" t="s">
        <v>333</v>
      </c>
      <c r="H758" s="15">
        <v>22760.6</v>
      </c>
      <c r="I758" s="30">
        <v>1036.8900000000001</v>
      </c>
      <c r="J758" s="30">
        <v>182.98</v>
      </c>
      <c r="K758" s="15">
        <v>0.8</v>
      </c>
      <c r="L758" s="130">
        <v>4</v>
      </c>
    </row>
    <row r="759" spans="1:12" x14ac:dyDescent="0.2">
      <c r="A759" s="129">
        <v>30</v>
      </c>
      <c r="B759" s="15" t="s">
        <v>329</v>
      </c>
      <c r="C759" s="15">
        <v>5008</v>
      </c>
      <c r="D759" s="15">
        <v>393000</v>
      </c>
      <c r="E759" s="15" t="s">
        <v>414</v>
      </c>
      <c r="F759" s="15">
        <v>276784</v>
      </c>
      <c r="G759" s="15" t="s">
        <v>111</v>
      </c>
      <c r="H759" s="15">
        <v>22760.6</v>
      </c>
      <c r="I759" s="30">
        <v>540.1</v>
      </c>
      <c r="J759" s="30">
        <v>135.02000000000001</v>
      </c>
      <c r="K759" s="15">
        <v>0.59</v>
      </c>
      <c r="L759" s="130">
        <v>4</v>
      </c>
    </row>
    <row r="760" spans="1:12" x14ac:dyDescent="0.2">
      <c r="A760" s="129">
        <v>30</v>
      </c>
      <c r="B760" s="15" t="s">
        <v>329</v>
      </c>
      <c r="C760" s="15">
        <v>5008</v>
      </c>
      <c r="D760" s="15">
        <v>393000</v>
      </c>
      <c r="E760" s="15" t="s">
        <v>414</v>
      </c>
      <c r="F760" s="15">
        <v>276787</v>
      </c>
      <c r="G760" s="15" t="s">
        <v>331</v>
      </c>
      <c r="H760" s="15">
        <v>3614.35</v>
      </c>
      <c r="I760" s="30">
        <v>209.75</v>
      </c>
      <c r="J760" s="30">
        <v>37.020000000000003</v>
      </c>
      <c r="K760" s="15">
        <v>1.02</v>
      </c>
      <c r="L760" s="130">
        <v>1</v>
      </c>
    </row>
    <row r="761" spans="1:12" x14ac:dyDescent="0.2">
      <c r="A761" s="129">
        <v>30</v>
      </c>
      <c r="B761" s="15" t="s">
        <v>329</v>
      </c>
      <c r="C761" s="15">
        <v>5008</v>
      </c>
      <c r="D761" s="15">
        <v>393000</v>
      </c>
      <c r="E761" s="15" t="s">
        <v>414</v>
      </c>
      <c r="F761" s="15">
        <v>276787</v>
      </c>
      <c r="G761" s="15" t="s">
        <v>332</v>
      </c>
      <c r="H761" s="15">
        <v>3614.35</v>
      </c>
      <c r="I761" s="30">
        <v>209.75</v>
      </c>
      <c r="J761" s="30">
        <v>37.020000000000003</v>
      </c>
      <c r="K761" s="15">
        <v>1.02</v>
      </c>
      <c r="L761" s="130">
        <v>1</v>
      </c>
    </row>
    <row r="762" spans="1:12" x14ac:dyDescent="0.2">
      <c r="A762" s="129">
        <v>30</v>
      </c>
      <c r="B762" s="15" t="s">
        <v>329</v>
      </c>
      <c r="C762" s="15">
        <v>5008</v>
      </c>
      <c r="D762" s="15">
        <v>393000</v>
      </c>
      <c r="E762" s="15" t="s">
        <v>414</v>
      </c>
      <c r="F762" s="15">
        <v>276787</v>
      </c>
      <c r="G762" s="15" t="s">
        <v>333</v>
      </c>
      <c r="H762" s="15">
        <v>3614.35</v>
      </c>
      <c r="I762" s="30">
        <v>259.22000000000003</v>
      </c>
      <c r="J762" s="30">
        <v>45.75</v>
      </c>
      <c r="K762" s="15">
        <v>1.27</v>
      </c>
      <c r="L762" s="130">
        <v>1</v>
      </c>
    </row>
    <row r="763" spans="1:12" x14ac:dyDescent="0.2">
      <c r="A763" s="129">
        <v>30</v>
      </c>
      <c r="B763" s="15" t="s">
        <v>329</v>
      </c>
      <c r="C763" s="15">
        <v>5008</v>
      </c>
      <c r="D763" s="15">
        <v>393000</v>
      </c>
      <c r="E763" s="15" t="s">
        <v>414</v>
      </c>
      <c r="F763" s="15">
        <v>276787</v>
      </c>
      <c r="G763" s="15" t="s">
        <v>111</v>
      </c>
      <c r="H763" s="15">
        <v>3614.35</v>
      </c>
      <c r="I763" s="30">
        <v>135.02000000000001</v>
      </c>
      <c r="J763" s="30">
        <v>33.76</v>
      </c>
      <c r="K763" s="15">
        <v>0.93</v>
      </c>
      <c r="L763" s="130">
        <v>1</v>
      </c>
    </row>
    <row r="764" spans="1:12" x14ac:dyDescent="0.2">
      <c r="A764" s="129">
        <v>30</v>
      </c>
      <c r="B764" s="15" t="s">
        <v>329</v>
      </c>
      <c r="C764" s="15">
        <v>5008</v>
      </c>
      <c r="D764" s="15">
        <v>393000</v>
      </c>
      <c r="E764" s="15" t="s">
        <v>414</v>
      </c>
      <c r="F764" s="15">
        <v>277007</v>
      </c>
      <c r="G764" s="15" t="s">
        <v>331</v>
      </c>
      <c r="H764" s="15">
        <v>21640.27</v>
      </c>
      <c r="I764" s="30">
        <v>419.51</v>
      </c>
      <c r="J764" s="30">
        <v>74.03</v>
      </c>
      <c r="K764" s="15">
        <v>0.34</v>
      </c>
      <c r="L764" s="130">
        <v>2</v>
      </c>
    </row>
    <row r="765" spans="1:12" x14ac:dyDescent="0.2">
      <c r="A765" s="129">
        <v>30</v>
      </c>
      <c r="B765" s="15" t="s">
        <v>329</v>
      </c>
      <c r="C765" s="15">
        <v>5008</v>
      </c>
      <c r="D765" s="15">
        <v>393000</v>
      </c>
      <c r="E765" s="15" t="s">
        <v>414</v>
      </c>
      <c r="F765" s="15">
        <v>277007</v>
      </c>
      <c r="G765" s="15" t="s">
        <v>339</v>
      </c>
      <c r="H765" s="15">
        <v>21640.27</v>
      </c>
      <c r="I765" s="30">
        <v>777.67</v>
      </c>
      <c r="J765" s="30">
        <v>137.24</v>
      </c>
      <c r="K765" s="15">
        <v>0.63</v>
      </c>
      <c r="L765" s="130">
        <v>3</v>
      </c>
    </row>
    <row r="766" spans="1:12" x14ac:dyDescent="0.2">
      <c r="A766" s="129">
        <v>30</v>
      </c>
      <c r="B766" s="15" t="s">
        <v>329</v>
      </c>
      <c r="C766" s="15">
        <v>5008</v>
      </c>
      <c r="D766" s="15">
        <v>393000</v>
      </c>
      <c r="E766" s="15" t="s">
        <v>414</v>
      </c>
      <c r="F766" s="15">
        <v>277007</v>
      </c>
      <c r="G766" s="15" t="s">
        <v>333</v>
      </c>
      <c r="H766" s="15">
        <v>21640.27</v>
      </c>
      <c r="I766" s="30">
        <v>777.67</v>
      </c>
      <c r="J766" s="30">
        <v>137.24</v>
      </c>
      <c r="K766" s="15">
        <v>0.63</v>
      </c>
      <c r="L766" s="130">
        <v>3</v>
      </c>
    </row>
    <row r="767" spans="1:12" x14ac:dyDescent="0.2">
      <c r="A767" s="129">
        <v>30</v>
      </c>
      <c r="B767" s="15" t="s">
        <v>329</v>
      </c>
      <c r="C767" s="15">
        <v>5008</v>
      </c>
      <c r="D767" s="15">
        <v>393000</v>
      </c>
      <c r="E767" s="15" t="s">
        <v>414</v>
      </c>
      <c r="F767" s="15">
        <v>277007</v>
      </c>
      <c r="G767" s="15" t="s">
        <v>111</v>
      </c>
      <c r="H767" s="15">
        <v>21640.27</v>
      </c>
      <c r="I767" s="30">
        <v>135.02000000000001</v>
      </c>
      <c r="J767" s="30">
        <v>33.76</v>
      </c>
      <c r="K767" s="15">
        <v>0.16</v>
      </c>
      <c r="L767" s="130">
        <v>1</v>
      </c>
    </row>
    <row r="768" spans="1:12" x14ac:dyDescent="0.2">
      <c r="A768" s="129">
        <v>30</v>
      </c>
      <c r="B768" s="15" t="s">
        <v>329</v>
      </c>
      <c r="C768" s="15">
        <v>5008</v>
      </c>
      <c r="D768" s="15">
        <v>393000</v>
      </c>
      <c r="E768" s="15" t="s">
        <v>414</v>
      </c>
      <c r="F768" s="15">
        <v>277374</v>
      </c>
      <c r="G768" s="15" t="s">
        <v>131</v>
      </c>
      <c r="H768" s="15">
        <v>5245.58</v>
      </c>
      <c r="I768" s="30">
        <v>219.76</v>
      </c>
      <c r="J768" s="30">
        <v>54.94</v>
      </c>
      <c r="K768" s="15">
        <v>1.05</v>
      </c>
      <c r="L768" s="130">
        <v>1</v>
      </c>
    </row>
    <row r="769" spans="1:12" x14ac:dyDescent="0.2">
      <c r="A769" s="129">
        <v>30</v>
      </c>
      <c r="B769" s="15" t="s">
        <v>329</v>
      </c>
      <c r="C769" s="15">
        <v>5008</v>
      </c>
      <c r="D769" s="15">
        <v>393000</v>
      </c>
      <c r="E769" s="15" t="s">
        <v>414</v>
      </c>
      <c r="F769" s="15">
        <v>277374</v>
      </c>
      <c r="G769" s="15" t="s">
        <v>131</v>
      </c>
      <c r="H769" s="15">
        <v>5245.58</v>
      </c>
      <c r="I769" s="30">
        <v>219.76</v>
      </c>
      <c r="J769" s="30">
        <v>54.94</v>
      </c>
      <c r="K769" s="15">
        <v>1.05</v>
      </c>
      <c r="L769" s="130">
        <v>1</v>
      </c>
    </row>
    <row r="770" spans="1:12" x14ac:dyDescent="0.2">
      <c r="A770" s="129">
        <v>30</v>
      </c>
      <c r="B770" s="15" t="s">
        <v>329</v>
      </c>
      <c r="C770" s="15">
        <v>5008</v>
      </c>
      <c r="D770" s="15">
        <v>393000</v>
      </c>
      <c r="E770" s="15" t="s">
        <v>414</v>
      </c>
      <c r="F770" s="15">
        <v>277374</v>
      </c>
      <c r="G770" s="15" t="s">
        <v>331</v>
      </c>
      <c r="H770" s="15">
        <v>5245.58</v>
      </c>
      <c r="I770" s="30">
        <v>419.51</v>
      </c>
      <c r="J770" s="30">
        <v>74.03</v>
      </c>
      <c r="K770" s="15">
        <v>1.41</v>
      </c>
      <c r="L770" s="130">
        <v>2</v>
      </c>
    </row>
    <row r="771" spans="1:12" x14ac:dyDescent="0.2">
      <c r="A771" s="129">
        <v>30</v>
      </c>
      <c r="B771" s="15" t="s">
        <v>329</v>
      </c>
      <c r="C771" s="15">
        <v>5008</v>
      </c>
      <c r="D771" s="15">
        <v>393000</v>
      </c>
      <c r="E771" s="15" t="s">
        <v>414</v>
      </c>
      <c r="F771" s="15">
        <v>277374</v>
      </c>
      <c r="G771" s="15" t="s">
        <v>332</v>
      </c>
      <c r="H771" s="15">
        <v>5245.58</v>
      </c>
      <c r="I771" s="30">
        <v>419.51</v>
      </c>
      <c r="J771" s="30">
        <v>74.03</v>
      </c>
      <c r="K771" s="15">
        <v>1.41</v>
      </c>
      <c r="L771" s="130">
        <v>2</v>
      </c>
    </row>
    <row r="772" spans="1:12" x14ac:dyDescent="0.2">
      <c r="A772" s="129">
        <v>30</v>
      </c>
      <c r="B772" s="15" t="s">
        <v>329</v>
      </c>
      <c r="C772" s="15">
        <v>5008</v>
      </c>
      <c r="D772" s="15">
        <v>393000</v>
      </c>
      <c r="E772" s="15" t="s">
        <v>414</v>
      </c>
      <c r="F772" s="15">
        <v>277374</v>
      </c>
      <c r="G772" s="15" t="s">
        <v>333</v>
      </c>
      <c r="H772" s="15">
        <v>5245.58</v>
      </c>
      <c r="I772" s="30">
        <v>777.67</v>
      </c>
      <c r="J772" s="30">
        <v>137.24</v>
      </c>
      <c r="K772" s="15">
        <v>2.62</v>
      </c>
      <c r="L772" s="130">
        <v>3</v>
      </c>
    </row>
    <row r="773" spans="1:12" x14ac:dyDescent="0.2">
      <c r="A773" s="129">
        <v>30</v>
      </c>
      <c r="B773" s="15" t="s">
        <v>329</v>
      </c>
      <c r="C773" s="15">
        <v>5008</v>
      </c>
      <c r="D773" s="15">
        <v>393000</v>
      </c>
      <c r="E773" s="15" t="s">
        <v>414</v>
      </c>
      <c r="F773" s="15">
        <v>277374</v>
      </c>
      <c r="G773" s="15" t="s">
        <v>111</v>
      </c>
      <c r="H773" s="15">
        <v>5245.58</v>
      </c>
      <c r="I773" s="30">
        <v>135.02000000000001</v>
      </c>
      <c r="J773" s="30">
        <v>33.76</v>
      </c>
      <c r="K773" s="15">
        <v>0.64</v>
      </c>
      <c r="L773" s="130">
        <v>1</v>
      </c>
    </row>
    <row r="774" spans="1:12" x14ac:dyDescent="0.2">
      <c r="A774" s="129">
        <v>30</v>
      </c>
      <c r="B774" s="15" t="s">
        <v>329</v>
      </c>
      <c r="C774" s="15">
        <v>5008</v>
      </c>
      <c r="D774" s="15">
        <v>393000</v>
      </c>
      <c r="E774" s="15" t="s">
        <v>414</v>
      </c>
      <c r="F774" s="15">
        <v>277436</v>
      </c>
      <c r="G774" s="15" t="s">
        <v>331</v>
      </c>
      <c r="H774" s="15">
        <v>3461.63</v>
      </c>
      <c r="I774" s="30">
        <v>419.51</v>
      </c>
      <c r="J774" s="30">
        <v>74.03</v>
      </c>
      <c r="K774" s="15">
        <v>2.14</v>
      </c>
      <c r="L774" s="130">
        <v>2</v>
      </c>
    </row>
    <row r="775" spans="1:12" x14ac:dyDescent="0.2">
      <c r="A775" s="129">
        <v>30</v>
      </c>
      <c r="B775" s="15" t="s">
        <v>329</v>
      </c>
      <c r="C775" s="15">
        <v>5008</v>
      </c>
      <c r="D775" s="15">
        <v>393000</v>
      </c>
      <c r="E775" s="15" t="s">
        <v>414</v>
      </c>
      <c r="F775" s="15">
        <v>277436</v>
      </c>
      <c r="G775" s="15" t="s">
        <v>332</v>
      </c>
      <c r="H775" s="15">
        <v>3461.63</v>
      </c>
      <c r="I775" s="30">
        <v>209.75</v>
      </c>
      <c r="J775" s="30">
        <v>37.020000000000003</v>
      </c>
      <c r="K775" s="15">
        <v>1.07</v>
      </c>
      <c r="L775" s="130">
        <v>1</v>
      </c>
    </row>
    <row r="776" spans="1:12" x14ac:dyDescent="0.2">
      <c r="A776" s="129">
        <v>30</v>
      </c>
      <c r="B776" s="15" t="s">
        <v>329</v>
      </c>
      <c r="C776" s="15">
        <v>5008</v>
      </c>
      <c r="D776" s="15">
        <v>393000</v>
      </c>
      <c r="E776" s="15" t="s">
        <v>414</v>
      </c>
      <c r="F776" s="15">
        <v>277436</v>
      </c>
      <c r="G776" s="15" t="s">
        <v>333</v>
      </c>
      <c r="H776" s="15">
        <v>3461.63</v>
      </c>
      <c r="I776" s="30">
        <v>518.45000000000005</v>
      </c>
      <c r="J776" s="30">
        <v>91.49</v>
      </c>
      <c r="K776" s="15">
        <v>2.64</v>
      </c>
      <c r="L776" s="130">
        <v>2</v>
      </c>
    </row>
    <row r="777" spans="1:12" x14ac:dyDescent="0.2">
      <c r="A777" s="129">
        <v>30</v>
      </c>
      <c r="B777" s="15" t="s">
        <v>329</v>
      </c>
      <c r="C777" s="15">
        <v>5008</v>
      </c>
      <c r="D777" s="15">
        <v>393000</v>
      </c>
      <c r="E777" s="15" t="s">
        <v>414</v>
      </c>
      <c r="F777" s="15">
        <v>277436</v>
      </c>
      <c r="G777" s="15" t="s">
        <v>111</v>
      </c>
      <c r="H777" s="15">
        <v>3461.63</v>
      </c>
      <c r="I777" s="30">
        <v>270.05</v>
      </c>
      <c r="J777" s="30">
        <v>67.510000000000005</v>
      </c>
      <c r="K777" s="15">
        <v>1.95</v>
      </c>
      <c r="L777" s="130">
        <v>2</v>
      </c>
    </row>
    <row r="778" spans="1:12" x14ac:dyDescent="0.2">
      <c r="A778" s="129">
        <v>30</v>
      </c>
      <c r="B778" s="15" t="s">
        <v>329</v>
      </c>
      <c r="C778" s="15">
        <v>5008</v>
      </c>
      <c r="D778" s="15">
        <v>393000</v>
      </c>
      <c r="E778" s="15" t="s">
        <v>414</v>
      </c>
      <c r="F778" s="15">
        <v>277469</v>
      </c>
      <c r="G778" s="15" t="s">
        <v>331</v>
      </c>
      <c r="H778" s="15">
        <v>16166.55</v>
      </c>
      <c r="I778" s="30">
        <v>629.26</v>
      </c>
      <c r="J778" s="30">
        <v>111.05</v>
      </c>
      <c r="K778" s="15">
        <v>0.69</v>
      </c>
      <c r="L778" s="130">
        <v>3</v>
      </c>
    </row>
    <row r="779" spans="1:12" x14ac:dyDescent="0.2">
      <c r="A779" s="129">
        <v>30</v>
      </c>
      <c r="B779" s="15" t="s">
        <v>329</v>
      </c>
      <c r="C779" s="15">
        <v>5008</v>
      </c>
      <c r="D779" s="15">
        <v>393000</v>
      </c>
      <c r="E779" s="15" t="s">
        <v>414</v>
      </c>
      <c r="F779" s="15">
        <v>277469</v>
      </c>
      <c r="G779" s="15" t="s">
        <v>332</v>
      </c>
      <c r="H779" s="15">
        <v>16166.55</v>
      </c>
      <c r="I779" s="30">
        <v>629.26</v>
      </c>
      <c r="J779" s="30">
        <v>111.05</v>
      </c>
      <c r="K779" s="15">
        <v>0.69</v>
      </c>
      <c r="L779" s="130">
        <v>3</v>
      </c>
    </row>
    <row r="780" spans="1:12" x14ac:dyDescent="0.2">
      <c r="A780" s="129">
        <v>30</v>
      </c>
      <c r="B780" s="15" t="s">
        <v>329</v>
      </c>
      <c r="C780" s="15">
        <v>5008</v>
      </c>
      <c r="D780" s="15">
        <v>393000</v>
      </c>
      <c r="E780" s="15" t="s">
        <v>414</v>
      </c>
      <c r="F780" s="15">
        <v>277469</v>
      </c>
      <c r="G780" s="15" t="s">
        <v>339</v>
      </c>
      <c r="H780" s="15">
        <v>16166.55</v>
      </c>
      <c r="I780" s="30">
        <v>518.45000000000005</v>
      </c>
      <c r="J780" s="30">
        <v>91.49</v>
      </c>
      <c r="K780" s="15">
        <v>0.56999999999999995</v>
      </c>
      <c r="L780" s="130">
        <v>2</v>
      </c>
    </row>
    <row r="781" spans="1:12" x14ac:dyDescent="0.2">
      <c r="A781" s="129">
        <v>30</v>
      </c>
      <c r="B781" s="15" t="s">
        <v>329</v>
      </c>
      <c r="C781" s="15">
        <v>5008</v>
      </c>
      <c r="D781" s="15">
        <v>393000</v>
      </c>
      <c r="E781" s="15" t="s">
        <v>414</v>
      </c>
      <c r="F781" s="15">
        <v>277469</v>
      </c>
      <c r="G781" s="15" t="s">
        <v>333</v>
      </c>
      <c r="H781" s="15">
        <v>16166.55</v>
      </c>
      <c r="I781" s="30">
        <v>777.67</v>
      </c>
      <c r="J781" s="30">
        <v>137.24</v>
      </c>
      <c r="K781" s="15">
        <v>0.85</v>
      </c>
      <c r="L781" s="130">
        <v>3</v>
      </c>
    </row>
    <row r="782" spans="1:12" x14ac:dyDescent="0.2">
      <c r="A782" s="129">
        <v>30</v>
      </c>
      <c r="B782" s="15" t="s">
        <v>329</v>
      </c>
      <c r="C782" s="15">
        <v>5008</v>
      </c>
      <c r="D782" s="15">
        <v>393000</v>
      </c>
      <c r="E782" s="15" t="s">
        <v>414</v>
      </c>
      <c r="F782" s="15">
        <v>277990</v>
      </c>
      <c r="G782" s="15" t="s">
        <v>331</v>
      </c>
      <c r="H782" s="15">
        <v>2984.69</v>
      </c>
      <c r="I782" s="30">
        <v>419.51</v>
      </c>
      <c r="J782" s="30">
        <v>74.03</v>
      </c>
      <c r="K782" s="15">
        <v>2.48</v>
      </c>
      <c r="L782" s="130">
        <v>2</v>
      </c>
    </row>
    <row r="783" spans="1:12" x14ac:dyDescent="0.2">
      <c r="A783" s="129">
        <v>30</v>
      </c>
      <c r="B783" s="15" t="s">
        <v>329</v>
      </c>
      <c r="C783" s="15">
        <v>5008</v>
      </c>
      <c r="D783" s="15">
        <v>393000</v>
      </c>
      <c r="E783" s="15" t="s">
        <v>414</v>
      </c>
      <c r="F783" s="15">
        <v>277990</v>
      </c>
      <c r="G783" s="15" t="s">
        <v>332</v>
      </c>
      <c r="H783" s="15">
        <v>2984.69</v>
      </c>
      <c r="I783" s="30">
        <v>419.51</v>
      </c>
      <c r="J783" s="30">
        <v>74.03</v>
      </c>
      <c r="K783" s="15">
        <v>2.48</v>
      </c>
      <c r="L783" s="130">
        <v>2</v>
      </c>
    </row>
    <row r="784" spans="1:12" x14ac:dyDescent="0.2">
      <c r="A784" s="129">
        <v>30</v>
      </c>
      <c r="B784" s="15" t="s">
        <v>329</v>
      </c>
      <c r="C784" s="15">
        <v>5008</v>
      </c>
      <c r="D784" s="15">
        <v>393000</v>
      </c>
      <c r="E784" s="15" t="s">
        <v>414</v>
      </c>
      <c r="F784" s="15">
        <v>277990</v>
      </c>
      <c r="G784" s="15" t="s">
        <v>333</v>
      </c>
      <c r="H784" s="15">
        <v>2984.69</v>
      </c>
      <c r="I784" s="30">
        <v>518.45000000000005</v>
      </c>
      <c r="J784" s="30">
        <v>91.49</v>
      </c>
      <c r="K784" s="15">
        <v>3.07</v>
      </c>
      <c r="L784" s="130">
        <v>2</v>
      </c>
    </row>
    <row r="785" spans="1:12" x14ac:dyDescent="0.2">
      <c r="A785" s="129">
        <v>30</v>
      </c>
      <c r="B785" s="15" t="s">
        <v>329</v>
      </c>
      <c r="C785" s="15">
        <v>5008</v>
      </c>
      <c r="D785" s="15">
        <v>393000</v>
      </c>
      <c r="E785" s="15" t="s">
        <v>414</v>
      </c>
      <c r="F785" s="15">
        <v>277990</v>
      </c>
      <c r="G785" s="15" t="s">
        <v>111</v>
      </c>
      <c r="H785" s="15">
        <v>2984.69</v>
      </c>
      <c r="I785" s="30">
        <v>135.02000000000001</v>
      </c>
      <c r="J785" s="30">
        <v>33.76</v>
      </c>
      <c r="K785" s="15">
        <v>1.1299999999999999</v>
      </c>
      <c r="L785" s="130">
        <v>1</v>
      </c>
    </row>
    <row r="786" spans="1:12" x14ac:dyDescent="0.2">
      <c r="A786" s="129">
        <v>30</v>
      </c>
      <c r="B786" s="15" t="s">
        <v>329</v>
      </c>
      <c r="C786" s="15">
        <v>5008</v>
      </c>
      <c r="D786" s="15">
        <v>393000</v>
      </c>
      <c r="E786" s="15" t="s">
        <v>414</v>
      </c>
      <c r="F786" s="15">
        <v>278002</v>
      </c>
      <c r="G786" s="15" t="s">
        <v>331</v>
      </c>
      <c r="H786" s="15">
        <v>4886.57</v>
      </c>
      <c r="I786" s="30">
        <v>209.75</v>
      </c>
      <c r="J786" s="30">
        <v>37.020000000000003</v>
      </c>
      <c r="K786" s="15">
        <v>0.76</v>
      </c>
      <c r="L786" s="130">
        <v>1</v>
      </c>
    </row>
    <row r="787" spans="1:12" x14ac:dyDescent="0.2">
      <c r="A787" s="129">
        <v>30</v>
      </c>
      <c r="B787" s="15" t="s">
        <v>329</v>
      </c>
      <c r="C787" s="15">
        <v>5008</v>
      </c>
      <c r="D787" s="15">
        <v>393000</v>
      </c>
      <c r="E787" s="15" t="s">
        <v>414</v>
      </c>
      <c r="F787" s="15">
        <v>278002</v>
      </c>
      <c r="G787" s="15" t="s">
        <v>333</v>
      </c>
      <c r="H787" s="15">
        <v>4886.57</v>
      </c>
      <c r="I787" s="30">
        <v>259.22000000000003</v>
      </c>
      <c r="J787" s="30">
        <v>45.75</v>
      </c>
      <c r="K787" s="15">
        <v>0.94</v>
      </c>
      <c r="L787" s="130">
        <v>1</v>
      </c>
    </row>
    <row r="788" spans="1:12" x14ac:dyDescent="0.2">
      <c r="A788" s="129">
        <v>30</v>
      </c>
      <c r="B788" s="15" t="s">
        <v>329</v>
      </c>
      <c r="C788" s="15">
        <v>5008</v>
      </c>
      <c r="D788" s="15">
        <v>393000</v>
      </c>
      <c r="E788" s="15" t="s">
        <v>414</v>
      </c>
      <c r="F788" s="15">
        <v>278002</v>
      </c>
      <c r="G788" s="15" t="s">
        <v>111</v>
      </c>
      <c r="H788" s="15">
        <v>4886.57</v>
      </c>
      <c r="I788" s="30">
        <v>135.02000000000001</v>
      </c>
      <c r="J788" s="30">
        <v>33.76</v>
      </c>
      <c r="K788" s="15">
        <v>0.69</v>
      </c>
      <c r="L788" s="130">
        <v>1</v>
      </c>
    </row>
    <row r="789" spans="1:12" x14ac:dyDescent="0.2">
      <c r="A789" s="129">
        <v>30</v>
      </c>
      <c r="B789" s="15" t="s">
        <v>329</v>
      </c>
      <c r="C789" s="15">
        <v>5008</v>
      </c>
      <c r="D789" s="15">
        <v>393000</v>
      </c>
      <c r="E789" s="15" t="s">
        <v>414</v>
      </c>
      <c r="F789" s="15">
        <v>278022</v>
      </c>
      <c r="G789" s="15" t="s">
        <v>331</v>
      </c>
      <c r="H789" s="15">
        <v>11528.24</v>
      </c>
      <c r="I789" s="30">
        <v>419.51</v>
      </c>
      <c r="J789" s="30">
        <v>74.03</v>
      </c>
      <c r="K789" s="15">
        <v>0.64</v>
      </c>
      <c r="L789" s="130">
        <v>2</v>
      </c>
    </row>
    <row r="790" spans="1:12" x14ac:dyDescent="0.2">
      <c r="A790" s="129">
        <v>30</v>
      </c>
      <c r="B790" s="15" t="s">
        <v>329</v>
      </c>
      <c r="C790" s="15">
        <v>5008</v>
      </c>
      <c r="D790" s="15">
        <v>393000</v>
      </c>
      <c r="E790" s="15" t="s">
        <v>414</v>
      </c>
      <c r="F790" s="15">
        <v>278022</v>
      </c>
      <c r="G790" s="15" t="s">
        <v>332</v>
      </c>
      <c r="H790" s="15">
        <v>11528.24</v>
      </c>
      <c r="I790" s="30">
        <v>419.51</v>
      </c>
      <c r="J790" s="30">
        <v>74.03</v>
      </c>
      <c r="K790" s="15">
        <v>0.64</v>
      </c>
      <c r="L790" s="130">
        <v>2</v>
      </c>
    </row>
    <row r="791" spans="1:12" x14ac:dyDescent="0.2">
      <c r="A791" s="129">
        <v>30</v>
      </c>
      <c r="B791" s="15" t="s">
        <v>329</v>
      </c>
      <c r="C791" s="15">
        <v>5008</v>
      </c>
      <c r="D791" s="15">
        <v>393000</v>
      </c>
      <c r="E791" s="15" t="s">
        <v>414</v>
      </c>
      <c r="F791" s="15">
        <v>278022</v>
      </c>
      <c r="G791" s="15" t="s">
        <v>339</v>
      </c>
      <c r="H791" s="15">
        <v>11528.24</v>
      </c>
      <c r="I791" s="30">
        <v>259.22000000000003</v>
      </c>
      <c r="J791" s="30">
        <v>45.75</v>
      </c>
      <c r="K791" s="15">
        <v>0.4</v>
      </c>
      <c r="L791" s="130">
        <v>1</v>
      </c>
    </row>
    <row r="792" spans="1:12" x14ac:dyDescent="0.2">
      <c r="A792" s="129">
        <v>30</v>
      </c>
      <c r="B792" s="15" t="s">
        <v>329</v>
      </c>
      <c r="C792" s="15">
        <v>5008</v>
      </c>
      <c r="D792" s="15">
        <v>393000</v>
      </c>
      <c r="E792" s="15" t="s">
        <v>414</v>
      </c>
      <c r="F792" s="15">
        <v>278022</v>
      </c>
      <c r="G792" s="15" t="s">
        <v>333</v>
      </c>
      <c r="H792" s="15">
        <v>11528.24</v>
      </c>
      <c r="I792" s="30">
        <v>518.45000000000005</v>
      </c>
      <c r="J792" s="30">
        <v>91.49</v>
      </c>
      <c r="K792" s="15">
        <v>0.79</v>
      </c>
      <c r="L792" s="130">
        <v>2</v>
      </c>
    </row>
    <row r="793" spans="1:12" x14ac:dyDescent="0.2">
      <c r="A793" s="129">
        <v>30</v>
      </c>
      <c r="B793" s="15" t="s">
        <v>329</v>
      </c>
      <c r="C793" s="15">
        <v>5008</v>
      </c>
      <c r="D793" s="15">
        <v>393000</v>
      </c>
      <c r="E793" s="15" t="s">
        <v>414</v>
      </c>
      <c r="F793" s="15">
        <v>278022</v>
      </c>
      <c r="G793" s="15" t="s">
        <v>111</v>
      </c>
      <c r="H793" s="15">
        <v>11528.24</v>
      </c>
      <c r="I793" s="30">
        <v>270.05</v>
      </c>
      <c r="J793" s="30">
        <v>67.510000000000005</v>
      </c>
      <c r="K793" s="15">
        <v>0.59</v>
      </c>
      <c r="L793" s="130">
        <v>2</v>
      </c>
    </row>
    <row r="794" spans="1:12" x14ac:dyDescent="0.2">
      <c r="A794" s="129">
        <v>30</v>
      </c>
      <c r="B794" s="15" t="s">
        <v>329</v>
      </c>
      <c r="C794" s="15">
        <v>5008</v>
      </c>
      <c r="D794" s="15">
        <v>393000</v>
      </c>
      <c r="E794" s="15" t="s">
        <v>414</v>
      </c>
      <c r="F794" s="15">
        <v>278033</v>
      </c>
      <c r="G794" s="15" t="s">
        <v>331</v>
      </c>
      <c r="H794" s="15">
        <v>11403.76</v>
      </c>
      <c r="I794" s="30">
        <v>419.51</v>
      </c>
      <c r="J794" s="30">
        <v>74.03</v>
      </c>
      <c r="K794" s="15">
        <v>0.65</v>
      </c>
      <c r="L794" s="130">
        <v>2</v>
      </c>
    </row>
    <row r="795" spans="1:12" x14ac:dyDescent="0.2">
      <c r="A795" s="129">
        <v>30</v>
      </c>
      <c r="B795" s="15" t="s">
        <v>329</v>
      </c>
      <c r="C795" s="15">
        <v>5008</v>
      </c>
      <c r="D795" s="15">
        <v>393000</v>
      </c>
      <c r="E795" s="15" t="s">
        <v>414</v>
      </c>
      <c r="F795" s="15">
        <v>278033</v>
      </c>
      <c r="G795" s="15" t="s">
        <v>332</v>
      </c>
      <c r="H795" s="15">
        <v>11403.76</v>
      </c>
      <c r="I795" s="30">
        <v>419.51</v>
      </c>
      <c r="J795" s="30">
        <v>74.03</v>
      </c>
      <c r="K795" s="15">
        <v>0.65</v>
      </c>
      <c r="L795" s="130">
        <v>2</v>
      </c>
    </row>
    <row r="796" spans="1:12" x14ac:dyDescent="0.2">
      <c r="A796" s="129">
        <v>30</v>
      </c>
      <c r="B796" s="15" t="s">
        <v>329</v>
      </c>
      <c r="C796" s="15">
        <v>5008</v>
      </c>
      <c r="D796" s="15">
        <v>393000</v>
      </c>
      <c r="E796" s="15" t="s">
        <v>414</v>
      </c>
      <c r="F796" s="15">
        <v>278033</v>
      </c>
      <c r="G796" s="15" t="s">
        <v>339</v>
      </c>
      <c r="H796" s="15">
        <v>11403.76</v>
      </c>
      <c r="I796" s="30">
        <v>259.22000000000003</v>
      </c>
      <c r="J796" s="30">
        <v>45.75</v>
      </c>
      <c r="K796" s="15">
        <v>0.4</v>
      </c>
      <c r="L796" s="130">
        <v>1</v>
      </c>
    </row>
    <row r="797" spans="1:12" x14ac:dyDescent="0.2">
      <c r="A797" s="129">
        <v>30</v>
      </c>
      <c r="B797" s="15" t="s">
        <v>329</v>
      </c>
      <c r="C797" s="15">
        <v>5008</v>
      </c>
      <c r="D797" s="15">
        <v>393000</v>
      </c>
      <c r="E797" s="15" t="s">
        <v>414</v>
      </c>
      <c r="F797" s="15">
        <v>278033</v>
      </c>
      <c r="G797" s="15" t="s">
        <v>333</v>
      </c>
      <c r="H797" s="15">
        <v>11403.76</v>
      </c>
      <c r="I797" s="30">
        <v>518.45000000000005</v>
      </c>
      <c r="J797" s="30">
        <v>91.49</v>
      </c>
      <c r="K797" s="15">
        <v>0.8</v>
      </c>
      <c r="L797" s="130">
        <v>2</v>
      </c>
    </row>
    <row r="798" spans="1:12" x14ac:dyDescent="0.2">
      <c r="A798" s="129">
        <v>30</v>
      </c>
      <c r="B798" s="15" t="s">
        <v>329</v>
      </c>
      <c r="C798" s="15">
        <v>5008</v>
      </c>
      <c r="D798" s="15">
        <v>393000</v>
      </c>
      <c r="E798" s="15" t="s">
        <v>414</v>
      </c>
      <c r="F798" s="15">
        <v>278033</v>
      </c>
      <c r="G798" s="15" t="s">
        <v>111</v>
      </c>
      <c r="H798" s="15">
        <v>11403.76</v>
      </c>
      <c r="I798" s="30">
        <v>270.05</v>
      </c>
      <c r="J798" s="30">
        <v>67.510000000000005</v>
      </c>
      <c r="K798" s="15">
        <v>0.59</v>
      </c>
      <c r="L798" s="130">
        <v>2</v>
      </c>
    </row>
    <row r="799" spans="1:12" x14ac:dyDescent="0.2">
      <c r="A799" s="129">
        <v>30</v>
      </c>
      <c r="B799" s="15" t="s">
        <v>329</v>
      </c>
      <c r="C799" s="15">
        <v>5008</v>
      </c>
      <c r="D799" s="15">
        <v>393000</v>
      </c>
      <c r="E799" s="15" t="s">
        <v>414</v>
      </c>
      <c r="F799" s="15">
        <v>278057</v>
      </c>
      <c r="G799" s="15" t="s">
        <v>331</v>
      </c>
      <c r="H799" s="15">
        <v>10508.84</v>
      </c>
      <c r="I799" s="30">
        <v>419.51</v>
      </c>
      <c r="J799" s="30">
        <v>74.03</v>
      </c>
      <c r="K799" s="15">
        <v>0.7</v>
      </c>
      <c r="L799" s="130">
        <v>2</v>
      </c>
    </row>
    <row r="800" spans="1:12" x14ac:dyDescent="0.2">
      <c r="A800" s="129">
        <v>30</v>
      </c>
      <c r="B800" s="15" t="s">
        <v>329</v>
      </c>
      <c r="C800" s="15">
        <v>5008</v>
      </c>
      <c r="D800" s="15">
        <v>393000</v>
      </c>
      <c r="E800" s="15" t="s">
        <v>414</v>
      </c>
      <c r="F800" s="15">
        <v>278057</v>
      </c>
      <c r="G800" s="15" t="s">
        <v>332</v>
      </c>
      <c r="H800" s="15">
        <v>10508.84</v>
      </c>
      <c r="I800" s="30">
        <v>209.75</v>
      </c>
      <c r="J800" s="30">
        <v>37.020000000000003</v>
      </c>
      <c r="K800" s="15">
        <v>0.35</v>
      </c>
      <c r="L800" s="130">
        <v>1</v>
      </c>
    </row>
    <row r="801" spans="1:12" x14ac:dyDescent="0.2">
      <c r="A801" s="129">
        <v>30</v>
      </c>
      <c r="B801" s="15" t="s">
        <v>329</v>
      </c>
      <c r="C801" s="15">
        <v>5008</v>
      </c>
      <c r="D801" s="15">
        <v>393000</v>
      </c>
      <c r="E801" s="15" t="s">
        <v>414</v>
      </c>
      <c r="F801" s="15">
        <v>278057</v>
      </c>
      <c r="G801" s="15" t="s">
        <v>333</v>
      </c>
      <c r="H801" s="15">
        <v>10508.84</v>
      </c>
      <c r="I801" s="30">
        <v>518.45000000000005</v>
      </c>
      <c r="J801" s="30">
        <v>91.49</v>
      </c>
      <c r="K801" s="15">
        <v>0.87</v>
      </c>
      <c r="L801" s="130">
        <v>2</v>
      </c>
    </row>
    <row r="802" spans="1:12" x14ac:dyDescent="0.2">
      <c r="A802" s="129">
        <v>30</v>
      </c>
      <c r="B802" s="15" t="s">
        <v>329</v>
      </c>
      <c r="C802" s="15">
        <v>5008</v>
      </c>
      <c r="D802" s="15">
        <v>393000</v>
      </c>
      <c r="E802" s="15" t="s">
        <v>414</v>
      </c>
      <c r="F802" s="15">
        <v>278073</v>
      </c>
      <c r="G802" s="15" t="s">
        <v>332</v>
      </c>
      <c r="H802" s="15">
        <v>4691.83</v>
      </c>
      <c r="I802" s="30">
        <v>209.75</v>
      </c>
      <c r="J802" s="30">
        <v>37.020000000000003</v>
      </c>
      <c r="K802" s="15">
        <v>0.79</v>
      </c>
      <c r="L802" s="130">
        <v>1</v>
      </c>
    </row>
    <row r="803" spans="1:12" x14ac:dyDescent="0.2">
      <c r="A803" s="129">
        <v>30</v>
      </c>
      <c r="B803" s="15" t="s">
        <v>329</v>
      </c>
      <c r="C803" s="15">
        <v>5008</v>
      </c>
      <c r="D803" s="15">
        <v>393000</v>
      </c>
      <c r="E803" s="15" t="s">
        <v>414</v>
      </c>
      <c r="F803" s="15">
        <v>278073</v>
      </c>
      <c r="G803" s="15" t="s">
        <v>339</v>
      </c>
      <c r="H803" s="15">
        <v>4691.83</v>
      </c>
      <c r="I803" s="30">
        <v>259.22000000000003</v>
      </c>
      <c r="J803" s="30">
        <v>45.75</v>
      </c>
      <c r="K803" s="15">
        <v>0.98</v>
      </c>
      <c r="L803" s="130">
        <v>1</v>
      </c>
    </row>
    <row r="804" spans="1:12" x14ac:dyDescent="0.2">
      <c r="A804" s="129">
        <v>30</v>
      </c>
      <c r="B804" s="15" t="s">
        <v>329</v>
      </c>
      <c r="C804" s="15">
        <v>5008</v>
      </c>
      <c r="D804" s="15">
        <v>393000</v>
      </c>
      <c r="E804" s="15" t="s">
        <v>414</v>
      </c>
      <c r="F804" s="15">
        <v>278101</v>
      </c>
      <c r="G804" s="15" t="s">
        <v>131</v>
      </c>
      <c r="H804" s="15">
        <v>11520.9</v>
      </c>
      <c r="I804" s="30">
        <v>219.76</v>
      </c>
      <c r="J804" s="30">
        <v>54.94</v>
      </c>
      <c r="K804" s="15">
        <v>0.48</v>
      </c>
      <c r="L804" s="130">
        <v>1</v>
      </c>
    </row>
    <row r="805" spans="1:12" x14ac:dyDescent="0.2">
      <c r="A805" s="129">
        <v>30</v>
      </c>
      <c r="B805" s="15" t="s">
        <v>329</v>
      </c>
      <c r="C805" s="15">
        <v>5008</v>
      </c>
      <c r="D805" s="15">
        <v>393000</v>
      </c>
      <c r="E805" s="15" t="s">
        <v>414</v>
      </c>
      <c r="F805" s="15">
        <v>278101</v>
      </c>
      <c r="G805" s="15" t="s">
        <v>131</v>
      </c>
      <c r="H805" s="15">
        <v>11520.9</v>
      </c>
      <c r="I805" s="30">
        <v>219.76</v>
      </c>
      <c r="J805" s="30">
        <v>54.94</v>
      </c>
      <c r="K805" s="15">
        <v>0.48</v>
      </c>
      <c r="L805" s="130">
        <v>1</v>
      </c>
    </row>
    <row r="806" spans="1:12" x14ac:dyDescent="0.2">
      <c r="A806" s="129">
        <v>30</v>
      </c>
      <c r="B806" s="15" t="s">
        <v>329</v>
      </c>
      <c r="C806" s="15">
        <v>5008</v>
      </c>
      <c r="D806" s="15">
        <v>393000</v>
      </c>
      <c r="E806" s="15" t="s">
        <v>414</v>
      </c>
      <c r="F806" s="15">
        <v>278101</v>
      </c>
      <c r="G806" s="15" t="s">
        <v>331</v>
      </c>
      <c r="H806" s="15">
        <v>11520.9</v>
      </c>
      <c r="I806" s="30">
        <v>419.51</v>
      </c>
      <c r="J806" s="30">
        <v>74.03</v>
      </c>
      <c r="K806" s="15">
        <v>0.64</v>
      </c>
      <c r="L806" s="130">
        <v>2</v>
      </c>
    </row>
    <row r="807" spans="1:12" x14ac:dyDescent="0.2">
      <c r="A807" s="129">
        <v>30</v>
      </c>
      <c r="B807" s="15" t="s">
        <v>329</v>
      </c>
      <c r="C807" s="15">
        <v>5008</v>
      </c>
      <c r="D807" s="15">
        <v>393000</v>
      </c>
      <c r="E807" s="15" t="s">
        <v>414</v>
      </c>
      <c r="F807" s="15">
        <v>278101</v>
      </c>
      <c r="G807" s="15" t="s">
        <v>332</v>
      </c>
      <c r="H807" s="15">
        <v>11520.9</v>
      </c>
      <c r="I807" s="30">
        <v>419.51</v>
      </c>
      <c r="J807" s="30">
        <v>74.03</v>
      </c>
      <c r="K807" s="15">
        <v>0.64</v>
      </c>
      <c r="L807" s="130">
        <v>2</v>
      </c>
    </row>
    <row r="808" spans="1:12" x14ac:dyDescent="0.2">
      <c r="A808" s="129">
        <v>30</v>
      </c>
      <c r="B808" s="15" t="s">
        <v>329</v>
      </c>
      <c r="C808" s="15">
        <v>5008</v>
      </c>
      <c r="D808" s="15">
        <v>393000</v>
      </c>
      <c r="E808" s="15" t="s">
        <v>414</v>
      </c>
      <c r="F808" s="15">
        <v>278101</v>
      </c>
      <c r="G808" s="15" t="s">
        <v>339</v>
      </c>
      <c r="H808" s="15">
        <v>11520.9</v>
      </c>
      <c r="I808" s="30">
        <v>518.45000000000005</v>
      </c>
      <c r="J808" s="30">
        <v>91.49</v>
      </c>
      <c r="K808" s="15">
        <v>0.79</v>
      </c>
      <c r="L808" s="130">
        <v>2</v>
      </c>
    </row>
    <row r="809" spans="1:12" x14ac:dyDescent="0.2">
      <c r="A809" s="129">
        <v>30</v>
      </c>
      <c r="B809" s="15" t="s">
        <v>329</v>
      </c>
      <c r="C809" s="15">
        <v>5008</v>
      </c>
      <c r="D809" s="15">
        <v>393000</v>
      </c>
      <c r="E809" s="15" t="s">
        <v>414</v>
      </c>
      <c r="F809" s="15">
        <v>278101</v>
      </c>
      <c r="G809" s="15" t="s">
        <v>333</v>
      </c>
      <c r="H809" s="15">
        <v>11520.9</v>
      </c>
      <c r="I809" s="30">
        <v>518.45000000000005</v>
      </c>
      <c r="J809" s="30">
        <v>91.49</v>
      </c>
      <c r="K809" s="15">
        <v>0.79</v>
      </c>
      <c r="L809" s="130">
        <v>2</v>
      </c>
    </row>
    <row r="810" spans="1:12" x14ac:dyDescent="0.2">
      <c r="A810" s="129">
        <v>30</v>
      </c>
      <c r="B810" s="15" t="s">
        <v>329</v>
      </c>
      <c r="C810" s="15">
        <v>5008</v>
      </c>
      <c r="D810" s="15">
        <v>393000</v>
      </c>
      <c r="E810" s="15" t="s">
        <v>414</v>
      </c>
      <c r="F810" s="15">
        <v>278101</v>
      </c>
      <c r="G810" s="15" t="s">
        <v>111</v>
      </c>
      <c r="H810" s="15">
        <v>11520.9</v>
      </c>
      <c r="I810" s="30">
        <v>405.07</v>
      </c>
      <c r="J810" s="30">
        <v>101.27</v>
      </c>
      <c r="K810" s="15">
        <v>0.88</v>
      </c>
      <c r="L810" s="130">
        <v>3</v>
      </c>
    </row>
    <row r="811" spans="1:12" x14ac:dyDescent="0.2">
      <c r="A811" s="129">
        <v>30</v>
      </c>
      <c r="B811" s="15" t="s">
        <v>329</v>
      </c>
      <c r="C811" s="15">
        <v>5008</v>
      </c>
      <c r="D811" s="15">
        <v>393000</v>
      </c>
      <c r="E811" s="15" t="s">
        <v>414</v>
      </c>
      <c r="F811" s="15">
        <v>278206</v>
      </c>
      <c r="G811" s="15" t="s">
        <v>331</v>
      </c>
      <c r="H811" s="15">
        <v>7985.59</v>
      </c>
      <c r="I811" s="30">
        <v>419.51</v>
      </c>
      <c r="J811" s="30">
        <v>74.03</v>
      </c>
      <c r="K811" s="15">
        <v>0.93</v>
      </c>
      <c r="L811" s="130">
        <v>2</v>
      </c>
    </row>
    <row r="812" spans="1:12" x14ac:dyDescent="0.2">
      <c r="A812" s="129">
        <v>30</v>
      </c>
      <c r="B812" s="15" t="s">
        <v>329</v>
      </c>
      <c r="C812" s="15">
        <v>5008</v>
      </c>
      <c r="D812" s="15">
        <v>393000</v>
      </c>
      <c r="E812" s="15" t="s">
        <v>414</v>
      </c>
      <c r="F812" s="15">
        <v>278206</v>
      </c>
      <c r="G812" s="15" t="s">
        <v>332</v>
      </c>
      <c r="H812" s="15">
        <v>7985.59</v>
      </c>
      <c r="I812" s="30">
        <v>419.51</v>
      </c>
      <c r="J812" s="30">
        <v>74.03</v>
      </c>
      <c r="K812" s="15">
        <v>0.93</v>
      </c>
      <c r="L812" s="130">
        <v>2</v>
      </c>
    </row>
    <row r="813" spans="1:12" x14ac:dyDescent="0.2">
      <c r="A813" s="129">
        <v>30</v>
      </c>
      <c r="B813" s="15" t="s">
        <v>329</v>
      </c>
      <c r="C813" s="15">
        <v>5008</v>
      </c>
      <c r="D813" s="15">
        <v>393000</v>
      </c>
      <c r="E813" s="15" t="s">
        <v>414</v>
      </c>
      <c r="F813" s="15">
        <v>278206</v>
      </c>
      <c r="G813" s="15" t="s">
        <v>339</v>
      </c>
      <c r="H813" s="15">
        <v>7985.59</v>
      </c>
      <c r="I813" s="30">
        <v>518.45000000000005</v>
      </c>
      <c r="J813" s="30">
        <v>91.49</v>
      </c>
      <c r="K813" s="15">
        <v>1.1499999999999999</v>
      </c>
      <c r="L813" s="130">
        <v>2</v>
      </c>
    </row>
    <row r="814" spans="1:12" x14ac:dyDescent="0.2">
      <c r="A814" s="129">
        <v>30</v>
      </c>
      <c r="B814" s="15" t="s">
        <v>329</v>
      </c>
      <c r="C814" s="15">
        <v>5008</v>
      </c>
      <c r="D814" s="15">
        <v>393000</v>
      </c>
      <c r="E814" s="15" t="s">
        <v>414</v>
      </c>
      <c r="F814" s="15">
        <v>278206</v>
      </c>
      <c r="G814" s="15" t="s">
        <v>333</v>
      </c>
      <c r="H814" s="15">
        <v>7985.59</v>
      </c>
      <c r="I814" s="30">
        <v>518.45000000000005</v>
      </c>
      <c r="J814" s="30">
        <v>91.49</v>
      </c>
      <c r="K814" s="15">
        <v>1.1499999999999999</v>
      </c>
      <c r="L814" s="130">
        <v>2</v>
      </c>
    </row>
    <row r="815" spans="1:12" x14ac:dyDescent="0.2">
      <c r="A815" s="129">
        <v>30</v>
      </c>
      <c r="B815" s="15" t="s">
        <v>329</v>
      </c>
      <c r="C815" s="15">
        <v>5008</v>
      </c>
      <c r="D815" s="15">
        <v>393000</v>
      </c>
      <c r="E815" s="15" t="s">
        <v>414</v>
      </c>
      <c r="F815" s="15">
        <v>278206</v>
      </c>
      <c r="G815" s="15" t="s">
        <v>111</v>
      </c>
      <c r="H815" s="15">
        <v>7985.59</v>
      </c>
      <c r="I815" s="30">
        <v>270.05</v>
      </c>
      <c r="J815" s="30">
        <v>67.510000000000005</v>
      </c>
      <c r="K815" s="15">
        <v>0.85</v>
      </c>
      <c r="L815" s="130">
        <v>2</v>
      </c>
    </row>
    <row r="816" spans="1:12" x14ac:dyDescent="0.2">
      <c r="A816" s="129">
        <v>30</v>
      </c>
      <c r="B816" s="15" t="s">
        <v>329</v>
      </c>
      <c r="C816" s="15">
        <v>5008</v>
      </c>
      <c r="D816" s="15">
        <v>390000</v>
      </c>
      <c r="E816" s="15" t="s">
        <v>414</v>
      </c>
      <c r="F816" s="15">
        <v>273838</v>
      </c>
      <c r="G816" s="15" t="s">
        <v>111</v>
      </c>
      <c r="H816" s="15">
        <v>12428.07</v>
      </c>
      <c r="I816" s="30">
        <v>135.02000000000001</v>
      </c>
      <c r="J816" s="30">
        <v>33.76</v>
      </c>
      <c r="K816" s="15">
        <v>0.27</v>
      </c>
      <c r="L816" s="130">
        <v>1</v>
      </c>
    </row>
    <row r="817" spans="1:12" x14ac:dyDescent="0.2">
      <c r="A817" s="129">
        <v>30</v>
      </c>
      <c r="B817" s="15" t="s">
        <v>329</v>
      </c>
      <c r="C817" s="15">
        <v>5008</v>
      </c>
      <c r="D817" s="15">
        <v>390000</v>
      </c>
      <c r="E817" s="15" t="s">
        <v>414</v>
      </c>
      <c r="F817" s="15">
        <v>273997</v>
      </c>
      <c r="G817" s="15" t="s">
        <v>331</v>
      </c>
      <c r="H817" s="15">
        <v>15674.34</v>
      </c>
      <c r="I817" s="30">
        <v>547.54999999999995</v>
      </c>
      <c r="J817" s="30">
        <v>136.88999999999999</v>
      </c>
      <c r="K817" s="15">
        <v>0.87</v>
      </c>
      <c r="L817" s="130">
        <v>3</v>
      </c>
    </row>
    <row r="818" spans="1:12" x14ac:dyDescent="0.2">
      <c r="A818" s="129">
        <v>30</v>
      </c>
      <c r="B818" s="15" t="s">
        <v>329</v>
      </c>
      <c r="C818" s="15">
        <v>5008</v>
      </c>
      <c r="D818" s="15">
        <v>390000</v>
      </c>
      <c r="E818" s="15" t="s">
        <v>414</v>
      </c>
      <c r="F818" s="15">
        <v>273997</v>
      </c>
      <c r="G818" s="15" t="s">
        <v>332</v>
      </c>
      <c r="H818" s="15">
        <v>15674.34</v>
      </c>
      <c r="I818" s="30">
        <v>182.52</v>
      </c>
      <c r="J818" s="30">
        <v>45.63</v>
      </c>
      <c r="K818" s="15">
        <v>0.28999999999999998</v>
      </c>
      <c r="L818" s="130">
        <v>1</v>
      </c>
    </row>
    <row r="819" spans="1:12" x14ac:dyDescent="0.2">
      <c r="A819" s="129">
        <v>30</v>
      </c>
      <c r="B819" s="15" t="s">
        <v>329</v>
      </c>
      <c r="C819" s="15">
        <v>5008</v>
      </c>
      <c r="D819" s="15">
        <v>390000</v>
      </c>
      <c r="E819" s="15" t="s">
        <v>414</v>
      </c>
      <c r="F819" s="15">
        <v>274000</v>
      </c>
      <c r="G819" s="15" t="s">
        <v>331</v>
      </c>
      <c r="H819" s="15">
        <v>12807.08</v>
      </c>
      <c r="I819" s="30">
        <v>365.03</v>
      </c>
      <c r="J819" s="30">
        <v>91.26</v>
      </c>
      <c r="K819" s="15">
        <v>0.71</v>
      </c>
      <c r="L819" s="130">
        <v>2</v>
      </c>
    </row>
    <row r="820" spans="1:12" x14ac:dyDescent="0.2">
      <c r="A820" s="129">
        <v>30</v>
      </c>
      <c r="B820" s="15" t="s">
        <v>329</v>
      </c>
      <c r="C820" s="15">
        <v>5008</v>
      </c>
      <c r="D820" s="15">
        <v>390000</v>
      </c>
      <c r="E820" s="15" t="s">
        <v>414</v>
      </c>
      <c r="F820" s="15">
        <v>274000</v>
      </c>
      <c r="G820" s="15" t="s">
        <v>332</v>
      </c>
      <c r="H820" s="15">
        <v>12807.08</v>
      </c>
      <c r="I820" s="30">
        <v>182.52</v>
      </c>
      <c r="J820" s="30">
        <v>45.63</v>
      </c>
      <c r="K820" s="15">
        <v>0.36</v>
      </c>
      <c r="L820" s="130">
        <v>1</v>
      </c>
    </row>
    <row r="821" spans="1:12" x14ac:dyDescent="0.2">
      <c r="A821" s="129">
        <v>30</v>
      </c>
      <c r="B821" s="15" t="s">
        <v>329</v>
      </c>
      <c r="C821" s="15">
        <v>5008</v>
      </c>
      <c r="D821" s="15">
        <v>390000</v>
      </c>
      <c r="E821" s="15" t="s">
        <v>414</v>
      </c>
      <c r="F821" s="15">
        <v>274000</v>
      </c>
      <c r="G821" s="15" t="s">
        <v>111</v>
      </c>
      <c r="H821" s="15">
        <v>12807.08</v>
      </c>
      <c r="I821" s="30">
        <v>135.02000000000001</v>
      </c>
      <c r="J821" s="30">
        <v>33.76</v>
      </c>
      <c r="K821" s="15">
        <v>0.26</v>
      </c>
      <c r="L821" s="130">
        <v>1</v>
      </c>
    </row>
    <row r="822" spans="1:12" x14ac:dyDescent="0.2">
      <c r="A822" s="129">
        <v>30</v>
      </c>
      <c r="B822" s="15" t="s">
        <v>329</v>
      </c>
      <c r="C822" s="15">
        <v>5008</v>
      </c>
      <c r="D822" s="15">
        <v>390000</v>
      </c>
      <c r="E822" s="15" t="s">
        <v>414</v>
      </c>
      <c r="F822" s="15">
        <v>274001</v>
      </c>
      <c r="G822" s="15" t="s">
        <v>331</v>
      </c>
      <c r="H822" s="15">
        <v>20936.77</v>
      </c>
      <c r="I822" s="30">
        <v>182.52</v>
      </c>
      <c r="J822" s="30">
        <v>45.63</v>
      </c>
      <c r="K822" s="15">
        <v>0.22</v>
      </c>
      <c r="L822" s="130">
        <v>1</v>
      </c>
    </row>
    <row r="823" spans="1:12" x14ac:dyDescent="0.2">
      <c r="A823" s="129">
        <v>30</v>
      </c>
      <c r="B823" s="15" t="s">
        <v>329</v>
      </c>
      <c r="C823" s="15">
        <v>5008</v>
      </c>
      <c r="D823" s="15">
        <v>390000</v>
      </c>
      <c r="E823" s="15" t="s">
        <v>414</v>
      </c>
      <c r="F823" s="15">
        <v>274001</v>
      </c>
      <c r="G823" s="15" t="s">
        <v>127</v>
      </c>
      <c r="H823" s="15">
        <v>20936.77</v>
      </c>
      <c r="I823" s="30">
        <v>191.83</v>
      </c>
      <c r="J823" s="30">
        <v>47.96</v>
      </c>
      <c r="K823" s="15">
        <v>0.23</v>
      </c>
      <c r="L823" s="130">
        <v>1</v>
      </c>
    </row>
    <row r="824" spans="1:12" x14ac:dyDescent="0.2">
      <c r="A824" s="129">
        <v>30</v>
      </c>
      <c r="B824" s="15" t="s">
        <v>329</v>
      </c>
      <c r="C824" s="15">
        <v>5008</v>
      </c>
      <c r="D824" s="15">
        <v>390000</v>
      </c>
      <c r="E824" s="15" t="s">
        <v>414</v>
      </c>
      <c r="F824" s="15">
        <v>274003</v>
      </c>
      <c r="G824" s="15" t="s">
        <v>331</v>
      </c>
      <c r="H824" s="15">
        <v>14832.91</v>
      </c>
      <c r="I824" s="30">
        <v>182.52</v>
      </c>
      <c r="J824" s="30">
        <v>45.63</v>
      </c>
      <c r="K824" s="15">
        <v>0.31</v>
      </c>
      <c r="L824" s="130">
        <v>1</v>
      </c>
    </row>
    <row r="825" spans="1:12" x14ac:dyDescent="0.2">
      <c r="A825" s="129">
        <v>30</v>
      </c>
      <c r="B825" s="15" t="s">
        <v>329</v>
      </c>
      <c r="C825" s="15">
        <v>5008</v>
      </c>
      <c r="D825" s="15">
        <v>390000</v>
      </c>
      <c r="E825" s="15" t="s">
        <v>414</v>
      </c>
      <c r="F825" s="15">
        <v>274015</v>
      </c>
      <c r="G825" s="15" t="s">
        <v>331</v>
      </c>
      <c r="H825" s="15">
        <v>11479.69</v>
      </c>
      <c r="I825" s="30">
        <v>365.03</v>
      </c>
      <c r="J825" s="30">
        <v>91.26</v>
      </c>
      <c r="K825" s="15">
        <v>0.79</v>
      </c>
      <c r="L825" s="130">
        <v>2</v>
      </c>
    </row>
    <row r="826" spans="1:12" x14ac:dyDescent="0.2">
      <c r="A826" s="129">
        <v>30</v>
      </c>
      <c r="B826" s="15" t="s">
        <v>329</v>
      </c>
      <c r="C826" s="15">
        <v>5008</v>
      </c>
      <c r="D826" s="15">
        <v>390000</v>
      </c>
      <c r="E826" s="15" t="s">
        <v>414</v>
      </c>
      <c r="F826" s="15">
        <v>274015</v>
      </c>
      <c r="G826" s="15" t="s">
        <v>111</v>
      </c>
      <c r="H826" s="15">
        <v>11479.69</v>
      </c>
      <c r="I826" s="30">
        <v>270.05</v>
      </c>
      <c r="J826" s="30">
        <v>67.510000000000005</v>
      </c>
      <c r="K826" s="15">
        <v>0.59</v>
      </c>
      <c r="L826" s="130">
        <v>2</v>
      </c>
    </row>
    <row r="827" spans="1:12" x14ac:dyDescent="0.2">
      <c r="A827" s="129">
        <v>30</v>
      </c>
      <c r="B827" s="15" t="s">
        <v>329</v>
      </c>
      <c r="C827" s="15">
        <v>5008</v>
      </c>
      <c r="D827" s="15">
        <v>390000</v>
      </c>
      <c r="E827" s="15" t="s">
        <v>414</v>
      </c>
      <c r="F827" s="15">
        <v>274073</v>
      </c>
      <c r="G827" s="15" t="s">
        <v>127</v>
      </c>
      <c r="H827" s="15">
        <v>220.6</v>
      </c>
      <c r="I827" s="30">
        <v>191.83</v>
      </c>
      <c r="J827" s="30">
        <v>47.96</v>
      </c>
      <c r="K827" s="15">
        <v>21.74</v>
      </c>
      <c r="L827" s="130">
        <v>1</v>
      </c>
    </row>
    <row r="828" spans="1:12" x14ac:dyDescent="0.2">
      <c r="A828" s="129">
        <v>30</v>
      </c>
      <c r="B828" s="15" t="s">
        <v>329</v>
      </c>
      <c r="C828" s="15">
        <v>5008</v>
      </c>
      <c r="D828" s="15">
        <v>390000</v>
      </c>
      <c r="E828" s="15" t="s">
        <v>414</v>
      </c>
      <c r="F828" s="15">
        <v>274077</v>
      </c>
      <c r="G828" s="15" t="s">
        <v>131</v>
      </c>
      <c r="H828" s="15">
        <v>2456.33</v>
      </c>
      <c r="I828" s="30">
        <v>419.04</v>
      </c>
      <c r="J828" s="30">
        <v>104.76</v>
      </c>
      <c r="K828" s="15">
        <v>4.26</v>
      </c>
      <c r="L828" s="130">
        <v>2</v>
      </c>
    </row>
    <row r="829" spans="1:12" x14ac:dyDescent="0.2">
      <c r="A829" s="129">
        <v>30</v>
      </c>
      <c r="B829" s="15" t="s">
        <v>329</v>
      </c>
      <c r="C829" s="15">
        <v>5008</v>
      </c>
      <c r="D829" s="15">
        <v>390000</v>
      </c>
      <c r="E829" s="15" t="s">
        <v>414</v>
      </c>
      <c r="F829" s="15">
        <v>274077</v>
      </c>
      <c r="G829" s="15" t="s">
        <v>131</v>
      </c>
      <c r="H829" s="15">
        <v>2456.33</v>
      </c>
      <c r="I829" s="30">
        <v>419.04</v>
      </c>
      <c r="J829" s="30">
        <v>104.76</v>
      </c>
      <c r="K829" s="15">
        <v>4.26</v>
      </c>
      <c r="L829" s="130">
        <v>2</v>
      </c>
    </row>
    <row r="830" spans="1:12" x14ac:dyDescent="0.2">
      <c r="A830" s="129">
        <v>30</v>
      </c>
      <c r="B830" s="15" t="s">
        <v>329</v>
      </c>
      <c r="C830" s="15">
        <v>5008</v>
      </c>
      <c r="D830" s="15">
        <v>390000</v>
      </c>
      <c r="E830" s="15" t="s">
        <v>414</v>
      </c>
      <c r="F830" s="15">
        <v>274090</v>
      </c>
      <c r="G830" s="15" t="s">
        <v>331</v>
      </c>
      <c r="H830" s="15">
        <v>13803.89</v>
      </c>
      <c r="I830" s="30">
        <v>730.06</v>
      </c>
      <c r="J830" s="30">
        <v>182.52</v>
      </c>
      <c r="K830" s="15">
        <v>1.32</v>
      </c>
      <c r="L830" s="130">
        <v>4</v>
      </c>
    </row>
    <row r="831" spans="1:12" x14ac:dyDescent="0.2">
      <c r="A831" s="129">
        <v>30</v>
      </c>
      <c r="B831" s="15" t="s">
        <v>329</v>
      </c>
      <c r="C831" s="15">
        <v>5008</v>
      </c>
      <c r="D831" s="15">
        <v>390000</v>
      </c>
      <c r="E831" s="15" t="s">
        <v>414</v>
      </c>
      <c r="F831" s="15">
        <v>274090</v>
      </c>
      <c r="G831" s="15" t="s">
        <v>127</v>
      </c>
      <c r="H831" s="15">
        <v>13803.89</v>
      </c>
      <c r="I831" s="30">
        <v>383.65</v>
      </c>
      <c r="J831" s="30">
        <v>95.91</v>
      </c>
      <c r="K831" s="15">
        <v>0.69</v>
      </c>
      <c r="L831" s="130">
        <v>2</v>
      </c>
    </row>
    <row r="832" spans="1:12" x14ac:dyDescent="0.2">
      <c r="A832" s="129">
        <v>30</v>
      </c>
      <c r="B832" s="15" t="s">
        <v>329</v>
      </c>
      <c r="C832" s="15">
        <v>5008</v>
      </c>
      <c r="D832" s="15">
        <v>390000</v>
      </c>
      <c r="E832" s="15" t="s">
        <v>414</v>
      </c>
      <c r="F832" s="15">
        <v>274090</v>
      </c>
      <c r="G832" s="15" t="s">
        <v>111</v>
      </c>
      <c r="H832" s="15">
        <v>13803.89</v>
      </c>
      <c r="I832" s="30">
        <v>135.02000000000001</v>
      </c>
      <c r="J832" s="30">
        <v>33.76</v>
      </c>
      <c r="K832" s="15">
        <v>0.24</v>
      </c>
      <c r="L832" s="130">
        <v>1</v>
      </c>
    </row>
    <row r="833" spans="1:12" x14ac:dyDescent="0.2">
      <c r="A833" s="129">
        <v>30</v>
      </c>
      <c r="B833" s="15" t="s">
        <v>329</v>
      </c>
      <c r="C833" s="15">
        <v>5008</v>
      </c>
      <c r="D833" s="15">
        <v>390000</v>
      </c>
      <c r="E833" s="15" t="s">
        <v>414</v>
      </c>
      <c r="F833" s="15">
        <v>274134</v>
      </c>
      <c r="G833" s="15" t="s">
        <v>331</v>
      </c>
      <c r="H833" s="15">
        <v>6957.24</v>
      </c>
      <c r="I833" s="30">
        <v>182.52</v>
      </c>
      <c r="J833" s="30">
        <v>45.63</v>
      </c>
      <c r="K833" s="15">
        <v>0.66</v>
      </c>
      <c r="L833" s="130">
        <v>1</v>
      </c>
    </row>
    <row r="834" spans="1:12" x14ac:dyDescent="0.2">
      <c r="A834" s="129">
        <v>30</v>
      </c>
      <c r="B834" s="15" t="s">
        <v>329</v>
      </c>
      <c r="C834" s="15">
        <v>5008</v>
      </c>
      <c r="D834" s="15">
        <v>390000</v>
      </c>
      <c r="E834" s="15" t="s">
        <v>414</v>
      </c>
      <c r="F834" s="15">
        <v>274134</v>
      </c>
      <c r="G834" s="15" t="s">
        <v>127</v>
      </c>
      <c r="H834" s="15">
        <v>6957.24</v>
      </c>
      <c r="I834" s="30">
        <v>383.65</v>
      </c>
      <c r="J834" s="30">
        <v>95.91</v>
      </c>
      <c r="K834" s="15">
        <v>1.38</v>
      </c>
      <c r="L834" s="130">
        <v>2</v>
      </c>
    </row>
    <row r="835" spans="1:12" x14ac:dyDescent="0.2">
      <c r="A835" s="129">
        <v>30</v>
      </c>
      <c r="B835" s="15" t="s">
        <v>329</v>
      </c>
      <c r="C835" s="15">
        <v>5008</v>
      </c>
      <c r="D835" s="15">
        <v>390000</v>
      </c>
      <c r="E835" s="15" t="s">
        <v>414</v>
      </c>
      <c r="F835" s="15">
        <v>274138</v>
      </c>
      <c r="G835" s="15" t="s">
        <v>331</v>
      </c>
      <c r="H835" s="15">
        <v>14793.4</v>
      </c>
      <c r="I835" s="30">
        <v>365.03</v>
      </c>
      <c r="J835" s="30">
        <v>91.26</v>
      </c>
      <c r="K835" s="15">
        <v>0.62</v>
      </c>
      <c r="L835" s="130">
        <v>2</v>
      </c>
    </row>
    <row r="836" spans="1:12" x14ac:dyDescent="0.2">
      <c r="A836" s="129">
        <v>30</v>
      </c>
      <c r="B836" s="15" t="s">
        <v>329</v>
      </c>
      <c r="C836" s="15">
        <v>5008</v>
      </c>
      <c r="D836" s="15">
        <v>390000</v>
      </c>
      <c r="E836" s="15" t="s">
        <v>414</v>
      </c>
      <c r="F836" s="15">
        <v>274138</v>
      </c>
      <c r="G836" s="15" t="s">
        <v>332</v>
      </c>
      <c r="H836" s="15">
        <v>14793.4</v>
      </c>
      <c r="I836" s="30">
        <v>365.03</v>
      </c>
      <c r="J836" s="30">
        <v>91.26</v>
      </c>
      <c r="K836" s="15">
        <v>0.62</v>
      </c>
      <c r="L836" s="130">
        <v>2</v>
      </c>
    </row>
    <row r="837" spans="1:12" x14ac:dyDescent="0.2">
      <c r="A837" s="129">
        <v>30</v>
      </c>
      <c r="B837" s="15" t="s">
        <v>329</v>
      </c>
      <c r="C837" s="15">
        <v>5008</v>
      </c>
      <c r="D837" s="15">
        <v>390000</v>
      </c>
      <c r="E837" s="15" t="s">
        <v>414</v>
      </c>
      <c r="F837" s="15">
        <v>274138</v>
      </c>
      <c r="G837" s="15" t="s">
        <v>127</v>
      </c>
      <c r="H837" s="15">
        <v>14793.4</v>
      </c>
      <c r="I837" s="30">
        <v>383.65</v>
      </c>
      <c r="J837" s="30">
        <v>95.91</v>
      </c>
      <c r="K837" s="15">
        <v>0.65</v>
      </c>
      <c r="L837" s="130">
        <v>2</v>
      </c>
    </row>
    <row r="838" spans="1:12" x14ac:dyDescent="0.2">
      <c r="A838" s="129">
        <v>30</v>
      </c>
      <c r="B838" s="15" t="s">
        <v>329</v>
      </c>
      <c r="C838" s="15">
        <v>5008</v>
      </c>
      <c r="D838" s="15">
        <v>390000</v>
      </c>
      <c r="E838" s="15" t="s">
        <v>414</v>
      </c>
      <c r="F838" s="15">
        <v>274138</v>
      </c>
      <c r="G838" s="15" t="s">
        <v>111</v>
      </c>
      <c r="H838" s="15">
        <v>14793.4</v>
      </c>
      <c r="I838" s="30">
        <v>270.05</v>
      </c>
      <c r="J838" s="30">
        <v>67.510000000000005</v>
      </c>
      <c r="K838" s="15">
        <v>0.46</v>
      </c>
      <c r="L838" s="130">
        <v>2</v>
      </c>
    </row>
    <row r="839" spans="1:12" x14ac:dyDescent="0.2">
      <c r="A839" s="129">
        <v>30</v>
      </c>
      <c r="B839" s="15" t="s">
        <v>329</v>
      </c>
      <c r="C839" s="15">
        <v>5008</v>
      </c>
      <c r="D839" s="15">
        <v>390000</v>
      </c>
      <c r="E839" s="15" t="s">
        <v>414</v>
      </c>
      <c r="F839" s="15">
        <v>274144</v>
      </c>
      <c r="G839" s="15" t="s">
        <v>331</v>
      </c>
      <c r="H839" s="15">
        <v>14741.34</v>
      </c>
      <c r="I839" s="30">
        <v>182.52</v>
      </c>
      <c r="J839" s="30">
        <v>45.63</v>
      </c>
      <c r="K839" s="15">
        <v>0.31</v>
      </c>
      <c r="L839" s="130">
        <v>1</v>
      </c>
    </row>
    <row r="840" spans="1:12" x14ac:dyDescent="0.2">
      <c r="A840" s="129">
        <v>30</v>
      </c>
      <c r="B840" s="15" t="s">
        <v>329</v>
      </c>
      <c r="C840" s="15">
        <v>5008</v>
      </c>
      <c r="D840" s="15">
        <v>390000</v>
      </c>
      <c r="E840" s="15" t="s">
        <v>414</v>
      </c>
      <c r="F840" s="15">
        <v>274144</v>
      </c>
      <c r="G840" s="15" t="s">
        <v>332</v>
      </c>
      <c r="H840" s="15">
        <v>14741.34</v>
      </c>
      <c r="I840" s="30">
        <v>182.52</v>
      </c>
      <c r="J840" s="30">
        <v>45.63</v>
      </c>
      <c r="K840" s="15">
        <v>0.31</v>
      </c>
      <c r="L840" s="130">
        <v>1</v>
      </c>
    </row>
    <row r="841" spans="1:12" x14ac:dyDescent="0.2">
      <c r="A841" s="129">
        <v>30</v>
      </c>
      <c r="B841" s="15" t="s">
        <v>329</v>
      </c>
      <c r="C841" s="15">
        <v>5008</v>
      </c>
      <c r="D841" s="15">
        <v>390000</v>
      </c>
      <c r="E841" s="15" t="s">
        <v>414</v>
      </c>
      <c r="F841" s="15">
        <v>274144</v>
      </c>
      <c r="G841" s="15" t="s">
        <v>127</v>
      </c>
      <c r="H841" s="15">
        <v>14741.34</v>
      </c>
      <c r="I841" s="30">
        <v>191.83</v>
      </c>
      <c r="J841" s="30">
        <v>47.96</v>
      </c>
      <c r="K841" s="15">
        <v>0.33</v>
      </c>
      <c r="L841" s="130">
        <v>1</v>
      </c>
    </row>
    <row r="842" spans="1:12" x14ac:dyDescent="0.2">
      <c r="A842" s="129">
        <v>30</v>
      </c>
      <c r="B842" s="15" t="s">
        <v>329</v>
      </c>
      <c r="C842" s="15">
        <v>5008</v>
      </c>
      <c r="D842" s="15">
        <v>390000</v>
      </c>
      <c r="E842" s="15" t="s">
        <v>414</v>
      </c>
      <c r="F842" s="15">
        <v>274156</v>
      </c>
      <c r="G842" s="15" t="s">
        <v>331</v>
      </c>
      <c r="H842" s="15">
        <v>13856.45</v>
      </c>
      <c r="I842" s="30">
        <v>365.03</v>
      </c>
      <c r="J842" s="30">
        <v>91.26</v>
      </c>
      <c r="K842" s="15">
        <v>0.66</v>
      </c>
      <c r="L842" s="130">
        <v>2</v>
      </c>
    </row>
    <row r="843" spans="1:12" x14ac:dyDescent="0.2">
      <c r="A843" s="129">
        <v>30</v>
      </c>
      <c r="B843" s="15" t="s">
        <v>329</v>
      </c>
      <c r="C843" s="15">
        <v>5008</v>
      </c>
      <c r="D843" s="15">
        <v>390000</v>
      </c>
      <c r="E843" s="15" t="s">
        <v>414</v>
      </c>
      <c r="F843" s="15">
        <v>274234</v>
      </c>
      <c r="G843" s="15" t="s">
        <v>111</v>
      </c>
      <c r="H843" s="15">
        <v>7048.41</v>
      </c>
      <c r="I843" s="30">
        <v>405.07</v>
      </c>
      <c r="J843" s="30">
        <v>101.27</v>
      </c>
      <c r="K843" s="15">
        <v>1.44</v>
      </c>
      <c r="L843" s="130">
        <v>3</v>
      </c>
    </row>
    <row r="844" spans="1:12" x14ac:dyDescent="0.2">
      <c r="A844" s="129">
        <v>30</v>
      </c>
      <c r="B844" s="15" t="s">
        <v>329</v>
      </c>
      <c r="C844" s="15">
        <v>5008</v>
      </c>
      <c r="D844" s="15">
        <v>390000</v>
      </c>
      <c r="E844" s="15" t="s">
        <v>414</v>
      </c>
      <c r="F844" s="15">
        <v>274235</v>
      </c>
      <c r="G844" s="15" t="s">
        <v>331</v>
      </c>
      <c r="H844" s="15">
        <v>7869.34</v>
      </c>
      <c r="I844" s="30">
        <v>182.52</v>
      </c>
      <c r="J844" s="30">
        <v>45.63</v>
      </c>
      <c r="K844" s="15">
        <v>0.57999999999999996</v>
      </c>
      <c r="L844" s="130">
        <v>1</v>
      </c>
    </row>
    <row r="845" spans="1:12" x14ac:dyDescent="0.2">
      <c r="A845" s="129">
        <v>30</v>
      </c>
      <c r="B845" s="15" t="s">
        <v>329</v>
      </c>
      <c r="C845" s="15">
        <v>5008</v>
      </c>
      <c r="D845" s="15">
        <v>390000</v>
      </c>
      <c r="E845" s="15" t="s">
        <v>414</v>
      </c>
      <c r="F845" s="15">
        <v>274235</v>
      </c>
      <c r="G845" s="15" t="s">
        <v>332</v>
      </c>
      <c r="H845" s="15">
        <v>7869.34</v>
      </c>
      <c r="I845" s="30">
        <v>365.03</v>
      </c>
      <c r="J845" s="30">
        <v>91.26</v>
      </c>
      <c r="K845" s="15">
        <v>1.1599999999999999</v>
      </c>
      <c r="L845" s="130">
        <v>2</v>
      </c>
    </row>
    <row r="846" spans="1:12" x14ac:dyDescent="0.2">
      <c r="A846" s="129">
        <v>30</v>
      </c>
      <c r="B846" s="15" t="s">
        <v>329</v>
      </c>
      <c r="C846" s="15">
        <v>5008</v>
      </c>
      <c r="D846" s="15">
        <v>390000</v>
      </c>
      <c r="E846" s="15" t="s">
        <v>414</v>
      </c>
      <c r="F846" s="15">
        <v>274235</v>
      </c>
      <c r="G846" s="15" t="s">
        <v>111</v>
      </c>
      <c r="H846" s="15">
        <v>7869.34</v>
      </c>
      <c r="I846" s="30">
        <v>270.05</v>
      </c>
      <c r="J846" s="30">
        <v>67.510000000000005</v>
      </c>
      <c r="K846" s="15">
        <v>0.86</v>
      </c>
      <c r="L846" s="130">
        <v>2</v>
      </c>
    </row>
    <row r="847" spans="1:12" x14ac:dyDescent="0.2">
      <c r="A847" s="129">
        <v>30</v>
      </c>
      <c r="B847" s="15" t="s">
        <v>329</v>
      </c>
      <c r="C847" s="15">
        <v>5008</v>
      </c>
      <c r="D847" s="15">
        <v>390000</v>
      </c>
      <c r="E847" s="15" t="s">
        <v>414</v>
      </c>
      <c r="F847" s="15">
        <v>274246</v>
      </c>
      <c r="G847" s="15" t="s">
        <v>331</v>
      </c>
      <c r="H847" s="15">
        <v>16197.08</v>
      </c>
      <c r="I847" s="30">
        <v>182.52</v>
      </c>
      <c r="J847" s="30">
        <v>45.63</v>
      </c>
      <c r="K847" s="15">
        <v>0.28000000000000003</v>
      </c>
      <c r="L847" s="130">
        <v>1</v>
      </c>
    </row>
    <row r="848" spans="1:12" x14ac:dyDescent="0.2">
      <c r="A848" s="129">
        <v>30</v>
      </c>
      <c r="B848" s="15" t="s">
        <v>329</v>
      </c>
      <c r="C848" s="15">
        <v>5008</v>
      </c>
      <c r="D848" s="15">
        <v>390000</v>
      </c>
      <c r="E848" s="15" t="s">
        <v>414</v>
      </c>
      <c r="F848" s="15">
        <v>274246</v>
      </c>
      <c r="G848" s="15" t="s">
        <v>332</v>
      </c>
      <c r="H848" s="15">
        <v>16197.08</v>
      </c>
      <c r="I848" s="30">
        <v>182.52</v>
      </c>
      <c r="J848" s="30">
        <v>45.63</v>
      </c>
      <c r="K848" s="15">
        <v>0.28000000000000003</v>
      </c>
      <c r="L848" s="130">
        <v>1</v>
      </c>
    </row>
    <row r="849" spans="1:12" x14ac:dyDescent="0.2">
      <c r="A849" s="129">
        <v>30</v>
      </c>
      <c r="B849" s="15" t="s">
        <v>329</v>
      </c>
      <c r="C849" s="15">
        <v>5008</v>
      </c>
      <c r="D849" s="15">
        <v>390000</v>
      </c>
      <c r="E849" s="15" t="s">
        <v>414</v>
      </c>
      <c r="F849" s="15">
        <v>274246</v>
      </c>
      <c r="G849" s="15" t="s">
        <v>127</v>
      </c>
      <c r="H849" s="15">
        <v>16197.08</v>
      </c>
      <c r="I849" s="30">
        <v>383.65</v>
      </c>
      <c r="J849" s="30">
        <v>95.91</v>
      </c>
      <c r="K849" s="15">
        <v>0.59</v>
      </c>
      <c r="L849" s="130">
        <v>2</v>
      </c>
    </row>
    <row r="850" spans="1:12" x14ac:dyDescent="0.2">
      <c r="A850" s="129">
        <v>30</v>
      </c>
      <c r="B850" s="15" t="s">
        <v>329</v>
      </c>
      <c r="C850" s="15">
        <v>5008</v>
      </c>
      <c r="D850" s="15">
        <v>390000</v>
      </c>
      <c r="E850" s="15" t="s">
        <v>414</v>
      </c>
      <c r="F850" s="15">
        <v>274246</v>
      </c>
      <c r="G850" s="15" t="s">
        <v>111</v>
      </c>
      <c r="H850" s="15">
        <v>16197.08</v>
      </c>
      <c r="I850" s="30">
        <v>135.02000000000001</v>
      </c>
      <c r="J850" s="30">
        <v>33.76</v>
      </c>
      <c r="K850" s="15">
        <v>0.21</v>
      </c>
      <c r="L850" s="130">
        <v>1</v>
      </c>
    </row>
    <row r="851" spans="1:12" x14ac:dyDescent="0.2">
      <c r="A851" s="129">
        <v>30</v>
      </c>
      <c r="B851" s="15" t="s">
        <v>329</v>
      </c>
      <c r="C851" s="15">
        <v>5008</v>
      </c>
      <c r="D851" s="15">
        <v>390000</v>
      </c>
      <c r="E851" s="15" t="s">
        <v>414</v>
      </c>
      <c r="F851" s="15">
        <v>274396</v>
      </c>
      <c r="G851" s="15" t="s">
        <v>111</v>
      </c>
      <c r="H851" s="15">
        <v>375.88</v>
      </c>
      <c r="I851" s="30">
        <v>135.02000000000001</v>
      </c>
      <c r="J851" s="30">
        <v>33.76</v>
      </c>
      <c r="K851" s="15">
        <v>8.98</v>
      </c>
      <c r="L851" s="130">
        <v>1</v>
      </c>
    </row>
    <row r="852" spans="1:12" x14ac:dyDescent="0.2">
      <c r="A852" s="129">
        <v>30</v>
      </c>
      <c r="B852" s="15" t="s">
        <v>329</v>
      </c>
      <c r="C852" s="15">
        <v>5008</v>
      </c>
      <c r="D852" s="15">
        <v>390000</v>
      </c>
      <c r="E852" s="15" t="s">
        <v>414</v>
      </c>
      <c r="F852" s="15">
        <v>274396</v>
      </c>
      <c r="G852" s="15" t="s">
        <v>127</v>
      </c>
      <c r="H852" s="15">
        <v>375.88</v>
      </c>
      <c r="I852" s="30">
        <v>191.83</v>
      </c>
      <c r="J852" s="30">
        <v>47.96</v>
      </c>
      <c r="K852" s="15">
        <v>12.76</v>
      </c>
      <c r="L852" s="130">
        <v>1</v>
      </c>
    </row>
    <row r="853" spans="1:12" x14ac:dyDescent="0.2">
      <c r="A853" s="129">
        <v>30</v>
      </c>
      <c r="B853" s="15" t="s">
        <v>329</v>
      </c>
      <c r="C853" s="15">
        <v>5008</v>
      </c>
      <c r="D853" s="15">
        <v>390000</v>
      </c>
      <c r="E853" s="15" t="s">
        <v>414</v>
      </c>
      <c r="F853" s="15">
        <v>274397</v>
      </c>
      <c r="G853" s="15" t="s">
        <v>111</v>
      </c>
      <c r="H853" s="15">
        <v>375.88</v>
      </c>
      <c r="I853" s="30">
        <v>135.02000000000001</v>
      </c>
      <c r="J853" s="30">
        <v>33.76</v>
      </c>
      <c r="K853" s="15">
        <v>8.98</v>
      </c>
      <c r="L853" s="130">
        <v>1</v>
      </c>
    </row>
    <row r="854" spans="1:12" x14ac:dyDescent="0.2">
      <c r="A854" s="129">
        <v>30</v>
      </c>
      <c r="B854" s="15" t="s">
        <v>329</v>
      </c>
      <c r="C854" s="15">
        <v>5008</v>
      </c>
      <c r="D854" s="15">
        <v>390000</v>
      </c>
      <c r="E854" s="15" t="s">
        <v>414</v>
      </c>
      <c r="F854" s="15">
        <v>274397</v>
      </c>
      <c r="G854" s="15" t="s">
        <v>127</v>
      </c>
      <c r="H854" s="15">
        <v>375.88</v>
      </c>
      <c r="I854" s="30">
        <v>191.83</v>
      </c>
      <c r="J854" s="30">
        <v>47.96</v>
      </c>
      <c r="K854" s="15">
        <v>12.76</v>
      </c>
      <c r="L854" s="130">
        <v>1</v>
      </c>
    </row>
    <row r="855" spans="1:12" x14ac:dyDescent="0.2">
      <c r="A855" s="129">
        <v>30</v>
      </c>
      <c r="B855" s="15" t="s">
        <v>329</v>
      </c>
      <c r="C855" s="15">
        <v>5008</v>
      </c>
      <c r="D855" s="15">
        <v>390000</v>
      </c>
      <c r="E855" s="15" t="s">
        <v>414</v>
      </c>
      <c r="F855" s="15">
        <v>274398</v>
      </c>
      <c r="G855" s="15" t="s">
        <v>111</v>
      </c>
      <c r="H855" s="15">
        <v>375.88</v>
      </c>
      <c r="I855" s="30">
        <v>135.02000000000001</v>
      </c>
      <c r="J855" s="30">
        <v>33.76</v>
      </c>
      <c r="K855" s="15">
        <v>8.98</v>
      </c>
      <c r="L855" s="130">
        <v>1</v>
      </c>
    </row>
    <row r="856" spans="1:12" x14ac:dyDescent="0.2">
      <c r="A856" s="129">
        <v>30</v>
      </c>
      <c r="B856" s="15" t="s">
        <v>329</v>
      </c>
      <c r="C856" s="15">
        <v>5008</v>
      </c>
      <c r="D856" s="15">
        <v>390000</v>
      </c>
      <c r="E856" s="15" t="s">
        <v>414</v>
      </c>
      <c r="F856" s="15">
        <v>274398</v>
      </c>
      <c r="G856" s="15" t="s">
        <v>127</v>
      </c>
      <c r="H856" s="15">
        <v>375.88</v>
      </c>
      <c r="I856" s="30">
        <v>191.83</v>
      </c>
      <c r="J856" s="30">
        <v>47.96</v>
      </c>
      <c r="K856" s="15">
        <v>12.76</v>
      </c>
      <c r="L856" s="130">
        <v>1</v>
      </c>
    </row>
    <row r="857" spans="1:12" x14ac:dyDescent="0.2">
      <c r="A857" s="129">
        <v>30</v>
      </c>
      <c r="B857" s="15" t="s">
        <v>329</v>
      </c>
      <c r="C857" s="15">
        <v>5008</v>
      </c>
      <c r="D857" s="15">
        <v>390000</v>
      </c>
      <c r="E857" s="15" t="s">
        <v>414</v>
      </c>
      <c r="F857" s="15">
        <v>274399</v>
      </c>
      <c r="G857" s="15" t="s">
        <v>111</v>
      </c>
      <c r="H857" s="15">
        <v>375.88</v>
      </c>
      <c r="I857" s="30">
        <v>135.02000000000001</v>
      </c>
      <c r="J857" s="30">
        <v>33.76</v>
      </c>
      <c r="K857" s="15">
        <v>8.98</v>
      </c>
      <c r="L857" s="130">
        <v>1</v>
      </c>
    </row>
    <row r="858" spans="1:12" x14ac:dyDescent="0.2">
      <c r="A858" s="129">
        <v>30</v>
      </c>
      <c r="B858" s="15" t="s">
        <v>329</v>
      </c>
      <c r="C858" s="15">
        <v>5008</v>
      </c>
      <c r="D858" s="15">
        <v>390000</v>
      </c>
      <c r="E858" s="15" t="s">
        <v>414</v>
      </c>
      <c r="F858" s="15">
        <v>274399</v>
      </c>
      <c r="G858" s="15" t="s">
        <v>127</v>
      </c>
      <c r="H858" s="15">
        <v>375.88</v>
      </c>
      <c r="I858" s="30">
        <v>191.83</v>
      </c>
      <c r="J858" s="30">
        <v>47.96</v>
      </c>
      <c r="K858" s="15">
        <v>12.76</v>
      </c>
      <c r="L858" s="130">
        <v>1</v>
      </c>
    </row>
    <row r="859" spans="1:12" x14ac:dyDescent="0.2">
      <c r="A859" s="129">
        <v>30</v>
      </c>
      <c r="B859" s="15" t="s">
        <v>329</v>
      </c>
      <c r="C859" s="15">
        <v>5008</v>
      </c>
      <c r="D859" s="15">
        <v>390000</v>
      </c>
      <c r="E859" s="15" t="s">
        <v>414</v>
      </c>
      <c r="F859" s="15">
        <v>274400</v>
      </c>
      <c r="G859" s="15" t="s">
        <v>111</v>
      </c>
      <c r="H859" s="15">
        <v>375.88</v>
      </c>
      <c r="I859" s="30">
        <v>135.02000000000001</v>
      </c>
      <c r="J859" s="30">
        <v>33.76</v>
      </c>
      <c r="K859" s="15">
        <v>8.98</v>
      </c>
      <c r="L859" s="130">
        <v>1</v>
      </c>
    </row>
    <row r="860" spans="1:12" x14ac:dyDescent="0.2">
      <c r="A860" s="129">
        <v>30</v>
      </c>
      <c r="B860" s="15" t="s">
        <v>329</v>
      </c>
      <c r="C860" s="15">
        <v>5008</v>
      </c>
      <c r="D860" s="15">
        <v>390000</v>
      </c>
      <c r="E860" s="15" t="s">
        <v>414</v>
      </c>
      <c r="F860" s="15">
        <v>274400</v>
      </c>
      <c r="G860" s="15" t="s">
        <v>127</v>
      </c>
      <c r="H860" s="15">
        <v>375.88</v>
      </c>
      <c r="I860" s="30">
        <v>191.83</v>
      </c>
      <c r="J860" s="30">
        <v>47.96</v>
      </c>
      <c r="K860" s="15">
        <v>12.76</v>
      </c>
      <c r="L860" s="130">
        <v>1</v>
      </c>
    </row>
    <row r="861" spans="1:12" x14ac:dyDescent="0.2">
      <c r="A861" s="129">
        <v>30</v>
      </c>
      <c r="B861" s="15" t="s">
        <v>329</v>
      </c>
      <c r="C861" s="15">
        <v>5008</v>
      </c>
      <c r="D861" s="15">
        <v>390000</v>
      </c>
      <c r="E861" s="15" t="s">
        <v>414</v>
      </c>
      <c r="F861" s="15">
        <v>274401</v>
      </c>
      <c r="G861" s="15" t="s">
        <v>111</v>
      </c>
      <c r="H861" s="15">
        <v>375.88</v>
      </c>
      <c r="I861" s="30">
        <v>135.02000000000001</v>
      </c>
      <c r="J861" s="30">
        <v>33.76</v>
      </c>
      <c r="K861" s="15">
        <v>8.98</v>
      </c>
      <c r="L861" s="130">
        <v>1</v>
      </c>
    </row>
    <row r="862" spans="1:12" x14ac:dyDescent="0.2">
      <c r="A862" s="129">
        <v>30</v>
      </c>
      <c r="B862" s="15" t="s">
        <v>329</v>
      </c>
      <c r="C862" s="15">
        <v>5008</v>
      </c>
      <c r="D862" s="15">
        <v>390000</v>
      </c>
      <c r="E862" s="15" t="s">
        <v>414</v>
      </c>
      <c r="F862" s="15">
        <v>274401</v>
      </c>
      <c r="G862" s="15" t="s">
        <v>127</v>
      </c>
      <c r="H862" s="15">
        <v>375.88</v>
      </c>
      <c r="I862" s="30">
        <v>191.83</v>
      </c>
      <c r="J862" s="30">
        <v>47.96</v>
      </c>
      <c r="K862" s="15">
        <v>12.76</v>
      </c>
      <c r="L862" s="130">
        <v>1</v>
      </c>
    </row>
    <row r="863" spans="1:12" x14ac:dyDescent="0.2">
      <c r="A863" s="129">
        <v>30</v>
      </c>
      <c r="B863" s="15" t="s">
        <v>329</v>
      </c>
      <c r="C863" s="15">
        <v>5008</v>
      </c>
      <c r="D863" s="15">
        <v>390000</v>
      </c>
      <c r="E863" s="15" t="s">
        <v>414</v>
      </c>
      <c r="F863" s="15">
        <v>274402</v>
      </c>
      <c r="G863" s="15" t="s">
        <v>111</v>
      </c>
      <c r="H863" s="15">
        <v>375.88</v>
      </c>
      <c r="I863" s="30">
        <v>135.02000000000001</v>
      </c>
      <c r="J863" s="30">
        <v>33.76</v>
      </c>
      <c r="K863" s="15">
        <v>8.98</v>
      </c>
      <c r="L863" s="130">
        <v>1</v>
      </c>
    </row>
    <row r="864" spans="1:12" x14ac:dyDescent="0.2">
      <c r="A864" s="129">
        <v>30</v>
      </c>
      <c r="B864" s="15" t="s">
        <v>329</v>
      </c>
      <c r="C864" s="15">
        <v>5008</v>
      </c>
      <c r="D864" s="15">
        <v>390000</v>
      </c>
      <c r="E864" s="15" t="s">
        <v>414</v>
      </c>
      <c r="F864" s="15">
        <v>274402</v>
      </c>
      <c r="G864" s="15" t="s">
        <v>127</v>
      </c>
      <c r="H864" s="15">
        <v>375.88</v>
      </c>
      <c r="I864" s="30">
        <v>191.83</v>
      </c>
      <c r="J864" s="30">
        <v>47.96</v>
      </c>
      <c r="K864" s="15">
        <v>12.76</v>
      </c>
      <c r="L864" s="130">
        <v>1</v>
      </c>
    </row>
    <row r="865" spans="1:12" x14ac:dyDescent="0.2">
      <c r="A865" s="129">
        <v>30</v>
      </c>
      <c r="B865" s="15" t="s">
        <v>329</v>
      </c>
      <c r="C865" s="15">
        <v>5008</v>
      </c>
      <c r="D865" s="15">
        <v>390000</v>
      </c>
      <c r="E865" s="15" t="s">
        <v>414</v>
      </c>
      <c r="F865" s="15">
        <v>274403</v>
      </c>
      <c r="G865" s="15" t="s">
        <v>111</v>
      </c>
      <c r="H865" s="15">
        <v>375.88</v>
      </c>
      <c r="I865" s="30">
        <v>135.02000000000001</v>
      </c>
      <c r="J865" s="30">
        <v>33.76</v>
      </c>
      <c r="K865" s="15">
        <v>8.98</v>
      </c>
      <c r="L865" s="130">
        <v>1</v>
      </c>
    </row>
    <row r="866" spans="1:12" x14ac:dyDescent="0.2">
      <c r="A866" s="129">
        <v>30</v>
      </c>
      <c r="B866" s="15" t="s">
        <v>329</v>
      </c>
      <c r="C866" s="15">
        <v>5008</v>
      </c>
      <c r="D866" s="15">
        <v>390000</v>
      </c>
      <c r="E866" s="15" t="s">
        <v>414</v>
      </c>
      <c r="F866" s="15">
        <v>274403</v>
      </c>
      <c r="G866" s="15" t="s">
        <v>127</v>
      </c>
      <c r="H866" s="15">
        <v>375.88</v>
      </c>
      <c r="I866" s="30">
        <v>191.83</v>
      </c>
      <c r="J866" s="30">
        <v>47.96</v>
      </c>
      <c r="K866" s="15">
        <v>12.76</v>
      </c>
      <c r="L866" s="130">
        <v>1</v>
      </c>
    </row>
    <row r="867" spans="1:12" x14ac:dyDescent="0.2">
      <c r="A867" s="129">
        <v>30</v>
      </c>
      <c r="B867" s="15" t="s">
        <v>329</v>
      </c>
      <c r="C867" s="15">
        <v>5008</v>
      </c>
      <c r="D867" s="15">
        <v>390000</v>
      </c>
      <c r="E867" s="15" t="s">
        <v>414</v>
      </c>
      <c r="F867" s="15">
        <v>274434</v>
      </c>
      <c r="G867" s="15" t="s">
        <v>111</v>
      </c>
      <c r="H867" s="15">
        <v>375.88</v>
      </c>
      <c r="I867" s="30">
        <v>135.02000000000001</v>
      </c>
      <c r="J867" s="30">
        <v>33.76</v>
      </c>
      <c r="K867" s="15">
        <v>8.98</v>
      </c>
      <c r="L867" s="130">
        <v>1</v>
      </c>
    </row>
    <row r="868" spans="1:12" x14ac:dyDescent="0.2">
      <c r="A868" s="129">
        <v>30</v>
      </c>
      <c r="B868" s="15" t="s">
        <v>329</v>
      </c>
      <c r="C868" s="15">
        <v>5008</v>
      </c>
      <c r="D868" s="15">
        <v>390000</v>
      </c>
      <c r="E868" s="15" t="s">
        <v>414</v>
      </c>
      <c r="F868" s="15">
        <v>274434</v>
      </c>
      <c r="G868" s="15" t="s">
        <v>127</v>
      </c>
      <c r="H868" s="15">
        <v>375.88</v>
      </c>
      <c r="I868" s="30">
        <v>191.83</v>
      </c>
      <c r="J868" s="30">
        <v>47.96</v>
      </c>
      <c r="K868" s="15">
        <v>12.76</v>
      </c>
      <c r="L868" s="130">
        <v>1</v>
      </c>
    </row>
    <row r="869" spans="1:12" x14ac:dyDescent="0.2">
      <c r="A869" s="129">
        <v>30</v>
      </c>
      <c r="B869" s="15" t="s">
        <v>329</v>
      </c>
      <c r="C869" s="15">
        <v>5008</v>
      </c>
      <c r="D869" s="15">
        <v>390000</v>
      </c>
      <c r="E869" s="15" t="s">
        <v>414</v>
      </c>
      <c r="F869" s="15">
        <v>274435</v>
      </c>
      <c r="G869" s="15" t="s">
        <v>111</v>
      </c>
      <c r="H869" s="15">
        <v>375.88</v>
      </c>
      <c r="I869" s="30">
        <v>135.02000000000001</v>
      </c>
      <c r="J869" s="30">
        <v>33.76</v>
      </c>
      <c r="K869" s="15">
        <v>8.98</v>
      </c>
      <c r="L869" s="130">
        <v>1</v>
      </c>
    </row>
    <row r="870" spans="1:12" x14ac:dyDescent="0.2">
      <c r="A870" s="129">
        <v>30</v>
      </c>
      <c r="B870" s="15" t="s">
        <v>329</v>
      </c>
      <c r="C870" s="15">
        <v>5008</v>
      </c>
      <c r="D870" s="15">
        <v>390000</v>
      </c>
      <c r="E870" s="15" t="s">
        <v>414</v>
      </c>
      <c r="F870" s="15">
        <v>274435</v>
      </c>
      <c r="G870" s="15" t="s">
        <v>127</v>
      </c>
      <c r="H870" s="15">
        <v>375.88</v>
      </c>
      <c r="I870" s="30">
        <v>191.83</v>
      </c>
      <c r="J870" s="30">
        <v>47.96</v>
      </c>
      <c r="K870" s="15">
        <v>12.76</v>
      </c>
      <c r="L870" s="130">
        <v>1</v>
      </c>
    </row>
    <row r="871" spans="1:12" x14ac:dyDescent="0.2">
      <c r="A871" s="129">
        <v>30</v>
      </c>
      <c r="B871" s="15" t="s">
        <v>329</v>
      </c>
      <c r="C871" s="15">
        <v>5008</v>
      </c>
      <c r="D871" s="15">
        <v>390000</v>
      </c>
      <c r="E871" s="15" t="s">
        <v>414</v>
      </c>
      <c r="F871" s="15">
        <v>274436</v>
      </c>
      <c r="G871" s="15" t="s">
        <v>111</v>
      </c>
      <c r="H871" s="15">
        <v>375.88</v>
      </c>
      <c r="I871" s="30">
        <v>135.02000000000001</v>
      </c>
      <c r="J871" s="30">
        <v>33.76</v>
      </c>
      <c r="K871" s="15">
        <v>8.98</v>
      </c>
      <c r="L871" s="130">
        <v>1</v>
      </c>
    </row>
    <row r="872" spans="1:12" x14ac:dyDescent="0.2">
      <c r="A872" s="129">
        <v>30</v>
      </c>
      <c r="B872" s="15" t="s">
        <v>329</v>
      </c>
      <c r="C872" s="15">
        <v>5008</v>
      </c>
      <c r="D872" s="15">
        <v>390000</v>
      </c>
      <c r="E872" s="15" t="s">
        <v>414</v>
      </c>
      <c r="F872" s="15">
        <v>274436</v>
      </c>
      <c r="G872" s="15" t="s">
        <v>127</v>
      </c>
      <c r="H872" s="15">
        <v>375.88</v>
      </c>
      <c r="I872" s="30">
        <v>191.83</v>
      </c>
      <c r="J872" s="30">
        <v>47.96</v>
      </c>
      <c r="K872" s="15">
        <v>12.76</v>
      </c>
      <c r="L872" s="130">
        <v>1</v>
      </c>
    </row>
    <row r="873" spans="1:12" x14ac:dyDescent="0.2">
      <c r="A873" s="129">
        <v>30</v>
      </c>
      <c r="B873" s="15" t="s">
        <v>329</v>
      </c>
      <c r="C873" s="15">
        <v>5008</v>
      </c>
      <c r="D873" s="15">
        <v>390000</v>
      </c>
      <c r="E873" s="15" t="s">
        <v>414</v>
      </c>
      <c r="F873" s="15">
        <v>274437</v>
      </c>
      <c r="G873" s="15" t="s">
        <v>111</v>
      </c>
      <c r="H873" s="15">
        <v>375.88</v>
      </c>
      <c r="I873" s="30">
        <v>135.02000000000001</v>
      </c>
      <c r="J873" s="30">
        <v>33.76</v>
      </c>
      <c r="K873" s="15">
        <v>8.98</v>
      </c>
      <c r="L873" s="130">
        <v>1</v>
      </c>
    </row>
    <row r="874" spans="1:12" x14ac:dyDescent="0.2">
      <c r="A874" s="129">
        <v>30</v>
      </c>
      <c r="B874" s="15" t="s">
        <v>329</v>
      </c>
      <c r="C874" s="15">
        <v>5008</v>
      </c>
      <c r="D874" s="15">
        <v>390000</v>
      </c>
      <c r="E874" s="15" t="s">
        <v>414</v>
      </c>
      <c r="F874" s="15">
        <v>274437</v>
      </c>
      <c r="G874" s="15" t="s">
        <v>127</v>
      </c>
      <c r="H874" s="15">
        <v>375.88</v>
      </c>
      <c r="I874" s="30">
        <v>191.83</v>
      </c>
      <c r="J874" s="30">
        <v>47.96</v>
      </c>
      <c r="K874" s="15">
        <v>12.76</v>
      </c>
      <c r="L874" s="130">
        <v>1</v>
      </c>
    </row>
    <row r="875" spans="1:12" x14ac:dyDescent="0.2">
      <c r="A875" s="129">
        <v>30</v>
      </c>
      <c r="B875" s="15" t="s">
        <v>329</v>
      </c>
      <c r="C875" s="15">
        <v>5008</v>
      </c>
      <c r="D875" s="15">
        <v>390000</v>
      </c>
      <c r="E875" s="15" t="s">
        <v>414</v>
      </c>
      <c r="F875" s="15">
        <v>274438</v>
      </c>
      <c r="G875" s="15" t="s">
        <v>111</v>
      </c>
      <c r="H875" s="15">
        <v>375.88</v>
      </c>
      <c r="I875" s="30">
        <v>135.02000000000001</v>
      </c>
      <c r="J875" s="30">
        <v>33.76</v>
      </c>
      <c r="K875" s="15">
        <v>8.98</v>
      </c>
      <c r="L875" s="130">
        <v>1</v>
      </c>
    </row>
    <row r="876" spans="1:12" x14ac:dyDescent="0.2">
      <c r="A876" s="129">
        <v>30</v>
      </c>
      <c r="B876" s="15" t="s">
        <v>329</v>
      </c>
      <c r="C876" s="15">
        <v>5008</v>
      </c>
      <c r="D876" s="15">
        <v>390000</v>
      </c>
      <c r="E876" s="15" t="s">
        <v>414</v>
      </c>
      <c r="F876" s="15">
        <v>274438</v>
      </c>
      <c r="G876" s="15" t="s">
        <v>127</v>
      </c>
      <c r="H876" s="15">
        <v>375.88</v>
      </c>
      <c r="I876" s="30">
        <v>191.83</v>
      </c>
      <c r="J876" s="30">
        <v>47.96</v>
      </c>
      <c r="K876" s="15">
        <v>12.76</v>
      </c>
      <c r="L876" s="130">
        <v>1</v>
      </c>
    </row>
    <row r="877" spans="1:12" x14ac:dyDescent="0.2">
      <c r="A877" s="129">
        <v>30</v>
      </c>
      <c r="B877" s="15" t="s">
        <v>329</v>
      </c>
      <c r="C877" s="15">
        <v>5008</v>
      </c>
      <c r="D877" s="15">
        <v>390000</v>
      </c>
      <c r="E877" s="15" t="s">
        <v>414</v>
      </c>
      <c r="F877" s="15">
        <v>274444</v>
      </c>
      <c r="G877" s="15" t="s">
        <v>111</v>
      </c>
      <c r="H877" s="15">
        <v>375.88</v>
      </c>
      <c r="I877" s="30">
        <v>135.02000000000001</v>
      </c>
      <c r="J877" s="30">
        <v>33.76</v>
      </c>
      <c r="K877" s="15">
        <v>8.98</v>
      </c>
      <c r="L877" s="130">
        <v>1</v>
      </c>
    </row>
    <row r="878" spans="1:12" x14ac:dyDescent="0.2">
      <c r="A878" s="129">
        <v>30</v>
      </c>
      <c r="B878" s="15" t="s">
        <v>329</v>
      </c>
      <c r="C878" s="15">
        <v>5008</v>
      </c>
      <c r="D878" s="15">
        <v>390000</v>
      </c>
      <c r="E878" s="15" t="s">
        <v>414</v>
      </c>
      <c r="F878" s="15">
        <v>274444</v>
      </c>
      <c r="G878" s="15" t="s">
        <v>127</v>
      </c>
      <c r="H878" s="15">
        <v>375.88</v>
      </c>
      <c r="I878" s="30">
        <v>191.83</v>
      </c>
      <c r="J878" s="30">
        <v>47.96</v>
      </c>
      <c r="K878" s="15">
        <v>12.76</v>
      </c>
      <c r="L878" s="130">
        <v>1</v>
      </c>
    </row>
    <row r="879" spans="1:12" x14ac:dyDescent="0.2">
      <c r="A879" s="129">
        <v>30</v>
      </c>
      <c r="B879" s="15" t="s">
        <v>329</v>
      </c>
      <c r="C879" s="15">
        <v>5008</v>
      </c>
      <c r="D879" s="15">
        <v>390000</v>
      </c>
      <c r="E879" s="15" t="s">
        <v>414</v>
      </c>
      <c r="F879" s="15">
        <v>274470</v>
      </c>
      <c r="G879" s="15" t="s">
        <v>111</v>
      </c>
      <c r="H879" s="15">
        <v>375.88</v>
      </c>
      <c r="I879" s="30">
        <v>135.02000000000001</v>
      </c>
      <c r="J879" s="30">
        <v>33.76</v>
      </c>
      <c r="K879" s="15">
        <v>8.98</v>
      </c>
      <c r="L879" s="130">
        <v>1</v>
      </c>
    </row>
    <row r="880" spans="1:12" x14ac:dyDescent="0.2">
      <c r="A880" s="129">
        <v>30</v>
      </c>
      <c r="B880" s="15" t="s">
        <v>329</v>
      </c>
      <c r="C880" s="15">
        <v>5008</v>
      </c>
      <c r="D880" s="15">
        <v>390000</v>
      </c>
      <c r="E880" s="15" t="s">
        <v>414</v>
      </c>
      <c r="F880" s="15">
        <v>274470</v>
      </c>
      <c r="G880" s="15" t="s">
        <v>127</v>
      </c>
      <c r="H880" s="15">
        <v>375.88</v>
      </c>
      <c r="I880" s="30">
        <v>191.83</v>
      </c>
      <c r="J880" s="30">
        <v>47.96</v>
      </c>
      <c r="K880" s="15">
        <v>12.76</v>
      </c>
      <c r="L880" s="130">
        <v>1</v>
      </c>
    </row>
    <row r="881" spans="1:12" x14ac:dyDescent="0.2">
      <c r="A881" s="129">
        <v>30</v>
      </c>
      <c r="B881" s="15" t="s">
        <v>329</v>
      </c>
      <c r="C881" s="15">
        <v>5008</v>
      </c>
      <c r="D881" s="15">
        <v>390000</v>
      </c>
      <c r="E881" s="15" t="s">
        <v>414</v>
      </c>
      <c r="F881" s="15">
        <v>274471</v>
      </c>
      <c r="G881" s="15" t="s">
        <v>111</v>
      </c>
      <c r="H881" s="15">
        <v>375.88</v>
      </c>
      <c r="I881" s="30">
        <v>135.02000000000001</v>
      </c>
      <c r="J881" s="30">
        <v>33.76</v>
      </c>
      <c r="K881" s="15">
        <v>8.98</v>
      </c>
      <c r="L881" s="130">
        <v>1</v>
      </c>
    </row>
    <row r="882" spans="1:12" x14ac:dyDescent="0.2">
      <c r="A882" s="129">
        <v>30</v>
      </c>
      <c r="B882" s="15" t="s">
        <v>329</v>
      </c>
      <c r="C882" s="15">
        <v>5008</v>
      </c>
      <c r="D882" s="15">
        <v>390000</v>
      </c>
      <c r="E882" s="15" t="s">
        <v>414</v>
      </c>
      <c r="F882" s="15">
        <v>274471</v>
      </c>
      <c r="G882" s="15" t="s">
        <v>127</v>
      </c>
      <c r="H882" s="15">
        <v>375.88</v>
      </c>
      <c r="I882" s="30">
        <v>191.83</v>
      </c>
      <c r="J882" s="30">
        <v>47.96</v>
      </c>
      <c r="K882" s="15">
        <v>12.76</v>
      </c>
      <c r="L882" s="130">
        <v>1</v>
      </c>
    </row>
    <row r="883" spans="1:12" x14ac:dyDescent="0.2">
      <c r="A883" s="129">
        <v>30</v>
      </c>
      <c r="B883" s="15" t="s">
        <v>329</v>
      </c>
      <c r="C883" s="15">
        <v>5008</v>
      </c>
      <c r="D883" s="15">
        <v>390000</v>
      </c>
      <c r="E883" s="15" t="s">
        <v>414</v>
      </c>
      <c r="F883" s="15">
        <v>274511</v>
      </c>
      <c r="G883" s="15" t="s">
        <v>111</v>
      </c>
      <c r="H883" s="15">
        <v>375.88</v>
      </c>
      <c r="I883" s="30">
        <v>135.02000000000001</v>
      </c>
      <c r="J883" s="30">
        <v>33.76</v>
      </c>
      <c r="K883" s="15">
        <v>8.98</v>
      </c>
      <c r="L883" s="130">
        <v>1</v>
      </c>
    </row>
    <row r="884" spans="1:12" x14ac:dyDescent="0.2">
      <c r="A884" s="129">
        <v>30</v>
      </c>
      <c r="B884" s="15" t="s">
        <v>329</v>
      </c>
      <c r="C884" s="15">
        <v>5008</v>
      </c>
      <c r="D884" s="15">
        <v>390000</v>
      </c>
      <c r="E884" s="15" t="s">
        <v>414</v>
      </c>
      <c r="F884" s="15">
        <v>274511</v>
      </c>
      <c r="G884" s="15" t="s">
        <v>127</v>
      </c>
      <c r="H884" s="15">
        <v>375.88</v>
      </c>
      <c r="I884" s="30">
        <v>191.83</v>
      </c>
      <c r="J884" s="30">
        <v>47.96</v>
      </c>
      <c r="K884" s="15">
        <v>12.76</v>
      </c>
      <c r="L884" s="130">
        <v>1</v>
      </c>
    </row>
    <row r="885" spans="1:12" x14ac:dyDescent="0.2">
      <c r="A885" s="129">
        <v>30</v>
      </c>
      <c r="B885" s="15" t="s">
        <v>329</v>
      </c>
      <c r="C885" s="15">
        <v>5008</v>
      </c>
      <c r="D885" s="15">
        <v>390000</v>
      </c>
      <c r="E885" s="15" t="s">
        <v>414</v>
      </c>
      <c r="F885" s="15">
        <v>274512</v>
      </c>
      <c r="G885" s="15" t="s">
        <v>111</v>
      </c>
      <c r="H885" s="15">
        <v>375.88</v>
      </c>
      <c r="I885" s="30">
        <v>135.02000000000001</v>
      </c>
      <c r="J885" s="30">
        <v>33.76</v>
      </c>
      <c r="K885" s="15">
        <v>8.98</v>
      </c>
      <c r="L885" s="130">
        <v>1</v>
      </c>
    </row>
    <row r="886" spans="1:12" x14ac:dyDescent="0.2">
      <c r="A886" s="129">
        <v>30</v>
      </c>
      <c r="B886" s="15" t="s">
        <v>329</v>
      </c>
      <c r="C886" s="15">
        <v>5008</v>
      </c>
      <c r="D886" s="15">
        <v>390000</v>
      </c>
      <c r="E886" s="15" t="s">
        <v>414</v>
      </c>
      <c r="F886" s="15">
        <v>274512</v>
      </c>
      <c r="G886" s="15" t="s">
        <v>127</v>
      </c>
      <c r="H886" s="15">
        <v>375.88</v>
      </c>
      <c r="I886" s="30">
        <v>191.83</v>
      </c>
      <c r="J886" s="30">
        <v>47.96</v>
      </c>
      <c r="K886" s="15">
        <v>12.76</v>
      </c>
      <c r="L886" s="130">
        <v>1</v>
      </c>
    </row>
    <row r="887" spans="1:12" x14ac:dyDescent="0.2">
      <c r="A887" s="129">
        <v>30</v>
      </c>
      <c r="B887" s="15" t="s">
        <v>329</v>
      </c>
      <c r="C887" s="15">
        <v>5008</v>
      </c>
      <c r="D887" s="15">
        <v>390000</v>
      </c>
      <c r="E887" s="15" t="s">
        <v>414</v>
      </c>
      <c r="F887" s="15">
        <v>274513</v>
      </c>
      <c r="G887" s="15" t="s">
        <v>111</v>
      </c>
      <c r="H887" s="15">
        <v>375.88</v>
      </c>
      <c r="I887" s="30">
        <v>135.02000000000001</v>
      </c>
      <c r="J887" s="30">
        <v>33.76</v>
      </c>
      <c r="K887" s="15">
        <v>8.98</v>
      </c>
      <c r="L887" s="130">
        <v>1</v>
      </c>
    </row>
    <row r="888" spans="1:12" x14ac:dyDescent="0.2">
      <c r="A888" s="129">
        <v>30</v>
      </c>
      <c r="B888" s="15" t="s">
        <v>329</v>
      </c>
      <c r="C888" s="15">
        <v>5008</v>
      </c>
      <c r="D888" s="15">
        <v>390000</v>
      </c>
      <c r="E888" s="15" t="s">
        <v>414</v>
      </c>
      <c r="F888" s="15">
        <v>274513</v>
      </c>
      <c r="G888" s="15" t="s">
        <v>127</v>
      </c>
      <c r="H888" s="15">
        <v>375.88</v>
      </c>
      <c r="I888" s="30">
        <v>191.83</v>
      </c>
      <c r="J888" s="30">
        <v>47.96</v>
      </c>
      <c r="K888" s="15">
        <v>12.76</v>
      </c>
      <c r="L888" s="130">
        <v>1</v>
      </c>
    </row>
    <row r="889" spans="1:12" x14ac:dyDescent="0.2">
      <c r="A889" s="129">
        <v>30</v>
      </c>
      <c r="B889" s="15" t="s">
        <v>329</v>
      </c>
      <c r="C889" s="15">
        <v>5008</v>
      </c>
      <c r="D889" s="15">
        <v>390000</v>
      </c>
      <c r="E889" s="15" t="s">
        <v>414</v>
      </c>
      <c r="F889" s="15">
        <v>274515</v>
      </c>
      <c r="G889" s="15" t="s">
        <v>111</v>
      </c>
      <c r="H889" s="15">
        <v>375.88</v>
      </c>
      <c r="I889" s="30">
        <v>135.02000000000001</v>
      </c>
      <c r="J889" s="30">
        <v>33.76</v>
      </c>
      <c r="K889" s="15">
        <v>8.98</v>
      </c>
      <c r="L889" s="130">
        <v>1</v>
      </c>
    </row>
    <row r="890" spans="1:12" x14ac:dyDescent="0.2">
      <c r="A890" s="129">
        <v>30</v>
      </c>
      <c r="B890" s="15" t="s">
        <v>329</v>
      </c>
      <c r="C890" s="15">
        <v>5008</v>
      </c>
      <c r="D890" s="15">
        <v>390000</v>
      </c>
      <c r="E890" s="15" t="s">
        <v>414</v>
      </c>
      <c r="F890" s="15">
        <v>274515</v>
      </c>
      <c r="G890" s="15" t="s">
        <v>127</v>
      </c>
      <c r="H890" s="15">
        <v>375.88</v>
      </c>
      <c r="I890" s="30">
        <v>191.83</v>
      </c>
      <c r="J890" s="30">
        <v>47.96</v>
      </c>
      <c r="K890" s="15">
        <v>12.76</v>
      </c>
      <c r="L890" s="130">
        <v>1</v>
      </c>
    </row>
    <row r="891" spans="1:12" x14ac:dyDescent="0.2">
      <c r="A891" s="129">
        <v>30</v>
      </c>
      <c r="B891" s="15" t="s">
        <v>329</v>
      </c>
      <c r="C891" s="15">
        <v>5008</v>
      </c>
      <c r="D891" s="15">
        <v>390000</v>
      </c>
      <c r="E891" s="15" t="s">
        <v>414</v>
      </c>
      <c r="F891" s="15">
        <v>274567</v>
      </c>
      <c r="G891" s="15" t="s">
        <v>111</v>
      </c>
      <c r="H891" s="15">
        <v>375.88</v>
      </c>
      <c r="I891" s="30">
        <v>135.02000000000001</v>
      </c>
      <c r="J891" s="30">
        <v>33.76</v>
      </c>
      <c r="K891" s="15">
        <v>8.98</v>
      </c>
      <c r="L891" s="130">
        <v>1</v>
      </c>
    </row>
    <row r="892" spans="1:12" x14ac:dyDescent="0.2">
      <c r="A892" s="129">
        <v>30</v>
      </c>
      <c r="B892" s="15" t="s">
        <v>329</v>
      </c>
      <c r="C892" s="15">
        <v>5008</v>
      </c>
      <c r="D892" s="15">
        <v>390000</v>
      </c>
      <c r="E892" s="15" t="s">
        <v>414</v>
      </c>
      <c r="F892" s="15">
        <v>274567</v>
      </c>
      <c r="G892" s="15" t="s">
        <v>127</v>
      </c>
      <c r="H892" s="15">
        <v>375.88</v>
      </c>
      <c r="I892" s="30">
        <v>191.83</v>
      </c>
      <c r="J892" s="30">
        <v>47.96</v>
      </c>
      <c r="K892" s="15">
        <v>12.76</v>
      </c>
      <c r="L892" s="130">
        <v>1</v>
      </c>
    </row>
    <row r="893" spans="1:12" x14ac:dyDescent="0.2">
      <c r="A893" s="129">
        <v>30</v>
      </c>
      <c r="B893" s="15" t="s">
        <v>329</v>
      </c>
      <c r="C893" s="15">
        <v>5008</v>
      </c>
      <c r="D893" s="15">
        <v>390000</v>
      </c>
      <c r="E893" s="15" t="s">
        <v>414</v>
      </c>
      <c r="F893" s="15">
        <v>274597</v>
      </c>
      <c r="G893" s="15" t="s">
        <v>331</v>
      </c>
      <c r="H893" s="15">
        <v>2782.69</v>
      </c>
      <c r="I893" s="30">
        <v>182.52</v>
      </c>
      <c r="J893" s="30">
        <v>45.63</v>
      </c>
      <c r="K893" s="15">
        <v>1.64</v>
      </c>
      <c r="L893" s="130">
        <v>1</v>
      </c>
    </row>
    <row r="894" spans="1:12" x14ac:dyDescent="0.2">
      <c r="A894" s="129">
        <v>30</v>
      </c>
      <c r="B894" s="15" t="s">
        <v>329</v>
      </c>
      <c r="C894" s="15">
        <v>5008</v>
      </c>
      <c r="D894" s="15">
        <v>390000</v>
      </c>
      <c r="E894" s="15" t="s">
        <v>414</v>
      </c>
      <c r="F894" s="15">
        <v>274597</v>
      </c>
      <c r="G894" s="15" t="s">
        <v>111</v>
      </c>
      <c r="H894" s="15">
        <v>2782.69</v>
      </c>
      <c r="I894" s="30">
        <v>135.02000000000001</v>
      </c>
      <c r="J894" s="30">
        <v>33.76</v>
      </c>
      <c r="K894" s="15">
        <v>1.21</v>
      </c>
      <c r="L894" s="130">
        <v>1</v>
      </c>
    </row>
    <row r="895" spans="1:12" x14ac:dyDescent="0.2">
      <c r="A895" s="129">
        <v>30</v>
      </c>
      <c r="B895" s="15" t="s">
        <v>329</v>
      </c>
      <c r="C895" s="15">
        <v>5008</v>
      </c>
      <c r="D895" s="15">
        <v>390000</v>
      </c>
      <c r="E895" s="15" t="s">
        <v>414</v>
      </c>
      <c r="F895" s="15">
        <v>274598</v>
      </c>
      <c r="G895" s="15" t="s">
        <v>339</v>
      </c>
      <c r="H895" s="15">
        <v>20169.21</v>
      </c>
      <c r="I895" s="30">
        <v>700.5</v>
      </c>
      <c r="J895" s="30">
        <v>123.62</v>
      </c>
      <c r="K895" s="15">
        <v>0.61</v>
      </c>
      <c r="L895" s="130">
        <v>3</v>
      </c>
    </row>
    <row r="896" spans="1:12" x14ac:dyDescent="0.2">
      <c r="A896" s="129">
        <v>30</v>
      </c>
      <c r="B896" s="15" t="s">
        <v>329</v>
      </c>
      <c r="C896" s="15">
        <v>5008</v>
      </c>
      <c r="D896" s="15">
        <v>390000</v>
      </c>
      <c r="E896" s="15" t="s">
        <v>414</v>
      </c>
      <c r="F896" s="15">
        <v>274598</v>
      </c>
      <c r="G896" s="15" t="s">
        <v>333</v>
      </c>
      <c r="H896" s="15">
        <v>20169.21</v>
      </c>
      <c r="I896" s="30">
        <v>933.99</v>
      </c>
      <c r="J896" s="30">
        <v>164.82</v>
      </c>
      <c r="K896" s="15">
        <v>0.82</v>
      </c>
      <c r="L896" s="130">
        <v>4</v>
      </c>
    </row>
    <row r="897" spans="1:12" x14ac:dyDescent="0.2">
      <c r="A897" s="129">
        <v>30</v>
      </c>
      <c r="B897" s="15" t="s">
        <v>329</v>
      </c>
      <c r="C897" s="15">
        <v>5008</v>
      </c>
      <c r="D897" s="15">
        <v>390000</v>
      </c>
      <c r="E897" s="15" t="s">
        <v>414</v>
      </c>
      <c r="F897" s="15">
        <v>274598</v>
      </c>
      <c r="G897" s="15" t="s">
        <v>117</v>
      </c>
      <c r="H897" s="15">
        <v>20169.21</v>
      </c>
      <c r="I897" s="30">
        <v>949.82</v>
      </c>
      <c r="J897" s="30">
        <v>167.62</v>
      </c>
      <c r="K897" s="15">
        <v>0.83</v>
      </c>
      <c r="L897" s="130">
        <v>2</v>
      </c>
    </row>
    <row r="898" spans="1:12" x14ac:dyDescent="0.2">
      <c r="A898" s="129">
        <v>30</v>
      </c>
      <c r="B898" s="15" t="s">
        <v>329</v>
      </c>
      <c r="C898" s="15">
        <v>5008</v>
      </c>
      <c r="D898" s="15">
        <v>390000</v>
      </c>
      <c r="E898" s="15" t="s">
        <v>414</v>
      </c>
      <c r="F898" s="15">
        <v>274598</v>
      </c>
      <c r="G898" s="15" t="s">
        <v>111</v>
      </c>
      <c r="H898" s="15">
        <v>20169.21</v>
      </c>
      <c r="I898" s="30">
        <v>135.02000000000001</v>
      </c>
      <c r="J898" s="30">
        <v>33.76</v>
      </c>
      <c r="K898" s="15">
        <v>0.17</v>
      </c>
      <c r="L898" s="130">
        <v>1</v>
      </c>
    </row>
    <row r="899" spans="1:12" x14ac:dyDescent="0.2">
      <c r="A899" s="129">
        <v>30</v>
      </c>
      <c r="B899" s="15" t="s">
        <v>329</v>
      </c>
      <c r="C899" s="15">
        <v>5008</v>
      </c>
      <c r="D899" s="15">
        <v>390000</v>
      </c>
      <c r="E899" s="15" t="s">
        <v>414</v>
      </c>
      <c r="F899" s="15">
        <v>274685</v>
      </c>
      <c r="G899" s="15" t="s">
        <v>331</v>
      </c>
      <c r="H899" s="15">
        <v>20033.16</v>
      </c>
      <c r="I899" s="30">
        <v>775.69</v>
      </c>
      <c r="J899" s="30">
        <v>136.88999999999999</v>
      </c>
      <c r="K899" s="15">
        <v>0.68</v>
      </c>
      <c r="L899" s="130">
        <v>4</v>
      </c>
    </row>
    <row r="900" spans="1:12" x14ac:dyDescent="0.2">
      <c r="A900" s="129">
        <v>30</v>
      </c>
      <c r="B900" s="15" t="s">
        <v>329</v>
      </c>
      <c r="C900" s="15">
        <v>5008</v>
      </c>
      <c r="D900" s="15">
        <v>390000</v>
      </c>
      <c r="E900" s="15" t="s">
        <v>414</v>
      </c>
      <c r="F900" s="15">
        <v>274685</v>
      </c>
      <c r="G900" s="15" t="s">
        <v>332</v>
      </c>
      <c r="H900" s="15">
        <v>20033.16</v>
      </c>
      <c r="I900" s="30">
        <v>387.84</v>
      </c>
      <c r="J900" s="30">
        <v>68.44</v>
      </c>
      <c r="K900" s="15">
        <v>0.34</v>
      </c>
      <c r="L900" s="130">
        <v>2</v>
      </c>
    </row>
    <row r="901" spans="1:12" x14ac:dyDescent="0.2">
      <c r="A901" s="129">
        <v>30</v>
      </c>
      <c r="B901" s="15" t="s">
        <v>329</v>
      </c>
      <c r="C901" s="15">
        <v>5008</v>
      </c>
      <c r="D901" s="15">
        <v>390000</v>
      </c>
      <c r="E901" s="15" t="s">
        <v>414</v>
      </c>
      <c r="F901" s="15">
        <v>274685</v>
      </c>
      <c r="G901" s="15" t="s">
        <v>339</v>
      </c>
      <c r="H901" s="15">
        <v>20033.16</v>
      </c>
      <c r="I901" s="30">
        <v>233.5</v>
      </c>
      <c r="J901" s="30">
        <v>41.21</v>
      </c>
      <c r="K901" s="15">
        <v>0.21</v>
      </c>
      <c r="L901" s="130">
        <v>1</v>
      </c>
    </row>
    <row r="902" spans="1:12" x14ac:dyDescent="0.2">
      <c r="A902" s="129">
        <v>30</v>
      </c>
      <c r="B902" s="15" t="s">
        <v>329</v>
      </c>
      <c r="C902" s="15">
        <v>5008</v>
      </c>
      <c r="D902" s="15">
        <v>390000</v>
      </c>
      <c r="E902" s="15" t="s">
        <v>414</v>
      </c>
      <c r="F902" s="15">
        <v>274685</v>
      </c>
      <c r="G902" s="15" t="s">
        <v>333</v>
      </c>
      <c r="H902" s="15">
        <v>20033.16</v>
      </c>
      <c r="I902" s="30">
        <v>467</v>
      </c>
      <c r="J902" s="30">
        <v>82.41</v>
      </c>
      <c r="K902" s="15">
        <v>0.41</v>
      </c>
      <c r="L902" s="130">
        <v>2</v>
      </c>
    </row>
    <row r="903" spans="1:12" x14ac:dyDescent="0.2">
      <c r="A903" s="129">
        <v>30</v>
      </c>
      <c r="B903" s="15" t="s">
        <v>329</v>
      </c>
      <c r="C903" s="15">
        <v>5008</v>
      </c>
      <c r="D903" s="15">
        <v>390000</v>
      </c>
      <c r="E903" s="15" t="s">
        <v>414</v>
      </c>
      <c r="F903" s="15">
        <v>274685</v>
      </c>
      <c r="G903" s="15" t="s">
        <v>117</v>
      </c>
      <c r="H903" s="15">
        <v>20033.16</v>
      </c>
      <c r="I903" s="30">
        <v>474.91</v>
      </c>
      <c r="J903" s="30">
        <v>83.81</v>
      </c>
      <c r="K903" s="15">
        <v>0.42</v>
      </c>
      <c r="L903" s="130">
        <v>1</v>
      </c>
    </row>
    <row r="904" spans="1:12" x14ac:dyDescent="0.2">
      <c r="A904" s="129">
        <v>30</v>
      </c>
      <c r="B904" s="15" t="s">
        <v>329</v>
      </c>
      <c r="C904" s="15">
        <v>5008</v>
      </c>
      <c r="D904" s="15">
        <v>390000</v>
      </c>
      <c r="E904" s="15" t="s">
        <v>414</v>
      </c>
      <c r="F904" s="15">
        <v>274685</v>
      </c>
      <c r="G904" s="15" t="s">
        <v>111</v>
      </c>
      <c r="H904" s="15">
        <v>20033.16</v>
      </c>
      <c r="I904" s="30">
        <v>135.02000000000001</v>
      </c>
      <c r="J904" s="30">
        <v>33.76</v>
      </c>
      <c r="K904" s="15">
        <v>0.17</v>
      </c>
      <c r="L904" s="130">
        <v>1</v>
      </c>
    </row>
    <row r="905" spans="1:12" x14ac:dyDescent="0.2">
      <c r="A905" s="129">
        <v>30</v>
      </c>
      <c r="B905" s="15" t="s">
        <v>329</v>
      </c>
      <c r="C905" s="15">
        <v>5008</v>
      </c>
      <c r="D905" s="15">
        <v>390000</v>
      </c>
      <c r="E905" s="15" t="s">
        <v>414</v>
      </c>
      <c r="F905" s="15">
        <v>274710</v>
      </c>
      <c r="G905" s="15" t="s">
        <v>331</v>
      </c>
      <c r="H905" s="15">
        <v>14158.39</v>
      </c>
      <c r="I905" s="30">
        <v>182.52</v>
      </c>
      <c r="J905" s="30">
        <v>45.63</v>
      </c>
      <c r="K905" s="15">
        <v>0.32</v>
      </c>
      <c r="L905" s="130">
        <v>1</v>
      </c>
    </row>
    <row r="906" spans="1:12" x14ac:dyDescent="0.2">
      <c r="A906" s="129">
        <v>30</v>
      </c>
      <c r="B906" s="15" t="s">
        <v>329</v>
      </c>
      <c r="C906" s="15">
        <v>5008</v>
      </c>
      <c r="D906" s="15">
        <v>390000</v>
      </c>
      <c r="E906" s="15" t="s">
        <v>414</v>
      </c>
      <c r="F906" s="15">
        <v>274710</v>
      </c>
      <c r="G906" s="15" t="s">
        <v>332</v>
      </c>
      <c r="H906" s="15">
        <v>14158.39</v>
      </c>
      <c r="I906" s="30">
        <v>182.52</v>
      </c>
      <c r="J906" s="30">
        <v>45.63</v>
      </c>
      <c r="K906" s="15">
        <v>0.32</v>
      </c>
      <c r="L906" s="130">
        <v>1</v>
      </c>
    </row>
    <row r="907" spans="1:12" x14ac:dyDescent="0.2">
      <c r="A907" s="129">
        <v>30</v>
      </c>
      <c r="B907" s="15" t="s">
        <v>329</v>
      </c>
      <c r="C907" s="15">
        <v>5008</v>
      </c>
      <c r="D907" s="15">
        <v>390000</v>
      </c>
      <c r="E907" s="15" t="s">
        <v>414</v>
      </c>
      <c r="F907" s="15">
        <v>274724</v>
      </c>
      <c r="G907" s="15" t="s">
        <v>332</v>
      </c>
      <c r="H907" s="15">
        <v>8160.92</v>
      </c>
      <c r="I907" s="30">
        <v>182.52</v>
      </c>
      <c r="J907" s="30">
        <v>45.63</v>
      </c>
      <c r="K907" s="15">
        <v>0.56000000000000005</v>
      </c>
      <c r="L907" s="130">
        <v>1</v>
      </c>
    </row>
    <row r="908" spans="1:12" x14ac:dyDescent="0.2">
      <c r="A908" s="129">
        <v>30</v>
      </c>
      <c r="B908" s="15" t="s">
        <v>329</v>
      </c>
      <c r="C908" s="15">
        <v>5008</v>
      </c>
      <c r="D908" s="15">
        <v>390000</v>
      </c>
      <c r="E908" s="15" t="s">
        <v>414</v>
      </c>
      <c r="F908" s="15">
        <v>274724</v>
      </c>
      <c r="G908" s="15" t="s">
        <v>127</v>
      </c>
      <c r="H908" s="15">
        <v>8160.92</v>
      </c>
      <c r="I908" s="30">
        <v>191.83</v>
      </c>
      <c r="J908" s="30">
        <v>47.96</v>
      </c>
      <c r="K908" s="15">
        <v>0.59</v>
      </c>
      <c r="L908" s="130">
        <v>1</v>
      </c>
    </row>
    <row r="909" spans="1:12" x14ac:dyDescent="0.2">
      <c r="A909" s="129">
        <v>30</v>
      </c>
      <c r="B909" s="15" t="s">
        <v>329</v>
      </c>
      <c r="C909" s="15">
        <v>5008</v>
      </c>
      <c r="D909" s="15">
        <v>390000</v>
      </c>
      <c r="E909" s="15" t="s">
        <v>414</v>
      </c>
      <c r="F909" s="15">
        <v>274796</v>
      </c>
      <c r="G909" s="15" t="s">
        <v>339</v>
      </c>
      <c r="H909" s="15">
        <v>1233.3900000000001</v>
      </c>
      <c r="I909" s="30">
        <v>233.5</v>
      </c>
      <c r="J909" s="30">
        <v>41.21</v>
      </c>
      <c r="K909" s="15">
        <v>3.34</v>
      </c>
      <c r="L909" s="130">
        <v>1</v>
      </c>
    </row>
    <row r="910" spans="1:12" x14ac:dyDescent="0.2">
      <c r="A910" s="129">
        <v>30</v>
      </c>
      <c r="B910" s="15" t="s">
        <v>329</v>
      </c>
      <c r="C910" s="15">
        <v>5008</v>
      </c>
      <c r="D910" s="15">
        <v>390000</v>
      </c>
      <c r="E910" s="15" t="s">
        <v>414</v>
      </c>
      <c r="F910" s="15">
        <v>274796</v>
      </c>
      <c r="G910" s="15" t="s">
        <v>333</v>
      </c>
      <c r="H910" s="15">
        <v>1233.3900000000001</v>
      </c>
      <c r="I910" s="30">
        <v>233.5</v>
      </c>
      <c r="J910" s="30">
        <v>41.21</v>
      </c>
      <c r="K910" s="15">
        <v>3.34</v>
      </c>
      <c r="L910" s="130">
        <v>1</v>
      </c>
    </row>
    <row r="911" spans="1:12" x14ac:dyDescent="0.2">
      <c r="A911" s="129">
        <v>30</v>
      </c>
      <c r="B911" s="15" t="s">
        <v>329</v>
      </c>
      <c r="C911" s="15">
        <v>5008</v>
      </c>
      <c r="D911" s="15">
        <v>390000</v>
      </c>
      <c r="E911" s="15" t="s">
        <v>414</v>
      </c>
      <c r="F911" s="15">
        <v>274796</v>
      </c>
      <c r="G911" s="15" t="s">
        <v>117</v>
      </c>
      <c r="H911" s="15">
        <v>1233.3900000000001</v>
      </c>
      <c r="I911" s="30">
        <v>474.91</v>
      </c>
      <c r="J911" s="30">
        <v>83.81</v>
      </c>
      <c r="K911" s="15">
        <v>6.8</v>
      </c>
      <c r="L911" s="130">
        <v>1</v>
      </c>
    </row>
    <row r="912" spans="1:12" x14ac:dyDescent="0.2">
      <c r="A912" s="129">
        <v>30</v>
      </c>
      <c r="B912" s="15" t="s">
        <v>329</v>
      </c>
      <c r="C912" s="15">
        <v>5008</v>
      </c>
      <c r="D912" s="15">
        <v>390000</v>
      </c>
      <c r="E912" s="15" t="s">
        <v>414</v>
      </c>
      <c r="F912" s="15">
        <v>274797</v>
      </c>
      <c r="G912" s="15" t="s">
        <v>331</v>
      </c>
      <c r="H912" s="15">
        <v>223.01</v>
      </c>
      <c r="I912" s="30">
        <v>193.92</v>
      </c>
      <c r="J912" s="30">
        <v>34.22</v>
      </c>
      <c r="K912" s="15">
        <v>15.34</v>
      </c>
      <c r="L912" s="130">
        <v>1</v>
      </c>
    </row>
    <row r="913" spans="1:12" x14ac:dyDescent="0.2">
      <c r="A913" s="129">
        <v>30</v>
      </c>
      <c r="B913" s="15" t="s">
        <v>329</v>
      </c>
      <c r="C913" s="15">
        <v>5008</v>
      </c>
      <c r="D913" s="15">
        <v>390000</v>
      </c>
      <c r="E913" s="15" t="s">
        <v>414</v>
      </c>
      <c r="F913" s="15">
        <v>274814</v>
      </c>
      <c r="G913" s="15" t="s">
        <v>111</v>
      </c>
      <c r="H913" s="15">
        <v>375.88</v>
      </c>
      <c r="I913" s="30">
        <v>135.02000000000001</v>
      </c>
      <c r="J913" s="30">
        <v>33.76</v>
      </c>
      <c r="K913" s="15">
        <v>8.98</v>
      </c>
      <c r="L913" s="130">
        <v>1</v>
      </c>
    </row>
    <row r="914" spans="1:12" x14ac:dyDescent="0.2">
      <c r="A914" s="129">
        <v>30</v>
      </c>
      <c r="B914" s="15" t="s">
        <v>329</v>
      </c>
      <c r="C914" s="15">
        <v>5008</v>
      </c>
      <c r="D914" s="15">
        <v>390000</v>
      </c>
      <c r="E914" s="15" t="s">
        <v>414</v>
      </c>
      <c r="F914" s="15">
        <v>274814</v>
      </c>
      <c r="G914" s="15" t="s">
        <v>127</v>
      </c>
      <c r="H914" s="15">
        <v>375.88</v>
      </c>
      <c r="I914" s="30">
        <v>191.83</v>
      </c>
      <c r="J914" s="30">
        <v>47.96</v>
      </c>
      <c r="K914" s="15">
        <v>12.76</v>
      </c>
      <c r="L914" s="130">
        <v>1</v>
      </c>
    </row>
    <row r="915" spans="1:12" x14ac:dyDescent="0.2">
      <c r="A915" s="129">
        <v>30</v>
      </c>
      <c r="B915" s="15" t="s">
        <v>329</v>
      </c>
      <c r="C915" s="15">
        <v>5008</v>
      </c>
      <c r="D915" s="15">
        <v>390000</v>
      </c>
      <c r="E915" s="15" t="s">
        <v>414</v>
      </c>
      <c r="F915" s="15">
        <v>274818</v>
      </c>
      <c r="G915" s="15" t="s">
        <v>331</v>
      </c>
      <c r="H915" s="15">
        <v>7311.24</v>
      </c>
      <c r="I915" s="30">
        <v>365.03</v>
      </c>
      <c r="J915" s="30">
        <v>91.26</v>
      </c>
      <c r="K915" s="15">
        <v>1.25</v>
      </c>
      <c r="L915" s="130">
        <v>2</v>
      </c>
    </row>
    <row r="916" spans="1:12" x14ac:dyDescent="0.2">
      <c r="A916" s="129">
        <v>30</v>
      </c>
      <c r="B916" s="15" t="s">
        <v>329</v>
      </c>
      <c r="C916" s="15">
        <v>5008</v>
      </c>
      <c r="D916" s="15">
        <v>390000</v>
      </c>
      <c r="E916" s="15" t="s">
        <v>414</v>
      </c>
      <c r="F916" s="15">
        <v>274828</v>
      </c>
      <c r="G916" s="15" t="s">
        <v>111</v>
      </c>
      <c r="H916" s="15">
        <v>375.88</v>
      </c>
      <c r="I916" s="30">
        <v>135.02000000000001</v>
      </c>
      <c r="J916" s="30">
        <v>33.76</v>
      </c>
      <c r="K916" s="15">
        <v>8.98</v>
      </c>
      <c r="L916" s="130">
        <v>1</v>
      </c>
    </row>
    <row r="917" spans="1:12" x14ac:dyDescent="0.2">
      <c r="A917" s="129">
        <v>30</v>
      </c>
      <c r="B917" s="15" t="s">
        <v>329</v>
      </c>
      <c r="C917" s="15">
        <v>5008</v>
      </c>
      <c r="D917" s="15">
        <v>390000</v>
      </c>
      <c r="E917" s="15" t="s">
        <v>414</v>
      </c>
      <c r="F917" s="15">
        <v>274828</v>
      </c>
      <c r="G917" s="15" t="s">
        <v>127</v>
      </c>
      <c r="H917" s="15">
        <v>375.88</v>
      </c>
      <c r="I917" s="30">
        <v>191.83</v>
      </c>
      <c r="J917" s="30">
        <v>47.96</v>
      </c>
      <c r="K917" s="15">
        <v>12.76</v>
      </c>
      <c r="L917" s="130">
        <v>1</v>
      </c>
    </row>
    <row r="918" spans="1:12" x14ac:dyDescent="0.2">
      <c r="A918" s="129">
        <v>30</v>
      </c>
      <c r="B918" s="15" t="s">
        <v>329</v>
      </c>
      <c r="C918" s="15">
        <v>5008</v>
      </c>
      <c r="D918" s="15">
        <v>390000</v>
      </c>
      <c r="E918" s="15" t="s">
        <v>414</v>
      </c>
      <c r="F918" s="15">
        <v>274829</v>
      </c>
      <c r="G918" s="15" t="s">
        <v>111</v>
      </c>
      <c r="H918" s="15">
        <v>375.88</v>
      </c>
      <c r="I918" s="30">
        <v>135.02000000000001</v>
      </c>
      <c r="J918" s="30">
        <v>33.76</v>
      </c>
      <c r="K918" s="15">
        <v>8.98</v>
      </c>
      <c r="L918" s="130">
        <v>1</v>
      </c>
    </row>
    <row r="919" spans="1:12" x14ac:dyDescent="0.2">
      <c r="A919" s="129">
        <v>30</v>
      </c>
      <c r="B919" s="15" t="s">
        <v>329</v>
      </c>
      <c r="C919" s="15">
        <v>5008</v>
      </c>
      <c r="D919" s="15">
        <v>390000</v>
      </c>
      <c r="E919" s="15" t="s">
        <v>414</v>
      </c>
      <c r="F919" s="15">
        <v>274829</v>
      </c>
      <c r="G919" s="15" t="s">
        <v>127</v>
      </c>
      <c r="H919" s="15">
        <v>375.88</v>
      </c>
      <c r="I919" s="30">
        <v>191.83</v>
      </c>
      <c r="J919" s="30">
        <v>47.96</v>
      </c>
      <c r="K919" s="15">
        <v>12.76</v>
      </c>
      <c r="L919" s="130">
        <v>1</v>
      </c>
    </row>
    <row r="920" spans="1:12" x14ac:dyDescent="0.2">
      <c r="A920" s="129">
        <v>30</v>
      </c>
      <c r="B920" s="15" t="s">
        <v>329</v>
      </c>
      <c r="C920" s="15">
        <v>5008</v>
      </c>
      <c r="D920" s="15">
        <v>390000</v>
      </c>
      <c r="E920" s="15" t="s">
        <v>414</v>
      </c>
      <c r="F920" s="15">
        <v>274830</v>
      </c>
      <c r="G920" s="15" t="s">
        <v>111</v>
      </c>
      <c r="H920" s="15">
        <v>375.88</v>
      </c>
      <c r="I920" s="30">
        <v>135.02000000000001</v>
      </c>
      <c r="J920" s="30">
        <v>33.76</v>
      </c>
      <c r="K920" s="15">
        <v>8.98</v>
      </c>
      <c r="L920" s="130">
        <v>1</v>
      </c>
    </row>
    <row r="921" spans="1:12" x14ac:dyDescent="0.2">
      <c r="A921" s="129">
        <v>30</v>
      </c>
      <c r="B921" s="15" t="s">
        <v>329</v>
      </c>
      <c r="C921" s="15">
        <v>5008</v>
      </c>
      <c r="D921" s="15">
        <v>390000</v>
      </c>
      <c r="E921" s="15" t="s">
        <v>414</v>
      </c>
      <c r="F921" s="15">
        <v>274830</v>
      </c>
      <c r="G921" s="15" t="s">
        <v>127</v>
      </c>
      <c r="H921" s="15">
        <v>375.88</v>
      </c>
      <c r="I921" s="30">
        <v>191.83</v>
      </c>
      <c r="J921" s="30">
        <v>47.96</v>
      </c>
      <c r="K921" s="15">
        <v>12.76</v>
      </c>
      <c r="L921" s="130">
        <v>1</v>
      </c>
    </row>
    <row r="922" spans="1:12" x14ac:dyDescent="0.2">
      <c r="A922" s="129">
        <v>30</v>
      </c>
      <c r="B922" s="15" t="s">
        <v>329</v>
      </c>
      <c r="C922" s="15">
        <v>5008</v>
      </c>
      <c r="D922" s="15">
        <v>390000</v>
      </c>
      <c r="E922" s="15" t="s">
        <v>414</v>
      </c>
      <c r="F922" s="15">
        <v>274831</v>
      </c>
      <c r="G922" s="15" t="s">
        <v>331</v>
      </c>
      <c r="H922" s="15">
        <v>4102.8100000000004</v>
      </c>
      <c r="I922" s="30">
        <v>1939.22</v>
      </c>
      <c r="J922" s="30">
        <v>342.22</v>
      </c>
      <c r="K922" s="15">
        <v>8.34</v>
      </c>
      <c r="L922" s="130">
        <v>10</v>
      </c>
    </row>
    <row r="923" spans="1:12" x14ac:dyDescent="0.2">
      <c r="A923" s="129">
        <v>30</v>
      </c>
      <c r="B923" s="15" t="s">
        <v>329</v>
      </c>
      <c r="C923" s="15">
        <v>5008</v>
      </c>
      <c r="D923" s="15">
        <v>390000</v>
      </c>
      <c r="E923" s="15" t="s">
        <v>414</v>
      </c>
      <c r="F923" s="15">
        <v>274831</v>
      </c>
      <c r="G923" s="15" t="s">
        <v>332</v>
      </c>
      <c r="H923" s="15">
        <v>4102.8100000000004</v>
      </c>
      <c r="I923" s="30">
        <v>969.61</v>
      </c>
      <c r="J923" s="30">
        <v>171.11</v>
      </c>
      <c r="K923" s="15">
        <v>4.17</v>
      </c>
      <c r="L923" s="130">
        <v>5</v>
      </c>
    </row>
    <row r="924" spans="1:12" x14ac:dyDescent="0.2">
      <c r="A924" s="129">
        <v>30</v>
      </c>
      <c r="B924" s="15" t="s">
        <v>329</v>
      </c>
      <c r="C924" s="15">
        <v>5008</v>
      </c>
      <c r="D924" s="15">
        <v>390000</v>
      </c>
      <c r="E924" s="15" t="s">
        <v>414</v>
      </c>
      <c r="F924" s="15">
        <v>274831</v>
      </c>
      <c r="G924" s="15" t="s">
        <v>127</v>
      </c>
      <c r="H924" s="15">
        <v>4102.8100000000004</v>
      </c>
      <c r="I924" s="30">
        <v>191.83</v>
      </c>
      <c r="J924" s="30">
        <v>47.96</v>
      </c>
      <c r="K924" s="15">
        <v>1.17</v>
      </c>
      <c r="L924" s="130">
        <v>1</v>
      </c>
    </row>
    <row r="925" spans="1:12" x14ac:dyDescent="0.2">
      <c r="A925" s="129">
        <v>30</v>
      </c>
      <c r="B925" s="15" t="s">
        <v>329</v>
      </c>
      <c r="C925" s="15">
        <v>5008</v>
      </c>
      <c r="D925" s="15">
        <v>390000</v>
      </c>
      <c r="E925" s="15" t="s">
        <v>414</v>
      </c>
      <c r="F925" s="15">
        <v>274831</v>
      </c>
      <c r="G925" s="15" t="s">
        <v>339</v>
      </c>
      <c r="H925" s="15">
        <v>4102.8100000000004</v>
      </c>
      <c r="I925" s="30">
        <v>233.5</v>
      </c>
      <c r="J925" s="30">
        <v>41.21</v>
      </c>
      <c r="K925" s="15">
        <v>1</v>
      </c>
      <c r="L925" s="130">
        <v>1</v>
      </c>
    </row>
    <row r="926" spans="1:12" x14ac:dyDescent="0.2">
      <c r="A926" s="129">
        <v>30</v>
      </c>
      <c r="B926" s="15" t="s">
        <v>329</v>
      </c>
      <c r="C926" s="15">
        <v>5008</v>
      </c>
      <c r="D926" s="15">
        <v>390000</v>
      </c>
      <c r="E926" s="15" t="s">
        <v>414</v>
      </c>
      <c r="F926" s="15">
        <v>274831</v>
      </c>
      <c r="G926" s="15" t="s">
        <v>333</v>
      </c>
      <c r="H926" s="15">
        <v>4102.8100000000004</v>
      </c>
      <c r="I926" s="30">
        <v>233.5</v>
      </c>
      <c r="J926" s="30">
        <v>41.21</v>
      </c>
      <c r="K926" s="15">
        <v>1</v>
      </c>
      <c r="L926" s="130">
        <v>1</v>
      </c>
    </row>
    <row r="927" spans="1:12" x14ac:dyDescent="0.2">
      <c r="A927" s="129">
        <v>30</v>
      </c>
      <c r="B927" s="15" t="s">
        <v>329</v>
      </c>
      <c r="C927" s="15">
        <v>5008</v>
      </c>
      <c r="D927" s="15">
        <v>390000</v>
      </c>
      <c r="E927" s="15" t="s">
        <v>414</v>
      </c>
      <c r="F927" s="15">
        <v>274832</v>
      </c>
      <c r="G927" s="15" t="s">
        <v>333</v>
      </c>
      <c r="H927" s="15">
        <v>1845.53</v>
      </c>
      <c r="I927" s="30">
        <v>467</v>
      </c>
      <c r="J927" s="30">
        <v>82.41</v>
      </c>
      <c r="K927" s="15">
        <v>4.47</v>
      </c>
      <c r="L927" s="130">
        <v>2</v>
      </c>
    </row>
    <row r="928" spans="1:12" x14ac:dyDescent="0.2">
      <c r="A928" s="129">
        <v>30</v>
      </c>
      <c r="B928" s="15" t="s">
        <v>329</v>
      </c>
      <c r="C928" s="15">
        <v>5008</v>
      </c>
      <c r="D928" s="15">
        <v>390000</v>
      </c>
      <c r="E928" s="15" t="s">
        <v>414</v>
      </c>
      <c r="F928" s="15">
        <v>274832</v>
      </c>
      <c r="G928" s="15" t="s">
        <v>339</v>
      </c>
      <c r="H928" s="15">
        <v>1845.53</v>
      </c>
      <c r="I928" s="30">
        <v>467</v>
      </c>
      <c r="J928" s="30">
        <v>82.41</v>
      </c>
      <c r="K928" s="15">
        <v>4.47</v>
      </c>
      <c r="L928" s="130">
        <v>2</v>
      </c>
    </row>
    <row r="929" spans="1:12" x14ac:dyDescent="0.2">
      <c r="A929" s="129">
        <v>30</v>
      </c>
      <c r="B929" s="15" t="s">
        <v>329</v>
      </c>
      <c r="C929" s="15">
        <v>5008</v>
      </c>
      <c r="D929" s="15">
        <v>390000</v>
      </c>
      <c r="E929" s="15" t="s">
        <v>414</v>
      </c>
      <c r="F929" s="15">
        <v>274832</v>
      </c>
      <c r="G929" s="15" t="s">
        <v>117</v>
      </c>
      <c r="H929" s="15">
        <v>1845.53</v>
      </c>
      <c r="I929" s="30">
        <v>474.91</v>
      </c>
      <c r="J929" s="30">
        <v>83.81</v>
      </c>
      <c r="K929" s="15">
        <v>4.54</v>
      </c>
      <c r="L929" s="130">
        <v>1</v>
      </c>
    </row>
    <row r="930" spans="1:12" x14ac:dyDescent="0.2">
      <c r="A930" s="129">
        <v>30</v>
      </c>
      <c r="B930" s="15" t="s">
        <v>329</v>
      </c>
      <c r="C930" s="15">
        <v>5008</v>
      </c>
      <c r="D930" s="15">
        <v>390000</v>
      </c>
      <c r="E930" s="15" t="s">
        <v>414</v>
      </c>
      <c r="F930" s="15">
        <v>274833</v>
      </c>
      <c r="G930" s="15" t="s">
        <v>339</v>
      </c>
      <c r="H930" s="15">
        <v>1233.3900000000001</v>
      </c>
      <c r="I930" s="30">
        <v>233.5</v>
      </c>
      <c r="J930" s="30">
        <v>41.21</v>
      </c>
      <c r="K930" s="15">
        <v>3.34</v>
      </c>
      <c r="L930" s="130">
        <v>1</v>
      </c>
    </row>
    <row r="931" spans="1:12" x14ac:dyDescent="0.2">
      <c r="A931" s="129">
        <v>30</v>
      </c>
      <c r="B931" s="15" t="s">
        <v>329</v>
      </c>
      <c r="C931" s="15">
        <v>5008</v>
      </c>
      <c r="D931" s="15">
        <v>390000</v>
      </c>
      <c r="E931" s="15" t="s">
        <v>414</v>
      </c>
      <c r="F931" s="15">
        <v>274833</v>
      </c>
      <c r="G931" s="15" t="s">
        <v>333</v>
      </c>
      <c r="H931" s="15">
        <v>1233.3900000000001</v>
      </c>
      <c r="I931" s="30">
        <v>233.5</v>
      </c>
      <c r="J931" s="30">
        <v>41.21</v>
      </c>
      <c r="K931" s="15">
        <v>3.34</v>
      </c>
      <c r="L931" s="130">
        <v>1</v>
      </c>
    </row>
    <row r="932" spans="1:12" x14ac:dyDescent="0.2">
      <c r="A932" s="129">
        <v>30</v>
      </c>
      <c r="B932" s="15" t="s">
        <v>329</v>
      </c>
      <c r="C932" s="15">
        <v>5008</v>
      </c>
      <c r="D932" s="15">
        <v>390000</v>
      </c>
      <c r="E932" s="15" t="s">
        <v>414</v>
      </c>
      <c r="F932" s="15">
        <v>274833</v>
      </c>
      <c r="G932" s="15" t="s">
        <v>117</v>
      </c>
      <c r="H932" s="15">
        <v>1233.3900000000001</v>
      </c>
      <c r="I932" s="30">
        <v>474.91</v>
      </c>
      <c r="J932" s="30">
        <v>83.81</v>
      </c>
      <c r="K932" s="15">
        <v>6.8</v>
      </c>
      <c r="L932" s="130">
        <v>1</v>
      </c>
    </row>
    <row r="933" spans="1:12" x14ac:dyDescent="0.2">
      <c r="A933" s="129">
        <v>30</v>
      </c>
      <c r="B933" s="15" t="s">
        <v>329</v>
      </c>
      <c r="C933" s="15">
        <v>5008</v>
      </c>
      <c r="D933" s="15">
        <v>390000</v>
      </c>
      <c r="E933" s="15" t="s">
        <v>414</v>
      </c>
      <c r="F933" s="15">
        <v>274834</v>
      </c>
      <c r="G933" s="15" t="s">
        <v>339</v>
      </c>
      <c r="H933" s="15">
        <v>1845.53</v>
      </c>
      <c r="I933" s="30">
        <v>467</v>
      </c>
      <c r="J933" s="30">
        <v>82.41</v>
      </c>
      <c r="K933" s="15">
        <v>4.47</v>
      </c>
      <c r="L933" s="130">
        <v>2</v>
      </c>
    </row>
    <row r="934" spans="1:12" x14ac:dyDescent="0.2">
      <c r="A934" s="129">
        <v>30</v>
      </c>
      <c r="B934" s="15" t="s">
        <v>329</v>
      </c>
      <c r="C934" s="15">
        <v>5008</v>
      </c>
      <c r="D934" s="15">
        <v>390000</v>
      </c>
      <c r="E934" s="15" t="s">
        <v>414</v>
      </c>
      <c r="F934" s="15">
        <v>274834</v>
      </c>
      <c r="G934" s="15" t="s">
        <v>333</v>
      </c>
      <c r="H934" s="15">
        <v>1845.53</v>
      </c>
      <c r="I934" s="30">
        <v>467</v>
      </c>
      <c r="J934" s="30">
        <v>82.41</v>
      </c>
      <c r="K934" s="15">
        <v>4.47</v>
      </c>
      <c r="L934" s="130">
        <v>2</v>
      </c>
    </row>
    <row r="935" spans="1:12" x14ac:dyDescent="0.2">
      <c r="A935" s="129">
        <v>30</v>
      </c>
      <c r="B935" s="15" t="s">
        <v>329</v>
      </c>
      <c r="C935" s="15">
        <v>5008</v>
      </c>
      <c r="D935" s="15">
        <v>390000</v>
      </c>
      <c r="E935" s="15" t="s">
        <v>414</v>
      </c>
      <c r="F935" s="15">
        <v>274834</v>
      </c>
      <c r="G935" s="15" t="s">
        <v>117</v>
      </c>
      <c r="H935" s="15">
        <v>1845.53</v>
      </c>
      <c r="I935" s="30">
        <v>474.91</v>
      </c>
      <c r="J935" s="30">
        <v>83.81</v>
      </c>
      <c r="K935" s="15">
        <v>4.54</v>
      </c>
      <c r="L935" s="130">
        <v>1</v>
      </c>
    </row>
    <row r="936" spans="1:12" x14ac:dyDescent="0.2">
      <c r="A936" s="129">
        <v>30</v>
      </c>
      <c r="B936" s="15" t="s">
        <v>329</v>
      </c>
      <c r="C936" s="15">
        <v>5008</v>
      </c>
      <c r="D936" s="15">
        <v>390000</v>
      </c>
      <c r="E936" s="15" t="s">
        <v>414</v>
      </c>
      <c r="F936" s="15">
        <v>274838</v>
      </c>
      <c r="G936" s="15" t="s">
        <v>331</v>
      </c>
      <c r="H936" s="15">
        <v>446.02</v>
      </c>
      <c r="I936" s="30">
        <v>387.84</v>
      </c>
      <c r="J936" s="30">
        <v>68.44</v>
      </c>
      <c r="K936" s="15">
        <v>15.34</v>
      </c>
      <c r="L936" s="130">
        <v>2</v>
      </c>
    </row>
    <row r="937" spans="1:12" x14ac:dyDescent="0.2">
      <c r="A937" s="129">
        <v>30</v>
      </c>
      <c r="B937" s="15" t="s">
        <v>329</v>
      </c>
      <c r="C937" s="15">
        <v>5008</v>
      </c>
      <c r="D937" s="15">
        <v>390000</v>
      </c>
      <c r="E937" s="15" t="s">
        <v>414</v>
      </c>
      <c r="F937" s="15">
        <v>274839</v>
      </c>
      <c r="G937" s="15" t="s">
        <v>331</v>
      </c>
      <c r="H937" s="15">
        <v>446.02</v>
      </c>
      <c r="I937" s="30">
        <v>387.84</v>
      </c>
      <c r="J937" s="30">
        <v>68.44</v>
      </c>
      <c r="K937" s="15">
        <v>15.34</v>
      </c>
      <c r="L937" s="130">
        <v>2</v>
      </c>
    </row>
    <row r="938" spans="1:12" x14ac:dyDescent="0.2">
      <c r="A938" s="129">
        <v>30</v>
      </c>
      <c r="B938" s="15" t="s">
        <v>329</v>
      </c>
      <c r="C938" s="15">
        <v>5008</v>
      </c>
      <c r="D938" s="15">
        <v>390000</v>
      </c>
      <c r="E938" s="15" t="s">
        <v>414</v>
      </c>
      <c r="F938" s="15">
        <v>274840</v>
      </c>
      <c r="G938" s="15" t="s">
        <v>331</v>
      </c>
      <c r="H938" s="15">
        <v>223.01</v>
      </c>
      <c r="I938" s="30">
        <v>193.92</v>
      </c>
      <c r="J938" s="30">
        <v>34.22</v>
      </c>
      <c r="K938" s="15">
        <v>15.34</v>
      </c>
      <c r="L938" s="130">
        <v>1</v>
      </c>
    </row>
    <row r="939" spans="1:12" x14ac:dyDescent="0.2">
      <c r="A939" s="129">
        <v>30</v>
      </c>
      <c r="B939" s="15" t="s">
        <v>329</v>
      </c>
      <c r="C939" s="15">
        <v>5008</v>
      </c>
      <c r="D939" s="15">
        <v>390000</v>
      </c>
      <c r="E939" s="15" t="s">
        <v>414</v>
      </c>
      <c r="F939" s="15">
        <v>274845</v>
      </c>
      <c r="G939" s="15" t="s">
        <v>111</v>
      </c>
      <c r="H939" s="15">
        <v>375.88</v>
      </c>
      <c r="I939" s="30">
        <v>135.02000000000001</v>
      </c>
      <c r="J939" s="30">
        <v>33.76</v>
      </c>
      <c r="K939" s="15">
        <v>8.98</v>
      </c>
      <c r="L939" s="130">
        <v>1</v>
      </c>
    </row>
    <row r="940" spans="1:12" x14ac:dyDescent="0.2">
      <c r="A940" s="129">
        <v>30</v>
      </c>
      <c r="B940" s="15" t="s">
        <v>329</v>
      </c>
      <c r="C940" s="15">
        <v>5008</v>
      </c>
      <c r="D940" s="15">
        <v>390000</v>
      </c>
      <c r="E940" s="15" t="s">
        <v>414</v>
      </c>
      <c r="F940" s="15">
        <v>274845</v>
      </c>
      <c r="G940" s="15" t="s">
        <v>127</v>
      </c>
      <c r="H940" s="15">
        <v>375.88</v>
      </c>
      <c r="I940" s="30">
        <v>191.83</v>
      </c>
      <c r="J940" s="30">
        <v>47.96</v>
      </c>
      <c r="K940" s="15">
        <v>12.76</v>
      </c>
      <c r="L940" s="130">
        <v>1</v>
      </c>
    </row>
    <row r="941" spans="1:12" x14ac:dyDescent="0.2">
      <c r="A941" s="129">
        <v>30</v>
      </c>
      <c r="B941" s="15" t="s">
        <v>329</v>
      </c>
      <c r="C941" s="15">
        <v>5008</v>
      </c>
      <c r="D941" s="15">
        <v>390000</v>
      </c>
      <c r="E941" s="15" t="s">
        <v>414</v>
      </c>
      <c r="F941" s="15">
        <v>274846</v>
      </c>
      <c r="G941" s="15" t="s">
        <v>111</v>
      </c>
      <c r="H941" s="15">
        <v>375.88</v>
      </c>
      <c r="I941" s="30">
        <v>135.02000000000001</v>
      </c>
      <c r="J941" s="30">
        <v>33.76</v>
      </c>
      <c r="K941" s="15">
        <v>8.98</v>
      </c>
      <c r="L941" s="130">
        <v>1</v>
      </c>
    </row>
    <row r="942" spans="1:12" x14ac:dyDescent="0.2">
      <c r="A942" s="129">
        <v>30</v>
      </c>
      <c r="B942" s="15" t="s">
        <v>329</v>
      </c>
      <c r="C942" s="15">
        <v>5008</v>
      </c>
      <c r="D942" s="15">
        <v>390000</v>
      </c>
      <c r="E942" s="15" t="s">
        <v>414</v>
      </c>
      <c r="F942" s="15">
        <v>274846</v>
      </c>
      <c r="G942" s="15" t="s">
        <v>127</v>
      </c>
      <c r="H942" s="15">
        <v>375.88</v>
      </c>
      <c r="I942" s="30">
        <v>191.83</v>
      </c>
      <c r="J942" s="30">
        <v>47.96</v>
      </c>
      <c r="K942" s="15">
        <v>12.76</v>
      </c>
      <c r="L942" s="130">
        <v>1</v>
      </c>
    </row>
    <row r="943" spans="1:12" x14ac:dyDescent="0.2">
      <c r="A943" s="129">
        <v>30</v>
      </c>
      <c r="B943" s="15" t="s">
        <v>329</v>
      </c>
      <c r="C943" s="15">
        <v>5008</v>
      </c>
      <c r="D943" s="15">
        <v>390000</v>
      </c>
      <c r="E943" s="15" t="s">
        <v>414</v>
      </c>
      <c r="F943" s="15">
        <v>274847</v>
      </c>
      <c r="G943" s="15" t="s">
        <v>339</v>
      </c>
      <c r="H943" s="15">
        <v>1845.53</v>
      </c>
      <c r="I943" s="30">
        <v>467</v>
      </c>
      <c r="J943" s="30">
        <v>82.41</v>
      </c>
      <c r="K943" s="15">
        <v>4.47</v>
      </c>
      <c r="L943" s="130">
        <v>2</v>
      </c>
    </row>
    <row r="944" spans="1:12" x14ac:dyDescent="0.2">
      <c r="A944" s="129">
        <v>30</v>
      </c>
      <c r="B944" s="15" t="s">
        <v>329</v>
      </c>
      <c r="C944" s="15">
        <v>5008</v>
      </c>
      <c r="D944" s="15">
        <v>390000</v>
      </c>
      <c r="E944" s="15" t="s">
        <v>414</v>
      </c>
      <c r="F944" s="15">
        <v>274847</v>
      </c>
      <c r="G944" s="15" t="s">
        <v>333</v>
      </c>
      <c r="H944" s="15">
        <v>1845.53</v>
      </c>
      <c r="I944" s="30">
        <v>467</v>
      </c>
      <c r="J944" s="30">
        <v>82.41</v>
      </c>
      <c r="K944" s="15">
        <v>4.47</v>
      </c>
      <c r="L944" s="130">
        <v>2</v>
      </c>
    </row>
    <row r="945" spans="1:12" x14ac:dyDescent="0.2">
      <c r="A945" s="129">
        <v>30</v>
      </c>
      <c r="B945" s="15" t="s">
        <v>329</v>
      </c>
      <c r="C945" s="15">
        <v>5008</v>
      </c>
      <c r="D945" s="15">
        <v>390000</v>
      </c>
      <c r="E945" s="15" t="s">
        <v>414</v>
      </c>
      <c r="F945" s="15">
        <v>274847</v>
      </c>
      <c r="G945" s="15" t="s">
        <v>117</v>
      </c>
      <c r="H945" s="15">
        <v>1845.53</v>
      </c>
      <c r="I945" s="30">
        <v>474.91</v>
      </c>
      <c r="J945" s="30">
        <v>83.81</v>
      </c>
      <c r="K945" s="15">
        <v>4.54</v>
      </c>
      <c r="L945" s="130">
        <v>1</v>
      </c>
    </row>
    <row r="946" spans="1:12" x14ac:dyDescent="0.2">
      <c r="A946" s="129">
        <v>30</v>
      </c>
      <c r="B946" s="15" t="s">
        <v>329</v>
      </c>
      <c r="C946" s="15">
        <v>5008</v>
      </c>
      <c r="D946" s="15">
        <v>390000</v>
      </c>
      <c r="E946" s="15" t="s">
        <v>414</v>
      </c>
      <c r="F946" s="15">
        <v>274848</v>
      </c>
      <c r="G946" s="15" t="s">
        <v>339</v>
      </c>
      <c r="H946" s="15">
        <v>1845.53</v>
      </c>
      <c r="I946" s="30">
        <v>467</v>
      </c>
      <c r="J946" s="30">
        <v>82.41</v>
      </c>
      <c r="K946" s="15">
        <v>4.47</v>
      </c>
      <c r="L946" s="130">
        <v>2</v>
      </c>
    </row>
    <row r="947" spans="1:12" x14ac:dyDescent="0.2">
      <c r="A947" s="129">
        <v>30</v>
      </c>
      <c r="B947" s="15" t="s">
        <v>329</v>
      </c>
      <c r="C947" s="15">
        <v>5008</v>
      </c>
      <c r="D947" s="15">
        <v>390000</v>
      </c>
      <c r="E947" s="15" t="s">
        <v>414</v>
      </c>
      <c r="F947" s="15">
        <v>274848</v>
      </c>
      <c r="G947" s="15" t="s">
        <v>333</v>
      </c>
      <c r="H947" s="15">
        <v>1845.53</v>
      </c>
      <c r="I947" s="30">
        <v>467</v>
      </c>
      <c r="J947" s="30">
        <v>82.41</v>
      </c>
      <c r="K947" s="15">
        <v>4.47</v>
      </c>
      <c r="L947" s="130">
        <v>2</v>
      </c>
    </row>
    <row r="948" spans="1:12" x14ac:dyDescent="0.2">
      <c r="A948" s="129">
        <v>30</v>
      </c>
      <c r="B948" s="15" t="s">
        <v>329</v>
      </c>
      <c r="C948" s="15">
        <v>5008</v>
      </c>
      <c r="D948" s="15">
        <v>390000</v>
      </c>
      <c r="E948" s="15" t="s">
        <v>414</v>
      </c>
      <c r="F948" s="15">
        <v>274848</v>
      </c>
      <c r="G948" s="15" t="s">
        <v>117</v>
      </c>
      <c r="H948" s="15">
        <v>1845.53</v>
      </c>
      <c r="I948" s="30">
        <v>474.91</v>
      </c>
      <c r="J948" s="30">
        <v>83.81</v>
      </c>
      <c r="K948" s="15">
        <v>4.54</v>
      </c>
      <c r="L948" s="130">
        <v>1</v>
      </c>
    </row>
    <row r="949" spans="1:12" x14ac:dyDescent="0.2">
      <c r="A949" s="129">
        <v>30</v>
      </c>
      <c r="B949" s="15" t="s">
        <v>329</v>
      </c>
      <c r="C949" s="15">
        <v>5008</v>
      </c>
      <c r="D949" s="15">
        <v>390000</v>
      </c>
      <c r="E949" s="15" t="s">
        <v>414</v>
      </c>
      <c r="F949" s="15">
        <v>274851</v>
      </c>
      <c r="G949" s="15" t="s">
        <v>331</v>
      </c>
      <c r="H949" s="15">
        <v>446.02</v>
      </c>
      <c r="I949" s="30">
        <v>387.84</v>
      </c>
      <c r="J949" s="30">
        <v>68.44</v>
      </c>
      <c r="K949" s="15">
        <v>15.34</v>
      </c>
      <c r="L949" s="130">
        <v>2</v>
      </c>
    </row>
    <row r="950" spans="1:12" x14ac:dyDescent="0.2">
      <c r="A950" s="129">
        <v>30</v>
      </c>
      <c r="B950" s="15" t="s">
        <v>329</v>
      </c>
      <c r="C950" s="15">
        <v>5008</v>
      </c>
      <c r="D950" s="15">
        <v>390000</v>
      </c>
      <c r="E950" s="15" t="s">
        <v>414</v>
      </c>
      <c r="F950" s="15">
        <v>274852</v>
      </c>
      <c r="G950" s="15" t="s">
        <v>331</v>
      </c>
      <c r="H950" s="15">
        <v>446.02</v>
      </c>
      <c r="I950" s="30">
        <v>387.84</v>
      </c>
      <c r="J950" s="30">
        <v>68.44</v>
      </c>
      <c r="K950" s="15">
        <v>15.34</v>
      </c>
      <c r="L950" s="130">
        <v>2</v>
      </c>
    </row>
    <row r="951" spans="1:12" x14ac:dyDescent="0.2">
      <c r="A951" s="129">
        <v>30</v>
      </c>
      <c r="B951" s="15" t="s">
        <v>329</v>
      </c>
      <c r="C951" s="15">
        <v>5008</v>
      </c>
      <c r="D951" s="15">
        <v>390000</v>
      </c>
      <c r="E951" s="15" t="s">
        <v>414</v>
      </c>
      <c r="F951" s="15">
        <v>274854</v>
      </c>
      <c r="G951" s="15" t="s">
        <v>331</v>
      </c>
      <c r="H951" s="15">
        <v>25435.25</v>
      </c>
      <c r="I951" s="30">
        <v>365.03</v>
      </c>
      <c r="J951" s="30">
        <v>91.26</v>
      </c>
      <c r="K951" s="15">
        <v>0.36</v>
      </c>
      <c r="L951" s="130">
        <v>2</v>
      </c>
    </row>
    <row r="952" spans="1:12" x14ac:dyDescent="0.2">
      <c r="A952" s="129">
        <v>30</v>
      </c>
      <c r="B952" s="15" t="s">
        <v>329</v>
      </c>
      <c r="C952" s="15">
        <v>5008</v>
      </c>
      <c r="D952" s="15">
        <v>390000</v>
      </c>
      <c r="E952" s="15" t="s">
        <v>414</v>
      </c>
      <c r="F952" s="15">
        <v>274854</v>
      </c>
      <c r="G952" s="15" t="s">
        <v>332</v>
      </c>
      <c r="H952" s="15">
        <v>25435.25</v>
      </c>
      <c r="I952" s="30">
        <v>182.52</v>
      </c>
      <c r="J952" s="30">
        <v>45.63</v>
      </c>
      <c r="K952" s="15">
        <v>0.18</v>
      </c>
      <c r="L952" s="130">
        <v>1</v>
      </c>
    </row>
    <row r="953" spans="1:12" x14ac:dyDescent="0.2">
      <c r="A953" s="129">
        <v>30</v>
      </c>
      <c r="B953" s="15" t="s">
        <v>329</v>
      </c>
      <c r="C953" s="15">
        <v>5008</v>
      </c>
      <c r="D953" s="15">
        <v>390000</v>
      </c>
      <c r="E953" s="15" t="s">
        <v>414</v>
      </c>
      <c r="F953" s="15">
        <v>274854</v>
      </c>
      <c r="G953" s="15" t="s">
        <v>127</v>
      </c>
      <c r="H953" s="15">
        <v>25435.25</v>
      </c>
      <c r="I953" s="30">
        <v>191.83</v>
      </c>
      <c r="J953" s="30">
        <v>47.96</v>
      </c>
      <c r="K953" s="15">
        <v>0.19</v>
      </c>
      <c r="L953" s="130">
        <v>1</v>
      </c>
    </row>
    <row r="954" spans="1:12" x14ac:dyDescent="0.2">
      <c r="A954" s="129">
        <v>30</v>
      </c>
      <c r="B954" s="15" t="s">
        <v>329</v>
      </c>
      <c r="C954" s="15">
        <v>5008</v>
      </c>
      <c r="D954" s="15">
        <v>390000</v>
      </c>
      <c r="E954" s="15" t="s">
        <v>414</v>
      </c>
      <c r="F954" s="15">
        <v>274854</v>
      </c>
      <c r="G954" s="15" t="s">
        <v>111</v>
      </c>
      <c r="H954" s="15">
        <v>25435.25</v>
      </c>
      <c r="I954" s="30">
        <v>135.02000000000001</v>
      </c>
      <c r="J954" s="30">
        <v>33.76</v>
      </c>
      <c r="K954" s="15">
        <v>0.13</v>
      </c>
      <c r="L954" s="130">
        <v>1</v>
      </c>
    </row>
    <row r="955" spans="1:12" x14ac:dyDescent="0.2">
      <c r="A955" s="129">
        <v>30</v>
      </c>
      <c r="B955" s="15" t="s">
        <v>329</v>
      </c>
      <c r="C955" s="15">
        <v>5008</v>
      </c>
      <c r="D955" s="15">
        <v>390000</v>
      </c>
      <c r="E955" s="15" t="s">
        <v>414</v>
      </c>
      <c r="F955" s="15">
        <v>274855</v>
      </c>
      <c r="G955" s="15" t="s">
        <v>111</v>
      </c>
      <c r="H955" s="15">
        <v>375.88</v>
      </c>
      <c r="I955" s="30">
        <v>135.02000000000001</v>
      </c>
      <c r="J955" s="30">
        <v>33.76</v>
      </c>
      <c r="K955" s="15">
        <v>8.98</v>
      </c>
      <c r="L955" s="130">
        <v>1</v>
      </c>
    </row>
    <row r="956" spans="1:12" x14ac:dyDescent="0.2">
      <c r="A956" s="129">
        <v>30</v>
      </c>
      <c r="B956" s="15" t="s">
        <v>329</v>
      </c>
      <c r="C956" s="15">
        <v>5008</v>
      </c>
      <c r="D956" s="15">
        <v>390000</v>
      </c>
      <c r="E956" s="15" t="s">
        <v>414</v>
      </c>
      <c r="F956" s="15">
        <v>274855</v>
      </c>
      <c r="G956" s="15" t="s">
        <v>127</v>
      </c>
      <c r="H956" s="15">
        <v>375.88</v>
      </c>
      <c r="I956" s="30">
        <v>191.83</v>
      </c>
      <c r="J956" s="30">
        <v>47.96</v>
      </c>
      <c r="K956" s="15">
        <v>12.76</v>
      </c>
      <c r="L956" s="130">
        <v>1</v>
      </c>
    </row>
    <row r="957" spans="1:12" x14ac:dyDescent="0.2">
      <c r="A957" s="129">
        <v>30</v>
      </c>
      <c r="B957" s="15" t="s">
        <v>329</v>
      </c>
      <c r="C957" s="15">
        <v>5008</v>
      </c>
      <c r="D957" s="15">
        <v>390000</v>
      </c>
      <c r="E957" s="15" t="s">
        <v>414</v>
      </c>
      <c r="F957" s="15">
        <v>274856</v>
      </c>
      <c r="G957" s="15" t="s">
        <v>111</v>
      </c>
      <c r="H957" s="15">
        <v>375.88</v>
      </c>
      <c r="I957" s="30">
        <v>135.02000000000001</v>
      </c>
      <c r="J957" s="30">
        <v>33.76</v>
      </c>
      <c r="K957" s="15">
        <v>8.98</v>
      </c>
      <c r="L957" s="130">
        <v>1</v>
      </c>
    </row>
    <row r="958" spans="1:12" x14ac:dyDescent="0.2">
      <c r="A958" s="129">
        <v>30</v>
      </c>
      <c r="B958" s="15" t="s">
        <v>329</v>
      </c>
      <c r="C958" s="15">
        <v>5008</v>
      </c>
      <c r="D958" s="15">
        <v>390000</v>
      </c>
      <c r="E958" s="15" t="s">
        <v>414</v>
      </c>
      <c r="F958" s="15">
        <v>274856</v>
      </c>
      <c r="G958" s="15" t="s">
        <v>127</v>
      </c>
      <c r="H958" s="15">
        <v>375.88</v>
      </c>
      <c r="I958" s="30">
        <v>191.83</v>
      </c>
      <c r="J958" s="30">
        <v>47.96</v>
      </c>
      <c r="K958" s="15">
        <v>12.76</v>
      </c>
      <c r="L958" s="130">
        <v>1</v>
      </c>
    </row>
    <row r="959" spans="1:12" x14ac:dyDescent="0.2">
      <c r="A959" s="129">
        <v>30</v>
      </c>
      <c r="B959" s="15" t="s">
        <v>329</v>
      </c>
      <c r="C959" s="15">
        <v>5008</v>
      </c>
      <c r="D959" s="15">
        <v>390000</v>
      </c>
      <c r="E959" s="15" t="s">
        <v>414</v>
      </c>
      <c r="F959" s="15">
        <v>274857</v>
      </c>
      <c r="G959" s="15" t="s">
        <v>111</v>
      </c>
      <c r="H959" s="15">
        <v>375.88</v>
      </c>
      <c r="I959" s="30">
        <v>135.02000000000001</v>
      </c>
      <c r="J959" s="30">
        <v>33.76</v>
      </c>
      <c r="K959" s="15">
        <v>8.98</v>
      </c>
      <c r="L959" s="130">
        <v>1</v>
      </c>
    </row>
    <row r="960" spans="1:12" x14ac:dyDescent="0.2">
      <c r="A960" s="129">
        <v>30</v>
      </c>
      <c r="B960" s="15" t="s">
        <v>329</v>
      </c>
      <c r="C960" s="15">
        <v>5008</v>
      </c>
      <c r="D960" s="15">
        <v>390000</v>
      </c>
      <c r="E960" s="15" t="s">
        <v>414</v>
      </c>
      <c r="F960" s="15">
        <v>274857</v>
      </c>
      <c r="G960" s="15" t="s">
        <v>127</v>
      </c>
      <c r="H960" s="15">
        <v>375.88</v>
      </c>
      <c r="I960" s="30">
        <v>191.83</v>
      </c>
      <c r="J960" s="30">
        <v>47.96</v>
      </c>
      <c r="K960" s="15">
        <v>12.76</v>
      </c>
      <c r="L960" s="130">
        <v>1</v>
      </c>
    </row>
    <row r="961" spans="1:12" x14ac:dyDescent="0.2">
      <c r="A961" s="129">
        <v>30</v>
      </c>
      <c r="B961" s="15" t="s">
        <v>329</v>
      </c>
      <c r="C961" s="15">
        <v>5008</v>
      </c>
      <c r="D961" s="15">
        <v>390000</v>
      </c>
      <c r="E961" s="15" t="s">
        <v>414</v>
      </c>
      <c r="F961" s="15">
        <v>274858</v>
      </c>
      <c r="G961" s="15" t="s">
        <v>111</v>
      </c>
      <c r="H961" s="15">
        <v>375.88</v>
      </c>
      <c r="I961" s="30">
        <v>135.02000000000001</v>
      </c>
      <c r="J961" s="30">
        <v>33.76</v>
      </c>
      <c r="K961" s="15">
        <v>8.98</v>
      </c>
      <c r="L961" s="130">
        <v>1</v>
      </c>
    </row>
    <row r="962" spans="1:12" x14ac:dyDescent="0.2">
      <c r="A962" s="129">
        <v>30</v>
      </c>
      <c r="B962" s="15" t="s">
        <v>329</v>
      </c>
      <c r="C962" s="15">
        <v>5008</v>
      </c>
      <c r="D962" s="15">
        <v>390000</v>
      </c>
      <c r="E962" s="15" t="s">
        <v>414</v>
      </c>
      <c r="F962" s="15">
        <v>274858</v>
      </c>
      <c r="G962" s="15" t="s">
        <v>127</v>
      </c>
      <c r="H962" s="15">
        <v>375.88</v>
      </c>
      <c r="I962" s="30">
        <v>191.83</v>
      </c>
      <c r="J962" s="30">
        <v>47.96</v>
      </c>
      <c r="K962" s="15">
        <v>12.76</v>
      </c>
      <c r="L962" s="130">
        <v>1</v>
      </c>
    </row>
    <row r="963" spans="1:12" x14ac:dyDescent="0.2">
      <c r="A963" s="129">
        <v>30</v>
      </c>
      <c r="B963" s="15" t="s">
        <v>329</v>
      </c>
      <c r="C963" s="15">
        <v>5008</v>
      </c>
      <c r="D963" s="15">
        <v>390000</v>
      </c>
      <c r="E963" s="15" t="s">
        <v>414</v>
      </c>
      <c r="F963" s="15">
        <v>274859</v>
      </c>
      <c r="G963" s="15" t="s">
        <v>339</v>
      </c>
      <c r="H963" s="15">
        <v>1845.53</v>
      </c>
      <c r="I963" s="30">
        <v>467</v>
      </c>
      <c r="J963" s="30">
        <v>82.41</v>
      </c>
      <c r="K963" s="15">
        <v>4.47</v>
      </c>
      <c r="L963" s="130">
        <v>2</v>
      </c>
    </row>
    <row r="964" spans="1:12" x14ac:dyDescent="0.2">
      <c r="A964" s="129">
        <v>30</v>
      </c>
      <c r="B964" s="15" t="s">
        <v>329</v>
      </c>
      <c r="C964" s="15">
        <v>5008</v>
      </c>
      <c r="D964" s="15">
        <v>390000</v>
      </c>
      <c r="E964" s="15" t="s">
        <v>414</v>
      </c>
      <c r="F964" s="15">
        <v>274859</v>
      </c>
      <c r="G964" s="15" t="s">
        <v>333</v>
      </c>
      <c r="H964" s="15">
        <v>1845.53</v>
      </c>
      <c r="I964" s="30">
        <v>467</v>
      </c>
      <c r="J964" s="30">
        <v>82.41</v>
      </c>
      <c r="K964" s="15">
        <v>4.47</v>
      </c>
      <c r="L964" s="130">
        <v>2</v>
      </c>
    </row>
    <row r="965" spans="1:12" x14ac:dyDescent="0.2">
      <c r="A965" s="129">
        <v>30</v>
      </c>
      <c r="B965" s="15" t="s">
        <v>329</v>
      </c>
      <c r="C965" s="15">
        <v>5008</v>
      </c>
      <c r="D965" s="15">
        <v>390000</v>
      </c>
      <c r="E965" s="15" t="s">
        <v>414</v>
      </c>
      <c r="F965" s="15">
        <v>274859</v>
      </c>
      <c r="G965" s="15" t="s">
        <v>117</v>
      </c>
      <c r="H965" s="15">
        <v>1845.53</v>
      </c>
      <c r="I965" s="30">
        <v>474.91</v>
      </c>
      <c r="J965" s="30">
        <v>83.81</v>
      </c>
      <c r="K965" s="15">
        <v>4.54</v>
      </c>
      <c r="L965" s="130">
        <v>1</v>
      </c>
    </row>
    <row r="966" spans="1:12" x14ac:dyDescent="0.2">
      <c r="A966" s="129">
        <v>30</v>
      </c>
      <c r="B966" s="15" t="s">
        <v>329</v>
      </c>
      <c r="C966" s="15">
        <v>5008</v>
      </c>
      <c r="D966" s="15">
        <v>390000</v>
      </c>
      <c r="E966" s="15" t="s">
        <v>414</v>
      </c>
      <c r="F966" s="15">
        <v>274860</v>
      </c>
      <c r="G966" s="15" t="s">
        <v>339</v>
      </c>
      <c r="H966" s="15">
        <v>1845.53</v>
      </c>
      <c r="I966" s="30">
        <v>467</v>
      </c>
      <c r="J966" s="30">
        <v>82.41</v>
      </c>
      <c r="K966" s="15">
        <v>4.47</v>
      </c>
      <c r="L966" s="130">
        <v>2</v>
      </c>
    </row>
    <row r="967" spans="1:12" x14ac:dyDescent="0.2">
      <c r="A967" s="129">
        <v>30</v>
      </c>
      <c r="B967" s="15" t="s">
        <v>329</v>
      </c>
      <c r="C967" s="15">
        <v>5008</v>
      </c>
      <c r="D967" s="15">
        <v>390000</v>
      </c>
      <c r="E967" s="15" t="s">
        <v>414</v>
      </c>
      <c r="F967" s="15">
        <v>274860</v>
      </c>
      <c r="G967" s="15" t="s">
        <v>333</v>
      </c>
      <c r="H967" s="15">
        <v>1845.53</v>
      </c>
      <c r="I967" s="30">
        <v>467</v>
      </c>
      <c r="J967" s="30">
        <v>82.41</v>
      </c>
      <c r="K967" s="15">
        <v>4.47</v>
      </c>
      <c r="L967" s="130">
        <v>2</v>
      </c>
    </row>
    <row r="968" spans="1:12" x14ac:dyDescent="0.2">
      <c r="A968" s="129">
        <v>30</v>
      </c>
      <c r="B968" s="15" t="s">
        <v>329</v>
      </c>
      <c r="C968" s="15">
        <v>5008</v>
      </c>
      <c r="D968" s="15">
        <v>390000</v>
      </c>
      <c r="E968" s="15" t="s">
        <v>414</v>
      </c>
      <c r="F968" s="15">
        <v>274860</v>
      </c>
      <c r="G968" s="15" t="s">
        <v>117</v>
      </c>
      <c r="H968" s="15">
        <v>1845.53</v>
      </c>
      <c r="I968" s="30">
        <v>474.91</v>
      </c>
      <c r="J968" s="30">
        <v>83.81</v>
      </c>
      <c r="K968" s="15">
        <v>4.54</v>
      </c>
      <c r="L968" s="130">
        <v>1</v>
      </c>
    </row>
    <row r="969" spans="1:12" x14ac:dyDescent="0.2">
      <c r="A969" s="129">
        <v>30</v>
      </c>
      <c r="B969" s="15" t="s">
        <v>329</v>
      </c>
      <c r="C969" s="15">
        <v>5008</v>
      </c>
      <c r="D969" s="15">
        <v>390000</v>
      </c>
      <c r="E969" s="15" t="s">
        <v>414</v>
      </c>
      <c r="F969" s="15">
        <v>274861</v>
      </c>
      <c r="G969" s="15" t="s">
        <v>339</v>
      </c>
      <c r="H969" s="15">
        <v>1233.3900000000001</v>
      </c>
      <c r="I969" s="30">
        <v>233.5</v>
      </c>
      <c r="J969" s="30">
        <v>41.21</v>
      </c>
      <c r="K969" s="15">
        <v>3.34</v>
      </c>
      <c r="L969" s="130">
        <v>1</v>
      </c>
    </row>
    <row r="970" spans="1:12" x14ac:dyDescent="0.2">
      <c r="A970" s="129">
        <v>30</v>
      </c>
      <c r="B970" s="15" t="s">
        <v>329</v>
      </c>
      <c r="C970" s="15">
        <v>5008</v>
      </c>
      <c r="D970" s="15">
        <v>390000</v>
      </c>
      <c r="E970" s="15" t="s">
        <v>414</v>
      </c>
      <c r="F970" s="15">
        <v>274861</v>
      </c>
      <c r="G970" s="15" t="s">
        <v>333</v>
      </c>
      <c r="H970" s="15">
        <v>1233.3900000000001</v>
      </c>
      <c r="I970" s="30">
        <v>233.5</v>
      </c>
      <c r="J970" s="30">
        <v>41.21</v>
      </c>
      <c r="K970" s="15">
        <v>3.34</v>
      </c>
      <c r="L970" s="130">
        <v>1</v>
      </c>
    </row>
    <row r="971" spans="1:12" x14ac:dyDescent="0.2">
      <c r="A971" s="129">
        <v>30</v>
      </c>
      <c r="B971" s="15" t="s">
        <v>329</v>
      </c>
      <c r="C971" s="15">
        <v>5008</v>
      </c>
      <c r="D971" s="15">
        <v>390000</v>
      </c>
      <c r="E971" s="15" t="s">
        <v>414</v>
      </c>
      <c r="F971" s="15">
        <v>274861</v>
      </c>
      <c r="G971" s="15" t="s">
        <v>117</v>
      </c>
      <c r="H971" s="15">
        <v>1233.3900000000001</v>
      </c>
      <c r="I971" s="30">
        <v>474.91</v>
      </c>
      <c r="J971" s="30">
        <v>83.81</v>
      </c>
      <c r="K971" s="15">
        <v>6.8</v>
      </c>
      <c r="L971" s="130">
        <v>1</v>
      </c>
    </row>
    <row r="972" spans="1:12" x14ac:dyDescent="0.2">
      <c r="A972" s="129">
        <v>30</v>
      </c>
      <c r="B972" s="15" t="s">
        <v>329</v>
      </c>
      <c r="C972" s="15">
        <v>5008</v>
      </c>
      <c r="D972" s="15">
        <v>390000</v>
      </c>
      <c r="E972" s="15" t="s">
        <v>414</v>
      </c>
      <c r="F972" s="15">
        <v>274862</v>
      </c>
      <c r="G972" s="15" t="s">
        <v>339</v>
      </c>
      <c r="H972" s="15">
        <v>1845.53</v>
      </c>
      <c r="I972" s="30">
        <v>467</v>
      </c>
      <c r="J972" s="30">
        <v>82.41</v>
      </c>
      <c r="K972" s="15">
        <v>4.47</v>
      </c>
      <c r="L972" s="130">
        <v>2</v>
      </c>
    </row>
    <row r="973" spans="1:12" x14ac:dyDescent="0.2">
      <c r="A973" s="129">
        <v>30</v>
      </c>
      <c r="B973" s="15" t="s">
        <v>329</v>
      </c>
      <c r="C973" s="15">
        <v>5008</v>
      </c>
      <c r="D973" s="15">
        <v>390000</v>
      </c>
      <c r="E973" s="15" t="s">
        <v>414</v>
      </c>
      <c r="F973" s="15">
        <v>274862</v>
      </c>
      <c r="G973" s="15" t="s">
        <v>333</v>
      </c>
      <c r="H973" s="15">
        <v>1845.53</v>
      </c>
      <c r="I973" s="30">
        <v>467</v>
      </c>
      <c r="J973" s="30">
        <v>82.41</v>
      </c>
      <c r="K973" s="15">
        <v>4.47</v>
      </c>
      <c r="L973" s="130">
        <v>2</v>
      </c>
    </row>
    <row r="974" spans="1:12" x14ac:dyDescent="0.2">
      <c r="A974" s="129">
        <v>30</v>
      </c>
      <c r="B974" s="15" t="s">
        <v>329</v>
      </c>
      <c r="C974" s="15">
        <v>5008</v>
      </c>
      <c r="D974" s="15">
        <v>390000</v>
      </c>
      <c r="E974" s="15" t="s">
        <v>414</v>
      </c>
      <c r="F974" s="15">
        <v>274862</v>
      </c>
      <c r="G974" s="15" t="s">
        <v>117</v>
      </c>
      <c r="H974" s="15">
        <v>1845.53</v>
      </c>
      <c r="I974" s="30">
        <v>474.91</v>
      </c>
      <c r="J974" s="30">
        <v>83.81</v>
      </c>
      <c r="K974" s="15">
        <v>4.54</v>
      </c>
      <c r="L974" s="130">
        <v>1</v>
      </c>
    </row>
    <row r="975" spans="1:12" x14ac:dyDescent="0.2">
      <c r="A975" s="129">
        <v>30</v>
      </c>
      <c r="B975" s="15" t="s">
        <v>329</v>
      </c>
      <c r="C975" s="15">
        <v>5008</v>
      </c>
      <c r="D975" s="15">
        <v>390000</v>
      </c>
      <c r="E975" s="15" t="s">
        <v>414</v>
      </c>
      <c r="F975" s="15">
        <v>274867</v>
      </c>
      <c r="G975" s="15" t="s">
        <v>331</v>
      </c>
      <c r="H975" s="15">
        <v>446.02</v>
      </c>
      <c r="I975" s="30">
        <v>387.84</v>
      </c>
      <c r="J975" s="30">
        <v>68.44</v>
      </c>
      <c r="K975" s="15">
        <v>15.34</v>
      </c>
      <c r="L975" s="130">
        <v>2</v>
      </c>
    </row>
    <row r="976" spans="1:12" x14ac:dyDescent="0.2">
      <c r="A976" s="129">
        <v>30</v>
      </c>
      <c r="B976" s="15" t="s">
        <v>329</v>
      </c>
      <c r="C976" s="15">
        <v>5008</v>
      </c>
      <c r="D976" s="15">
        <v>390000</v>
      </c>
      <c r="E976" s="15" t="s">
        <v>414</v>
      </c>
      <c r="F976" s="15">
        <v>274868</v>
      </c>
      <c r="G976" s="15" t="s">
        <v>331</v>
      </c>
      <c r="H976" s="15">
        <v>446.02</v>
      </c>
      <c r="I976" s="30">
        <v>387.84</v>
      </c>
      <c r="J976" s="30">
        <v>68.44</v>
      </c>
      <c r="K976" s="15">
        <v>15.34</v>
      </c>
      <c r="L976" s="130">
        <v>2</v>
      </c>
    </row>
    <row r="977" spans="1:12" x14ac:dyDescent="0.2">
      <c r="A977" s="129">
        <v>30</v>
      </c>
      <c r="B977" s="15" t="s">
        <v>329</v>
      </c>
      <c r="C977" s="15">
        <v>5008</v>
      </c>
      <c r="D977" s="15">
        <v>390000</v>
      </c>
      <c r="E977" s="15" t="s">
        <v>414</v>
      </c>
      <c r="F977" s="15">
        <v>274869</v>
      </c>
      <c r="G977" s="15" t="s">
        <v>331</v>
      </c>
      <c r="H977" s="15">
        <v>446.02</v>
      </c>
      <c r="I977" s="30">
        <v>387.84</v>
      </c>
      <c r="J977" s="30">
        <v>68.44</v>
      </c>
      <c r="K977" s="15">
        <v>15.34</v>
      </c>
      <c r="L977" s="130">
        <v>2</v>
      </c>
    </row>
    <row r="978" spans="1:12" x14ac:dyDescent="0.2">
      <c r="A978" s="129">
        <v>30</v>
      </c>
      <c r="B978" s="15" t="s">
        <v>329</v>
      </c>
      <c r="C978" s="15">
        <v>5008</v>
      </c>
      <c r="D978" s="15">
        <v>390000</v>
      </c>
      <c r="E978" s="15" t="s">
        <v>414</v>
      </c>
      <c r="F978" s="15">
        <v>274870</v>
      </c>
      <c r="G978" s="15" t="s">
        <v>331</v>
      </c>
      <c r="H978" s="15">
        <v>223.01</v>
      </c>
      <c r="I978" s="30">
        <v>193.92</v>
      </c>
      <c r="J978" s="30">
        <v>34.22</v>
      </c>
      <c r="K978" s="15">
        <v>15.34</v>
      </c>
      <c r="L978" s="130">
        <v>1</v>
      </c>
    </row>
    <row r="979" spans="1:12" x14ac:dyDescent="0.2">
      <c r="A979" s="129">
        <v>30</v>
      </c>
      <c r="B979" s="15" t="s">
        <v>329</v>
      </c>
      <c r="C979" s="15">
        <v>5008</v>
      </c>
      <c r="D979" s="15">
        <v>390000</v>
      </c>
      <c r="E979" s="15" t="s">
        <v>414</v>
      </c>
      <c r="F979" s="15">
        <v>274871</v>
      </c>
      <c r="G979" s="15" t="s">
        <v>111</v>
      </c>
      <c r="H979" s="15">
        <v>375.88</v>
      </c>
      <c r="I979" s="30">
        <v>135.02000000000001</v>
      </c>
      <c r="J979" s="30">
        <v>33.76</v>
      </c>
      <c r="K979" s="15">
        <v>8.98</v>
      </c>
      <c r="L979" s="130">
        <v>1</v>
      </c>
    </row>
    <row r="980" spans="1:12" x14ac:dyDescent="0.2">
      <c r="A980" s="129">
        <v>30</v>
      </c>
      <c r="B980" s="15" t="s">
        <v>329</v>
      </c>
      <c r="C980" s="15">
        <v>5008</v>
      </c>
      <c r="D980" s="15">
        <v>390000</v>
      </c>
      <c r="E980" s="15" t="s">
        <v>414</v>
      </c>
      <c r="F980" s="15">
        <v>274871</v>
      </c>
      <c r="G980" s="15" t="s">
        <v>127</v>
      </c>
      <c r="H980" s="15">
        <v>375.88</v>
      </c>
      <c r="I980" s="30">
        <v>191.83</v>
      </c>
      <c r="J980" s="30">
        <v>47.96</v>
      </c>
      <c r="K980" s="15">
        <v>12.76</v>
      </c>
      <c r="L980" s="130">
        <v>1</v>
      </c>
    </row>
    <row r="981" spans="1:12" x14ac:dyDescent="0.2">
      <c r="A981" s="129">
        <v>30</v>
      </c>
      <c r="B981" s="15" t="s">
        <v>329</v>
      </c>
      <c r="C981" s="15">
        <v>5008</v>
      </c>
      <c r="D981" s="15">
        <v>390000</v>
      </c>
      <c r="E981" s="15" t="s">
        <v>414</v>
      </c>
      <c r="F981" s="15">
        <v>274872</v>
      </c>
      <c r="G981" s="15" t="s">
        <v>111</v>
      </c>
      <c r="H981" s="15">
        <v>375.88</v>
      </c>
      <c r="I981" s="30">
        <v>135.02000000000001</v>
      </c>
      <c r="J981" s="30">
        <v>33.76</v>
      </c>
      <c r="K981" s="15">
        <v>8.98</v>
      </c>
      <c r="L981" s="130">
        <v>1</v>
      </c>
    </row>
    <row r="982" spans="1:12" x14ac:dyDescent="0.2">
      <c r="A982" s="129">
        <v>30</v>
      </c>
      <c r="B982" s="15" t="s">
        <v>329</v>
      </c>
      <c r="C982" s="15">
        <v>5008</v>
      </c>
      <c r="D982" s="15">
        <v>390000</v>
      </c>
      <c r="E982" s="15" t="s">
        <v>414</v>
      </c>
      <c r="F982" s="15">
        <v>274872</v>
      </c>
      <c r="G982" s="15" t="s">
        <v>127</v>
      </c>
      <c r="H982" s="15">
        <v>375.88</v>
      </c>
      <c r="I982" s="30">
        <v>191.83</v>
      </c>
      <c r="J982" s="30">
        <v>47.96</v>
      </c>
      <c r="K982" s="15">
        <v>12.76</v>
      </c>
      <c r="L982" s="130">
        <v>1</v>
      </c>
    </row>
    <row r="983" spans="1:12" x14ac:dyDescent="0.2">
      <c r="A983" s="129">
        <v>30</v>
      </c>
      <c r="B983" s="15" t="s">
        <v>329</v>
      </c>
      <c r="C983" s="15">
        <v>5008</v>
      </c>
      <c r="D983" s="15">
        <v>390000</v>
      </c>
      <c r="E983" s="15" t="s">
        <v>414</v>
      </c>
      <c r="F983" s="15">
        <v>274873</v>
      </c>
      <c r="G983" s="15" t="s">
        <v>339</v>
      </c>
      <c r="H983" s="15">
        <v>1845.53</v>
      </c>
      <c r="I983" s="30">
        <v>467</v>
      </c>
      <c r="J983" s="30">
        <v>82.41</v>
      </c>
      <c r="K983" s="15">
        <v>4.47</v>
      </c>
      <c r="L983" s="130">
        <v>2</v>
      </c>
    </row>
    <row r="984" spans="1:12" x14ac:dyDescent="0.2">
      <c r="A984" s="129">
        <v>30</v>
      </c>
      <c r="B984" s="15" t="s">
        <v>329</v>
      </c>
      <c r="C984" s="15">
        <v>5008</v>
      </c>
      <c r="D984" s="15">
        <v>390000</v>
      </c>
      <c r="E984" s="15" t="s">
        <v>414</v>
      </c>
      <c r="F984" s="15">
        <v>274873</v>
      </c>
      <c r="G984" s="15" t="s">
        <v>333</v>
      </c>
      <c r="H984" s="15">
        <v>1845.53</v>
      </c>
      <c r="I984" s="30">
        <v>467</v>
      </c>
      <c r="J984" s="30">
        <v>82.41</v>
      </c>
      <c r="K984" s="15">
        <v>4.47</v>
      </c>
      <c r="L984" s="130">
        <v>2</v>
      </c>
    </row>
    <row r="985" spans="1:12" x14ac:dyDescent="0.2">
      <c r="A985" s="129">
        <v>30</v>
      </c>
      <c r="B985" s="15" t="s">
        <v>329</v>
      </c>
      <c r="C985" s="15">
        <v>5008</v>
      </c>
      <c r="D985" s="15">
        <v>390000</v>
      </c>
      <c r="E985" s="15" t="s">
        <v>414</v>
      </c>
      <c r="F985" s="15">
        <v>274873</v>
      </c>
      <c r="G985" s="15" t="s">
        <v>117</v>
      </c>
      <c r="H985" s="15">
        <v>1845.53</v>
      </c>
      <c r="I985" s="30">
        <v>474.91</v>
      </c>
      <c r="J985" s="30">
        <v>83.81</v>
      </c>
      <c r="K985" s="15">
        <v>4.54</v>
      </c>
      <c r="L985" s="130">
        <v>1</v>
      </c>
    </row>
    <row r="986" spans="1:12" x14ac:dyDescent="0.2">
      <c r="A986" s="129">
        <v>30</v>
      </c>
      <c r="B986" s="15" t="s">
        <v>329</v>
      </c>
      <c r="C986" s="15">
        <v>5008</v>
      </c>
      <c r="D986" s="15">
        <v>390000</v>
      </c>
      <c r="E986" s="15" t="s">
        <v>414</v>
      </c>
      <c r="F986" s="15">
        <v>274874</v>
      </c>
      <c r="G986" s="15" t="s">
        <v>339</v>
      </c>
      <c r="H986" s="15">
        <v>2189.15</v>
      </c>
      <c r="I986" s="30">
        <v>467</v>
      </c>
      <c r="J986" s="30">
        <v>82.41</v>
      </c>
      <c r="K986" s="15">
        <v>3.76</v>
      </c>
      <c r="L986" s="130">
        <v>2</v>
      </c>
    </row>
    <row r="987" spans="1:12" x14ac:dyDescent="0.2">
      <c r="A987" s="129">
        <v>30</v>
      </c>
      <c r="B987" s="15" t="s">
        <v>329</v>
      </c>
      <c r="C987" s="15">
        <v>5008</v>
      </c>
      <c r="D987" s="15">
        <v>390000</v>
      </c>
      <c r="E987" s="15" t="s">
        <v>414</v>
      </c>
      <c r="F987" s="15">
        <v>274874</v>
      </c>
      <c r="G987" s="15" t="s">
        <v>333</v>
      </c>
      <c r="H987" s="15">
        <v>2189.15</v>
      </c>
      <c r="I987" s="30">
        <v>700.5</v>
      </c>
      <c r="J987" s="30">
        <v>123.62</v>
      </c>
      <c r="K987" s="15">
        <v>5.65</v>
      </c>
      <c r="L987" s="130">
        <v>3</v>
      </c>
    </row>
    <row r="988" spans="1:12" x14ac:dyDescent="0.2">
      <c r="A988" s="129">
        <v>30</v>
      </c>
      <c r="B988" s="15" t="s">
        <v>329</v>
      </c>
      <c r="C988" s="15">
        <v>5008</v>
      </c>
      <c r="D988" s="15">
        <v>390000</v>
      </c>
      <c r="E988" s="15" t="s">
        <v>414</v>
      </c>
      <c r="F988" s="15">
        <v>274874</v>
      </c>
      <c r="G988" s="15" t="s">
        <v>117</v>
      </c>
      <c r="H988" s="15">
        <v>2189.15</v>
      </c>
      <c r="I988" s="30">
        <v>474.91</v>
      </c>
      <c r="J988" s="30">
        <v>83.81</v>
      </c>
      <c r="K988" s="15">
        <v>3.83</v>
      </c>
      <c r="L988" s="130">
        <v>1</v>
      </c>
    </row>
    <row r="989" spans="1:12" x14ac:dyDescent="0.2">
      <c r="A989" s="129">
        <v>30</v>
      </c>
      <c r="B989" s="15" t="s">
        <v>329</v>
      </c>
      <c r="C989" s="15">
        <v>5008</v>
      </c>
      <c r="D989" s="15">
        <v>390000</v>
      </c>
      <c r="E989" s="15" t="s">
        <v>414</v>
      </c>
      <c r="F989" s="15">
        <v>274875</v>
      </c>
      <c r="G989" s="15" t="s">
        <v>339</v>
      </c>
      <c r="H989" s="15">
        <v>1845.53</v>
      </c>
      <c r="I989" s="30">
        <v>467</v>
      </c>
      <c r="J989" s="30">
        <v>82.41</v>
      </c>
      <c r="K989" s="15">
        <v>4.47</v>
      </c>
      <c r="L989" s="130">
        <v>2</v>
      </c>
    </row>
    <row r="990" spans="1:12" x14ac:dyDescent="0.2">
      <c r="A990" s="129">
        <v>30</v>
      </c>
      <c r="B990" s="15" t="s">
        <v>329</v>
      </c>
      <c r="C990" s="15">
        <v>5008</v>
      </c>
      <c r="D990" s="15">
        <v>390000</v>
      </c>
      <c r="E990" s="15" t="s">
        <v>414</v>
      </c>
      <c r="F990" s="15">
        <v>274875</v>
      </c>
      <c r="G990" s="15" t="s">
        <v>333</v>
      </c>
      <c r="H990" s="15">
        <v>1845.53</v>
      </c>
      <c r="I990" s="30">
        <v>467</v>
      </c>
      <c r="J990" s="30">
        <v>82.41</v>
      </c>
      <c r="K990" s="15">
        <v>4.47</v>
      </c>
      <c r="L990" s="130">
        <v>2</v>
      </c>
    </row>
    <row r="991" spans="1:12" x14ac:dyDescent="0.2">
      <c r="A991" s="129">
        <v>30</v>
      </c>
      <c r="B991" s="15" t="s">
        <v>329</v>
      </c>
      <c r="C991" s="15">
        <v>5008</v>
      </c>
      <c r="D991" s="15">
        <v>390000</v>
      </c>
      <c r="E991" s="15" t="s">
        <v>414</v>
      </c>
      <c r="F991" s="15">
        <v>274875</v>
      </c>
      <c r="G991" s="15" t="s">
        <v>117</v>
      </c>
      <c r="H991" s="15">
        <v>1845.53</v>
      </c>
      <c r="I991" s="30">
        <v>474.91</v>
      </c>
      <c r="J991" s="30">
        <v>83.81</v>
      </c>
      <c r="K991" s="15">
        <v>4.54</v>
      </c>
      <c r="L991" s="130">
        <v>1</v>
      </c>
    </row>
    <row r="992" spans="1:12" x14ac:dyDescent="0.2">
      <c r="A992" s="129">
        <v>30</v>
      </c>
      <c r="B992" s="15" t="s">
        <v>329</v>
      </c>
      <c r="C992" s="15">
        <v>5008</v>
      </c>
      <c r="D992" s="15">
        <v>390000</v>
      </c>
      <c r="E992" s="15" t="s">
        <v>414</v>
      </c>
      <c r="F992" s="15">
        <v>274879</v>
      </c>
      <c r="G992" s="15" t="s">
        <v>331</v>
      </c>
      <c r="H992" s="15">
        <v>446.02</v>
      </c>
      <c r="I992" s="30">
        <v>387.84</v>
      </c>
      <c r="J992" s="30">
        <v>68.44</v>
      </c>
      <c r="K992" s="15">
        <v>15.34</v>
      </c>
      <c r="L992" s="130">
        <v>2</v>
      </c>
    </row>
    <row r="993" spans="1:12" x14ac:dyDescent="0.2">
      <c r="A993" s="129">
        <v>30</v>
      </c>
      <c r="B993" s="15" t="s">
        <v>329</v>
      </c>
      <c r="C993" s="15">
        <v>5008</v>
      </c>
      <c r="D993" s="15">
        <v>390000</v>
      </c>
      <c r="E993" s="15" t="s">
        <v>414</v>
      </c>
      <c r="F993" s="15">
        <v>274880</v>
      </c>
      <c r="G993" s="15" t="s">
        <v>331</v>
      </c>
      <c r="H993" s="15">
        <v>669.04</v>
      </c>
      <c r="I993" s="30">
        <v>581.77</v>
      </c>
      <c r="J993" s="30">
        <v>102.66</v>
      </c>
      <c r="K993" s="15">
        <v>15.34</v>
      </c>
      <c r="L993" s="130">
        <v>3</v>
      </c>
    </row>
    <row r="994" spans="1:12" x14ac:dyDescent="0.2">
      <c r="A994" s="129">
        <v>30</v>
      </c>
      <c r="B994" s="15" t="s">
        <v>329</v>
      </c>
      <c r="C994" s="15">
        <v>5008</v>
      </c>
      <c r="D994" s="15">
        <v>390000</v>
      </c>
      <c r="E994" s="15" t="s">
        <v>414</v>
      </c>
      <c r="F994" s="15">
        <v>274881</v>
      </c>
      <c r="G994" s="15" t="s">
        <v>331</v>
      </c>
      <c r="H994" s="15">
        <v>446.02</v>
      </c>
      <c r="I994" s="30">
        <v>387.84</v>
      </c>
      <c r="J994" s="30">
        <v>68.44</v>
      </c>
      <c r="K994" s="15">
        <v>15.34</v>
      </c>
      <c r="L994" s="130">
        <v>2</v>
      </c>
    </row>
    <row r="995" spans="1:12" x14ac:dyDescent="0.2">
      <c r="A995" s="129">
        <v>30</v>
      </c>
      <c r="B995" s="15" t="s">
        <v>329</v>
      </c>
      <c r="C995" s="15">
        <v>5008</v>
      </c>
      <c r="D995" s="15">
        <v>390000</v>
      </c>
      <c r="E995" s="15" t="s">
        <v>414</v>
      </c>
      <c r="F995" s="15">
        <v>274884</v>
      </c>
      <c r="G995" s="15" t="s">
        <v>111</v>
      </c>
      <c r="H995" s="15">
        <v>375.88</v>
      </c>
      <c r="I995" s="30">
        <v>135.02000000000001</v>
      </c>
      <c r="J995" s="30">
        <v>33.76</v>
      </c>
      <c r="K995" s="15">
        <v>8.98</v>
      </c>
      <c r="L995" s="130">
        <v>1</v>
      </c>
    </row>
    <row r="996" spans="1:12" x14ac:dyDescent="0.2">
      <c r="A996" s="129">
        <v>30</v>
      </c>
      <c r="B996" s="15" t="s">
        <v>329</v>
      </c>
      <c r="C996" s="15">
        <v>5008</v>
      </c>
      <c r="D996" s="15">
        <v>390000</v>
      </c>
      <c r="E996" s="15" t="s">
        <v>414</v>
      </c>
      <c r="F996" s="15">
        <v>274884</v>
      </c>
      <c r="G996" s="15" t="s">
        <v>127</v>
      </c>
      <c r="H996" s="15">
        <v>375.88</v>
      </c>
      <c r="I996" s="30">
        <v>191.83</v>
      </c>
      <c r="J996" s="30">
        <v>47.96</v>
      </c>
      <c r="K996" s="15">
        <v>12.76</v>
      </c>
      <c r="L996" s="130">
        <v>1</v>
      </c>
    </row>
    <row r="997" spans="1:12" x14ac:dyDescent="0.2">
      <c r="A997" s="129">
        <v>30</v>
      </c>
      <c r="B997" s="15" t="s">
        <v>329</v>
      </c>
      <c r="C997" s="15">
        <v>5008</v>
      </c>
      <c r="D997" s="15">
        <v>390000</v>
      </c>
      <c r="E997" s="15" t="s">
        <v>414</v>
      </c>
      <c r="F997" s="15">
        <v>274885</v>
      </c>
      <c r="G997" s="15" t="s">
        <v>111</v>
      </c>
      <c r="H997" s="15">
        <v>375.88</v>
      </c>
      <c r="I997" s="30">
        <v>135.02000000000001</v>
      </c>
      <c r="J997" s="30">
        <v>33.76</v>
      </c>
      <c r="K997" s="15">
        <v>8.98</v>
      </c>
      <c r="L997" s="130">
        <v>1</v>
      </c>
    </row>
    <row r="998" spans="1:12" x14ac:dyDescent="0.2">
      <c r="A998" s="129">
        <v>30</v>
      </c>
      <c r="B998" s="15" t="s">
        <v>329</v>
      </c>
      <c r="C998" s="15">
        <v>5008</v>
      </c>
      <c r="D998" s="15">
        <v>390000</v>
      </c>
      <c r="E998" s="15" t="s">
        <v>414</v>
      </c>
      <c r="F998" s="15">
        <v>274885</v>
      </c>
      <c r="G998" s="15" t="s">
        <v>127</v>
      </c>
      <c r="H998" s="15">
        <v>375.88</v>
      </c>
      <c r="I998" s="30">
        <v>191.83</v>
      </c>
      <c r="J998" s="30">
        <v>47.96</v>
      </c>
      <c r="K998" s="15">
        <v>12.76</v>
      </c>
      <c r="L998" s="130">
        <v>1</v>
      </c>
    </row>
    <row r="999" spans="1:12" x14ac:dyDescent="0.2">
      <c r="A999" s="129">
        <v>30</v>
      </c>
      <c r="B999" s="15" t="s">
        <v>329</v>
      </c>
      <c r="C999" s="15">
        <v>5008</v>
      </c>
      <c r="D999" s="15">
        <v>390000</v>
      </c>
      <c r="E999" s="15" t="s">
        <v>414</v>
      </c>
      <c r="F999" s="15">
        <v>274886</v>
      </c>
      <c r="G999" s="15" t="s">
        <v>339</v>
      </c>
      <c r="H999" s="15">
        <v>2189.15</v>
      </c>
      <c r="I999" s="30">
        <v>467</v>
      </c>
      <c r="J999" s="30">
        <v>82.41</v>
      </c>
      <c r="K999" s="15">
        <v>3.76</v>
      </c>
      <c r="L999" s="130">
        <v>2</v>
      </c>
    </row>
    <row r="1000" spans="1:12" x14ac:dyDescent="0.2">
      <c r="A1000" s="129">
        <v>30</v>
      </c>
      <c r="B1000" s="15" t="s">
        <v>329</v>
      </c>
      <c r="C1000" s="15">
        <v>5008</v>
      </c>
      <c r="D1000" s="15">
        <v>390000</v>
      </c>
      <c r="E1000" s="15" t="s">
        <v>414</v>
      </c>
      <c r="F1000" s="15">
        <v>274886</v>
      </c>
      <c r="G1000" s="15" t="s">
        <v>333</v>
      </c>
      <c r="H1000" s="15">
        <v>2189.15</v>
      </c>
      <c r="I1000" s="30">
        <v>700.5</v>
      </c>
      <c r="J1000" s="30">
        <v>123.62</v>
      </c>
      <c r="K1000" s="15">
        <v>5.65</v>
      </c>
      <c r="L1000" s="130">
        <v>3</v>
      </c>
    </row>
    <row r="1001" spans="1:12" x14ac:dyDescent="0.2">
      <c r="A1001" s="129">
        <v>30</v>
      </c>
      <c r="B1001" s="15" t="s">
        <v>329</v>
      </c>
      <c r="C1001" s="15">
        <v>5008</v>
      </c>
      <c r="D1001" s="15">
        <v>390000</v>
      </c>
      <c r="E1001" s="15" t="s">
        <v>414</v>
      </c>
      <c r="F1001" s="15">
        <v>274886</v>
      </c>
      <c r="G1001" s="15" t="s">
        <v>117</v>
      </c>
      <c r="H1001" s="15">
        <v>2189.15</v>
      </c>
      <c r="I1001" s="30">
        <v>474.91</v>
      </c>
      <c r="J1001" s="30">
        <v>83.81</v>
      </c>
      <c r="K1001" s="15">
        <v>3.83</v>
      </c>
      <c r="L1001" s="130">
        <v>1</v>
      </c>
    </row>
    <row r="1002" spans="1:12" x14ac:dyDescent="0.2">
      <c r="A1002" s="129">
        <v>30</v>
      </c>
      <c r="B1002" s="15" t="s">
        <v>329</v>
      </c>
      <c r="C1002" s="15">
        <v>5008</v>
      </c>
      <c r="D1002" s="15">
        <v>390000</v>
      </c>
      <c r="E1002" s="15" t="s">
        <v>414</v>
      </c>
      <c r="F1002" s="15">
        <v>274887</v>
      </c>
      <c r="G1002" s="15" t="s">
        <v>339</v>
      </c>
      <c r="H1002" s="15">
        <v>1233.3900000000001</v>
      </c>
      <c r="I1002" s="30">
        <v>233.5</v>
      </c>
      <c r="J1002" s="30">
        <v>41.21</v>
      </c>
      <c r="K1002" s="15">
        <v>3.34</v>
      </c>
      <c r="L1002" s="130">
        <v>1</v>
      </c>
    </row>
    <row r="1003" spans="1:12" x14ac:dyDescent="0.2">
      <c r="A1003" s="129">
        <v>30</v>
      </c>
      <c r="B1003" s="15" t="s">
        <v>329</v>
      </c>
      <c r="C1003" s="15">
        <v>5008</v>
      </c>
      <c r="D1003" s="15">
        <v>390000</v>
      </c>
      <c r="E1003" s="15" t="s">
        <v>414</v>
      </c>
      <c r="F1003" s="15">
        <v>274887</v>
      </c>
      <c r="G1003" s="15" t="s">
        <v>333</v>
      </c>
      <c r="H1003" s="15">
        <v>1233.3900000000001</v>
      </c>
      <c r="I1003" s="30">
        <v>233.5</v>
      </c>
      <c r="J1003" s="30">
        <v>41.21</v>
      </c>
      <c r="K1003" s="15">
        <v>3.34</v>
      </c>
      <c r="L1003" s="130">
        <v>1</v>
      </c>
    </row>
    <row r="1004" spans="1:12" x14ac:dyDescent="0.2">
      <c r="A1004" s="129">
        <v>30</v>
      </c>
      <c r="B1004" s="15" t="s">
        <v>329</v>
      </c>
      <c r="C1004" s="15">
        <v>5008</v>
      </c>
      <c r="D1004" s="15">
        <v>390000</v>
      </c>
      <c r="E1004" s="15" t="s">
        <v>414</v>
      </c>
      <c r="F1004" s="15">
        <v>274887</v>
      </c>
      <c r="G1004" s="15" t="s">
        <v>117</v>
      </c>
      <c r="H1004" s="15">
        <v>1233.3900000000001</v>
      </c>
      <c r="I1004" s="30">
        <v>474.91</v>
      </c>
      <c r="J1004" s="30">
        <v>83.81</v>
      </c>
      <c r="K1004" s="15">
        <v>6.8</v>
      </c>
      <c r="L1004" s="130">
        <v>1</v>
      </c>
    </row>
    <row r="1005" spans="1:12" x14ac:dyDescent="0.2">
      <c r="A1005" s="129">
        <v>30</v>
      </c>
      <c r="B1005" s="15" t="s">
        <v>329</v>
      </c>
      <c r="C1005" s="15">
        <v>5008</v>
      </c>
      <c r="D1005" s="15">
        <v>390000</v>
      </c>
      <c r="E1005" s="15" t="s">
        <v>414</v>
      </c>
      <c r="F1005" s="15">
        <v>274890</v>
      </c>
      <c r="G1005" s="15" t="s">
        <v>331</v>
      </c>
      <c r="H1005" s="15">
        <v>223.01</v>
      </c>
      <c r="I1005" s="30">
        <v>193.92</v>
      </c>
      <c r="J1005" s="30">
        <v>34.22</v>
      </c>
      <c r="K1005" s="15">
        <v>15.34</v>
      </c>
      <c r="L1005" s="130">
        <v>1</v>
      </c>
    </row>
    <row r="1006" spans="1:12" x14ac:dyDescent="0.2">
      <c r="A1006" s="129">
        <v>30</v>
      </c>
      <c r="B1006" s="15" t="s">
        <v>329</v>
      </c>
      <c r="C1006" s="15">
        <v>5008</v>
      </c>
      <c r="D1006" s="15">
        <v>390000</v>
      </c>
      <c r="E1006" s="15" t="s">
        <v>414</v>
      </c>
      <c r="F1006" s="15">
        <v>274891</v>
      </c>
      <c r="G1006" s="15" t="s">
        <v>331</v>
      </c>
      <c r="H1006" s="15">
        <v>669.04</v>
      </c>
      <c r="I1006" s="30">
        <v>581.77</v>
      </c>
      <c r="J1006" s="30">
        <v>102.66</v>
      </c>
      <c r="K1006" s="15">
        <v>15.34</v>
      </c>
      <c r="L1006" s="130">
        <v>3</v>
      </c>
    </row>
    <row r="1007" spans="1:12" x14ac:dyDescent="0.2">
      <c r="A1007" s="129">
        <v>30</v>
      </c>
      <c r="B1007" s="15" t="s">
        <v>329</v>
      </c>
      <c r="C1007" s="15">
        <v>5008</v>
      </c>
      <c r="D1007" s="15">
        <v>390000</v>
      </c>
      <c r="E1007" s="15" t="s">
        <v>414</v>
      </c>
      <c r="F1007" s="15">
        <v>274899</v>
      </c>
      <c r="G1007" s="15" t="s">
        <v>111</v>
      </c>
      <c r="H1007" s="15">
        <v>375.88</v>
      </c>
      <c r="I1007" s="30">
        <v>135.02000000000001</v>
      </c>
      <c r="J1007" s="30">
        <v>33.76</v>
      </c>
      <c r="K1007" s="15">
        <v>8.98</v>
      </c>
      <c r="L1007" s="130">
        <v>1</v>
      </c>
    </row>
    <row r="1008" spans="1:12" x14ac:dyDescent="0.2">
      <c r="A1008" s="129">
        <v>30</v>
      </c>
      <c r="B1008" s="15" t="s">
        <v>329</v>
      </c>
      <c r="C1008" s="15">
        <v>5008</v>
      </c>
      <c r="D1008" s="15">
        <v>390000</v>
      </c>
      <c r="E1008" s="15" t="s">
        <v>414</v>
      </c>
      <c r="F1008" s="15">
        <v>274899</v>
      </c>
      <c r="G1008" s="15" t="s">
        <v>127</v>
      </c>
      <c r="H1008" s="15">
        <v>375.88</v>
      </c>
      <c r="I1008" s="30">
        <v>191.83</v>
      </c>
      <c r="J1008" s="30">
        <v>47.96</v>
      </c>
      <c r="K1008" s="15">
        <v>12.76</v>
      </c>
      <c r="L1008" s="130">
        <v>1</v>
      </c>
    </row>
    <row r="1009" spans="1:12" x14ac:dyDescent="0.2">
      <c r="A1009" s="129">
        <v>30</v>
      </c>
      <c r="B1009" s="15" t="s">
        <v>329</v>
      </c>
      <c r="C1009" s="15">
        <v>5008</v>
      </c>
      <c r="D1009" s="15">
        <v>390000</v>
      </c>
      <c r="E1009" s="15" t="s">
        <v>414</v>
      </c>
      <c r="F1009" s="15">
        <v>274900</v>
      </c>
      <c r="G1009" s="15" t="s">
        <v>111</v>
      </c>
      <c r="H1009" s="15">
        <v>375.88</v>
      </c>
      <c r="I1009" s="30">
        <v>135.02000000000001</v>
      </c>
      <c r="J1009" s="30">
        <v>33.76</v>
      </c>
      <c r="K1009" s="15">
        <v>8.98</v>
      </c>
      <c r="L1009" s="130">
        <v>1</v>
      </c>
    </row>
    <row r="1010" spans="1:12" x14ac:dyDescent="0.2">
      <c r="A1010" s="129">
        <v>30</v>
      </c>
      <c r="B1010" s="15" t="s">
        <v>329</v>
      </c>
      <c r="C1010" s="15">
        <v>5008</v>
      </c>
      <c r="D1010" s="15">
        <v>390000</v>
      </c>
      <c r="E1010" s="15" t="s">
        <v>414</v>
      </c>
      <c r="F1010" s="15">
        <v>274900</v>
      </c>
      <c r="G1010" s="15" t="s">
        <v>127</v>
      </c>
      <c r="H1010" s="15">
        <v>375.88</v>
      </c>
      <c r="I1010" s="30">
        <v>191.83</v>
      </c>
      <c r="J1010" s="30">
        <v>47.96</v>
      </c>
      <c r="K1010" s="15">
        <v>12.76</v>
      </c>
      <c r="L1010" s="130">
        <v>1</v>
      </c>
    </row>
    <row r="1011" spans="1:12" x14ac:dyDescent="0.2">
      <c r="A1011" s="129">
        <v>30</v>
      </c>
      <c r="B1011" s="15" t="s">
        <v>329</v>
      </c>
      <c r="C1011" s="15">
        <v>5008</v>
      </c>
      <c r="D1011" s="15">
        <v>390000</v>
      </c>
      <c r="E1011" s="15" t="s">
        <v>414</v>
      </c>
      <c r="F1011" s="15">
        <v>274901</v>
      </c>
      <c r="G1011" s="15" t="s">
        <v>111</v>
      </c>
      <c r="H1011" s="15">
        <v>375.88</v>
      </c>
      <c r="I1011" s="30">
        <v>135.02000000000001</v>
      </c>
      <c r="J1011" s="30">
        <v>33.76</v>
      </c>
      <c r="K1011" s="15">
        <v>8.98</v>
      </c>
      <c r="L1011" s="130">
        <v>1</v>
      </c>
    </row>
    <row r="1012" spans="1:12" x14ac:dyDescent="0.2">
      <c r="A1012" s="129">
        <v>30</v>
      </c>
      <c r="B1012" s="15" t="s">
        <v>329</v>
      </c>
      <c r="C1012" s="15">
        <v>5008</v>
      </c>
      <c r="D1012" s="15">
        <v>390000</v>
      </c>
      <c r="E1012" s="15" t="s">
        <v>414</v>
      </c>
      <c r="F1012" s="15">
        <v>274901</v>
      </c>
      <c r="G1012" s="15" t="s">
        <v>127</v>
      </c>
      <c r="H1012" s="15">
        <v>375.88</v>
      </c>
      <c r="I1012" s="30">
        <v>191.83</v>
      </c>
      <c r="J1012" s="30">
        <v>47.96</v>
      </c>
      <c r="K1012" s="15">
        <v>12.76</v>
      </c>
      <c r="L1012" s="130">
        <v>1</v>
      </c>
    </row>
    <row r="1013" spans="1:12" x14ac:dyDescent="0.2">
      <c r="A1013" s="129">
        <v>30</v>
      </c>
      <c r="B1013" s="15" t="s">
        <v>329</v>
      </c>
      <c r="C1013" s="15">
        <v>5008</v>
      </c>
      <c r="D1013" s="15">
        <v>390000</v>
      </c>
      <c r="E1013" s="15" t="s">
        <v>414</v>
      </c>
      <c r="F1013" s="15">
        <v>274902</v>
      </c>
      <c r="G1013" s="15" t="s">
        <v>111</v>
      </c>
      <c r="H1013" s="15">
        <v>375.88</v>
      </c>
      <c r="I1013" s="30">
        <v>135.02000000000001</v>
      </c>
      <c r="J1013" s="30">
        <v>33.76</v>
      </c>
      <c r="K1013" s="15">
        <v>8.98</v>
      </c>
      <c r="L1013" s="130">
        <v>1</v>
      </c>
    </row>
    <row r="1014" spans="1:12" x14ac:dyDescent="0.2">
      <c r="A1014" s="129">
        <v>30</v>
      </c>
      <c r="B1014" s="15" t="s">
        <v>329</v>
      </c>
      <c r="C1014" s="15">
        <v>5008</v>
      </c>
      <c r="D1014" s="15">
        <v>390000</v>
      </c>
      <c r="E1014" s="15" t="s">
        <v>414</v>
      </c>
      <c r="F1014" s="15">
        <v>274902</v>
      </c>
      <c r="G1014" s="15" t="s">
        <v>127</v>
      </c>
      <c r="H1014" s="15">
        <v>375.88</v>
      </c>
      <c r="I1014" s="30">
        <v>191.83</v>
      </c>
      <c r="J1014" s="30">
        <v>47.96</v>
      </c>
      <c r="K1014" s="15">
        <v>12.76</v>
      </c>
      <c r="L1014" s="130">
        <v>1</v>
      </c>
    </row>
    <row r="1015" spans="1:12" x14ac:dyDescent="0.2">
      <c r="A1015" s="129">
        <v>30</v>
      </c>
      <c r="B1015" s="15" t="s">
        <v>329</v>
      </c>
      <c r="C1015" s="15">
        <v>5008</v>
      </c>
      <c r="D1015" s="15">
        <v>390000</v>
      </c>
      <c r="E1015" s="15" t="s">
        <v>414</v>
      </c>
      <c r="F1015" s="15">
        <v>274903</v>
      </c>
      <c r="G1015" s="15" t="s">
        <v>111</v>
      </c>
      <c r="H1015" s="15">
        <v>375.88</v>
      </c>
      <c r="I1015" s="30">
        <v>135.02000000000001</v>
      </c>
      <c r="J1015" s="30">
        <v>33.76</v>
      </c>
      <c r="K1015" s="15">
        <v>8.98</v>
      </c>
      <c r="L1015" s="130">
        <v>1</v>
      </c>
    </row>
    <row r="1016" spans="1:12" x14ac:dyDescent="0.2">
      <c r="A1016" s="129">
        <v>30</v>
      </c>
      <c r="B1016" s="15" t="s">
        <v>329</v>
      </c>
      <c r="C1016" s="15">
        <v>5008</v>
      </c>
      <c r="D1016" s="15">
        <v>390000</v>
      </c>
      <c r="E1016" s="15" t="s">
        <v>414</v>
      </c>
      <c r="F1016" s="15">
        <v>274903</v>
      </c>
      <c r="G1016" s="15" t="s">
        <v>127</v>
      </c>
      <c r="H1016" s="15">
        <v>375.88</v>
      </c>
      <c r="I1016" s="30">
        <v>191.83</v>
      </c>
      <c r="J1016" s="30">
        <v>47.96</v>
      </c>
      <c r="K1016" s="15">
        <v>12.76</v>
      </c>
      <c r="L1016" s="130">
        <v>1</v>
      </c>
    </row>
    <row r="1017" spans="1:12" x14ac:dyDescent="0.2">
      <c r="A1017" s="129">
        <v>30</v>
      </c>
      <c r="B1017" s="15" t="s">
        <v>329</v>
      </c>
      <c r="C1017" s="15">
        <v>5008</v>
      </c>
      <c r="D1017" s="15">
        <v>390000</v>
      </c>
      <c r="E1017" s="15" t="s">
        <v>414</v>
      </c>
      <c r="F1017" s="15">
        <v>274904</v>
      </c>
      <c r="G1017" s="15" t="s">
        <v>111</v>
      </c>
      <c r="H1017" s="15">
        <v>375.88</v>
      </c>
      <c r="I1017" s="30">
        <v>135.02000000000001</v>
      </c>
      <c r="J1017" s="30">
        <v>33.76</v>
      </c>
      <c r="K1017" s="15">
        <v>8.98</v>
      </c>
      <c r="L1017" s="130">
        <v>1</v>
      </c>
    </row>
    <row r="1018" spans="1:12" x14ac:dyDescent="0.2">
      <c r="A1018" s="129">
        <v>30</v>
      </c>
      <c r="B1018" s="15" t="s">
        <v>329</v>
      </c>
      <c r="C1018" s="15">
        <v>5008</v>
      </c>
      <c r="D1018" s="15">
        <v>390000</v>
      </c>
      <c r="E1018" s="15" t="s">
        <v>414</v>
      </c>
      <c r="F1018" s="15">
        <v>274904</v>
      </c>
      <c r="G1018" s="15" t="s">
        <v>127</v>
      </c>
      <c r="H1018" s="15">
        <v>375.88</v>
      </c>
      <c r="I1018" s="30">
        <v>191.83</v>
      </c>
      <c r="J1018" s="30">
        <v>47.96</v>
      </c>
      <c r="K1018" s="15">
        <v>12.76</v>
      </c>
      <c r="L1018" s="130">
        <v>1</v>
      </c>
    </row>
    <row r="1019" spans="1:12" x14ac:dyDescent="0.2">
      <c r="A1019" s="129">
        <v>30</v>
      </c>
      <c r="B1019" s="15" t="s">
        <v>329</v>
      </c>
      <c r="C1019" s="15">
        <v>5008</v>
      </c>
      <c r="D1019" s="15">
        <v>390000</v>
      </c>
      <c r="E1019" s="15" t="s">
        <v>414</v>
      </c>
      <c r="F1019" s="15">
        <v>274905</v>
      </c>
      <c r="G1019" s="15" t="s">
        <v>111</v>
      </c>
      <c r="H1019" s="15">
        <v>375.88</v>
      </c>
      <c r="I1019" s="30">
        <v>135.02000000000001</v>
      </c>
      <c r="J1019" s="30">
        <v>33.76</v>
      </c>
      <c r="K1019" s="15">
        <v>8.98</v>
      </c>
      <c r="L1019" s="130">
        <v>1</v>
      </c>
    </row>
    <row r="1020" spans="1:12" x14ac:dyDescent="0.2">
      <c r="A1020" s="129">
        <v>30</v>
      </c>
      <c r="B1020" s="15" t="s">
        <v>329</v>
      </c>
      <c r="C1020" s="15">
        <v>5008</v>
      </c>
      <c r="D1020" s="15">
        <v>390000</v>
      </c>
      <c r="E1020" s="15" t="s">
        <v>414</v>
      </c>
      <c r="F1020" s="15">
        <v>274905</v>
      </c>
      <c r="G1020" s="15" t="s">
        <v>127</v>
      </c>
      <c r="H1020" s="15">
        <v>375.88</v>
      </c>
      <c r="I1020" s="30">
        <v>191.83</v>
      </c>
      <c r="J1020" s="30">
        <v>47.96</v>
      </c>
      <c r="K1020" s="15">
        <v>12.76</v>
      </c>
      <c r="L1020" s="130">
        <v>1</v>
      </c>
    </row>
    <row r="1021" spans="1:12" x14ac:dyDescent="0.2">
      <c r="A1021" s="129">
        <v>30</v>
      </c>
      <c r="B1021" s="15" t="s">
        <v>329</v>
      </c>
      <c r="C1021" s="15">
        <v>5008</v>
      </c>
      <c r="D1021" s="15">
        <v>390000</v>
      </c>
      <c r="E1021" s="15" t="s">
        <v>414</v>
      </c>
      <c r="F1021" s="15">
        <v>274906</v>
      </c>
      <c r="G1021" s="15" t="s">
        <v>111</v>
      </c>
      <c r="H1021" s="15">
        <v>375.88</v>
      </c>
      <c r="I1021" s="30">
        <v>135.02000000000001</v>
      </c>
      <c r="J1021" s="30">
        <v>33.76</v>
      </c>
      <c r="K1021" s="15">
        <v>8.98</v>
      </c>
      <c r="L1021" s="130">
        <v>1</v>
      </c>
    </row>
    <row r="1022" spans="1:12" x14ac:dyDescent="0.2">
      <c r="A1022" s="129">
        <v>30</v>
      </c>
      <c r="B1022" s="15" t="s">
        <v>329</v>
      </c>
      <c r="C1022" s="15">
        <v>5008</v>
      </c>
      <c r="D1022" s="15">
        <v>390000</v>
      </c>
      <c r="E1022" s="15" t="s">
        <v>414</v>
      </c>
      <c r="F1022" s="15">
        <v>274906</v>
      </c>
      <c r="G1022" s="15" t="s">
        <v>127</v>
      </c>
      <c r="H1022" s="15">
        <v>375.88</v>
      </c>
      <c r="I1022" s="30">
        <v>191.83</v>
      </c>
      <c r="J1022" s="30">
        <v>47.96</v>
      </c>
      <c r="K1022" s="15">
        <v>12.76</v>
      </c>
      <c r="L1022" s="130">
        <v>1</v>
      </c>
    </row>
    <row r="1023" spans="1:12" x14ac:dyDescent="0.2">
      <c r="A1023" s="129">
        <v>30</v>
      </c>
      <c r="B1023" s="15" t="s">
        <v>329</v>
      </c>
      <c r="C1023" s="15">
        <v>5008</v>
      </c>
      <c r="D1023" s="15">
        <v>390000</v>
      </c>
      <c r="E1023" s="15" t="s">
        <v>414</v>
      </c>
      <c r="F1023" s="15">
        <v>274907</v>
      </c>
      <c r="G1023" s="15" t="s">
        <v>111</v>
      </c>
      <c r="H1023" s="15">
        <v>375.88</v>
      </c>
      <c r="I1023" s="30">
        <v>135.02000000000001</v>
      </c>
      <c r="J1023" s="30">
        <v>33.76</v>
      </c>
      <c r="K1023" s="15">
        <v>8.98</v>
      </c>
      <c r="L1023" s="130">
        <v>1</v>
      </c>
    </row>
    <row r="1024" spans="1:12" x14ac:dyDescent="0.2">
      <c r="A1024" s="129">
        <v>30</v>
      </c>
      <c r="B1024" s="15" t="s">
        <v>329</v>
      </c>
      <c r="C1024" s="15">
        <v>5008</v>
      </c>
      <c r="D1024" s="15">
        <v>390000</v>
      </c>
      <c r="E1024" s="15" t="s">
        <v>414</v>
      </c>
      <c r="F1024" s="15">
        <v>274907</v>
      </c>
      <c r="G1024" s="15" t="s">
        <v>127</v>
      </c>
      <c r="H1024" s="15">
        <v>375.88</v>
      </c>
      <c r="I1024" s="30">
        <v>191.83</v>
      </c>
      <c r="J1024" s="30">
        <v>47.96</v>
      </c>
      <c r="K1024" s="15">
        <v>12.76</v>
      </c>
      <c r="L1024" s="130">
        <v>1</v>
      </c>
    </row>
    <row r="1025" spans="1:12" x14ac:dyDescent="0.2">
      <c r="A1025" s="129">
        <v>30</v>
      </c>
      <c r="B1025" s="15" t="s">
        <v>329</v>
      </c>
      <c r="C1025" s="15">
        <v>5008</v>
      </c>
      <c r="D1025" s="15">
        <v>390000</v>
      </c>
      <c r="E1025" s="15" t="s">
        <v>414</v>
      </c>
      <c r="F1025" s="15">
        <v>274908</v>
      </c>
      <c r="G1025" s="15" t="s">
        <v>111</v>
      </c>
      <c r="H1025" s="15">
        <v>375.88</v>
      </c>
      <c r="I1025" s="30">
        <v>135.02000000000001</v>
      </c>
      <c r="J1025" s="30">
        <v>33.76</v>
      </c>
      <c r="K1025" s="15">
        <v>8.98</v>
      </c>
      <c r="L1025" s="130">
        <v>1</v>
      </c>
    </row>
    <row r="1026" spans="1:12" x14ac:dyDescent="0.2">
      <c r="A1026" s="129">
        <v>30</v>
      </c>
      <c r="B1026" s="15" t="s">
        <v>329</v>
      </c>
      <c r="C1026" s="15">
        <v>5008</v>
      </c>
      <c r="D1026" s="15">
        <v>390000</v>
      </c>
      <c r="E1026" s="15" t="s">
        <v>414</v>
      </c>
      <c r="F1026" s="15">
        <v>274908</v>
      </c>
      <c r="G1026" s="15" t="s">
        <v>127</v>
      </c>
      <c r="H1026" s="15">
        <v>375.88</v>
      </c>
      <c r="I1026" s="30">
        <v>191.83</v>
      </c>
      <c r="J1026" s="30">
        <v>47.96</v>
      </c>
      <c r="K1026" s="15">
        <v>12.76</v>
      </c>
      <c r="L1026" s="130">
        <v>1</v>
      </c>
    </row>
    <row r="1027" spans="1:12" x14ac:dyDescent="0.2">
      <c r="A1027" s="129">
        <v>30</v>
      </c>
      <c r="B1027" s="15" t="s">
        <v>329</v>
      </c>
      <c r="C1027" s="15">
        <v>5008</v>
      </c>
      <c r="D1027" s="15">
        <v>390000</v>
      </c>
      <c r="E1027" s="15" t="s">
        <v>414</v>
      </c>
      <c r="F1027" s="15">
        <v>274909</v>
      </c>
      <c r="G1027" s="15" t="s">
        <v>111</v>
      </c>
      <c r="H1027" s="15">
        <v>375.88</v>
      </c>
      <c r="I1027" s="30">
        <v>135.02000000000001</v>
      </c>
      <c r="J1027" s="30">
        <v>33.76</v>
      </c>
      <c r="K1027" s="15">
        <v>8.98</v>
      </c>
      <c r="L1027" s="130">
        <v>1</v>
      </c>
    </row>
    <row r="1028" spans="1:12" x14ac:dyDescent="0.2">
      <c r="A1028" s="129">
        <v>30</v>
      </c>
      <c r="B1028" s="15" t="s">
        <v>329</v>
      </c>
      <c r="C1028" s="15">
        <v>5008</v>
      </c>
      <c r="D1028" s="15">
        <v>390000</v>
      </c>
      <c r="E1028" s="15" t="s">
        <v>414</v>
      </c>
      <c r="F1028" s="15">
        <v>274909</v>
      </c>
      <c r="G1028" s="15" t="s">
        <v>127</v>
      </c>
      <c r="H1028" s="15">
        <v>375.88</v>
      </c>
      <c r="I1028" s="30">
        <v>191.83</v>
      </c>
      <c r="J1028" s="30">
        <v>47.96</v>
      </c>
      <c r="K1028" s="15">
        <v>12.76</v>
      </c>
      <c r="L1028" s="130">
        <v>1</v>
      </c>
    </row>
    <row r="1029" spans="1:12" x14ac:dyDescent="0.2">
      <c r="A1029" s="129">
        <v>30</v>
      </c>
      <c r="B1029" s="15" t="s">
        <v>329</v>
      </c>
      <c r="C1029" s="15">
        <v>5008</v>
      </c>
      <c r="D1029" s="15">
        <v>390000</v>
      </c>
      <c r="E1029" s="15" t="s">
        <v>414</v>
      </c>
      <c r="F1029" s="15">
        <v>274910</v>
      </c>
      <c r="G1029" s="15" t="s">
        <v>111</v>
      </c>
      <c r="H1029" s="15">
        <v>375.88</v>
      </c>
      <c r="I1029" s="30">
        <v>135.02000000000001</v>
      </c>
      <c r="J1029" s="30">
        <v>33.76</v>
      </c>
      <c r="K1029" s="15">
        <v>8.98</v>
      </c>
      <c r="L1029" s="130">
        <v>1</v>
      </c>
    </row>
    <row r="1030" spans="1:12" x14ac:dyDescent="0.2">
      <c r="A1030" s="129">
        <v>30</v>
      </c>
      <c r="B1030" s="15" t="s">
        <v>329</v>
      </c>
      <c r="C1030" s="15">
        <v>5008</v>
      </c>
      <c r="D1030" s="15">
        <v>390000</v>
      </c>
      <c r="E1030" s="15" t="s">
        <v>414</v>
      </c>
      <c r="F1030" s="15">
        <v>274910</v>
      </c>
      <c r="G1030" s="15" t="s">
        <v>127</v>
      </c>
      <c r="H1030" s="15">
        <v>375.88</v>
      </c>
      <c r="I1030" s="30">
        <v>191.83</v>
      </c>
      <c r="J1030" s="30">
        <v>47.96</v>
      </c>
      <c r="K1030" s="15">
        <v>12.76</v>
      </c>
      <c r="L1030" s="130">
        <v>1</v>
      </c>
    </row>
    <row r="1031" spans="1:12" x14ac:dyDescent="0.2">
      <c r="A1031" s="129">
        <v>30</v>
      </c>
      <c r="B1031" s="15" t="s">
        <v>329</v>
      </c>
      <c r="C1031" s="15">
        <v>5008</v>
      </c>
      <c r="D1031" s="15">
        <v>390000</v>
      </c>
      <c r="E1031" s="15" t="s">
        <v>414</v>
      </c>
      <c r="F1031" s="15">
        <v>274911</v>
      </c>
      <c r="G1031" s="15" t="s">
        <v>111</v>
      </c>
      <c r="H1031" s="15">
        <v>375.88</v>
      </c>
      <c r="I1031" s="30">
        <v>135.02000000000001</v>
      </c>
      <c r="J1031" s="30">
        <v>33.76</v>
      </c>
      <c r="K1031" s="15">
        <v>8.98</v>
      </c>
      <c r="L1031" s="130">
        <v>1</v>
      </c>
    </row>
    <row r="1032" spans="1:12" x14ac:dyDescent="0.2">
      <c r="A1032" s="129">
        <v>30</v>
      </c>
      <c r="B1032" s="15" t="s">
        <v>329</v>
      </c>
      <c r="C1032" s="15">
        <v>5008</v>
      </c>
      <c r="D1032" s="15">
        <v>390000</v>
      </c>
      <c r="E1032" s="15" t="s">
        <v>414</v>
      </c>
      <c r="F1032" s="15">
        <v>274911</v>
      </c>
      <c r="G1032" s="15" t="s">
        <v>127</v>
      </c>
      <c r="H1032" s="15">
        <v>375.88</v>
      </c>
      <c r="I1032" s="30">
        <v>191.83</v>
      </c>
      <c r="J1032" s="30">
        <v>47.96</v>
      </c>
      <c r="K1032" s="15">
        <v>12.76</v>
      </c>
      <c r="L1032" s="130">
        <v>1</v>
      </c>
    </row>
    <row r="1033" spans="1:12" x14ac:dyDescent="0.2">
      <c r="A1033" s="129">
        <v>30</v>
      </c>
      <c r="B1033" s="15" t="s">
        <v>329</v>
      </c>
      <c r="C1033" s="15">
        <v>5008</v>
      </c>
      <c r="D1033" s="15">
        <v>390000</v>
      </c>
      <c r="E1033" s="15" t="s">
        <v>414</v>
      </c>
      <c r="F1033" s="15">
        <v>274912</v>
      </c>
      <c r="G1033" s="15" t="s">
        <v>111</v>
      </c>
      <c r="H1033" s="15">
        <v>375.88</v>
      </c>
      <c r="I1033" s="30">
        <v>135.02000000000001</v>
      </c>
      <c r="J1033" s="30">
        <v>33.76</v>
      </c>
      <c r="K1033" s="15">
        <v>8.98</v>
      </c>
      <c r="L1033" s="130">
        <v>1</v>
      </c>
    </row>
    <row r="1034" spans="1:12" x14ac:dyDescent="0.2">
      <c r="A1034" s="129">
        <v>30</v>
      </c>
      <c r="B1034" s="15" t="s">
        <v>329</v>
      </c>
      <c r="C1034" s="15">
        <v>5008</v>
      </c>
      <c r="D1034" s="15">
        <v>390000</v>
      </c>
      <c r="E1034" s="15" t="s">
        <v>414</v>
      </c>
      <c r="F1034" s="15">
        <v>274912</v>
      </c>
      <c r="G1034" s="15" t="s">
        <v>127</v>
      </c>
      <c r="H1034" s="15">
        <v>375.88</v>
      </c>
      <c r="I1034" s="30">
        <v>191.83</v>
      </c>
      <c r="J1034" s="30">
        <v>47.96</v>
      </c>
      <c r="K1034" s="15">
        <v>12.76</v>
      </c>
      <c r="L1034" s="130">
        <v>1</v>
      </c>
    </row>
    <row r="1035" spans="1:12" x14ac:dyDescent="0.2">
      <c r="A1035" s="129">
        <v>30</v>
      </c>
      <c r="B1035" s="15" t="s">
        <v>329</v>
      </c>
      <c r="C1035" s="15">
        <v>5008</v>
      </c>
      <c r="D1035" s="15">
        <v>390000</v>
      </c>
      <c r="E1035" s="15" t="s">
        <v>414</v>
      </c>
      <c r="F1035" s="15">
        <v>274913</v>
      </c>
      <c r="G1035" s="15" t="s">
        <v>111</v>
      </c>
      <c r="H1035" s="15">
        <v>375.88</v>
      </c>
      <c r="I1035" s="30">
        <v>135.02000000000001</v>
      </c>
      <c r="J1035" s="30">
        <v>33.76</v>
      </c>
      <c r="K1035" s="15">
        <v>8.98</v>
      </c>
      <c r="L1035" s="130">
        <v>1</v>
      </c>
    </row>
    <row r="1036" spans="1:12" x14ac:dyDescent="0.2">
      <c r="A1036" s="129">
        <v>30</v>
      </c>
      <c r="B1036" s="15" t="s">
        <v>329</v>
      </c>
      <c r="C1036" s="15">
        <v>5008</v>
      </c>
      <c r="D1036" s="15">
        <v>390000</v>
      </c>
      <c r="E1036" s="15" t="s">
        <v>414</v>
      </c>
      <c r="F1036" s="15">
        <v>274913</v>
      </c>
      <c r="G1036" s="15" t="s">
        <v>127</v>
      </c>
      <c r="H1036" s="15">
        <v>375.88</v>
      </c>
      <c r="I1036" s="30">
        <v>191.83</v>
      </c>
      <c r="J1036" s="30">
        <v>47.96</v>
      </c>
      <c r="K1036" s="15">
        <v>12.76</v>
      </c>
      <c r="L1036" s="130">
        <v>1</v>
      </c>
    </row>
    <row r="1037" spans="1:12" x14ac:dyDescent="0.2">
      <c r="A1037" s="129">
        <v>30</v>
      </c>
      <c r="B1037" s="15" t="s">
        <v>329</v>
      </c>
      <c r="C1037" s="15">
        <v>5008</v>
      </c>
      <c r="D1037" s="15">
        <v>390000</v>
      </c>
      <c r="E1037" s="15" t="s">
        <v>414</v>
      </c>
      <c r="F1037" s="15">
        <v>274914</v>
      </c>
      <c r="G1037" s="15" t="s">
        <v>111</v>
      </c>
      <c r="H1037" s="15">
        <v>375.88</v>
      </c>
      <c r="I1037" s="30">
        <v>135.02000000000001</v>
      </c>
      <c r="J1037" s="30">
        <v>33.76</v>
      </c>
      <c r="K1037" s="15">
        <v>8.98</v>
      </c>
      <c r="L1037" s="130">
        <v>1</v>
      </c>
    </row>
    <row r="1038" spans="1:12" x14ac:dyDescent="0.2">
      <c r="A1038" s="129">
        <v>30</v>
      </c>
      <c r="B1038" s="15" t="s">
        <v>329</v>
      </c>
      <c r="C1038" s="15">
        <v>5008</v>
      </c>
      <c r="D1038" s="15">
        <v>390000</v>
      </c>
      <c r="E1038" s="15" t="s">
        <v>414</v>
      </c>
      <c r="F1038" s="15">
        <v>274914</v>
      </c>
      <c r="G1038" s="15" t="s">
        <v>127</v>
      </c>
      <c r="H1038" s="15">
        <v>375.88</v>
      </c>
      <c r="I1038" s="30">
        <v>191.83</v>
      </c>
      <c r="J1038" s="30">
        <v>47.96</v>
      </c>
      <c r="K1038" s="15">
        <v>12.76</v>
      </c>
      <c r="L1038" s="130">
        <v>1</v>
      </c>
    </row>
    <row r="1039" spans="1:12" x14ac:dyDescent="0.2">
      <c r="A1039" s="129">
        <v>30</v>
      </c>
      <c r="B1039" s="15" t="s">
        <v>329</v>
      </c>
      <c r="C1039" s="15">
        <v>5008</v>
      </c>
      <c r="D1039" s="15">
        <v>390000</v>
      </c>
      <c r="E1039" s="15" t="s">
        <v>414</v>
      </c>
      <c r="F1039" s="15">
        <v>274915</v>
      </c>
      <c r="G1039" s="15" t="s">
        <v>111</v>
      </c>
      <c r="H1039" s="15">
        <v>375.88</v>
      </c>
      <c r="I1039" s="30">
        <v>135.02000000000001</v>
      </c>
      <c r="J1039" s="30">
        <v>33.76</v>
      </c>
      <c r="K1039" s="15">
        <v>8.98</v>
      </c>
      <c r="L1039" s="130">
        <v>1</v>
      </c>
    </row>
    <row r="1040" spans="1:12" x14ac:dyDescent="0.2">
      <c r="A1040" s="129">
        <v>30</v>
      </c>
      <c r="B1040" s="15" t="s">
        <v>329</v>
      </c>
      <c r="C1040" s="15">
        <v>5008</v>
      </c>
      <c r="D1040" s="15">
        <v>390000</v>
      </c>
      <c r="E1040" s="15" t="s">
        <v>414</v>
      </c>
      <c r="F1040" s="15">
        <v>274915</v>
      </c>
      <c r="G1040" s="15" t="s">
        <v>127</v>
      </c>
      <c r="H1040" s="15">
        <v>375.88</v>
      </c>
      <c r="I1040" s="30">
        <v>191.83</v>
      </c>
      <c r="J1040" s="30">
        <v>47.96</v>
      </c>
      <c r="K1040" s="15">
        <v>12.76</v>
      </c>
      <c r="L1040" s="130">
        <v>1</v>
      </c>
    </row>
    <row r="1041" spans="1:12" x14ac:dyDescent="0.2">
      <c r="A1041" s="129">
        <v>30</v>
      </c>
      <c r="B1041" s="15" t="s">
        <v>329</v>
      </c>
      <c r="C1041" s="15">
        <v>5008</v>
      </c>
      <c r="D1041" s="15">
        <v>390000</v>
      </c>
      <c r="E1041" s="15" t="s">
        <v>414</v>
      </c>
      <c r="F1041" s="15">
        <v>274916</v>
      </c>
      <c r="G1041" s="15" t="s">
        <v>111</v>
      </c>
      <c r="H1041" s="15">
        <v>375.88</v>
      </c>
      <c r="I1041" s="30">
        <v>135.02000000000001</v>
      </c>
      <c r="J1041" s="30">
        <v>33.76</v>
      </c>
      <c r="K1041" s="15">
        <v>8.98</v>
      </c>
      <c r="L1041" s="130">
        <v>1</v>
      </c>
    </row>
    <row r="1042" spans="1:12" x14ac:dyDescent="0.2">
      <c r="A1042" s="129">
        <v>30</v>
      </c>
      <c r="B1042" s="15" t="s">
        <v>329</v>
      </c>
      <c r="C1042" s="15">
        <v>5008</v>
      </c>
      <c r="D1042" s="15">
        <v>390000</v>
      </c>
      <c r="E1042" s="15" t="s">
        <v>414</v>
      </c>
      <c r="F1042" s="15">
        <v>274916</v>
      </c>
      <c r="G1042" s="15" t="s">
        <v>127</v>
      </c>
      <c r="H1042" s="15">
        <v>375.88</v>
      </c>
      <c r="I1042" s="30">
        <v>191.83</v>
      </c>
      <c r="J1042" s="30">
        <v>47.96</v>
      </c>
      <c r="K1042" s="15">
        <v>12.76</v>
      </c>
      <c r="L1042" s="130">
        <v>1</v>
      </c>
    </row>
    <row r="1043" spans="1:12" x14ac:dyDescent="0.2">
      <c r="A1043" s="129">
        <v>30</v>
      </c>
      <c r="B1043" s="15" t="s">
        <v>329</v>
      </c>
      <c r="C1043" s="15">
        <v>5008</v>
      </c>
      <c r="D1043" s="15">
        <v>390000</v>
      </c>
      <c r="E1043" s="15" t="s">
        <v>414</v>
      </c>
      <c r="F1043" s="15">
        <v>274917</v>
      </c>
      <c r="G1043" s="15" t="s">
        <v>339</v>
      </c>
      <c r="H1043" s="15">
        <v>1845.53</v>
      </c>
      <c r="I1043" s="30">
        <v>467</v>
      </c>
      <c r="J1043" s="30">
        <v>82.41</v>
      </c>
      <c r="K1043" s="15">
        <v>4.47</v>
      </c>
      <c r="L1043" s="130">
        <v>2</v>
      </c>
    </row>
    <row r="1044" spans="1:12" x14ac:dyDescent="0.2">
      <c r="A1044" s="129">
        <v>30</v>
      </c>
      <c r="B1044" s="15" t="s">
        <v>329</v>
      </c>
      <c r="C1044" s="15">
        <v>5008</v>
      </c>
      <c r="D1044" s="15">
        <v>390000</v>
      </c>
      <c r="E1044" s="15" t="s">
        <v>414</v>
      </c>
      <c r="F1044" s="15">
        <v>274917</v>
      </c>
      <c r="G1044" s="15" t="s">
        <v>333</v>
      </c>
      <c r="H1044" s="15">
        <v>1845.53</v>
      </c>
      <c r="I1044" s="30">
        <v>467</v>
      </c>
      <c r="J1044" s="30">
        <v>82.41</v>
      </c>
      <c r="K1044" s="15">
        <v>4.47</v>
      </c>
      <c r="L1044" s="130">
        <v>2</v>
      </c>
    </row>
    <row r="1045" spans="1:12" x14ac:dyDescent="0.2">
      <c r="A1045" s="129">
        <v>30</v>
      </c>
      <c r="B1045" s="15" t="s">
        <v>329</v>
      </c>
      <c r="C1045" s="15">
        <v>5008</v>
      </c>
      <c r="D1045" s="15">
        <v>390000</v>
      </c>
      <c r="E1045" s="15" t="s">
        <v>414</v>
      </c>
      <c r="F1045" s="15">
        <v>274917</v>
      </c>
      <c r="G1045" s="15" t="s">
        <v>117</v>
      </c>
      <c r="H1045" s="15">
        <v>1845.53</v>
      </c>
      <c r="I1045" s="30">
        <v>474.91</v>
      </c>
      <c r="J1045" s="30">
        <v>83.81</v>
      </c>
      <c r="K1045" s="15">
        <v>4.54</v>
      </c>
      <c r="L1045" s="130">
        <v>1</v>
      </c>
    </row>
    <row r="1046" spans="1:12" x14ac:dyDescent="0.2">
      <c r="A1046" s="129">
        <v>30</v>
      </c>
      <c r="B1046" s="15" t="s">
        <v>329</v>
      </c>
      <c r="C1046" s="15">
        <v>5008</v>
      </c>
      <c r="D1046" s="15">
        <v>390000</v>
      </c>
      <c r="E1046" s="15" t="s">
        <v>414</v>
      </c>
      <c r="F1046" s="15">
        <v>274918</v>
      </c>
      <c r="G1046" s="15" t="s">
        <v>339</v>
      </c>
      <c r="H1046" s="15">
        <v>1845.53</v>
      </c>
      <c r="I1046" s="30">
        <v>467</v>
      </c>
      <c r="J1046" s="30">
        <v>82.41</v>
      </c>
      <c r="K1046" s="15">
        <v>4.47</v>
      </c>
      <c r="L1046" s="130">
        <v>2</v>
      </c>
    </row>
    <row r="1047" spans="1:12" x14ac:dyDescent="0.2">
      <c r="A1047" s="129">
        <v>30</v>
      </c>
      <c r="B1047" s="15" t="s">
        <v>329</v>
      </c>
      <c r="C1047" s="15">
        <v>5008</v>
      </c>
      <c r="D1047" s="15">
        <v>390000</v>
      </c>
      <c r="E1047" s="15" t="s">
        <v>414</v>
      </c>
      <c r="F1047" s="15">
        <v>274918</v>
      </c>
      <c r="G1047" s="15" t="s">
        <v>333</v>
      </c>
      <c r="H1047" s="15">
        <v>1845.53</v>
      </c>
      <c r="I1047" s="30">
        <v>467</v>
      </c>
      <c r="J1047" s="30">
        <v>82.41</v>
      </c>
      <c r="K1047" s="15">
        <v>4.47</v>
      </c>
      <c r="L1047" s="130">
        <v>2</v>
      </c>
    </row>
    <row r="1048" spans="1:12" x14ac:dyDescent="0.2">
      <c r="A1048" s="129">
        <v>30</v>
      </c>
      <c r="B1048" s="15" t="s">
        <v>329</v>
      </c>
      <c r="C1048" s="15">
        <v>5008</v>
      </c>
      <c r="D1048" s="15">
        <v>390000</v>
      </c>
      <c r="E1048" s="15" t="s">
        <v>414</v>
      </c>
      <c r="F1048" s="15">
        <v>274918</v>
      </c>
      <c r="G1048" s="15" t="s">
        <v>117</v>
      </c>
      <c r="H1048" s="15">
        <v>1845.53</v>
      </c>
      <c r="I1048" s="30">
        <v>474.91</v>
      </c>
      <c r="J1048" s="30">
        <v>83.81</v>
      </c>
      <c r="K1048" s="15">
        <v>4.54</v>
      </c>
      <c r="L1048" s="130">
        <v>1</v>
      </c>
    </row>
    <row r="1049" spans="1:12" x14ac:dyDescent="0.2">
      <c r="A1049" s="129">
        <v>30</v>
      </c>
      <c r="B1049" s="15" t="s">
        <v>329</v>
      </c>
      <c r="C1049" s="15">
        <v>5008</v>
      </c>
      <c r="D1049" s="15">
        <v>390000</v>
      </c>
      <c r="E1049" s="15" t="s">
        <v>414</v>
      </c>
      <c r="F1049" s="15">
        <v>274919</v>
      </c>
      <c r="G1049" s="15" t="s">
        <v>339</v>
      </c>
      <c r="H1049" s="15">
        <v>1845.53</v>
      </c>
      <c r="I1049" s="30">
        <v>467</v>
      </c>
      <c r="J1049" s="30">
        <v>82.41</v>
      </c>
      <c r="K1049" s="15">
        <v>4.47</v>
      </c>
      <c r="L1049" s="130">
        <v>2</v>
      </c>
    </row>
    <row r="1050" spans="1:12" x14ac:dyDescent="0.2">
      <c r="A1050" s="129">
        <v>30</v>
      </c>
      <c r="B1050" s="15" t="s">
        <v>329</v>
      </c>
      <c r="C1050" s="15">
        <v>5008</v>
      </c>
      <c r="D1050" s="15">
        <v>390000</v>
      </c>
      <c r="E1050" s="15" t="s">
        <v>414</v>
      </c>
      <c r="F1050" s="15">
        <v>274919</v>
      </c>
      <c r="G1050" s="15" t="s">
        <v>333</v>
      </c>
      <c r="H1050" s="15">
        <v>1845.53</v>
      </c>
      <c r="I1050" s="30">
        <v>467</v>
      </c>
      <c r="J1050" s="30">
        <v>82.41</v>
      </c>
      <c r="K1050" s="15">
        <v>4.47</v>
      </c>
      <c r="L1050" s="130">
        <v>2</v>
      </c>
    </row>
    <row r="1051" spans="1:12" x14ac:dyDescent="0.2">
      <c r="A1051" s="129">
        <v>30</v>
      </c>
      <c r="B1051" s="15" t="s">
        <v>329</v>
      </c>
      <c r="C1051" s="15">
        <v>5008</v>
      </c>
      <c r="D1051" s="15">
        <v>390000</v>
      </c>
      <c r="E1051" s="15" t="s">
        <v>414</v>
      </c>
      <c r="F1051" s="15">
        <v>274919</v>
      </c>
      <c r="G1051" s="15" t="s">
        <v>117</v>
      </c>
      <c r="H1051" s="15">
        <v>1845.53</v>
      </c>
      <c r="I1051" s="30">
        <v>474.91</v>
      </c>
      <c r="J1051" s="30">
        <v>83.81</v>
      </c>
      <c r="K1051" s="15">
        <v>4.54</v>
      </c>
      <c r="L1051" s="130">
        <v>1</v>
      </c>
    </row>
    <row r="1052" spans="1:12" x14ac:dyDescent="0.2">
      <c r="A1052" s="129">
        <v>30</v>
      </c>
      <c r="B1052" s="15" t="s">
        <v>329</v>
      </c>
      <c r="C1052" s="15">
        <v>5008</v>
      </c>
      <c r="D1052" s="15">
        <v>390000</v>
      </c>
      <c r="E1052" s="15" t="s">
        <v>414</v>
      </c>
      <c r="F1052" s="15">
        <v>274920</v>
      </c>
      <c r="G1052" s="15" t="s">
        <v>339</v>
      </c>
      <c r="H1052" s="15">
        <v>1845.53</v>
      </c>
      <c r="I1052" s="30">
        <v>467</v>
      </c>
      <c r="J1052" s="30">
        <v>82.41</v>
      </c>
      <c r="K1052" s="15">
        <v>4.47</v>
      </c>
      <c r="L1052" s="130">
        <v>2</v>
      </c>
    </row>
    <row r="1053" spans="1:12" x14ac:dyDescent="0.2">
      <c r="A1053" s="129">
        <v>30</v>
      </c>
      <c r="B1053" s="15" t="s">
        <v>329</v>
      </c>
      <c r="C1053" s="15">
        <v>5008</v>
      </c>
      <c r="D1053" s="15">
        <v>390000</v>
      </c>
      <c r="E1053" s="15" t="s">
        <v>414</v>
      </c>
      <c r="F1053" s="15">
        <v>274920</v>
      </c>
      <c r="G1053" s="15" t="s">
        <v>333</v>
      </c>
      <c r="H1053" s="15">
        <v>1845.53</v>
      </c>
      <c r="I1053" s="30">
        <v>467</v>
      </c>
      <c r="J1053" s="30">
        <v>82.41</v>
      </c>
      <c r="K1053" s="15">
        <v>4.47</v>
      </c>
      <c r="L1053" s="130">
        <v>2</v>
      </c>
    </row>
    <row r="1054" spans="1:12" x14ac:dyDescent="0.2">
      <c r="A1054" s="129">
        <v>30</v>
      </c>
      <c r="B1054" s="15" t="s">
        <v>329</v>
      </c>
      <c r="C1054" s="15">
        <v>5008</v>
      </c>
      <c r="D1054" s="15">
        <v>390000</v>
      </c>
      <c r="E1054" s="15" t="s">
        <v>414</v>
      </c>
      <c r="F1054" s="15">
        <v>274920</v>
      </c>
      <c r="G1054" s="15" t="s">
        <v>117</v>
      </c>
      <c r="H1054" s="15">
        <v>1845.53</v>
      </c>
      <c r="I1054" s="30">
        <v>474.91</v>
      </c>
      <c r="J1054" s="30">
        <v>83.81</v>
      </c>
      <c r="K1054" s="15">
        <v>4.54</v>
      </c>
      <c r="L1054" s="130">
        <v>1</v>
      </c>
    </row>
    <row r="1055" spans="1:12" x14ac:dyDescent="0.2">
      <c r="A1055" s="129">
        <v>30</v>
      </c>
      <c r="B1055" s="15" t="s">
        <v>329</v>
      </c>
      <c r="C1055" s="15">
        <v>5008</v>
      </c>
      <c r="D1055" s="15">
        <v>390000</v>
      </c>
      <c r="E1055" s="15" t="s">
        <v>414</v>
      </c>
      <c r="F1055" s="15">
        <v>274921</v>
      </c>
      <c r="G1055" s="15" t="s">
        <v>339</v>
      </c>
      <c r="H1055" s="15">
        <v>1845.53</v>
      </c>
      <c r="I1055" s="30">
        <v>467</v>
      </c>
      <c r="J1055" s="30">
        <v>82.41</v>
      </c>
      <c r="K1055" s="15">
        <v>4.47</v>
      </c>
      <c r="L1055" s="130">
        <v>2</v>
      </c>
    </row>
    <row r="1056" spans="1:12" x14ac:dyDescent="0.2">
      <c r="A1056" s="129">
        <v>30</v>
      </c>
      <c r="B1056" s="15" t="s">
        <v>329</v>
      </c>
      <c r="C1056" s="15">
        <v>5008</v>
      </c>
      <c r="D1056" s="15">
        <v>390000</v>
      </c>
      <c r="E1056" s="15" t="s">
        <v>414</v>
      </c>
      <c r="F1056" s="15">
        <v>274921</v>
      </c>
      <c r="G1056" s="15" t="s">
        <v>333</v>
      </c>
      <c r="H1056" s="15">
        <v>1845.53</v>
      </c>
      <c r="I1056" s="30">
        <v>467</v>
      </c>
      <c r="J1056" s="30">
        <v>82.41</v>
      </c>
      <c r="K1056" s="15">
        <v>4.47</v>
      </c>
      <c r="L1056" s="130">
        <v>2</v>
      </c>
    </row>
    <row r="1057" spans="1:12" x14ac:dyDescent="0.2">
      <c r="A1057" s="129">
        <v>30</v>
      </c>
      <c r="B1057" s="15" t="s">
        <v>329</v>
      </c>
      <c r="C1057" s="15">
        <v>5008</v>
      </c>
      <c r="D1057" s="15">
        <v>390000</v>
      </c>
      <c r="E1057" s="15" t="s">
        <v>414</v>
      </c>
      <c r="F1057" s="15">
        <v>274921</v>
      </c>
      <c r="G1057" s="15" t="s">
        <v>117</v>
      </c>
      <c r="H1057" s="15">
        <v>1845.53</v>
      </c>
      <c r="I1057" s="30">
        <v>474.91</v>
      </c>
      <c r="J1057" s="30">
        <v>83.81</v>
      </c>
      <c r="K1057" s="15">
        <v>4.54</v>
      </c>
      <c r="L1057" s="130">
        <v>1</v>
      </c>
    </row>
    <row r="1058" spans="1:12" x14ac:dyDescent="0.2">
      <c r="A1058" s="129">
        <v>30</v>
      </c>
      <c r="B1058" s="15" t="s">
        <v>329</v>
      </c>
      <c r="C1058" s="15">
        <v>5008</v>
      </c>
      <c r="D1058" s="15">
        <v>390000</v>
      </c>
      <c r="E1058" s="15" t="s">
        <v>414</v>
      </c>
      <c r="F1058" s="15">
        <v>274922</v>
      </c>
      <c r="G1058" s="15" t="s">
        <v>339</v>
      </c>
      <c r="H1058" s="15">
        <v>907.84</v>
      </c>
      <c r="I1058" s="30">
        <v>233.5</v>
      </c>
      <c r="J1058" s="30">
        <v>41.21</v>
      </c>
      <c r="K1058" s="15">
        <v>4.54</v>
      </c>
      <c r="L1058" s="130">
        <v>1</v>
      </c>
    </row>
    <row r="1059" spans="1:12" x14ac:dyDescent="0.2">
      <c r="A1059" s="129">
        <v>30</v>
      </c>
      <c r="B1059" s="15" t="s">
        <v>329</v>
      </c>
      <c r="C1059" s="15">
        <v>5008</v>
      </c>
      <c r="D1059" s="15">
        <v>390000</v>
      </c>
      <c r="E1059" s="15" t="s">
        <v>414</v>
      </c>
      <c r="F1059" s="15">
        <v>274922</v>
      </c>
      <c r="G1059" s="15" t="s">
        <v>333</v>
      </c>
      <c r="H1059" s="15">
        <v>907.84</v>
      </c>
      <c r="I1059" s="30">
        <v>233.5</v>
      </c>
      <c r="J1059" s="30">
        <v>41.21</v>
      </c>
      <c r="K1059" s="15">
        <v>4.54</v>
      </c>
      <c r="L1059" s="130">
        <v>1</v>
      </c>
    </row>
    <row r="1060" spans="1:12" x14ac:dyDescent="0.2">
      <c r="A1060" s="129">
        <v>30</v>
      </c>
      <c r="B1060" s="15" t="s">
        <v>329</v>
      </c>
      <c r="C1060" s="15">
        <v>5008</v>
      </c>
      <c r="D1060" s="15">
        <v>390000</v>
      </c>
      <c r="E1060" s="15" t="s">
        <v>414</v>
      </c>
      <c r="F1060" s="15">
        <v>274922</v>
      </c>
      <c r="G1060" s="15" t="s">
        <v>127</v>
      </c>
      <c r="H1060" s="15">
        <v>907.84</v>
      </c>
      <c r="I1060" s="30">
        <v>191.83</v>
      </c>
      <c r="J1060" s="30">
        <v>47.96</v>
      </c>
      <c r="K1060" s="15">
        <v>5.28</v>
      </c>
      <c r="L1060" s="130">
        <v>1</v>
      </c>
    </row>
    <row r="1061" spans="1:12" x14ac:dyDescent="0.2">
      <c r="A1061" s="129">
        <v>30</v>
      </c>
      <c r="B1061" s="15" t="s">
        <v>329</v>
      </c>
      <c r="C1061" s="15">
        <v>5008</v>
      </c>
      <c r="D1061" s="15">
        <v>390000</v>
      </c>
      <c r="E1061" s="15" t="s">
        <v>414</v>
      </c>
      <c r="F1061" s="15">
        <v>274923</v>
      </c>
      <c r="G1061" s="15" t="s">
        <v>339</v>
      </c>
      <c r="H1061" s="15">
        <v>1233.3900000000001</v>
      </c>
      <c r="I1061" s="30">
        <v>233.5</v>
      </c>
      <c r="J1061" s="30">
        <v>41.21</v>
      </c>
      <c r="K1061" s="15">
        <v>3.34</v>
      </c>
      <c r="L1061" s="130">
        <v>1</v>
      </c>
    </row>
    <row r="1062" spans="1:12" x14ac:dyDescent="0.2">
      <c r="A1062" s="129">
        <v>30</v>
      </c>
      <c r="B1062" s="15" t="s">
        <v>329</v>
      </c>
      <c r="C1062" s="15">
        <v>5008</v>
      </c>
      <c r="D1062" s="15">
        <v>390000</v>
      </c>
      <c r="E1062" s="15" t="s">
        <v>414</v>
      </c>
      <c r="F1062" s="15">
        <v>274923</v>
      </c>
      <c r="G1062" s="15" t="s">
        <v>333</v>
      </c>
      <c r="H1062" s="15">
        <v>1233.3900000000001</v>
      </c>
      <c r="I1062" s="30">
        <v>233.5</v>
      </c>
      <c r="J1062" s="30">
        <v>41.21</v>
      </c>
      <c r="K1062" s="15">
        <v>3.34</v>
      </c>
      <c r="L1062" s="130">
        <v>1</v>
      </c>
    </row>
    <row r="1063" spans="1:12" x14ac:dyDescent="0.2">
      <c r="A1063" s="129">
        <v>30</v>
      </c>
      <c r="B1063" s="15" t="s">
        <v>329</v>
      </c>
      <c r="C1063" s="15">
        <v>5008</v>
      </c>
      <c r="D1063" s="15">
        <v>390000</v>
      </c>
      <c r="E1063" s="15" t="s">
        <v>414</v>
      </c>
      <c r="F1063" s="15">
        <v>274923</v>
      </c>
      <c r="G1063" s="15" t="s">
        <v>117</v>
      </c>
      <c r="H1063" s="15">
        <v>1233.3900000000001</v>
      </c>
      <c r="I1063" s="30">
        <v>474.91</v>
      </c>
      <c r="J1063" s="30">
        <v>83.81</v>
      </c>
      <c r="K1063" s="15">
        <v>6.8</v>
      </c>
      <c r="L1063" s="130">
        <v>1</v>
      </c>
    </row>
    <row r="1064" spans="1:12" x14ac:dyDescent="0.2">
      <c r="A1064" s="129">
        <v>30</v>
      </c>
      <c r="B1064" s="15" t="s">
        <v>329</v>
      </c>
      <c r="C1064" s="15">
        <v>5008</v>
      </c>
      <c r="D1064" s="15">
        <v>390000</v>
      </c>
      <c r="E1064" s="15" t="s">
        <v>414</v>
      </c>
      <c r="F1064" s="15">
        <v>274924</v>
      </c>
      <c r="G1064" s="15" t="s">
        <v>339</v>
      </c>
      <c r="H1064" s="15">
        <v>1845.53</v>
      </c>
      <c r="I1064" s="30">
        <v>467</v>
      </c>
      <c r="J1064" s="30">
        <v>82.41</v>
      </c>
      <c r="K1064" s="15">
        <v>4.47</v>
      </c>
      <c r="L1064" s="130">
        <v>2</v>
      </c>
    </row>
    <row r="1065" spans="1:12" x14ac:dyDescent="0.2">
      <c r="A1065" s="129">
        <v>30</v>
      </c>
      <c r="B1065" s="15" t="s">
        <v>329</v>
      </c>
      <c r="C1065" s="15">
        <v>5008</v>
      </c>
      <c r="D1065" s="15">
        <v>390000</v>
      </c>
      <c r="E1065" s="15" t="s">
        <v>414</v>
      </c>
      <c r="F1065" s="15">
        <v>274924</v>
      </c>
      <c r="G1065" s="15" t="s">
        <v>333</v>
      </c>
      <c r="H1065" s="15">
        <v>1845.53</v>
      </c>
      <c r="I1065" s="30">
        <v>467</v>
      </c>
      <c r="J1065" s="30">
        <v>82.41</v>
      </c>
      <c r="K1065" s="15">
        <v>4.47</v>
      </c>
      <c r="L1065" s="130">
        <v>2</v>
      </c>
    </row>
    <row r="1066" spans="1:12" x14ac:dyDescent="0.2">
      <c r="A1066" s="129">
        <v>30</v>
      </c>
      <c r="B1066" s="15" t="s">
        <v>329</v>
      </c>
      <c r="C1066" s="15">
        <v>5008</v>
      </c>
      <c r="D1066" s="15">
        <v>390000</v>
      </c>
      <c r="E1066" s="15" t="s">
        <v>414</v>
      </c>
      <c r="F1066" s="15">
        <v>274924</v>
      </c>
      <c r="G1066" s="15" t="s">
        <v>117</v>
      </c>
      <c r="H1066" s="15">
        <v>1845.53</v>
      </c>
      <c r="I1066" s="30">
        <v>474.91</v>
      </c>
      <c r="J1066" s="30">
        <v>83.81</v>
      </c>
      <c r="K1066" s="15">
        <v>4.54</v>
      </c>
      <c r="L1066" s="130">
        <v>1</v>
      </c>
    </row>
    <row r="1067" spans="1:12" x14ac:dyDescent="0.2">
      <c r="A1067" s="129">
        <v>30</v>
      </c>
      <c r="B1067" s="15" t="s">
        <v>329</v>
      </c>
      <c r="C1067" s="15">
        <v>5008</v>
      </c>
      <c r="D1067" s="15">
        <v>390000</v>
      </c>
      <c r="E1067" s="15" t="s">
        <v>414</v>
      </c>
      <c r="F1067" s="15">
        <v>274925</v>
      </c>
      <c r="G1067" s="15" t="s">
        <v>339</v>
      </c>
      <c r="H1067" s="15">
        <v>1845.53</v>
      </c>
      <c r="I1067" s="30">
        <v>467</v>
      </c>
      <c r="J1067" s="30">
        <v>82.41</v>
      </c>
      <c r="K1067" s="15">
        <v>4.47</v>
      </c>
      <c r="L1067" s="130">
        <v>2</v>
      </c>
    </row>
    <row r="1068" spans="1:12" x14ac:dyDescent="0.2">
      <c r="A1068" s="129">
        <v>30</v>
      </c>
      <c r="B1068" s="15" t="s">
        <v>329</v>
      </c>
      <c r="C1068" s="15">
        <v>5008</v>
      </c>
      <c r="D1068" s="15">
        <v>390000</v>
      </c>
      <c r="E1068" s="15" t="s">
        <v>414</v>
      </c>
      <c r="F1068" s="15">
        <v>274925</v>
      </c>
      <c r="G1068" s="15" t="s">
        <v>333</v>
      </c>
      <c r="H1068" s="15">
        <v>1845.53</v>
      </c>
      <c r="I1068" s="30">
        <v>467</v>
      </c>
      <c r="J1068" s="30">
        <v>82.41</v>
      </c>
      <c r="K1068" s="15">
        <v>4.47</v>
      </c>
      <c r="L1068" s="130">
        <v>2</v>
      </c>
    </row>
    <row r="1069" spans="1:12" x14ac:dyDescent="0.2">
      <c r="A1069" s="129">
        <v>30</v>
      </c>
      <c r="B1069" s="15" t="s">
        <v>329</v>
      </c>
      <c r="C1069" s="15">
        <v>5008</v>
      </c>
      <c r="D1069" s="15">
        <v>390000</v>
      </c>
      <c r="E1069" s="15" t="s">
        <v>414</v>
      </c>
      <c r="F1069" s="15">
        <v>274925</v>
      </c>
      <c r="G1069" s="15" t="s">
        <v>117</v>
      </c>
      <c r="H1069" s="15">
        <v>1845.53</v>
      </c>
      <c r="I1069" s="30">
        <v>474.91</v>
      </c>
      <c r="J1069" s="30">
        <v>83.81</v>
      </c>
      <c r="K1069" s="15">
        <v>4.54</v>
      </c>
      <c r="L1069" s="130">
        <v>1</v>
      </c>
    </row>
    <row r="1070" spans="1:12" x14ac:dyDescent="0.2">
      <c r="A1070" s="129">
        <v>30</v>
      </c>
      <c r="B1070" s="15" t="s">
        <v>329</v>
      </c>
      <c r="C1070" s="15">
        <v>5008</v>
      </c>
      <c r="D1070" s="15">
        <v>390000</v>
      </c>
      <c r="E1070" s="15" t="s">
        <v>414</v>
      </c>
      <c r="F1070" s="15">
        <v>274926</v>
      </c>
      <c r="G1070" s="15" t="s">
        <v>339</v>
      </c>
      <c r="H1070" s="15">
        <v>1845.53</v>
      </c>
      <c r="I1070" s="30">
        <v>467</v>
      </c>
      <c r="J1070" s="30">
        <v>82.41</v>
      </c>
      <c r="K1070" s="15">
        <v>4.47</v>
      </c>
      <c r="L1070" s="130">
        <v>2</v>
      </c>
    </row>
    <row r="1071" spans="1:12" x14ac:dyDescent="0.2">
      <c r="A1071" s="129">
        <v>30</v>
      </c>
      <c r="B1071" s="15" t="s">
        <v>329</v>
      </c>
      <c r="C1071" s="15">
        <v>5008</v>
      </c>
      <c r="D1071" s="15">
        <v>390000</v>
      </c>
      <c r="E1071" s="15" t="s">
        <v>414</v>
      </c>
      <c r="F1071" s="15">
        <v>274926</v>
      </c>
      <c r="G1071" s="15" t="s">
        <v>333</v>
      </c>
      <c r="H1071" s="15">
        <v>1845.53</v>
      </c>
      <c r="I1071" s="30">
        <v>467</v>
      </c>
      <c r="J1071" s="30">
        <v>82.41</v>
      </c>
      <c r="K1071" s="15">
        <v>4.47</v>
      </c>
      <c r="L1071" s="130">
        <v>2</v>
      </c>
    </row>
    <row r="1072" spans="1:12" x14ac:dyDescent="0.2">
      <c r="A1072" s="129">
        <v>30</v>
      </c>
      <c r="B1072" s="15" t="s">
        <v>329</v>
      </c>
      <c r="C1072" s="15">
        <v>5008</v>
      </c>
      <c r="D1072" s="15">
        <v>390000</v>
      </c>
      <c r="E1072" s="15" t="s">
        <v>414</v>
      </c>
      <c r="F1072" s="15">
        <v>274926</v>
      </c>
      <c r="G1072" s="15" t="s">
        <v>117</v>
      </c>
      <c r="H1072" s="15">
        <v>1845.53</v>
      </c>
      <c r="I1072" s="30">
        <v>474.91</v>
      </c>
      <c r="J1072" s="30">
        <v>83.81</v>
      </c>
      <c r="K1072" s="15">
        <v>4.54</v>
      </c>
      <c r="L1072" s="130">
        <v>1</v>
      </c>
    </row>
    <row r="1073" spans="1:12" x14ac:dyDescent="0.2">
      <c r="A1073" s="129">
        <v>30</v>
      </c>
      <c r="B1073" s="15" t="s">
        <v>329</v>
      </c>
      <c r="C1073" s="15">
        <v>5008</v>
      </c>
      <c r="D1073" s="15">
        <v>390000</v>
      </c>
      <c r="E1073" s="15" t="s">
        <v>414</v>
      </c>
      <c r="F1073" s="15">
        <v>274927</v>
      </c>
      <c r="G1073" s="15" t="s">
        <v>339</v>
      </c>
      <c r="H1073" s="15">
        <v>1845.53</v>
      </c>
      <c r="I1073" s="30">
        <v>467</v>
      </c>
      <c r="J1073" s="30">
        <v>82.41</v>
      </c>
      <c r="K1073" s="15">
        <v>4.47</v>
      </c>
      <c r="L1073" s="130">
        <v>2</v>
      </c>
    </row>
    <row r="1074" spans="1:12" x14ac:dyDescent="0.2">
      <c r="A1074" s="129">
        <v>30</v>
      </c>
      <c r="B1074" s="15" t="s">
        <v>329</v>
      </c>
      <c r="C1074" s="15">
        <v>5008</v>
      </c>
      <c r="D1074" s="15">
        <v>390000</v>
      </c>
      <c r="E1074" s="15" t="s">
        <v>414</v>
      </c>
      <c r="F1074" s="15">
        <v>274927</v>
      </c>
      <c r="G1074" s="15" t="s">
        <v>333</v>
      </c>
      <c r="H1074" s="15">
        <v>1845.53</v>
      </c>
      <c r="I1074" s="30">
        <v>467</v>
      </c>
      <c r="J1074" s="30">
        <v>82.41</v>
      </c>
      <c r="K1074" s="15">
        <v>4.47</v>
      </c>
      <c r="L1074" s="130">
        <v>2</v>
      </c>
    </row>
    <row r="1075" spans="1:12" x14ac:dyDescent="0.2">
      <c r="A1075" s="129">
        <v>30</v>
      </c>
      <c r="B1075" s="15" t="s">
        <v>329</v>
      </c>
      <c r="C1075" s="15">
        <v>5008</v>
      </c>
      <c r="D1075" s="15">
        <v>390000</v>
      </c>
      <c r="E1075" s="15" t="s">
        <v>414</v>
      </c>
      <c r="F1075" s="15">
        <v>274927</v>
      </c>
      <c r="G1075" s="15" t="s">
        <v>117</v>
      </c>
      <c r="H1075" s="15">
        <v>1845.53</v>
      </c>
      <c r="I1075" s="30">
        <v>474.91</v>
      </c>
      <c r="J1075" s="30">
        <v>83.81</v>
      </c>
      <c r="K1075" s="15">
        <v>4.54</v>
      </c>
      <c r="L1075" s="130">
        <v>1</v>
      </c>
    </row>
    <row r="1076" spans="1:12" x14ac:dyDescent="0.2">
      <c r="A1076" s="129">
        <v>30</v>
      </c>
      <c r="B1076" s="15" t="s">
        <v>329</v>
      </c>
      <c r="C1076" s="15">
        <v>5008</v>
      </c>
      <c r="D1076" s="15">
        <v>390000</v>
      </c>
      <c r="E1076" s="15" t="s">
        <v>414</v>
      </c>
      <c r="F1076" s="15">
        <v>274928</v>
      </c>
      <c r="G1076" s="15" t="s">
        <v>339</v>
      </c>
      <c r="H1076" s="15">
        <v>1233.3900000000001</v>
      </c>
      <c r="I1076" s="30">
        <v>233.5</v>
      </c>
      <c r="J1076" s="30">
        <v>41.21</v>
      </c>
      <c r="K1076" s="15">
        <v>3.34</v>
      </c>
      <c r="L1076" s="130">
        <v>1</v>
      </c>
    </row>
    <row r="1077" spans="1:12" x14ac:dyDescent="0.2">
      <c r="A1077" s="129">
        <v>30</v>
      </c>
      <c r="B1077" s="15" t="s">
        <v>329</v>
      </c>
      <c r="C1077" s="15">
        <v>5008</v>
      </c>
      <c r="D1077" s="15">
        <v>390000</v>
      </c>
      <c r="E1077" s="15" t="s">
        <v>414</v>
      </c>
      <c r="F1077" s="15">
        <v>274928</v>
      </c>
      <c r="G1077" s="15" t="s">
        <v>333</v>
      </c>
      <c r="H1077" s="15">
        <v>1233.3900000000001</v>
      </c>
      <c r="I1077" s="30">
        <v>233.5</v>
      </c>
      <c r="J1077" s="30">
        <v>41.21</v>
      </c>
      <c r="K1077" s="15">
        <v>3.34</v>
      </c>
      <c r="L1077" s="130">
        <v>1</v>
      </c>
    </row>
    <row r="1078" spans="1:12" x14ac:dyDescent="0.2">
      <c r="A1078" s="129">
        <v>30</v>
      </c>
      <c r="B1078" s="15" t="s">
        <v>329</v>
      </c>
      <c r="C1078" s="15">
        <v>5008</v>
      </c>
      <c r="D1078" s="15">
        <v>390000</v>
      </c>
      <c r="E1078" s="15" t="s">
        <v>414</v>
      </c>
      <c r="F1078" s="15">
        <v>274928</v>
      </c>
      <c r="G1078" s="15" t="s">
        <v>117</v>
      </c>
      <c r="H1078" s="15">
        <v>1233.3900000000001</v>
      </c>
      <c r="I1078" s="30">
        <v>474.91</v>
      </c>
      <c r="J1078" s="30">
        <v>83.81</v>
      </c>
      <c r="K1078" s="15">
        <v>6.8</v>
      </c>
      <c r="L1078" s="130">
        <v>1</v>
      </c>
    </row>
    <row r="1079" spans="1:12" x14ac:dyDescent="0.2">
      <c r="A1079" s="129">
        <v>30</v>
      </c>
      <c r="B1079" s="15" t="s">
        <v>329</v>
      </c>
      <c r="C1079" s="15">
        <v>5008</v>
      </c>
      <c r="D1079" s="15">
        <v>390000</v>
      </c>
      <c r="E1079" s="15" t="s">
        <v>414</v>
      </c>
      <c r="F1079" s="15">
        <v>274929</v>
      </c>
      <c r="G1079" s="15" t="s">
        <v>339</v>
      </c>
      <c r="H1079" s="15">
        <v>1845.53</v>
      </c>
      <c r="I1079" s="30">
        <v>467</v>
      </c>
      <c r="J1079" s="30">
        <v>82.41</v>
      </c>
      <c r="K1079" s="15">
        <v>4.47</v>
      </c>
      <c r="L1079" s="130">
        <v>2</v>
      </c>
    </row>
    <row r="1080" spans="1:12" x14ac:dyDescent="0.2">
      <c r="A1080" s="129">
        <v>30</v>
      </c>
      <c r="B1080" s="15" t="s">
        <v>329</v>
      </c>
      <c r="C1080" s="15">
        <v>5008</v>
      </c>
      <c r="D1080" s="15">
        <v>390000</v>
      </c>
      <c r="E1080" s="15" t="s">
        <v>414</v>
      </c>
      <c r="F1080" s="15">
        <v>274929</v>
      </c>
      <c r="G1080" s="15" t="s">
        <v>333</v>
      </c>
      <c r="H1080" s="15">
        <v>1845.53</v>
      </c>
      <c r="I1080" s="30">
        <v>467</v>
      </c>
      <c r="J1080" s="30">
        <v>82.41</v>
      </c>
      <c r="K1080" s="15">
        <v>4.47</v>
      </c>
      <c r="L1080" s="130">
        <v>2</v>
      </c>
    </row>
    <row r="1081" spans="1:12" x14ac:dyDescent="0.2">
      <c r="A1081" s="129">
        <v>30</v>
      </c>
      <c r="B1081" s="15" t="s">
        <v>329</v>
      </c>
      <c r="C1081" s="15">
        <v>5008</v>
      </c>
      <c r="D1081" s="15">
        <v>390000</v>
      </c>
      <c r="E1081" s="15" t="s">
        <v>414</v>
      </c>
      <c r="F1081" s="15">
        <v>274929</v>
      </c>
      <c r="G1081" s="15" t="s">
        <v>117</v>
      </c>
      <c r="H1081" s="15">
        <v>1845.53</v>
      </c>
      <c r="I1081" s="30">
        <v>474.91</v>
      </c>
      <c r="J1081" s="30">
        <v>83.81</v>
      </c>
      <c r="K1081" s="15">
        <v>4.54</v>
      </c>
      <c r="L1081" s="130">
        <v>1</v>
      </c>
    </row>
    <row r="1082" spans="1:12" x14ac:dyDescent="0.2">
      <c r="A1082" s="129">
        <v>30</v>
      </c>
      <c r="B1082" s="15" t="s">
        <v>329</v>
      </c>
      <c r="C1082" s="15">
        <v>5008</v>
      </c>
      <c r="D1082" s="15">
        <v>390000</v>
      </c>
      <c r="E1082" s="15" t="s">
        <v>414</v>
      </c>
      <c r="F1082" s="15">
        <v>274930</v>
      </c>
      <c r="G1082" s="15" t="s">
        <v>339</v>
      </c>
      <c r="H1082" s="15">
        <v>1233.3900000000001</v>
      </c>
      <c r="I1082" s="30">
        <v>233.5</v>
      </c>
      <c r="J1082" s="30">
        <v>41.21</v>
      </c>
      <c r="K1082" s="15">
        <v>3.34</v>
      </c>
      <c r="L1082" s="130">
        <v>1</v>
      </c>
    </row>
    <row r="1083" spans="1:12" x14ac:dyDescent="0.2">
      <c r="A1083" s="129">
        <v>30</v>
      </c>
      <c r="B1083" s="15" t="s">
        <v>329</v>
      </c>
      <c r="C1083" s="15">
        <v>5008</v>
      </c>
      <c r="D1083" s="15">
        <v>390000</v>
      </c>
      <c r="E1083" s="15" t="s">
        <v>414</v>
      </c>
      <c r="F1083" s="15">
        <v>274930</v>
      </c>
      <c r="G1083" s="15" t="s">
        <v>333</v>
      </c>
      <c r="H1083" s="15">
        <v>1233.3900000000001</v>
      </c>
      <c r="I1083" s="30">
        <v>233.5</v>
      </c>
      <c r="J1083" s="30">
        <v>41.21</v>
      </c>
      <c r="K1083" s="15">
        <v>3.34</v>
      </c>
      <c r="L1083" s="130">
        <v>1</v>
      </c>
    </row>
    <row r="1084" spans="1:12" x14ac:dyDescent="0.2">
      <c r="A1084" s="129">
        <v>30</v>
      </c>
      <c r="B1084" s="15" t="s">
        <v>329</v>
      </c>
      <c r="C1084" s="15">
        <v>5008</v>
      </c>
      <c r="D1084" s="15">
        <v>390000</v>
      </c>
      <c r="E1084" s="15" t="s">
        <v>414</v>
      </c>
      <c r="F1084" s="15">
        <v>274930</v>
      </c>
      <c r="G1084" s="15" t="s">
        <v>117</v>
      </c>
      <c r="H1084" s="15">
        <v>1233.3900000000001</v>
      </c>
      <c r="I1084" s="30">
        <v>474.91</v>
      </c>
      <c r="J1084" s="30">
        <v>83.81</v>
      </c>
      <c r="K1084" s="15">
        <v>6.8</v>
      </c>
      <c r="L1084" s="130">
        <v>1</v>
      </c>
    </row>
    <row r="1085" spans="1:12" x14ac:dyDescent="0.2">
      <c r="A1085" s="129">
        <v>30</v>
      </c>
      <c r="B1085" s="15" t="s">
        <v>329</v>
      </c>
      <c r="C1085" s="15">
        <v>5008</v>
      </c>
      <c r="D1085" s="15">
        <v>390000</v>
      </c>
      <c r="E1085" s="15" t="s">
        <v>414</v>
      </c>
      <c r="F1085" s="15">
        <v>274931</v>
      </c>
      <c r="G1085" s="15" t="s">
        <v>339</v>
      </c>
      <c r="H1085" s="15">
        <v>1845.53</v>
      </c>
      <c r="I1085" s="30">
        <v>467</v>
      </c>
      <c r="J1085" s="30">
        <v>82.41</v>
      </c>
      <c r="K1085" s="15">
        <v>4.47</v>
      </c>
      <c r="L1085" s="130">
        <v>2</v>
      </c>
    </row>
    <row r="1086" spans="1:12" x14ac:dyDescent="0.2">
      <c r="A1086" s="129">
        <v>30</v>
      </c>
      <c r="B1086" s="15" t="s">
        <v>329</v>
      </c>
      <c r="C1086" s="15">
        <v>5008</v>
      </c>
      <c r="D1086" s="15">
        <v>390000</v>
      </c>
      <c r="E1086" s="15" t="s">
        <v>414</v>
      </c>
      <c r="F1086" s="15">
        <v>274931</v>
      </c>
      <c r="G1086" s="15" t="s">
        <v>333</v>
      </c>
      <c r="H1086" s="15">
        <v>1845.53</v>
      </c>
      <c r="I1086" s="30">
        <v>467</v>
      </c>
      <c r="J1086" s="30">
        <v>82.41</v>
      </c>
      <c r="K1086" s="15">
        <v>4.47</v>
      </c>
      <c r="L1086" s="130">
        <v>2</v>
      </c>
    </row>
    <row r="1087" spans="1:12" x14ac:dyDescent="0.2">
      <c r="A1087" s="129">
        <v>30</v>
      </c>
      <c r="B1087" s="15" t="s">
        <v>329</v>
      </c>
      <c r="C1087" s="15">
        <v>5008</v>
      </c>
      <c r="D1087" s="15">
        <v>390000</v>
      </c>
      <c r="E1087" s="15" t="s">
        <v>414</v>
      </c>
      <c r="F1087" s="15">
        <v>274931</v>
      </c>
      <c r="G1087" s="15" t="s">
        <v>117</v>
      </c>
      <c r="H1087" s="15">
        <v>1845.53</v>
      </c>
      <c r="I1087" s="30">
        <v>474.91</v>
      </c>
      <c r="J1087" s="30">
        <v>83.81</v>
      </c>
      <c r="K1087" s="15">
        <v>4.54</v>
      </c>
      <c r="L1087" s="130">
        <v>1</v>
      </c>
    </row>
    <row r="1088" spans="1:12" x14ac:dyDescent="0.2">
      <c r="A1088" s="129">
        <v>30</v>
      </c>
      <c r="B1088" s="15" t="s">
        <v>329</v>
      </c>
      <c r="C1088" s="15">
        <v>5008</v>
      </c>
      <c r="D1088" s="15">
        <v>390000</v>
      </c>
      <c r="E1088" s="15" t="s">
        <v>414</v>
      </c>
      <c r="F1088" s="15">
        <v>274932</v>
      </c>
      <c r="G1088" s="15" t="s">
        <v>339</v>
      </c>
      <c r="H1088" s="15">
        <v>2189.15</v>
      </c>
      <c r="I1088" s="30">
        <v>467</v>
      </c>
      <c r="J1088" s="30">
        <v>82.41</v>
      </c>
      <c r="K1088" s="15">
        <v>3.76</v>
      </c>
      <c r="L1088" s="130">
        <v>2</v>
      </c>
    </row>
    <row r="1089" spans="1:12" x14ac:dyDescent="0.2">
      <c r="A1089" s="129">
        <v>30</v>
      </c>
      <c r="B1089" s="15" t="s">
        <v>329</v>
      </c>
      <c r="C1089" s="15">
        <v>5008</v>
      </c>
      <c r="D1089" s="15">
        <v>390000</v>
      </c>
      <c r="E1089" s="15" t="s">
        <v>414</v>
      </c>
      <c r="F1089" s="15">
        <v>274932</v>
      </c>
      <c r="G1089" s="15" t="s">
        <v>333</v>
      </c>
      <c r="H1089" s="15">
        <v>2189.15</v>
      </c>
      <c r="I1089" s="30">
        <v>700.5</v>
      </c>
      <c r="J1089" s="30">
        <v>123.62</v>
      </c>
      <c r="K1089" s="15">
        <v>5.65</v>
      </c>
      <c r="L1089" s="130">
        <v>3</v>
      </c>
    </row>
    <row r="1090" spans="1:12" x14ac:dyDescent="0.2">
      <c r="A1090" s="129">
        <v>30</v>
      </c>
      <c r="B1090" s="15" t="s">
        <v>329</v>
      </c>
      <c r="C1090" s="15">
        <v>5008</v>
      </c>
      <c r="D1090" s="15">
        <v>390000</v>
      </c>
      <c r="E1090" s="15" t="s">
        <v>414</v>
      </c>
      <c r="F1090" s="15">
        <v>274932</v>
      </c>
      <c r="G1090" s="15" t="s">
        <v>117</v>
      </c>
      <c r="H1090" s="15">
        <v>2189.15</v>
      </c>
      <c r="I1090" s="30">
        <v>474.91</v>
      </c>
      <c r="J1090" s="30">
        <v>83.81</v>
      </c>
      <c r="K1090" s="15">
        <v>3.83</v>
      </c>
      <c r="L1090" s="130">
        <v>1</v>
      </c>
    </row>
    <row r="1091" spans="1:12" x14ac:dyDescent="0.2">
      <c r="A1091" s="129">
        <v>30</v>
      </c>
      <c r="B1091" s="15" t="s">
        <v>329</v>
      </c>
      <c r="C1091" s="15">
        <v>5008</v>
      </c>
      <c r="D1091" s="15">
        <v>390000</v>
      </c>
      <c r="E1091" s="15" t="s">
        <v>414</v>
      </c>
      <c r="F1091" s="15">
        <v>274933</v>
      </c>
      <c r="G1091" s="15" t="s">
        <v>339</v>
      </c>
      <c r="H1091" s="15">
        <v>1845.53</v>
      </c>
      <c r="I1091" s="30">
        <v>467</v>
      </c>
      <c r="J1091" s="30">
        <v>82.41</v>
      </c>
      <c r="K1091" s="15">
        <v>4.47</v>
      </c>
      <c r="L1091" s="130">
        <v>2</v>
      </c>
    </row>
    <row r="1092" spans="1:12" x14ac:dyDescent="0.2">
      <c r="A1092" s="129">
        <v>30</v>
      </c>
      <c r="B1092" s="15" t="s">
        <v>329</v>
      </c>
      <c r="C1092" s="15">
        <v>5008</v>
      </c>
      <c r="D1092" s="15">
        <v>390000</v>
      </c>
      <c r="E1092" s="15" t="s">
        <v>414</v>
      </c>
      <c r="F1092" s="15">
        <v>274933</v>
      </c>
      <c r="G1092" s="15" t="s">
        <v>333</v>
      </c>
      <c r="H1092" s="15">
        <v>1845.53</v>
      </c>
      <c r="I1092" s="30">
        <v>467</v>
      </c>
      <c r="J1092" s="30">
        <v>82.41</v>
      </c>
      <c r="K1092" s="15">
        <v>4.47</v>
      </c>
      <c r="L1092" s="130">
        <v>2</v>
      </c>
    </row>
    <row r="1093" spans="1:12" x14ac:dyDescent="0.2">
      <c r="A1093" s="129">
        <v>30</v>
      </c>
      <c r="B1093" s="15" t="s">
        <v>329</v>
      </c>
      <c r="C1093" s="15">
        <v>5008</v>
      </c>
      <c r="D1093" s="15">
        <v>390000</v>
      </c>
      <c r="E1093" s="15" t="s">
        <v>414</v>
      </c>
      <c r="F1093" s="15">
        <v>274933</v>
      </c>
      <c r="G1093" s="15" t="s">
        <v>117</v>
      </c>
      <c r="H1093" s="15">
        <v>1845.53</v>
      </c>
      <c r="I1093" s="30">
        <v>474.91</v>
      </c>
      <c r="J1093" s="30">
        <v>83.81</v>
      </c>
      <c r="K1093" s="15">
        <v>4.54</v>
      </c>
      <c r="L1093" s="130">
        <v>1</v>
      </c>
    </row>
    <row r="1094" spans="1:12" x14ac:dyDescent="0.2">
      <c r="A1094" s="129">
        <v>30</v>
      </c>
      <c r="B1094" s="15" t="s">
        <v>329</v>
      </c>
      <c r="C1094" s="15">
        <v>5008</v>
      </c>
      <c r="D1094" s="15">
        <v>390000</v>
      </c>
      <c r="E1094" s="15" t="s">
        <v>414</v>
      </c>
      <c r="F1094" s="15">
        <v>274934</v>
      </c>
      <c r="G1094" s="15" t="s">
        <v>339</v>
      </c>
      <c r="H1094" s="15">
        <v>1233.3900000000001</v>
      </c>
      <c r="I1094" s="30">
        <v>233.5</v>
      </c>
      <c r="J1094" s="30">
        <v>41.21</v>
      </c>
      <c r="K1094" s="15">
        <v>3.34</v>
      </c>
      <c r="L1094" s="130">
        <v>1</v>
      </c>
    </row>
    <row r="1095" spans="1:12" x14ac:dyDescent="0.2">
      <c r="A1095" s="129">
        <v>30</v>
      </c>
      <c r="B1095" s="15" t="s">
        <v>329</v>
      </c>
      <c r="C1095" s="15">
        <v>5008</v>
      </c>
      <c r="D1095" s="15">
        <v>390000</v>
      </c>
      <c r="E1095" s="15" t="s">
        <v>414</v>
      </c>
      <c r="F1095" s="15">
        <v>274934</v>
      </c>
      <c r="G1095" s="15" t="s">
        <v>333</v>
      </c>
      <c r="H1095" s="15">
        <v>1233.3900000000001</v>
      </c>
      <c r="I1095" s="30">
        <v>233.5</v>
      </c>
      <c r="J1095" s="30">
        <v>41.21</v>
      </c>
      <c r="K1095" s="15">
        <v>3.34</v>
      </c>
      <c r="L1095" s="130">
        <v>1</v>
      </c>
    </row>
    <row r="1096" spans="1:12" x14ac:dyDescent="0.2">
      <c r="A1096" s="129">
        <v>30</v>
      </c>
      <c r="B1096" s="15" t="s">
        <v>329</v>
      </c>
      <c r="C1096" s="15">
        <v>5008</v>
      </c>
      <c r="D1096" s="15">
        <v>390000</v>
      </c>
      <c r="E1096" s="15" t="s">
        <v>414</v>
      </c>
      <c r="F1096" s="15">
        <v>274934</v>
      </c>
      <c r="G1096" s="15" t="s">
        <v>117</v>
      </c>
      <c r="H1096" s="15">
        <v>1233.3900000000001</v>
      </c>
      <c r="I1096" s="30">
        <v>474.91</v>
      </c>
      <c r="J1096" s="30">
        <v>83.81</v>
      </c>
      <c r="K1096" s="15">
        <v>6.8</v>
      </c>
      <c r="L1096" s="130">
        <v>1</v>
      </c>
    </row>
    <row r="1097" spans="1:12" x14ac:dyDescent="0.2">
      <c r="A1097" s="129">
        <v>30</v>
      </c>
      <c r="B1097" s="15" t="s">
        <v>329</v>
      </c>
      <c r="C1097" s="15">
        <v>5008</v>
      </c>
      <c r="D1097" s="15">
        <v>390000</v>
      </c>
      <c r="E1097" s="15" t="s">
        <v>414</v>
      </c>
      <c r="F1097" s="15">
        <v>274953</v>
      </c>
      <c r="G1097" s="15" t="s">
        <v>331</v>
      </c>
      <c r="H1097" s="15">
        <v>446.02</v>
      </c>
      <c r="I1097" s="30">
        <v>387.84</v>
      </c>
      <c r="J1097" s="30">
        <v>68.44</v>
      </c>
      <c r="K1097" s="15">
        <v>15.34</v>
      </c>
      <c r="L1097" s="130">
        <v>2</v>
      </c>
    </row>
    <row r="1098" spans="1:12" x14ac:dyDescent="0.2">
      <c r="A1098" s="129">
        <v>30</v>
      </c>
      <c r="B1098" s="15" t="s">
        <v>329</v>
      </c>
      <c r="C1098" s="15">
        <v>5008</v>
      </c>
      <c r="D1098" s="15">
        <v>390000</v>
      </c>
      <c r="E1098" s="15" t="s">
        <v>414</v>
      </c>
      <c r="F1098" s="15">
        <v>274954</v>
      </c>
      <c r="G1098" s="15" t="s">
        <v>331</v>
      </c>
      <c r="H1098" s="15">
        <v>223.01</v>
      </c>
      <c r="I1098" s="30">
        <v>193.92</v>
      </c>
      <c r="J1098" s="30">
        <v>34.22</v>
      </c>
      <c r="K1098" s="15">
        <v>15.34</v>
      </c>
      <c r="L1098" s="130">
        <v>1</v>
      </c>
    </row>
    <row r="1099" spans="1:12" x14ac:dyDescent="0.2">
      <c r="A1099" s="129">
        <v>30</v>
      </c>
      <c r="B1099" s="15" t="s">
        <v>329</v>
      </c>
      <c r="C1099" s="15">
        <v>5008</v>
      </c>
      <c r="D1099" s="15">
        <v>390000</v>
      </c>
      <c r="E1099" s="15" t="s">
        <v>414</v>
      </c>
      <c r="F1099" s="15">
        <v>274955</v>
      </c>
      <c r="G1099" s="15" t="s">
        <v>331</v>
      </c>
      <c r="H1099" s="15">
        <v>446.02</v>
      </c>
      <c r="I1099" s="30">
        <v>387.84</v>
      </c>
      <c r="J1099" s="30">
        <v>68.44</v>
      </c>
      <c r="K1099" s="15">
        <v>15.34</v>
      </c>
      <c r="L1099" s="130">
        <v>2</v>
      </c>
    </row>
    <row r="1100" spans="1:12" x14ac:dyDescent="0.2">
      <c r="A1100" s="129">
        <v>30</v>
      </c>
      <c r="B1100" s="15" t="s">
        <v>329</v>
      </c>
      <c r="C1100" s="15">
        <v>5008</v>
      </c>
      <c r="D1100" s="15">
        <v>390000</v>
      </c>
      <c r="E1100" s="15" t="s">
        <v>414</v>
      </c>
      <c r="F1100" s="15">
        <v>274956</v>
      </c>
      <c r="G1100" s="15" t="s">
        <v>331</v>
      </c>
      <c r="H1100" s="15">
        <v>223.01</v>
      </c>
      <c r="I1100" s="30">
        <v>193.92</v>
      </c>
      <c r="J1100" s="30">
        <v>34.22</v>
      </c>
      <c r="K1100" s="15">
        <v>15.34</v>
      </c>
      <c r="L1100" s="130">
        <v>1</v>
      </c>
    </row>
    <row r="1101" spans="1:12" x14ac:dyDescent="0.2">
      <c r="A1101" s="129">
        <v>30</v>
      </c>
      <c r="B1101" s="15" t="s">
        <v>329</v>
      </c>
      <c r="C1101" s="15">
        <v>5008</v>
      </c>
      <c r="D1101" s="15">
        <v>390000</v>
      </c>
      <c r="E1101" s="15" t="s">
        <v>414</v>
      </c>
      <c r="F1101" s="15">
        <v>274957</v>
      </c>
      <c r="G1101" s="15" t="s">
        <v>331</v>
      </c>
      <c r="H1101" s="15">
        <v>446.02</v>
      </c>
      <c r="I1101" s="30">
        <v>387.84</v>
      </c>
      <c r="J1101" s="30">
        <v>68.44</v>
      </c>
      <c r="K1101" s="15">
        <v>15.34</v>
      </c>
      <c r="L1101" s="130">
        <v>2</v>
      </c>
    </row>
    <row r="1102" spans="1:12" x14ac:dyDescent="0.2">
      <c r="A1102" s="129">
        <v>30</v>
      </c>
      <c r="B1102" s="15" t="s">
        <v>329</v>
      </c>
      <c r="C1102" s="15">
        <v>5008</v>
      </c>
      <c r="D1102" s="15">
        <v>390000</v>
      </c>
      <c r="E1102" s="15" t="s">
        <v>414</v>
      </c>
      <c r="F1102" s="15">
        <v>274958</v>
      </c>
      <c r="G1102" s="15" t="s">
        <v>331</v>
      </c>
      <c r="H1102" s="15">
        <v>669.04</v>
      </c>
      <c r="I1102" s="30">
        <v>581.77</v>
      </c>
      <c r="J1102" s="30">
        <v>102.66</v>
      </c>
      <c r="K1102" s="15">
        <v>15.34</v>
      </c>
      <c r="L1102" s="130">
        <v>3</v>
      </c>
    </row>
    <row r="1103" spans="1:12" x14ac:dyDescent="0.2">
      <c r="A1103" s="129">
        <v>30</v>
      </c>
      <c r="B1103" s="15" t="s">
        <v>329</v>
      </c>
      <c r="C1103" s="15">
        <v>5008</v>
      </c>
      <c r="D1103" s="15">
        <v>390000</v>
      </c>
      <c r="E1103" s="15" t="s">
        <v>414</v>
      </c>
      <c r="F1103" s="15">
        <v>274959</v>
      </c>
      <c r="G1103" s="15" t="s">
        <v>331</v>
      </c>
      <c r="H1103" s="15">
        <v>223.01</v>
      </c>
      <c r="I1103" s="30">
        <v>193.92</v>
      </c>
      <c r="J1103" s="30">
        <v>34.22</v>
      </c>
      <c r="K1103" s="15">
        <v>15.34</v>
      </c>
      <c r="L1103" s="130">
        <v>1</v>
      </c>
    </row>
    <row r="1104" spans="1:12" x14ac:dyDescent="0.2">
      <c r="A1104" s="129">
        <v>30</v>
      </c>
      <c r="B1104" s="15" t="s">
        <v>329</v>
      </c>
      <c r="C1104" s="15">
        <v>5008</v>
      </c>
      <c r="D1104" s="15">
        <v>390000</v>
      </c>
      <c r="E1104" s="15" t="s">
        <v>414</v>
      </c>
      <c r="F1104" s="15">
        <v>274960</v>
      </c>
      <c r="G1104" s="15" t="s">
        <v>331</v>
      </c>
      <c r="H1104" s="15">
        <v>446.02</v>
      </c>
      <c r="I1104" s="30">
        <v>387.84</v>
      </c>
      <c r="J1104" s="30">
        <v>68.44</v>
      </c>
      <c r="K1104" s="15">
        <v>15.34</v>
      </c>
      <c r="L1104" s="130">
        <v>2</v>
      </c>
    </row>
    <row r="1105" spans="1:12" x14ac:dyDescent="0.2">
      <c r="A1105" s="129">
        <v>30</v>
      </c>
      <c r="B1105" s="15" t="s">
        <v>329</v>
      </c>
      <c r="C1105" s="15">
        <v>5008</v>
      </c>
      <c r="D1105" s="15">
        <v>390000</v>
      </c>
      <c r="E1105" s="15" t="s">
        <v>414</v>
      </c>
      <c r="F1105" s="15">
        <v>274961</v>
      </c>
      <c r="G1105" s="15" t="s">
        <v>331</v>
      </c>
      <c r="H1105" s="15">
        <v>446.02</v>
      </c>
      <c r="I1105" s="30">
        <v>387.84</v>
      </c>
      <c r="J1105" s="30">
        <v>68.44</v>
      </c>
      <c r="K1105" s="15">
        <v>15.34</v>
      </c>
      <c r="L1105" s="130">
        <v>2</v>
      </c>
    </row>
    <row r="1106" spans="1:12" x14ac:dyDescent="0.2">
      <c r="A1106" s="129">
        <v>30</v>
      </c>
      <c r="B1106" s="15" t="s">
        <v>329</v>
      </c>
      <c r="C1106" s="15">
        <v>5008</v>
      </c>
      <c r="D1106" s="15">
        <v>390000</v>
      </c>
      <c r="E1106" s="15" t="s">
        <v>414</v>
      </c>
      <c r="F1106" s="15">
        <v>274962</v>
      </c>
      <c r="G1106" s="15" t="s">
        <v>331</v>
      </c>
      <c r="H1106" s="15">
        <v>446.02</v>
      </c>
      <c r="I1106" s="30">
        <v>387.84</v>
      </c>
      <c r="J1106" s="30">
        <v>68.44</v>
      </c>
      <c r="K1106" s="15">
        <v>15.34</v>
      </c>
      <c r="L1106" s="130">
        <v>2</v>
      </c>
    </row>
    <row r="1107" spans="1:12" x14ac:dyDescent="0.2">
      <c r="A1107" s="129">
        <v>30</v>
      </c>
      <c r="B1107" s="15" t="s">
        <v>329</v>
      </c>
      <c r="C1107" s="15">
        <v>5008</v>
      </c>
      <c r="D1107" s="15">
        <v>390000</v>
      </c>
      <c r="E1107" s="15" t="s">
        <v>414</v>
      </c>
      <c r="F1107" s="15">
        <v>274963</v>
      </c>
      <c r="G1107" s="15" t="s">
        <v>331</v>
      </c>
      <c r="H1107" s="15">
        <v>446.02</v>
      </c>
      <c r="I1107" s="30">
        <v>387.84</v>
      </c>
      <c r="J1107" s="30">
        <v>68.44</v>
      </c>
      <c r="K1107" s="15">
        <v>15.34</v>
      </c>
      <c r="L1107" s="130">
        <v>2</v>
      </c>
    </row>
    <row r="1108" spans="1:12" x14ac:dyDescent="0.2">
      <c r="A1108" s="129">
        <v>30</v>
      </c>
      <c r="B1108" s="15" t="s">
        <v>329</v>
      </c>
      <c r="C1108" s="15">
        <v>5008</v>
      </c>
      <c r="D1108" s="15">
        <v>390000</v>
      </c>
      <c r="E1108" s="15" t="s">
        <v>414</v>
      </c>
      <c r="F1108" s="15">
        <v>274964</v>
      </c>
      <c r="G1108" s="15" t="s">
        <v>331</v>
      </c>
      <c r="H1108" s="15">
        <v>446.02</v>
      </c>
      <c r="I1108" s="30">
        <v>387.84</v>
      </c>
      <c r="J1108" s="30">
        <v>68.44</v>
      </c>
      <c r="K1108" s="15">
        <v>15.34</v>
      </c>
      <c r="L1108" s="130">
        <v>2</v>
      </c>
    </row>
    <row r="1109" spans="1:12" x14ac:dyDescent="0.2">
      <c r="A1109" s="129">
        <v>30</v>
      </c>
      <c r="B1109" s="15" t="s">
        <v>329</v>
      </c>
      <c r="C1109" s="15">
        <v>5008</v>
      </c>
      <c r="D1109" s="15">
        <v>390000</v>
      </c>
      <c r="E1109" s="15" t="s">
        <v>414</v>
      </c>
      <c r="F1109" s="15">
        <v>274965</v>
      </c>
      <c r="G1109" s="15" t="s">
        <v>331</v>
      </c>
      <c r="H1109" s="15">
        <v>446.02</v>
      </c>
      <c r="I1109" s="30">
        <v>387.84</v>
      </c>
      <c r="J1109" s="30">
        <v>68.44</v>
      </c>
      <c r="K1109" s="15">
        <v>15.34</v>
      </c>
      <c r="L1109" s="130">
        <v>2</v>
      </c>
    </row>
    <row r="1110" spans="1:12" x14ac:dyDescent="0.2">
      <c r="A1110" s="129">
        <v>30</v>
      </c>
      <c r="B1110" s="15" t="s">
        <v>329</v>
      </c>
      <c r="C1110" s="15">
        <v>5008</v>
      </c>
      <c r="D1110" s="15">
        <v>390000</v>
      </c>
      <c r="E1110" s="15" t="s">
        <v>414</v>
      </c>
      <c r="F1110" s="15">
        <v>274966</v>
      </c>
      <c r="G1110" s="15" t="s">
        <v>331</v>
      </c>
      <c r="H1110" s="15">
        <v>223.01</v>
      </c>
      <c r="I1110" s="30">
        <v>193.92</v>
      </c>
      <c r="J1110" s="30">
        <v>34.22</v>
      </c>
      <c r="K1110" s="15">
        <v>15.34</v>
      </c>
      <c r="L1110" s="130">
        <v>1</v>
      </c>
    </row>
    <row r="1111" spans="1:12" x14ac:dyDescent="0.2">
      <c r="A1111" s="129">
        <v>30</v>
      </c>
      <c r="B1111" s="15" t="s">
        <v>329</v>
      </c>
      <c r="C1111" s="15">
        <v>5008</v>
      </c>
      <c r="D1111" s="15">
        <v>390000</v>
      </c>
      <c r="E1111" s="15" t="s">
        <v>414</v>
      </c>
      <c r="F1111" s="15">
        <v>274967</v>
      </c>
      <c r="G1111" s="15" t="s">
        <v>331</v>
      </c>
      <c r="H1111" s="15">
        <v>223.01</v>
      </c>
      <c r="I1111" s="30">
        <v>193.92</v>
      </c>
      <c r="J1111" s="30">
        <v>34.22</v>
      </c>
      <c r="K1111" s="15">
        <v>15.34</v>
      </c>
      <c r="L1111" s="130">
        <v>1</v>
      </c>
    </row>
    <row r="1112" spans="1:12" x14ac:dyDescent="0.2">
      <c r="A1112" s="129">
        <v>30</v>
      </c>
      <c r="B1112" s="15" t="s">
        <v>329</v>
      </c>
      <c r="C1112" s="15">
        <v>5008</v>
      </c>
      <c r="D1112" s="15">
        <v>390000</v>
      </c>
      <c r="E1112" s="15" t="s">
        <v>414</v>
      </c>
      <c r="F1112" s="15">
        <v>274968</v>
      </c>
      <c r="G1112" s="15" t="s">
        <v>331</v>
      </c>
      <c r="H1112" s="15">
        <v>446.02</v>
      </c>
      <c r="I1112" s="30">
        <v>387.84</v>
      </c>
      <c r="J1112" s="30">
        <v>68.44</v>
      </c>
      <c r="K1112" s="15">
        <v>15.34</v>
      </c>
      <c r="L1112" s="130">
        <v>2</v>
      </c>
    </row>
    <row r="1113" spans="1:12" x14ac:dyDescent="0.2">
      <c r="A1113" s="129">
        <v>30</v>
      </c>
      <c r="B1113" s="15" t="s">
        <v>329</v>
      </c>
      <c r="C1113" s="15">
        <v>5008</v>
      </c>
      <c r="D1113" s="15">
        <v>390000</v>
      </c>
      <c r="E1113" s="15" t="s">
        <v>414</v>
      </c>
      <c r="F1113" s="15">
        <v>274969</v>
      </c>
      <c r="G1113" s="15" t="s">
        <v>331</v>
      </c>
      <c r="H1113" s="15">
        <v>446.02</v>
      </c>
      <c r="I1113" s="30">
        <v>387.84</v>
      </c>
      <c r="J1113" s="30">
        <v>68.44</v>
      </c>
      <c r="K1113" s="15">
        <v>15.34</v>
      </c>
      <c r="L1113" s="130">
        <v>2</v>
      </c>
    </row>
    <row r="1114" spans="1:12" x14ac:dyDescent="0.2">
      <c r="A1114" s="129">
        <v>30</v>
      </c>
      <c r="B1114" s="15" t="s">
        <v>329</v>
      </c>
      <c r="C1114" s="15">
        <v>5008</v>
      </c>
      <c r="D1114" s="15">
        <v>390000</v>
      </c>
      <c r="E1114" s="15" t="s">
        <v>414</v>
      </c>
      <c r="F1114" s="15">
        <v>274970</v>
      </c>
      <c r="G1114" s="15" t="s">
        <v>331</v>
      </c>
      <c r="H1114" s="15">
        <v>446.02</v>
      </c>
      <c r="I1114" s="30">
        <v>387.84</v>
      </c>
      <c r="J1114" s="30">
        <v>68.44</v>
      </c>
      <c r="K1114" s="15">
        <v>15.34</v>
      </c>
      <c r="L1114" s="130">
        <v>2</v>
      </c>
    </row>
    <row r="1115" spans="1:12" x14ac:dyDescent="0.2">
      <c r="A1115" s="129">
        <v>30</v>
      </c>
      <c r="B1115" s="15" t="s">
        <v>329</v>
      </c>
      <c r="C1115" s="15">
        <v>5008</v>
      </c>
      <c r="D1115" s="15">
        <v>390000</v>
      </c>
      <c r="E1115" s="15" t="s">
        <v>414</v>
      </c>
      <c r="F1115" s="15">
        <v>274997</v>
      </c>
      <c r="G1115" s="15" t="s">
        <v>111</v>
      </c>
      <c r="H1115" s="15">
        <v>375.88</v>
      </c>
      <c r="I1115" s="30">
        <v>135.02000000000001</v>
      </c>
      <c r="J1115" s="30">
        <v>33.76</v>
      </c>
      <c r="K1115" s="15">
        <v>8.98</v>
      </c>
      <c r="L1115" s="130">
        <v>1</v>
      </c>
    </row>
    <row r="1116" spans="1:12" x14ac:dyDescent="0.2">
      <c r="A1116" s="129">
        <v>30</v>
      </c>
      <c r="B1116" s="15" t="s">
        <v>329</v>
      </c>
      <c r="C1116" s="15">
        <v>5008</v>
      </c>
      <c r="D1116" s="15">
        <v>390000</v>
      </c>
      <c r="E1116" s="15" t="s">
        <v>414</v>
      </c>
      <c r="F1116" s="15">
        <v>274997</v>
      </c>
      <c r="G1116" s="15" t="s">
        <v>127</v>
      </c>
      <c r="H1116" s="15">
        <v>375.88</v>
      </c>
      <c r="I1116" s="30">
        <v>191.83</v>
      </c>
      <c r="J1116" s="30">
        <v>47.96</v>
      </c>
      <c r="K1116" s="15">
        <v>12.76</v>
      </c>
      <c r="L1116" s="130">
        <v>1</v>
      </c>
    </row>
    <row r="1117" spans="1:12" x14ac:dyDescent="0.2">
      <c r="A1117" s="129">
        <v>30</v>
      </c>
      <c r="B1117" s="15" t="s">
        <v>329</v>
      </c>
      <c r="C1117" s="15">
        <v>5008</v>
      </c>
      <c r="D1117" s="15">
        <v>390000</v>
      </c>
      <c r="E1117" s="15" t="s">
        <v>414</v>
      </c>
      <c r="F1117" s="15">
        <v>274998</v>
      </c>
      <c r="G1117" s="15" t="s">
        <v>339</v>
      </c>
      <c r="H1117" s="15">
        <v>1845.53</v>
      </c>
      <c r="I1117" s="30">
        <v>467</v>
      </c>
      <c r="J1117" s="30">
        <v>82.41</v>
      </c>
      <c r="K1117" s="15">
        <v>4.47</v>
      </c>
      <c r="L1117" s="130">
        <v>2</v>
      </c>
    </row>
    <row r="1118" spans="1:12" x14ac:dyDescent="0.2">
      <c r="A1118" s="129">
        <v>30</v>
      </c>
      <c r="B1118" s="15" t="s">
        <v>329</v>
      </c>
      <c r="C1118" s="15">
        <v>5008</v>
      </c>
      <c r="D1118" s="15">
        <v>390000</v>
      </c>
      <c r="E1118" s="15" t="s">
        <v>414</v>
      </c>
      <c r="F1118" s="15">
        <v>274998</v>
      </c>
      <c r="G1118" s="15" t="s">
        <v>333</v>
      </c>
      <c r="H1118" s="15">
        <v>1845.53</v>
      </c>
      <c r="I1118" s="30">
        <v>467</v>
      </c>
      <c r="J1118" s="30">
        <v>82.41</v>
      </c>
      <c r="K1118" s="15">
        <v>4.47</v>
      </c>
      <c r="L1118" s="130">
        <v>2</v>
      </c>
    </row>
    <row r="1119" spans="1:12" x14ac:dyDescent="0.2">
      <c r="A1119" s="129">
        <v>30</v>
      </c>
      <c r="B1119" s="15" t="s">
        <v>329</v>
      </c>
      <c r="C1119" s="15">
        <v>5008</v>
      </c>
      <c r="D1119" s="15">
        <v>390000</v>
      </c>
      <c r="E1119" s="15" t="s">
        <v>414</v>
      </c>
      <c r="F1119" s="15">
        <v>274998</v>
      </c>
      <c r="G1119" s="15" t="s">
        <v>117</v>
      </c>
      <c r="H1119" s="15">
        <v>1845.53</v>
      </c>
      <c r="I1119" s="30">
        <v>474.91</v>
      </c>
      <c r="J1119" s="30">
        <v>83.81</v>
      </c>
      <c r="K1119" s="15">
        <v>4.54</v>
      </c>
      <c r="L1119" s="130">
        <v>1</v>
      </c>
    </row>
    <row r="1120" spans="1:12" x14ac:dyDescent="0.2">
      <c r="A1120" s="129">
        <v>30</v>
      </c>
      <c r="B1120" s="15" t="s">
        <v>329</v>
      </c>
      <c r="C1120" s="15">
        <v>5008</v>
      </c>
      <c r="D1120" s="15">
        <v>390000</v>
      </c>
      <c r="E1120" s="15" t="s">
        <v>414</v>
      </c>
      <c r="F1120" s="15">
        <v>275000</v>
      </c>
      <c r="G1120" s="15" t="s">
        <v>331</v>
      </c>
      <c r="H1120" s="15">
        <v>446.02</v>
      </c>
      <c r="I1120" s="30">
        <v>387.84</v>
      </c>
      <c r="J1120" s="30">
        <v>68.44</v>
      </c>
      <c r="K1120" s="15">
        <v>15.34</v>
      </c>
      <c r="L1120" s="130">
        <v>2</v>
      </c>
    </row>
    <row r="1121" spans="1:12" x14ac:dyDescent="0.2">
      <c r="A1121" s="129">
        <v>30</v>
      </c>
      <c r="B1121" s="15" t="s">
        <v>329</v>
      </c>
      <c r="C1121" s="15">
        <v>5008</v>
      </c>
      <c r="D1121" s="15">
        <v>390000</v>
      </c>
      <c r="E1121" s="15" t="s">
        <v>414</v>
      </c>
      <c r="F1121" s="15">
        <v>275003</v>
      </c>
      <c r="G1121" s="15" t="s">
        <v>111</v>
      </c>
      <c r="H1121" s="15">
        <v>375.88</v>
      </c>
      <c r="I1121" s="30">
        <v>135.02000000000001</v>
      </c>
      <c r="J1121" s="30">
        <v>33.76</v>
      </c>
      <c r="K1121" s="15">
        <v>8.98</v>
      </c>
      <c r="L1121" s="130">
        <v>1</v>
      </c>
    </row>
    <row r="1122" spans="1:12" x14ac:dyDescent="0.2">
      <c r="A1122" s="129">
        <v>30</v>
      </c>
      <c r="B1122" s="15" t="s">
        <v>329</v>
      </c>
      <c r="C1122" s="15">
        <v>5008</v>
      </c>
      <c r="D1122" s="15">
        <v>390000</v>
      </c>
      <c r="E1122" s="15" t="s">
        <v>414</v>
      </c>
      <c r="F1122" s="15">
        <v>275003</v>
      </c>
      <c r="G1122" s="15" t="s">
        <v>127</v>
      </c>
      <c r="H1122" s="15">
        <v>375.88</v>
      </c>
      <c r="I1122" s="30">
        <v>191.83</v>
      </c>
      <c r="J1122" s="30">
        <v>47.96</v>
      </c>
      <c r="K1122" s="15">
        <v>12.76</v>
      </c>
      <c r="L1122" s="130">
        <v>1</v>
      </c>
    </row>
    <row r="1123" spans="1:12" x14ac:dyDescent="0.2">
      <c r="A1123" s="129">
        <v>30</v>
      </c>
      <c r="B1123" s="15" t="s">
        <v>329</v>
      </c>
      <c r="C1123" s="15">
        <v>5008</v>
      </c>
      <c r="D1123" s="15">
        <v>390000</v>
      </c>
      <c r="E1123" s="15" t="s">
        <v>414</v>
      </c>
      <c r="F1123" s="15">
        <v>275004</v>
      </c>
      <c r="G1123" s="15" t="s">
        <v>111</v>
      </c>
      <c r="H1123" s="15">
        <v>375.88</v>
      </c>
      <c r="I1123" s="30">
        <v>135.02000000000001</v>
      </c>
      <c r="J1123" s="30">
        <v>33.76</v>
      </c>
      <c r="K1123" s="15">
        <v>8.98</v>
      </c>
      <c r="L1123" s="130">
        <v>1</v>
      </c>
    </row>
    <row r="1124" spans="1:12" x14ac:dyDescent="0.2">
      <c r="A1124" s="129">
        <v>30</v>
      </c>
      <c r="B1124" s="15" t="s">
        <v>329</v>
      </c>
      <c r="C1124" s="15">
        <v>5008</v>
      </c>
      <c r="D1124" s="15">
        <v>390000</v>
      </c>
      <c r="E1124" s="15" t="s">
        <v>414</v>
      </c>
      <c r="F1124" s="15">
        <v>275004</v>
      </c>
      <c r="G1124" s="15" t="s">
        <v>127</v>
      </c>
      <c r="H1124" s="15">
        <v>375.88</v>
      </c>
      <c r="I1124" s="30">
        <v>191.83</v>
      </c>
      <c r="J1124" s="30">
        <v>47.96</v>
      </c>
      <c r="K1124" s="15">
        <v>12.76</v>
      </c>
      <c r="L1124" s="130">
        <v>1</v>
      </c>
    </row>
    <row r="1125" spans="1:12" x14ac:dyDescent="0.2">
      <c r="A1125" s="129">
        <v>30</v>
      </c>
      <c r="B1125" s="15" t="s">
        <v>329</v>
      </c>
      <c r="C1125" s="15">
        <v>5008</v>
      </c>
      <c r="D1125" s="15">
        <v>390000</v>
      </c>
      <c r="E1125" s="15" t="s">
        <v>414</v>
      </c>
      <c r="F1125" s="15">
        <v>275005</v>
      </c>
      <c r="G1125" s="15" t="s">
        <v>111</v>
      </c>
      <c r="H1125" s="15">
        <v>375.88</v>
      </c>
      <c r="I1125" s="30">
        <v>135.02000000000001</v>
      </c>
      <c r="J1125" s="30">
        <v>33.76</v>
      </c>
      <c r="K1125" s="15">
        <v>8.98</v>
      </c>
      <c r="L1125" s="130">
        <v>1</v>
      </c>
    </row>
    <row r="1126" spans="1:12" x14ac:dyDescent="0.2">
      <c r="A1126" s="129">
        <v>30</v>
      </c>
      <c r="B1126" s="15" t="s">
        <v>329</v>
      </c>
      <c r="C1126" s="15">
        <v>5008</v>
      </c>
      <c r="D1126" s="15">
        <v>390000</v>
      </c>
      <c r="E1126" s="15" t="s">
        <v>414</v>
      </c>
      <c r="F1126" s="15">
        <v>275005</v>
      </c>
      <c r="G1126" s="15" t="s">
        <v>127</v>
      </c>
      <c r="H1126" s="15">
        <v>375.88</v>
      </c>
      <c r="I1126" s="30">
        <v>191.83</v>
      </c>
      <c r="J1126" s="30">
        <v>47.96</v>
      </c>
      <c r="K1126" s="15">
        <v>12.76</v>
      </c>
      <c r="L1126" s="130">
        <v>1</v>
      </c>
    </row>
    <row r="1127" spans="1:12" x14ac:dyDescent="0.2">
      <c r="A1127" s="129">
        <v>30</v>
      </c>
      <c r="B1127" s="15" t="s">
        <v>329</v>
      </c>
      <c r="C1127" s="15">
        <v>5008</v>
      </c>
      <c r="D1127" s="15">
        <v>390000</v>
      </c>
      <c r="E1127" s="15" t="s">
        <v>414</v>
      </c>
      <c r="F1127" s="15">
        <v>275006</v>
      </c>
      <c r="G1127" s="15" t="s">
        <v>339</v>
      </c>
      <c r="H1127" s="15">
        <v>2189.15</v>
      </c>
      <c r="I1127" s="30">
        <v>467</v>
      </c>
      <c r="J1127" s="30">
        <v>82.41</v>
      </c>
      <c r="K1127" s="15">
        <v>3.76</v>
      </c>
      <c r="L1127" s="130">
        <v>2</v>
      </c>
    </row>
    <row r="1128" spans="1:12" x14ac:dyDescent="0.2">
      <c r="A1128" s="129">
        <v>30</v>
      </c>
      <c r="B1128" s="15" t="s">
        <v>329</v>
      </c>
      <c r="C1128" s="15">
        <v>5008</v>
      </c>
      <c r="D1128" s="15">
        <v>390000</v>
      </c>
      <c r="E1128" s="15" t="s">
        <v>414</v>
      </c>
      <c r="F1128" s="15">
        <v>275006</v>
      </c>
      <c r="G1128" s="15" t="s">
        <v>333</v>
      </c>
      <c r="H1128" s="15">
        <v>2189.15</v>
      </c>
      <c r="I1128" s="30">
        <v>700.5</v>
      </c>
      <c r="J1128" s="30">
        <v>123.62</v>
      </c>
      <c r="K1128" s="15">
        <v>5.65</v>
      </c>
      <c r="L1128" s="130">
        <v>3</v>
      </c>
    </row>
    <row r="1129" spans="1:12" x14ac:dyDescent="0.2">
      <c r="A1129" s="129">
        <v>30</v>
      </c>
      <c r="B1129" s="15" t="s">
        <v>329</v>
      </c>
      <c r="C1129" s="15">
        <v>5008</v>
      </c>
      <c r="D1129" s="15">
        <v>390000</v>
      </c>
      <c r="E1129" s="15" t="s">
        <v>414</v>
      </c>
      <c r="F1129" s="15">
        <v>275006</v>
      </c>
      <c r="G1129" s="15" t="s">
        <v>117</v>
      </c>
      <c r="H1129" s="15">
        <v>2189.15</v>
      </c>
      <c r="I1129" s="30">
        <v>474.91</v>
      </c>
      <c r="J1129" s="30">
        <v>83.81</v>
      </c>
      <c r="K1129" s="15">
        <v>3.83</v>
      </c>
      <c r="L1129" s="130">
        <v>1</v>
      </c>
    </row>
    <row r="1130" spans="1:12" x14ac:dyDescent="0.2">
      <c r="A1130" s="129">
        <v>30</v>
      </c>
      <c r="B1130" s="15" t="s">
        <v>329</v>
      </c>
      <c r="C1130" s="15">
        <v>5008</v>
      </c>
      <c r="D1130" s="15">
        <v>390000</v>
      </c>
      <c r="E1130" s="15" t="s">
        <v>414</v>
      </c>
      <c r="F1130" s="15">
        <v>275007</v>
      </c>
      <c r="G1130" s="15" t="s">
        <v>339</v>
      </c>
      <c r="H1130" s="15">
        <v>1845.53</v>
      </c>
      <c r="I1130" s="30">
        <v>467</v>
      </c>
      <c r="J1130" s="30">
        <v>82.41</v>
      </c>
      <c r="K1130" s="15">
        <v>4.47</v>
      </c>
      <c r="L1130" s="130">
        <v>2</v>
      </c>
    </row>
    <row r="1131" spans="1:12" x14ac:dyDescent="0.2">
      <c r="A1131" s="129">
        <v>30</v>
      </c>
      <c r="B1131" s="15" t="s">
        <v>329</v>
      </c>
      <c r="C1131" s="15">
        <v>5008</v>
      </c>
      <c r="D1131" s="15">
        <v>390000</v>
      </c>
      <c r="E1131" s="15" t="s">
        <v>414</v>
      </c>
      <c r="F1131" s="15">
        <v>275007</v>
      </c>
      <c r="G1131" s="15" t="s">
        <v>333</v>
      </c>
      <c r="H1131" s="15">
        <v>1845.53</v>
      </c>
      <c r="I1131" s="30">
        <v>467</v>
      </c>
      <c r="J1131" s="30">
        <v>82.41</v>
      </c>
      <c r="K1131" s="15">
        <v>4.47</v>
      </c>
      <c r="L1131" s="130">
        <v>2</v>
      </c>
    </row>
    <row r="1132" spans="1:12" x14ac:dyDescent="0.2">
      <c r="A1132" s="129">
        <v>30</v>
      </c>
      <c r="B1132" s="15" t="s">
        <v>329</v>
      </c>
      <c r="C1132" s="15">
        <v>5008</v>
      </c>
      <c r="D1132" s="15">
        <v>390000</v>
      </c>
      <c r="E1132" s="15" t="s">
        <v>414</v>
      </c>
      <c r="F1132" s="15">
        <v>275007</v>
      </c>
      <c r="G1132" s="15" t="s">
        <v>117</v>
      </c>
      <c r="H1132" s="15">
        <v>1845.53</v>
      </c>
      <c r="I1132" s="30">
        <v>474.91</v>
      </c>
      <c r="J1132" s="30">
        <v>83.81</v>
      </c>
      <c r="K1132" s="15">
        <v>4.54</v>
      </c>
      <c r="L1132" s="130">
        <v>1</v>
      </c>
    </row>
    <row r="1133" spans="1:12" x14ac:dyDescent="0.2">
      <c r="A1133" s="129">
        <v>30</v>
      </c>
      <c r="B1133" s="15" t="s">
        <v>329</v>
      </c>
      <c r="C1133" s="15">
        <v>5008</v>
      </c>
      <c r="D1133" s="15">
        <v>390000</v>
      </c>
      <c r="E1133" s="15" t="s">
        <v>414</v>
      </c>
      <c r="F1133" s="15">
        <v>275008</v>
      </c>
      <c r="G1133" s="15" t="s">
        <v>339</v>
      </c>
      <c r="H1133" s="15">
        <v>2189.15</v>
      </c>
      <c r="I1133" s="30">
        <v>467</v>
      </c>
      <c r="J1133" s="30">
        <v>82.41</v>
      </c>
      <c r="K1133" s="15">
        <v>3.76</v>
      </c>
      <c r="L1133" s="130">
        <v>2</v>
      </c>
    </row>
    <row r="1134" spans="1:12" x14ac:dyDescent="0.2">
      <c r="A1134" s="129">
        <v>30</v>
      </c>
      <c r="B1134" s="15" t="s">
        <v>329</v>
      </c>
      <c r="C1134" s="15">
        <v>5008</v>
      </c>
      <c r="D1134" s="15">
        <v>390000</v>
      </c>
      <c r="E1134" s="15" t="s">
        <v>414</v>
      </c>
      <c r="F1134" s="15">
        <v>275008</v>
      </c>
      <c r="G1134" s="15" t="s">
        <v>333</v>
      </c>
      <c r="H1134" s="15">
        <v>2189.15</v>
      </c>
      <c r="I1134" s="30">
        <v>700.5</v>
      </c>
      <c r="J1134" s="30">
        <v>123.62</v>
      </c>
      <c r="K1134" s="15">
        <v>5.65</v>
      </c>
      <c r="L1134" s="130">
        <v>3</v>
      </c>
    </row>
    <row r="1135" spans="1:12" x14ac:dyDescent="0.2">
      <c r="A1135" s="129">
        <v>30</v>
      </c>
      <c r="B1135" s="15" t="s">
        <v>329</v>
      </c>
      <c r="C1135" s="15">
        <v>5008</v>
      </c>
      <c r="D1135" s="15">
        <v>390000</v>
      </c>
      <c r="E1135" s="15" t="s">
        <v>414</v>
      </c>
      <c r="F1135" s="15">
        <v>275008</v>
      </c>
      <c r="G1135" s="15" t="s">
        <v>117</v>
      </c>
      <c r="H1135" s="15">
        <v>2189.15</v>
      </c>
      <c r="I1135" s="30">
        <v>474.91</v>
      </c>
      <c r="J1135" s="30">
        <v>83.81</v>
      </c>
      <c r="K1135" s="15">
        <v>3.83</v>
      </c>
      <c r="L1135" s="130">
        <v>1</v>
      </c>
    </row>
    <row r="1136" spans="1:12" x14ac:dyDescent="0.2">
      <c r="A1136" s="129">
        <v>30</v>
      </c>
      <c r="B1136" s="15" t="s">
        <v>329</v>
      </c>
      <c r="C1136" s="15">
        <v>5008</v>
      </c>
      <c r="D1136" s="15">
        <v>390000</v>
      </c>
      <c r="E1136" s="15" t="s">
        <v>414</v>
      </c>
      <c r="F1136" s="15">
        <v>275012</v>
      </c>
      <c r="G1136" s="15" t="s">
        <v>331</v>
      </c>
      <c r="H1136" s="15">
        <v>669.04</v>
      </c>
      <c r="I1136" s="30">
        <v>581.77</v>
      </c>
      <c r="J1136" s="30">
        <v>102.66</v>
      </c>
      <c r="K1136" s="15">
        <v>15.34</v>
      </c>
      <c r="L1136" s="130">
        <v>3</v>
      </c>
    </row>
    <row r="1137" spans="1:12" x14ac:dyDescent="0.2">
      <c r="A1137" s="129">
        <v>30</v>
      </c>
      <c r="B1137" s="15" t="s">
        <v>329</v>
      </c>
      <c r="C1137" s="15">
        <v>5008</v>
      </c>
      <c r="D1137" s="15">
        <v>390000</v>
      </c>
      <c r="E1137" s="15" t="s">
        <v>414</v>
      </c>
      <c r="F1137" s="15">
        <v>275013</v>
      </c>
      <c r="G1137" s="15" t="s">
        <v>331</v>
      </c>
      <c r="H1137" s="15">
        <v>446.02</v>
      </c>
      <c r="I1137" s="30">
        <v>387.84</v>
      </c>
      <c r="J1137" s="30">
        <v>68.44</v>
      </c>
      <c r="K1137" s="15">
        <v>15.34</v>
      </c>
      <c r="L1137" s="130">
        <v>2</v>
      </c>
    </row>
    <row r="1138" spans="1:12" x14ac:dyDescent="0.2">
      <c r="A1138" s="129">
        <v>30</v>
      </c>
      <c r="B1138" s="15" t="s">
        <v>329</v>
      </c>
      <c r="C1138" s="15">
        <v>5008</v>
      </c>
      <c r="D1138" s="15">
        <v>390000</v>
      </c>
      <c r="E1138" s="15" t="s">
        <v>414</v>
      </c>
      <c r="F1138" s="15">
        <v>275017</v>
      </c>
      <c r="G1138" s="15" t="s">
        <v>111</v>
      </c>
      <c r="H1138" s="15">
        <v>375.88</v>
      </c>
      <c r="I1138" s="30">
        <v>135.02000000000001</v>
      </c>
      <c r="J1138" s="30">
        <v>33.76</v>
      </c>
      <c r="K1138" s="15">
        <v>8.98</v>
      </c>
      <c r="L1138" s="130">
        <v>1</v>
      </c>
    </row>
    <row r="1139" spans="1:12" x14ac:dyDescent="0.2">
      <c r="A1139" s="129">
        <v>30</v>
      </c>
      <c r="B1139" s="15" t="s">
        <v>329</v>
      </c>
      <c r="C1139" s="15">
        <v>5008</v>
      </c>
      <c r="D1139" s="15">
        <v>390000</v>
      </c>
      <c r="E1139" s="15" t="s">
        <v>414</v>
      </c>
      <c r="F1139" s="15">
        <v>275017</v>
      </c>
      <c r="G1139" s="15" t="s">
        <v>127</v>
      </c>
      <c r="H1139" s="15">
        <v>375.88</v>
      </c>
      <c r="I1139" s="30">
        <v>191.83</v>
      </c>
      <c r="J1139" s="30">
        <v>47.96</v>
      </c>
      <c r="K1139" s="15">
        <v>12.76</v>
      </c>
      <c r="L1139" s="130">
        <v>1</v>
      </c>
    </row>
    <row r="1140" spans="1:12" x14ac:dyDescent="0.2">
      <c r="A1140" s="129">
        <v>30</v>
      </c>
      <c r="B1140" s="15" t="s">
        <v>329</v>
      </c>
      <c r="C1140" s="15">
        <v>5008</v>
      </c>
      <c r="D1140" s="15">
        <v>390000</v>
      </c>
      <c r="E1140" s="15" t="s">
        <v>414</v>
      </c>
      <c r="F1140" s="15">
        <v>275018</v>
      </c>
      <c r="G1140" s="15" t="s">
        <v>111</v>
      </c>
      <c r="H1140" s="15">
        <v>375.88</v>
      </c>
      <c r="I1140" s="30">
        <v>135.02000000000001</v>
      </c>
      <c r="J1140" s="30">
        <v>33.76</v>
      </c>
      <c r="K1140" s="15">
        <v>8.98</v>
      </c>
      <c r="L1140" s="130">
        <v>1</v>
      </c>
    </row>
    <row r="1141" spans="1:12" x14ac:dyDescent="0.2">
      <c r="A1141" s="129">
        <v>30</v>
      </c>
      <c r="B1141" s="15" t="s">
        <v>329</v>
      </c>
      <c r="C1141" s="15">
        <v>5008</v>
      </c>
      <c r="D1141" s="15">
        <v>390000</v>
      </c>
      <c r="E1141" s="15" t="s">
        <v>414</v>
      </c>
      <c r="F1141" s="15">
        <v>275018</v>
      </c>
      <c r="G1141" s="15" t="s">
        <v>127</v>
      </c>
      <c r="H1141" s="15">
        <v>375.88</v>
      </c>
      <c r="I1141" s="30">
        <v>191.83</v>
      </c>
      <c r="J1141" s="30">
        <v>47.96</v>
      </c>
      <c r="K1141" s="15">
        <v>12.76</v>
      </c>
      <c r="L1141" s="130">
        <v>1</v>
      </c>
    </row>
    <row r="1142" spans="1:12" x14ac:dyDescent="0.2">
      <c r="A1142" s="129">
        <v>30</v>
      </c>
      <c r="B1142" s="15" t="s">
        <v>329</v>
      </c>
      <c r="C1142" s="15">
        <v>5008</v>
      </c>
      <c r="D1142" s="15">
        <v>390000</v>
      </c>
      <c r="E1142" s="15" t="s">
        <v>414</v>
      </c>
      <c r="F1142" s="15">
        <v>275019</v>
      </c>
      <c r="G1142" s="15" t="s">
        <v>111</v>
      </c>
      <c r="H1142" s="15">
        <v>375.88</v>
      </c>
      <c r="I1142" s="30">
        <v>135.02000000000001</v>
      </c>
      <c r="J1142" s="30">
        <v>33.76</v>
      </c>
      <c r="K1142" s="15">
        <v>8.98</v>
      </c>
      <c r="L1142" s="130">
        <v>1</v>
      </c>
    </row>
    <row r="1143" spans="1:12" x14ac:dyDescent="0.2">
      <c r="A1143" s="129">
        <v>30</v>
      </c>
      <c r="B1143" s="15" t="s">
        <v>329</v>
      </c>
      <c r="C1143" s="15">
        <v>5008</v>
      </c>
      <c r="D1143" s="15">
        <v>390000</v>
      </c>
      <c r="E1143" s="15" t="s">
        <v>414</v>
      </c>
      <c r="F1143" s="15">
        <v>275019</v>
      </c>
      <c r="G1143" s="15" t="s">
        <v>127</v>
      </c>
      <c r="H1143" s="15">
        <v>375.88</v>
      </c>
      <c r="I1143" s="30">
        <v>191.83</v>
      </c>
      <c r="J1143" s="30">
        <v>47.96</v>
      </c>
      <c r="K1143" s="15">
        <v>12.76</v>
      </c>
      <c r="L1143" s="130">
        <v>1</v>
      </c>
    </row>
    <row r="1144" spans="1:12" x14ac:dyDescent="0.2">
      <c r="A1144" s="129">
        <v>30</v>
      </c>
      <c r="B1144" s="15" t="s">
        <v>329</v>
      </c>
      <c r="C1144" s="15">
        <v>5008</v>
      </c>
      <c r="D1144" s="15">
        <v>390000</v>
      </c>
      <c r="E1144" s="15" t="s">
        <v>414</v>
      </c>
      <c r="F1144" s="15">
        <v>275020</v>
      </c>
      <c r="G1144" s="15" t="s">
        <v>339</v>
      </c>
      <c r="H1144" s="15">
        <v>2189.15</v>
      </c>
      <c r="I1144" s="30">
        <v>467</v>
      </c>
      <c r="J1144" s="30">
        <v>82.41</v>
      </c>
      <c r="K1144" s="15">
        <v>3.76</v>
      </c>
      <c r="L1144" s="130">
        <v>2</v>
      </c>
    </row>
    <row r="1145" spans="1:12" x14ac:dyDescent="0.2">
      <c r="A1145" s="129">
        <v>30</v>
      </c>
      <c r="B1145" s="15" t="s">
        <v>329</v>
      </c>
      <c r="C1145" s="15">
        <v>5008</v>
      </c>
      <c r="D1145" s="15">
        <v>390000</v>
      </c>
      <c r="E1145" s="15" t="s">
        <v>414</v>
      </c>
      <c r="F1145" s="15">
        <v>275020</v>
      </c>
      <c r="G1145" s="15" t="s">
        <v>333</v>
      </c>
      <c r="H1145" s="15">
        <v>2189.15</v>
      </c>
      <c r="I1145" s="30">
        <v>700.5</v>
      </c>
      <c r="J1145" s="30">
        <v>123.62</v>
      </c>
      <c r="K1145" s="15">
        <v>5.65</v>
      </c>
      <c r="L1145" s="130">
        <v>3</v>
      </c>
    </row>
    <row r="1146" spans="1:12" x14ac:dyDescent="0.2">
      <c r="A1146" s="129">
        <v>30</v>
      </c>
      <c r="B1146" s="15" t="s">
        <v>329</v>
      </c>
      <c r="C1146" s="15">
        <v>5008</v>
      </c>
      <c r="D1146" s="15">
        <v>390000</v>
      </c>
      <c r="E1146" s="15" t="s">
        <v>414</v>
      </c>
      <c r="F1146" s="15">
        <v>275020</v>
      </c>
      <c r="G1146" s="15" t="s">
        <v>117</v>
      </c>
      <c r="H1146" s="15">
        <v>2189.15</v>
      </c>
      <c r="I1146" s="30">
        <v>474.91</v>
      </c>
      <c r="J1146" s="30">
        <v>83.81</v>
      </c>
      <c r="K1146" s="15">
        <v>3.83</v>
      </c>
      <c r="L1146" s="130">
        <v>1</v>
      </c>
    </row>
    <row r="1147" spans="1:12" x14ac:dyDescent="0.2">
      <c r="A1147" s="129">
        <v>30</v>
      </c>
      <c r="B1147" s="15" t="s">
        <v>329</v>
      </c>
      <c r="C1147" s="15">
        <v>5008</v>
      </c>
      <c r="D1147" s="15">
        <v>390000</v>
      </c>
      <c r="E1147" s="15" t="s">
        <v>414</v>
      </c>
      <c r="F1147" s="15">
        <v>275021</v>
      </c>
      <c r="G1147" s="15" t="s">
        <v>339</v>
      </c>
      <c r="H1147" s="15">
        <v>2189.15</v>
      </c>
      <c r="I1147" s="30">
        <v>467</v>
      </c>
      <c r="J1147" s="30">
        <v>82.41</v>
      </c>
      <c r="K1147" s="15">
        <v>3.76</v>
      </c>
      <c r="L1147" s="130">
        <v>2</v>
      </c>
    </row>
    <row r="1148" spans="1:12" x14ac:dyDescent="0.2">
      <c r="A1148" s="129">
        <v>30</v>
      </c>
      <c r="B1148" s="15" t="s">
        <v>329</v>
      </c>
      <c r="C1148" s="15">
        <v>5008</v>
      </c>
      <c r="D1148" s="15">
        <v>390000</v>
      </c>
      <c r="E1148" s="15" t="s">
        <v>414</v>
      </c>
      <c r="F1148" s="15">
        <v>275021</v>
      </c>
      <c r="G1148" s="15" t="s">
        <v>333</v>
      </c>
      <c r="H1148" s="15">
        <v>2189.15</v>
      </c>
      <c r="I1148" s="30">
        <v>700.5</v>
      </c>
      <c r="J1148" s="30">
        <v>123.62</v>
      </c>
      <c r="K1148" s="15">
        <v>5.65</v>
      </c>
      <c r="L1148" s="130">
        <v>3</v>
      </c>
    </row>
    <row r="1149" spans="1:12" x14ac:dyDescent="0.2">
      <c r="A1149" s="129">
        <v>30</v>
      </c>
      <c r="B1149" s="15" t="s">
        <v>329</v>
      </c>
      <c r="C1149" s="15">
        <v>5008</v>
      </c>
      <c r="D1149" s="15">
        <v>390000</v>
      </c>
      <c r="E1149" s="15" t="s">
        <v>414</v>
      </c>
      <c r="F1149" s="15">
        <v>275021</v>
      </c>
      <c r="G1149" s="15" t="s">
        <v>117</v>
      </c>
      <c r="H1149" s="15">
        <v>2189.15</v>
      </c>
      <c r="I1149" s="30">
        <v>474.91</v>
      </c>
      <c r="J1149" s="30">
        <v>83.81</v>
      </c>
      <c r="K1149" s="15">
        <v>3.83</v>
      </c>
      <c r="L1149" s="130">
        <v>1</v>
      </c>
    </row>
    <row r="1150" spans="1:12" x14ac:dyDescent="0.2">
      <c r="A1150" s="129">
        <v>30</v>
      </c>
      <c r="B1150" s="15" t="s">
        <v>329</v>
      </c>
      <c r="C1150" s="15">
        <v>5008</v>
      </c>
      <c r="D1150" s="15">
        <v>390000</v>
      </c>
      <c r="E1150" s="15" t="s">
        <v>414</v>
      </c>
      <c r="F1150" s="15">
        <v>275022</v>
      </c>
      <c r="G1150" s="15" t="s">
        <v>339</v>
      </c>
      <c r="H1150" s="15">
        <v>1845.53</v>
      </c>
      <c r="I1150" s="30">
        <v>467</v>
      </c>
      <c r="J1150" s="30">
        <v>82.41</v>
      </c>
      <c r="K1150" s="15">
        <v>4.47</v>
      </c>
      <c r="L1150" s="130">
        <v>2</v>
      </c>
    </row>
    <row r="1151" spans="1:12" x14ac:dyDescent="0.2">
      <c r="A1151" s="129">
        <v>30</v>
      </c>
      <c r="B1151" s="15" t="s">
        <v>329</v>
      </c>
      <c r="C1151" s="15">
        <v>5008</v>
      </c>
      <c r="D1151" s="15">
        <v>390000</v>
      </c>
      <c r="E1151" s="15" t="s">
        <v>414</v>
      </c>
      <c r="F1151" s="15">
        <v>275022</v>
      </c>
      <c r="G1151" s="15" t="s">
        <v>333</v>
      </c>
      <c r="H1151" s="15">
        <v>1845.53</v>
      </c>
      <c r="I1151" s="30">
        <v>467</v>
      </c>
      <c r="J1151" s="30">
        <v>82.41</v>
      </c>
      <c r="K1151" s="15">
        <v>4.47</v>
      </c>
      <c r="L1151" s="130">
        <v>2</v>
      </c>
    </row>
    <row r="1152" spans="1:12" x14ac:dyDescent="0.2">
      <c r="A1152" s="129">
        <v>30</v>
      </c>
      <c r="B1152" s="15" t="s">
        <v>329</v>
      </c>
      <c r="C1152" s="15">
        <v>5008</v>
      </c>
      <c r="D1152" s="15">
        <v>390000</v>
      </c>
      <c r="E1152" s="15" t="s">
        <v>414</v>
      </c>
      <c r="F1152" s="15">
        <v>275022</v>
      </c>
      <c r="G1152" s="15" t="s">
        <v>117</v>
      </c>
      <c r="H1152" s="15">
        <v>1845.53</v>
      </c>
      <c r="I1152" s="30">
        <v>474.91</v>
      </c>
      <c r="J1152" s="30">
        <v>83.81</v>
      </c>
      <c r="K1152" s="15">
        <v>4.54</v>
      </c>
      <c r="L1152" s="130">
        <v>1</v>
      </c>
    </row>
    <row r="1153" spans="1:12" x14ac:dyDescent="0.2">
      <c r="A1153" s="129">
        <v>30</v>
      </c>
      <c r="B1153" s="15" t="s">
        <v>329</v>
      </c>
      <c r="C1153" s="15">
        <v>5008</v>
      </c>
      <c r="D1153" s="15">
        <v>390000</v>
      </c>
      <c r="E1153" s="15" t="s">
        <v>414</v>
      </c>
      <c r="F1153" s="15">
        <v>275026</v>
      </c>
      <c r="G1153" s="15" t="s">
        <v>331</v>
      </c>
      <c r="H1153" s="15">
        <v>446.02</v>
      </c>
      <c r="I1153" s="30">
        <v>387.84</v>
      </c>
      <c r="J1153" s="30">
        <v>68.44</v>
      </c>
      <c r="K1153" s="15">
        <v>15.34</v>
      </c>
      <c r="L1153" s="130">
        <v>2</v>
      </c>
    </row>
    <row r="1154" spans="1:12" x14ac:dyDescent="0.2">
      <c r="A1154" s="129">
        <v>30</v>
      </c>
      <c r="B1154" s="15" t="s">
        <v>329</v>
      </c>
      <c r="C1154" s="15">
        <v>5008</v>
      </c>
      <c r="D1154" s="15">
        <v>390000</v>
      </c>
      <c r="E1154" s="15" t="s">
        <v>414</v>
      </c>
      <c r="F1154" s="15">
        <v>275027</v>
      </c>
      <c r="G1154" s="15" t="s">
        <v>331</v>
      </c>
      <c r="H1154" s="15">
        <v>669.04</v>
      </c>
      <c r="I1154" s="30">
        <v>581.77</v>
      </c>
      <c r="J1154" s="30">
        <v>102.66</v>
      </c>
      <c r="K1154" s="15">
        <v>15.34</v>
      </c>
      <c r="L1154" s="130">
        <v>3</v>
      </c>
    </row>
    <row r="1155" spans="1:12" x14ac:dyDescent="0.2">
      <c r="A1155" s="129">
        <v>30</v>
      </c>
      <c r="B1155" s="15" t="s">
        <v>329</v>
      </c>
      <c r="C1155" s="15">
        <v>5008</v>
      </c>
      <c r="D1155" s="15">
        <v>390000</v>
      </c>
      <c r="E1155" s="15" t="s">
        <v>414</v>
      </c>
      <c r="F1155" s="15">
        <v>275028</v>
      </c>
      <c r="G1155" s="15" t="s">
        <v>331</v>
      </c>
      <c r="H1155" s="15">
        <v>669.04</v>
      </c>
      <c r="I1155" s="30">
        <v>581.77</v>
      </c>
      <c r="J1155" s="30">
        <v>102.66</v>
      </c>
      <c r="K1155" s="15">
        <v>15.34</v>
      </c>
      <c r="L1155" s="130">
        <v>3</v>
      </c>
    </row>
    <row r="1156" spans="1:12" x14ac:dyDescent="0.2">
      <c r="A1156" s="129">
        <v>30</v>
      </c>
      <c r="B1156" s="15" t="s">
        <v>329</v>
      </c>
      <c r="C1156" s="15">
        <v>5008</v>
      </c>
      <c r="D1156" s="15">
        <v>390000</v>
      </c>
      <c r="E1156" s="15" t="s">
        <v>414</v>
      </c>
      <c r="F1156" s="15">
        <v>275033</v>
      </c>
      <c r="G1156" s="15" t="s">
        <v>111</v>
      </c>
      <c r="H1156" s="15">
        <v>375.88</v>
      </c>
      <c r="I1156" s="30">
        <v>135.02000000000001</v>
      </c>
      <c r="J1156" s="30">
        <v>33.76</v>
      </c>
      <c r="K1156" s="15">
        <v>8.98</v>
      </c>
      <c r="L1156" s="130">
        <v>1</v>
      </c>
    </row>
    <row r="1157" spans="1:12" x14ac:dyDescent="0.2">
      <c r="A1157" s="129">
        <v>30</v>
      </c>
      <c r="B1157" s="15" t="s">
        <v>329</v>
      </c>
      <c r="C1157" s="15">
        <v>5008</v>
      </c>
      <c r="D1157" s="15">
        <v>390000</v>
      </c>
      <c r="E1157" s="15" t="s">
        <v>414</v>
      </c>
      <c r="F1157" s="15">
        <v>275033</v>
      </c>
      <c r="G1157" s="15" t="s">
        <v>127</v>
      </c>
      <c r="H1157" s="15">
        <v>375.88</v>
      </c>
      <c r="I1157" s="30">
        <v>191.83</v>
      </c>
      <c r="J1157" s="30">
        <v>47.96</v>
      </c>
      <c r="K1157" s="15">
        <v>12.76</v>
      </c>
      <c r="L1157" s="130">
        <v>1</v>
      </c>
    </row>
    <row r="1158" spans="1:12" x14ac:dyDescent="0.2">
      <c r="A1158" s="129">
        <v>30</v>
      </c>
      <c r="B1158" s="15" t="s">
        <v>329</v>
      </c>
      <c r="C1158" s="15">
        <v>5008</v>
      </c>
      <c r="D1158" s="15">
        <v>390000</v>
      </c>
      <c r="E1158" s="15" t="s">
        <v>414</v>
      </c>
      <c r="F1158" s="15">
        <v>275034</v>
      </c>
      <c r="G1158" s="15" t="s">
        <v>339</v>
      </c>
      <c r="H1158" s="15">
        <v>1845.53</v>
      </c>
      <c r="I1158" s="30">
        <v>467</v>
      </c>
      <c r="J1158" s="30">
        <v>82.41</v>
      </c>
      <c r="K1158" s="15">
        <v>4.47</v>
      </c>
      <c r="L1158" s="130">
        <v>2</v>
      </c>
    </row>
    <row r="1159" spans="1:12" x14ac:dyDescent="0.2">
      <c r="A1159" s="129">
        <v>30</v>
      </c>
      <c r="B1159" s="15" t="s">
        <v>329</v>
      </c>
      <c r="C1159" s="15">
        <v>5008</v>
      </c>
      <c r="D1159" s="15">
        <v>390000</v>
      </c>
      <c r="E1159" s="15" t="s">
        <v>414</v>
      </c>
      <c r="F1159" s="15">
        <v>275034</v>
      </c>
      <c r="G1159" s="15" t="s">
        <v>333</v>
      </c>
      <c r="H1159" s="15">
        <v>1845.53</v>
      </c>
      <c r="I1159" s="30">
        <v>467</v>
      </c>
      <c r="J1159" s="30">
        <v>82.41</v>
      </c>
      <c r="K1159" s="15">
        <v>4.47</v>
      </c>
      <c r="L1159" s="130">
        <v>2</v>
      </c>
    </row>
    <row r="1160" spans="1:12" x14ac:dyDescent="0.2">
      <c r="A1160" s="129">
        <v>30</v>
      </c>
      <c r="B1160" s="15" t="s">
        <v>329</v>
      </c>
      <c r="C1160" s="15">
        <v>5008</v>
      </c>
      <c r="D1160" s="15">
        <v>390000</v>
      </c>
      <c r="E1160" s="15" t="s">
        <v>414</v>
      </c>
      <c r="F1160" s="15">
        <v>275034</v>
      </c>
      <c r="G1160" s="15" t="s">
        <v>117</v>
      </c>
      <c r="H1160" s="15">
        <v>1845.53</v>
      </c>
      <c r="I1160" s="30">
        <v>474.91</v>
      </c>
      <c r="J1160" s="30">
        <v>83.81</v>
      </c>
      <c r="K1160" s="15">
        <v>4.54</v>
      </c>
      <c r="L1160" s="130">
        <v>1</v>
      </c>
    </row>
    <row r="1161" spans="1:12" x14ac:dyDescent="0.2">
      <c r="A1161" s="129">
        <v>30</v>
      </c>
      <c r="B1161" s="15" t="s">
        <v>329</v>
      </c>
      <c r="C1161" s="15">
        <v>5008</v>
      </c>
      <c r="D1161" s="15">
        <v>390000</v>
      </c>
      <c r="E1161" s="15" t="s">
        <v>414</v>
      </c>
      <c r="F1161" s="15">
        <v>275036</v>
      </c>
      <c r="G1161" s="15" t="s">
        <v>331</v>
      </c>
      <c r="H1161" s="15">
        <v>446.02</v>
      </c>
      <c r="I1161" s="30">
        <v>387.84</v>
      </c>
      <c r="J1161" s="30">
        <v>68.44</v>
      </c>
      <c r="K1161" s="15">
        <v>15.34</v>
      </c>
      <c r="L1161" s="130">
        <v>2</v>
      </c>
    </row>
    <row r="1162" spans="1:12" x14ac:dyDescent="0.2">
      <c r="A1162" s="129">
        <v>30</v>
      </c>
      <c r="B1162" s="15" t="s">
        <v>329</v>
      </c>
      <c r="C1162" s="15">
        <v>5008</v>
      </c>
      <c r="D1162" s="15">
        <v>390000</v>
      </c>
      <c r="E1162" s="15" t="s">
        <v>414</v>
      </c>
      <c r="F1162" s="15">
        <v>275039</v>
      </c>
      <c r="G1162" s="15" t="s">
        <v>111</v>
      </c>
      <c r="H1162" s="15">
        <v>375.88</v>
      </c>
      <c r="I1162" s="30">
        <v>135.02000000000001</v>
      </c>
      <c r="J1162" s="30">
        <v>33.76</v>
      </c>
      <c r="K1162" s="15">
        <v>8.98</v>
      </c>
      <c r="L1162" s="130">
        <v>1</v>
      </c>
    </row>
    <row r="1163" spans="1:12" x14ac:dyDescent="0.2">
      <c r="A1163" s="129">
        <v>30</v>
      </c>
      <c r="B1163" s="15" t="s">
        <v>329</v>
      </c>
      <c r="C1163" s="15">
        <v>5008</v>
      </c>
      <c r="D1163" s="15">
        <v>390000</v>
      </c>
      <c r="E1163" s="15" t="s">
        <v>414</v>
      </c>
      <c r="F1163" s="15">
        <v>275039</v>
      </c>
      <c r="G1163" s="15" t="s">
        <v>127</v>
      </c>
      <c r="H1163" s="15">
        <v>375.88</v>
      </c>
      <c r="I1163" s="30">
        <v>191.83</v>
      </c>
      <c r="J1163" s="30">
        <v>47.96</v>
      </c>
      <c r="K1163" s="15">
        <v>12.76</v>
      </c>
      <c r="L1163" s="130">
        <v>1</v>
      </c>
    </row>
    <row r="1164" spans="1:12" x14ac:dyDescent="0.2">
      <c r="A1164" s="129">
        <v>30</v>
      </c>
      <c r="B1164" s="15" t="s">
        <v>329</v>
      </c>
      <c r="C1164" s="15">
        <v>5008</v>
      </c>
      <c r="D1164" s="15">
        <v>390000</v>
      </c>
      <c r="E1164" s="15" t="s">
        <v>414</v>
      </c>
      <c r="F1164" s="15">
        <v>275040</v>
      </c>
      <c r="G1164" s="15" t="s">
        <v>339</v>
      </c>
      <c r="H1164" s="15">
        <v>2189.15</v>
      </c>
      <c r="I1164" s="30">
        <v>467</v>
      </c>
      <c r="J1164" s="30">
        <v>82.41</v>
      </c>
      <c r="K1164" s="15">
        <v>3.76</v>
      </c>
      <c r="L1164" s="130">
        <v>2</v>
      </c>
    </row>
    <row r="1165" spans="1:12" x14ac:dyDescent="0.2">
      <c r="A1165" s="129">
        <v>30</v>
      </c>
      <c r="B1165" s="15" t="s">
        <v>329</v>
      </c>
      <c r="C1165" s="15">
        <v>5008</v>
      </c>
      <c r="D1165" s="15">
        <v>390000</v>
      </c>
      <c r="E1165" s="15" t="s">
        <v>414</v>
      </c>
      <c r="F1165" s="15">
        <v>275040</v>
      </c>
      <c r="G1165" s="15" t="s">
        <v>333</v>
      </c>
      <c r="H1165" s="15">
        <v>2189.15</v>
      </c>
      <c r="I1165" s="30">
        <v>700.5</v>
      </c>
      <c r="J1165" s="30">
        <v>123.62</v>
      </c>
      <c r="K1165" s="15">
        <v>5.65</v>
      </c>
      <c r="L1165" s="130">
        <v>3</v>
      </c>
    </row>
    <row r="1166" spans="1:12" x14ac:dyDescent="0.2">
      <c r="A1166" s="129">
        <v>30</v>
      </c>
      <c r="B1166" s="15" t="s">
        <v>329</v>
      </c>
      <c r="C1166" s="15">
        <v>5008</v>
      </c>
      <c r="D1166" s="15">
        <v>390000</v>
      </c>
      <c r="E1166" s="15" t="s">
        <v>414</v>
      </c>
      <c r="F1166" s="15">
        <v>275040</v>
      </c>
      <c r="G1166" s="15" t="s">
        <v>117</v>
      </c>
      <c r="H1166" s="15">
        <v>2189.15</v>
      </c>
      <c r="I1166" s="30">
        <v>474.91</v>
      </c>
      <c r="J1166" s="30">
        <v>83.81</v>
      </c>
      <c r="K1166" s="15">
        <v>3.83</v>
      </c>
      <c r="L1166" s="130">
        <v>1</v>
      </c>
    </row>
    <row r="1167" spans="1:12" x14ac:dyDescent="0.2">
      <c r="A1167" s="129">
        <v>30</v>
      </c>
      <c r="B1167" s="15" t="s">
        <v>329</v>
      </c>
      <c r="C1167" s="15">
        <v>5008</v>
      </c>
      <c r="D1167" s="15">
        <v>390000</v>
      </c>
      <c r="E1167" s="15" t="s">
        <v>414</v>
      </c>
      <c r="F1167" s="15">
        <v>275042</v>
      </c>
      <c r="G1167" s="15" t="s">
        <v>331</v>
      </c>
      <c r="H1167" s="15">
        <v>669.04</v>
      </c>
      <c r="I1167" s="30">
        <v>581.77</v>
      </c>
      <c r="J1167" s="30">
        <v>102.66</v>
      </c>
      <c r="K1167" s="15">
        <v>15.34</v>
      </c>
      <c r="L1167" s="130">
        <v>3</v>
      </c>
    </row>
    <row r="1168" spans="1:12" x14ac:dyDescent="0.2">
      <c r="A1168" s="129">
        <v>30</v>
      </c>
      <c r="B1168" s="15" t="s">
        <v>329</v>
      </c>
      <c r="C1168" s="15">
        <v>5008</v>
      </c>
      <c r="D1168" s="15">
        <v>390000</v>
      </c>
      <c r="E1168" s="15" t="s">
        <v>414</v>
      </c>
      <c r="F1168" s="15">
        <v>275044</v>
      </c>
      <c r="G1168" s="15" t="s">
        <v>111</v>
      </c>
      <c r="H1168" s="15">
        <v>375.88</v>
      </c>
      <c r="I1168" s="30">
        <v>135.02000000000001</v>
      </c>
      <c r="J1168" s="30">
        <v>33.76</v>
      </c>
      <c r="K1168" s="15">
        <v>8.98</v>
      </c>
      <c r="L1168" s="130">
        <v>1</v>
      </c>
    </row>
    <row r="1169" spans="1:12" x14ac:dyDescent="0.2">
      <c r="A1169" s="129">
        <v>30</v>
      </c>
      <c r="B1169" s="15" t="s">
        <v>329</v>
      </c>
      <c r="C1169" s="15">
        <v>5008</v>
      </c>
      <c r="D1169" s="15">
        <v>390000</v>
      </c>
      <c r="E1169" s="15" t="s">
        <v>414</v>
      </c>
      <c r="F1169" s="15">
        <v>275044</v>
      </c>
      <c r="G1169" s="15" t="s">
        <v>127</v>
      </c>
      <c r="H1169" s="15">
        <v>375.88</v>
      </c>
      <c r="I1169" s="30">
        <v>191.83</v>
      </c>
      <c r="J1169" s="30">
        <v>47.96</v>
      </c>
      <c r="K1169" s="15">
        <v>12.76</v>
      </c>
      <c r="L1169" s="130">
        <v>1</v>
      </c>
    </row>
    <row r="1170" spans="1:12" x14ac:dyDescent="0.2">
      <c r="A1170" s="129">
        <v>30</v>
      </c>
      <c r="B1170" s="15" t="s">
        <v>329</v>
      </c>
      <c r="C1170" s="15">
        <v>5008</v>
      </c>
      <c r="D1170" s="15">
        <v>390000</v>
      </c>
      <c r="E1170" s="15" t="s">
        <v>414</v>
      </c>
      <c r="F1170" s="15">
        <v>275045</v>
      </c>
      <c r="G1170" s="15" t="s">
        <v>339</v>
      </c>
      <c r="H1170" s="15">
        <v>2291.5500000000002</v>
      </c>
      <c r="I1170" s="30">
        <v>467</v>
      </c>
      <c r="J1170" s="30">
        <v>82.41</v>
      </c>
      <c r="K1170" s="15">
        <v>3.6</v>
      </c>
      <c r="L1170" s="130">
        <v>2</v>
      </c>
    </row>
    <row r="1171" spans="1:12" x14ac:dyDescent="0.2">
      <c r="A1171" s="129">
        <v>30</v>
      </c>
      <c r="B1171" s="15" t="s">
        <v>329</v>
      </c>
      <c r="C1171" s="15">
        <v>5008</v>
      </c>
      <c r="D1171" s="15">
        <v>390000</v>
      </c>
      <c r="E1171" s="15" t="s">
        <v>414</v>
      </c>
      <c r="F1171" s="15">
        <v>275045</v>
      </c>
      <c r="G1171" s="15" t="s">
        <v>333</v>
      </c>
      <c r="H1171" s="15">
        <v>2291.5500000000002</v>
      </c>
      <c r="I1171" s="30">
        <v>467</v>
      </c>
      <c r="J1171" s="30">
        <v>82.41</v>
      </c>
      <c r="K1171" s="15">
        <v>3.6</v>
      </c>
      <c r="L1171" s="130">
        <v>2</v>
      </c>
    </row>
    <row r="1172" spans="1:12" x14ac:dyDescent="0.2">
      <c r="A1172" s="129">
        <v>30</v>
      </c>
      <c r="B1172" s="15" t="s">
        <v>329</v>
      </c>
      <c r="C1172" s="15">
        <v>5008</v>
      </c>
      <c r="D1172" s="15">
        <v>390000</v>
      </c>
      <c r="E1172" s="15" t="s">
        <v>414</v>
      </c>
      <c r="F1172" s="15">
        <v>275045</v>
      </c>
      <c r="G1172" s="15" t="s">
        <v>332</v>
      </c>
      <c r="H1172" s="15">
        <v>2291.5500000000002</v>
      </c>
      <c r="I1172" s="30">
        <v>387.84</v>
      </c>
      <c r="J1172" s="30">
        <v>68.44</v>
      </c>
      <c r="K1172" s="15">
        <v>2.99</v>
      </c>
      <c r="L1172" s="130">
        <v>2</v>
      </c>
    </row>
    <row r="1173" spans="1:12" x14ac:dyDescent="0.2">
      <c r="A1173" s="129">
        <v>30</v>
      </c>
      <c r="B1173" s="15" t="s">
        <v>329</v>
      </c>
      <c r="C1173" s="15">
        <v>5008</v>
      </c>
      <c r="D1173" s="15">
        <v>390000</v>
      </c>
      <c r="E1173" s="15" t="s">
        <v>414</v>
      </c>
      <c r="F1173" s="15">
        <v>275045</v>
      </c>
      <c r="G1173" s="15" t="s">
        <v>117</v>
      </c>
      <c r="H1173" s="15">
        <v>2291.5500000000002</v>
      </c>
      <c r="I1173" s="30">
        <v>474.91</v>
      </c>
      <c r="J1173" s="30">
        <v>83.81</v>
      </c>
      <c r="K1173" s="15">
        <v>3.66</v>
      </c>
      <c r="L1173" s="130">
        <v>1</v>
      </c>
    </row>
    <row r="1174" spans="1:12" x14ac:dyDescent="0.2">
      <c r="A1174" s="129">
        <v>30</v>
      </c>
      <c r="B1174" s="15" t="s">
        <v>329</v>
      </c>
      <c r="C1174" s="15">
        <v>5008</v>
      </c>
      <c r="D1174" s="15">
        <v>390000</v>
      </c>
      <c r="E1174" s="15" t="s">
        <v>414</v>
      </c>
      <c r="F1174" s="15">
        <v>275053</v>
      </c>
      <c r="G1174" s="15" t="s">
        <v>111</v>
      </c>
      <c r="H1174" s="15">
        <v>375.88</v>
      </c>
      <c r="I1174" s="30">
        <v>135.02000000000001</v>
      </c>
      <c r="J1174" s="30">
        <v>33.76</v>
      </c>
      <c r="K1174" s="15">
        <v>8.98</v>
      </c>
      <c r="L1174" s="130">
        <v>1</v>
      </c>
    </row>
    <row r="1175" spans="1:12" x14ac:dyDescent="0.2">
      <c r="A1175" s="129">
        <v>30</v>
      </c>
      <c r="B1175" s="15" t="s">
        <v>329</v>
      </c>
      <c r="C1175" s="15">
        <v>5008</v>
      </c>
      <c r="D1175" s="15">
        <v>390000</v>
      </c>
      <c r="E1175" s="15" t="s">
        <v>414</v>
      </c>
      <c r="F1175" s="15">
        <v>275053</v>
      </c>
      <c r="G1175" s="15" t="s">
        <v>127</v>
      </c>
      <c r="H1175" s="15">
        <v>375.88</v>
      </c>
      <c r="I1175" s="30">
        <v>191.83</v>
      </c>
      <c r="J1175" s="30">
        <v>47.96</v>
      </c>
      <c r="K1175" s="15">
        <v>12.76</v>
      </c>
      <c r="L1175" s="130">
        <v>1</v>
      </c>
    </row>
    <row r="1176" spans="1:12" x14ac:dyDescent="0.2">
      <c r="A1176" s="129">
        <v>30</v>
      </c>
      <c r="B1176" s="15" t="s">
        <v>329</v>
      </c>
      <c r="C1176" s="15">
        <v>5008</v>
      </c>
      <c r="D1176" s="15">
        <v>390000</v>
      </c>
      <c r="E1176" s="15" t="s">
        <v>414</v>
      </c>
      <c r="F1176" s="15">
        <v>275054</v>
      </c>
      <c r="G1176" s="15" t="s">
        <v>111</v>
      </c>
      <c r="H1176" s="15">
        <v>375.88</v>
      </c>
      <c r="I1176" s="30">
        <v>135.02000000000001</v>
      </c>
      <c r="J1176" s="30">
        <v>33.76</v>
      </c>
      <c r="K1176" s="15">
        <v>8.98</v>
      </c>
      <c r="L1176" s="130">
        <v>1</v>
      </c>
    </row>
    <row r="1177" spans="1:12" x14ac:dyDescent="0.2">
      <c r="A1177" s="129">
        <v>30</v>
      </c>
      <c r="B1177" s="15" t="s">
        <v>329</v>
      </c>
      <c r="C1177" s="15">
        <v>5008</v>
      </c>
      <c r="D1177" s="15">
        <v>390000</v>
      </c>
      <c r="E1177" s="15" t="s">
        <v>414</v>
      </c>
      <c r="F1177" s="15">
        <v>275054</v>
      </c>
      <c r="G1177" s="15" t="s">
        <v>127</v>
      </c>
      <c r="H1177" s="15">
        <v>375.88</v>
      </c>
      <c r="I1177" s="30">
        <v>191.83</v>
      </c>
      <c r="J1177" s="30">
        <v>47.96</v>
      </c>
      <c r="K1177" s="15">
        <v>12.76</v>
      </c>
      <c r="L1177" s="130">
        <v>1</v>
      </c>
    </row>
    <row r="1178" spans="1:12" x14ac:dyDescent="0.2">
      <c r="A1178" s="129">
        <v>30</v>
      </c>
      <c r="B1178" s="15" t="s">
        <v>329</v>
      </c>
      <c r="C1178" s="15">
        <v>5008</v>
      </c>
      <c r="D1178" s="15">
        <v>390000</v>
      </c>
      <c r="E1178" s="15" t="s">
        <v>414</v>
      </c>
      <c r="F1178" s="15">
        <v>275055</v>
      </c>
      <c r="G1178" s="15" t="s">
        <v>111</v>
      </c>
      <c r="H1178" s="15">
        <v>375.88</v>
      </c>
      <c r="I1178" s="30">
        <v>135.02000000000001</v>
      </c>
      <c r="J1178" s="30">
        <v>33.76</v>
      </c>
      <c r="K1178" s="15">
        <v>8.98</v>
      </c>
      <c r="L1178" s="130">
        <v>1</v>
      </c>
    </row>
    <row r="1179" spans="1:12" x14ac:dyDescent="0.2">
      <c r="A1179" s="129">
        <v>30</v>
      </c>
      <c r="B1179" s="15" t="s">
        <v>329</v>
      </c>
      <c r="C1179" s="15">
        <v>5008</v>
      </c>
      <c r="D1179" s="15">
        <v>390000</v>
      </c>
      <c r="E1179" s="15" t="s">
        <v>414</v>
      </c>
      <c r="F1179" s="15">
        <v>275055</v>
      </c>
      <c r="G1179" s="15" t="s">
        <v>127</v>
      </c>
      <c r="H1179" s="15">
        <v>375.88</v>
      </c>
      <c r="I1179" s="30">
        <v>191.83</v>
      </c>
      <c r="J1179" s="30">
        <v>47.96</v>
      </c>
      <c r="K1179" s="15">
        <v>12.76</v>
      </c>
      <c r="L1179" s="130">
        <v>1</v>
      </c>
    </row>
    <row r="1180" spans="1:12" x14ac:dyDescent="0.2">
      <c r="A1180" s="129">
        <v>30</v>
      </c>
      <c r="B1180" s="15" t="s">
        <v>329</v>
      </c>
      <c r="C1180" s="15">
        <v>5008</v>
      </c>
      <c r="D1180" s="15">
        <v>390000</v>
      </c>
      <c r="E1180" s="15" t="s">
        <v>414</v>
      </c>
      <c r="F1180" s="15">
        <v>275057</v>
      </c>
      <c r="G1180" s="15" t="s">
        <v>111</v>
      </c>
      <c r="H1180" s="15">
        <v>375.88</v>
      </c>
      <c r="I1180" s="30">
        <v>135.02000000000001</v>
      </c>
      <c r="J1180" s="30">
        <v>33.76</v>
      </c>
      <c r="K1180" s="15">
        <v>8.98</v>
      </c>
      <c r="L1180" s="130">
        <v>1</v>
      </c>
    </row>
    <row r="1181" spans="1:12" x14ac:dyDescent="0.2">
      <c r="A1181" s="129">
        <v>30</v>
      </c>
      <c r="B1181" s="15" t="s">
        <v>329</v>
      </c>
      <c r="C1181" s="15">
        <v>5008</v>
      </c>
      <c r="D1181" s="15">
        <v>390000</v>
      </c>
      <c r="E1181" s="15" t="s">
        <v>414</v>
      </c>
      <c r="F1181" s="15">
        <v>275057</v>
      </c>
      <c r="G1181" s="15" t="s">
        <v>127</v>
      </c>
      <c r="H1181" s="15">
        <v>375.88</v>
      </c>
      <c r="I1181" s="30">
        <v>191.83</v>
      </c>
      <c r="J1181" s="30">
        <v>47.96</v>
      </c>
      <c r="K1181" s="15">
        <v>12.76</v>
      </c>
      <c r="L1181" s="130">
        <v>1</v>
      </c>
    </row>
    <row r="1182" spans="1:12" x14ac:dyDescent="0.2">
      <c r="A1182" s="129">
        <v>30</v>
      </c>
      <c r="B1182" s="15" t="s">
        <v>329</v>
      </c>
      <c r="C1182" s="15">
        <v>5008</v>
      </c>
      <c r="D1182" s="15">
        <v>390000</v>
      </c>
      <c r="E1182" s="15" t="s">
        <v>414</v>
      </c>
      <c r="F1182" s="15">
        <v>275058</v>
      </c>
      <c r="G1182" s="15" t="s">
        <v>111</v>
      </c>
      <c r="H1182" s="15">
        <v>375.88</v>
      </c>
      <c r="I1182" s="30">
        <v>135.02000000000001</v>
      </c>
      <c r="J1182" s="30">
        <v>33.76</v>
      </c>
      <c r="K1182" s="15">
        <v>8.98</v>
      </c>
      <c r="L1182" s="130">
        <v>1</v>
      </c>
    </row>
    <row r="1183" spans="1:12" x14ac:dyDescent="0.2">
      <c r="A1183" s="129">
        <v>30</v>
      </c>
      <c r="B1183" s="15" t="s">
        <v>329</v>
      </c>
      <c r="C1183" s="15">
        <v>5008</v>
      </c>
      <c r="D1183" s="15">
        <v>390000</v>
      </c>
      <c r="E1183" s="15" t="s">
        <v>414</v>
      </c>
      <c r="F1183" s="15">
        <v>275058</v>
      </c>
      <c r="G1183" s="15" t="s">
        <v>127</v>
      </c>
      <c r="H1183" s="15">
        <v>375.88</v>
      </c>
      <c r="I1183" s="30">
        <v>191.83</v>
      </c>
      <c r="J1183" s="30">
        <v>47.96</v>
      </c>
      <c r="K1183" s="15">
        <v>12.76</v>
      </c>
      <c r="L1183" s="130">
        <v>1</v>
      </c>
    </row>
    <row r="1184" spans="1:12" x14ac:dyDescent="0.2">
      <c r="A1184" s="129">
        <v>30</v>
      </c>
      <c r="B1184" s="15" t="s">
        <v>329</v>
      </c>
      <c r="C1184" s="15">
        <v>5008</v>
      </c>
      <c r="D1184" s="15">
        <v>390000</v>
      </c>
      <c r="E1184" s="15" t="s">
        <v>414</v>
      </c>
      <c r="F1184" s="15">
        <v>275059</v>
      </c>
      <c r="G1184" s="15" t="s">
        <v>111</v>
      </c>
      <c r="H1184" s="15">
        <v>375.88</v>
      </c>
      <c r="I1184" s="30">
        <v>135.02000000000001</v>
      </c>
      <c r="J1184" s="30">
        <v>33.76</v>
      </c>
      <c r="K1184" s="15">
        <v>8.98</v>
      </c>
      <c r="L1184" s="130">
        <v>1</v>
      </c>
    </row>
    <row r="1185" spans="1:12" x14ac:dyDescent="0.2">
      <c r="A1185" s="129">
        <v>30</v>
      </c>
      <c r="B1185" s="15" t="s">
        <v>329</v>
      </c>
      <c r="C1185" s="15">
        <v>5008</v>
      </c>
      <c r="D1185" s="15">
        <v>390000</v>
      </c>
      <c r="E1185" s="15" t="s">
        <v>414</v>
      </c>
      <c r="F1185" s="15">
        <v>275059</v>
      </c>
      <c r="G1185" s="15" t="s">
        <v>127</v>
      </c>
      <c r="H1185" s="15">
        <v>375.88</v>
      </c>
      <c r="I1185" s="30">
        <v>191.83</v>
      </c>
      <c r="J1185" s="30">
        <v>47.96</v>
      </c>
      <c r="K1185" s="15">
        <v>12.76</v>
      </c>
      <c r="L1185" s="130">
        <v>1</v>
      </c>
    </row>
    <row r="1186" spans="1:12" x14ac:dyDescent="0.2">
      <c r="A1186" s="129">
        <v>30</v>
      </c>
      <c r="B1186" s="15" t="s">
        <v>329</v>
      </c>
      <c r="C1186" s="15">
        <v>5008</v>
      </c>
      <c r="D1186" s="15">
        <v>390000</v>
      </c>
      <c r="E1186" s="15" t="s">
        <v>414</v>
      </c>
      <c r="F1186" s="15">
        <v>275060</v>
      </c>
      <c r="G1186" s="15" t="s">
        <v>339</v>
      </c>
      <c r="H1186" s="15">
        <v>2189.15</v>
      </c>
      <c r="I1186" s="30">
        <v>467</v>
      </c>
      <c r="J1186" s="30">
        <v>82.41</v>
      </c>
      <c r="K1186" s="15">
        <v>3.76</v>
      </c>
      <c r="L1186" s="130">
        <v>2</v>
      </c>
    </row>
    <row r="1187" spans="1:12" x14ac:dyDescent="0.2">
      <c r="A1187" s="129">
        <v>30</v>
      </c>
      <c r="B1187" s="15" t="s">
        <v>329</v>
      </c>
      <c r="C1187" s="15">
        <v>5008</v>
      </c>
      <c r="D1187" s="15">
        <v>390000</v>
      </c>
      <c r="E1187" s="15" t="s">
        <v>414</v>
      </c>
      <c r="F1187" s="15">
        <v>275060</v>
      </c>
      <c r="G1187" s="15" t="s">
        <v>333</v>
      </c>
      <c r="H1187" s="15">
        <v>2189.15</v>
      </c>
      <c r="I1187" s="30">
        <v>700.5</v>
      </c>
      <c r="J1187" s="30">
        <v>123.62</v>
      </c>
      <c r="K1187" s="15">
        <v>5.65</v>
      </c>
      <c r="L1187" s="130">
        <v>3</v>
      </c>
    </row>
    <row r="1188" spans="1:12" x14ac:dyDescent="0.2">
      <c r="A1188" s="129">
        <v>30</v>
      </c>
      <c r="B1188" s="15" t="s">
        <v>329</v>
      </c>
      <c r="C1188" s="15">
        <v>5008</v>
      </c>
      <c r="D1188" s="15">
        <v>390000</v>
      </c>
      <c r="E1188" s="15" t="s">
        <v>414</v>
      </c>
      <c r="F1188" s="15">
        <v>275060</v>
      </c>
      <c r="G1188" s="15" t="s">
        <v>117</v>
      </c>
      <c r="H1188" s="15">
        <v>2189.15</v>
      </c>
      <c r="I1188" s="30">
        <v>474.91</v>
      </c>
      <c r="J1188" s="30">
        <v>83.81</v>
      </c>
      <c r="K1188" s="15">
        <v>3.83</v>
      </c>
      <c r="L1188" s="130">
        <v>1</v>
      </c>
    </row>
    <row r="1189" spans="1:12" x14ac:dyDescent="0.2">
      <c r="A1189" s="129">
        <v>30</v>
      </c>
      <c r="B1189" s="15" t="s">
        <v>329</v>
      </c>
      <c r="C1189" s="15">
        <v>5008</v>
      </c>
      <c r="D1189" s="15">
        <v>390000</v>
      </c>
      <c r="E1189" s="15" t="s">
        <v>414</v>
      </c>
      <c r="F1189" s="15">
        <v>275061</v>
      </c>
      <c r="G1189" s="15" t="s">
        <v>339</v>
      </c>
      <c r="H1189" s="15">
        <v>1845.53</v>
      </c>
      <c r="I1189" s="30">
        <v>467</v>
      </c>
      <c r="J1189" s="30">
        <v>82.41</v>
      </c>
      <c r="K1189" s="15">
        <v>4.47</v>
      </c>
      <c r="L1189" s="130">
        <v>2</v>
      </c>
    </row>
    <row r="1190" spans="1:12" x14ac:dyDescent="0.2">
      <c r="A1190" s="129">
        <v>30</v>
      </c>
      <c r="B1190" s="15" t="s">
        <v>329</v>
      </c>
      <c r="C1190" s="15">
        <v>5008</v>
      </c>
      <c r="D1190" s="15">
        <v>390000</v>
      </c>
      <c r="E1190" s="15" t="s">
        <v>414</v>
      </c>
      <c r="F1190" s="15">
        <v>275061</v>
      </c>
      <c r="G1190" s="15" t="s">
        <v>333</v>
      </c>
      <c r="H1190" s="15">
        <v>1845.53</v>
      </c>
      <c r="I1190" s="30">
        <v>467</v>
      </c>
      <c r="J1190" s="30">
        <v>82.41</v>
      </c>
      <c r="K1190" s="15">
        <v>4.47</v>
      </c>
      <c r="L1190" s="130">
        <v>2</v>
      </c>
    </row>
    <row r="1191" spans="1:12" x14ac:dyDescent="0.2">
      <c r="A1191" s="129">
        <v>30</v>
      </c>
      <c r="B1191" s="15" t="s">
        <v>329</v>
      </c>
      <c r="C1191" s="15">
        <v>5008</v>
      </c>
      <c r="D1191" s="15">
        <v>390000</v>
      </c>
      <c r="E1191" s="15" t="s">
        <v>414</v>
      </c>
      <c r="F1191" s="15">
        <v>275061</v>
      </c>
      <c r="G1191" s="15" t="s">
        <v>117</v>
      </c>
      <c r="H1191" s="15">
        <v>1845.53</v>
      </c>
      <c r="I1191" s="30">
        <v>474.91</v>
      </c>
      <c r="J1191" s="30">
        <v>83.81</v>
      </c>
      <c r="K1191" s="15">
        <v>4.54</v>
      </c>
      <c r="L1191" s="130">
        <v>1</v>
      </c>
    </row>
    <row r="1192" spans="1:12" x14ac:dyDescent="0.2">
      <c r="A1192" s="129">
        <v>30</v>
      </c>
      <c r="B1192" s="15" t="s">
        <v>329</v>
      </c>
      <c r="C1192" s="15">
        <v>5008</v>
      </c>
      <c r="D1192" s="15">
        <v>390000</v>
      </c>
      <c r="E1192" s="15" t="s">
        <v>414</v>
      </c>
      <c r="F1192" s="15">
        <v>275063</v>
      </c>
      <c r="G1192" s="15" t="s">
        <v>339</v>
      </c>
      <c r="H1192" s="15">
        <v>1845.53</v>
      </c>
      <c r="I1192" s="30">
        <v>467</v>
      </c>
      <c r="J1192" s="30">
        <v>82.41</v>
      </c>
      <c r="K1192" s="15">
        <v>4.47</v>
      </c>
      <c r="L1192" s="130">
        <v>2</v>
      </c>
    </row>
    <row r="1193" spans="1:12" x14ac:dyDescent="0.2">
      <c r="A1193" s="129">
        <v>30</v>
      </c>
      <c r="B1193" s="15" t="s">
        <v>329</v>
      </c>
      <c r="C1193" s="15">
        <v>5008</v>
      </c>
      <c r="D1193" s="15">
        <v>390000</v>
      </c>
      <c r="E1193" s="15" t="s">
        <v>414</v>
      </c>
      <c r="F1193" s="15">
        <v>275063</v>
      </c>
      <c r="G1193" s="15" t="s">
        <v>333</v>
      </c>
      <c r="H1193" s="15">
        <v>1845.53</v>
      </c>
      <c r="I1193" s="30">
        <v>467</v>
      </c>
      <c r="J1193" s="30">
        <v>82.41</v>
      </c>
      <c r="K1193" s="15">
        <v>4.47</v>
      </c>
      <c r="L1193" s="130">
        <v>2</v>
      </c>
    </row>
    <row r="1194" spans="1:12" x14ac:dyDescent="0.2">
      <c r="A1194" s="129">
        <v>30</v>
      </c>
      <c r="B1194" s="15" t="s">
        <v>329</v>
      </c>
      <c r="C1194" s="15">
        <v>5008</v>
      </c>
      <c r="D1194" s="15">
        <v>390000</v>
      </c>
      <c r="E1194" s="15" t="s">
        <v>414</v>
      </c>
      <c r="F1194" s="15">
        <v>275063</v>
      </c>
      <c r="G1194" s="15" t="s">
        <v>117</v>
      </c>
      <c r="H1194" s="15">
        <v>1845.53</v>
      </c>
      <c r="I1194" s="30">
        <v>474.91</v>
      </c>
      <c r="J1194" s="30">
        <v>83.81</v>
      </c>
      <c r="K1194" s="15">
        <v>4.54</v>
      </c>
      <c r="L1194" s="130">
        <v>1</v>
      </c>
    </row>
    <row r="1195" spans="1:12" x14ac:dyDescent="0.2">
      <c r="A1195" s="129">
        <v>30</v>
      </c>
      <c r="B1195" s="15" t="s">
        <v>329</v>
      </c>
      <c r="C1195" s="15">
        <v>5008</v>
      </c>
      <c r="D1195" s="15">
        <v>390000</v>
      </c>
      <c r="E1195" s="15" t="s">
        <v>414</v>
      </c>
      <c r="F1195" s="15">
        <v>275064</v>
      </c>
      <c r="G1195" s="15" t="s">
        <v>331</v>
      </c>
      <c r="H1195" s="15">
        <v>669.04</v>
      </c>
      <c r="I1195" s="30">
        <v>581.77</v>
      </c>
      <c r="J1195" s="30">
        <v>102.66</v>
      </c>
      <c r="K1195" s="15">
        <v>15.34</v>
      </c>
      <c r="L1195" s="130">
        <v>3</v>
      </c>
    </row>
    <row r="1196" spans="1:12" x14ac:dyDescent="0.2">
      <c r="A1196" s="129">
        <v>30</v>
      </c>
      <c r="B1196" s="15" t="s">
        <v>329</v>
      </c>
      <c r="C1196" s="15">
        <v>5008</v>
      </c>
      <c r="D1196" s="15">
        <v>390000</v>
      </c>
      <c r="E1196" s="15" t="s">
        <v>414</v>
      </c>
      <c r="F1196" s="15">
        <v>275065</v>
      </c>
      <c r="G1196" s="15" t="s">
        <v>339</v>
      </c>
      <c r="H1196" s="15">
        <v>1845.53</v>
      </c>
      <c r="I1196" s="30">
        <v>467</v>
      </c>
      <c r="J1196" s="30">
        <v>82.41</v>
      </c>
      <c r="K1196" s="15">
        <v>4.47</v>
      </c>
      <c r="L1196" s="130">
        <v>2</v>
      </c>
    </row>
    <row r="1197" spans="1:12" x14ac:dyDescent="0.2">
      <c r="A1197" s="129">
        <v>30</v>
      </c>
      <c r="B1197" s="15" t="s">
        <v>329</v>
      </c>
      <c r="C1197" s="15">
        <v>5008</v>
      </c>
      <c r="D1197" s="15">
        <v>390000</v>
      </c>
      <c r="E1197" s="15" t="s">
        <v>414</v>
      </c>
      <c r="F1197" s="15">
        <v>275065</v>
      </c>
      <c r="G1197" s="15" t="s">
        <v>333</v>
      </c>
      <c r="H1197" s="15">
        <v>1845.53</v>
      </c>
      <c r="I1197" s="30">
        <v>467</v>
      </c>
      <c r="J1197" s="30">
        <v>82.41</v>
      </c>
      <c r="K1197" s="15">
        <v>4.47</v>
      </c>
      <c r="L1197" s="130">
        <v>2</v>
      </c>
    </row>
    <row r="1198" spans="1:12" x14ac:dyDescent="0.2">
      <c r="A1198" s="129">
        <v>30</v>
      </c>
      <c r="B1198" s="15" t="s">
        <v>329</v>
      </c>
      <c r="C1198" s="15">
        <v>5008</v>
      </c>
      <c r="D1198" s="15">
        <v>390000</v>
      </c>
      <c r="E1198" s="15" t="s">
        <v>414</v>
      </c>
      <c r="F1198" s="15">
        <v>275065</v>
      </c>
      <c r="G1198" s="15" t="s">
        <v>117</v>
      </c>
      <c r="H1198" s="15">
        <v>1845.53</v>
      </c>
      <c r="I1198" s="30">
        <v>474.91</v>
      </c>
      <c r="J1198" s="30">
        <v>83.81</v>
      </c>
      <c r="K1198" s="15">
        <v>4.54</v>
      </c>
      <c r="L1198" s="130">
        <v>1</v>
      </c>
    </row>
    <row r="1199" spans="1:12" x14ac:dyDescent="0.2">
      <c r="A1199" s="129">
        <v>30</v>
      </c>
      <c r="B1199" s="15" t="s">
        <v>329</v>
      </c>
      <c r="C1199" s="15">
        <v>5008</v>
      </c>
      <c r="D1199" s="15">
        <v>390000</v>
      </c>
      <c r="E1199" s="15" t="s">
        <v>414</v>
      </c>
      <c r="F1199" s="15">
        <v>275067</v>
      </c>
      <c r="G1199" s="15" t="s">
        <v>339</v>
      </c>
      <c r="H1199" s="15">
        <v>1456.39</v>
      </c>
      <c r="I1199" s="30">
        <v>233.5</v>
      </c>
      <c r="J1199" s="30">
        <v>41.21</v>
      </c>
      <c r="K1199" s="15">
        <v>2.83</v>
      </c>
      <c r="L1199" s="130">
        <v>1</v>
      </c>
    </row>
    <row r="1200" spans="1:12" x14ac:dyDescent="0.2">
      <c r="A1200" s="129">
        <v>30</v>
      </c>
      <c r="B1200" s="15" t="s">
        <v>329</v>
      </c>
      <c r="C1200" s="15">
        <v>5008</v>
      </c>
      <c r="D1200" s="15">
        <v>390000</v>
      </c>
      <c r="E1200" s="15" t="s">
        <v>414</v>
      </c>
      <c r="F1200" s="15">
        <v>275067</v>
      </c>
      <c r="G1200" s="15" t="s">
        <v>333</v>
      </c>
      <c r="H1200" s="15">
        <v>1456.39</v>
      </c>
      <c r="I1200" s="30">
        <v>233.5</v>
      </c>
      <c r="J1200" s="30">
        <v>41.21</v>
      </c>
      <c r="K1200" s="15">
        <v>2.83</v>
      </c>
      <c r="L1200" s="130">
        <v>1</v>
      </c>
    </row>
    <row r="1201" spans="1:12" x14ac:dyDescent="0.2">
      <c r="A1201" s="129">
        <v>30</v>
      </c>
      <c r="B1201" s="15" t="s">
        <v>329</v>
      </c>
      <c r="C1201" s="15">
        <v>5008</v>
      </c>
      <c r="D1201" s="15">
        <v>390000</v>
      </c>
      <c r="E1201" s="15" t="s">
        <v>414</v>
      </c>
      <c r="F1201" s="15">
        <v>275067</v>
      </c>
      <c r="G1201" s="15" t="s">
        <v>332</v>
      </c>
      <c r="H1201" s="15">
        <v>1456.39</v>
      </c>
      <c r="I1201" s="30">
        <v>193.92</v>
      </c>
      <c r="J1201" s="30">
        <v>34.22</v>
      </c>
      <c r="K1201" s="15">
        <v>2.35</v>
      </c>
      <c r="L1201" s="130">
        <v>1</v>
      </c>
    </row>
    <row r="1202" spans="1:12" x14ac:dyDescent="0.2">
      <c r="A1202" s="129">
        <v>30</v>
      </c>
      <c r="B1202" s="15" t="s">
        <v>329</v>
      </c>
      <c r="C1202" s="15">
        <v>5008</v>
      </c>
      <c r="D1202" s="15">
        <v>390000</v>
      </c>
      <c r="E1202" s="15" t="s">
        <v>414</v>
      </c>
      <c r="F1202" s="15">
        <v>275067</v>
      </c>
      <c r="G1202" s="15" t="s">
        <v>117</v>
      </c>
      <c r="H1202" s="15">
        <v>1456.39</v>
      </c>
      <c r="I1202" s="30">
        <v>474.91</v>
      </c>
      <c r="J1202" s="30">
        <v>83.81</v>
      </c>
      <c r="K1202" s="15">
        <v>5.75</v>
      </c>
      <c r="L1202" s="130">
        <v>1</v>
      </c>
    </row>
    <row r="1203" spans="1:12" x14ac:dyDescent="0.2">
      <c r="A1203" s="129">
        <v>30</v>
      </c>
      <c r="B1203" s="15" t="s">
        <v>329</v>
      </c>
      <c r="C1203" s="15">
        <v>5008</v>
      </c>
      <c r="D1203" s="15">
        <v>390000</v>
      </c>
      <c r="E1203" s="15" t="s">
        <v>414</v>
      </c>
      <c r="F1203" s="15">
        <v>275068</v>
      </c>
      <c r="G1203" s="15" t="s">
        <v>339</v>
      </c>
      <c r="H1203" s="15">
        <v>1845.53</v>
      </c>
      <c r="I1203" s="30">
        <v>467</v>
      </c>
      <c r="J1203" s="30">
        <v>82.41</v>
      </c>
      <c r="K1203" s="15">
        <v>4.47</v>
      </c>
      <c r="L1203" s="130">
        <v>2</v>
      </c>
    </row>
    <row r="1204" spans="1:12" x14ac:dyDescent="0.2">
      <c r="A1204" s="129">
        <v>30</v>
      </c>
      <c r="B1204" s="15" t="s">
        <v>329</v>
      </c>
      <c r="C1204" s="15">
        <v>5008</v>
      </c>
      <c r="D1204" s="15">
        <v>390000</v>
      </c>
      <c r="E1204" s="15" t="s">
        <v>414</v>
      </c>
      <c r="F1204" s="15">
        <v>275068</v>
      </c>
      <c r="G1204" s="15" t="s">
        <v>333</v>
      </c>
      <c r="H1204" s="15">
        <v>1845.53</v>
      </c>
      <c r="I1204" s="30">
        <v>467</v>
      </c>
      <c r="J1204" s="30">
        <v>82.41</v>
      </c>
      <c r="K1204" s="15">
        <v>4.47</v>
      </c>
      <c r="L1204" s="130">
        <v>2</v>
      </c>
    </row>
    <row r="1205" spans="1:12" x14ac:dyDescent="0.2">
      <c r="A1205" s="129">
        <v>30</v>
      </c>
      <c r="B1205" s="15" t="s">
        <v>329</v>
      </c>
      <c r="C1205" s="15">
        <v>5008</v>
      </c>
      <c r="D1205" s="15">
        <v>390000</v>
      </c>
      <c r="E1205" s="15" t="s">
        <v>414</v>
      </c>
      <c r="F1205" s="15">
        <v>275068</v>
      </c>
      <c r="G1205" s="15" t="s">
        <v>117</v>
      </c>
      <c r="H1205" s="15">
        <v>1845.53</v>
      </c>
      <c r="I1205" s="30">
        <v>474.91</v>
      </c>
      <c r="J1205" s="30">
        <v>83.81</v>
      </c>
      <c r="K1205" s="15">
        <v>4.54</v>
      </c>
      <c r="L1205" s="130">
        <v>1</v>
      </c>
    </row>
    <row r="1206" spans="1:12" x14ac:dyDescent="0.2">
      <c r="A1206" s="129">
        <v>30</v>
      </c>
      <c r="B1206" s="15" t="s">
        <v>329</v>
      </c>
      <c r="C1206" s="15">
        <v>5008</v>
      </c>
      <c r="D1206" s="15">
        <v>390000</v>
      </c>
      <c r="E1206" s="15" t="s">
        <v>414</v>
      </c>
      <c r="F1206" s="15">
        <v>275075</v>
      </c>
      <c r="G1206" s="15" t="s">
        <v>331</v>
      </c>
      <c r="H1206" s="15">
        <v>223.01</v>
      </c>
      <c r="I1206" s="30">
        <v>193.92</v>
      </c>
      <c r="J1206" s="30">
        <v>34.22</v>
      </c>
      <c r="K1206" s="15">
        <v>15.34</v>
      </c>
      <c r="L1206" s="130">
        <v>1</v>
      </c>
    </row>
    <row r="1207" spans="1:12" x14ac:dyDescent="0.2">
      <c r="A1207" s="129">
        <v>30</v>
      </c>
      <c r="B1207" s="15" t="s">
        <v>329</v>
      </c>
      <c r="C1207" s="15">
        <v>5008</v>
      </c>
      <c r="D1207" s="15">
        <v>390000</v>
      </c>
      <c r="E1207" s="15" t="s">
        <v>414</v>
      </c>
      <c r="F1207" s="15">
        <v>275076</v>
      </c>
      <c r="G1207" s="15" t="s">
        <v>331</v>
      </c>
      <c r="H1207" s="15">
        <v>446.02</v>
      </c>
      <c r="I1207" s="30">
        <v>387.84</v>
      </c>
      <c r="J1207" s="30">
        <v>68.44</v>
      </c>
      <c r="K1207" s="15">
        <v>15.34</v>
      </c>
      <c r="L1207" s="130">
        <v>2</v>
      </c>
    </row>
    <row r="1208" spans="1:12" x14ac:dyDescent="0.2">
      <c r="A1208" s="129">
        <v>30</v>
      </c>
      <c r="B1208" s="15" t="s">
        <v>329</v>
      </c>
      <c r="C1208" s="15">
        <v>5008</v>
      </c>
      <c r="D1208" s="15">
        <v>390000</v>
      </c>
      <c r="E1208" s="15" t="s">
        <v>414</v>
      </c>
      <c r="F1208" s="15">
        <v>275077</v>
      </c>
      <c r="G1208" s="15" t="s">
        <v>331</v>
      </c>
      <c r="H1208" s="15">
        <v>446.02</v>
      </c>
      <c r="I1208" s="30">
        <v>387.84</v>
      </c>
      <c r="J1208" s="30">
        <v>68.44</v>
      </c>
      <c r="K1208" s="15">
        <v>15.34</v>
      </c>
      <c r="L1208" s="130">
        <v>2</v>
      </c>
    </row>
    <row r="1209" spans="1:12" x14ac:dyDescent="0.2">
      <c r="A1209" s="129">
        <v>30</v>
      </c>
      <c r="B1209" s="15" t="s">
        <v>329</v>
      </c>
      <c r="C1209" s="15">
        <v>5008</v>
      </c>
      <c r="D1209" s="15">
        <v>390000</v>
      </c>
      <c r="E1209" s="15" t="s">
        <v>414</v>
      </c>
      <c r="F1209" s="15">
        <v>275078</v>
      </c>
      <c r="G1209" s="15" t="s">
        <v>331</v>
      </c>
      <c r="H1209" s="15">
        <v>446.02</v>
      </c>
      <c r="I1209" s="30">
        <v>387.84</v>
      </c>
      <c r="J1209" s="30">
        <v>68.44</v>
      </c>
      <c r="K1209" s="15">
        <v>15.34</v>
      </c>
      <c r="L1209" s="130">
        <v>2</v>
      </c>
    </row>
    <row r="1210" spans="1:12" x14ac:dyDescent="0.2">
      <c r="A1210" s="129">
        <v>30</v>
      </c>
      <c r="B1210" s="15" t="s">
        <v>329</v>
      </c>
      <c r="C1210" s="15">
        <v>5008</v>
      </c>
      <c r="D1210" s="15">
        <v>390000</v>
      </c>
      <c r="E1210" s="15" t="s">
        <v>414</v>
      </c>
      <c r="F1210" s="15">
        <v>275079</v>
      </c>
      <c r="G1210" s="15" t="s">
        <v>333</v>
      </c>
      <c r="H1210" s="15">
        <v>2642.25</v>
      </c>
      <c r="I1210" s="30">
        <v>259.22000000000003</v>
      </c>
      <c r="J1210" s="30">
        <v>45.75</v>
      </c>
      <c r="K1210" s="15">
        <v>1.73</v>
      </c>
      <c r="L1210" s="130">
        <v>1</v>
      </c>
    </row>
    <row r="1211" spans="1:12" x14ac:dyDescent="0.2">
      <c r="A1211" s="129">
        <v>30</v>
      </c>
      <c r="B1211" s="15" t="s">
        <v>329</v>
      </c>
      <c r="C1211" s="15">
        <v>5008</v>
      </c>
      <c r="D1211" s="15">
        <v>390000</v>
      </c>
      <c r="E1211" s="15" t="s">
        <v>414</v>
      </c>
      <c r="F1211" s="15">
        <v>275079</v>
      </c>
      <c r="G1211" s="15" t="s">
        <v>339</v>
      </c>
      <c r="H1211" s="15">
        <v>2642.25</v>
      </c>
      <c r="I1211" s="30">
        <v>259.22000000000003</v>
      </c>
      <c r="J1211" s="30">
        <v>45.75</v>
      </c>
      <c r="K1211" s="15">
        <v>1.73</v>
      </c>
      <c r="L1211" s="130">
        <v>1</v>
      </c>
    </row>
    <row r="1212" spans="1:12" x14ac:dyDescent="0.2">
      <c r="A1212" s="129">
        <v>30</v>
      </c>
      <c r="B1212" s="15" t="s">
        <v>329</v>
      </c>
      <c r="C1212" s="15">
        <v>5008</v>
      </c>
      <c r="D1212" s="15">
        <v>390000</v>
      </c>
      <c r="E1212" s="15" t="s">
        <v>414</v>
      </c>
      <c r="F1212" s="15">
        <v>275079</v>
      </c>
      <c r="G1212" s="15" t="s">
        <v>111</v>
      </c>
      <c r="H1212" s="15">
        <v>2642.25</v>
      </c>
      <c r="I1212" s="30">
        <v>135.02000000000001</v>
      </c>
      <c r="J1212" s="30">
        <v>33.76</v>
      </c>
      <c r="K1212" s="15">
        <v>1.28</v>
      </c>
      <c r="L1212" s="130">
        <v>1</v>
      </c>
    </row>
    <row r="1213" spans="1:12" x14ac:dyDescent="0.2">
      <c r="A1213" s="129">
        <v>30</v>
      </c>
      <c r="B1213" s="15" t="s">
        <v>329</v>
      </c>
      <c r="C1213" s="15">
        <v>5008</v>
      </c>
      <c r="D1213" s="15">
        <v>390000</v>
      </c>
      <c r="E1213" s="15" t="s">
        <v>414</v>
      </c>
      <c r="F1213" s="15">
        <v>275097</v>
      </c>
      <c r="G1213" s="15" t="s">
        <v>111</v>
      </c>
      <c r="H1213" s="15">
        <v>375.88</v>
      </c>
      <c r="I1213" s="30">
        <v>135.02000000000001</v>
      </c>
      <c r="J1213" s="30">
        <v>33.76</v>
      </c>
      <c r="K1213" s="15">
        <v>8.98</v>
      </c>
      <c r="L1213" s="130">
        <v>1</v>
      </c>
    </row>
    <row r="1214" spans="1:12" x14ac:dyDescent="0.2">
      <c r="A1214" s="129">
        <v>30</v>
      </c>
      <c r="B1214" s="15" t="s">
        <v>329</v>
      </c>
      <c r="C1214" s="15">
        <v>5008</v>
      </c>
      <c r="D1214" s="15">
        <v>390000</v>
      </c>
      <c r="E1214" s="15" t="s">
        <v>414</v>
      </c>
      <c r="F1214" s="15">
        <v>275097</v>
      </c>
      <c r="G1214" s="15" t="s">
        <v>127</v>
      </c>
      <c r="H1214" s="15">
        <v>375.88</v>
      </c>
      <c r="I1214" s="30">
        <v>191.83</v>
      </c>
      <c r="J1214" s="30">
        <v>47.96</v>
      </c>
      <c r="K1214" s="15">
        <v>12.76</v>
      </c>
      <c r="L1214" s="130">
        <v>1</v>
      </c>
    </row>
    <row r="1215" spans="1:12" x14ac:dyDescent="0.2">
      <c r="A1215" s="129">
        <v>30</v>
      </c>
      <c r="B1215" s="15" t="s">
        <v>329</v>
      </c>
      <c r="C1215" s="15">
        <v>5008</v>
      </c>
      <c r="D1215" s="15">
        <v>390000</v>
      </c>
      <c r="E1215" s="15" t="s">
        <v>414</v>
      </c>
      <c r="F1215" s="15">
        <v>275098</v>
      </c>
      <c r="G1215" s="15" t="s">
        <v>111</v>
      </c>
      <c r="H1215" s="15">
        <v>375.88</v>
      </c>
      <c r="I1215" s="30">
        <v>135.02000000000001</v>
      </c>
      <c r="J1215" s="30">
        <v>33.76</v>
      </c>
      <c r="K1215" s="15">
        <v>8.98</v>
      </c>
      <c r="L1215" s="130">
        <v>1</v>
      </c>
    </row>
    <row r="1216" spans="1:12" x14ac:dyDescent="0.2">
      <c r="A1216" s="129">
        <v>30</v>
      </c>
      <c r="B1216" s="15" t="s">
        <v>329</v>
      </c>
      <c r="C1216" s="15">
        <v>5008</v>
      </c>
      <c r="D1216" s="15">
        <v>390000</v>
      </c>
      <c r="E1216" s="15" t="s">
        <v>414</v>
      </c>
      <c r="F1216" s="15">
        <v>275098</v>
      </c>
      <c r="G1216" s="15" t="s">
        <v>127</v>
      </c>
      <c r="H1216" s="15">
        <v>375.88</v>
      </c>
      <c r="I1216" s="30">
        <v>191.83</v>
      </c>
      <c r="J1216" s="30">
        <v>47.96</v>
      </c>
      <c r="K1216" s="15">
        <v>12.76</v>
      </c>
      <c r="L1216" s="130">
        <v>1</v>
      </c>
    </row>
    <row r="1217" spans="1:12" x14ac:dyDescent="0.2">
      <c r="A1217" s="129">
        <v>30</v>
      </c>
      <c r="B1217" s="15" t="s">
        <v>329</v>
      </c>
      <c r="C1217" s="15">
        <v>5008</v>
      </c>
      <c r="D1217" s="15">
        <v>390000</v>
      </c>
      <c r="E1217" s="15" t="s">
        <v>414</v>
      </c>
      <c r="F1217" s="15">
        <v>275099</v>
      </c>
      <c r="G1217" s="15" t="s">
        <v>111</v>
      </c>
      <c r="H1217" s="15">
        <v>375.88</v>
      </c>
      <c r="I1217" s="30">
        <v>135.02000000000001</v>
      </c>
      <c r="J1217" s="30">
        <v>33.76</v>
      </c>
      <c r="K1217" s="15">
        <v>8.98</v>
      </c>
      <c r="L1217" s="130">
        <v>1</v>
      </c>
    </row>
    <row r="1218" spans="1:12" x14ac:dyDescent="0.2">
      <c r="A1218" s="129">
        <v>30</v>
      </c>
      <c r="B1218" s="15" t="s">
        <v>329</v>
      </c>
      <c r="C1218" s="15">
        <v>5008</v>
      </c>
      <c r="D1218" s="15">
        <v>390000</v>
      </c>
      <c r="E1218" s="15" t="s">
        <v>414</v>
      </c>
      <c r="F1218" s="15">
        <v>275099</v>
      </c>
      <c r="G1218" s="15" t="s">
        <v>127</v>
      </c>
      <c r="H1218" s="15">
        <v>375.88</v>
      </c>
      <c r="I1218" s="30">
        <v>191.83</v>
      </c>
      <c r="J1218" s="30">
        <v>47.96</v>
      </c>
      <c r="K1218" s="15">
        <v>12.76</v>
      </c>
      <c r="L1218" s="130">
        <v>1</v>
      </c>
    </row>
    <row r="1219" spans="1:12" x14ac:dyDescent="0.2">
      <c r="A1219" s="129">
        <v>30</v>
      </c>
      <c r="B1219" s="15" t="s">
        <v>329</v>
      </c>
      <c r="C1219" s="15">
        <v>5008</v>
      </c>
      <c r="D1219" s="15">
        <v>390000</v>
      </c>
      <c r="E1219" s="15" t="s">
        <v>414</v>
      </c>
      <c r="F1219" s="15">
        <v>275100</v>
      </c>
      <c r="G1219" s="15" t="s">
        <v>111</v>
      </c>
      <c r="H1219" s="15">
        <v>375.88</v>
      </c>
      <c r="I1219" s="30">
        <v>135.02000000000001</v>
      </c>
      <c r="J1219" s="30">
        <v>33.76</v>
      </c>
      <c r="K1219" s="15">
        <v>8.98</v>
      </c>
      <c r="L1219" s="130">
        <v>1</v>
      </c>
    </row>
    <row r="1220" spans="1:12" x14ac:dyDescent="0.2">
      <c r="A1220" s="129">
        <v>30</v>
      </c>
      <c r="B1220" s="15" t="s">
        <v>329</v>
      </c>
      <c r="C1220" s="15">
        <v>5008</v>
      </c>
      <c r="D1220" s="15">
        <v>390000</v>
      </c>
      <c r="E1220" s="15" t="s">
        <v>414</v>
      </c>
      <c r="F1220" s="15">
        <v>275100</v>
      </c>
      <c r="G1220" s="15" t="s">
        <v>127</v>
      </c>
      <c r="H1220" s="15">
        <v>375.88</v>
      </c>
      <c r="I1220" s="30">
        <v>191.83</v>
      </c>
      <c r="J1220" s="30">
        <v>47.96</v>
      </c>
      <c r="K1220" s="15">
        <v>12.76</v>
      </c>
      <c r="L1220" s="130">
        <v>1</v>
      </c>
    </row>
    <row r="1221" spans="1:12" x14ac:dyDescent="0.2">
      <c r="A1221" s="129">
        <v>30</v>
      </c>
      <c r="B1221" s="15" t="s">
        <v>329</v>
      </c>
      <c r="C1221" s="15">
        <v>5008</v>
      </c>
      <c r="D1221" s="15">
        <v>390000</v>
      </c>
      <c r="E1221" s="15" t="s">
        <v>414</v>
      </c>
      <c r="F1221" s="15">
        <v>275101</v>
      </c>
      <c r="G1221" s="15" t="s">
        <v>111</v>
      </c>
      <c r="H1221" s="15">
        <v>375.88</v>
      </c>
      <c r="I1221" s="30">
        <v>135.02000000000001</v>
      </c>
      <c r="J1221" s="30">
        <v>33.76</v>
      </c>
      <c r="K1221" s="15">
        <v>8.98</v>
      </c>
      <c r="L1221" s="130">
        <v>1</v>
      </c>
    </row>
    <row r="1222" spans="1:12" x14ac:dyDescent="0.2">
      <c r="A1222" s="129">
        <v>30</v>
      </c>
      <c r="B1222" s="15" t="s">
        <v>329</v>
      </c>
      <c r="C1222" s="15">
        <v>5008</v>
      </c>
      <c r="D1222" s="15">
        <v>390000</v>
      </c>
      <c r="E1222" s="15" t="s">
        <v>414</v>
      </c>
      <c r="F1222" s="15">
        <v>275101</v>
      </c>
      <c r="G1222" s="15" t="s">
        <v>127</v>
      </c>
      <c r="H1222" s="15">
        <v>375.88</v>
      </c>
      <c r="I1222" s="30">
        <v>191.83</v>
      </c>
      <c r="J1222" s="30">
        <v>47.96</v>
      </c>
      <c r="K1222" s="15">
        <v>12.76</v>
      </c>
      <c r="L1222" s="130">
        <v>1</v>
      </c>
    </row>
    <row r="1223" spans="1:12" x14ac:dyDescent="0.2">
      <c r="A1223" s="129">
        <v>30</v>
      </c>
      <c r="B1223" s="15" t="s">
        <v>329</v>
      </c>
      <c r="C1223" s="15">
        <v>5008</v>
      </c>
      <c r="D1223" s="15">
        <v>390000</v>
      </c>
      <c r="E1223" s="15" t="s">
        <v>414</v>
      </c>
      <c r="F1223" s="15">
        <v>275102</v>
      </c>
      <c r="G1223" s="15" t="s">
        <v>333</v>
      </c>
      <c r="H1223" s="15">
        <v>1845.53</v>
      </c>
      <c r="I1223" s="30">
        <v>467</v>
      </c>
      <c r="J1223" s="30">
        <v>82.41</v>
      </c>
      <c r="K1223" s="15">
        <v>4.47</v>
      </c>
      <c r="L1223" s="130">
        <v>2</v>
      </c>
    </row>
    <row r="1224" spans="1:12" x14ac:dyDescent="0.2">
      <c r="A1224" s="129">
        <v>30</v>
      </c>
      <c r="B1224" s="15" t="s">
        <v>329</v>
      </c>
      <c r="C1224" s="15">
        <v>5008</v>
      </c>
      <c r="D1224" s="15">
        <v>390000</v>
      </c>
      <c r="E1224" s="15" t="s">
        <v>414</v>
      </c>
      <c r="F1224" s="15">
        <v>275102</v>
      </c>
      <c r="G1224" s="15" t="s">
        <v>117</v>
      </c>
      <c r="H1224" s="15">
        <v>1845.53</v>
      </c>
      <c r="I1224" s="30">
        <v>474.91</v>
      </c>
      <c r="J1224" s="30">
        <v>83.81</v>
      </c>
      <c r="K1224" s="15">
        <v>4.54</v>
      </c>
      <c r="L1224" s="130">
        <v>1</v>
      </c>
    </row>
    <row r="1225" spans="1:12" x14ac:dyDescent="0.2">
      <c r="A1225" s="129">
        <v>30</v>
      </c>
      <c r="B1225" s="15" t="s">
        <v>329</v>
      </c>
      <c r="C1225" s="15">
        <v>5008</v>
      </c>
      <c r="D1225" s="15">
        <v>390000</v>
      </c>
      <c r="E1225" s="15" t="s">
        <v>414</v>
      </c>
      <c r="F1225" s="15">
        <v>275102</v>
      </c>
      <c r="G1225" s="15" t="s">
        <v>339</v>
      </c>
      <c r="H1225" s="15">
        <v>1845.53</v>
      </c>
      <c r="I1225" s="30">
        <v>467</v>
      </c>
      <c r="J1225" s="30">
        <v>82.41</v>
      </c>
      <c r="K1225" s="15">
        <v>4.47</v>
      </c>
      <c r="L1225" s="130">
        <v>2</v>
      </c>
    </row>
    <row r="1226" spans="1:12" x14ac:dyDescent="0.2">
      <c r="A1226" s="129">
        <v>30</v>
      </c>
      <c r="B1226" s="15" t="s">
        <v>329</v>
      </c>
      <c r="C1226" s="15">
        <v>5008</v>
      </c>
      <c r="D1226" s="15">
        <v>390000</v>
      </c>
      <c r="E1226" s="15" t="s">
        <v>414</v>
      </c>
      <c r="F1226" s="15">
        <v>275103</v>
      </c>
      <c r="G1226" s="15" t="s">
        <v>339</v>
      </c>
      <c r="H1226" s="15">
        <v>1845.53</v>
      </c>
      <c r="I1226" s="30">
        <v>467</v>
      </c>
      <c r="J1226" s="30">
        <v>82.41</v>
      </c>
      <c r="K1226" s="15">
        <v>4.47</v>
      </c>
      <c r="L1226" s="130">
        <v>2</v>
      </c>
    </row>
    <row r="1227" spans="1:12" x14ac:dyDescent="0.2">
      <c r="A1227" s="129">
        <v>30</v>
      </c>
      <c r="B1227" s="15" t="s">
        <v>329</v>
      </c>
      <c r="C1227" s="15">
        <v>5008</v>
      </c>
      <c r="D1227" s="15">
        <v>390000</v>
      </c>
      <c r="E1227" s="15" t="s">
        <v>414</v>
      </c>
      <c r="F1227" s="15">
        <v>275103</v>
      </c>
      <c r="G1227" s="15" t="s">
        <v>333</v>
      </c>
      <c r="H1227" s="15">
        <v>1845.53</v>
      </c>
      <c r="I1227" s="30">
        <v>467</v>
      </c>
      <c r="J1227" s="30">
        <v>82.41</v>
      </c>
      <c r="K1227" s="15">
        <v>4.47</v>
      </c>
      <c r="L1227" s="130">
        <v>2</v>
      </c>
    </row>
    <row r="1228" spans="1:12" x14ac:dyDescent="0.2">
      <c r="A1228" s="129">
        <v>30</v>
      </c>
      <c r="B1228" s="15" t="s">
        <v>329</v>
      </c>
      <c r="C1228" s="15">
        <v>5008</v>
      </c>
      <c r="D1228" s="15">
        <v>390000</v>
      </c>
      <c r="E1228" s="15" t="s">
        <v>414</v>
      </c>
      <c r="F1228" s="15">
        <v>275103</v>
      </c>
      <c r="G1228" s="15" t="s">
        <v>117</v>
      </c>
      <c r="H1228" s="15">
        <v>1845.53</v>
      </c>
      <c r="I1228" s="30">
        <v>474.91</v>
      </c>
      <c r="J1228" s="30">
        <v>83.81</v>
      </c>
      <c r="K1228" s="15">
        <v>4.54</v>
      </c>
      <c r="L1228" s="130">
        <v>1</v>
      </c>
    </row>
    <row r="1229" spans="1:12" x14ac:dyDescent="0.2">
      <c r="A1229" s="129">
        <v>30</v>
      </c>
      <c r="B1229" s="15" t="s">
        <v>329</v>
      </c>
      <c r="C1229" s="15">
        <v>5008</v>
      </c>
      <c r="D1229" s="15">
        <v>390000</v>
      </c>
      <c r="E1229" s="15" t="s">
        <v>414</v>
      </c>
      <c r="F1229" s="15">
        <v>275104</v>
      </c>
      <c r="G1229" s="15" t="s">
        <v>339</v>
      </c>
      <c r="H1229" s="15">
        <v>1845.53</v>
      </c>
      <c r="I1229" s="30">
        <v>467</v>
      </c>
      <c r="J1229" s="30">
        <v>82.41</v>
      </c>
      <c r="K1229" s="15">
        <v>4.47</v>
      </c>
      <c r="L1229" s="130">
        <v>2</v>
      </c>
    </row>
    <row r="1230" spans="1:12" x14ac:dyDescent="0.2">
      <c r="A1230" s="129">
        <v>30</v>
      </c>
      <c r="B1230" s="15" t="s">
        <v>329</v>
      </c>
      <c r="C1230" s="15">
        <v>5008</v>
      </c>
      <c r="D1230" s="15">
        <v>390000</v>
      </c>
      <c r="E1230" s="15" t="s">
        <v>414</v>
      </c>
      <c r="F1230" s="15">
        <v>275104</v>
      </c>
      <c r="G1230" s="15" t="s">
        <v>333</v>
      </c>
      <c r="H1230" s="15">
        <v>1845.53</v>
      </c>
      <c r="I1230" s="30">
        <v>467</v>
      </c>
      <c r="J1230" s="30">
        <v>82.41</v>
      </c>
      <c r="K1230" s="15">
        <v>4.47</v>
      </c>
      <c r="L1230" s="130">
        <v>2</v>
      </c>
    </row>
    <row r="1231" spans="1:12" x14ac:dyDescent="0.2">
      <c r="A1231" s="129">
        <v>30</v>
      </c>
      <c r="B1231" s="15" t="s">
        <v>329</v>
      </c>
      <c r="C1231" s="15">
        <v>5008</v>
      </c>
      <c r="D1231" s="15">
        <v>390000</v>
      </c>
      <c r="E1231" s="15" t="s">
        <v>414</v>
      </c>
      <c r="F1231" s="15">
        <v>275104</v>
      </c>
      <c r="G1231" s="15" t="s">
        <v>117</v>
      </c>
      <c r="H1231" s="15">
        <v>1845.53</v>
      </c>
      <c r="I1231" s="30">
        <v>474.91</v>
      </c>
      <c r="J1231" s="30">
        <v>83.81</v>
      </c>
      <c r="K1231" s="15">
        <v>4.54</v>
      </c>
      <c r="L1231" s="130">
        <v>1</v>
      </c>
    </row>
    <row r="1232" spans="1:12" x14ac:dyDescent="0.2">
      <c r="A1232" s="129">
        <v>30</v>
      </c>
      <c r="B1232" s="15" t="s">
        <v>329</v>
      </c>
      <c r="C1232" s="15">
        <v>5008</v>
      </c>
      <c r="D1232" s="15">
        <v>390000</v>
      </c>
      <c r="E1232" s="15" t="s">
        <v>414</v>
      </c>
      <c r="F1232" s="15">
        <v>275105</v>
      </c>
      <c r="G1232" s="15" t="s">
        <v>339</v>
      </c>
      <c r="H1232" s="15">
        <v>1845.53</v>
      </c>
      <c r="I1232" s="30">
        <v>467</v>
      </c>
      <c r="J1232" s="30">
        <v>82.41</v>
      </c>
      <c r="K1232" s="15">
        <v>4.47</v>
      </c>
      <c r="L1232" s="130">
        <v>2</v>
      </c>
    </row>
    <row r="1233" spans="1:12" x14ac:dyDescent="0.2">
      <c r="A1233" s="129">
        <v>30</v>
      </c>
      <c r="B1233" s="15" t="s">
        <v>329</v>
      </c>
      <c r="C1233" s="15">
        <v>5008</v>
      </c>
      <c r="D1233" s="15">
        <v>390000</v>
      </c>
      <c r="E1233" s="15" t="s">
        <v>414</v>
      </c>
      <c r="F1233" s="15">
        <v>275105</v>
      </c>
      <c r="G1233" s="15" t="s">
        <v>333</v>
      </c>
      <c r="H1233" s="15">
        <v>1845.53</v>
      </c>
      <c r="I1233" s="30">
        <v>467</v>
      </c>
      <c r="J1233" s="30">
        <v>82.41</v>
      </c>
      <c r="K1233" s="15">
        <v>4.47</v>
      </c>
      <c r="L1233" s="130">
        <v>2</v>
      </c>
    </row>
    <row r="1234" spans="1:12" x14ac:dyDescent="0.2">
      <c r="A1234" s="129">
        <v>30</v>
      </c>
      <c r="B1234" s="15" t="s">
        <v>329</v>
      </c>
      <c r="C1234" s="15">
        <v>5008</v>
      </c>
      <c r="D1234" s="15">
        <v>390000</v>
      </c>
      <c r="E1234" s="15" t="s">
        <v>414</v>
      </c>
      <c r="F1234" s="15">
        <v>275105</v>
      </c>
      <c r="G1234" s="15" t="s">
        <v>117</v>
      </c>
      <c r="H1234" s="15">
        <v>1845.53</v>
      </c>
      <c r="I1234" s="30">
        <v>474.91</v>
      </c>
      <c r="J1234" s="30">
        <v>83.81</v>
      </c>
      <c r="K1234" s="15">
        <v>4.54</v>
      </c>
      <c r="L1234" s="130">
        <v>1</v>
      </c>
    </row>
    <row r="1235" spans="1:12" x14ac:dyDescent="0.2">
      <c r="A1235" s="129">
        <v>30</v>
      </c>
      <c r="B1235" s="15" t="s">
        <v>329</v>
      </c>
      <c r="C1235" s="15">
        <v>5008</v>
      </c>
      <c r="D1235" s="15">
        <v>390000</v>
      </c>
      <c r="E1235" s="15" t="s">
        <v>414</v>
      </c>
      <c r="F1235" s="15">
        <v>275106</v>
      </c>
      <c r="G1235" s="15" t="s">
        <v>339</v>
      </c>
      <c r="H1235" s="15">
        <v>1233.3900000000001</v>
      </c>
      <c r="I1235" s="30">
        <v>233.5</v>
      </c>
      <c r="J1235" s="30">
        <v>41.21</v>
      </c>
      <c r="K1235" s="15">
        <v>3.34</v>
      </c>
      <c r="L1235" s="130">
        <v>1</v>
      </c>
    </row>
    <row r="1236" spans="1:12" x14ac:dyDescent="0.2">
      <c r="A1236" s="129">
        <v>30</v>
      </c>
      <c r="B1236" s="15" t="s">
        <v>329</v>
      </c>
      <c r="C1236" s="15">
        <v>5008</v>
      </c>
      <c r="D1236" s="15">
        <v>390000</v>
      </c>
      <c r="E1236" s="15" t="s">
        <v>414</v>
      </c>
      <c r="F1236" s="15">
        <v>275106</v>
      </c>
      <c r="G1236" s="15" t="s">
        <v>333</v>
      </c>
      <c r="H1236" s="15">
        <v>1233.3900000000001</v>
      </c>
      <c r="I1236" s="30">
        <v>233.5</v>
      </c>
      <c r="J1236" s="30">
        <v>41.21</v>
      </c>
      <c r="K1236" s="15">
        <v>3.34</v>
      </c>
      <c r="L1236" s="130">
        <v>1</v>
      </c>
    </row>
    <row r="1237" spans="1:12" x14ac:dyDescent="0.2">
      <c r="A1237" s="129">
        <v>30</v>
      </c>
      <c r="B1237" s="15" t="s">
        <v>329</v>
      </c>
      <c r="C1237" s="15">
        <v>5008</v>
      </c>
      <c r="D1237" s="15">
        <v>390000</v>
      </c>
      <c r="E1237" s="15" t="s">
        <v>414</v>
      </c>
      <c r="F1237" s="15">
        <v>275106</v>
      </c>
      <c r="G1237" s="15" t="s">
        <v>117</v>
      </c>
      <c r="H1237" s="15">
        <v>1233.3900000000001</v>
      </c>
      <c r="I1237" s="30">
        <v>474.91</v>
      </c>
      <c r="J1237" s="30">
        <v>83.81</v>
      </c>
      <c r="K1237" s="15">
        <v>6.8</v>
      </c>
      <c r="L1237" s="130">
        <v>1</v>
      </c>
    </row>
    <row r="1238" spans="1:12" x14ac:dyDescent="0.2">
      <c r="A1238" s="129">
        <v>30</v>
      </c>
      <c r="B1238" s="15" t="s">
        <v>329</v>
      </c>
      <c r="C1238" s="15">
        <v>5008</v>
      </c>
      <c r="D1238" s="15">
        <v>390000</v>
      </c>
      <c r="E1238" s="15" t="s">
        <v>414</v>
      </c>
      <c r="F1238" s="15">
        <v>275112</v>
      </c>
      <c r="G1238" s="15" t="s">
        <v>331</v>
      </c>
      <c r="H1238" s="15">
        <v>446.02</v>
      </c>
      <c r="I1238" s="30">
        <v>387.84</v>
      </c>
      <c r="J1238" s="30">
        <v>68.44</v>
      </c>
      <c r="K1238" s="15">
        <v>15.34</v>
      </c>
      <c r="L1238" s="130">
        <v>2</v>
      </c>
    </row>
    <row r="1239" spans="1:12" x14ac:dyDescent="0.2">
      <c r="A1239" s="129">
        <v>30</v>
      </c>
      <c r="B1239" s="15" t="s">
        <v>329</v>
      </c>
      <c r="C1239" s="15">
        <v>5008</v>
      </c>
      <c r="D1239" s="15">
        <v>390000</v>
      </c>
      <c r="E1239" s="15" t="s">
        <v>414</v>
      </c>
      <c r="F1239" s="15">
        <v>275113</v>
      </c>
      <c r="G1239" s="15" t="s">
        <v>331</v>
      </c>
      <c r="H1239" s="15">
        <v>223.01</v>
      </c>
      <c r="I1239" s="30">
        <v>193.92</v>
      </c>
      <c r="J1239" s="30">
        <v>34.22</v>
      </c>
      <c r="K1239" s="15">
        <v>15.34</v>
      </c>
      <c r="L1239" s="130">
        <v>1</v>
      </c>
    </row>
    <row r="1240" spans="1:12" x14ac:dyDescent="0.2">
      <c r="A1240" s="129">
        <v>30</v>
      </c>
      <c r="B1240" s="15" t="s">
        <v>329</v>
      </c>
      <c r="C1240" s="15">
        <v>5008</v>
      </c>
      <c r="D1240" s="15">
        <v>390000</v>
      </c>
      <c r="E1240" s="15" t="s">
        <v>414</v>
      </c>
      <c r="F1240" s="15">
        <v>275114</v>
      </c>
      <c r="G1240" s="15" t="s">
        <v>331</v>
      </c>
      <c r="H1240" s="15">
        <v>446.02</v>
      </c>
      <c r="I1240" s="30">
        <v>387.84</v>
      </c>
      <c r="J1240" s="30">
        <v>68.44</v>
      </c>
      <c r="K1240" s="15">
        <v>15.34</v>
      </c>
      <c r="L1240" s="130">
        <v>2</v>
      </c>
    </row>
    <row r="1241" spans="1:12" x14ac:dyDescent="0.2">
      <c r="A1241" s="129">
        <v>30</v>
      </c>
      <c r="B1241" s="15" t="s">
        <v>329</v>
      </c>
      <c r="C1241" s="15">
        <v>5008</v>
      </c>
      <c r="D1241" s="15">
        <v>390000</v>
      </c>
      <c r="E1241" s="15" t="s">
        <v>414</v>
      </c>
      <c r="F1241" s="15">
        <v>275115</v>
      </c>
      <c r="G1241" s="15" t="s">
        <v>331</v>
      </c>
      <c r="H1241" s="15">
        <v>446.02</v>
      </c>
      <c r="I1241" s="30">
        <v>387.84</v>
      </c>
      <c r="J1241" s="30">
        <v>68.44</v>
      </c>
      <c r="K1241" s="15">
        <v>15.34</v>
      </c>
      <c r="L1241" s="130">
        <v>2</v>
      </c>
    </row>
    <row r="1242" spans="1:12" x14ac:dyDescent="0.2">
      <c r="A1242" s="129">
        <v>30</v>
      </c>
      <c r="B1242" s="15" t="s">
        <v>329</v>
      </c>
      <c r="C1242" s="15">
        <v>5008</v>
      </c>
      <c r="D1242" s="15">
        <v>390000</v>
      </c>
      <c r="E1242" s="15" t="s">
        <v>414</v>
      </c>
      <c r="F1242" s="15">
        <v>275116</v>
      </c>
      <c r="G1242" s="15" t="s">
        <v>331</v>
      </c>
      <c r="H1242" s="15">
        <v>446.02</v>
      </c>
      <c r="I1242" s="30">
        <v>387.84</v>
      </c>
      <c r="J1242" s="30">
        <v>68.44</v>
      </c>
      <c r="K1242" s="15">
        <v>15.34</v>
      </c>
      <c r="L1242" s="130">
        <v>2</v>
      </c>
    </row>
    <row r="1243" spans="1:12" x14ac:dyDescent="0.2">
      <c r="A1243" s="129">
        <v>30</v>
      </c>
      <c r="B1243" s="15" t="s">
        <v>329</v>
      </c>
      <c r="C1243" s="15">
        <v>5008</v>
      </c>
      <c r="D1243" s="15">
        <v>390000</v>
      </c>
      <c r="E1243" s="15" t="s">
        <v>414</v>
      </c>
      <c r="F1243" s="15">
        <v>275118</v>
      </c>
      <c r="G1243" s="15" t="s">
        <v>111</v>
      </c>
      <c r="H1243" s="15">
        <v>375.88</v>
      </c>
      <c r="I1243" s="30">
        <v>135.02000000000001</v>
      </c>
      <c r="J1243" s="30">
        <v>33.76</v>
      </c>
      <c r="K1243" s="15">
        <v>8.98</v>
      </c>
      <c r="L1243" s="130">
        <v>1</v>
      </c>
    </row>
    <row r="1244" spans="1:12" x14ac:dyDescent="0.2">
      <c r="A1244" s="129">
        <v>30</v>
      </c>
      <c r="B1244" s="15" t="s">
        <v>329</v>
      </c>
      <c r="C1244" s="15">
        <v>5008</v>
      </c>
      <c r="D1244" s="15">
        <v>390000</v>
      </c>
      <c r="E1244" s="15" t="s">
        <v>414</v>
      </c>
      <c r="F1244" s="15">
        <v>275118</v>
      </c>
      <c r="G1244" s="15" t="s">
        <v>127</v>
      </c>
      <c r="H1244" s="15">
        <v>375.88</v>
      </c>
      <c r="I1244" s="30">
        <v>191.83</v>
      </c>
      <c r="J1244" s="30">
        <v>47.96</v>
      </c>
      <c r="K1244" s="15">
        <v>12.76</v>
      </c>
      <c r="L1244" s="130">
        <v>1</v>
      </c>
    </row>
    <row r="1245" spans="1:12" x14ac:dyDescent="0.2">
      <c r="A1245" s="129">
        <v>30</v>
      </c>
      <c r="B1245" s="15" t="s">
        <v>329</v>
      </c>
      <c r="C1245" s="15">
        <v>5008</v>
      </c>
      <c r="D1245" s="15">
        <v>390000</v>
      </c>
      <c r="E1245" s="15" t="s">
        <v>414</v>
      </c>
      <c r="F1245" s="15">
        <v>275119</v>
      </c>
      <c r="G1245" s="15" t="s">
        <v>111</v>
      </c>
      <c r="H1245" s="15">
        <v>375.88</v>
      </c>
      <c r="I1245" s="30">
        <v>135.02000000000001</v>
      </c>
      <c r="J1245" s="30">
        <v>33.76</v>
      </c>
      <c r="K1245" s="15">
        <v>8.98</v>
      </c>
      <c r="L1245" s="130">
        <v>1</v>
      </c>
    </row>
    <row r="1246" spans="1:12" x14ac:dyDescent="0.2">
      <c r="A1246" s="129">
        <v>30</v>
      </c>
      <c r="B1246" s="15" t="s">
        <v>329</v>
      </c>
      <c r="C1246" s="15">
        <v>5008</v>
      </c>
      <c r="D1246" s="15">
        <v>390000</v>
      </c>
      <c r="E1246" s="15" t="s">
        <v>414</v>
      </c>
      <c r="F1246" s="15">
        <v>275119</v>
      </c>
      <c r="G1246" s="15" t="s">
        <v>127</v>
      </c>
      <c r="H1246" s="15">
        <v>375.88</v>
      </c>
      <c r="I1246" s="30">
        <v>191.83</v>
      </c>
      <c r="J1246" s="30">
        <v>47.96</v>
      </c>
      <c r="K1246" s="15">
        <v>12.76</v>
      </c>
      <c r="L1246" s="130">
        <v>1</v>
      </c>
    </row>
    <row r="1247" spans="1:12" x14ac:dyDescent="0.2">
      <c r="A1247" s="129">
        <v>30</v>
      </c>
      <c r="B1247" s="15" t="s">
        <v>329</v>
      </c>
      <c r="C1247" s="15">
        <v>5008</v>
      </c>
      <c r="D1247" s="15">
        <v>390000</v>
      </c>
      <c r="E1247" s="15" t="s">
        <v>414</v>
      </c>
      <c r="F1247" s="15">
        <v>275121</v>
      </c>
      <c r="G1247" s="15" t="s">
        <v>111</v>
      </c>
      <c r="H1247" s="15">
        <v>375.88</v>
      </c>
      <c r="I1247" s="30">
        <v>135.02000000000001</v>
      </c>
      <c r="J1247" s="30">
        <v>33.76</v>
      </c>
      <c r="K1247" s="15">
        <v>8.98</v>
      </c>
      <c r="L1247" s="130">
        <v>1</v>
      </c>
    </row>
    <row r="1248" spans="1:12" x14ac:dyDescent="0.2">
      <c r="A1248" s="129">
        <v>30</v>
      </c>
      <c r="B1248" s="15" t="s">
        <v>329</v>
      </c>
      <c r="C1248" s="15">
        <v>5008</v>
      </c>
      <c r="D1248" s="15">
        <v>390000</v>
      </c>
      <c r="E1248" s="15" t="s">
        <v>414</v>
      </c>
      <c r="F1248" s="15">
        <v>275121</v>
      </c>
      <c r="G1248" s="15" t="s">
        <v>127</v>
      </c>
      <c r="H1248" s="15">
        <v>375.88</v>
      </c>
      <c r="I1248" s="30">
        <v>191.83</v>
      </c>
      <c r="J1248" s="30">
        <v>47.96</v>
      </c>
      <c r="K1248" s="15">
        <v>12.76</v>
      </c>
      <c r="L1248" s="130">
        <v>1</v>
      </c>
    </row>
    <row r="1249" spans="1:12" x14ac:dyDescent="0.2">
      <c r="A1249" s="129">
        <v>30</v>
      </c>
      <c r="B1249" s="15" t="s">
        <v>329</v>
      </c>
      <c r="C1249" s="15">
        <v>5008</v>
      </c>
      <c r="D1249" s="15">
        <v>390000</v>
      </c>
      <c r="E1249" s="15" t="s">
        <v>414</v>
      </c>
      <c r="F1249" s="15">
        <v>275124</v>
      </c>
      <c r="G1249" s="15" t="s">
        <v>339</v>
      </c>
      <c r="H1249" s="15">
        <v>1233.3900000000001</v>
      </c>
      <c r="I1249" s="30">
        <v>233.5</v>
      </c>
      <c r="J1249" s="30">
        <v>41.21</v>
      </c>
      <c r="K1249" s="15">
        <v>3.34</v>
      </c>
      <c r="L1249" s="130">
        <v>1</v>
      </c>
    </row>
    <row r="1250" spans="1:12" x14ac:dyDescent="0.2">
      <c r="A1250" s="129">
        <v>30</v>
      </c>
      <c r="B1250" s="15" t="s">
        <v>329</v>
      </c>
      <c r="C1250" s="15">
        <v>5008</v>
      </c>
      <c r="D1250" s="15">
        <v>390000</v>
      </c>
      <c r="E1250" s="15" t="s">
        <v>414</v>
      </c>
      <c r="F1250" s="15">
        <v>275124</v>
      </c>
      <c r="G1250" s="15" t="s">
        <v>333</v>
      </c>
      <c r="H1250" s="15">
        <v>1233.3900000000001</v>
      </c>
      <c r="I1250" s="30">
        <v>233.5</v>
      </c>
      <c r="J1250" s="30">
        <v>41.21</v>
      </c>
      <c r="K1250" s="15">
        <v>3.34</v>
      </c>
      <c r="L1250" s="130">
        <v>1</v>
      </c>
    </row>
    <row r="1251" spans="1:12" x14ac:dyDescent="0.2">
      <c r="A1251" s="129">
        <v>30</v>
      </c>
      <c r="B1251" s="15" t="s">
        <v>329</v>
      </c>
      <c r="C1251" s="15">
        <v>5008</v>
      </c>
      <c r="D1251" s="15">
        <v>390000</v>
      </c>
      <c r="E1251" s="15" t="s">
        <v>414</v>
      </c>
      <c r="F1251" s="15">
        <v>275124</v>
      </c>
      <c r="G1251" s="15" t="s">
        <v>117</v>
      </c>
      <c r="H1251" s="15">
        <v>1233.3900000000001</v>
      </c>
      <c r="I1251" s="30">
        <v>474.91</v>
      </c>
      <c r="J1251" s="30">
        <v>83.81</v>
      </c>
      <c r="K1251" s="15">
        <v>6.8</v>
      </c>
      <c r="L1251" s="130">
        <v>1</v>
      </c>
    </row>
    <row r="1252" spans="1:12" x14ac:dyDescent="0.2">
      <c r="A1252" s="129">
        <v>30</v>
      </c>
      <c r="B1252" s="15" t="s">
        <v>329</v>
      </c>
      <c r="C1252" s="15">
        <v>5008</v>
      </c>
      <c r="D1252" s="15">
        <v>390000</v>
      </c>
      <c r="E1252" s="15" t="s">
        <v>414</v>
      </c>
      <c r="F1252" s="15">
        <v>275125</v>
      </c>
      <c r="G1252" s="15" t="s">
        <v>339</v>
      </c>
      <c r="H1252" s="15">
        <v>1845.53</v>
      </c>
      <c r="I1252" s="30">
        <v>467</v>
      </c>
      <c r="J1252" s="30">
        <v>82.41</v>
      </c>
      <c r="K1252" s="15">
        <v>4.47</v>
      </c>
      <c r="L1252" s="130">
        <v>2</v>
      </c>
    </row>
    <row r="1253" spans="1:12" x14ac:dyDescent="0.2">
      <c r="A1253" s="129">
        <v>30</v>
      </c>
      <c r="B1253" s="15" t="s">
        <v>329</v>
      </c>
      <c r="C1253" s="15">
        <v>5008</v>
      </c>
      <c r="D1253" s="15">
        <v>390000</v>
      </c>
      <c r="E1253" s="15" t="s">
        <v>414</v>
      </c>
      <c r="F1253" s="15">
        <v>275125</v>
      </c>
      <c r="G1253" s="15" t="s">
        <v>333</v>
      </c>
      <c r="H1253" s="15">
        <v>1845.53</v>
      </c>
      <c r="I1253" s="30">
        <v>467</v>
      </c>
      <c r="J1253" s="30">
        <v>82.41</v>
      </c>
      <c r="K1253" s="15">
        <v>4.47</v>
      </c>
      <c r="L1253" s="130">
        <v>2</v>
      </c>
    </row>
    <row r="1254" spans="1:12" x14ac:dyDescent="0.2">
      <c r="A1254" s="129">
        <v>30</v>
      </c>
      <c r="B1254" s="15" t="s">
        <v>329</v>
      </c>
      <c r="C1254" s="15">
        <v>5008</v>
      </c>
      <c r="D1254" s="15">
        <v>390000</v>
      </c>
      <c r="E1254" s="15" t="s">
        <v>414</v>
      </c>
      <c r="F1254" s="15">
        <v>275125</v>
      </c>
      <c r="G1254" s="15" t="s">
        <v>117</v>
      </c>
      <c r="H1254" s="15">
        <v>1845.53</v>
      </c>
      <c r="I1254" s="30">
        <v>474.91</v>
      </c>
      <c r="J1254" s="30">
        <v>83.81</v>
      </c>
      <c r="K1254" s="15">
        <v>4.54</v>
      </c>
      <c r="L1254" s="130">
        <v>1</v>
      </c>
    </row>
    <row r="1255" spans="1:12" x14ac:dyDescent="0.2">
      <c r="A1255" s="129">
        <v>30</v>
      </c>
      <c r="B1255" s="15" t="s">
        <v>329</v>
      </c>
      <c r="C1255" s="15">
        <v>5008</v>
      </c>
      <c r="D1255" s="15">
        <v>390000</v>
      </c>
      <c r="E1255" s="15" t="s">
        <v>414</v>
      </c>
      <c r="F1255" s="15">
        <v>275128</v>
      </c>
      <c r="G1255" s="15" t="s">
        <v>331</v>
      </c>
      <c r="H1255" s="15">
        <v>446.02</v>
      </c>
      <c r="I1255" s="30">
        <v>387.84</v>
      </c>
      <c r="J1255" s="30">
        <v>68.44</v>
      </c>
      <c r="K1255" s="15">
        <v>15.34</v>
      </c>
      <c r="L1255" s="130">
        <v>2</v>
      </c>
    </row>
    <row r="1256" spans="1:12" x14ac:dyDescent="0.2">
      <c r="A1256" s="129">
        <v>30</v>
      </c>
      <c r="B1256" s="15" t="s">
        <v>329</v>
      </c>
      <c r="C1256" s="15">
        <v>5008</v>
      </c>
      <c r="D1256" s="15">
        <v>390000</v>
      </c>
      <c r="E1256" s="15" t="s">
        <v>414</v>
      </c>
      <c r="F1256" s="15">
        <v>275129</v>
      </c>
      <c r="G1256" s="15" t="s">
        <v>331</v>
      </c>
      <c r="H1256" s="15">
        <v>223.01</v>
      </c>
      <c r="I1256" s="30">
        <v>193.92</v>
      </c>
      <c r="J1256" s="30">
        <v>34.22</v>
      </c>
      <c r="K1256" s="15">
        <v>15.34</v>
      </c>
      <c r="L1256" s="130">
        <v>1</v>
      </c>
    </row>
    <row r="1257" spans="1:12" x14ac:dyDescent="0.2">
      <c r="A1257" s="129">
        <v>30</v>
      </c>
      <c r="B1257" s="15" t="s">
        <v>329</v>
      </c>
      <c r="C1257" s="15">
        <v>5008</v>
      </c>
      <c r="D1257" s="15">
        <v>390000</v>
      </c>
      <c r="E1257" s="15" t="s">
        <v>414</v>
      </c>
      <c r="F1257" s="15">
        <v>275131</v>
      </c>
      <c r="G1257" s="15" t="s">
        <v>111</v>
      </c>
      <c r="H1257" s="15">
        <v>375.88</v>
      </c>
      <c r="I1257" s="30">
        <v>135.02000000000001</v>
      </c>
      <c r="J1257" s="30">
        <v>33.76</v>
      </c>
      <c r="K1257" s="15">
        <v>8.98</v>
      </c>
      <c r="L1257" s="130">
        <v>1</v>
      </c>
    </row>
    <row r="1258" spans="1:12" x14ac:dyDescent="0.2">
      <c r="A1258" s="129">
        <v>30</v>
      </c>
      <c r="B1258" s="15" t="s">
        <v>329</v>
      </c>
      <c r="C1258" s="15">
        <v>5008</v>
      </c>
      <c r="D1258" s="15">
        <v>390000</v>
      </c>
      <c r="E1258" s="15" t="s">
        <v>414</v>
      </c>
      <c r="F1258" s="15">
        <v>275131</v>
      </c>
      <c r="G1258" s="15" t="s">
        <v>127</v>
      </c>
      <c r="H1258" s="15">
        <v>375.88</v>
      </c>
      <c r="I1258" s="30">
        <v>191.83</v>
      </c>
      <c r="J1258" s="30">
        <v>47.96</v>
      </c>
      <c r="K1258" s="15">
        <v>12.76</v>
      </c>
      <c r="L1258" s="130">
        <v>1</v>
      </c>
    </row>
    <row r="1259" spans="1:12" x14ac:dyDescent="0.2">
      <c r="A1259" s="129">
        <v>30</v>
      </c>
      <c r="B1259" s="15" t="s">
        <v>329</v>
      </c>
      <c r="C1259" s="15">
        <v>5008</v>
      </c>
      <c r="D1259" s="15">
        <v>390000</v>
      </c>
      <c r="E1259" s="15" t="s">
        <v>414</v>
      </c>
      <c r="F1259" s="15">
        <v>275132</v>
      </c>
      <c r="G1259" s="15" t="s">
        <v>111</v>
      </c>
      <c r="H1259" s="15">
        <v>375.88</v>
      </c>
      <c r="I1259" s="30">
        <v>135.02000000000001</v>
      </c>
      <c r="J1259" s="30">
        <v>33.76</v>
      </c>
      <c r="K1259" s="15">
        <v>8.98</v>
      </c>
      <c r="L1259" s="130">
        <v>1</v>
      </c>
    </row>
    <row r="1260" spans="1:12" x14ac:dyDescent="0.2">
      <c r="A1260" s="129">
        <v>30</v>
      </c>
      <c r="B1260" s="15" t="s">
        <v>329</v>
      </c>
      <c r="C1260" s="15">
        <v>5008</v>
      </c>
      <c r="D1260" s="15">
        <v>390000</v>
      </c>
      <c r="E1260" s="15" t="s">
        <v>414</v>
      </c>
      <c r="F1260" s="15">
        <v>275132</v>
      </c>
      <c r="G1260" s="15" t="s">
        <v>127</v>
      </c>
      <c r="H1260" s="15">
        <v>375.88</v>
      </c>
      <c r="I1260" s="30">
        <v>191.83</v>
      </c>
      <c r="J1260" s="30">
        <v>47.96</v>
      </c>
      <c r="K1260" s="15">
        <v>12.76</v>
      </c>
      <c r="L1260" s="130">
        <v>1</v>
      </c>
    </row>
    <row r="1261" spans="1:12" x14ac:dyDescent="0.2">
      <c r="A1261" s="129">
        <v>30</v>
      </c>
      <c r="B1261" s="15" t="s">
        <v>329</v>
      </c>
      <c r="C1261" s="15">
        <v>5008</v>
      </c>
      <c r="D1261" s="15">
        <v>390000</v>
      </c>
      <c r="E1261" s="15" t="s">
        <v>414</v>
      </c>
      <c r="F1261" s="15">
        <v>275133</v>
      </c>
      <c r="G1261" s="15" t="s">
        <v>111</v>
      </c>
      <c r="H1261" s="15">
        <v>375.88</v>
      </c>
      <c r="I1261" s="30">
        <v>135.02000000000001</v>
      </c>
      <c r="J1261" s="30">
        <v>33.76</v>
      </c>
      <c r="K1261" s="15">
        <v>8.98</v>
      </c>
      <c r="L1261" s="130">
        <v>1</v>
      </c>
    </row>
    <row r="1262" spans="1:12" x14ac:dyDescent="0.2">
      <c r="A1262" s="129">
        <v>30</v>
      </c>
      <c r="B1262" s="15" t="s">
        <v>329</v>
      </c>
      <c r="C1262" s="15">
        <v>5008</v>
      </c>
      <c r="D1262" s="15">
        <v>390000</v>
      </c>
      <c r="E1262" s="15" t="s">
        <v>414</v>
      </c>
      <c r="F1262" s="15">
        <v>275133</v>
      </c>
      <c r="G1262" s="15" t="s">
        <v>127</v>
      </c>
      <c r="H1262" s="15">
        <v>375.88</v>
      </c>
      <c r="I1262" s="30">
        <v>191.83</v>
      </c>
      <c r="J1262" s="30">
        <v>47.96</v>
      </c>
      <c r="K1262" s="15">
        <v>12.76</v>
      </c>
      <c r="L1262" s="130">
        <v>1</v>
      </c>
    </row>
    <row r="1263" spans="1:12" x14ac:dyDescent="0.2">
      <c r="A1263" s="129">
        <v>30</v>
      </c>
      <c r="B1263" s="15" t="s">
        <v>329</v>
      </c>
      <c r="C1263" s="15">
        <v>5008</v>
      </c>
      <c r="D1263" s="15">
        <v>390000</v>
      </c>
      <c r="E1263" s="15" t="s">
        <v>414</v>
      </c>
      <c r="F1263" s="15">
        <v>275134</v>
      </c>
      <c r="G1263" s="15" t="s">
        <v>111</v>
      </c>
      <c r="H1263" s="15">
        <v>375.88</v>
      </c>
      <c r="I1263" s="30">
        <v>135.02000000000001</v>
      </c>
      <c r="J1263" s="30">
        <v>33.76</v>
      </c>
      <c r="K1263" s="15">
        <v>8.98</v>
      </c>
      <c r="L1263" s="130">
        <v>1</v>
      </c>
    </row>
    <row r="1264" spans="1:12" x14ac:dyDescent="0.2">
      <c r="A1264" s="129">
        <v>30</v>
      </c>
      <c r="B1264" s="15" t="s">
        <v>329</v>
      </c>
      <c r="C1264" s="15">
        <v>5008</v>
      </c>
      <c r="D1264" s="15">
        <v>390000</v>
      </c>
      <c r="E1264" s="15" t="s">
        <v>414</v>
      </c>
      <c r="F1264" s="15">
        <v>275134</v>
      </c>
      <c r="G1264" s="15" t="s">
        <v>127</v>
      </c>
      <c r="H1264" s="15">
        <v>375.88</v>
      </c>
      <c r="I1264" s="30">
        <v>191.83</v>
      </c>
      <c r="J1264" s="30">
        <v>47.96</v>
      </c>
      <c r="K1264" s="15">
        <v>12.76</v>
      </c>
      <c r="L1264" s="130">
        <v>1</v>
      </c>
    </row>
    <row r="1265" spans="1:12" x14ac:dyDescent="0.2">
      <c r="A1265" s="129">
        <v>30</v>
      </c>
      <c r="B1265" s="15" t="s">
        <v>329</v>
      </c>
      <c r="C1265" s="15">
        <v>5008</v>
      </c>
      <c r="D1265" s="15">
        <v>390000</v>
      </c>
      <c r="E1265" s="15" t="s">
        <v>414</v>
      </c>
      <c r="F1265" s="15">
        <v>275135</v>
      </c>
      <c r="G1265" s="15" t="s">
        <v>339</v>
      </c>
      <c r="H1265" s="15">
        <v>2189.15</v>
      </c>
      <c r="I1265" s="30">
        <v>467</v>
      </c>
      <c r="J1265" s="30">
        <v>82.41</v>
      </c>
      <c r="K1265" s="15">
        <v>3.76</v>
      </c>
      <c r="L1265" s="130">
        <v>2</v>
      </c>
    </row>
    <row r="1266" spans="1:12" x14ac:dyDescent="0.2">
      <c r="A1266" s="129">
        <v>30</v>
      </c>
      <c r="B1266" s="15" t="s">
        <v>329</v>
      </c>
      <c r="C1266" s="15">
        <v>5008</v>
      </c>
      <c r="D1266" s="15">
        <v>390000</v>
      </c>
      <c r="E1266" s="15" t="s">
        <v>414</v>
      </c>
      <c r="F1266" s="15">
        <v>275135</v>
      </c>
      <c r="G1266" s="15" t="s">
        <v>333</v>
      </c>
      <c r="H1266" s="15">
        <v>2189.15</v>
      </c>
      <c r="I1266" s="30">
        <v>700.5</v>
      </c>
      <c r="J1266" s="30">
        <v>123.62</v>
      </c>
      <c r="K1266" s="15">
        <v>5.65</v>
      </c>
      <c r="L1266" s="130">
        <v>3</v>
      </c>
    </row>
    <row r="1267" spans="1:12" x14ac:dyDescent="0.2">
      <c r="A1267" s="129">
        <v>30</v>
      </c>
      <c r="B1267" s="15" t="s">
        <v>329</v>
      </c>
      <c r="C1267" s="15">
        <v>5008</v>
      </c>
      <c r="D1267" s="15">
        <v>390000</v>
      </c>
      <c r="E1267" s="15" t="s">
        <v>414</v>
      </c>
      <c r="F1267" s="15">
        <v>275135</v>
      </c>
      <c r="G1267" s="15" t="s">
        <v>117</v>
      </c>
      <c r="H1267" s="15">
        <v>2189.15</v>
      </c>
      <c r="I1267" s="30">
        <v>474.91</v>
      </c>
      <c r="J1267" s="30">
        <v>83.81</v>
      </c>
      <c r="K1267" s="15">
        <v>3.83</v>
      </c>
      <c r="L1267" s="130">
        <v>1</v>
      </c>
    </row>
    <row r="1268" spans="1:12" x14ac:dyDescent="0.2">
      <c r="A1268" s="129">
        <v>30</v>
      </c>
      <c r="B1268" s="15" t="s">
        <v>329</v>
      </c>
      <c r="C1268" s="15">
        <v>5008</v>
      </c>
      <c r="D1268" s="15">
        <v>390000</v>
      </c>
      <c r="E1268" s="15" t="s">
        <v>414</v>
      </c>
      <c r="F1268" s="15">
        <v>275136</v>
      </c>
      <c r="G1268" s="15" t="s">
        <v>339</v>
      </c>
      <c r="H1268" s="15">
        <v>1845.53</v>
      </c>
      <c r="I1268" s="30">
        <v>467</v>
      </c>
      <c r="J1268" s="30">
        <v>82.41</v>
      </c>
      <c r="K1268" s="15">
        <v>4.47</v>
      </c>
      <c r="L1268" s="130">
        <v>2</v>
      </c>
    </row>
    <row r="1269" spans="1:12" x14ac:dyDescent="0.2">
      <c r="A1269" s="129">
        <v>30</v>
      </c>
      <c r="B1269" s="15" t="s">
        <v>329</v>
      </c>
      <c r="C1269" s="15">
        <v>5008</v>
      </c>
      <c r="D1269" s="15">
        <v>390000</v>
      </c>
      <c r="E1269" s="15" t="s">
        <v>414</v>
      </c>
      <c r="F1269" s="15">
        <v>275136</v>
      </c>
      <c r="G1269" s="15" t="s">
        <v>333</v>
      </c>
      <c r="H1269" s="15">
        <v>1845.53</v>
      </c>
      <c r="I1269" s="30">
        <v>467</v>
      </c>
      <c r="J1269" s="30">
        <v>82.41</v>
      </c>
      <c r="K1269" s="15">
        <v>4.47</v>
      </c>
      <c r="L1269" s="130">
        <v>2</v>
      </c>
    </row>
    <row r="1270" spans="1:12" x14ac:dyDescent="0.2">
      <c r="A1270" s="129">
        <v>30</v>
      </c>
      <c r="B1270" s="15" t="s">
        <v>329</v>
      </c>
      <c r="C1270" s="15">
        <v>5008</v>
      </c>
      <c r="D1270" s="15">
        <v>390000</v>
      </c>
      <c r="E1270" s="15" t="s">
        <v>414</v>
      </c>
      <c r="F1270" s="15">
        <v>275136</v>
      </c>
      <c r="G1270" s="15" t="s">
        <v>117</v>
      </c>
      <c r="H1270" s="15">
        <v>1845.53</v>
      </c>
      <c r="I1270" s="30">
        <v>474.91</v>
      </c>
      <c r="J1270" s="30">
        <v>83.81</v>
      </c>
      <c r="K1270" s="15">
        <v>4.54</v>
      </c>
      <c r="L1270" s="130">
        <v>1</v>
      </c>
    </row>
    <row r="1271" spans="1:12" x14ac:dyDescent="0.2">
      <c r="A1271" s="129">
        <v>30</v>
      </c>
      <c r="B1271" s="15" t="s">
        <v>329</v>
      </c>
      <c r="C1271" s="15">
        <v>5008</v>
      </c>
      <c r="D1271" s="15">
        <v>390000</v>
      </c>
      <c r="E1271" s="15" t="s">
        <v>414</v>
      </c>
      <c r="F1271" s="15">
        <v>275137</v>
      </c>
      <c r="G1271" s="15" t="s">
        <v>339</v>
      </c>
      <c r="H1271" s="15">
        <v>1845.53</v>
      </c>
      <c r="I1271" s="30">
        <v>467</v>
      </c>
      <c r="J1271" s="30">
        <v>82.41</v>
      </c>
      <c r="K1271" s="15">
        <v>4.47</v>
      </c>
      <c r="L1271" s="130">
        <v>2</v>
      </c>
    </row>
    <row r="1272" spans="1:12" x14ac:dyDescent="0.2">
      <c r="A1272" s="129">
        <v>30</v>
      </c>
      <c r="B1272" s="15" t="s">
        <v>329</v>
      </c>
      <c r="C1272" s="15">
        <v>5008</v>
      </c>
      <c r="D1272" s="15">
        <v>390000</v>
      </c>
      <c r="E1272" s="15" t="s">
        <v>414</v>
      </c>
      <c r="F1272" s="15">
        <v>275137</v>
      </c>
      <c r="G1272" s="15" t="s">
        <v>333</v>
      </c>
      <c r="H1272" s="15">
        <v>1845.53</v>
      </c>
      <c r="I1272" s="30">
        <v>467</v>
      </c>
      <c r="J1272" s="30">
        <v>82.41</v>
      </c>
      <c r="K1272" s="15">
        <v>4.47</v>
      </c>
      <c r="L1272" s="130">
        <v>2</v>
      </c>
    </row>
    <row r="1273" spans="1:12" x14ac:dyDescent="0.2">
      <c r="A1273" s="129">
        <v>30</v>
      </c>
      <c r="B1273" s="15" t="s">
        <v>329</v>
      </c>
      <c r="C1273" s="15">
        <v>5008</v>
      </c>
      <c r="D1273" s="15">
        <v>390000</v>
      </c>
      <c r="E1273" s="15" t="s">
        <v>414</v>
      </c>
      <c r="F1273" s="15">
        <v>275137</v>
      </c>
      <c r="G1273" s="15" t="s">
        <v>117</v>
      </c>
      <c r="H1273" s="15">
        <v>1845.53</v>
      </c>
      <c r="I1273" s="30">
        <v>474.91</v>
      </c>
      <c r="J1273" s="30">
        <v>83.81</v>
      </c>
      <c r="K1273" s="15">
        <v>4.54</v>
      </c>
      <c r="L1273" s="130">
        <v>1</v>
      </c>
    </row>
    <row r="1274" spans="1:12" x14ac:dyDescent="0.2">
      <c r="A1274" s="129">
        <v>30</v>
      </c>
      <c r="B1274" s="15" t="s">
        <v>329</v>
      </c>
      <c r="C1274" s="15">
        <v>5008</v>
      </c>
      <c r="D1274" s="15">
        <v>390000</v>
      </c>
      <c r="E1274" s="15" t="s">
        <v>414</v>
      </c>
      <c r="F1274" s="15">
        <v>275138</v>
      </c>
      <c r="G1274" s="15" t="s">
        <v>339</v>
      </c>
      <c r="H1274" s="15">
        <v>1845.53</v>
      </c>
      <c r="I1274" s="30">
        <v>467</v>
      </c>
      <c r="J1274" s="30">
        <v>82.41</v>
      </c>
      <c r="K1274" s="15">
        <v>4.47</v>
      </c>
      <c r="L1274" s="130">
        <v>2</v>
      </c>
    </row>
    <row r="1275" spans="1:12" x14ac:dyDescent="0.2">
      <c r="A1275" s="129">
        <v>30</v>
      </c>
      <c r="B1275" s="15" t="s">
        <v>329</v>
      </c>
      <c r="C1275" s="15">
        <v>5008</v>
      </c>
      <c r="D1275" s="15">
        <v>390000</v>
      </c>
      <c r="E1275" s="15" t="s">
        <v>414</v>
      </c>
      <c r="F1275" s="15">
        <v>275138</v>
      </c>
      <c r="G1275" s="15" t="s">
        <v>333</v>
      </c>
      <c r="H1275" s="15">
        <v>1845.53</v>
      </c>
      <c r="I1275" s="30">
        <v>467</v>
      </c>
      <c r="J1275" s="30">
        <v>82.41</v>
      </c>
      <c r="K1275" s="15">
        <v>4.47</v>
      </c>
      <c r="L1275" s="130">
        <v>2</v>
      </c>
    </row>
    <row r="1276" spans="1:12" x14ac:dyDescent="0.2">
      <c r="A1276" s="129">
        <v>30</v>
      </c>
      <c r="B1276" s="15" t="s">
        <v>329</v>
      </c>
      <c r="C1276" s="15">
        <v>5008</v>
      </c>
      <c r="D1276" s="15">
        <v>390000</v>
      </c>
      <c r="E1276" s="15" t="s">
        <v>414</v>
      </c>
      <c r="F1276" s="15">
        <v>275138</v>
      </c>
      <c r="G1276" s="15" t="s">
        <v>117</v>
      </c>
      <c r="H1276" s="15">
        <v>1845.53</v>
      </c>
      <c r="I1276" s="30">
        <v>474.91</v>
      </c>
      <c r="J1276" s="30">
        <v>83.81</v>
      </c>
      <c r="K1276" s="15">
        <v>4.54</v>
      </c>
      <c r="L1276" s="130">
        <v>1</v>
      </c>
    </row>
    <row r="1277" spans="1:12" x14ac:dyDescent="0.2">
      <c r="A1277" s="129">
        <v>30</v>
      </c>
      <c r="B1277" s="15" t="s">
        <v>329</v>
      </c>
      <c r="C1277" s="15">
        <v>5008</v>
      </c>
      <c r="D1277" s="15">
        <v>390000</v>
      </c>
      <c r="E1277" s="15" t="s">
        <v>414</v>
      </c>
      <c r="F1277" s="15">
        <v>275143</v>
      </c>
      <c r="G1277" s="15" t="s">
        <v>331</v>
      </c>
      <c r="H1277" s="15">
        <v>669.04</v>
      </c>
      <c r="I1277" s="30">
        <v>581.77</v>
      </c>
      <c r="J1277" s="30">
        <v>102.66</v>
      </c>
      <c r="K1277" s="15">
        <v>15.34</v>
      </c>
      <c r="L1277" s="130">
        <v>3</v>
      </c>
    </row>
    <row r="1278" spans="1:12" x14ac:dyDescent="0.2">
      <c r="A1278" s="129">
        <v>30</v>
      </c>
      <c r="B1278" s="15" t="s">
        <v>329</v>
      </c>
      <c r="C1278" s="15">
        <v>5008</v>
      </c>
      <c r="D1278" s="15">
        <v>390000</v>
      </c>
      <c r="E1278" s="15" t="s">
        <v>414</v>
      </c>
      <c r="F1278" s="15">
        <v>275144</v>
      </c>
      <c r="G1278" s="15" t="s">
        <v>331</v>
      </c>
      <c r="H1278" s="15">
        <v>446.02</v>
      </c>
      <c r="I1278" s="30">
        <v>387.84</v>
      </c>
      <c r="J1278" s="30">
        <v>68.44</v>
      </c>
      <c r="K1278" s="15">
        <v>15.34</v>
      </c>
      <c r="L1278" s="130">
        <v>2</v>
      </c>
    </row>
    <row r="1279" spans="1:12" x14ac:dyDescent="0.2">
      <c r="A1279" s="129">
        <v>30</v>
      </c>
      <c r="B1279" s="15" t="s">
        <v>329</v>
      </c>
      <c r="C1279" s="15">
        <v>5008</v>
      </c>
      <c r="D1279" s="15">
        <v>390000</v>
      </c>
      <c r="E1279" s="15" t="s">
        <v>414</v>
      </c>
      <c r="F1279" s="15">
        <v>275145</v>
      </c>
      <c r="G1279" s="15" t="s">
        <v>331</v>
      </c>
      <c r="H1279" s="15">
        <v>446.02</v>
      </c>
      <c r="I1279" s="30">
        <v>387.84</v>
      </c>
      <c r="J1279" s="30">
        <v>68.44</v>
      </c>
      <c r="K1279" s="15">
        <v>15.34</v>
      </c>
      <c r="L1279" s="130">
        <v>2</v>
      </c>
    </row>
    <row r="1280" spans="1:12" x14ac:dyDescent="0.2">
      <c r="A1280" s="129">
        <v>30</v>
      </c>
      <c r="B1280" s="15" t="s">
        <v>329</v>
      </c>
      <c r="C1280" s="15">
        <v>5008</v>
      </c>
      <c r="D1280" s="15">
        <v>390000</v>
      </c>
      <c r="E1280" s="15" t="s">
        <v>414</v>
      </c>
      <c r="F1280" s="15">
        <v>275146</v>
      </c>
      <c r="G1280" s="15" t="s">
        <v>331</v>
      </c>
      <c r="H1280" s="15">
        <v>446.02</v>
      </c>
      <c r="I1280" s="30">
        <v>387.84</v>
      </c>
      <c r="J1280" s="30">
        <v>68.44</v>
      </c>
      <c r="K1280" s="15">
        <v>15.34</v>
      </c>
      <c r="L1280" s="130">
        <v>2</v>
      </c>
    </row>
    <row r="1281" spans="1:12" x14ac:dyDescent="0.2">
      <c r="A1281" s="129">
        <v>30</v>
      </c>
      <c r="B1281" s="15" t="s">
        <v>329</v>
      </c>
      <c r="C1281" s="15">
        <v>5008</v>
      </c>
      <c r="D1281" s="15">
        <v>390000</v>
      </c>
      <c r="E1281" s="15" t="s">
        <v>414</v>
      </c>
      <c r="F1281" s="15">
        <v>275147</v>
      </c>
      <c r="G1281" s="15" t="s">
        <v>331</v>
      </c>
      <c r="H1281" s="15">
        <v>20395.11</v>
      </c>
      <c r="I1281" s="30">
        <v>547.54999999999995</v>
      </c>
      <c r="J1281" s="30">
        <v>136.88999999999999</v>
      </c>
      <c r="K1281" s="15">
        <v>0.67</v>
      </c>
      <c r="L1281" s="130">
        <v>3</v>
      </c>
    </row>
    <row r="1282" spans="1:12" x14ac:dyDescent="0.2">
      <c r="A1282" s="129">
        <v>30</v>
      </c>
      <c r="B1282" s="15" t="s">
        <v>329</v>
      </c>
      <c r="C1282" s="15">
        <v>5008</v>
      </c>
      <c r="D1282" s="15">
        <v>390000</v>
      </c>
      <c r="E1282" s="15" t="s">
        <v>414</v>
      </c>
      <c r="F1282" s="15">
        <v>275147</v>
      </c>
      <c r="G1282" s="15" t="s">
        <v>111</v>
      </c>
      <c r="H1282" s="15">
        <v>20395.11</v>
      </c>
      <c r="I1282" s="30">
        <v>405.07</v>
      </c>
      <c r="J1282" s="30">
        <v>101.27</v>
      </c>
      <c r="K1282" s="15">
        <v>0.5</v>
      </c>
      <c r="L1282" s="130">
        <v>3</v>
      </c>
    </row>
    <row r="1283" spans="1:12" x14ac:dyDescent="0.2">
      <c r="A1283" s="129">
        <v>30</v>
      </c>
      <c r="B1283" s="15" t="s">
        <v>329</v>
      </c>
      <c r="C1283" s="15">
        <v>5008</v>
      </c>
      <c r="D1283" s="15">
        <v>390000</v>
      </c>
      <c r="E1283" s="15" t="s">
        <v>414</v>
      </c>
      <c r="F1283" s="15">
        <v>275148</v>
      </c>
      <c r="G1283" s="15" t="s">
        <v>111</v>
      </c>
      <c r="H1283" s="15">
        <v>375.88</v>
      </c>
      <c r="I1283" s="30">
        <v>135.02000000000001</v>
      </c>
      <c r="J1283" s="30">
        <v>33.76</v>
      </c>
      <c r="K1283" s="15">
        <v>8.98</v>
      </c>
      <c r="L1283" s="130">
        <v>1</v>
      </c>
    </row>
    <row r="1284" spans="1:12" x14ac:dyDescent="0.2">
      <c r="A1284" s="129">
        <v>30</v>
      </c>
      <c r="B1284" s="15" t="s">
        <v>329</v>
      </c>
      <c r="C1284" s="15">
        <v>5008</v>
      </c>
      <c r="D1284" s="15">
        <v>390000</v>
      </c>
      <c r="E1284" s="15" t="s">
        <v>414</v>
      </c>
      <c r="F1284" s="15">
        <v>275148</v>
      </c>
      <c r="G1284" s="15" t="s">
        <v>127</v>
      </c>
      <c r="H1284" s="15">
        <v>375.88</v>
      </c>
      <c r="I1284" s="30">
        <v>191.83</v>
      </c>
      <c r="J1284" s="30">
        <v>47.96</v>
      </c>
      <c r="K1284" s="15">
        <v>12.76</v>
      </c>
      <c r="L1284" s="130">
        <v>1</v>
      </c>
    </row>
    <row r="1285" spans="1:12" x14ac:dyDescent="0.2">
      <c r="A1285" s="129">
        <v>30</v>
      </c>
      <c r="B1285" s="15" t="s">
        <v>329</v>
      </c>
      <c r="C1285" s="15">
        <v>5008</v>
      </c>
      <c r="D1285" s="15">
        <v>390000</v>
      </c>
      <c r="E1285" s="15" t="s">
        <v>414</v>
      </c>
      <c r="F1285" s="15">
        <v>275149</v>
      </c>
      <c r="G1285" s="15" t="s">
        <v>111</v>
      </c>
      <c r="H1285" s="15">
        <v>375.88</v>
      </c>
      <c r="I1285" s="30">
        <v>135.02000000000001</v>
      </c>
      <c r="J1285" s="30">
        <v>33.76</v>
      </c>
      <c r="K1285" s="15">
        <v>8.98</v>
      </c>
      <c r="L1285" s="130">
        <v>1</v>
      </c>
    </row>
    <row r="1286" spans="1:12" x14ac:dyDescent="0.2">
      <c r="A1286" s="129">
        <v>30</v>
      </c>
      <c r="B1286" s="15" t="s">
        <v>329</v>
      </c>
      <c r="C1286" s="15">
        <v>5008</v>
      </c>
      <c r="D1286" s="15">
        <v>390000</v>
      </c>
      <c r="E1286" s="15" t="s">
        <v>414</v>
      </c>
      <c r="F1286" s="15">
        <v>275149</v>
      </c>
      <c r="G1286" s="15" t="s">
        <v>127</v>
      </c>
      <c r="H1286" s="15">
        <v>375.88</v>
      </c>
      <c r="I1286" s="30">
        <v>191.83</v>
      </c>
      <c r="J1286" s="30">
        <v>47.96</v>
      </c>
      <c r="K1286" s="15">
        <v>12.76</v>
      </c>
      <c r="L1286" s="130">
        <v>1</v>
      </c>
    </row>
    <row r="1287" spans="1:12" x14ac:dyDescent="0.2">
      <c r="A1287" s="129">
        <v>30</v>
      </c>
      <c r="B1287" s="15" t="s">
        <v>329</v>
      </c>
      <c r="C1287" s="15">
        <v>5008</v>
      </c>
      <c r="D1287" s="15">
        <v>390000</v>
      </c>
      <c r="E1287" s="15" t="s">
        <v>414</v>
      </c>
      <c r="F1287" s="15">
        <v>275150</v>
      </c>
      <c r="G1287" s="15" t="s">
        <v>339</v>
      </c>
      <c r="H1287" s="15">
        <v>1845.53</v>
      </c>
      <c r="I1287" s="30">
        <v>467</v>
      </c>
      <c r="J1287" s="30">
        <v>82.41</v>
      </c>
      <c r="K1287" s="15">
        <v>4.47</v>
      </c>
      <c r="L1287" s="130">
        <v>2</v>
      </c>
    </row>
    <row r="1288" spans="1:12" x14ac:dyDescent="0.2">
      <c r="A1288" s="129">
        <v>30</v>
      </c>
      <c r="B1288" s="15" t="s">
        <v>329</v>
      </c>
      <c r="C1288" s="15">
        <v>5008</v>
      </c>
      <c r="D1288" s="15">
        <v>390000</v>
      </c>
      <c r="E1288" s="15" t="s">
        <v>414</v>
      </c>
      <c r="F1288" s="15">
        <v>275150</v>
      </c>
      <c r="G1288" s="15" t="s">
        <v>333</v>
      </c>
      <c r="H1288" s="15">
        <v>1845.53</v>
      </c>
      <c r="I1288" s="30">
        <v>467</v>
      </c>
      <c r="J1288" s="30">
        <v>82.41</v>
      </c>
      <c r="K1288" s="15">
        <v>4.47</v>
      </c>
      <c r="L1288" s="130">
        <v>2</v>
      </c>
    </row>
    <row r="1289" spans="1:12" x14ac:dyDescent="0.2">
      <c r="A1289" s="129">
        <v>30</v>
      </c>
      <c r="B1289" s="15" t="s">
        <v>329</v>
      </c>
      <c r="C1289" s="15">
        <v>5008</v>
      </c>
      <c r="D1289" s="15">
        <v>390000</v>
      </c>
      <c r="E1289" s="15" t="s">
        <v>414</v>
      </c>
      <c r="F1289" s="15">
        <v>275150</v>
      </c>
      <c r="G1289" s="15" t="s">
        <v>117</v>
      </c>
      <c r="H1289" s="15">
        <v>1845.53</v>
      </c>
      <c r="I1289" s="30">
        <v>474.91</v>
      </c>
      <c r="J1289" s="30">
        <v>83.81</v>
      </c>
      <c r="K1289" s="15">
        <v>4.54</v>
      </c>
      <c r="L1289" s="130">
        <v>1</v>
      </c>
    </row>
    <row r="1290" spans="1:12" x14ac:dyDescent="0.2">
      <c r="A1290" s="129">
        <v>30</v>
      </c>
      <c r="B1290" s="15" t="s">
        <v>329</v>
      </c>
      <c r="C1290" s="15">
        <v>5008</v>
      </c>
      <c r="D1290" s="15">
        <v>390000</v>
      </c>
      <c r="E1290" s="15" t="s">
        <v>414</v>
      </c>
      <c r="F1290" s="15">
        <v>275151</v>
      </c>
      <c r="G1290" s="15" t="s">
        <v>339</v>
      </c>
      <c r="H1290" s="15">
        <v>1845.53</v>
      </c>
      <c r="I1290" s="30">
        <v>467</v>
      </c>
      <c r="J1290" s="30">
        <v>82.41</v>
      </c>
      <c r="K1290" s="15">
        <v>4.47</v>
      </c>
      <c r="L1290" s="130">
        <v>2</v>
      </c>
    </row>
    <row r="1291" spans="1:12" x14ac:dyDescent="0.2">
      <c r="A1291" s="129">
        <v>30</v>
      </c>
      <c r="B1291" s="15" t="s">
        <v>329</v>
      </c>
      <c r="C1291" s="15">
        <v>5008</v>
      </c>
      <c r="D1291" s="15">
        <v>390000</v>
      </c>
      <c r="E1291" s="15" t="s">
        <v>414</v>
      </c>
      <c r="F1291" s="15">
        <v>275151</v>
      </c>
      <c r="G1291" s="15" t="s">
        <v>333</v>
      </c>
      <c r="H1291" s="15">
        <v>1845.53</v>
      </c>
      <c r="I1291" s="30">
        <v>467</v>
      </c>
      <c r="J1291" s="30">
        <v>82.41</v>
      </c>
      <c r="K1291" s="15">
        <v>4.47</v>
      </c>
      <c r="L1291" s="130">
        <v>2</v>
      </c>
    </row>
    <row r="1292" spans="1:12" x14ac:dyDescent="0.2">
      <c r="A1292" s="129">
        <v>30</v>
      </c>
      <c r="B1292" s="15" t="s">
        <v>329</v>
      </c>
      <c r="C1292" s="15">
        <v>5008</v>
      </c>
      <c r="D1292" s="15">
        <v>390000</v>
      </c>
      <c r="E1292" s="15" t="s">
        <v>414</v>
      </c>
      <c r="F1292" s="15">
        <v>275151</v>
      </c>
      <c r="G1292" s="15" t="s">
        <v>117</v>
      </c>
      <c r="H1292" s="15">
        <v>1845.53</v>
      </c>
      <c r="I1292" s="30">
        <v>474.91</v>
      </c>
      <c r="J1292" s="30">
        <v>83.81</v>
      </c>
      <c r="K1292" s="15">
        <v>4.54</v>
      </c>
      <c r="L1292" s="130">
        <v>1</v>
      </c>
    </row>
    <row r="1293" spans="1:12" x14ac:dyDescent="0.2">
      <c r="A1293" s="129">
        <v>30</v>
      </c>
      <c r="B1293" s="15" t="s">
        <v>329</v>
      </c>
      <c r="C1293" s="15">
        <v>5008</v>
      </c>
      <c r="D1293" s="15">
        <v>390000</v>
      </c>
      <c r="E1293" s="15" t="s">
        <v>414</v>
      </c>
      <c r="F1293" s="15">
        <v>275154</v>
      </c>
      <c r="G1293" s="15" t="s">
        <v>331</v>
      </c>
      <c r="H1293" s="15">
        <v>446.02</v>
      </c>
      <c r="I1293" s="30">
        <v>387.84</v>
      </c>
      <c r="J1293" s="30">
        <v>68.44</v>
      </c>
      <c r="K1293" s="15">
        <v>15.34</v>
      </c>
      <c r="L1293" s="130">
        <v>2</v>
      </c>
    </row>
    <row r="1294" spans="1:12" x14ac:dyDescent="0.2">
      <c r="A1294" s="129">
        <v>30</v>
      </c>
      <c r="B1294" s="15" t="s">
        <v>329</v>
      </c>
      <c r="C1294" s="15">
        <v>5008</v>
      </c>
      <c r="D1294" s="15">
        <v>390000</v>
      </c>
      <c r="E1294" s="15" t="s">
        <v>414</v>
      </c>
      <c r="F1294" s="15">
        <v>275155</v>
      </c>
      <c r="G1294" s="15" t="s">
        <v>331</v>
      </c>
      <c r="H1294" s="15">
        <v>446.02</v>
      </c>
      <c r="I1294" s="30">
        <v>387.84</v>
      </c>
      <c r="J1294" s="30">
        <v>68.44</v>
      </c>
      <c r="K1294" s="15">
        <v>15.34</v>
      </c>
      <c r="L1294" s="130">
        <v>2</v>
      </c>
    </row>
    <row r="1295" spans="1:12" x14ac:dyDescent="0.2">
      <c r="A1295" s="129">
        <v>30</v>
      </c>
      <c r="B1295" s="15" t="s">
        <v>329</v>
      </c>
      <c r="C1295" s="15">
        <v>5008</v>
      </c>
      <c r="D1295" s="15">
        <v>390000</v>
      </c>
      <c r="E1295" s="15" t="s">
        <v>414</v>
      </c>
      <c r="F1295" s="15">
        <v>275158</v>
      </c>
      <c r="G1295" s="15" t="s">
        <v>111</v>
      </c>
      <c r="H1295" s="15">
        <v>375.88</v>
      </c>
      <c r="I1295" s="30">
        <v>135.02000000000001</v>
      </c>
      <c r="J1295" s="30">
        <v>33.76</v>
      </c>
      <c r="K1295" s="15">
        <v>8.98</v>
      </c>
      <c r="L1295" s="130">
        <v>1</v>
      </c>
    </row>
    <row r="1296" spans="1:12" x14ac:dyDescent="0.2">
      <c r="A1296" s="129">
        <v>30</v>
      </c>
      <c r="B1296" s="15" t="s">
        <v>329</v>
      </c>
      <c r="C1296" s="15">
        <v>5008</v>
      </c>
      <c r="D1296" s="15">
        <v>390000</v>
      </c>
      <c r="E1296" s="15" t="s">
        <v>414</v>
      </c>
      <c r="F1296" s="15">
        <v>275158</v>
      </c>
      <c r="G1296" s="15" t="s">
        <v>127</v>
      </c>
      <c r="H1296" s="15">
        <v>375.88</v>
      </c>
      <c r="I1296" s="30">
        <v>191.83</v>
      </c>
      <c r="J1296" s="30">
        <v>47.96</v>
      </c>
      <c r="K1296" s="15">
        <v>12.76</v>
      </c>
      <c r="L1296" s="130">
        <v>1</v>
      </c>
    </row>
    <row r="1297" spans="1:12" x14ac:dyDescent="0.2">
      <c r="A1297" s="129">
        <v>30</v>
      </c>
      <c r="B1297" s="15" t="s">
        <v>329</v>
      </c>
      <c r="C1297" s="15">
        <v>5008</v>
      </c>
      <c r="D1297" s="15">
        <v>390000</v>
      </c>
      <c r="E1297" s="15" t="s">
        <v>414</v>
      </c>
      <c r="F1297" s="15">
        <v>275159</v>
      </c>
      <c r="G1297" s="15" t="s">
        <v>111</v>
      </c>
      <c r="H1297" s="15">
        <v>375.88</v>
      </c>
      <c r="I1297" s="30">
        <v>135.02000000000001</v>
      </c>
      <c r="J1297" s="30">
        <v>33.76</v>
      </c>
      <c r="K1297" s="15">
        <v>8.98</v>
      </c>
      <c r="L1297" s="130">
        <v>1</v>
      </c>
    </row>
    <row r="1298" spans="1:12" x14ac:dyDescent="0.2">
      <c r="A1298" s="129">
        <v>30</v>
      </c>
      <c r="B1298" s="15" t="s">
        <v>329</v>
      </c>
      <c r="C1298" s="15">
        <v>5008</v>
      </c>
      <c r="D1298" s="15">
        <v>390000</v>
      </c>
      <c r="E1298" s="15" t="s">
        <v>414</v>
      </c>
      <c r="F1298" s="15">
        <v>275159</v>
      </c>
      <c r="G1298" s="15" t="s">
        <v>127</v>
      </c>
      <c r="H1298" s="15">
        <v>375.88</v>
      </c>
      <c r="I1298" s="30">
        <v>191.83</v>
      </c>
      <c r="J1298" s="30">
        <v>47.96</v>
      </c>
      <c r="K1298" s="15">
        <v>12.76</v>
      </c>
      <c r="L1298" s="130">
        <v>1</v>
      </c>
    </row>
    <row r="1299" spans="1:12" x14ac:dyDescent="0.2">
      <c r="A1299" s="129">
        <v>30</v>
      </c>
      <c r="B1299" s="15" t="s">
        <v>329</v>
      </c>
      <c r="C1299" s="15">
        <v>5008</v>
      </c>
      <c r="D1299" s="15">
        <v>390000</v>
      </c>
      <c r="E1299" s="15" t="s">
        <v>414</v>
      </c>
      <c r="F1299" s="15">
        <v>275160</v>
      </c>
      <c r="G1299" s="15" t="s">
        <v>339</v>
      </c>
      <c r="H1299" s="15">
        <v>1845.53</v>
      </c>
      <c r="I1299" s="30">
        <v>467</v>
      </c>
      <c r="J1299" s="30">
        <v>82.41</v>
      </c>
      <c r="K1299" s="15">
        <v>4.47</v>
      </c>
      <c r="L1299" s="130">
        <v>2</v>
      </c>
    </row>
    <row r="1300" spans="1:12" x14ac:dyDescent="0.2">
      <c r="A1300" s="129">
        <v>30</v>
      </c>
      <c r="B1300" s="15" t="s">
        <v>329</v>
      </c>
      <c r="C1300" s="15">
        <v>5008</v>
      </c>
      <c r="D1300" s="15">
        <v>390000</v>
      </c>
      <c r="E1300" s="15" t="s">
        <v>414</v>
      </c>
      <c r="F1300" s="15">
        <v>275160</v>
      </c>
      <c r="G1300" s="15" t="s">
        <v>333</v>
      </c>
      <c r="H1300" s="15">
        <v>1845.53</v>
      </c>
      <c r="I1300" s="30">
        <v>467</v>
      </c>
      <c r="J1300" s="30">
        <v>82.41</v>
      </c>
      <c r="K1300" s="15">
        <v>4.47</v>
      </c>
      <c r="L1300" s="130">
        <v>2</v>
      </c>
    </row>
    <row r="1301" spans="1:12" x14ac:dyDescent="0.2">
      <c r="A1301" s="129">
        <v>30</v>
      </c>
      <c r="B1301" s="15" t="s">
        <v>329</v>
      </c>
      <c r="C1301" s="15">
        <v>5008</v>
      </c>
      <c r="D1301" s="15">
        <v>390000</v>
      </c>
      <c r="E1301" s="15" t="s">
        <v>414</v>
      </c>
      <c r="F1301" s="15">
        <v>275160</v>
      </c>
      <c r="G1301" s="15" t="s">
        <v>117</v>
      </c>
      <c r="H1301" s="15">
        <v>1845.53</v>
      </c>
      <c r="I1301" s="30">
        <v>474.91</v>
      </c>
      <c r="J1301" s="30">
        <v>83.81</v>
      </c>
      <c r="K1301" s="15">
        <v>4.54</v>
      </c>
      <c r="L1301" s="130">
        <v>1</v>
      </c>
    </row>
    <row r="1302" spans="1:12" x14ac:dyDescent="0.2">
      <c r="A1302" s="129">
        <v>30</v>
      </c>
      <c r="B1302" s="15" t="s">
        <v>329</v>
      </c>
      <c r="C1302" s="15">
        <v>5008</v>
      </c>
      <c r="D1302" s="15">
        <v>390000</v>
      </c>
      <c r="E1302" s="15" t="s">
        <v>414</v>
      </c>
      <c r="F1302" s="15">
        <v>275161</v>
      </c>
      <c r="G1302" s="15" t="s">
        <v>339</v>
      </c>
      <c r="H1302" s="15">
        <v>1845.53</v>
      </c>
      <c r="I1302" s="30">
        <v>467</v>
      </c>
      <c r="J1302" s="30">
        <v>82.41</v>
      </c>
      <c r="K1302" s="15">
        <v>4.47</v>
      </c>
      <c r="L1302" s="130">
        <v>2</v>
      </c>
    </row>
    <row r="1303" spans="1:12" x14ac:dyDescent="0.2">
      <c r="A1303" s="129">
        <v>30</v>
      </c>
      <c r="B1303" s="15" t="s">
        <v>329</v>
      </c>
      <c r="C1303" s="15">
        <v>5008</v>
      </c>
      <c r="D1303" s="15">
        <v>390000</v>
      </c>
      <c r="E1303" s="15" t="s">
        <v>414</v>
      </c>
      <c r="F1303" s="15">
        <v>275161</v>
      </c>
      <c r="G1303" s="15" t="s">
        <v>333</v>
      </c>
      <c r="H1303" s="15">
        <v>1845.53</v>
      </c>
      <c r="I1303" s="30">
        <v>467</v>
      </c>
      <c r="J1303" s="30">
        <v>82.41</v>
      </c>
      <c r="K1303" s="15">
        <v>4.47</v>
      </c>
      <c r="L1303" s="130">
        <v>2</v>
      </c>
    </row>
    <row r="1304" spans="1:12" x14ac:dyDescent="0.2">
      <c r="A1304" s="129">
        <v>30</v>
      </c>
      <c r="B1304" s="15" t="s">
        <v>329</v>
      </c>
      <c r="C1304" s="15">
        <v>5008</v>
      </c>
      <c r="D1304" s="15">
        <v>390000</v>
      </c>
      <c r="E1304" s="15" t="s">
        <v>414</v>
      </c>
      <c r="F1304" s="15">
        <v>275161</v>
      </c>
      <c r="G1304" s="15" t="s">
        <v>117</v>
      </c>
      <c r="H1304" s="15">
        <v>1845.53</v>
      </c>
      <c r="I1304" s="30">
        <v>474.91</v>
      </c>
      <c r="J1304" s="30">
        <v>83.81</v>
      </c>
      <c r="K1304" s="15">
        <v>4.54</v>
      </c>
      <c r="L1304" s="130">
        <v>1</v>
      </c>
    </row>
    <row r="1305" spans="1:12" x14ac:dyDescent="0.2">
      <c r="A1305" s="129">
        <v>30</v>
      </c>
      <c r="B1305" s="15" t="s">
        <v>329</v>
      </c>
      <c r="C1305" s="15">
        <v>5008</v>
      </c>
      <c r="D1305" s="15">
        <v>390000</v>
      </c>
      <c r="E1305" s="15" t="s">
        <v>414</v>
      </c>
      <c r="F1305" s="15">
        <v>275164</v>
      </c>
      <c r="G1305" s="15" t="s">
        <v>331</v>
      </c>
      <c r="H1305" s="15">
        <v>446.02</v>
      </c>
      <c r="I1305" s="30">
        <v>387.84</v>
      </c>
      <c r="J1305" s="30">
        <v>68.44</v>
      </c>
      <c r="K1305" s="15">
        <v>15.34</v>
      </c>
      <c r="L1305" s="130">
        <v>2</v>
      </c>
    </row>
    <row r="1306" spans="1:12" x14ac:dyDescent="0.2">
      <c r="A1306" s="129">
        <v>30</v>
      </c>
      <c r="B1306" s="15" t="s">
        <v>329</v>
      </c>
      <c r="C1306" s="15">
        <v>5008</v>
      </c>
      <c r="D1306" s="15">
        <v>390000</v>
      </c>
      <c r="E1306" s="15" t="s">
        <v>414</v>
      </c>
      <c r="F1306" s="15">
        <v>275165</v>
      </c>
      <c r="G1306" s="15" t="s">
        <v>331</v>
      </c>
      <c r="H1306" s="15">
        <v>446.02</v>
      </c>
      <c r="I1306" s="30">
        <v>387.84</v>
      </c>
      <c r="J1306" s="30">
        <v>68.44</v>
      </c>
      <c r="K1306" s="15">
        <v>15.34</v>
      </c>
      <c r="L1306" s="130">
        <v>2</v>
      </c>
    </row>
    <row r="1307" spans="1:12" x14ac:dyDescent="0.2">
      <c r="A1307" s="129">
        <v>30</v>
      </c>
      <c r="B1307" s="15" t="s">
        <v>329</v>
      </c>
      <c r="C1307" s="15">
        <v>5008</v>
      </c>
      <c r="D1307" s="15">
        <v>390000</v>
      </c>
      <c r="E1307" s="15" t="s">
        <v>414</v>
      </c>
      <c r="F1307" s="15">
        <v>275173</v>
      </c>
      <c r="G1307" s="15" t="s">
        <v>111</v>
      </c>
      <c r="H1307" s="15">
        <v>375.88</v>
      </c>
      <c r="I1307" s="30">
        <v>135.02000000000001</v>
      </c>
      <c r="J1307" s="30">
        <v>33.76</v>
      </c>
      <c r="K1307" s="15">
        <v>8.98</v>
      </c>
      <c r="L1307" s="130">
        <v>1</v>
      </c>
    </row>
    <row r="1308" spans="1:12" x14ac:dyDescent="0.2">
      <c r="A1308" s="129">
        <v>30</v>
      </c>
      <c r="B1308" s="15" t="s">
        <v>329</v>
      </c>
      <c r="C1308" s="15">
        <v>5008</v>
      </c>
      <c r="D1308" s="15">
        <v>390000</v>
      </c>
      <c r="E1308" s="15" t="s">
        <v>414</v>
      </c>
      <c r="F1308" s="15">
        <v>275173</v>
      </c>
      <c r="G1308" s="15" t="s">
        <v>127</v>
      </c>
      <c r="H1308" s="15">
        <v>375.88</v>
      </c>
      <c r="I1308" s="30">
        <v>191.83</v>
      </c>
      <c r="J1308" s="30">
        <v>47.96</v>
      </c>
      <c r="K1308" s="15">
        <v>12.76</v>
      </c>
      <c r="L1308" s="130">
        <v>1</v>
      </c>
    </row>
    <row r="1309" spans="1:12" x14ac:dyDescent="0.2">
      <c r="A1309" s="129">
        <v>30</v>
      </c>
      <c r="B1309" s="15" t="s">
        <v>329</v>
      </c>
      <c r="C1309" s="15">
        <v>5008</v>
      </c>
      <c r="D1309" s="15">
        <v>390000</v>
      </c>
      <c r="E1309" s="15" t="s">
        <v>414</v>
      </c>
      <c r="F1309" s="15">
        <v>275174</v>
      </c>
      <c r="G1309" s="15" t="s">
        <v>111</v>
      </c>
      <c r="H1309" s="15">
        <v>375.88</v>
      </c>
      <c r="I1309" s="30">
        <v>135.02000000000001</v>
      </c>
      <c r="J1309" s="30">
        <v>33.76</v>
      </c>
      <c r="K1309" s="15">
        <v>8.98</v>
      </c>
      <c r="L1309" s="130">
        <v>1</v>
      </c>
    </row>
    <row r="1310" spans="1:12" x14ac:dyDescent="0.2">
      <c r="A1310" s="129">
        <v>30</v>
      </c>
      <c r="B1310" s="15" t="s">
        <v>329</v>
      </c>
      <c r="C1310" s="15">
        <v>5008</v>
      </c>
      <c r="D1310" s="15">
        <v>390000</v>
      </c>
      <c r="E1310" s="15" t="s">
        <v>414</v>
      </c>
      <c r="F1310" s="15">
        <v>275174</v>
      </c>
      <c r="G1310" s="15" t="s">
        <v>127</v>
      </c>
      <c r="H1310" s="15">
        <v>375.88</v>
      </c>
      <c r="I1310" s="30">
        <v>191.83</v>
      </c>
      <c r="J1310" s="30">
        <v>47.96</v>
      </c>
      <c r="K1310" s="15">
        <v>12.76</v>
      </c>
      <c r="L1310" s="130">
        <v>1</v>
      </c>
    </row>
    <row r="1311" spans="1:12" x14ac:dyDescent="0.2">
      <c r="A1311" s="129">
        <v>30</v>
      </c>
      <c r="B1311" s="15" t="s">
        <v>329</v>
      </c>
      <c r="C1311" s="15">
        <v>5008</v>
      </c>
      <c r="D1311" s="15">
        <v>390000</v>
      </c>
      <c r="E1311" s="15" t="s">
        <v>414</v>
      </c>
      <c r="F1311" s="15">
        <v>275175</v>
      </c>
      <c r="G1311" s="15" t="s">
        <v>339</v>
      </c>
      <c r="H1311" s="15">
        <v>1845.53</v>
      </c>
      <c r="I1311" s="30">
        <v>467</v>
      </c>
      <c r="J1311" s="30">
        <v>82.41</v>
      </c>
      <c r="K1311" s="15">
        <v>4.47</v>
      </c>
      <c r="L1311" s="130">
        <v>2</v>
      </c>
    </row>
    <row r="1312" spans="1:12" x14ac:dyDescent="0.2">
      <c r="A1312" s="129">
        <v>30</v>
      </c>
      <c r="B1312" s="15" t="s">
        <v>329</v>
      </c>
      <c r="C1312" s="15">
        <v>5008</v>
      </c>
      <c r="D1312" s="15">
        <v>390000</v>
      </c>
      <c r="E1312" s="15" t="s">
        <v>414</v>
      </c>
      <c r="F1312" s="15">
        <v>275175</v>
      </c>
      <c r="G1312" s="15" t="s">
        <v>333</v>
      </c>
      <c r="H1312" s="15">
        <v>1845.53</v>
      </c>
      <c r="I1312" s="30">
        <v>467</v>
      </c>
      <c r="J1312" s="30">
        <v>82.41</v>
      </c>
      <c r="K1312" s="15">
        <v>4.47</v>
      </c>
      <c r="L1312" s="130">
        <v>2</v>
      </c>
    </row>
    <row r="1313" spans="1:12" x14ac:dyDescent="0.2">
      <c r="A1313" s="129">
        <v>30</v>
      </c>
      <c r="B1313" s="15" t="s">
        <v>329</v>
      </c>
      <c r="C1313" s="15">
        <v>5008</v>
      </c>
      <c r="D1313" s="15">
        <v>390000</v>
      </c>
      <c r="E1313" s="15" t="s">
        <v>414</v>
      </c>
      <c r="F1313" s="15">
        <v>275175</v>
      </c>
      <c r="G1313" s="15" t="s">
        <v>117</v>
      </c>
      <c r="H1313" s="15">
        <v>1845.53</v>
      </c>
      <c r="I1313" s="30">
        <v>474.91</v>
      </c>
      <c r="J1313" s="30">
        <v>83.81</v>
      </c>
      <c r="K1313" s="15">
        <v>4.54</v>
      </c>
      <c r="L1313" s="130">
        <v>1</v>
      </c>
    </row>
    <row r="1314" spans="1:12" x14ac:dyDescent="0.2">
      <c r="A1314" s="129">
        <v>30</v>
      </c>
      <c r="B1314" s="15" t="s">
        <v>329</v>
      </c>
      <c r="C1314" s="15">
        <v>5008</v>
      </c>
      <c r="D1314" s="15">
        <v>390000</v>
      </c>
      <c r="E1314" s="15" t="s">
        <v>414</v>
      </c>
      <c r="F1314" s="15">
        <v>275176</v>
      </c>
      <c r="G1314" s="15" t="s">
        <v>339</v>
      </c>
      <c r="H1314" s="15">
        <v>1845.53</v>
      </c>
      <c r="I1314" s="30">
        <v>467</v>
      </c>
      <c r="J1314" s="30">
        <v>82.41</v>
      </c>
      <c r="K1314" s="15">
        <v>4.47</v>
      </c>
      <c r="L1314" s="130">
        <v>2</v>
      </c>
    </row>
    <row r="1315" spans="1:12" x14ac:dyDescent="0.2">
      <c r="A1315" s="129">
        <v>30</v>
      </c>
      <c r="B1315" s="15" t="s">
        <v>329</v>
      </c>
      <c r="C1315" s="15">
        <v>5008</v>
      </c>
      <c r="D1315" s="15">
        <v>390000</v>
      </c>
      <c r="E1315" s="15" t="s">
        <v>414</v>
      </c>
      <c r="F1315" s="15">
        <v>275176</v>
      </c>
      <c r="G1315" s="15" t="s">
        <v>333</v>
      </c>
      <c r="H1315" s="15">
        <v>1845.53</v>
      </c>
      <c r="I1315" s="30">
        <v>467</v>
      </c>
      <c r="J1315" s="30">
        <v>82.41</v>
      </c>
      <c r="K1315" s="15">
        <v>4.47</v>
      </c>
      <c r="L1315" s="130">
        <v>2</v>
      </c>
    </row>
    <row r="1316" spans="1:12" x14ac:dyDescent="0.2">
      <c r="A1316" s="129">
        <v>30</v>
      </c>
      <c r="B1316" s="15" t="s">
        <v>329</v>
      </c>
      <c r="C1316" s="15">
        <v>5008</v>
      </c>
      <c r="D1316" s="15">
        <v>390000</v>
      </c>
      <c r="E1316" s="15" t="s">
        <v>414</v>
      </c>
      <c r="F1316" s="15">
        <v>275176</v>
      </c>
      <c r="G1316" s="15" t="s">
        <v>117</v>
      </c>
      <c r="H1316" s="15">
        <v>1845.53</v>
      </c>
      <c r="I1316" s="30">
        <v>474.91</v>
      </c>
      <c r="J1316" s="30">
        <v>83.81</v>
      </c>
      <c r="K1316" s="15">
        <v>4.54</v>
      </c>
      <c r="L1316" s="130">
        <v>1</v>
      </c>
    </row>
    <row r="1317" spans="1:12" x14ac:dyDescent="0.2">
      <c r="A1317" s="129">
        <v>30</v>
      </c>
      <c r="B1317" s="15" t="s">
        <v>329</v>
      </c>
      <c r="C1317" s="15">
        <v>5008</v>
      </c>
      <c r="D1317" s="15">
        <v>390000</v>
      </c>
      <c r="E1317" s="15" t="s">
        <v>414</v>
      </c>
      <c r="F1317" s="15">
        <v>275179</v>
      </c>
      <c r="G1317" s="15" t="s">
        <v>331</v>
      </c>
      <c r="H1317" s="15">
        <v>446.02</v>
      </c>
      <c r="I1317" s="30">
        <v>387.84</v>
      </c>
      <c r="J1317" s="30">
        <v>68.44</v>
      </c>
      <c r="K1317" s="15">
        <v>15.34</v>
      </c>
      <c r="L1317" s="130">
        <v>2</v>
      </c>
    </row>
    <row r="1318" spans="1:12" x14ac:dyDescent="0.2">
      <c r="A1318" s="129">
        <v>30</v>
      </c>
      <c r="B1318" s="15" t="s">
        <v>329</v>
      </c>
      <c r="C1318" s="15">
        <v>5008</v>
      </c>
      <c r="D1318" s="15">
        <v>390000</v>
      </c>
      <c r="E1318" s="15" t="s">
        <v>414</v>
      </c>
      <c r="F1318" s="15">
        <v>275180</v>
      </c>
      <c r="G1318" s="15" t="s">
        <v>331</v>
      </c>
      <c r="H1318" s="15">
        <v>446.02</v>
      </c>
      <c r="I1318" s="30">
        <v>387.84</v>
      </c>
      <c r="J1318" s="30">
        <v>68.44</v>
      </c>
      <c r="K1318" s="15">
        <v>15.34</v>
      </c>
      <c r="L1318" s="130">
        <v>2</v>
      </c>
    </row>
    <row r="1319" spans="1:12" x14ac:dyDescent="0.2">
      <c r="A1319" s="129">
        <v>30</v>
      </c>
      <c r="B1319" s="15" t="s">
        <v>329</v>
      </c>
      <c r="C1319" s="15">
        <v>5008</v>
      </c>
      <c r="D1319" s="15">
        <v>390000</v>
      </c>
      <c r="E1319" s="15" t="s">
        <v>414</v>
      </c>
      <c r="F1319" s="15">
        <v>275199</v>
      </c>
      <c r="G1319" s="15" t="s">
        <v>111</v>
      </c>
      <c r="H1319" s="15">
        <v>375.88</v>
      </c>
      <c r="I1319" s="30">
        <v>135.02000000000001</v>
      </c>
      <c r="J1319" s="30">
        <v>33.76</v>
      </c>
      <c r="K1319" s="15">
        <v>8.98</v>
      </c>
      <c r="L1319" s="130">
        <v>1</v>
      </c>
    </row>
    <row r="1320" spans="1:12" x14ac:dyDescent="0.2">
      <c r="A1320" s="129">
        <v>30</v>
      </c>
      <c r="B1320" s="15" t="s">
        <v>329</v>
      </c>
      <c r="C1320" s="15">
        <v>5008</v>
      </c>
      <c r="D1320" s="15">
        <v>390000</v>
      </c>
      <c r="E1320" s="15" t="s">
        <v>414</v>
      </c>
      <c r="F1320" s="15">
        <v>275199</v>
      </c>
      <c r="G1320" s="15" t="s">
        <v>127</v>
      </c>
      <c r="H1320" s="15">
        <v>375.88</v>
      </c>
      <c r="I1320" s="30">
        <v>191.83</v>
      </c>
      <c r="J1320" s="30">
        <v>47.96</v>
      </c>
      <c r="K1320" s="15">
        <v>12.76</v>
      </c>
      <c r="L1320" s="130">
        <v>1</v>
      </c>
    </row>
    <row r="1321" spans="1:12" x14ac:dyDescent="0.2">
      <c r="A1321" s="129">
        <v>30</v>
      </c>
      <c r="B1321" s="15" t="s">
        <v>329</v>
      </c>
      <c r="C1321" s="15">
        <v>5008</v>
      </c>
      <c r="D1321" s="15">
        <v>390000</v>
      </c>
      <c r="E1321" s="15" t="s">
        <v>414</v>
      </c>
      <c r="F1321" s="15">
        <v>275200</v>
      </c>
      <c r="G1321" s="15" t="s">
        <v>339</v>
      </c>
      <c r="H1321" s="15">
        <v>1845.53</v>
      </c>
      <c r="I1321" s="30">
        <v>467</v>
      </c>
      <c r="J1321" s="30">
        <v>82.41</v>
      </c>
      <c r="K1321" s="15">
        <v>4.47</v>
      </c>
      <c r="L1321" s="130">
        <v>2</v>
      </c>
    </row>
    <row r="1322" spans="1:12" x14ac:dyDescent="0.2">
      <c r="A1322" s="129">
        <v>30</v>
      </c>
      <c r="B1322" s="15" t="s">
        <v>329</v>
      </c>
      <c r="C1322" s="15">
        <v>5008</v>
      </c>
      <c r="D1322" s="15">
        <v>390000</v>
      </c>
      <c r="E1322" s="15" t="s">
        <v>414</v>
      </c>
      <c r="F1322" s="15">
        <v>275200</v>
      </c>
      <c r="G1322" s="15" t="s">
        <v>333</v>
      </c>
      <c r="H1322" s="15">
        <v>1845.53</v>
      </c>
      <c r="I1322" s="30">
        <v>467</v>
      </c>
      <c r="J1322" s="30">
        <v>82.41</v>
      </c>
      <c r="K1322" s="15">
        <v>4.47</v>
      </c>
      <c r="L1322" s="130">
        <v>2</v>
      </c>
    </row>
    <row r="1323" spans="1:12" x14ac:dyDescent="0.2">
      <c r="A1323" s="129">
        <v>30</v>
      </c>
      <c r="B1323" s="15" t="s">
        <v>329</v>
      </c>
      <c r="C1323" s="15">
        <v>5008</v>
      </c>
      <c r="D1323" s="15">
        <v>390000</v>
      </c>
      <c r="E1323" s="15" t="s">
        <v>414</v>
      </c>
      <c r="F1323" s="15">
        <v>275200</v>
      </c>
      <c r="G1323" s="15" t="s">
        <v>117</v>
      </c>
      <c r="H1323" s="15">
        <v>1845.53</v>
      </c>
      <c r="I1323" s="30">
        <v>474.91</v>
      </c>
      <c r="J1323" s="30">
        <v>83.81</v>
      </c>
      <c r="K1323" s="15">
        <v>4.54</v>
      </c>
      <c r="L1323" s="130">
        <v>1</v>
      </c>
    </row>
    <row r="1324" spans="1:12" x14ac:dyDescent="0.2">
      <c r="A1324" s="129">
        <v>30</v>
      </c>
      <c r="B1324" s="15" t="s">
        <v>329</v>
      </c>
      <c r="C1324" s="15">
        <v>5008</v>
      </c>
      <c r="D1324" s="15">
        <v>390000</v>
      </c>
      <c r="E1324" s="15" t="s">
        <v>414</v>
      </c>
      <c r="F1324" s="15">
        <v>275202</v>
      </c>
      <c r="G1324" s="15" t="s">
        <v>331</v>
      </c>
      <c r="H1324" s="15">
        <v>446.02</v>
      </c>
      <c r="I1324" s="30">
        <v>387.84</v>
      </c>
      <c r="J1324" s="30">
        <v>68.44</v>
      </c>
      <c r="K1324" s="15">
        <v>15.34</v>
      </c>
      <c r="L1324" s="130">
        <v>2</v>
      </c>
    </row>
    <row r="1325" spans="1:12" x14ac:dyDescent="0.2">
      <c r="A1325" s="129">
        <v>30</v>
      </c>
      <c r="B1325" s="15" t="s">
        <v>329</v>
      </c>
      <c r="C1325" s="15">
        <v>5008</v>
      </c>
      <c r="D1325" s="15">
        <v>390000</v>
      </c>
      <c r="E1325" s="15" t="s">
        <v>414</v>
      </c>
      <c r="F1325" s="15">
        <v>275222</v>
      </c>
      <c r="G1325" s="15" t="s">
        <v>332</v>
      </c>
      <c r="H1325" s="15">
        <v>446.02</v>
      </c>
      <c r="I1325" s="30">
        <v>387.84</v>
      </c>
      <c r="J1325" s="30">
        <v>68.44</v>
      </c>
      <c r="K1325" s="15">
        <v>15.34</v>
      </c>
      <c r="L1325" s="130">
        <v>2</v>
      </c>
    </row>
    <row r="1326" spans="1:12" x14ac:dyDescent="0.2">
      <c r="A1326" s="129">
        <v>30</v>
      </c>
      <c r="B1326" s="15" t="s">
        <v>329</v>
      </c>
      <c r="C1326" s="15">
        <v>5008</v>
      </c>
      <c r="D1326" s="15">
        <v>390000</v>
      </c>
      <c r="E1326" s="15" t="s">
        <v>414</v>
      </c>
      <c r="F1326" s="15">
        <v>275350</v>
      </c>
      <c r="G1326" s="15" t="s">
        <v>332</v>
      </c>
      <c r="H1326" s="15">
        <v>446.02</v>
      </c>
      <c r="I1326" s="30">
        <v>387.84</v>
      </c>
      <c r="J1326" s="30">
        <v>68.44</v>
      </c>
      <c r="K1326" s="15">
        <v>15.34</v>
      </c>
      <c r="L1326" s="130">
        <v>2</v>
      </c>
    </row>
    <row r="1327" spans="1:12" x14ac:dyDescent="0.2">
      <c r="A1327" s="129">
        <v>30</v>
      </c>
      <c r="B1327" s="15" t="s">
        <v>329</v>
      </c>
      <c r="C1327" s="15">
        <v>5008</v>
      </c>
      <c r="D1327" s="15">
        <v>390000</v>
      </c>
      <c r="E1327" s="15" t="s">
        <v>414</v>
      </c>
      <c r="F1327" s="15">
        <v>275440</v>
      </c>
      <c r="G1327" s="15" t="s">
        <v>111</v>
      </c>
      <c r="H1327" s="15">
        <v>375.88</v>
      </c>
      <c r="I1327" s="30">
        <v>135.02000000000001</v>
      </c>
      <c r="J1327" s="30">
        <v>33.76</v>
      </c>
      <c r="K1327" s="15">
        <v>8.98</v>
      </c>
      <c r="L1327" s="130">
        <v>1</v>
      </c>
    </row>
    <row r="1328" spans="1:12" x14ac:dyDescent="0.2">
      <c r="A1328" s="129">
        <v>30</v>
      </c>
      <c r="B1328" s="15" t="s">
        <v>329</v>
      </c>
      <c r="C1328" s="15">
        <v>5008</v>
      </c>
      <c r="D1328" s="15">
        <v>390000</v>
      </c>
      <c r="E1328" s="15" t="s">
        <v>414</v>
      </c>
      <c r="F1328" s="15">
        <v>275440</v>
      </c>
      <c r="G1328" s="15" t="s">
        <v>127</v>
      </c>
      <c r="H1328" s="15">
        <v>375.88</v>
      </c>
      <c r="I1328" s="30">
        <v>191.83</v>
      </c>
      <c r="J1328" s="30">
        <v>47.96</v>
      </c>
      <c r="K1328" s="15">
        <v>12.76</v>
      </c>
      <c r="L1328" s="130">
        <v>1</v>
      </c>
    </row>
    <row r="1329" spans="1:12" x14ac:dyDescent="0.2">
      <c r="A1329" s="129">
        <v>30</v>
      </c>
      <c r="B1329" s="15" t="s">
        <v>329</v>
      </c>
      <c r="C1329" s="15">
        <v>5008</v>
      </c>
      <c r="D1329" s="15">
        <v>390000</v>
      </c>
      <c r="E1329" s="15" t="s">
        <v>414</v>
      </c>
      <c r="F1329" s="15">
        <v>275441</v>
      </c>
      <c r="G1329" s="15" t="s">
        <v>111</v>
      </c>
      <c r="H1329" s="15">
        <v>375.88</v>
      </c>
      <c r="I1329" s="30">
        <v>135.02000000000001</v>
      </c>
      <c r="J1329" s="30">
        <v>33.76</v>
      </c>
      <c r="K1329" s="15">
        <v>8.98</v>
      </c>
      <c r="L1329" s="130">
        <v>1</v>
      </c>
    </row>
    <row r="1330" spans="1:12" x14ac:dyDescent="0.2">
      <c r="A1330" s="129">
        <v>30</v>
      </c>
      <c r="B1330" s="15" t="s">
        <v>329</v>
      </c>
      <c r="C1330" s="15">
        <v>5008</v>
      </c>
      <c r="D1330" s="15">
        <v>390000</v>
      </c>
      <c r="E1330" s="15" t="s">
        <v>414</v>
      </c>
      <c r="F1330" s="15">
        <v>275441</v>
      </c>
      <c r="G1330" s="15" t="s">
        <v>127</v>
      </c>
      <c r="H1330" s="15">
        <v>375.88</v>
      </c>
      <c r="I1330" s="30">
        <v>191.83</v>
      </c>
      <c r="J1330" s="30">
        <v>47.96</v>
      </c>
      <c r="K1330" s="15">
        <v>12.76</v>
      </c>
      <c r="L1330" s="130">
        <v>1</v>
      </c>
    </row>
    <row r="1331" spans="1:12" x14ac:dyDescent="0.2">
      <c r="A1331" s="129">
        <v>30</v>
      </c>
      <c r="B1331" s="15" t="s">
        <v>329</v>
      </c>
      <c r="C1331" s="15">
        <v>5008</v>
      </c>
      <c r="D1331" s="15">
        <v>390000</v>
      </c>
      <c r="E1331" s="15" t="s">
        <v>414</v>
      </c>
      <c r="F1331" s="15">
        <v>275442</v>
      </c>
      <c r="G1331" s="15" t="s">
        <v>339</v>
      </c>
      <c r="H1331" s="15">
        <v>2291.5500000000002</v>
      </c>
      <c r="I1331" s="30">
        <v>467</v>
      </c>
      <c r="J1331" s="30">
        <v>82.41</v>
      </c>
      <c r="K1331" s="15">
        <v>3.6</v>
      </c>
      <c r="L1331" s="130">
        <v>2</v>
      </c>
    </row>
    <row r="1332" spans="1:12" x14ac:dyDescent="0.2">
      <c r="A1332" s="129">
        <v>30</v>
      </c>
      <c r="B1332" s="15" t="s">
        <v>329</v>
      </c>
      <c r="C1332" s="15">
        <v>5008</v>
      </c>
      <c r="D1332" s="15">
        <v>390000</v>
      </c>
      <c r="E1332" s="15" t="s">
        <v>414</v>
      </c>
      <c r="F1332" s="15">
        <v>275442</v>
      </c>
      <c r="G1332" s="15" t="s">
        <v>333</v>
      </c>
      <c r="H1332" s="15">
        <v>2291.5500000000002</v>
      </c>
      <c r="I1332" s="30">
        <v>467</v>
      </c>
      <c r="J1332" s="30">
        <v>82.41</v>
      </c>
      <c r="K1332" s="15">
        <v>3.6</v>
      </c>
      <c r="L1332" s="130">
        <v>2</v>
      </c>
    </row>
    <row r="1333" spans="1:12" x14ac:dyDescent="0.2">
      <c r="A1333" s="129">
        <v>30</v>
      </c>
      <c r="B1333" s="15" t="s">
        <v>329</v>
      </c>
      <c r="C1333" s="15">
        <v>5008</v>
      </c>
      <c r="D1333" s="15">
        <v>390000</v>
      </c>
      <c r="E1333" s="15" t="s">
        <v>414</v>
      </c>
      <c r="F1333" s="15">
        <v>275442</v>
      </c>
      <c r="G1333" s="15" t="s">
        <v>332</v>
      </c>
      <c r="H1333" s="15">
        <v>2291.5500000000002</v>
      </c>
      <c r="I1333" s="30">
        <v>387.84</v>
      </c>
      <c r="J1333" s="30">
        <v>68.44</v>
      </c>
      <c r="K1333" s="15">
        <v>2.99</v>
      </c>
      <c r="L1333" s="130">
        <v>2</v>
      </c>
    </row>
    <row r="1334" spans="1:12" x14ac:dyDescent="0.2">
      <c r="A1334" s="129">
        <v>30</v>
      </c>
      <c r="B1334" s="15" t="s">
        <v>329</v>
      </c>
      <c r="C1334" s="15">
        <v>5008</v>
      </c>
      <c r="D1334" s="15">
        <v>390000</v>
      </c>
      <c r="E1334" s="15" t="s">
        <v>414</v>
      </c>
      <c r="F1334" s="15">
        <v>275442</v>
      </c>
      <c r="G1334" s="15" t="s">
        <v>117</v>
      </c>
      <c r="H1334" s="15">
        <v>2291.5500000000002</v>
      </c>
      <c r="I1334" s="30">
        <v>474.91</v>
      </c>
      <c r="J1334" s="30">
        <v>83.81</v>
      </c>
      <c r="K1334" s="15">
        <v>3.66</v>
      </c>
      <c r="L1334" s="130">
        <v>1</v>
      </c>
    </row>
    <row r="1335" spans="1:12" x14ac:dyDescent="0.2">
      <c r="A1335" s="129">
        <v>30</v>
      </c>
      <c r="B1335" s="15" t="s">
        <v>329</v>
      </c>
      <c r="C1335" s="15">
        <v>5008</v>
      </c>
      <c r="D1335" s="15">
        <v>390000</v>
      </c>
      <c r="E1335" s="15" t="s">
        <v>414</v>
      </c>
      <c r="F1335" s="15">
        <v>275443</v>
      </c>
      <c r="G1335" s="15" t="s">
        <v>339</v>
      </c>
      <c r="H1335" s="15">
        <v>2291.5500000000002</v>
      </c>
      <c r="I1335" s="30">
        <v>467</v>
      </c>
      <c r="J1335" s="30">
        <v>82.41</v>
      </c>
      <c r="K1335" s="15">
        <v>3.6</v>
      </c>
      <c r="L1335" s="130">
        <v>2</v>
      </c>
    </row>
    <row r="1336" spans="1:12" x14ac:dyDescent="0.2">
      <c r="A1336" s="129">
        <v>30</v>
      </c>
      <c r="B1336" s="15" t="s">
        <v>329</v>
      </c>
      <c r="C1336" s="15">
        <v>5008</v>
      </c>
      <c r="D1336" s="15">
        <v>390000</v>
      </c>
      <c r="E1336" s="15" t="s">
        <v>414</v>
      </c>
      <c r="F1336" s="15">
        <v>275443</v>
      </c>
      <c r="G1336" s="15" t="s">
        <v>333</v>
      </c>
      <c r="H1336" s="15">
        <v>2291.5500000000002</v>
      </c>
      <c r="I1336" s="30">
        <v>467</v>
      </c>
      <c r="J1336" s="30">
        <v>82.41</v>
      </c>
      <c r="K1336" s="15">
        <v>3.6</v>
      </c>
      <c r="L1336" s="130">
        <v>2</v>
      </c>
    </row>
    <row r="1337" spans="1:12" x14ac:dyDescent="0.2">
      <c r="A1337" s="129">
        <v>30</v>
      </c>
      <c r="B1337" s="15" t="s">
        <v>329</v>
      </c>
      <c r="C1337" s="15">
        <v>5008</v>
      </c>
      <c r="D1337" s="15">
        <v>390000</v>
      </c>
      <c r="E1337" s="15" t="s">
        <v>414</v>
      </c>
      <c r="F1337" s="15">
        <v>275443</v>
      </c>
      <c r="G1337" s="15" t="s">
        <v>332</v>
      </c>
      <c r="H1337" s="15">
        <v>2291.5500000000002</v>
      </c>
      <c r="I1337" s="30">
        <v>387.84</v>
      </c>
      <c r="J1337" s="30">
        <v>68.44</v>
      </c>
      <c r="K1337" s="15">
        <v>2.99</v>
      </c>
      <c r="L1337" s="130">
        <v>2</v>
      </c>
    </row>
    <row r="1338" spans="1:12" x14ac:dyDescent="0.2">
      <c r="A1338" s="129">
        <v>30</v>
      </c>
      <c r="B1338" s="15" t="s">
        <v>329</v>
      </c>
      <c r="C1338" s="15">
        <v>5008</v>
      </c>
      <c r="D1338" s="15">
        <v>390000</v>
      </c>
      <c r="E1338" s="15" t="s">
        <v>414</v>
      </c>
      <c r="F1338" s="15">
        <v>275443</v>
      </c>
      <c r="G1338" s="15" t="s">
        <v>117</v>
      </c>
      <c r="H1338" s="15">
        <v>2291.5500000000002</v>
      </c>
      <c r="I1338" s="30">
        <v>474.91</v>
      </c>
      <c r="J1338" s="30">
        <v>83.81</v>
      </c>
      <c r="K1338" s="15">
        <v>3.66</v>
      </c>
      <c r="L1338" s="130">
        <v>1</v>
      </c>
    </row>
    <row r="1339" spans="1:12" x14ac:dyDescent="0.2">
      <c r="A1339" s="129">
        <v>30</v>
      </c>
      <c r="B1339" s="15" t="s">
        <v>329</v>
      </c>
      <c r="C1339" s="15">
        <v>5008</v>
      </c>
      <c r="D1339" s="15">
        <v>390000</v>
      </c>
      <c r="E1339" s="15" t="s">
        <v>414</v>
      </c>
      <c r="F1339" s="15">
        <v>275446</v>
      </c>
      <c r="G1339" s="15" t="s">
        <v>331</v>
      </c>
      <c r="H1339" s="15">
        <v>446.02</v>
      </c>
      <c r="I1339" s="30">
        <v>387.84</v>
      </c>
      <c r="J1339" s="30">
        <v>68.44</v>
      </c>
      <c r="K1339" s="15">
        <v>15.34</v>
      </c>
      <c r="L1339" s="130">
        <v>2</v>
      </c>
    </row>
    <row r="1340" spans="1:12" x14ac:dyDescent="0.2">
      <c r="A1340" s="129">
        <v>30</v>
      </c>
      <c r="B1340" s="15" t="s">
        <v>329</v>
      </c>
      <c r="C1340" s="15">
        <v>5008</v>
      </c>
      <c r="D1340" s="15">
        <v>390000</v>
      </c>
      <c r="E1340" s="15" t="s">
        <v>414</v>
      </c>
      <c r="F1340" s="15">
        <v>275447</v>
      </c>
      <c r="G1340" s="15" t="s">
        <v>331</v>
      </c>
      <c r="H1340" s="15">
        <v>446.02</v>
      </c>
      <c r="I1340" s="30">
        <v>387.84</v>
      </c>
      <c r="J1340" s="30">
        <v>68.44</v>
      </c>
      <c r="K1340" s="15">
        <v>15.34</v>
      </c>
      <c r="L1340" s="130">
        <v>2</v>
      </c>
    </row>
    <row r="1341" spans="1:12" x14ac:dyDescent="0.2">
      <c r="A1341" s="129">
        <v>30</v>
      </c>
      <c r="B1341" s="15" t="s">
        <v>329</v>
      </c>
      <c r="C1341" s="15">
        <v>5008</v>
      </c>
      <c r="D1341" s="15">
        <v>390000</v>
      </c>
      <c r="E1341" s="15" t="s">
        <v>414</v>
      </c>
      <c r="F1341" s="15">
        <v>275515</v>
      </c>
      <c r="G1341" s="15" t="s">
        <v>331</v>
      </c>
      <c r="H1341" s="15">
        <v>3609.75</v>
      </c>
      <c r="I1341" s="30">
        <v>1258.52</v>
      </c>
      <c r="J1341" s="30">
        <v>222.09</v>
      </c>
      <c r="K1341" s="15">
        <v>6.15</v>
      </c>
      <c r="L1341" s="130">
        <v>6</v>
      </c>
    </row>
    <row r="1342" spans="1:12" x14ac:dyDescent="0.2">
      <c r="A1342" s="129">
        <v>30</v>
      </c>
      <c r="B1342" s="15" t="s">
        <v>329</v>
      </c>
      <c r="C1342" s="15">
        <v>5008</v>
      </c>
      <c r="D1342" s="15">
        <v>390000</v>
      </c>
      <c r="E1342" s="15" t="s">
        <v>414</v>
      </c>
      <c r="F1342" s="15">
        <v>275515</v>
      </c>
      <c r="G1342" s="15" t="s">
        <v>332</v>
      </c>
      <c r="H1342" s="15">
        <v>3609.75</v>
      </c>
      <c r="I1342" s="30">
        <v>629.26</v>
      </c>
      <c r="J1342" s="30">
        <v>111.05</v>
      </c>
      <c r="K1342" s="15">
        <v>3.08</v>
      </c>
      <c r="L1342" s="130">
        <v>3</v>
      </c>
    </row>
    <row r="1343" spans="1:12" x14ac:dyDescent="0.2">
      <c r="A1343" s="129">
        <v>30</v>
      </c>
      <c r="B1343" s="15" t="s">
        <v>329</v>
      </c>
      <c r="C1343" s="15">
        <v>5008</v>
      </c>
      <c r="D1343" s="15">
        <v>390000</v>
      </c>
      <c r="E1343" s="15" t="s">
        <v>414</v>
      </c>
      <c r="F1343" s="15">
        <v>275515</v>
      </c>
      <c r="G1343" s="15" t="s">
        <v>127</v>
      </c>
      <c r="H1343" s="15">
        <v>3609.75</v>
      </c>
      <c r="I1343" s="30">
        <v>213.24</v>
      </c>
      <c r="J1343" s="30">
        <v>53.31</v>
      </c>
      <c r="K1343" s="15">
        <v>1.48</v>
      </c>
      <c r="L1343" s="130">
        <v>1</v>
      </c>
    </row>
    <row r="1344" spans="1:12" x14ac:dyDescent="0.2">
      <c r="A1344" s="129">
        <v>30</v>
      </c>
      <c r="B1344" s="15" t="s">
        <v>329</v>
      </c>
      <c r="C1344" s="15">
        <v>5008</v>
      </c>
      <c r="D1344" s="15">
        <v>390000</v>
      </c>
      <c r="E1344" s="15" t="s">
        <v>414</v>
      </c>
      <c r="F1344" s="15">
        <v>275515</v>
      </c>
      <c r="G1344" s="15" t="s">
        <v>339</v>
      </c>
      <c r="H1344" s="15">
        <v>3609.75</v>
      </c>
      <c r="I1344" s="30">
        <v>518.45000000000005</v>
      </c>
      <c r="J1344" s="30">
        <v>91.49</v>
      </c>
      <c r="K1344" s="15">
        <v>2.5299999999999998</v>
      </c>
      <c r="L1344" s="130">
        <v>2</v>
      </c>
    </row>
    <row r="1345" spans="1:12" x14ac:dyDescent="0.2">
      <c r="A1345" s="129">
        <v>30</v>
      </c>
      <c r="B1345" s="15" t="s">
        <v>329</v>
      </c>
      <c r="C1345" s="15">
        <v>5008</v>
      </c>
      <c r="D1345" s="15">
        <v>390000</v>
      </c>
      <c r="E1345" s="15" t="s">
        <v>414</v>
      </c>
      <c r="F1345" s="15">
        <v>275515</v>
      </c>
      <c r="G1345" s="15" t="s">
        <v>117</v>
      </c>
      <c r="H1345" s="15">
        <v>3609.75</v>
      </c>
      <c r="I1345" s="30">
        <v>519.44000000000005</v>
      </c>
      <c r="J1345" s="30">
        <v>91.67</v>
      </c>
      <c r="K1345" s="15">
        <v>2.54</v>
      </c>
      <c r="L1345" s="130">
        <v>1</v>
      </c>
    </row>
    <row r="1346" spans="1:12" x14ac:dyDescent="0.2">
      <c r="A1346" s="129">
        <v>30</v>
      </c>
      <c r="B1346" s="15" t="s">
        <v>329</v>
      </c>
      <c r="C1346" s="15">
        <v>5008</v>
      </c>
      <c r="D1346" s="15">
        <v>390000</v>
      </c>
      <c r="E1346" s="15" t="s">
        <v>414</v>
      </c>
      <c r="F1346" s="15">
        <v>275516</v>
      </c>
      <c r="G1346" s="15" t="s">
        <v>331</v>
      </c>
      <c r="H1346" s="15">
        <v>5117.9399999999996</v>
      </c>
      <c r="I1346" s="30">
        <v>1678.02</v>
      </c>
      <c r="J1346" s="30">
        <v>296.12</v>
      </c>
      <c r="K1346" s="15">
        <v>5.79</v>
      </c>
      <c r="L1346" s="130">
        <v>8</v>
      </c>
    </row>
    <row r="1347" spans="1:12" x14ac:dyDescent="0.2">
      <c r="A1347" s="129">
        <v>30</v>
      </c>
      <c r="B1347" s="15" t="s">
        <v>329</v>
      </c>
      <c r="C1347" s="15">
        <v>5008</v>
      </c>
      <c r="D1347" s="15">
        <v>390000</v>
      </c>
      <c r="E1347" s="15" t="s">
        <v>414</v>
      </c>
      <c r="F1347" s="15">
        <v>275516</v>
      </c>
      <c r="G1347" s="15" t="s">
        <v>332</v>
      </c>
      <c r="H1347" s="15">
        <v>5117.9399999999996</v>
      </c>
      <c r="I1347" s="30">
        <v>1048.76</v>
      </c>
      <c r="J1347" s="30">
        <v>185.08</v>
      </c>
      <c r="K1347" s="15">
        <v>3.62</v>
      </c>
      <c r="L1347" s="130">
        <v>5</v>
      </c>
    </row>
    <row r="1348" spans="1:12" x14ac:dyDescent="0.2">
      <c r="A1348" s="129">
        <v>30</v>
      </c>
      <c r="B1348" s="15" t="s">
        <v>329</v>
      </c>
      <c r="C1348" s="15">
        <v>5008</v>
      </c>
      <c r="D1348" s="15">
        <v>390000</v>
      </c>
      <c r="E1348" s="15" t="s">
        <v>414</v>
      </c>
      <c r="F1348" s="15">
        <v>275516</v>
      </c>
      <c r="G1348" s="15" t="s">
        <v>127</v>
      </c>
      <c r="H1348" s="15">
        <v>5117.9399999999996</v>
      </c>
      <c r="I1348" s="30">
        <v>426.49</v>
      </c>
      <c r="J1348" s="30">
        <v>106.62</v>
      </c>
      <c r="K1348" s="15">
        <v>2.08</v>
      </c>
      <c r="L1348" s="130">
        <v>2</v>
      </c>
    </row>
    <row r="1349" spans="1:12" x14ac:dyDescent="0.2">
      <c r="A1349" s="129">
        <v>30</v>
      </c>
      <c r="B1349" s="15" t="s">
        <v>329</v>
      </c>
      <c r="C1349" s="15">
        <v>5008</v>
      </c>
      <c r="D1349" s="15">
        <v>390000</v>
      </c>
      <c r="E1349" s="15" t="s">
        <v>414</v>
      </c>
      <c r="F1349" s="15">
        <v>275516</v>
      </c>
      <c r="G1349" s="15" t="s">
        <v>339</v>
      </c>
      <c r="H1349" s="15">
        <v>5117.9399999999996</v>
      </c>
      <c r="I1349" s="30">
        <v>777.67</v>
      </c>
      <c r="J1349" s="30">
        <v>137.24</v>
      </c>
      <c r="K1349" s="15">
        <v>2.68</v>
      </c>
      <c r="L1349" s="130">
        <v>3</v>
      </c>
    </row>
    <row r="1350" spans="1:12" x14ac:dyDescent="0.2">
      <c r="A1350" s="129">
        <v>30</v>
      </c>
      <c r="B1350" s="15" t="s">
        <v>329</v>
      </c>
      <c r="C1350" s="15">
        <v>5008</v>
      </c>
      <c r="D1350" s="15">
        <v>390000</v>
      </c>
      <c r="E1350" s="15" t="s">
        <v>414</v>
      </c>
      <c r="F1350" s="15">
        <v>275516</v>
      </c>
      <c r="G1350" s="15" t="s">
        <v>117</v>
      </c>
      <c r="H1350" s="15">
        <v>5117.9399999999996</v>
      </c>
      <c r="I1350" s="30">
        <v>519.44000000000005</v>
      </c>
      <c r="J1350" s="30">
        <v>91.67</v>
      </c>
      <c r="K1350" s="15">
        <v>1.79</v>
      </c>
      <c r="L1350" s="130">
        <v>1</v>
      </c>
    </row>
    <row r="1351" spans="1:12" x14ac:dyDescent="0.2">
      <c r="A1351" s="129">
        <v>30</v>
      </c>
      <c r="B1351" s="15" t="s">
        <v>329</v>
      </c>
      <c r="C1351" s="15">
        <v>5008</v>
      </c>
      <c r="D1351" s="15">
        <v>390000</v>
      </c>
      <c r="E1351" s="15" t="s">
        <v>414</v>
      </c>
      <c r="F1351" s="15">
        <v>275517</v>
      </c>
      <c r="G1351" s="15" t="s">
        <v>331</v>
      </c>
      <c r="H1351" s="15">
        <v>1279.43</v>
      </c>
      <c r="I1351" s="30">
        <v>419.51</v>
      </c>
      <c r="J1351" s="30">
        <v>74.03</v>
      </c>
      <c r="K1351" s="15">
        <v>5.79</v>
      </c>
      <c r="L1351" s="130">
        <v>2</v>
      </c>
    </row>
    <row r="1352" spans="1:12" x14ac:dyDescent="0.2">
      <c r="A1352" s="129">
        <v>30</v>
      </c>
      <c r="B1352" s="15" t="s">
        <v>329</v>
      </c>
      <c r="C1352" s="15">
        <v>5008</v>
      </c>
      <c r="D1352" s="15">
        <v>390000</v>
      </c>
      <c r="E1352" s="15" t="s">
        <v>414</v>
      </c>
      <c r="F1352" s="15">
        <v>275517</v>
      </c>
      <c r="G1352" s="15" t="s">
        <v>332</v>
      </c>
      <c r="H1352" s="15">
        <v>1279.43</v>
      </c>
      <c r="I1352" s="30">
        <v>209.75</v>
      </c>
      <c r="J1352" s="30">
        <v>37.020000000000003</v>
      </c>
      <c r="K1352" s="15">
        <v>2.89</v>
      </c>
      <c r="L1352" s="130">
        <v>1</v>
      </c>
    </row>
    <row r="1353" spans="1:12" x14ac:dyDescent="0.2">
      <c r="A1353" s="129">
        <v>30</v>
      </c>
      <c r="B1353" s="15" t="s">
        <v>329</v>
      </c>
      <c r="C1353" s="15">
        <v>5008</v>
      </c>
      <c r="D1353" s="15">
        <v>390000</v>
      </c>
      <c r="E1353" s="15" t="s">
        <v>414</v>
      </c>
      <c r="F1353" s="15">
        <v>275517</v>
      </c>
      <c r="G1353" s="15" t="s">
        <v>127</v>
      </c>
      <c r="H1353" s="15">
        <v>1279.43</v>
      </c>
      <c r="I1353" s="30">
        <v>213.24</v>
      </c>
      <c r="J1353" s="30">
        <v>53.31</v>
      </c>
      <c r="K1353" s="15">
        <v>4.17</v>
      </c>
      <c r="L1353" s="130">
        <v>1</v>
      </c>
    </row>
    <row r="1354" spans="1:12" x14ac:dyDescent="0.2">
      <c r="A1354" s="129">
        <v>30</v>
      </c>
      <c r="B1354" s="15" t="s">
        <v>329</v>
      </c>
      <c r="C1354" s="15">
        <v>5008</v>
      </c>
      <c r="D1354" s="15">
        <v>390000</v>
      </c>
      <c r="E1354" s="15" t="s">
        <v>414</v>
      </c>
      <c r="F1354" s="15">
        <v>275517</v>
      </c>
      <c r="G1354" s="15" t="s">
        <v>111</v>
      </c>
      <c r="H1354" s="15">
        <v>1279.43</v>
      </c>
      <c r="I1354" s="30">
        <v>270.05</v>
      </c>
      <c r="J1354" s="30">
        <v>67.510000000000005</v>
      </c>
      <c r="K1354" s="15">
        <v>5.28</v>
      </c>
      <c r="L1354" s="130">
        <v>2</v>
      </c>
    </row>
    <row r="1355" spans="1:12" x14ac:dyDescent="0.2">
      <c r="A1355" s="129">
        <v>30</v>
      </c>
      <c r="B1355" s="15" t="s">
        <v>329</v>
      </c>
      <c r="C1355" s="15">
        <v>5008</v>
      </c>
      <c r="D1355" s="15">
        <v>390000</v>
      </c>
      <c r="E1355" s="15" t="s">
        <v>414</v>
      </c>
      <c r="F1355" s="15">
        <v>275776</v>
      </c>
      <c r="G1355" s="15" t="s">
        <v>127</v>
      </c>
      <c r="H1355" s="15">
        <v>18121</v>
      </c>
      <c r="I1355" s="30">
        <v>213.24</v>
      </c>
      <c r="J1355" s="30">
        <v>53.31</v>
      </c>
      <c r="K1355" s="15">
        <v>0.28999999999999998</v>
      </c>
      <c r="L1355" s="130">
        <v>1</v>
      </c>
    </row>
    <row r="1356" spans="1:12" x14ac:dyDescent="0.2">
      <c r="A1356" s="129">
        <v>30</v>
      </c>
      <c r="B1356" s="15" t="s">
        <v>329</v>
      </c>
      <c r="C1356" s="15">
        <v>5008</v>
      </c>
      <c r="D1356" s="15">
        <v>390000</v>
      </c>
      <c r="E1356" s="15" t="s">
        <v>414</v>
      </c>
      <c r="F1356" s="15">
        <v>275776</v>
      </c>
      <c r="G1356" s="15" t="s">
        <v>339</v>
      </c>
      <c r="H1356" s="15">
        <v>18121</v>
      </c>
      <c r="I1356" s="30">
        <v>259.22000000000003</v>
      </c>
      <c r="J1356" s="30">
        <v>45.75</v>
      </c>
      <c r="K1356" s="15">
        <v>0.25</v>
      </c>
      <c r="L1356" s="130">
        <v>1</v>
      </c>
    </row>
    <row r="1357" spans="1:12" x14ac:dyDescent="0.2">
      <c r="A1357" s="129">
        <v>30</v>
      </c>
      <c r="B1357" s="15" t="s">
        <v>329</v>
      </c>
      <c r="C1357" s="15">
        <v>5008</v>
      </c>
      <c r="D1357" s="15">
        <v>390000</v>
      </c>
      <c r="E1357" s="15" t="s">
        <v>414</v>
      </c>
      <c r="F1357" s="15">
        <v>275776</v>
      </c>
      <c r="G1357" s="15" t="s">
        <v>117</v>
      </c>
      <c r="H1357" s="15">
        <v>18121</v>
      </c>
      <c r="I1357" s="30">
        <v>519.44000000000005</v>
      </c>
      <c r="J1357" s="30">
        <v>91.67</v>
      </c>
      <c r="K1357" s="15">
        <v>0.51</v>
      </c>
      <c r="L1357" s="130">
        <v>1</v>
      </c>
    </row>
    <row r="1358" spans="1:12" x14ac:dyDescent="0.2">
      <c r="A1358" s="129">
        <v>30</v>
      </c>
      <c r="B1358" s="15" t="s">
        <v>329</v>
      </c>
      <c r="C1358" s="15">
        <v>5008</v>
      </c>
      <c r="D1358" s="15">
        <v>390000</v>
      </c>
      <c r="E1358" s="15" t="s">
        <v>414</v>
      </c>
      <c r="F1358" s="15">
        <v>275816</v>
      </c>
      <c r="G1358" s="15" t="s">
        <v>111</v>
      </c>
      <c r="H1358" s="15">
        <v>375.88</v>
      </c>
      <c r="I1358" s="30">
        <v>135.02000000000001</v>
      </c>
      <c r="J1358" s="30">
        <v>33.76</v>
      </c>
      <c r="K1358" s="15">
        <v>8.98</v>
      </c>
      <c r="L1358" s="130">
        <v>1</v>
      </c>
    </row>
    <row r="1359" spans="1:12" x14ac:dyDescent="0.2">
      <c r="A1359" s="129">
        <v>30</v>
      </c>
      <c r="B1359" s="15" t="s">
        <v>329</v>
      </c>
      <c r="C1359" s="15">
        <v>5008</v>
      </c>
      <c r="D1359" s="15">
        <v>390000</v>
      </c>
      <c r="E1359" s="15" t="s">
        <v>414</v>
      </c>
      <c r="F1359" s="15">
        <v>275816</v>
      </c>
      <c r="G1359" s="15" t="s">
        <v>127</v>
      </c>
      <c r="H1359" s="15">
        <v>375.88</v>
      </c>
      <c r="I1359" s="30">
        <v>191.83</v>
      </c>
      <c r="J1359" s="30">
        <v>47.96</v>
      </c>
      <c r="K1359" s="15">
        <v>12.76</v>
      </c>
      <c r="L1359" s="130">
        <v>1</v>
      </c>
    </row>
    <row r="1360" spans="1:12" x14ac:dyDescent="0.2">
      <c r="A1360" s="129">
        <v>30</v>
      </c>
      <c r="B1360" s="15" t="s">
        <v>329</v>
      </c>
      <c r="C1360" s="15">
        <v>5008</v>
      </c>
      <c r="D1360" s="15">
        <v>390000</v>
      </c>
      <c r="E1360" s="15" t="s">
        <v>414</v>
      </c>
      <c r="F1360" s="15">
        <v>275817</v>
      </c>
      <c r="G1360" s="15" t="s">
        <v>339</v>
      </c>
      <c r="H1360" s="15">
        <v>1754.5</v>
      </c>
      <c r="I1360" s="30">
        <v>467</v>
      </c>
      <c r="J1360" s="30">
        <v>82.41</v>
      </c>
      <c r="K1360" s="15">
        <v>4.7</v>
      </c>
      <c r="L1360" s="130">
        <v>2</v>
      </c>
    </row>
    <row r="1361" spans="1:12" x14ac:dyDescent="0.2">
      <c r="A1361" s="129">
        <v>30</v>
      </c>
      <c r="B1361" s="15" t="s">
        <v>329</v>
      </c>
      <c r="C1361" s="15">
        <v>5008</v>
      </c>
      <c r="D1361" s="15">
        <v>390000</v>
      </c>
      <c r="E1361" s="15" t="s">
        <v>414</v>
      </c>
      <c r="F1361" s="15">
        <v>275817</v>
      </c>
      <c r="G1361" s="15" t="s">
        <v>332</v>
      </c>
      <c r="H1361" s="15">
        <v>1754.5</v>
      </c>
      <c r="I1361" s="30">
        <v>387.84</v>
      </c>
      <c r="J1361" s="30">
        <v>68.44</v>
      </c>
      <c r="K1361" s="15">
        <v>3.9</v>
      </c>
      <c r="L1361" s="130">
        <v>2</v>
      </c>
    </row>
    <row r="1362" spans="1:12" x14ac:dyDescent="0.2">
      <c r="A1362" s="129">
        <v>30</v>
      </c>
      <c r="B1362" s="15" t="s">
        <v>329</v>
      </c>
      <c r="C1362" s="15">
        <v>5008</v>
      </c>
      <c r="D1362" s="15">
        <v>390000</v>
      </c>
      <c r="E1362" s="15" t="s">
        <v>414</v>
      </c>
      <c r="F1362" s="15">
        <v>275817</v>
      </c>
      <c r="G1362" s="15" t="s">
        <v>117</v>
      </c>
      <c r="H1362" s="15">
        <v>1754.5</v>
      </c>
      <c r="I1362" s="30">
        <v>474.91</v>
      </c>
      <c r="J1362" s="30">
        <v>83.81</v>
      </c>
      <c r="K1362" s="15">
        <v>4.78</v>
      </c>
      <c r="L1362" s="130">
        <v>1</v>
      </c>
    </row>
    <row r="1363" spans="1:12" x14ac:dyDescent="0.2">
      <c r="A1363" s="129">
        <v>30</v>
      </c>
      <c r="B1363" s="15" t="s">
        <v>329</v>
      </c>
      <c r="C1363" s="15">
        <v>5008</v>
      </c>
      <c r="D1363" s="15">
        <v>390000</v>
      </c>
      <c r="E1363" s="15" t="s">
        <v>414</v>
      </c>
      <c r="F1363" s="15">
        <v>275819</v>
      </c>
      <c r="G1363" s="15" t="s">
        <v>331</v>
      </c>
      <c r="H1363" s="15">
        <v>446.02</v>
      </c>
      <c r="I1363" s="30">
        <v>387.84</v>
      </c>
      <c r="J1363" s="30">
        <v>68.44</v>
      </c>
      <c r="K1363" s="15">
        <v>15.34</v>
      </c>
      <c r="L1363" s="130">
        <v>2</v>
      </c>
    </row>
    <row r="1364" spans="1:12" x14ac:dyDescent="0.2">
      <c r="A1364" s="129">
        <v>30</v>
      </c>
      <c r="B1364" s="15" t="s">
        <v>329</v>
      </c>
      <c r="C1364" s="15">
        <v>5008</v>
      </c>
      <c r="D1364" s="15">
        <v>390000</v>
      </c>
      <c r="E1364" s="15" t="s">
        <v>414</v>
      </c>
      <c r="F1364" s="15">
        <v>275833</v>
      </c>
      <c r="G1364" s="15" t="s">
        <v>111</v>
      </c>
      <c r="H1364" s="15">
        <v>375.88</v>
      </c>
      <c r="I1364" s="30">
        <v>135.02000000000001</v>
      </c>
      <c r="J1364" s="30">
        <v>33.76</v>
      </c>
      <c r="K1364" s="15">
        <v>8.98</v>
      </c>
      <c r="L1364" s="130">
        <v>1</v>
      </c>
    </row>
    <row r="1365" spans="1:12" x14ac:dyDescent="0.2">
      <c r="A1365" s="129">
        <v>30</v>
      </c>
      <c r="B1365" s="15" t="s">
        <v>329</v>
      </c>
      <c r="C1365" s="15">
        <v>5008</v>
      </c>
      <c r="D1365" s="15">
        <v>390000</v>
      </c>
      <c r="E1365" s="15" t="s">
        <v>414</v>
      </c>
      <c r="F1365" s="15">
        <v>275833</v>
      </c>
      <c r="G1365" s="15" t="s">
        <v>127</v>
      </c>
      <c r="H1365" s="15">
        <v>375.88</v>
      </c>
      <c r="I1365" s="30">
        <v>191.83</v>
      </c>
      <c r="J1365" s="30">
        <v>47.96</v>
      </c>
      <c r="K1365" s="15">
        <v>12.76</v>
      </c>
      <c r="L1365" s="130">
        <v>1</v>
      </c>
    </row>
    <row r="1366" spans="1:12" x14ac:dyDescent="0.2">
      <c r="A1366" s="129">
        <v>30</v>
      </c>
      <c r="B1366" s="15" t="s">
        <v>329</v>
      </c>
      <c r="C1366" s="15">
        <v>5008</v>
      </c>
      <c r="D1366" s="15">
        <v>390000</v>
      </c>
      <c r="E1366" s="15" t="s">
        <v>414</v>
      </c>
      <c r="F1366" s="15">
        <v>275834</v>
      </c>
      <c r="G1366" s="15" t="s">
        <v>339</v>
      </c>
      <c r="H1366" s="15">
        <v>1754.5</v>
      </c>
      <c r="I1366" s="30">
        <v>467</v>
      </c>
      <c r="J1366" s="30">
        <v>82.41</v>
      </c>
      <c r="K1366" s="15">
        <v>4.7</v>
      </c>
      <c r="L1366" s="130">
        <v>2</v>
      </c>
    </row>
    <row r="1367" spans="1:12" x14ac:dyDescent="0.2">
      <c r="A1367" s="129">
        <v>30</v>
      </c>
      <c r="B1367" s="15" t="s">
        <v>329</v>
      </c>
      <c r="C1367" s="15">
        <v>5008</v>
      </c>
      <c r="D1367" s="15">
        <v>390000</v>
      </c>
      <c r="E1367" s="15" t="s">
        <v>414</v>
      </c>
      <c r="F1367" s="15">
        <v>275834</v>
      </c>
      <c r="G1367" s="15" t="s">
        <v>332</v>
      </c>
      <c r="H1367" s="15">
        <v>1754.5</v>
      </c>
      <c r="I1367" s="30">
        <v>387.84</v>
      </c>
      <c r="J1367" s="30">
        <v>68.44</v>
      </c>
      <c r="K1367" s="15">
        <v>3.9</v>
      </c>
      <c r="L1367" s="130">
        <v>2</v>
      </c>
    </row>
    <row r="1368" spans="1:12" x14ac:dyDescent="0.2">
      <c r="A1368" s="129">
        <v>30</v>
      </c>
      <c r="B1368" s="15" t="s">
        <v>329</v>
      </c>
      <c r="C1368" s="15">
        <v>5008</v>
      </c>
      <c r="D1368" s="15">
        <v>390000</v>
      </c>
      <c r="E1368" s="15" t="s">
        <v>414</v>
      </c>
      <c r="F1368" s="15">
        <v>275834</v>
      </c>
      <c r="G1368" s="15" t="s">
        <v>117</v>
      </c>
      <c r="H1368" s="15">
        <v>1754.5</v>
      </c>
      <c r="I1368" s="30">
        <v>474.91</v>
      </c>
      <c r="J1368" s="30">
        <v>83.81</v>
      </c>
      <c r="K1368" s="15">
        <v>4.78</v>
      </c>
      <c r="L1368" s="130">
        <v>1</v>
      </c>
    </row>
    <row r="1369" spans="1:12" x14ac:dyDescent="0.2">
      <c r="A1369" s="129">
        <v>30</v>
      </c>
      <c r="B1369" s="15" t="s">
        <v>329</v>
      </c>
      <c r="C1369" s="15">
        <v>5008</v>
      </c>
      <c r="D1369" s="15">
        <v>390000</v>
      </c>
      <c r="E1369" s="15" t="s">
        <v>414</v>
      </c>
      <c r="F1369" s="15">
        <v>275836</v>
      </c>
      <c r="G1369" s="15" t="s">
        <v>331</v>
      </c>
      <c r="H1369" s="15">
        <v>446.02</v>
      </c>
      <c r="I1369" s="30">
        <v>387.84</v>
      </c>
      <c r="J1369" s="30">
        <v>68.44</v>
      </c>
      <c r="K1369" s="15">
        <v>15.34</v>
      </c>
      <c r="L1369" s="130">
        <v>2</v>
      </c>
    </row>
    <row r="1370" spans="1:12" x14ac:dyDescent="0.2">
      <c r="A1370" s="129">
        <v>30</v>
      </c>
      <c r="B1370" s="15" t="s">
        <v>329</v>
      </c>
      <c r="C1370" s="15">
        <v>5008</v>
      </c>
      <c r="D1370" s="15">
        <v>390000</v>
      </c>
      <c r="E1370" s="15" t="s">
        <v>414</v>
      </c>
      <c r="F1370" s="15">
        <v>275842</v>
      </c>
      <c r="G1370" s="15" t="s">
        <v>111</v>
      </c>
      <c r="H1370" s="15">
        <v>375.88</v>
      </c>
      <c r="I1370" s="30">
        <v>135.02000000000001</v>
      </c>
      <c r="J1370" s="30">
        <v>33.76</v>
      </c>
      <c r="K1370" s="15">
        <v>8.98</v>
      </c>
      <c r="L1370" s="130">
        <v>1</v>
      </c>
    </row>
    <row r="1371" spans="1:12" x14ac:dyDescent="0.2">
      <c r="A1371" s="129">
        <v>30</v>
      </c>
      <c r="B1371" s="15" t="s">
        <v>329</v>
      </c>
      <c r="C1371" s="15">
        <v>5008</v>
      </c>
      <c r="D1371" s="15">
        <v>390000</v>
      </c>
      <c r="E1371" s="15" t="s">
        <v>414</v>
      </c>
      <c r="F1371" s="15">
        <v>275842</v>
      </c>
      <c r="G1371" s="15" t="s">
        <v>127</v>
      </c>
      <c r="H1371" s="15">
        <v>375.88</v>
      </c>
      <c r="I1371" s="30">
        <v>191.83</v>
      </c>
      <c r="J1371" s="30">
        <v>47.96</v>
      </c>
      <c r="K1371" s="15">
        <v>12.76</v>
      </c>
      <c r="L1371" s="130">
        <v>1</v>
      </c>
    </row>
    <row r="1372" spans="1:12" x14ac:dyDescent="0.2">
      <c r="A1372" s="129">
        <v>30</v>
      </c>
      <c r="B1372" s="15" t="s">
        <v>329</v>
      </c>
      <c r="C1372" s="15">
        <v>5008</v>
      </c>
      <c r="D1372" s="15">
        <v>390000</v>
      </c>
      <c r="E1372" s="15" t="s">
        <v>414</v>
      </c>
      <c r="F1372" s="15">
        <v>275843</v>
      </c>
      <c r="G1372" s="15" t="s">
        <v>339</v>
      </c>
      <c r="H1372" s="15">
        <v>1187.8699999999999</v>
      </c>
      <c r="I1372" s="30">
        <v>233.5</v>
      </c>
      <c r="J1372" s="30">
        <v>41.21</v>
      </c>
      <c r="K1372" s="15">
        <v>3.47</v>
      </c>
      <c r="L1372" s="130">
        <v>1</v>
      </c>
    </row>
    <row r="1373" spans="1:12" x14ac:dyDescent="0.2">
      <c r="A1373" s="129">
        <v>30</v>
      </c>
      <c r="B1373" s="15" t="s">
        <v>329</v>
      </c>
      <c r="C1373" s="15">
        <v>5008</v>
      </c>
      <c r="D1373" s="15">
        <v>390000</v>
      </c>
      <c r="E1373" s="15" t="s">
        <v>414</v>
      </c>
      <c r="F1373" s="15">
        <v>275843</v>
      </c>
      <c r="G1373" s="15" t="s">
        <v>332</v>
      </c>
      <c r="H1373" s="15">
        <v>1187.8699999999999</v>
      </c>
      <c r="I1373" s="30">
        <v>193.92</v>
      </c>
      <c r="J1373" s="30">
        <v>34.22</v>
      </c>
      <c r="K1373" s="15">
        <v>2.88</v>
      </c>
      <c r="L1373" s="130">
        <v>1</v>
      </c>
    </row>
    <row r="1374" spans="1:12" x14ac:dyDescent="0.2">
      <c r="A1374" s="129">
        <v>30</v>
      </c>
      <c r="B1374" s="15" t="s">
        <v>329</v>
      </c>
      <c r="C1374" s="15">
        <v>5008</v>
      </c>
      <c r="D1374" s="15">
        <v>390000</v>
      </c>
      <c r="E1374" s="15" t="s">
        <v>414</v>
      </c>
      <c r="F1374" s="15">
        <v>275843</v>
      </c>
      <c r="G1374" s="15" t="s">
        <v>117</v>
      </c>
      <c r="H1374" s="15">
        <v>1187.8699999999999</v>
      </c>
      <c r="I1374" s="30">
        <v>474.91</v>
      </c>
      <c r="J1374" s="30">
        <v>83.81</v>
      </c>
      <c r="K1374" s="15">
        <v>7.06</v>
      </c>
      <c r="L1374" s="130">
        <v>1</v>
      </c>
    </row>
    <row r="1375" spans="1:12" x14ac:dyDescent="0.2">
      <c r="A1375" s="129">
        <v>30</v>
      </c>
      <c r="B1375" s="15" t="s">
        <v>329</v>
      </c>
      <c r="C1375" s="15">
        <v>5008</v>
      </c>
      <c r="D1375" s="15">
        <v>390000</v>
      </c>
      <c r="E1375" s="15" t="s">
        <v>414</v>
      </c>
      <c r="F1375" s="15">
        <v>275845</v>
      </c>
      <c r="G1375" s="15" t="s">
        <v>331</v>
      </c>
      <c r="H1375" s="15">
        <v>223.01</v>
      </c>
      <c r="I1375" s="30">
        <v>193.92</v>
      </c>
      <c r="J1375" s="30">
        <v>34.22</v>
      </c>
      <c r="K1375" s="15">
        <v>15.34</v>
      </c>
      <c r="L1375" s="130">
        <v>1</v>
      </c>
    </row>
    <row r="1376" spans="1:12" x14ac:dyDescent="0.2">
      <c r="A1376" s="129">
        <v>30</v>
      </c>
      <c r="B1376" s="15" t="s">
        <v>329</v>
      </c>
      <c r="C1376" s="15">
        <v>5008</v>
      </c>
      <c r="D1376" s="15">
        <v>390000</v>
      </c>
      <c r="E1376" s="15" t="s">
        <v>414</v>
      </c>
      <c r="F1376" s="15">
        <v>275854</v>
      </c>
      <c r="G1376" s="15" t="s">
        <v>111</v>
      </c>
      <c r="H1376" s="15">
        <v>375.88</v>
      </c>
      <c r="I1376" s="30">
        <v>135.02000000000001</v>
      </c>
      <c r="J1376" s="30">
        <v>33.76</v>
      </c>
      <c r="K1376" s="15">
        <v>8.98</v>
      </c>
      <c r="L1376" s="130">
        <v>1</v>
      </c>
    </row>
    <row r="1377" spans="1:12" x14ac:dyDescent="0.2">
      <c r="A1377" s="129">
        <v>30</v>
      </c>
      <c r="B1377" s="15" t="s">
        <v>329</v>
      </c>
      <c r="C1377" s="15">
        <v>5008</v>
      </c>
      <c r="D1377" s="15">
        <v>390000</v>
      </c>
      <c r="E1377" s="15" t="s">
        <v>414</v>
      </c>
      <c r="F1377" s="15">
        <v>275854</v>
      </c>
      <c r="G1377" s="15" t="s">
        <v>127</v>
      </c>
      <c r="H1377" s="15">
        <v>375.88</v>
      </c>
      <c r="I1377" s="30">
        <v>191.83</v>
      </c>
      <c r="J1377" s="30">
        <v>47.96</v>
      </c>
      <c r="K1377" s="15">
        <v>12.76</v>
      </c>
      <c r="L1377" s="130">
        <v>1</v>
      </c>
    </row>
    <row r="1378" spans="1:12" x14ac:dyDescent="0.2">
      <c r="A1378" s="129">
        <v>30</v>
      </c>
      <c r="B1378" s="15" t="s">
        <v>329</v>
      </c>
      <c r="C1378" s="15">
        <v>5008</v>
      </c>
      <c r="D1378" s="15">
        <v>390000</v>
      </c>
      <c r="E1378" s="15" t="s">
        <v>414</v>
      </c>
      <c r="F1378" s="15">
        <v>275855</v>
      </c>
      <c r="G1378" s="15" t="s">
        <v>339</v>
      </c>
      <c r="H1378" s="15">
        <v>1754.5</v>
      </c>
      <c r="I1378" s="30">
        <v>467</v>
      </c>
      <c r="J1378" s="30">
        <v>82.41</v>
      </c>
      <c r="K1378" s="15">
        <v>4.7</v>
      </c>
      <c r="L1378" s="130">
        <v>2</v>
      </c>
    </row>
    <row r="1379" spans="1:12" x14ac:dyDescent="0.2">
      <c r="A1379" s="129">
        <v>30</v>
      </c>
      <c r="B1379" s="15" t="s">
        <v>329</v>
      </c>
      <c r="C1379" s="15">
        <v>5008</v>
      </c>
      <c r="D1379" s="15">
        <v>390000</v>
      </c>
      <c r="E1379" s="15" t="s">
        <v>414</v>
      </c>
      <c r="F1379" s="15">
        <v>275855</v>
      </c>
      <c r="G1379" s="15" t="s">
        <v>332</v>
      </c>
      <c r="H1379" s="15">
        <v>1754.5</v>
      </c>
      <c r="I1379" s="30">
        <v>387.84</v>
      </c>
      <c r="J1379" s="30">
        <v>68.44</v>
      </c>
      <c r="K1379" s="15">
        <v>3.9</v>
      </c>
      <c r="L1379" s="130">
        <v>2</v>
      </c>
    </row>
    <row r="1380" spans="1:12" x14ac:dyDescent="0.2">
      <c r="A1380" s="129">
        <v>30</v>
      </c>
      <c r="B1380" s="15" t="s">
        <v>329</v>
      </c>
      <c r="C1380" s="15">
        <v>5008</v>
      </c>
      <c r="D1380" s="15">
        <v>390000</v>
      </c>
      <c r="E1380" s="15" t="s">
        <v>414</v>
      </c>
      <c r="F1380" s="15">
        <v>275855</v>
      </c>
      <c r="G1380" s="15" t="s">
        <v>117</v>
      </c>
      <c r="H1380" s="15">
        <v>1754.5</v>
      </c>
      <c r="I1380" s="30">
        <v>474.91</v>
      </c>
      <c r="J1380" s="30">
        <v>83.81</v>
      </c>
      <c r="K1380" s="15">
        <v>4.78</v>
      </c>
      <c r="L1380" s="130">
        <v>1</v>
      </c>
    </row>
    <row r="1381" spans="1:12" x14ac:dyDescent="0.2">
      <c r="A1381" s="129">
        <v>30</v>
      </c>
      <c r="B1381" s="15" t="s">
        <v>329</v>
      </c>
      <c r="C1381" s="15">
        <v>5008</v>
      </c>
      <c r="D1381" s="15">
        <v>390000</v>
      </c>
      <c r="E1381" s="15" t="s">
        <v>414</v>
      </c>
      <c r="F1381" s="15">
        <v>275857</v>
      </c>
      <c r="G1381" s="15" t="s">
        <v>331</v>
      </c>
      <c r="H1381" s="15">
        <v>446.02</v>
      </c>
      <c r="I1381" s="30">
        <v>387.84</v>
      </c>
      <c r="J1381" s="30">
        <v>68.44</v>
      </c>
      <c r="K1381" s="15">
        <v>15.34</v>
      </c>
      <c r="L1381" s="130">
        <v>2</v>
      </c>
    </row>
    <row r="1382" spans="1:12" x14ac:dyDescent="0.2">
      <c r="A1382" s="129">
        <v>30</v>
      </c>
      <c r="B1382" s="15" t="s">
        <v>329</v>
      </c>
      <c r="C1382" s="15">
        <v>5008</v>
      </c>
      <c r="D1382" s="15">
        <v>390000</v>
      </c>
      <c r="E1382" s="15" t="s">
        <v>414</v>
      </c>
      <c r="F1382" s="15">
        <v>275858</v>
      </c>
      <c r="G1382" s="15" t="s">
        <v>127</v>
      </c>
      <c r="H1382" s="15">
        <v>20256.13</v>
      </c>
      <c r="I1382" s="30">
        <v>213.24</v>
      </c>
      <c r="J1382" s="30">
        <v>53.31</v>
      </c>
      <c r="K1382" s="15">
        <v>0.26</v>
      </c>
      <c r="L1382" s="130">
        <v>1</v>
      </c>
    </row>
    <row r="1383" spans="1:12" x14ac:dyDescent="0.2">
      <c r="A1383" s="129">
        <v>30</v>
      </c>
      <c r="B1383" s="15" t="s">
        <v>329</v>
      </c>
      <c r="C1383" s="15">
        <v>5008</v>
      </c>
      <c r="D1383" s="15">
        <v>390000</v>
      </c>
      <c r="E1383" s="15" t="s">
        <v>414</v>
      </c>
      <c r="F1383" s="15">
        <v>275858</v>
      </c>
      <c r="G1383" s="15" t="s">
        <v>339</v>
      </c>
      <c r="H1383" s="15">
        <v>20256.13</v>
      </c>
      <c r="I1383" s="30">
        <v>777.67</v>
      </c>
      <c r="J1383" s="30">
        <v>137.24</v>
      </c>
      <c r="K1383" s="15">
        <v>0.68</v>
      </c>
      <c r="L1383" s="130">
        <v>3</v>
      </c>
    </row>
    <row r="1384" spans="1:12" x14ac:dyDescent="0.2">
      <c r="A1384" s="129">
        <v>30</v>
      </c>
      <c r="B1384" s="15" t="s">
        <v>329</v>
      </c>
      <c r="C1384" s="15">
        <v>5008</v>
      </c>
      <c r="D1384" s="15">
        <v>390000</v>
      </c>
      <c r="E1384" s="15" t="s">
        <v>414</v>
      </c>
      <c r="F1384" s="15">
        <v>275883</v>
      </c>
      <c r="G1384" s="15" t="s">
        <v>331</v>
      </c>
      <c r="H1384" s="15">
        <v>446.02</v>
      </c>
      <c r="I1384" s="30">
        <v>387.84</v>
      </c>
      <c r="J1384" s="30">
        <v>68.44</v>
      </c>
      <c r="K1384" s="15">
        <v>15.34</v>
      </c>
      <c r="L1384" s="130">
        <v>2</v>
      </c>
    </row>
    <row r="1385" spans="1:12" x14ac:dyDescent="0.2">
      <c r="A1385" s="129">
        <v>30</v>
      </c>
      <c r="B1385" s="15" t="s">
        <v>329</v>
      </c>
      <c r="C1385" s="15">
        <v>5008</v>
      </c>
      <c r="D1385" s="15">
        <v>390000</v>
      </c>
      <c r="E1385" s="15" t="s">
        <v>414</v>
      </c>
      <c r="F1385" s="15">
        <v>275956</v>
      </c>
      <c r="G1385" s="15" t="s">
        <v>111</v>
      </c>
      <c r="H1385" s="15">
        <v>5224.7299999999996</v>
      </c>
      <c r="I1385" s="30">
        <v>135.02000000000001</v>
      </c>
      <c r="J1385" s="30">
        <v>33.76</v>
      </c>
      <c r="K1385" s="15">
        <v>0.65</v>
      </c>
      <c r="L1385" s="130">
        <v>1</v>
      </c>
    </row>
    <row r="1386" spans="1:12" x14ac:dyDescent="0.2">
      <c r="A1386" s="129">
        <v>30</v>
      </c>
      <c r="B1386" s="15" t="s">
        <v>329</v>
      </c>
      <c r="C1386" s="15">
        <v>5008</v>
      </c>
      <c r="D1386" s="15">
        <v>390000</v>
      </c>
      <c r="E1386" s="15" t="s">
        <v>414</v>
      </c>
      <c r="F1386" s="15">
        <v>275957</v>
      </c>
      <c r="G1386" s="15" t="s">
        <v>331</v>
      </c>
      <c r="H1386" s="15">
        <v>10246.780000000001</v>
      </c>
      <c r="I1386" s="30">
        <v>209.75</v>
      </c>
      <c r="J1386" s="30">
        <v>37.020000000000003</v>
      </c>
      <c r="K1386" s="15">
        <v>0.36</v>
      </c>
      <c r="L1386" s="130">
        <v>1</v>
      </c>
    </row>
    <row r="1387" spans="1:12" x14ac:dyDescent="0.2">
      <c r="A1387" s="129">
        <v>30</v>
      </c>
      <c r="B1387" s="15" t="s">
        <v>329</v>
      </c>
      <c r="C1387" s="15">
        <v>5008</v>
      </c>
      <c r="D1387" s="15">
        <v>390000</v>
      </c>
      <c r="E1387" s="15" t="s">
        <v>414</v>
      </c>
      <c r="F1387" s="15">
        <v>275957</v>
      </c>
      <c r="G1387" s="15" t="s">
        <v>332</v>
      </c>
      <c r="H1387" s="15">
        <v>10246.780000000001</v>
      </c>
      <c r="I1387" s="30">
        <v>209.75</v>
      </c>
      <c r="J1387" s="30">
        <v>37.020000000000003</v>
      </c>
      <c r="K1387" s="15">
        <v>0.36</v>
      </c>
      <c r="L1387" s="130">
        <v>1</v>
      </c>
    </row>
    <row r="1388" spans="1:12" x14ac:dyDescent="0.2">
      <c r="A1388" s="129">
        <v>30</v>
      </c>
      <c r="B1388" s="15" t="s">
        <v>329</v>
      </c>
      <c r="C1388" s="15">
        <v>5008</v>
      </c>
      <c r="D1388" s="15">
        <v>390000</v>
      </c>
      <c r="E1388" s="15" t="s">
        <v>414</v>
      </c>
      <c r="F1388" s="15">
        <v>275957</v>
      </c>
      <c r="G1388" s="15" t="s">
        <v>339</v>
      </c>
      <c r="H1388" s="15">
        <v>10246.780000000001</v>
      </c>
      <c r="I1388" s="30">
        <v>259.22000000000003</v>
      </c>
      <c r="J1388" s="30">
        <v>45.75</v>
      </c>
      <c r="K1388" s="15">
        <v>0.45</v>
      </c>
      <c r="L1388" s="130">
        <v>1</v>
      </c>
    </row>
    <row r="1389" spans="1:12" x14ac:dyDescent="0.2">
      <c r="A1389" s="129">
        <v>30</v>
      </c>
      <c r="B1389" s="15" t="s">
        <v>329</v>
      </c>
      <c r="C1389" s="15">
        <v>5008</v>
      </c>
      <c r="D1389" s="15">
        <v>390000</v>
      </c>
      <c r="E1389" s="15" t="s">
        <v>414</v>
      </c>
      <c r="F1389" s="15">
        <v>275957</v>
      </c>
      <c r="G1389" s="15" t="s">
        <v>117</v>
      </c>
      <c r="H1389" s="15">
        <v>10246.780000000001</v>
      </c>
      <c r="I1389" s="30">
        <v>519.44000000000005</v>
      </c>
      <c r="J1389" s="30">
        <v>91.67</v>
      </c>
      <c r="K1389" s="15">
        <v>0.89</v>
      </c>
      <c r="L1389" s="130">
        <v>1</v>
      </c>
    </row>
    <row r="1390" spans="1:12" x14ac:dyDescent="0.2">
      <c r="A1390" s="129">
        <v>30</v>
      </c>
      <c r="B1390" s="15" t="s">
        <v>329</v>
      </c>
      <c r="C1390" s="15">
        <v>5008</v>
      </c>
      <c r="D1390" s="15">
        <v>390000</v>
      </c>
      <c r="E1390" s="15" t="s">
        <v>414</v>
      </c>
      <c r="F1390" s="15">
        <v>275985</v>
      </c>
      <c r="G1390" s="15" t="s">
        <v>332</v>
      </c>
      <c r="H1390" s="15">
        <v>9069.56</v>
      </c>
      <c r="I1390" s="30">
        <v>419.51</v>
      </c>
      <c r="J1390" s="30">
        <v>74.03</v>
      </c>
      <c r="K1390" s="15">
        <v>0.82</v>
      </c>
      <c r="L1390" s="130">
        <v>2</v>
      </c>
    </row>
    <row r="1391" spans="1:12" x14ac:dyDescent="0.2">
      <c r="A1391" s="129">
        <v>30</v>
      </c>
      <c r="B1391" s="15" t="s">
        <v>329</v>
      </c>
      <c r="C1391" s="15">
        <v>5008</v>
      </c>
      <c r="D1391" s="15">
        <v>390000</v>
      </c>
      <c r="E1391" s="15" t="s">
        <v>414</v>
      </c>
      <c r="F1391" s="15">
        <v>276006</v>
      </c>
      <c r="G1391" s="15" t="s">
        <v>331</v>
      </c>
      <c r="H1391" s="15">
        <v>8376.2099999999991</v>
      </c>
      <c r="I1391" s="30">
        <v>209.75</v>
      </c>
      <c r="J1391" s="30">
        <v>37.020000000000003</v>
      </c>
      <c r="K1391" s="15">
        <v>0.44</v>
      </c>
      <c r="L1391" s="130">
        <v>1</v>
      </c>
    </row>
    <row r="1392" spans="1:12" x14ac:dyDescent="0.2">
      <c r="A1392" s="129">
        <v>30</v>
      </c>
      <c r="B1392" s="15" t="s">
        <v>329</v>
      </c>
      <c r="C1392" s="15">
        <v>5008</v>
      </c>
      <c r="D1392" s="15">
        <v>390000</v>
      </c>
      <c r="E1392" s="15" t="s">
        <v>414</v>
      </c>
      <c r="F1392" s="15">
        <v>276006</v>
      </c>
      <c r="G1392" s="15" t="s">
        <v>332</v>
      </c>
      <c r="H1392" s="15">
        <v>8376.2099999999991</v>
      </c>
      <c r="I1392" s="30">
        <v>209.75</v>
      </c>
      <c r="J1392" s="30">
        <v>37.020000000000003</v>
      </c>
      <c r="K1392" s="15">
        <v>0.44</v>
      </c>
      <c r="L1392" s="130">
        <v>1</v>
      </c>
    </row>
    <row r="1393" spans="1:12" x14ac:dyDescent="0.2">
      <c r="A1393" s="129">
        <v>30</v>
      </c>
      <c r="B1393" s="15" t="s">
        <v>329</v>
      </c>
      <c r="C1393" s="15">
        <v>5008</v>
      </c>
      <c r="D1393" s="15">
        <v>390000</v>
      </c>
      <c r="E1393" s="15" t="s">
        <v>414</v>
      </c>
      <c r="F1393" s="15">
        <v>276006</v>
      </c>
      <c r="G1393" s="15" t="s">
        <v>127</v>
      </c>
      <c r="H1393" s="15">
        <v>8376.2099999999991</v>
      </c>
      <c r="I1393" s="30">
        <v>213.24</v>
      </c>
      <c r="J1393" s="30">
        <v>53.31</v>
      </c>
      <c r="K1393" s="15">
        <v>0.64</v>
      </c>
      <c r="L1393" s="130">
        <v>1</v>
      </c>
    </row>
    <row r="1394" spans="1:12" x14ac:dyDescent="0.2">
      <c r="A1394" s="129">
        <v>30</v>
      </c>
      <c r="B1394" s="15" t="s">
        <v>329</v>
      </c>
      <c r="C1394" s="15">
        <v>5008</v>
      </c>
      <c r="D1394" s="15">
        <v>390000</v>
      </c>
      <c r="E1394" s="15" t="s">
        <v>414</v>
      </c>
      <c r="F1394" s="15">
        <v>276006</v>
      </c>
      <c r="G1394" s="15" t="s">
        <v>339</v>
      </c>
      <c r="H1394" s="15">
        <v>8376.2099999999991</v>
      </c>
      <c r="I1394" s="30">
        <v>259.22000000000003</v>
      </c>
      <c r="J1394" s="30">
        <v>45.75</v>
      </c>
      <c r="K1394" s="15">
        <v>0.55000000000000004</v>
      </c>
      <c r="L1394" s="130">
        <v>1</v>
      </c>
    </row>
    <row r="1395" spans="1:12" x14ac:dyDescent="0.2">
      <c r="A1395" s="129">
        <v>30</v>
      </c>
      <c r="B1395" s="15" t="s">
        <v>329</v>
      </c>
      <c r="C1395" s="15">
        <v>5008</v>
      </c>
      <c r="D1395" s="15">
        <v>390000</v>
      </c>
      <c r="E1395" s="15" t="s">
        <v>414</v>
      </c>
      <c r="F1395" s="15">
        <v>276006</v>
      </c>
      <c r="G1395" s="15" t="s">
        <v>333</v>
      </c>
      <c r="H1395" s="15">
        <v>8376.2099999999991</v>
      </c>
      <c r="I1395" s="30">
        <v>518.45000000000005</v>
      </c>
      <c r="J1395" s="30">
        <v>91.49</v>
      </c>
      <c r="K1395" s="15">
        <v>1.0900000000000001</v>
      </c>
      <c r="L1395" s="130">
        <v>2</v>
      </c>
    </row>
    <row r="1396" spans="1:12" x14ac:dyDescent="0.2">
      <c r="A1396" s="129">
        <v>30</v>
      </c>
      <c r="B1396" s="15" t="s">
        <v>329</v>
      </c>
      <c r="C1396" s="15">
        <v>5008</v>
      </c>
      <c r="D1396" s="15">
        <v>390000</v>
      </c>
      <c r="E1396" s="15" t="s">
        <v>414</v>
      </c>
      <c r="F1396" s="15">
        <v>276006</v>
      </c>
      <c r="G1396" s="15" t="s">
        <v>117</v>
      </c>
      <c r="H1396" s="15">
        <v>8376.2099999999991</v>
      </c>
      <c r="I1396" s="30">
        <v>519.44000000000005</v>
      </c>
      <c r="J1396" s="30">
        <v>91.67</v>
      </c>
      <c r="K1396" s="15">
        <v>1.0900000000000001</v>
      </c>
      <c r="L1396" s="130">
        <v>1</v>
      </c>
    </row>
    <row r="1397" spans="1:12" x14ac:dyDescent="0.2">
      <c r="A1397" s="129">
        <v>30</v>
      </c>
      <c r="B1397" s="15" t="s">
        <v>329</v>
      </c>
      <c r="C1397" s="15">
        <v>5008</v>
      </c>
      <c r="D1397" s="15">
        <v>390000</v>
      </c>
      <c r="E1397" s="15" t="s">
        <v>414</v>
      </c>
      <c r="F1397" s="15">
        <v>276027</v>
      </c>
      <c r="G1397" s="15" t="s">
        <v>331</v>
      </c>
      <c r="H1397" s="15">
        <v>19877.36</v>
      </c>
      <c r="I1397" s="30">
        <v>209.75</v>
      </c>
      <c r="J1397" s="30">
        <v>37.020000000000003</v>
      </c>
      <c r="K1397" s="15">
        <v>0.19</v>
      </c>
      <c r="L1397" s="130">
        <v>1</v>
      </c>
    </row>
    <row r="1398" spans="1:12" x14ac:dyDescent="0.2">
      <c r="A1398" s="129">
        <v>30</v>
      </c>
      <c r="B1398" s="15" t="s">
        <v>329</v>
      </c>
      <c r="C1398" s="15">
        <v>5008</v>
      </c>
      <c r="D1398" s="15">
        <v>390000</v>
      </c>
      <c r="E1398" s="15" t="s">
        <v>414</v>
      </c>
      <c r="F1398" s="15">
        <v>276027</v>
      </c>
      <c r="G1398" s="15" t="s">
        <v>339</v>
      </c>
      <c r="H1398" s="15">
        <v>19877.36</v>
      </c>
      <c r="I1398" s="30">
        <v>518.45000000000005</v>
      </c>
      <c r="J1398" s="30">
        <v>91.49</v>
      </c>
      <c r="K1398" s="15">
        <v>0.46</v>
      </c>
      <c r="L1398" s="130">
        <v>2</v>
      </c>
    </row>
    <row r="1399" spans="1:12" x14ac:dyDescent="0.2">
      <c r="A1399" s="129">
        <v>30</v>
      </c>
      <c r="B1399" s="15" t="s">
        <v>329</v>
      </c>
      <c r="C1399" s="15">
        <v>5008</v>
      </c>
      <c r="D1399" s="15">
        <v>390000</v>
      </c>
      <c r="E1399" s="15" t="s">
        <v>414</v>
      </c>
      <c r="F1399" s="15">
        <v>276040</v>
      </c>
      <c r="G1399" s="15" t="s">
        <v>331</v>
      </c>
      <c r="H1399" s="15">
        <v>24173.63</v>
      </c>
      <c r="I1399" s="30">
        <v>209.75</v>
      </c>
      <c r="J1399" s="30">
        <v>37.020000000000003</v>
      </c>
      <c r="K1399" s="15">
        <v>0.15</v>
      </c>
      <c r="L1399" s="130">
        <v>1</v>
      </c>
    </row>
    <row r="1400" spans="1:12" x14ac:dyDescent="0.2">
      <c r="A1400" s="129">
        <v>30</v>
      </c>
      <c r="B1400" s="15" t="s">
        <v>329</v>
      </c>
      <c r="C1400" s="15">
        <v>5008</v>
      </c>
      <c r="D1400" s="15">
        <v>390000</v>
      </c>
      <c r="E1400" s="15" t="s">
        <v>414</v>
      </c>
      <c r="F1400" s="15">
        <v>276040</v>
      </c>
      <c r="G1400" s="15" t="s">
        <v>333</v>
      </c>
      <c r="H1400" s="15">
        <v>24173.63</v>
      </c>
      <c r="I1400" s="30">
        <v>259.22000000000003</v>
      </c>
      <c r="J1400" s="30">
        <v>45.75</v>
      </c>
      <c r="K1400" s="15">
        <v>0.19</v>
      </c>
      <c r="L1400" s="130">
        <v>1</v>
      </c>
    </row>
    <row r="1401" spans="1:12" x14ac:dyDescent="0.2">
      <c r="A1401" s="129">
        <v>30</v>
      </c>
      <c r="B1401" s="15" t="s">
        <v>329</v>
      </c>
      <c r="C1401" s="15">
        <v>5008</v>
      </c>
      <c r="D1401" s="15">
        <v>390000</v>
      </c>
      <c r="E1401" s="15" t="s">
        <v>414</v>
      </c>
      <c r="F1401" s="15">
        <v>276041</v>
      </c>
      <c r="G1401" s="15" t="s">
        <v>331</v>
      </c>
      <c r="H1401" s="15">
        <v>17547.59</v>
      </c>
      <c r="I1401" s="30">
        <v>209.75</v>
      </c>
      <c r="J1401" s="30">
        <v>37.020000000000003</v>
      </c>
      <c r="K1401" s="15">
        <v>0.21</v>
      </c>
      <c r="L1401" s="130">
        <v>1</v>
      </c>
    </row>
    <row r="1402" spans="1:12" x14ac:dyDescent="0.2">
      <c r="A1402" s="129">
        <v>30</v>
      </c>
      <c r="B1402" s="15" t="s">
        <v>329</v>
      </c>
      <c r="C1402" s="15">
        <v>5008</v>
      </c>
      <c r="D1402" s="15">
        <v>390000</v>
      </c>
      <c r="E1402" s="15" t="s">
        <v>414</v>
      </c>
      <c r="F1402" s="15">
        <v>276041</v>
      </c>
      <c r="G1402" s="15" t="s">
        <v>333</v>
      </c>
      <c r="H1402" s="15">
        <v>17547.59</v>
      </c>
      <c r="I1402" s="30">
        <v>259.22000000000003</v>
      </c>
      <c r="J1402" s="30">
        <v>45.75</v>
      </c>
      <c r="K1402" s="15">
        <v>0.26</v>
      </c>
      <c r="L1402" s="130">
        <v>1</v>
      </c>
    </row>
    <row r="1403" spans="1:12" x14ac:dyDescent="0.2">
      <c r="A1403" s="129">
        <v>30</v>
      </c>
      <c r="B1403" s="15" t="s">
        <v>329</v>
      </c>
      <c r="C1403" s="15">
        <v>5008</v>
      </c>
      <c r="D1403" s="15">
        <v>390000</v>
      </c>
      <c r="E1403" s="15" t="s">
        <v>414</v>
      </c>
      <c r="F1403" s="15">
        <v>276058</v>
      </c>
      <c r="G1403" s="15" t="s">
        <v>331</v>
      </c>
      <c r="H1403" s="15">
        <v>4437.22</v>
      </c>
      <c r="I1403" s="30">
        <v>209.75</v>
      </c>
      <c r="J1403" s="30">
        <v>37.020000000000003</v>
      </c>
      <c r="K1403" s="15">
        <v>0.83</v>
      </c>
      <c r="L1403" s="130">
        <v>1</v>
      </c>
    </row>
    <row r="1404" spans="1:12" x14ac:dyDescent="0.2">
      <c r="A1404" s="129">
        <v>30</v>
      </c>
      <c r="B1404" s="15" t="s">
        <v>329</v>
      </c>
      <c r="C1404" s="15">
        <v>5008</v>
      </c>
      <c r="D1404" s="15">
        <v>390000</v>
      </c>
      <c r="E1404" s="15" t="s">
        <v>414</v>
      </c>
      <c r="F1404" s="15">
        <v>276063</v>
      </c>
      <c r="G1404" s="15" t="s">
        <v>331</v>
      </c>
      <c r="H1404" s="15">
        <v>9635.1299999999992</v>
      </c>
      <c r="I1404" s="30">
        <v>209.75</v>
      </c>
      <c r="J1404" s="30">
        <v>37.020000000000003</v>
      </c>
      <c r="K1404" s="15">
        <v>0.38</v>
      </c>
      <c r="L1404" s="130">
        <v>1</v>
      </c>
    </row>
    <row r="1405" spans="1:12" x14ac:dyDescent="0.2">
      <c r="A1405" s="129">
        <v>30</v>
      </c>
      <c r="B1405" s="15" t="s">
        <v>329</v>
      </c>
      <c r="C1405" s="15">
        <v>5008</v>
      </c>
      <c r="D1405" s="15">
        <v>390000</v>
      </c>
      <c r="E1405" s="15" t="s">
        <v>414</v>
      </c>
      <c r="F1405" s="15">
        <v>276063</v>
      </c>
      <c r="G1405" s="15" t="s">
        <v>333</v>
      </c>
      <c r="H1405" s="15">
        <v>9635.1299999999992</v>
      </c>
      <c r="I1405" s="30">
        <v>259.22000000000003</v>
      </c>
      <c r="J1405" s="30">
        <v>45.75</v>
      </c>
      <c r="K1405" s="15">
        <v>0.47</v>
      </c>
      <c r="L1405" s="130">
        <v>1</v>
      </c>
    </row>
    <row r="1406" spans="1:12" x14ac:dyDescent="0.2">
      <c r="A1406" s="129">
        <v>30</v>
      </c>
      <c r="B1406" s="15" t="s">
        <v>329</v>
      </c>
      <c r="C1406" s="15">
        <v>5008</v>
      </c>
      <c r="D1406" s="15">
        <v>390000</v>
      </c>
      <c r="E1406" s="15" t="s">
        <v>414</v>
      </c>
      <c r="F1406" s="15">
        <v>276093</v>
      </c>
      <c r="G1406" s="15" t="s">
        <v>339</v>
      </c>
      <c r="H1406" s="15">
        <v>15398.52</v>
      </c>
      <c r="I1406" s="30">
        <v>259.22000000000003</v>
      </c>
      <c r="J1406" s="30">
        <v>45.75</v>
      </c>
      <c r="K1406" s="15">
        <v>0.3</v>
      </c>
      <c r="L1406" s="130">
        <v>1</v>
      </c>
    </row>
    <row r="1407" spans="1:12" x14ac:dyDescent="0.2">
      <c r="A1407" s="129">
        <v>30</v>
      </c>
      <c r="B1407" s="15" t="s">
        <v>329</v>
      </c>
      <c r="C1407" s="15">
        <v>5008</v>
      </c>
      <c r="D1407" s="15">
        <v>390000</v>
      </c>
      <c r="E1407" s="15" t="s">
        <v>414</v>
      </c>
      <c r="F1407" s="15">
        <v>276094</v>
      </c>
      <c r="G1407" s="15" t="s">
        <v>333</v>
      </c>
      <c r="H1407" s="15">
        <v>9272.77</v>
      </c>
      <c r="I1407" s="30">
        <v>259.22000000000003</v>
      </c>
      <c r="J1407" s="30">
        <v>45.75</v>
      </c>
      <c r="K1407" s="15">
        <v>0.49</v>
      </c>
      <c r="L1407" s="130">
        <v>1</v>
      </c>
    </row>
    <row r="1408" spans="1:12" x14ac:dyDescent="0.2">
      <c r="A1408" s="129">
        <v>30</v>
      </c>
      <c r="B1408" s="15" t="s">
        <v>329</v>
      </c>
      <c r="C1408" s="15">
        <v>5008</v>
      </c>
      <c r="D1408" s="15">
        <v>390000</v>
      </c>
      <c r="E1408" s="15" t="s">
        <v>414</v>
      </c>
      <c r="F1408" s="15">
        <v>276109</v>
      </c>
      <c r="G1408" s="15" t="s">
        <v>331</v>
      </c>
      <c r="H1408" s="15">
        <v>10784.45</v>
      </c>
      <c r="I1408" s="30">
        <v>629.26</v>
      </c>
      <c r="J1408" s="30">
        <v>111.05</v>
      </c>
      <c r="K1408" s="15">
        <v>1.03</v>
      </c>
      <c r="L1408" s="130">
        <v>3</v>
      </c>
    </row>
    <row r="1409" spans="1:12" x14ac:dyDescent="0.2">
      <c r="A1409" s="129">
        <v>30</v>
      </c>
      <c r="B1409" s="15" t="s">
        <v>329</v>
      </c>
      <c r="C1409" s="15">
        <v>5008</v>
      </c>
      <c r="D1409" s="15">
        <v>390000</v>
      </c>
      <c r="E1409" s="15" t="s">
        <v>414</v>
      </c>
      <c r="F1409" s="15">
        <v>276109</v>
      </c>
      <c r="G1409" s="15" t="s">
        <v>339</v>
      </c>
      <c r="H1409" s="15">
        <v>10784.45</v>
      </c>
      <c r="I1409" s="30">
        <v>259.22000000000003</v>
      </c>
      <c r="J1409" s="30">
        <v>45.75</v>
      </c>
      <c r="K1409" s="15">
        <v>0.42</v>
      </c>
      <c r="L1409" s="130">
        <v>1</v>
      </c>
    </row>
    <row r="1410" spans="1:12" x14ac:dyDescent="0.2">
      <c r="A1410" s="129">
        <v>30</v>
      </c>
      <c r="B1410" s="15" t="s">
        <v>329</v>
      </c>
      <c r="C1410" s="15">
        <v>5008</v>
      </c>
      <c r="D1410" s="15">
        <v>390000</v>
      </c>
      <c r="E1410" s="15" t="s">
        <v>414</v>
      </c>
      <c r="F1410" s="15">
        <v>276109</v>
      </c>
      <c r="G1410" s="15" t="s">
        <v>333</v>
      </c>
      <c r="H1410" s="15">
        <v>10784.45</v>
      </c>
      <c r="I1410" s="30">
        <v>259.22000000000003</v>
      </c>
      <c r="J1410" s="30">
        <v>45.75</v>
      </c>
      <c r="K1410" s="15">
        <v>0.42</v>
      </c>
      <c r="L1410" s="130">
        <v>1</v>
      </c>
    </row>
    <row r="1411" spans="1:12" x14ac:dyDescent="0.2">
      <c r="A1411" s="129">
        <v>30</v>
      </c>
      <c r="B1411" s="15" t="s">
        <v>329</v>
      </c>
      <c r="C1411" s="15">
        <v>5008</v>
      </c>
      <c r="D1411" s="15">
        <v>390000</v>
      </c>
      <c r="E1411" s="15" t="s">
        <v>414</v>
      </c>
      <c r="F1411" s="15">
        <v>276148</v>
      </c>
      <c r="G1411" s="15" t="s">
        <v>331</v>
      </c>
      <c r="H1411" s="15">
        <v>6574.8</v>
      </c>
      <c r="I1411" s="30">
        <v>209.75</v>
      </c>
      <c r="J1411" s="30">
        <v>37.020000000000003</v>
      </c>
      <c r="K1411" s="15">
        <v>0.56000000000000005</v>
      </c>
      <c r="L1411" s="130">
        <v>1</v>
      </c>
    </row>
    <row r="1412" spans="1:12" x14ac:dyDescent="0.2">
      <c r="A1412" s="129">
        <v>30</v>
      </c>
      <c r="B1412" s="15" t="s">
        <v>329</v>
      </c>
      <c r="C1412" s="15">
        <v>5008</v>
      </c>
      <c r="D1412" s="15">
        <v>390000</v>
      </c>
      <c r="E1412" s="15" t="s">
        <v>414</v>
      </c>
      <c r="F1412" s="15">
        <v>276148</v>
      </c>
      <c r="G1412" s="15" t="s">
        <v>332</v>
      </c>
      <c r="H1412" s="15">
        <v>6574.8</v>
      </c>
      <c r="I1412" s="30">
        <v>209.75</v>
      </c>
      <c r="J1412" s="30">
        <v>37.020000000000003</v>
      </c>
      <c r="K1412" s="15">
        <v>0.56000000000000005</v>
      </c>
      <c r="L1412" s="130">
        <v>1</v>
      </c>
    </row>
    <row r="1413" spans="1:12" x14ac:dyDescent="0.2">
      <c r="A1413" s="129">
        <v>30</v>
      </c>
      <c r="B1413" s="15" t="s">
        <v>329</v>
      </c>
      <c r="C1413" s="15">
        <v>5008</v>
      </c>
      <c r="D1413" s="15">
        <v>390000</v>
      </c>
      <c r="E1413" s="15" t="s">
        <v>414</v>
      </c>
      <c r="F1413" s="15">
        <v>276148</v>
      </c>
      <c r="G1413" s="15" t="s">
        <v>127</v>
      </c>
      <c r="H1413" s="15">
        <v>6574.8</v>
      </c>
      <c r="I1413" s="30">
        <v>213.24</v>
      </c>
      <c r="J1413" s="30">
        <v>53.31</v>
      </c>
      <c r="K1413" s="15">
        <v>0.81</v>
      </c>
      <c r="L1413" s="130">
        <v>1</v>
      </c>
    </row>
    <row r="1414" spans="1:12" x14ac:dyDescent="0.2">
      <c r="A1414" s="129">
        <v>30</v>
      </c>
      <c r="B1414" s="15" t="s">
        <v>329</v>
      </c>
      <c r="C1414" s="15">
        <v>5008</v>
      </c>
      <c r="D1414" s="15">
        <v>390000</v>
      </c>
      <c r="E1414" s="15" t="s">
        <v>414</v>
      </c>
      <c r="F1414" s="15">
        <v>276148</v>
      </c>
      <c r="G1414" s="15" t="s">
        <v>339</v>
      </c>
      <c r="H1414" s="15">
        <v>6574.8</v>
      </c>
      <c r="I1414" s="30">
        <v>259.22000000000003</v>
      </c>
      <c r="J1414" s="30">
        <v>45.75</v>
      </c>
      <c r="K1414" s="15">
        <v>0.7</v>
      </c>
      <c r="L1414" s="130">
        <v>1</v>
      </c>
    </row>
    <row r="1415" spans="1:12" x14ac:dyDescent="0.2">
      <c r="A1415" s="129">
        <v>30</v>
      </c>
      <c r="B1415" s="15" t="s">
        <v>329</v>
      </c>
      <c r="C1415" s="15">
        <v>5008</v>
      </c>
      <c r="D1415" s="15">
        <v>390000</v>
      </c>
      <c r="E1415" s="15" t="s">
        <v>414</v>
      </c>
      <c r="F1415" s="15">
        <v>276148</v>
      </c>
      <c r="G1415" s="15" t="s">
        <v>333</v>
      </c>
      <c r="H1415" s="15">
        <v>6574.8</v>
      </c>
      <c r="I1415" s="30">
        <v>518.45000000000005</v>
      </c>
      <c r="J1415" s="30">
        <v>91.49</v>
      </c>
      <c r="K1415" s="15">
        <v>1.39</v>
      </c>
      <c r="L1415" s="130">
        <v>2</v>
      </c>
    </row>
    <row r="1416" spans="1:12" x14ac:dyDescent="0.2">
      <c r="A1416" s="129">
        <v>30</v>
      </c>
      <c r="B1416" s="15" t="s">
        <v>329</v>
      </c>
      <c r="C1416" s="15">
        <v>5008</v>
      </c>
      <c r="D1416" s="15">
        <v>390000</v>
      </c>
      <c r="E1416" s="15" t="s">
        <v>414</v>
      </c>
      <c r="F1416" s="15">
        <v>276157</v>
      </c>
      <c r="G1416" s="15" t="s">
        <v>111</v>
      </c>
      <c r="H1416" s="15">
        <v>17155.830000000002</v>
      </c>
      <c r="I1416" s="30">
        <v>270.05</v>
      </c>
      <c r="J1416" s="30">
        <v>67.510000000000005</v>
      </c>
      <c r="K1416" s="15">
        <v>0.39</v>
      </c>
      <c r="L1416" s="130">
        <v>2</v>
      </c>
    </row>
    <row r="1417" spans="1:12" x14ac:dyDescent="0.2">
      <c r="A1417" s="129">
        <v>30</v>
      </c>
      <c r="B1417" s="15" t="s">
        <v>329</v>
      </c>
      <c r="C1417" s="15">
        <v>5008</v>
      </c>
      <c r="D1417" s="15">
        <v>390000</v>
      </c>
      <c r="E1417" s="15" t="s">
        <v>414</v>
      </c>
      <c r="F1417" s="15">
        <v>276177</v>
      </c>
      <c r="G1417" s="15" t="s">
        <v>331</v>
      </c>
      <c r="H1417" s="15">
        <v>9152.5499999999993</v>
      </c>
      <c r="I1417" s="30">
        <v>209.75</v>
      </c>
      <c r="J1417" s="30">
        <v>37.020000000000003</v>
      </c>
      <c r="K1417" s="15">
        <v>0.4</v>
      </c>
      <c r="L1417" s="130">
        <v>1</v>
      </c>
    </row>
    <row r="1418" spans="1:12" x14ac:dyDescent="0.2">
      <c r="A1418" s="129">
        <v>30</v>
      </c>
      <c r="B1418" s="15" t="s">
        <v>329</v>
      </c>
      <c r="C1418" s="15">
        <v>5008</v>
      </c>
      <c r="D1418" s="15">
        <v>390000</v>
      </c>
      <c r="E1418" s="15" t="s">
        <v>414</v>
      </c>
      <c r="F1418" s="15">
        <v>276177</v>
      </c>
      <c r="G1418" s="15" t="s">
        <v>332</v>
      </c>
      <c r="H1418" s="15">
        <v>9152.5499999999993</v>
      </c>
      <c r="I1418" s="30">
        <v>209.75</v>
      </c>
      <c r="J1418" s="30">
        <v>37.020000000000003</v>
      </c>
      <c r="K1418" s="15">
        <v>0.4</v>
      </c>
      <c r="L1418" s="130">
        <v>1</v>
      </c>
    </row>
    <row r="1419" spans="1:12" x14ac:dyDescent="0.2">
      <c r="A1419" s="129">
        <v>30</v>
      </c>
      <c r="B1419" s="15" t="s">
        <v>329</v>
      </c>
      <c r="C1419" s="15">
        <v>5008</v>
      </c>
      <c r="D1419" s="15">
        <v>390000</v>
      </c>
      <c r="E1419" s="15" t="s">
        <v>414</v>
      </c>
      <c r="F1419" s="15">
        <v>276212</v>
      </c>
      <c r="G1419" s="15" t="s">
        <v>131</v>
      </c>
      <c r="H1419" s="15">
        <v>45570.26</v>
      </c>
      <c r="I1419" s="30">
        <v>439.53</v>
      </c>
      <c r="J1419" s="30">
        <v>109.88</v>
      </c>
      <c r="K1419" s="15">
        <v>0.24</v>
      </c>
      <c r="L1419" s="130">
        <v>2</v>
      </c>
    </row>
    <row r="1420" spans="1:12" x14ac:dyDescent="0.2">
      <c r="A1420" s="129">
        <v>30</v>
      </c>
      <c r="B1420" s="15" t="s">
        <v>329</v>
      </c>
      <c r="C1420" s="15">
        <v>5008</v>
      </c>
      <c r="D1420" s="15">
        <v>390000</v>
      </c>
      <c r="E1420" s="15" t="s">
        <v>414</v>
      </c>
      <c r="F1420" s="15">
        <v>276212</v>
      </c>
      <c r="G1420" s="15" t="s">
        <v>131</v>
      </c>
      <c r="H1420" s="15">
        <v>45570.26</v>
      </c>
      <c r="I1420" s="30">
        <v>439.53</v>
      </c>
      <c r="J1420" s="30">
        <v>109.88</v>
      </c>
      <c r="K1420" s="15">
        <v>0.24</v>
      </c>
      <c r="L1420" s="130">
        <v>2</v>
      </c>
    </row>
    <row r="1421" spans="1:12" x14ac:dyDescent="0.2">
      <c r="A1421" s="129">
        <v>30</v>
      </c>
      <c r="B1421" s="15" t="s">
        <v>329</v>
      </c>
      <c r="C1421" s="15">
        <v>5008</v>
      </c>
      <c r="D1421" s="15">
        <v>390000</v>
      </c>
      <c r="E1421" s="15" t="s">
        <v>414</v>
      </c>
      <c r="F1421" s="15">
        <v>276212</v>
      </c>
      <c r="G1421" s="15" t="s">
        <v>331</v>
      </c>
      <c r="H1421" s="15">
        <v>45570.26</v>
      </c>
      <c r="I1421" s="30">
        <v>1048.76</v>
      </c>
      <c r="J1421" s="30">
        <v>185.08</v>
      </c>
      <c r="K1421" s="15">
        <v>0.41</v>
      </c>
      <c r="L1421" s="130">
        <v>5</v>
      </c>
    </row>
    <row r="1422" spans="1:12" x14ac:dyDescent="0.2">
      <c r="A1422" s="129">
        <v>30</v>
      </c>
      <c r="B1422" s="15" t="s">
        <v>329</v>
      </c>
      <c r="C1422" s="15">
        <v>5008</v>
      </c>
      <c r="D1422" s="15">
        <v>390000</v>
      </c>
      <c r="E1422" s="15" t="s">
        <v>414</v>
      </c>
      <c r="F1422" s="15">
        <v>276212</v>
      </c>
      <c r="G1422" s="15" t="s">
        <v>333</v>
      </c>
      <c r="H1422" s="15">
        <v>45570.26</v>
      </c>
      <c r="I1422" s="30">
        <v>777.67</v>
      </c>
      <c r="J1422" s="30">
        <v>137.24</v>
      </c>
      <c r="K1422" s="15">
        <v>0.3</v>
      </c>
      <c r="L1422" s="130">
        <v>3</v>
      </c>
    </row>
    <row r="1423" spans="1:12" x14ac:dyDescent="0.2">
      <c r="A1423" s="129">
        <v>30</v>
      </c>
      <c r="B1423" s="15" t="s">
        <v>329</v>
      </c>
      <c r="C1423" s="15">
        <v>5008</v>
      </c>
      <c r="D1423" s="15">
        <v>390000</v>
      </c>
      <c r="E1423" s="15" t="s">
        <v>414</v>
      </c>
      <c r="F1423" s="15">
        <v>276235</v>
      </c>
      <c r="G1423" s="15" t="s">
        <v>333</v>
      </c>
      <c r="H1423" s="15">
        <v>4044.85</v>
      </c>
      <c r="I1423" s="30">
        <v>259.22000000000003</v>
      </c>
      <c r="J1423" s="30">
        <v>45.75</v>
      </c>
      <c r="K1423" s="15">
        <v>1.1299999999999999</v>
      </c>
      <c r="L1423" s="130">
        <v>1</v>
      </c>
    </row>
    <row r="1424" spans="1:12" x14ac:dyDescent="0.2">
      <c r="A1424" s="129">
        <v>30</v>
      </c>
      <c r="B1424" s="15" t="s">
        <v>329</v>
      </c>
      <c r="C1424" s="15">
        <v>5008</v>
      </c>
      <c r="D1424" s="15">
        <v>390000</v>
      </c>
      <c r="E1424" s="15" t="s">
        <v>414</v>
      </c>
      <c r="F1424" s="15">
        <v>276265</v>
      </c>
      <c r="G1424" s="15" t="s">
        <v>331</v>
      </c>
      <c r="H1424" s="15">
        <v>28443.82</v>
      </c>
      <c r="I1424" s="30">
        <v>419.51</v>
      </c>
      <c r="J1424" s="30">
        <v>74.03</v>
      </c>
      <c r="K1424" s="15">
        <v>0.26</v>
      </c>
      <c r="L1424" s="130">
        <v>2</v>
      </c>
    </row>
    <row r="1425" spans="1:12" x14ac:dyDescent="0.2">
      <c r="A1425" s="129">
        <v>30</v>
      </c>
      <c r="B1425" s="15" t="s">
        <v>329</v>
      </c>
      <c r="C1425" s="15">
        <v>5008</v>
      </c>
      <c r="D1425" s="15">
        <v>390000</v>
      </c>
      <c r="E1425" s="15" t="s">
        <v>414</v>
      </c>
      <c r="F1425" s="15">
        <v>276280</v>
      </c>
      <c r="G1425" s="15" t="s">
        <v>127</v>
      </c>
      <c r="H1425" s="15">
        <v>11024.16</v>
      </c>
      <c r="I1425" s="30">
        <v>213.24</v>
      </c>
      <c r="J1425" s="30">
        <v>53.31</v>
      </c>
      <c r="K1425" s="15">
        <v>0.48</v>
      </c>
      <c r="L1425" s="130">
        <v>1</v>
      </c>
    </row>
    <row r="1426" spans="1:12" x14ac:dyDescent="0.2">
      <c r="A1426" s="129">
        <v>30</v>
      </c>
      <c r="B1426" s="15" t="s">
        <v>329</v>
      </c>
      <c r="C1426" s="15">
        <v>5008</v>
      </c>
      <c r="D1426" s="15">
        <v>390000</v>
      </c>
      <c r="E1426" s="15" t="s">
        <v>414</v>
      </c>
      <c r="F1426" s="15">
        <v>276280</v>
      </c>
      <c r="G1426" s="15" t="s">
        <v>117</v>
      </c>
      <c r="H1426" s="15">
        <v>11024.16</v>
      </c>
      <c r="I1426" s="30">
        <v>519.44000000000005</v>
      </c>
      <c r="J1426" s="30">
        <v>91.67</v>
      </c>
      <c r="K1426" s="15">
        <v>0.83</v>
      </c>
      <c r="L1426" s="130">
        <v>1</v>
      </c>
    </row>
    <row r="1427" spans="1:12" x14ac:dyDescent="0.2">
      <c r="A1427" s="129">
        <v>30</v>
      </c>
      <c r="B1427" s="15" t="s">
        <v>329</v>
      </c>
      <c r="C1427" s="15">
        <v>5008</v>
      </c>
      <c r="D1427" s="15">
        <v>390000</v>
      </c>
      <c r="E1427" s="15" t="s">
        <v>414</v>
      </c>
      <c r="F1427" s="15">
        <v>276286</v>
      </c>
      <c r="G1427" s="15" t="s">
        <v>331</v>
      </c>
      <c r="H1427" s="15">
        <v>9063.82</v>
      </c>
      <c r="I1427" s="30">
        <v>209.75</v>
      </c>
      <c r="J1427" s="30">
        <v>37.020000000000003</v>
      </c>
      <c r="K1427" s="15">
        <v>0.41</v>
      </c>
      <c r="L1427" s="130">
        <v>1</v>
      </c>
    </row>
    <row r="1428" spans="1:12" x14ac:dyDescent="0.2">
      <c r="A1428" s="129">
        <v>30</v>
      </c>
      <c r="B1428" s="15" t="s">
        <v>329</v>
      </c>
      <c r="C1428" s="15">
        <v>5008</v>
      </c>
      <c r="D1428" s="15">
        <v>390000</v>
      </c>
      <c r="E1428" s="15" t="s">
        <v>414</v>
      </c>
      <c r="F1428" s="15">
        <v>276286</v>
      </c>
      <c r="G1428" s="15" t="s">
        <v>332</v>
      </c>
      <c r="H1428" s="15">
        <v>9063.82</v>
      </c>
      <c r="I1428" s="30">
        <v>209.75</v>
      </c>
      <c r="J1428" s="30">
        <v>37.020000000000003</v>
      </c>
      <c r="K1428" s="15">
        <v>0.41</v>
      </c>
      <c r="L1428" s="130">
        <v>1</v>
      </c>
    </row>
    <row r="1429" spans="1:12" x14ac:dyDescent="0.2">
      <c r="A1429" s="129">
        <v>30</v>
      </c>
      <c r="B1429" s="15" t="s">
        <v>329</v>
      </c>
      <c r="C1429" s="15">
        <v>5008</v>
      </c>
      <c r="D1429" s="15">
        <v>390000</v>
      </c>
      <c r="E1429" s="15" t="s">
        <v>414</v>
      </c>
      <c r="F1429" s="15">
        <v>276286</v>
      </c>
      <c r="G1429" s="15" t="s">
        <v>333</v>
      </c>
      <c r="H1429" s="15">
        <v>9063.82</v>
      </c>
      <c r="I1429" s="30">
        <v>259.22000000000003</v>
      </c>
      <c r="J1429" s="30">
        <v>45.75</v>
      </c>
      <c r="K1429" s="15">
        <v>0.5</v>
      </c>
      <c r="L1429" s="130">
        <v>1</v>
      </c>
    </row>
    <row r="1430" spans="1:12" x14ac:dyDescent="0.2">
      <c r="A1430" s="129">
        <v>30</v>
      </c>
      <c r="B1430" s="15" t="s">
        <v>329</v>
      </c>
      <c r="C1430" s="15">
        <v>5008</v>
      </c>
      <c r="D1430" s="15">
        <v>390000</v>
      </c>
      <c r="E1430" s="15" t="s">
        <v>414</v>
      </c>
      <c r="F1430" s="15">
        <v>276291</v>
      </c>
      <c r="G1430" s="15" t="s">
        <v>331</v>
      </c>
      <c r="H1430" s="15">
        <v>20610.939999999999</v>
      </c>
      <c r="I1430" s="30">
        <v>209.75</v>
      </c>
      <c r="J1430" s="30">
        <v>37.020000000000003</v>
      </c>
      <c r="K1430" s="15">
        <v>0.18</v>
      </c>
      <c r="L1430" s="130">
        <v>1</v>
      </c>
    </row>
    <row r="1431" spans="1:12" x14ac:dyDescent="0.2">
      <c r="A1431" s="129">
        <v>30</v>
      </c>
      <c r="B1431" s="15" t="s">
        <v>329</v>
      </c>
      <c r="C1431" s="15">
        <v>5008</v>
      </c>
      <c r="D1431" s="15">
        <v>390000</v>
      </c>
      <c r="E1431" s="15" t="s">
        <v>414</v>
      </c>
      <c r="F1431" s="15">
        <v>276291</v>
      </c>
      <c r="G1431" s="15" t="s">
        <v>332</v>
      </c>
      <c r="H1431" s="15">
        <v>20610.939999999999</v>
      </c>
      <c r="I1431" s="30">
        <v>209.75</v>
      </c>
      <c r="J1431" s="30">
        <v>37.020000000000003</v>
      </c>
      <c r="K1431" s="15">
        <v>0.18</v>
      </c>
      <c r="L1431" s="130">
        <v>1</v>
      </c>
    </row>
    <row r="1432" spans="1:12" x14ac:dyDescent="0.2">
      <c r="A1432" s="129">
        <v>30</v>
      </c>
      <c r="B1432" s="15" t="s">
        <v>329</v>
      </c>
      <c r="C1432" s="15">
        <v>5008</v>
      </c>
      <c r="D1432" s="15">
        <v>390000</v>
      </c>
      <c r="E1432" s="15" t="s">
        <v>414</v>
      </c>
      <c r="F1432" s="15">
        <v>276291</v>
      </c>
      <c r="G1432" s="15" t="s">
        <v>127</v>
      </c>
      <c r="H1432" s="15">
        <v>20610.939999999999</v>
      </c>
      <c r="I1432" s="30">
        <v>213.24</v>
      </c>
      <c r="J1432" s="30">
        <v>53.31</v>
      </c>
      <c r="K1432" s="15">
        <v>0.26</v>
      </c>
      <c r="L1432" s="130">
        <v>1</v>
      </c>
    </row>
    <row r="1433" spans="1:12" x14ac:dyDescent="0.2">
      <c r="A1433" s="129">
        <v>30</v>
      </c>
      <c r="B1433" s="15" t="s">
        <v>329</v>
      </c>
      <c r="C1433" s="15">
        <v>5008</v>
      </c>
      <c r="D1433" s="15">
        <v>390000</v>
      </c>
      <c r="E1433" s="15" t="s">
        <v>414</v>
      </c>
      <c r="F1433" s="15">
        <v>276291</v>
      </c>
      <c r="G1433" s="15" t="s">
        <v>339</v>
      </c>
      <c r="H1433" s="15">
        <v>20610.939999999999</v>
      </c>
      <c r="I1433" s="30">
        <v>259.22000000000003</v>
      </c>
      <c r="J1433" s="30">
        <v>45.75</v>
      </c>
      <c r="K1433" s="15">
        <v>0.22</v>
      </c>
      <c r="L1433" s="130">
        <v>1</v>
      </c>
    </row>
    <row r="1434" spans="1:12" x14ac:dyDescent="0.2">
      <c r="A1434" s="129">
        <v>30</v>
      </c>
      <c r="B1434" s="15" t="s">
        <v>329</v>
      </c>
      <c r="C1434" s="15">
        <v>5008</v>
      </c>
      <c r="D1434" s="15">
        <v>390000</v>
      </c>
      <c r="E1434" s="15" t="s">
        <v>414</v>
      </c>
      <c r="F1434" s="15">
        <v>276291</v>
      </c>
      <c r="G1434" s="15" t="s">
        <v>333</v>
      </c>
      <c r="H1434" s="15">
        <v>20610.939999999999</v>
      </c>
      <c r="I1434" s="30">
        <v>259.22000000000003</v>
      </c>
      <c r="J1434" s="30">
        <v>45.75</v>
      </c>
      <c r="K1434" s="15">
        <v>0.22</v>
      </c>
      <c r="L1434" s="130">
        <v>1</v>
      </c>
    </row>
    <row r="1435" spans="1:12" x14ac:dyDescent="0.2">
      <c r="A1435" s="129">
        <v>30</v>
      </c>
      <c r="B1435" s="15" t="s">
        <v>329</v>
      </c>
      <c r="C1435" s="15">
        <v>5008</v>
      </c>
      <c r="D1435" s="15">
        <v>390000</v>
      </c>
      <c r="E1435" s="15" t="s">
        <v>414</v>
      </c>
      <c r="F1435" s="15">
        <v>276291</v>
      </c>
      <c r="G1435" s="15" t="s">
        <v>117</v>
      </c>
      <c r="H1435" s="15">
        <v>20610.939999999999</v>
      </c>
      <c r="I1435" s="30">
        <v>519.44000000000005</v>
      </c>
      <c r="J1435" s="30">
        <v>91.67</v>
      </c>
      <c r="K1435" s="15">
        <v>0.44</v>
      </c>
      <c r="L1435" s="130">
        <v>1</v>
      </c>
    </row>
    <row r="1436" spans="1:12" x14ac:dyDescent="0.2">
      <c r="A1436" s="129">
        <v>30</v>
      </c>
      <c r="B1436" s="15" t="s">
        <v>329</v>
      </c>
      <c r="C1436" s="15">
        <v>5008</v>
      </c>
      <c r="D1436" s="15">
        <v>390000</v>
      </c>
      <c r="E1436" s="15" t="s">
        <v>414</v>
      </c>
      <c r="F1436" s="15">
        <v>276291</v>
      </c>
      <c r="G1436" s="15" t="s">
        <v>111</v>
      </c>
      <c r="H1436" s="15">
        <v>20610.939999999999</v>
      </c>
      <c r="I1436" s="30">
        <v>135.02000000000001</v>
      </c>
      <c r="J1436" s="30">
        <v>33.76</v>
      </c>
      <c r="K1436" s="15">
        <v>0.16</v>
      </c>
      <c r="L1436" s="130">
        <v>1</v>
      </c>
    </row>
    <row r="1437" spans="1:12" x14ac:dyDescent="0.2">
      <c r="A1437" s="129">
        <v>30</v>
      </c>
      <c r="B1437" s="15" t="s">
        <v>329</v>
      </c>
      <c r="C1437" s="15">
        <v>5008</v>
      </c>
      <c r="D1437" s="15">
        <v>390000</v>
      </c>
      <c r="E1437" s="15" t="s">
        <v>414</v>
      </c>
      <c r="F1437" s="15">
        <v>276418</v>
      </c>
      <c r="G1437" s="15" t="s">
        <v>131</v>
      </c>
      <c r="H1437" s="15">
        <v>9771.69</v>
      </c>
      <c r="I1437" s="30">
        <v>219.76</v>
      </c>
      <c r="J1437" s="30">
        <v>54.94</v>
      </c>
      <c r="K1437" s="15">
        <v>0.56000000000000005</v>
      </c>
      <c r="L1437" s="130">
        <v>1</v>
      </c>
    </row>
    <row r="1438" spans="1:12" x14ac:dyDescent="0.2">
      <c r="A1438" s="129">
        <v>30</v>
      </c>
      <c r="B1438" s="15" t="s">
        <v>329</v>
      </c>
      <c r="C1438" s="15">
        <v>5008</v>
      </c>
      <c r="D1438" s="15">
        <v>390000</v>
      </c>
      <c r="E1438" s="15" t="s">
        <v>414</v>
      </c>
      <c r="F1438" s="15">
        <v>276418</v>
      </c>
      <c r="G1438" s="15" t="s">
        <v>131</v>
      </c>
      <c r="H1438" s="15">
        <v>9771.69</v>
      </c>
      <c r="I1438" s="30">
        <v>219.76</v>
      </c>
      <c r="J1438" s="30">
        <v>54.94</v>
      </c>
      <c r="K1438" s="15">
        <v>0.56000000000000005</v>
      </c>
      <c r="L1438" s="130">
        <v>1</v>
      </c>
    </row>
    <row r="1439" spans="1:12" x14ac:dyDescent="0.2">
      <c r="A1439" s="129">
        <v>30</v>
      </c>
      <c r="B1439" s="15" t="s">
        <v>329</v>
      </c>
      <c r="C1439" s="15">
        <v>5008</v>
      </c>
      <c r="D1439" s="15">
        <v>390000</v>
      </c>
      <c r="E1439" s="15" t="s">
        <v>414</v>
      </c>
      <c r="F1439" s="15">
        <v>276418</v>
      </c>
      <c r="G1439" s="15" t="s">
        <v>331</v>
      </c>
      <c r="H1439" s="15">
        <v>9771.69</v>
      </c>
      <c r="I1439" s="30">
        <v>209.75</v>
      </c>
      <c r="J1439" s="30">
        <v>37.020000000000003</v>
      </c>
      <c r="K1439" s="15">
        <v>0.38</v>
      </c>
      <c r="L1439" s="130">
        <v>1</v>
      </c>
    </row>
    <row r="1440" spans="1:12" x14ac:dyDescent="0.2">
      <c r="A1440" s="129">
        <v>30</v>
      </c>
      <c r="B1440" s="15" t="s">
        <v>329</v>
      </c>
      <c r="C1440" s="15">
        <v>5008</v>
      </c>
      <c r="D1440" s="15">
        <v>390000</v>
      </c>
      <c r="E1440" s="15" t="s">
        <v>414</v>
      </c>
      <c r="F1440" s="15">
        <v>276418</v>
      </c>
      <c r="G1440" s="15" t="s">
        <v>332</v>
      </c>
      <c r="H1440" s="15">
        <v>9771.69</v>
      </c>
      <c r="I1440" s="30">
        <v>209.75</v>
      </c>
      <c r="J1440" s="30">
        <v>37.020000000000003</v>
      </c>
      <c r="K1440" s="15">
        <v>0.38</v>
      </c>
      <c r="L1440" s="130">
        <v>1</v>
      </c>
    </row>
    <row r="1441" spans="1:12" x14ac:dyDescent="0.2">
      <c r="A1441" s="129">
        <v>30</v>
      </c>
      <c r="B1441" s="15" t="s">
        <v>329</v>
      </c>
      <c r="C1441" s="15">
        <v>5008</v>
      </c>
      <c r="D1441" s="15">
        <v>390000</v>
      </c>
      <c r="E1441" s="15" t="s">
        <v>414</v>
      </c>
      <c r="F1441" s="15">
        <v>276418</v>
      </c>
      <c r="G1441" s="15" t="s">
        <v>127</v>
      </c>
      <c r="H1441" s="15">
        <v>9771.69</v>
      </c>
      <c r="I1441" s="30">
        <v>213.24</v>
      </c>
      <c r="J1441" s="30">
        <v>53.31</v>
      </c>
      <c r="K1441" s="15">
        <v>0.55000000000000004</v>
      </c>
      <c r="L1441" s="130">
        <v>1</v>
      </c>
    </row>
    <row r="1442" spans="1:12" x14ac:dyDescent="0.2">
      <c r="A1442" s="129">
        <v>30</v>
      </c>
      <c r="B1442" s="15" t="s">
        <v>329</v>
      </c>
      <c r="C1442" s="15">
        <v>5008</v>
      </c>
      <c r="D1442" s="15">
        <v>390000</v>
      </c>
      <c r="E1442" s="15" t="s">
        <v>414</v>
      </c>
      <c r="F1442" s="15">
        <v>276418</v>
      </c>
      <c r="G1442" s="15" t="s">
        <v>333</v>
      </c>
      <c r="H1442" s="15">
        <v>9771.69</v>
      </c>
      <c r="I1442" s="30">
        <v>518.45000000000005</v>
      </c>
      <c r="J1442" s="30">
        <v>91.49</v>
      </c>
      <c r="K1442" s="15">
        <v>0.94</v>
      </c>
      <c r="L1442" s="130">
        <v>2</v>
      </c>
    </row>
    <row r="1443" spans="1:12" x14ac:dyDescent="0.2">
      <c r="A1443" s="129">
        <v>30</v>
      </c>
      <c r="B1443" s="15" t="s">
        <v>329</v>
      </c>
      <c r="C1443" s="15">
        <v>5008</v>
      </c>
      <c r="D1443" s="15">
        <v>390000</v>
      </c>
      <c r="E1443" s="15" t="s">
        <v>414</v>
      </c>
      <c r="F1443" s="15">
        <v>276418</v>
      </c>
      <c r="G1443" s="15" t="s">
        <v>111</v>
      </c>
      <c r="H1443" s="15">
        <v>9771.69</v>
      </c>
      <c r="I1443" s="30">
        <v>135.02000000000001</v>
      </c>
      <c r="J1443" s="30">
        <v>33.76</v>
      </c>
      <c r="K1443" s="15">
        <v>0.35</v>
      </c>
      <c r="L1443" s="130">
        <v>1</v>
      </c>
    </row>
    <row r="1444" spans="1:12" x14ac:dyDescent="0.2">
      <c r="A1444" s="129">
        <v>30</v>
      </c>
      <c r="B1444" s="15" t="s">
        <v>329</v>
      </c>
      <c r="C1444" s="15">
        <v>5008</v>
      </c>
      <c r="D1444" s="15">
        <v>390000</v>
      </c>
      <c r="E1444" s="15" t="s">
        <v>414</v>
      </c>
      <c r="F1444" s="15">
        <v>276419</v>
      </c>
      <c r="G1444" s="15" t="s">
        <v>331</v>
      </c>
      <c r="H1444" s="15">
        <v>30002.22</v>
      </c>
      <c r="I1444" s="30">
        <v>419.51</v>
      </c>
      <c r="J1444" s="30">
        <v>74.03</v>
      </c>
      <c r="K1444" s="15">
        <v>0.25</v>
      </c>
      <c r="L1444" s="130">
        <v>2</v>
      </c>
    </row>
    <row r="1445" spans="1:12" x14ac:dyDescent="0.2">
      <c r="A1445" s="129">
        <v>30</v>
      </c>
      <c r="B1445" s="15" t="s">
        <v>329</v>
      </c>
      <c r="C1445" s="15">
        <v>5008</v>
      </c>
      <c r="D1445" s="15">
        <v>390000</v>
      </c>
      <c r="E1445" s="15" t="s">
        <v>414</v>
      </c>
      <c r="F1445" s="15">
        <v>276419</v>
      </c>
      <c r="G1445" s="15" t="s">
        <v>332</v>
      </c>
      <c r="H1445" s="15">
        <v>30002.22</v>
      </c>
      <c r="I1445" s="30">
        <v>209.75</v>
      </c>
      <c r="J1445" s="30">
        <v>37.020000000000003</v>
      </c>
      <c r="K1445" s="15">
        <v>0.12</v>
      </c>
      <c r="L1445" s="130">
        <v>1</v>
      </c>
    </row>
    <row r="1446" spans="1:12" x14ac:dyDescent="0.2">
      <c r="A1446" s="129">
        <v>30</v>
      </c>
      <c r="B1446" s="15" t="s">
        <v>329</v>
      </c>
      <c r="C1446" s="15">
        <v>5008</v>
      </c>
      <c r="D1446" s="15">
        <v>390000</v>
      </c>
      <c r="E1446" s="15" t="s">
        <v>414</v>
      </c>
      <c r="F1446" s="15">
        <v>276419</v>
      </c>
      <c r="G1446" s="15" t="s">
        <v>127</v>
      </c>
      <c r="H1446" s="15">
        <v>30002.22</v>
      </c>
      <c r="I1446" s="30">
        <v>213.24</v>
      </c>
      <c r="J1446" s="30">
        <v>53.31</v>
      </c>
      <c r="K1446" s="15">
        <v>0.18</v>
      </c>
      <c r="L1446" s="130">
        <v>1</v>
      </c>
    </row>
    <row r="1447" spans="1:12" x14ac:dyDescent="0.2">
      <c r="A1447" s="129">
        <v>30</v>
      </c>
      <c r="B1447" s="15" t="s">
        <v>329</v>
      </c>
      <c r="C1447" s="15">
        <v>5008</v>
      </c>
      <c r="D1447" s="15">
        <v>390000</v>
      </c>
      <c r="E1447" s="15" t="s">
        <v>414</v>
      </c>
      <c r="F1447" s="15">
        <v>276419</v>
      </c>
      <c r="G1447" s="15" t="s">
        <v>339</v>
      </c>
      <c r="H1447" s="15">
        <v>30002.22</v>
      </c>
      <c r="I1447" s="30">
        <v>518.45000000000005</v>
      </c>
      <c r="J1447" s="30">
        <v>91.49</v>
      </c>
      <c r="K1447" s="15">
        <v>0.3</v>
      </c>
      <c r="L1447" s="130">
        <v>2</v>
      </c>
    </row>
    <row r="1448" spans="1:12" x14ac:dyDescent="0.2">
      <c r="A1448" s="129">
        <v>30</v>
      </c>
      <c r="B1448" s="15" t="s">
        <v>329</v>
      </c>
      <c r="C1448" s="15">
        <v>5008</v>
      </c>
      <c r="D1448" s="15">
        <v>390000</v>
      </c>
      <c r="E1448" s="15" t="s">
        <v>414</v>
      </c>
      <c r="F1448" s="15">
        <v>276419</v>
      </c>
      <c r="G1448" s="15" t="s">
        <v>333</v>
      </c>
      <c r="H1448" s="15">
        <v>30002.22</v>
      </c>
      <c r="I1448" s="30">
        <v>518.45000000000005</v>
      </c>
      <c r="J1448" s="30">
        <v>91.49</v>
      </c>
      <c r="K1448" s="15">
        <v>0.3</v>
      </c>
      <c r="L1448" s="130">
        <v>2</v>
      </c>
    </row>
    <row r="1449" spans="1:12" x14ac:dyDescent="0.2">
      <c r="A1449" s="129">
        <v>30</v>
      </c>
      <c r="B1449" s="15" t="s">
        <v>329</v>
      </c>
      <c r="C1449" s="15">
        <v>5008</v>
      </c>
      <c r="D1449" s="15">
        <v>390000</v>
      </c>
      <c r="E1449" s="15" t="s">
        <v>414</v>
      </c>
      <c r="F1449" s="15">
        <v>276419</v>
      </c>
      <c r="G1449" s="15" t="s">
        <v>117</v>
      </c>
      <c r="H1449" s="15">
        <v>30002.22</v>
      </c>
      <c r="I1449" s="30">
        <v>519.44000000000005</v>
      </c>
      <c r="J1449" s="30">
        <v>91.67</v>
      </c>
      <c r="K1449" s="15">
        <v>0.31</v>
      </c>
      <c r="L1449" s="130">
        <v>1</v>
      </c>
    </row>
    <row r="1450" spans="1:12" x14ac:dyDescent="0.2">
      <c r="A1450" s="129">
        <v>30</v>
      </c>
      <c r="B1450" s="15" t="s">
        <v>329</v>
      </c>
      <c r="C1450" s="15">
        <v>5008</v>
      </c>
      <c r="D1450" s="15">
        <v>390000</v>
      </c>
      <c r="E1450" s="15" t="s">
        <v>414</v>
      </c>
      <c r="F1450" s="15">
        <v>276425</v>
      </c>
      <c r="G1450" s="15" t="s">
        <v>331</v>
      </c>
      <c r="H1450" s="15">
        <v>3209.16</v>
      </c>
      <c r="I1450" s="30">
        <v>629.26</v>
      </c>
      <c r="J1450" s="30">
        <v>111.05</v>
      </c>
      <c r="K1450" s="15">
        <v>3.46</v>
      </c>
      <c r="L1450" s="130">
        <v>3</v>
      </c>
    </row>
    <row r="1451" spans="1:12" x14ac:dyDescent="0.2">
      <c r="A1451" s="129">
        <v>30</v>
      </c>
      <c r="B1451" s="15" t="s">
        <v>329</v>
      </c>
      <c r="C1451" s="15">
        <v>5008</v>
      </c>
      <c r="D1451" s="15">
        <v>390000</v>
      </c>
      <c r="E1451" s="15" t="s">
        <v>414</v>
      </c>
      <c r="F1451" s="15">
        <v>276425</v>
      </c>
      <c r="G1451" s="15" t="s">
        <v>332</v>
      </c>
      <c r="H1451" s="15">
        <v>3209.16</v>
      </c>
      <c r="I1451" s="30">
        <v>209.75</v>
      </c>
      <c r="J1451" s="30">
        <v>37.020000000000003</v>
      </c>
      <c r="K1451" s="15">
        <v>1.1499999999999999</v>
      </c>
      <c r="L1451" s="130">
        <v>1</v>
      </c>
    </row>
    <row r="1452" spans="1:12" x14ac:dyDescent="0.2">
      <c r="A1452" s="129">
        <v>30</v>
      </c>
      <c r="B1452" s="15" t="s">
        <v>329</v>
      </c>
      <c r="C1452" s="15">
        <v>5008</v>
      </c>
      <c r="D1452" s="15">
        <v>390000</v>
      </c>
      <c r="E1452" s="15" t="s">
        <v>414</v>
      </c>
      <c r="F1452" s="15">
        <v>276425</v>
      </c>
      <c r="G1452" s="15" t="s">
        <v>333</v>
      </c>
      <c r="H1452" s="15">
        <v>3209.16</v>
      </c>
      <c r="I1452" s="30">
        <v>777.67</v>
      </c>
      <c r="J1452" s="30">
        <v>137.24</v>
      </c>
      <c r="K1452" s="15">
        <v>4.28</v>
      </c>
      <c r="L1452" s="130">
        <v>3</v>
      </c>
    </row>
    <row r="1453" spans="1:12" x14ac:dyDescent="0.2">
      <c r="A1453" s="129">
        <v>30</v>
      </c>
      <c r="B1453" s="15" t="s">
        <v>329</v>
      </c>
      <c r="C1453" s="15">
        <v>5008</v>
      </c>
      <c r="D1453" s="15">
        <v>390000</v>
      </c>
      <c r="E1453" s="15" t="s">
        <v>414</v>
      </c>
      <c r="F1453" s="15">
        <v>276425</v>
      </c>
      <c r="G1453" s="15" t="s">
        <v>117</v>
      </c>
      <c r="H1453" s="15">
        <v>3209.16</v>
      </c>
      <c r="I1453" s="30">
        <v>1038.8699999999999</v>
      </c>
      <c r="J1453" s="30">
        <v>183.33</v>
      </c>
      <c r="K1453" s="15">
        <v>5.71</v>
      </c>
      <c r="L1453" s="130">
        <v>2</v>
      </c>
    </row>
    <row r="1454" spans="1:12" x14ac:dyDescent="0.2">
      <c r="A1454" s="129">
        <v>30</v>
      </c>
      <c r="B1454" s="15" t="s">
        <v>329</v>
      </c>
      <c r="C1454" s="15">
        <v>5008</v>
      </c>
      <c r="D1454" s="15">
        <v>390000</v>
      </c>
      <c r="E1454" s="15" t="s">
        <v>414</v>
      </c>
      <c r="F1454" s="15">
        <v>276425</v>
      </c>
      <c r="G1454" s="15" t="s">
        <v>111</v>
      </c>
      <c r="H1454" s="15">
        <v>3209.16</v>
      </c>
      <c r="I1454" s="30">
        <v>135.02000000000001</v>
      </c>
      <c r="J1454" s="30">
        <v>33.76</v>
      </c>
      <c r="K1454" s="15">
        <v>1.05</v>
      </c>
      <c r="L1454" s="130">
        <v>1</v>
      </c>
    </row>
    <row r="1455" spans="1:12" x14ac:dyDescent="0.2">
      <c r="A1455" s="129">
        <v>30</v>
      </c>
      <c r="B1455" s="15" t="s">
        <v>329</v>
      </c>
      <c r="C1455" s="15">
        <v>5008</v>
      </c>
      <c r="D1455" s="15">
        <v>390000</v>
      </c>
      <c r="E1455" s="15" t="s">
        <v>414</v>
      </c>
      <c r="F1455" s="15">
        <v>276439</v>
      </c>
      <c r="G1455" s="15" t="s">
        <v>339</v>
      </c>
      <c r="H1455" s="15">
        <v>19478.71</v>
      </c>
      <c r="I1455" s="30">
        <v>518.45000000000005</v>
      </c>
      <c r="J1455" s="30">
        <v>91.49</v>
      </c>
      <c r="K1455" s="15">
        <v>0.47</v>
      </c>
      <c r="L1455" s="130">
        <v>2</v>
      </c>
    </row>
    <row r="1456" spans="1:12" x14ac:dyDescent="0.2">
      <c r="A1456" s="129">
        <v>30</v>
      </c>
      <c r="B1456" s="15" t="s">
        <v>329</v>
      </c>
      <c r="C1456" s="15">
        <v>5008</v>
      </c>
      <c r="D1456" s="15">
        <v>390000</v>
      </c>
      <c r="E1456" s="15" t="s">
        <v>414</v>
      </c>
      <c r="F1456" s="15">
        <v>276439</v>
      </c>
      <c r="G1456" s="15" t="s">
        <v>333</v>
      </c>
      <c r="H1456" s="15">
        <v>19478.71</v>
      </c>
      <c r="I1456" s="30">
        <v>518.45000000000005</v>
      </c>
      <c r="J1456" s="30">
        <v>91.49</v>
      </c>
      <c r="K1456" s="15">
        <v>0.47</v>
      </c>
      <c r="L1456" s="130">
        <v>2</v>
      </c>
    </row>
    <row r="1457" spans="1:12" x14ac:dyDescent="0.2">
      <c r="A1457" s="129">
        <v>30</v>
      </c>
      <c r="B1457" s="15" t="s">
        <v>329</v>
      </c>
      <c r="C1457" s="15">
        <v>5008</v>
      </c>
      <c r="D1457" s="15">
        <v>390000</v>
      </c>
      <c r="E1457" s="15" t="s">
        <v>414</v>
      </c>
      <c r="F1457" s="15">
        <v>276596</v>
      </c>
      <c r="G1457" s="15" t="s">
        <v>127</v>
      </c>
      <c r="H1457" s="15">
        <v>17688.82</v>
      </c>
      <c r="I1457" s="30">
        <v>213.24</v>
      </c>
      <c r="J1457" s="30">
        <v>53.31</v>
      </c>
      <c r="K1457" s="15">
        <v>0.3</v>
      </c>
      <c r="L1457" s="130">
        <v>1</v>
      </c>
    </row>
    <row r="1458" spans="1:12" x14ac:dyDescent="0.2">
      <c r="A1458" s="129">
        <v>30</v>
      </c>
      <c r="B1458" s="15" t="s">
        <v>329</v>
      </c>
      <c r="C1458" s="15">
        <v>5008</v>
      </c>
      <c r="D1458" s="15">
        <v>390000</v>
      </c>
      <c r="E1458" s="15" t="s">
        <v>414</v>
      </c>
      <c r="F1458" s="15">
        <v>276596</v>
      </c>
      <c r="G1458" s="15" t="s">
        <v>333</v>
      </c>
      <c r="H1458" s="15">
        <v>17688.82</v>
      </c>
      <c r="I1458" s="30">
        <v>259.22000000000003</v>
      </c>
      <c r="J1458" s="30">
        <v>45.75</v>
      </c>
      <c r="K1458" s="15">
        <v>0.26</v>
      </c>
      <c r="L1458" s="130">
        <v>1</v>
      </c>
    </row>
    <row r="1459" spans="1:12" x14ac:dyDescent="0.2">
      <c r="A1459" s="129">
        <v>30</v>
      </c>
      <c r="B1459" s="15" t="s">
        <v>329</v>
      </c>
      <c r="C1459" s="15">
        <v>5008</v>
      </c>
      <c r="D1459" s="15">
        <v>390000</v>
      </c>
      <c r="E1459" s="15" t="s">
        <v>414</v>
      </c>
      <c r="F1459" s="15">
        <v>276621</v>
      </c>
      <c r="G1459" s="15" t="s">
        <v>331</v>
      </c>
      <c r="H1459" s="15">
        <v>17943.8</v>
      </c>
      <c r="I1459" s="30">
        <v>419.51</v>
      </c>
      <c r="J1459" s="30">
        <v>74.03</v>
      </c>
      <c r="K1459" s="15">
        <v>0.41</v>
      </c>
      <c r="L1459" s="130">
        <v>2</v>
      </c>
    </row>
    <row r="1460" spans="1:12" x14ac:dyDescent="0.2">
      <c r="A1460" s="129">
        <v>30</v>
      </c>
      <c r="B1460" s="15" t="s">
        <v>329</v>
      </c>
      <c r="C1460" s="15">
        <v>5008</v>
      </c>
      <c r="D1460" s="15">
        <v>390000</v>
      </c>
      <c r="E1460" s="15" t="s">
        <v>414</v>
      </c>
      <c r="F1460" s="15">
        <v>276621</v>
      </c>
      <c r="G1460" s="15" t="s">
        <v>332</v>
      </c>
      <c r="H1460" s="15">
        <v>17943.8</v>
      </c>
      <c r="I1460" s="30">
        <v>209.75</v>
      </c>
      <c r="J1460" s="30">
        <v>37.020000000000003</v>
      </c>
      <c r="K1460" s="15">
        <v>0.21</v>
      </c>
      <c r="L1460" s="130">
        <v>1</v>
      </c>
    </row>
    <row r="1461" spans="1:12" x14ac:dyDescent="0.2">
      <c r="A1461" s="129">
        <v>30</v>
      </c>
      <c r="B1461" s="15" t="s">
        <v>329</v>
      </c>
      <c r="C1461" s="15">
        <v>5008</v>
      </c>
      <c r="D1461" s="15">
        <v>390000</v>
      </c>
      <c r="E1461" s="15" t="s">
        <v>414</v>
      </c>
      <c r="F1461" s="15">
        <v>276621</v>
      </c>
      <c r="G1461" s="15" t="s">
        <v>339</v>
      </c>
      <c r="H1461" s="15">
        <v>17943.8</v>
      </c>
      <c r="I1461" s="30">
        <v>259.22000000000003</v>
      </c>
      <c r="J1461" s="30">
        <v>45.75</v>
      </c>
      <c r="K1461" s="15">
        <v>0.25</v>
      </c>
      <c r="L1461" s="130">
        <v>1</v>
      </c>
    </row>
    <row r="1462" spans="1:12" x14ac:dyDescent="0.2">
      <c r="A1462" s="129">
        <v>30</v>
      </c>
      <c r="B1462" s="15" t="s">
        <v>329</v>
      </c>
      <c r="C1462" s="15">
        <v>5008</v>
      </c>
      <c r="D1462" s="15">
        <v>390000</v>
      </c>
      <c r="E1462" s="15" t="s">
        <v>414</v>
      </c>
      <c r="F1462" s="15">
        <v>276621</v>
      </c>
      <c r="G1462" s="15" t="s">
        <v>333</v>
      </c>
      <c r="H1462" s="15">
        <v>17943.8</v>
      </c>
      <c r="I1462" s="30">
        <v>259.22000000000003</v>
      </c>
      <c r="J1462" s="30">
        <v>45.75</v>
      </c>
      <c r="K1462" s="15">
        <v>0.25</v>
      </c>
      <c r="L1462" s="130">
        <v>1</v>
      </c>
    </row>
    <row r="1463" spans="1:12" x14ac:dyDescent="0.2">
      <c r="A1463" s="129">
        <v>30</v>
      </c>
      <c r="B1463" s="15" t="s">
        <v>329</v>
      </c>
      <c r="C1463" s="15">
        <v>5008</v>
      </c>
      <c r="D1463" s="15">
        <v>390000</v>
      </c>
      <c r="E1463" s="15" t="s">
        <v>414</v>
      </c>
      <c r="F1463" s="15">
        <v>276621</v>
      </c>
      <c r="G1463" s="15" t="s">
        <v>117</v>
      </c>
      <c r="H1463" s="15">
        <v>17943.8</v>
      </c>
      <c r="I1463" s="30">
        <v>1038.8699999999999</v>
      </c>
      <c r="J1463" s="30">
        <v>183.33</v>
      </c>
      <c r="K1463" s="15">
        <v>1.02</v>
      </c>
      <c r="L1463" s="130">
        <v>2</v>
      </c>
    </row>
    <row r="1464" spans="1:12" x14ac:dyDescent="0.2">
      <c r="A1464" s="129">
        <v>30</v>
      </c>
      <c r="B1464" s="15" t="s">
        <v>329</v>
      </c>
      <c r="C1464" s="15">
        <v>5008</v>
      </c>
      <c r="D1464" s="15">
        <v>390000</v>
      </c>
      <c r="E1464" s="15" t="s">
        <v>414</v>
      </c>
      <c r="F1464" s="15">
        <v>276621</v>
      </c>
      <c r="G1464" s="15" t="s">
        <v>111</v>
      </c>
      <c r="H1464" s="15">
        <v>17943.8</v>
      </c>
      <c r="I1464" s="30">
        <v>270.05</v>
      </c>
      <c r="J1464" s="30">
        <v>67.510000000000005</v>
      </c>
      <c r="K1464" s="15">
        <v>0.38</v>
      </c>
      <c r="L1464" s="130">
        <v>2</v>
      </c>
    </row>
    <row r="1465" spans="1:12" x14ac:dyDescent="0.2">
      <c r="A1465" s="129">
        <v>30</v>
      </c>
      <c r="B1465" s="15" t="s">
        <v>329</v>
      </c>
      <c r="C1465" s="15">
        <v>5008</v>
      </c>
      <c r="D1465" s="15">
        <v>390000</v>
      </c>
      <c r="E1465" s="15" t="s">
        <v>414</v>
      </c>
      <c r="F1465" s="15">
        <v>276651</v>
      </c>
      <c r="G1465" s="15" t="s">
        <v>331</v>
      </c>
      <c r="H1465" s="15">
        <v>31958.62</v>
      </c>
      <c r="I1465" s="30">
        <v>419.51</v>
      </c>
      <c r="J1465" s="30">
        <v>74.03</v>
      </c>
      <c r="K1465" s="15">
        <v>0.23</v>
      </c>
      <c r="L1465" s="130">
        <v>2</v>
      </c>
    </row>
    <row r="1466" spans="1:12" x14ac:dyDescent="0.2">
      <c r="A1466" s="129">
        <v>30</v>
      </c>
      <c r="B1466" s="15" t="s">
        <v>329</v>
      </c>
      <c r="C1466" s="15">
        <v>5008</v>
      </c>
      <c r="D1466" s="15">
        <v>390000</v>
      </c>
      <c r="E1466" s="15" t="s">
        <v>414</v>
      </c>
      <c r="F1466" s="15">
        <v>276651</v>
      </c>
      <c r="G1466" s="15" t="s">
        <v>332</v>
      </c>
      <c r="H1466" s="15">
        <v>31958.62</v>
      </c>
      <c r="I1466" s="30">
        <v>419.51</v>
      </c>
      <c r="J1466" s="30">
        <v>74.03</v>
      </c>
      <c r="K1466" s="15">
        <v>0.23</v>
      </c>
      <c r="L1466" s="130">
        <v>2</v>
      </c>
    </row>
    <row r="1467" spans="1:12" x14ac:dyDescent="0.2">
      <c r="A1467" s="129">
        <v>30</v>
      </c>
      <c r="B1467" s="15" t="s">
        <v>329</v>
      </c>
      <c r="C1467" s="15">
        <v>5008</v>
      </c>
      <c r="D1467" s="15">
        <v>390000</v>
      </c>
      <c r="E1467" s="15" t="s">
        <v>414</v>
      </c>
      <c r="F1467" s="15">
        <v>276651</v>
      </c>
      <c r="G1467" s="15" t="s">
        <v>127</v>
      </c>
      <c r="H1467" s="15">
        <v>31958.62</v>
      </c>
      <c r="I1467" s="30">
        <v>426.49</v>
      </c>
      <c r="J1467" s="30">
        <v>106.62</v>
      </c>
      <c r="K1467" s="15">
        <v>0.33</v>
      </c>
      <c r="L1467" s="130">
        <v>2</v>
      </c>
    </row>
    <row r="1468" spans="1:12" x14ac:dyDescent="0.2">
      <c r="A1468" s="129">
        <v>30</v>
      </c>
      <c r="B1468" s="15" t="s">
        <v>329</v>
      </c>
      <c r="C1468" s="15">
        <v>5008</v>
      </c>
      <c r="D1468" s="15">
        <v>390000</v>
      </c>
      <c r="E1468" s="15" t="s">
        <v>414</v>
      </c>
      <c r="F1468" s="15">
        <v>276651</v>
      </c>
      <c r="G1468" s="15" t="s">
        <v>339</v>
      </c>
      <c r="H1468" s="15">
        <v>31958.62</v>
      </c>
      <c r="I1468" s="30">
        <v>518.45000000000005</v>
      </c>
      <c r="J1468" s="30">
        <v>91.49</v>
      </c>
      <c r="K1468" s="15">
        <v>0.28999999999999998</v>
      </c>
      <c r="L1468" s="130">
        <v>2</v>
      </c>
    </row>
    <row r="1469" spans="1:12" x14ac:dyDescent="0.2">
      <c r="A1469" s="129">
        <v>30</v>
      </c>
      <c r="B1469" s="15" t="s">
        <v>329</v>
      </c>
      <c r="C1469" s="15">
        <v>5008</v>
      </c>
      <c r="D1469" s="15">
        <v>390000</v>
      </c>
      <c r="E1469" s="15" t="s">
        <v>414</v>
      </c>
      <c r="F1469" s="15">
        <v>276651</v>
      </c>
      <c r="G1469" s="15" t="s">
        <v>333</v>
      </c>
      <c r="H1469" s="15">
        <v>31958.62</v>
      </c>
      <c r="I1469" s="30">
        <v>518.45000000000005</v>
      </c>
      <c r="J1469" s="30">
        <v>91.49</v>
      </c>
      <c r="K1469" s="15">
        <v>0.28999999999999998</v>
      </c>
      <c r="L1469" s="130">
        <v>2</v>
      </c>
    </row>
    <row r="1470" spans="1:12" x14ac:dyDescent="0.2">
      <c r="A1470" s="129">
        <v>30</v>
      </c>
      <c r="B1470" s="15" t="s">
        <v>329</v>
      </c>
      <c r="C1470" s="15">
        <v>5008</v>
      </c>
      <c r="D1470" s="15">
        <v>390000</v>
      </c>
      <c r="E1470" s="15" t="s">
        <v>414</v>
      </c>
      <c r="F1470" s="15">
        <v>276694</v>
      </c>
      <c r="G1470" s="15" t="s">
        <v>331</v>
      </c>
      <c r="H1470" s="15">
        <v>7763.35</v>
      </c>
      <c r="I1470" s="30">
        <v>209.75</v>
      </c>
      <c r="J1470" s="30">
        <v>37.020000000000003</v>
      </c>
      <c r="K1470" s="15">
        <v>0.48</v>
      </c>
      <c r="L1470" s="130">
        <v>1</v>
      </c>
    </row>
    <row r="1471" spans="1:12" x14ac:dyDescent="0.2">
      <c r="A1471" s="129">
        <v>30</v>
      </c>
      <c r="B1471" s="15" t="s">
        <v>329</v>
      </c>
      <c r="C1471" s="15">
        <v>5008</v>
      </c>
      <c r="D1471" s="15">
        <v>390000</v>
      </c>
      <c r="E1471" s="15" t="s">
        <v>414</v>
      </c>
      <c r="F1471" s="15">
        <v>276694</v>
      </c>
      <c r="G1471" s="15" t="s">
        <v>332</v>
      </c>
      <c r="H1471" s="15">
        <v>7763.35</v>
      </c>
      <c r="I1471" s="30">
        <v>209.75</v>
      </c>
      <c r="J1471" s="30">
        <v>37.020000000000003</v>
      </c>
      <c r="K1471" s="15">
        <v>0.48</v>
      </c>
      <c r="L1471" s="130">
        <v>1</v>
      </c>
    </row>
    <row r="1472" spans="1:12" x14ac:dyDescent="0.2">
      <c r="A1472" s="129">
        <v>30</v>
      </c>
      <c r="B1472" s="15" t="s">
        <v>329</v>
      </c>
      <c r="C1472" s="15">
        <v>5008</v>
      </c>
      <c r="D1472" s="15">
        <v>390000</v>
      </c>
      <c r="E1472" s="15" t="s">
        <v>414</v>
      </c>
      <c r="F1472" s="15">
        <v>276694</v>
      </c>
      <c r="G1472" s="15" t="s">
        <v>333</v>
      </c>
      <c r="H1472" s="15">
        <v>7763.35</v>
      </c>
      <c r="I1472" s="30">
        <v>259.22000000000003</v>
      </c>
      <c r="J1472" s="30">
        <v>45.75</v>
      </c>
      <c r="K1472" s="15">
        <v>0.59</v>
      </c>
      <c r="L1472" s="130">
        <v>1</v>
      </c>
    </row>
    <row r="1473" spans="1:12" x14ac:dyDescent="0.2">
      <c r="A1473" s="129">
        <v>30</v>
      </c>
      <c r="B1473" s="15" t="s">
        <v>329</v>
      </c>
      <c r="C1473" s="15">
        <v>5008</v>
      </c>
      <c r="D1473" s="15">
        <v>390000</v>
      </c>
      <c r="E1473" s="15" t="s">
        <v>414</v>
      </c>
      <c r="F1473" s="15">
        <v>276695</v>
      </c>
      <c r="G1473" s="15" t="s">
        <v>333</v>
      </c>
      <c r="H1473" s="15">
        <v>4700.1000000000004</v>
      </c>
      <c r="I1473" s="30">
        <v>259.22000000000003</v>
      </c>
      <c r="J1473" s="30">
        <v>45.75</v>
      </c>
      <c r="K1473" s="15">
        <v>0.97</v>
      </c>
      <c r="L1473" s="130">
        <v>1</v>
      </c>
    </row>
    <row r="1474" spans="1:12" x14ac:dyDescent="0.2">
      <c r="A1474" s="129">
        <v>30</v>
      </c>
      <c r="B1474" s="15" t="s">
        <v>329</v>
      </c>
      <c r="C1474" s="15">
        <v>5008</v>
      </c>
      <c r="D1474" s="15">
        <v>390000</v>
      </c>
      <c r="E1474" s="15" t="s">
        <v>414</v>
      </c>
      <c r="F1474" s="15">
        <v>276699</v>
      </c>
      <c r="G1474" s="15" t="s">
        <v>331</v>
      </c>
      <c r="H1474" s="15">
        <v>27004.44</v>
      </c>
      <c r="I1474" s="30">
        <v>629.26</v>
      </c>
      <c r="J1474" s="30">
        <v>111.05</v>
      </c>
      <c r="K1474" s="15">
        <v>0.41</v>
      </c>
      <c r="L1474" s="130">
        <v>3</v>
      </c>
    </row>
    <row r="1475" spans="1:12" x14ac:dyDescent="0.2">
      <c r="A1475" s="129">
        <v>30</v>
      </c>
      <c r="B1475" s="15" t="s">
        <v>329</v>
      </c>
      <c r="C1475" s="15">
        <v>5008</v>
      </c>
      <c r="D1475" s="15">
        <v>390000</v>
      </c>
      <c r="E1475" s="15" t="s">
        <v>414</v>
      </c>
      <c r="F1475" s="15">
        <v>276699</v>
      </c>
      <c r="G1475" s="15" t="s">
        <v>332</v>
      </c>
      <c r="H1475" s="15">
        <v>27004.44</v>
      </c>
      <c r="I1475" s="30">
        <v>209.75</v>
      </c>
      <c r="J1475" s="30">
        <v>37.020000000000003</v>
      </c>
      <c r="K1475" s="15">
        <v>0.14000000000000001</v>
      </c>
      <c r="L1475" s="130">
        <v>1</v>
      </c>
    </row>
    <row r="1476" spans="1:12" x14ac:dyDescent="0.2">
      <c r="A1476" s="129">
        <v>30</v>
      </c>
      <c r="B1476" s="15" t="s">
        <v>329</v>
      </c>
      <c r="C1476" s="15">
        <v>5008</v>
      </c>
      <c r="D1476" s="15">
        <v>390000</v>
      </c>
      <c r="E1476" s="15" t="s">
        <v>414</v>
      </c>
      <c r="F1476" s="15">
        <v>276699</v>
      </c>
      <c r="G1476" s="15" t="s">
        <v>339</v>
      </c>
      <c r="H1476" s="15">
        <v>27004.44</v>
      </c>
      <c r="I1476" s="30">
        <v>777.67</v>
      </c>
      <c r="J1476" s="30">
        <v>137.24</v>
      </c>
      <c r="K1476" s="15">
        <v>0.51</v>
      </c>
      <c r="L1476" s="130">
        <v>3</v>
      </c>
    </row>
    <row r="1477" spans="1:12" x14ac:dyDescent="0.2">
      <c r="A1477" s="129">
        <v>30</v>
      </c>
      <c r="B1477" s="15" t="s">
        <v>329</v>
      </c>
      <c r="C1477" s="15">
        <v>5008</v>
      </c>
      <c r="D1477" s="15">
        <v>390000</v>
      </c>
      <c r="E1477" s="15" t="s">
        <v>414</v>
      </c>
      <c r="F1477" s="15">
        <v>276699</v>
      </c>
      <c r="G1477" s="15" t="s">
        <v>333</v>
      </c>
      <c r="H1477" s="15">
        <v>27004.44</v>
      </c>
      <c r="I1477" s="30">
        <v>777.67</v>
      </c>
      <c r="J1477" s="30">
        <v>137.24</v>
      </c>
      <c r="K1477" s="15">
        <v>0.51</v>
      </c>
      <c r="L1477" s="130">
        <v>3</v>
      </c>
    </row>
    <row r="1478" spans="1:12" x14ac:dyDescent="0.2">
      <c r="A1478" s="129">
        <v>30</v>
      </c>
      <c r="B1478" s="15" t="s">
        <v>329</v>
      </c>
      <c r="C1478" s="15">
        <v>5008</v>
      </c>
      <c r="D1478" s="15">
        <v>390000</v>
      </c>
      <c r="E1478" s="15" t="s">
        <v>414</v>
      </c>
      <c r="F1478" s="15">
        <v>276699</v>
      </c>
      <c r="G1478" s="15" t="s">
        <v>117</v>
      </c>
      <c r="H1478" s="15">
        <v>27004.44</v>
      </c>
      <c r="I1478" s="30">
        <v>519.44000000000005</v>
      </c>
      <c r="J1478" s="30">
        <v>91.67</v>
      </c>
      <c r="K1478" s="15">
        <v>0.34</v>
      </c>
      <c r="L1478" s="130">
        <v>1</v>
      </c>
    </row>
    <row r="1479" spans="1:12" x14ac:dyDescent="0.2">
      <c r="A1479" s="129">
        <v>30</v>
      </c>
      <c r="B1479" s="15" t="s">
        <v>329</v>
      </c>
      <c r="C1479" s="15">
        <v>5008</v>
      </c>
      <c r="D1479" s="15">
        <v>390000</v>
      </c>
      <c r="E1479" s="15" t="s">
        <v>414</v>
      </c>
      <c r="F1479" s="15">
        <v>276700</v>
      </c>
      <c r="G1479" s="15" t="s">
        <v>331</v>
      </c>
      <c r="H1479" s="15">
        <v>13226.25</v>
      </c>
      <c r="I1479" s="30">
        <v>629.26</v>
      </c>
      <c r="J1479" s="30">
        <v>111.05</v>
      </c>
      <c r="K1479" s="15">
        <v>0.84</v>
      </c>
      <c r="L1479" s="130">
        <v>3</v>
      </c>
    </row>
    <row r="1480" spans="1:12" x14ac:dyDescent="0.2">
      <c r="A1480" s="129">
        <v>30</v>
      </c>
      <c r="B1480" s="15" t="s">
        <v>329</v>
      </c>
      <c r="C1480" s="15">
        <v>5008</v>
      </c>
      <c r="D1480" s="15">
        <v>390000</v>
      </c>
      <c r="E1480" s="15" t="s">
        <v>414</v>
      </c>
      <c r="F1480" s="15">
        <v>276700</v>
      </c>
      <c r="G1480" s="15" t="s">
        <v>332</v>
      </c>
      <c r="H1480" s="15">
        <v>13226.25</v>
      </c>
      <c r="I1480" s="30">
        <v>209.75</v>
      </c>
      <c r="J1480" s="30">
        <v>37.020000000000003</v>
      </c>
      <c r="K1480" s="15">
        <v>0.28000000000000003</v>
      </c>
      <c r="L1480" s="130">
        <v>1</v>
      </c>
    </row>
    <row r="1481" spans="1:12" x14ac:dyDescent="0.2">
      <c r="A1481" s="129">
        <v>30</v>
      </c>
      <c r="B1481" s="15" t="s">
        <v>329</v>
      </c>
      <c r="C1481" s="15">
        <v>5008</v>
      </c>
      <c r="D1481" s="15">
        <v>390000</v>
      </c>
      <c r="E1481" s="15" t="s">
        <v>414</v>
      </c>
      <c r="F1481" s="15">
        <v>276700</v>
      </c>
      <c r="G1481" s="15" t="s">
        <v>127</v>
      </c>
      <c r="H1481" s="15">
        <v>13226.25</v>
      </c>
      <c r="I1481" s="30">
        <v>213.24</v>
      </c>
      <c r="J1481" s="30">
        <v>53.31</v>
      </c>
      <c r="K1481" s="15">
        <v>0.4</v>
      </c>
      <c r="L1481" s="130">
        <v>1</v>
      </c>
    </row>
    <row r="1482" spans="1:12" x14ac:dyDescent="0.2">
      <c r="A1482" s="129">
        <v>30</v>
      </c>
      <c r="B1482" s="15" t="s">
        <v>329</v>
      </c>
      <c r="C1482" s="15">
        <v>5008</v>
      </c>
      <c r="D1482" s="15">
        <v>390000</v>
      </c>
      <c r="E1482" s="15" t="s">
        <v>414</v>
      </c>
      <c r="F1482" s="15">
        <v>276700</v>
      </c>
      <c r="G1482" s="15" t="s">
        <v>339</v>
      </c>
      <c r="H1482" s="15">
        <v>13226.25</v>
      </c>
      <c r="I1482" s="30">
        <v>518.45000000000005</v>
      </c>
      <c r="J1482" s="30">
        <v>91.49</v>
      </c>
      <c r="K1482" s="15">
        <v>0.69</v>
      </c>
      <c r="L1482" s="130">
        <v>2</v>
      </c>
    </row>
    <row r="1483" spans="1:12" x14ac:dyDescent="0.2">
      <c r="A1483" s="129">
        <v>30</v>
      </c>
      <c r="B1483" s="15" t="s">
        <v>329</v>
      </c>
      <c r="C1483" s="15">
        <v>5008</v>
      </c>
      <c r="D1483" s="15">
        <v>390000</v>
      </c>
      <c r="E1483" s="15" t="s">
        <v>414</v>
      </c>
      <c r="F1483" s="15">
        <v>276700</v>
      </c>
      <c r="G1483" s="15" t="s">
        <v>117</v>
      </c>
      <c r="H1483" s="15">
        <v>13226.25</v>
      </c>
      <c r="I1483" s="30">
        <v>519.44000000000005</v>
      </c>
      <c r="J1483" s="30">
        <v>91.67</v>
      </c>
      <c r="K1483" s="15">
        <v>0.69</v>
      </c>
      <c r="L1483" s="130">
        <v>1</v>
      </c>
    </row>
    <row r="1484" spans="1:12" x14ac:dyDescent="0.2">
      <c r="A1484" s="129">
        <v>30</v>
      </c>
      <c r="B1484" s="15" t="s">
        <v>329</v>
      </c>
      <c r="C1484" s="15">
        <v>5008</v>
      </c>
      <c r="D1484" s="15">
        <v>390000</v>
      </c>
      <c r="E1484" s="15" t="s">
        <v>414</v>
      </c>
      <c r="F1484" s="15">
        <v>276700</v>
      </c>
      <c r="G1484" s="15" t="s">
        <v>111</v>
      </c>
      <c r="H1484" s="15">
        <v>13226.25</v>
      </c>
      <c r="I1484" s="30">
        <v>135.02000000000001</v>
      </c>
      <c r="J1484" s="30">
        <v>33.76</v>
      </c>
      <c r="K1484" s="15">
        <v>0.26</v>
      </c>
      <c r="L1484" s="130">
        <v>1</v>
      </c>
    </row>
    <row r="1485" spans="1:12" x14ac:dyDescent="0.2">
      <c r="A1485" s="129">
        <v>30</v>
      </c>
      <c r="B1485" s="15" t="s">
        <v>329</v>
      </c>
      <c r="C1485" s="15">
        <v>5008</v>
      </c>
      <c r="D1485" s="15">
        <v>390000</v>
      </c>
      <c r="E1485" s="15" t="s">
        <v>414</v>
      </c>
      <c r="F1485" s="15">
        <v>276716</v>
      </c>
      <c r="G1485" s="15" t="s">
        <v>331</v>
      </c>
      <c r="H1485" s="15">
        <v>3871.26</v>
      </c>
      <c r="I1485" s="30">
        <v>209.75</v>
      </c>
      <c r="J1485" s="30">
        <v>37.020000000000003</v>
      </c>
      <c r="K1485" s="15">
        <v>0.96</v>
      </c>
      <c r="L1485" s="130">
        <v>1</v>
      </c>
    </row>
    <row r="1486" spans="1:12" x14ac:dyDescent="0.2">
      <c r="A1486" s="129">
        <v>30</v>
      </c>
      <c r="B1486" s="15" t="s">
        <v>329</v>
      </c>
      <c r="C1486" s="15">
        <v>5008</v>
      </c>
      <c r="D1486" s="15">
        <v>390000</v>
      </c>
      <c r="E1486" s="15" t="s">
        <v>414</v>
      </c>
      <c r="F1486" s="15">
        <v>276716</v>
      </c>
      <c r="G1486" s="15" t="s">
        <v>333</v>
      </c>
      <c r="H1486" s="15">
        <v>3871.26</v>
      </c>
      <c r="I1486" s="30">
        <v>518.45000000000005</v>
      </c>
      <c r="J1486" s="30">
        <v>91.49</v>
      </c>
      <c r="K1486" s="15">
        <v>2.36</v>
      </c>
      <c r="L1486" s="130">
        <v>2</v>
      </c>
    </row>
    <row r="1487" spans="1:12" x14ac:dyDescent="0.2">
      <c r="A1487" s="129">
        <v>30</v>
      </c>
      <c r="B1487" s="15" t="s">
        <v>329</v>
      </c>
      <c r="C1487" s="15">
        <v>5008</v>
      </c>
      <c r="D1487" s="15">
        <v>390000</v>
      </c>
      <c r="E1487" s="15" t="s">
        <v>414</v>
      </c>
      <c r="F1487" s="15">
        <v>276716</v>
      </c>
      <c r="G1487" s="15" t="s">
        <v>332</v>
      </c>
      <c r="H1487" s="15">
        <v>3871.26</v>
      </c>
      <c r="I1487" s="30">
        <v>419.51</v>
      </c>
      <c r="J1487" s="30">
        <v>74.03</v>
      </c>
      <c r="K1487" s="15">
        <v>1.91</v>
      </c>
      <c r="L1487" s="130">
        <v>2</v>
      </c>
    </row>
    <row r="1488" spans="1:12" x14ac:dyDescent="0.2">
      <c r="A1488" s="129">
        <v>30</v>
      </c>
      <c r="B1488" s="15" t="s">
        <v>329</v>
      </c>
      <c r="C1488" s="15">
        <v>5008</v>
      </c>
      <c r="D1488" s="15">
        <v>390000</v>
      </c>
      <c r="E1488" s="15" t="s">
        <v>414</v>
      </c>
      <c r="F1488" s="15">
        <v>276737</v>
      </c>
      <c r="G1488" s="15" t="s">
        <v>331</v>
      </c>
      <c r="H1488" s="15">
        <v>23682.240000000002</v>
      </c>
      <c r="I1488" s="30">
        <v>419.51</v>
      </c>
      <c r="J1488" s="30">
        <v>74.03</v>
      </c>
      <c r="K1488" s="15">
        <v>0.31</v>
      </c>
      <c r="L1488" s="130">
        <v>2</v>
      </c>
    </row>
    <row r="1489" spans="1:12" x14ac:dyDescent="0.2">
      <c r="A1489" s="129">
        <v>30</v>
      </c>
      <c r="B1489" s="15" t="s">
        <v>329</v>
      </c>
      <c r="C1489" s="15">
        <v>5008</v>
      </c>
      <c r="D1489" s="15">
        <v>390000</v>
      </c>
      <c r="E1489" s="15" t="s">
        <v>414</v>
      </c>
      <c r="F1489" s="15">
        <v>276737</v>
      </c>
      <c r="G1489" s="15" t="s">
        <v>332</v>
      </c>
      <c r="H1489" s="15">
        <v>23682.240000000002</v>
      </c>
      <c r="I1489" s="30">
        <v>1048.76</v>
      </c>
      <c r="J1489" s="30">
        <v>185.08</v>
      </c>
      <c r="K1489" s="15">
        <v>0.78</v>
      </c>
      <c r="L1489" s="130">
        <v>5</v>
      </c>
    </row>
    <row r="1490" spans="1:12" x14ac:dyDescent="0.2">
      <c r="A1490" s="129">
        <v>30</v>
      </c>
      <c r="B1490" s="15" t="s">
        <v>329</v>
      </c>
      <c r="C1490" s="15">
        <v>5008</v>
      </c>
      <c r="D1490" s="15">
        <v>390000</v>
      </c>
      <c r="E1490" s="15" t="s">
        <v>414</v>
      </c>
      <c r="F1490" s="15">
        <v>276737</v>
      </c>
      <c r="G1490" s="15" t="s">
        <v>333</v>
      </c>
      <c r="H1490" s="15">
        <v>23682.240000000002</v>
      </c>
      <c r="I1490" s="30">
        <v>518.45000000000005</v>
      </c>
      <c r="J1490" s="30">
        <v>91.49</v>
      </c>
      <c r="K1490" s="15">
        <v>0.39</v>
      </c>
      <c r="L1490" s="130">
        <v>2</v>
      </c>
    </row>
    <row r="1491" spans="1:12" x14ac:dyDescent="0.2">
      <c r="A1491" s="129">
        <v>30</v>
      </c>
      <c r="B1491" s="15" t="s">
        <v>329</v>
      </c>
      <c r="C1491" s="15">
        <v>5008</v>
      </c>
      <c r="D1491" s="15">
        <v>390000</v>
      </c>
      <c r="E1491" s="15" t="s">
        <v>414</v>
      </c>
      <c r="F1491" s="15">
        <v>276750</v>
      </c>
      <c r="G1491" s="15" t="s">
        <v>331</v>
      </c>
      <c r="H1491" s="15">
        <v>3824.79</v>
      </c>
      <c r="I1491" s="30">
        <v>419.51</v>
      </c>
      <c r="J1491" s="30">
        <v>74.03</v>
      </c>
      <c r="K1491" s="15">
        <v>1.94</v>
      </c>
      <c r="L1491" s="130">
        <v>2</v>
      </c>
    </row>
    <row r="1492" spans="1:12" x14ac:dyDescent="0.2">
      <c r="A1492" s="129">
        <v>30</v>
      </c>
      <c r="B1492" s="15" t="s">
        <v>329</v>
      </c>
      <c r="C1492" s="15">
        <v>5008</v>
      </c>
      <c r="D1492" s="15">
        <v>390000</v>
      </c>
      <c r="E1492" s="15" t="s">
        <v>414</v>
      </c>
      <c r="F1492" s="15">
        <v>276750</v>
      </c>
      <c r="G1492" s="15" t="s">
        <v>332</v>
      </c>
      <c r="H1492" s="15">
        <v>3824.79</v>
      </c>
      <c r="I1492" s="30">
        <v>209.75</v>
      </c>
      <c r="J1492" s="30">
        <v>37.020000000000003</v>
      </c>
      <c r="K1492" s="15">
        <v>0.97</v>
      </c>
      <c r="L1492" s="130">
        <v>1</v>
      </c>
    </row>
    <row r="1493" spans="1:12" x14ac:dyDescent="0.2">
      <c r="A1493" s="129">
        <v>30</v>
      </c>
      <c r="B1493" s="15" t="s">
        <v>329</v>
      </c>
      <c r="C1493" s="15">
        <v>5008</v>
      </c>
      <c r="D1493" s="15">
        <v>390000</v>
      </c>
      <c r="E1493" s="15" t="s">
        <v>414</v>
      </c>
      <c r="F1493" s="15">
        <v>276750</v>
      </c>
      <c r="G1493" s="15" t="s">
        <v>333</v>
      </c>
      <c r="H1493" s="15">
        <v>3824.79</v>
      </c>
      <c r="I1493" s="30">
        <v>259.22000000000003</v>
      </c>
      <c r="J1493" s="30">
        <v>45.75</v>
      </c>
      <c r="K1493" s="15">
        <v>1.2</v>
      </c>
      <c r="L1493" s="130">
        <v>1</v>
      </c>
    </row>
    <row r="1494" spans="1:12" x14ac:dyDescent="0.2">
      <c r="A1494" s="129">
        <v>30</v>
      </c>
      <c r="B1494" s="15" t="s">
        <v>329</v>
      </c>
      <c r="C1494" s="15">
        <v>5008</v>
      </c>
      <c r="D1494" s="15">
        <v>390000</v>
      </c>
      <c r="E1494" s="15" t="s">
        <v>414</v>
      </c>
      <c r="F1494" s="15">
        <v>276933</v>
      </c>
      <c r="G1494" s="15" t="s">
        <v>331</v>
      </c>
      <c r="H1494" s="15">
        <v>5810.94</v>
      </c>
      <c r="I1494" s="30">
        <v>209.75</v>
      </c>
      <c r="J1494" s="30">
        <v>37.020000000000003</v>
      </c>
      <c r="K1494" s="15">
        <v>0.64</v>
      </c>
      <c r="L1494" s="130">
        <v>1</v>
      </c>
    </row>
    <row r="1495" spans="1:12" x14ac:dyDescent="0.2">
      <c r="A1495" s="129">
        <v>30</v>
      </c>
      <c r="B1495" s="15" t="s">
        <v>329</v>
      </c>
      <c r="C1495" s="15">
        <v>5008</v>
      </c>
      <c r="D1495" s="15">
        <v>390000</v>
      </c>
      <c r="E1495" s="15" t="s">
        <v>414</v>
      </c>
      <c r="F1495" s="15">
        <v>276933</v>
      </c>
      <c r="G1495" s="15" t="s">
        <v>127</v>
      </c>
      <c r="H1495" s="15">
        <v>5810.94</v>
      </c>
      <c r="I1495" s="30">
        <v>213.24</v>
      </c>
      <c r="J1495" s="30">
        <v>53.31</v>
      </c>
      <c r="K1495" s="15">
        <v>0.92</v>
      </c>
      <c r="L1495" s="130">
        <v>1</v>
      </c>
    </row>
    <row r="1496" spans="1:12" x14ac:dyDescent="0.2">
      <c r="A1496" s="129">
        <v>30</v>
      </c>
      <c r="B1496" s="15" t="s">
        <v>329</v>
      </c>
      <c r="C1496" s="15">
        <v>5008</v>
      </c>
      <c r="D1496" s="15">
        <v>390000</v>
      </c>
      <c r="E1496" s="15" t="s">
        <v>414</v>
      </c>
      <c r="F1496" s="15">
        <v>276933</v>
      </c>
      <c r="G1496" s="15" t="s">
        <v>333</v>
      </c>
      <c r="H1496" s="15">
        <v>5810.94</v>
      </c>
      <c r="I1496" s="30">
        <v>518.45000000000005</v>
      </c>
      <c r="J1496" s="30">
        <v>91.49</v>
      </c>
      <c r="K1496" s="15">
        <v>1.57</v>
      </c>
      <c r="L1496" s="130">
        <v>2</v>
      </c>
    </row>
    <row r="1497" spans="1:12" x14ac:dyDescent="0.2">
      <c r="A1497" s="129">
        <v>30</v>
      </c>
      <c r="B1497" s="15" t="s">
        <v>329</v>
      </c>
      <c r="C1497" s="15">
        <v>5008</v>
      </c>
      <c r="D1497" s="15">
        <v>390000</v>
      </c>
      <c r="E1497" s="15" t="s">
        <v>414</v>
      </c>
      <c r="F1497" s="15">
        <v>276933</v>
      </c>
      <c r="G1497" s="15" t="s">
        <v>117</v>
      </c>
      <c r="H1497" s="15">
        <v>5810.94</v>
      </c>
      <c r="I1497" s="30">
        <v>519.44000000000005</v>
      </c>
      <c r="J1497" s="30">
        <v>91.67</v>
      </c>
      <c r="K1497" s="15">
        <v>1.58</v>
      </c>
      <c r="L1497" s="130">
        <v>1</v>
      </c>
    </row>
    <row r="1498" spans="1:12" x14ac:dyDescent="0.2">
      <c r="A1498" s="129">
        <v>30</v>
      </c>
      <c r="B1498" s="15" t="s">
        <v>329</v>
      </c>
      <c r="C1498" s="15">
        <v>5008</v>
      </c>
      <c r="D1498" s="15">
        <v>390000</v>
      </c>
      <c r="E1498" s="15" t="s">
        <v>414</v>
      </c>
      <c r="F1498" s="15">
        <v>277043</v>
      </c>
      <c r="G1498" s="15" t="s">
        <v>332</v>
      </c>
      <c r="H1498" s="15">
        <v>18119.560000000001</v>
      </c>
      <c r="I1498" s="30">
        <v>209.75</v>
      </c>
      <c r="J1498" s="30">
        <v>37.020000000000003</v>
      </c>
      <c r="K1498" s="15">
        <v>0.2</v>
      </c>
      <c r="L1498" s="130">
        <v>1</v>
      </c>
    </row>
    <row r="1499" spans="1:12" x14ac:dyDescent="0.2">
      <c r="A1499" s="129">
        <v>30</v>
      </c>
      <c r="B1499" s="15" t="s">
        <v>329</v>
      </c>
      <c r="C1499" s="15">
        <v>5008</v>
      </c>
      <c r="D1499" s="15">
        <v>390000</v>
      </c>
      <c r="E1499" s="15" t="s">
        <v>414</v>
      </c>
      <c r="F1499" s="15">
        <v>277043</v>
      </c>
      <c r="G1499" s="15" t="s">
        <v>111</v>
      </c>
      <c r="H1499" s="15">
        <v>18119.560000000001</v>
      </c>
      <c r="I1499" s="30">
        <v>135.02000000000001</v>
      </c>
      <c r="J1499" s="30">
        <v>33.76</v>
      </c>
      <c r="K1499" s="15">
        <v>0.19</v>
      </c>
      <c r="L1499" s="130">
        <v>1</v>
      </c>
    </row>
    <row r="1500" spans="1:12" x14ac:dyDescent="0.2">
      <c r="A1500" s="129">
        <v>30</v>
      </c>
      <c r="B1500" s="15" t="s">
        <v>329</v>
      </c>
      <c r="C1500" s="15">
        <v>5008</v>
      </c>
      <c r="D1500" s="15">
        <v>390000</v>
      </c>
      <c r="E1500" s="15" t="s">
        <v>414</v>
      </c>
      <c r="F1500" s="15">
        <v>277367</v>
      </c>
      <c r="G1500" s="15" t="s">
        <v>331</v>
      </c>
      <c r="H1500" s="15">
        <v>12638.56</v>
      </c>
      <c r="I1500" s="30">
        <v>209.75</v>
      </c>
      <c r="J1500" s="30">
        <v>37.020000000000003</v>
      </c>
      <c r="K1500" s="15">
        <v>0.28999999999999998</v>
      </c>
      <c r="L1500" s="130">
        <v>1</v>
      </c>
    </row>
    <row r="1501" spans="1:12" x14ac:dyDescent="0.2">
      <c r="A1501" s="129">
        <v>30</v>
      </c>
      <c r="B1501" s="15" t="s">
        <v>329</v>
      </c>
      <c r="C1501" s="15">
        <v>5008</v>
      </c>
      <c r="D1501" s="15">
        <v>390000</v>
      </c>
      <c r="E1501" s="15" t="s">
        <v>414</v>
      </c>
      <c r="F1501" s="15">
        <v>277367</v>
      </c>
      <c r="G1501" s="15" t="s">
        <v>127</v>
      </c>
      <c r="H1501" s="15">
        <v>12638.56</v>
      </c>
      <c r="I1501" s="30">
        <v>213.24</v>
      </c>
      <c r="J1501" s="30">
        <v>53.31</v>
      </c>
      <c r="K1501" s="15">
        <v>0.42</v>
      </c>
      <c r="L1501" s="130">
        <v>1</v>
      </c>
    </row>
    <row r="1502" spans="1:12" x14ac:dyDescent="0.2">
      <c r="A1502" s="129">
        <v>30</v>
      </c>
      <c r="B1502" s="15" t="s">
        <v>329</v>
      </c>
      <c r="C1502" s="15">
        <v>5008</v>
      </c>
      <c r="D1502" s="15">
        <v>390000</v>
      </c>
      <c r="E1502" s="15" t="s">
        <v>414</v>
      </c>
      <c r="F1502" s="15">
        <v>277367</v>
      </c>
      <c r="G1502" s="15" t="s">
        <v>339</v>
      </c>
      <c r="H1502" s="15">
        <v>12638.56</v>
      </c>
      <c r="I1502" s="30">
        <v>518.45000000000005</v>
      </c>
      <c r="J1502" s="30">
        <v>91.49</v>
      </c>
      <c r="K1502" s="15">
        <v>0.72</v>
      </c>
      <c r="L1502" s="130">
        <v>2</v>
      </c>
    </row>
    <row r="1503" spans="1:12" x14ac:dyDescent="0.2">
      <c r="A1503" s="129">
        <v>30</v>
      </c>
      <c r="B1503" s="15" t="s">
        <v>329</v>
      </c>
      <c r="C1503" s="15">
        <v>5008</v>
      </c>
      <c r="D1503" s="15">
        <v>390000</v>
      </c>
      <c r="E1503" s="15" t="s">
        <v>414</v>
      </c>
      <c r="F1503" s="15">
        <v>277367</v>
      </c>
      <c r="G1503" s="15" t="s">
        <v>333</v>
      </c>
      <c r="H1503" s="15">
        <v>12638.56</v>
      </c>
      <c r="I1503" s="30">
        <v>1036.8900000000001</v>
      </c>
      <c r="J1503" s="30">
        <v>182.98</v>
      </c>
      <c r="K1503" s="15">
        <v>1.45</v>
      </c>
      <c r="L1503" s="130">
        <v>4</v>
      </c>
    </row>
    <row r="1504" spans="1:12" x14ac:dyDescent="0.2">
      <c r="A1504" s="129">
        <v>30</v>
      </c>
      <c r="B1504" s="15" t="s">
        <v>329</v>
      </c>
      <c r="C1504" s="15">
        <v>5008</v>
      </c>
      <c r="D1504" s="15">
        <v>390000</v>
      </c>
      <c r="E1504" s="15" t="s">
        <v>414</v>
      </c>
      <c r="F1504" s="15">
        <v>277426</v>
      </c>
      <c r="G1504" s="15" t="s">
        <v>331</v>
      </c>
      <c r="H1504" s="15">
        <v>12185.45</v>
      </c>
      <c r="I1504" s="30">
        <v>419.51</v>
      </c>
      <c r="J1504" s="30">
        <v>74.03</v>
      </c>
      <c r="K1504" s="15">
        <v>0.61</v>
      </c>
      <c r="L1504" s="130">
        <v>2</v>
      </c>
    </row>
    <row r="1505" spans="1:12" x14ac:dyDescent="0.2">
      <c r="A1505" s="129">
        <v>30</v>
      </c>
      <c r="B1505" s="15" t="s">
        <v>329</v>
      </c>
      <c r="C1505" s="15">
        <v>5008</v>
      </c>
      <c r="D1505" s="15">
        <v>390000</v>
      </c>
      <c r="E1505" s="15" t="s">
        <v>414</v>
      </c>
      <c r="F1505" s="15">
        <v>277426</v>
      </c>
      <c r="G1505" s="15" t="s">
        <v>339</v>
      </c>
      <c r="H1505" s="15">
        <v>12185.45</v>
      </c>
      <c r="I1505" s="30">
        <v>259.22000000000003</v>
      </c>
      <c r="J1505" s="30">
        <v>45.75</v>
      </c>
      <c r="K1505" s="15">
        <v>0.38</v>
      </c>
      <c r="L1505" s="130">
        <v>1</v>
      </c>
    </row>
    <row r="1506" spans="1:12" x14ac:dyDescent="0.2">
      <c r="A1506" s="129">
        <v>30</v>
      </c>
      <c r="B1506" s="15" t="s">
        <v>329</v>
      </c>
      <c r="C1506" s="15">
        <v>5008</v>
      </c>
      <c r="D1506" s="15">
        <v>390000</v>
      </c>
      <c r="E1506" s="15" t="s">
        <v>414</v>
      </c>
      <c r="F1506" s="15">
        <v>277426</v>
      </c>
      <c r="G1506" s="15" t="s">
        <v>111</v>
      </c>
      <c r="H1506" s="15">
        <v>12185.45</v>
      </c>
      <c r="I1506" s="30">
        <v>270.05</v>
      </c>
      <c r="J1506" s="30">
        <v>67.510000000000005</v>
      </c>
      <c r="K1506" s="15">
        <v>0.55000000000000004</v>
      </c>
      <c r="L1506" s="130">
        <v>2</v>
      </c>
    </row>
    <row r="1507" spans="1:12" x14ac:dyDescent="0.2">
      <c r="A1507" s="129">
        <v>30</v>
      </c>
      <c r="B1507" s="15" t="s">
        <v>329</v>
      </c>
      <c r="C1507" s="15">
        <v>5008</v>
      </c>
      <c r="D1507" s="15">
        <v>390000</v>
      </c>
      <c r="E1507" s="15" t="s">
        <v>414</v>
      </c>
      <c r="F1507" s="15">
        <v>277465</v>
      </c>
      <c r="G1507" s="15" t="s">
        <v>331</v>
      </c>
      <c r="H1507" s="15">
        <v>81844.61</v>
      </c>
      <c r="I1507" s="30">
        <v>1048.76</v>
      </c>
      <c r="J1507" s="30">
        <v>185.08</v>
      </c>
      <c r="K1507" s="15">
        <v>0.23</v>
      </c>
      <c r="L1507" s="130">
        <v>5</v>
      </c>
    </row>
    <row r="1508" spans="1:12" x14ac:dyDescent="0.2">
      <c r="A1508" s="129">
        <v>30</v>
      </c>
      <c r="B1508" s="15" t="s">
        <v>329</v>
      </c>
      <c r="C1508" s="15">
        <v>5008</v>
      </c>
      <c r="D1508" s="15">
        <v>390000</v>
      </c>
      <c r="E1508" s="15" t="s">
        <v>414</v>
      </c>
      <c r="F1508" s="15">
        <v>277465</v>
      </c>
      <c r="G1508" s="15" t="s">
        <v>332</v>
      </c>
      <c r="H1508" s="15">
        <v>81844.61</v>
      </c>
      <c r="I1508" s="30">
        <v>1048.76</v>
      </c>
      <c r="J1508" s="30">
        <v>185.08</v>
      </c>
      <c r="K1508" s="15">
        <v>0.23</v>
      </c>
      <c r="L1508" s="130">
        <v>5</v>
      </c>
    </row>
    <row r="1509" spans="1:12" x14ac:dyDescent="0.2">
      <c r="A1509" s="129">
        <v>30</v>
      </c>
      <c r="B1509" s="15" t="s">
        <v>329</v>
      </c>
      <c r="C1509" s="15">
        <v>5008</v>
      </c>
      <c r="D1509" s="15">
        <v>390000</v>
      </c>
      <c r="E1509" s="15" t="s">
        <v>414</v>
      </c>
      <c r="F1509" s="15">
        <v>277465</v>
      </c>
      <c r="G1509" s="15" t="s">
        <v>127</v>
      </c>
      <c r="H1509" s="15">
        <v>81844.61</v>
      </c>
      <c r="I1509" s="30">
        <v>639.73</v>
      </c>
      <c r="J1509" s="30">
        <v>159.93</v>
      </c>
      <c r="K1509" s="15">
        <v>0.2</v>
      </c>
      <c r="L1509" s="130">
        <v>3</v>
      </c>
    </row>
    <row r="1510" spans="1:12" x14ac:dyDescent="0.2">
      <c r="A1510" s="129">
        <v>30</v>
      </c>
      <c r="B1510" s="15" t="s">
        <v>329</v>
      </c>
      <c r="C1510" s="15">
        <v>5008</v>
      </c>
      <c r="D1510" s="15">
        <v>390000</v>
      </c>
      <c r="E1510" s="15" t="s">
        <v>414</v>
      </c>
      <c r="F1510" s="15">
        <v>277465</v>
      </c>
      <c r="G1510" s="15" t="s">
        <v>339</v>
      </c>
      <c r="H1510" s="15">
        <v>81844.61</v>
      </c>
      <c r="I1510" s="30">
        <v>1296.1099999999999</v>
      </c>
      <c r="J1510" s="30">
        <v>228.73</v>
      </c>
      <c r="K1510" s="15">
        <v>0.28000000000000003</v>
      </c>
      <c r="L1510" s="130">
        <v>5</v>
      </c>
    </row>
    <row r="1511" spans="1:12" x14ac:dyDescent="0.2">
      <c r="A1511" s="129">
        <v>30</v>
      </c>
      <c r="B1511" s="15" t="s">
        <v>329</v>
      </c>
      <c r="C1511" s="15">
        <v>5008</v>
      </c>
      <c r="D1511" s="15">
        <v>390000</v>
      </c>
      <c r="E1511" s="15" t="s">
        <v>414</v>
      </c>
      <c r="F1511" s="15">
        <v>277465</v>
      </c>
      <c r="G1511" s="15" t="s">
        <v>333</v>
      </c>
      <c r="H1511" s="15">
        <v>81844.61</v>
      </c>
      <c r="I1511" s="30">
        <v>1296.1099999999999</v>
      </c>
      <c r="J1511" s="30">
        <v>228.73</v>
      </c>
      <c r="K1511" s="15">
        <v>0.28000000000000003</v>
      </c>
      <c r="L1511" s="130">
        <v>5</v>
      </c>
    </row>
    <row r="1512" spans="1:12" x14ac:dyDescent="0.2">
      <c r="A1512" s="129">
        <v>30</v>
      </c>
      <c r="B1512" s="15" t="s">
        <v>329</v>
      </c>
      <c r="C1512" s="15">
        <v>5008</v>
      </c>
      <c r="D1512" s="15">
        <v>390000</v>
      </c>
      <c r="E1512" s="15" t="s">
        <v>414</v>
      </c>
      <c r="F1512" s="15">
        <v>277467</v>
      </c>
      <c r="G1512" s="15" t="s">
        <v>333</v>
      </c>
      <c r="H1512" s="15">
        <v>10519.27</v>
      </c>
      <c r="I1512" s="30">
        <v>518.45000000000005</v>
      </c>
      <c r="J1512" s="30">
        <v>91.49</v>
      </c>
      <c r="K1512" s="15">
        <v>0.87</v>
      </c>
      <c r="L1512" s="130">
        <v>2</v>
      </c>
    </row>
    <row r="1513" spans="1:12" x14ac:dyDescent="0.2">
      <c r="A1513" s="129">
        <v>30</v>
      </c>
      <c r="B1513" s="15" t="s">
        <v>329</v>
      </c>
      <c r="C1513" s="15">
        <v>5008</v>
      </c>
      <c r="D1513" s="15">
        <v>390000</v>
      </c>
      <c r="E1513" s="15" t="s">
        <v>414</v>
      </c>
      <c r="F1513" s="15">
        <v>277505</v>
      </c>
      <c r="G1513" s="15" t="s">
        <v>127</v>
      </c>
      <c r="H1513" s="15">
        <v>5061.12</v>
      </c>
      <c r="I1513" s="30">
        <v>213.24</v>
      </c>
      <c r="J1513" s="30">
        <v>53.31</v>
      </c>
      <c r="K1513" s="15">
        <v>1.05</v>
      </c>
      <c r="L1513" s="130">
        <v>1</v>
      </c>
    </row>
    <row r="1514" spans="1:12" x14ac:dyDescent="0.2">
      <c r="A1514" s="129">
        <v>30</v>
      </c>
      <c r="B1514" s="15" t="s">
        <v>329</v>
      </c>
      <c r="C1514" s="15">
        <v>5008</v>
      </c>
      <c r="D1514" s="15">
        <v>390000</v>
      </c>
      <c r="E1514" s="15" t="s">
        <v>414</v>
      </c>
      <c r="F1514" s="15">
        <v>277505</v>
      </c>
      <c r="G1514" s="15" t="s">
        <v>333</v>
      </c>
      <c r="H1514" s="15">
        <v>5061.12</v>
      </c>
      <c r="I1514" s="30">
        <v>259.22000000000003</v>
      </c>
      <c r="J1514" s="30">
        <v>45.75</v>
      </c>
      <c r="K1514" s="15">
        <v>0.9</v>
      </c>
      <c r="L1514" s="130">
        <v>1</v>
      </c>
    </row>
    <row r="1515" spans="1:12" x14ac:dyDescent="0.2">
      <c r="A1515" s="129">
        <v>30</v>
      </c>
      <c r="B1515" s="15" t="s">
        <v>329</v>
      </c>
      <c r="C1515" s="15">
        <v>5008</v>
      </c>
      <c r="D1515" s="15">
        <v>390000</v>
      </c>
      <c r="E1515" s="15" t="s">
        <v>414</v>
      </c>
      <c r="F1515" s="15">
        <v>277509</v>
      </c>
      <c r="G1515" s="15" t="s">
        <v>331</v>
      </c>
      <c r="H1515" s="15">
        <v>12678.95</v>
      </c>
      <c r="I1515" s="30">
        <v>209.75</v>
      </c>
      <c r="J1515" s="30">
        <v>37.020000000000003</v>
      </c>
      <c r="K1515" s="15">
        <v>0.28999999999999998</v>
      </c>
      <c r="L1515" s="130">
        <v>1</v>
      </c>
    </row>
    <row r="1516" spans="1:12" x14ac:dyDescent="0.2">
      <c r="A1516" s="129">
        <v>30</v>
      </c>
      <c r="B1516" s="15" t="s">
        <v>329</v>
      </c>
      <c r="C1516" s="15">
        <v>5008</v>
      </c>
      <c r="D1516" s="15">
        <v>390000</v>
      </c>
      <c r="E1516" s="15" t="s">
        <v>414</v>
      </c>
      <c r="F1516" s="15">
        <v>277509</v>
      </c>
      <c r="G1516" s="15" t="s">
        <v>332</v>
      </c>
      <c r="H1516" s="15">
        <v>12678.95</v>
      </c>
      <c r="I1516" s="30">
        <v>209.75</v>
      </c>
      <c r="J1516" s="30">
        <v>37.020000000000003</v>
      </c>
      <c r="K1516" s="15">
        <v>0.28999999999999998</v>
      </c>
      <c r="L1516" s="130">
        <v>1</v>
      </c>
    </row>
    <row r="1517" spans="1:12" x14ac:dyDescent="0.2">
      <c r="A1517" s="129">
        <v>30</v>
      </c>
      <c r="B1517" s="15" t="s">
        <v>329</v>
      </c>
      <c r="C1517" s="15">
        <v>5008</v>
      </c>
      <c r="D1517" s="15">
        <v>390000</v>
      </c>
      <c r="E1517" s="15" t="s">
        <v>414</v>
      </c>
      <c r="F1517" s="15">
        <v>277509</v>
      </c>
      <c r="G1517" s="15" t="s">
        <v>333</v>
      </c>
      <c r="H1517" s="15">
        <v>12678.95</v>
      </c>
      <c r="I1517" s="30">
        <v>518.45000000000005</v>
      </c>
      <c r="J1517" s="30">
        <v>91.49</v>
      </c>
      <c r="K1517" s="15">
        <v>0.72</v>
      </c>
      <c r="L1517" s="130">
        <v>2</v>
      </c>
    </row>
    <row r="1518" spans="1:12" x14ac:dyDescent="0.2">
      <c r="A1518" s="129">
        <v>30</v>
      </c>
      <c r="B1518" s="15" t="s">
        <v>329</v>
      </c>
      <c r="C1518" s="15">
        <v>5008</v>
      </c>
      <c r="D1518" s="15">
        <v>390000</v>
      </c>
      <c r="E1518" s="15" t="s">
        <v>414</v>
      </c>
      <c r="F1518" s="15">
        <v>277511</v>
      </c>
      <c r="G1518" s="15" t="s">
        <v>331</v>
      </c>
      <c r="H1518" s="15">
        <v>2756.04</v>
      </c>
      <c r="I1518" s="30">
        <v>209.75</v>
      </c>
      <c r="J1518" s="30">
        <v>37.020000000000003</v>
      </c>
      <c r="K1518" s="15">
        <v>1.34</v>
      </c>
      <c r="L1518" s="130">
        <v>1</v>
      </c>
    </row>
    <row r="1519" spans="1:12" x14ac:dyDescent="0.2">
      <c r="A1519" s="129">
        <v>30</v>
      </c>
      <c r="B1519" s="15" t="s">
        <v>329</v>
      </c>
      <c r="C1519" s="15">
        <v>5008</v>
      </c>
      <c r="D1519" s="15">
        <v>390000</v>
      </c>
      <c r="E1519" s="15" t="s">
        <v>414</v>
      </c>
      <c r="F1519" s="15">
        <v>277511</v>
      </c>
      <c r="G1519" s="15" t="s">
        <v>339</v>
      </c>
      <c r="H1519" s="15">
        <v>2756.04</v>
      </c>
      <c r="I1519" s="30">
        <v>259.22000000000003</v>
      </c>
      <c r="J1519" s="30">
        <v>45.75</v>
      </c>
      <c r="K1519" s="15">
        <v>1.66</v>
      </c>
      <c r="L1519" s="130">
        <v>1</v>
      </c>
    </row>
    <row r="1520" spans="1:12" x14ac:dyDescent="0.2">
      <c r="A1520" s="129">
        <v>30</v>
      </c>
      <c r="B1520" s="15" t="s">
        <v>329</v>
      </c>
      <c r="C1520" s="15">
        <v>5008</v>
      </c>
      <c r="D1520" s="15">
        <v>390000</v>
      </c>
      <c r="E1520" s="15" t="s">
        <v>414</v>
      </c>
      <c r="F1520" s="15">
        <v>277742</v>
      </c>
      <c r="G1520" s="15" t="s">
        <v>331</v>
      </c>
      <c r="H1520" s="15">
        <v>7133.97</v>
      </c>
      <c r="I1520" s="30">
        <v>419.5</v>
      </c>
      <c r="J1520" s="30">
        <v>89.29</v>
      </c>
      <c r="K1520" s="15">
        <v>1.25</v>
      </c>
      <c r="L1520" s="130">
        <v>2</v>
      </c>
    </row>
    <row r="1521" spans="1:12" x14ac:dyDescent="0.2">
      <c r="A1521" s="129">
        <v>30</v>
      </c>
      <c r="B1521" s="15" t="s">
        <v>329</v>
      </c>
      <c r="C1521" s="15">
        <v>5008</v>
      </c>
      <c r="D1521" s="15">
        <v>390000</v>
      </c>
      <c r="E1521" s="15" t="s">
        <v>414</v>
      </c>
      <c r="F1521" s="15">
        <v>277742</v>
      </c>
      <c r="G1521" s="15" t="s">
        <v>332</v>
      </c>
      <c r="H1521" s="15">
        <v>7133.97</v>
      </c>
      <c r="I1521" s="30">
        <v>209.75</v>
      </c>
      <c r="J1521" s="30">
        <v>44.64</v>
      </c>
      <c r="K1521" s="15">
        <v>0.63</v>
      </c>
      <c r="L1521" s="130">
        <v>1</v>
      </c>
    </row>
    <row r="1522" spans="1:12" x14ac:dyDescent="0.2">
      <c r="A1522" s="129">
        <v>30</v>
      </c>
      <c r="B1522" s="15" t="s">
        <v>329</v>
      </c>
      <c r="C1522" s="15">
        <v>5008</v>
      </c>
      <c r="D1522" s="15">
        <v>390000</v>
      </c>
      <c r="E1522" s="15" t="s">
        <v>414</v>
      </c>
      <c r="F1522" s="15">
        <v>277742</v>
      </c>
      <c r="G1522" s="15" t="s">
        <v>127</v>
      </c>
      <c r="H1522" s="15">
        <v>7133.97</v>
      </c>
      <c r="I1522" s="30">
        <v>213.24</v>
      </c>
      <c r="J1522" s="30">
        <v>61.55</v>
      </c>
      <c r="K1522" s="15">
        <v>0.86</v>
      </c>
      <c r="L1522" s="130">
        <v>1</v>
      </c>
    </row>
    <row r="1523" spans="1:12" x14ac:dyDescent="0.2">
      <c r="A1523" s="129">
        <v>30</v>
      </c>
      <c r="B1523" s="15" t="s">
        <v>329</v>
      </c>
      <c r="C1523" s="15">
        <v>5008</v>
      </c>
      <c r="D1523" s="15">
        <v>390000</v>
      </c>
      <c r="E1523" s="15" t="s">
        <v>414</v>
      </c>
      <c r="F1523" s="15">
        <v>277742</v>
      </c>
      <c r="G1523" s="15" t="s">
        <v>339</v>
      </c>
      <c r="H1523" s="15">
        <v>7133.97</v>
      </c>
      <c r="I1523" s="30">
        <v>259.22000000000003</v>
      </c>
      <c r="J1523" s="30">
        <v>55.17</v>
      </c>
      <c r="K1523" s="15">
        <v>0.77</v>
      </c>
      <c r="L1523" s="130">
        <v>1</v>
      </c>
    </row>
    <row r="1524" spans="1:12" x14ac:dyDescent="0.2">
      <c r="A1524" s="129">
        <v>30</v>
      </c>
      <c r="B1524" s="15" t="s">
        <v>329</v>
      </c>
      <c r="C1524" s="15">
        <v>5008</v>
      </c>
      <c r="D1524" s="15">
        <v>390000</v>
      </c>
      <c r="E1524" s="15" t="s">
        <v>414</v>
      </c>
      <c r="F1524" s="15">
        <v>277742</v>
      </c>
      <c r="G1524" s="15" t="s">
        <v>117</v>
      </c>
      <c r="H1524" s="15">
        <v>7133.97</v>
      </c>
      <c r="I1524" s="30">
        <v>519.42999999999995</v>
      </c>
      <c r="J1524" s="30">
        <v>110.56</v>
      </c>
      <c r="K1524" s="15">
        <v>1.55</v>
      </c>
      <c r="L1524" s="130">
        <v>1</v>
      </c>
    </row>
    <row r="1525" spans="1:12" x14ac:dyDescent="0.2">
      <c r="A1525" s="129">
        <v>30</v>
      </c>
      <c r="B1525" s="15" t="s">
        <v>329</v>
      </c>
      <c r="C1525" s="15">
        <v>5008</v>
      </c>
      <c r="D1525" s="15">
        <v>390000</v>
      </c>
      <c r="E1525" s="15" t="s">
        <v>414</v>
      </c>
      <c r="F1525" s="15">
        <v>277743</v>
      </c>
      <c r="G1525" s="15" t="s">
        <v>331</v>
      </c>
      <c r="H1525" s="15">
        <v>9732.1299999999992</v>
      </c>
      <c r="I1525" s="30">
        <v>629.25</v>
      </c>
      <c r="J1525" s="30">
        <v>133.94</v>
      </c>
      <c r="K1525" s="15">
        <v>1.38</v>
      </c>
      <c r="L1525" s="130">
        <v>3</v>
      </c>
    </row>
    <row r="1526" spans="1:12" x14ac:dyDescent="0.2">
      <c r="A1526" s="129">
        <v>30</v>
      </c>
      <c r="B1526" s="15" t="s">
        <v>329</v>
      </c>
      <c r="C1526" s="15">
        <v>5008</v>
      </c>
      <c r="D1526" s="15">
        <v>390000</v>
      </c>
      <c r="E1526" s="15" t="s">
        <v>414</v>
      </c>
      <c r="F1526" s="15">
        <v>277743</v>
      </c>
      <c r="G1526" s="15" t="s">
        <v>332</v>
      </c>
      <c r="H1526" s="15">
        <v>9732.1299999999992</v>
      </c>
      <c r="I1526" s="30">
        <v>419.5</v>
      </c>
      <c r="J1526" s="30">
        <v>89.29</v>
      </c>
      <c r="K1526" s="15">
        <v>0.92</v>
      </c>
      <c r="L1526" s="130">
        <v>2</v>
      </c>
    </row>
    <row r="1527" spans="1:12" x14ac:dyDescent="0.2">
      <c r="A1527" s="129">
        <v>30</v>
      </c>
      <c r="B1527" s="15" t="s">
        <v>329</v>
      </c>
      <c r="C1527" s="15">
        <v>5008</v>
      </c>
      <c r="D1527" s="15">
        <v>390000</v>
      </c>
      <c r="E1527" s="15" t="s">
        <v>414</v>
      </c>
      <c r="F1527" s="15">
        <v>277743</v>
      </c>
      <c r="G1527" s="15" t="s">
        <v>339</v>
      </c>
      <c r="H1527" s="15">
        <v>9732.1299999999992</v>
      </c>
      <c r="I1527" s="30">
        <v>777.66</v>
      </c>
      <c r="J1527" s="30">
        <v>165.53</v>
      </c>
      <c r="K1527" s="15">
        <v>1.7</v>
      </c>
      <c r="L1527" s="130">
        <v>3</v>
      </c>
    </row>
    <row r="1528" spans="1:12" x14ac:dyDescent="0.2">
      <c r="A1528" s="129">
        <v>30</v>
      </c>
      <c r="B1528" s="15" t="s">
        <v>329</v>
      </c>
      <c r="C1528" s="15">
        <v>5008</v>
      </c>
      <c r="D1528" s="15">
        <v>390000</v>
      </c>
      <c r="E1528" s="15" t="s">
        <v>414</v>
      </c>
      <c r="F1528" s="15">
        <v>277743</v>
      </c>
      <c r="G1528" s="15" t="s">
        <v>333</v>
      </c>
      <c r="H1528" s="15">
        <v>9732.1299999999992</v>
      </c>
      <c r="I1528" s="30">
        <v>777.66</v>
      </c>
      <c r="J1528" s="30">
        <v>165.53</v>
      </c>
      <c r="K1528" s="15">
        <v>1.7</v>
      </c>
      <c r="L1528" s="130">
        <v>3</v>
      </c>
    </row>
    <row r="1529" spans="1:12" x14ac:dyDescent="0.2">
      <c r="A1529" s="129">
        <v>30</v>
      </c>
      <c r="B1529" s="15" t="s">
        <v>329</v>
      </c>
      <c r="C1529" s="15">
        <v>5008</v>
      </c>
      <c r="D1529" s="15">
        <v>390000</v>
      </c>
      <c r="E1529" s="15" t="s">
        <v>414</v>
      </c>
      <c r="F1529" s="15">
        <v>277743</v>
      </c>
      <c r="G1529" s="15" t="s">
        <v>111</v>
      </c>
      <c r="H1529" s="15">
        <v>9732.1299999999992</v>
      </c>
      <c r="I1529" s="30">
        <v>405.07</v>
      </c>
      <c r="J1529" s="30">
        <v>116.92</v>
      </c>
      <c r="K1529" s="15">
        <v>1.2</v>
      </c>
      <c r="L1529" s="130">
        <v>3</v>
      </c>
    </row>
    <row r="1530" spans="1:12" x14ac:dyDescent="0.2">
      <c r="A1530" s="129">
        <v>30</v>
      </c>
      <c r="B1530" s="15" t="s">
        <v>329</v>
      </c>
      <c r="C1530" s="15">
        <v>5008</v>
      </c>
      <c r="D1530" s="15">
        <v>390000</v>
      </c>
      <c r="E1530" s="15" t="s">
        <v>414</v>
      </c>
      <c r="F1530" s="15">
        <v>277744</v>
      </c>
      <c r="G1530" s="15" t="s">
        <v>331</v>
      </c>
      <c r="H1530" s="15">
        <v>30545.62</v>
      </c>
      <c r="I1530" s="30">
        <v>419.5</v>
      </c>
      <c r="J1530" s="30">
        <v>89.29</v>
      </c>
      <c r="K1530" s="15">
        <v>0.28999999999999998</v>
      </c>
      <c r="L1530" s="130">
        <v>2</v>
      </c>
    </row>
    <row r="1531" spans="1:12" x14ac:dyDescent="0.2">
      <c r="A1531" s="129">
        <v>30</v>
      </c>
      <c r="B1531" s="15" t="s">
        <v>329</v>
      </c>
      <c r="C1531" s="15">
        <v>5008</v>
      </c>
      <c r="D1531" s="15">
        <v>390000</v>
      </c>
      <c r="E1531" s="15" t="s">
        <v>414</v>
      </c>
      <c r="F1531" s="15">
        <v>277744</v>
      </c>
      <c r="G1531" s="15" t="s">
        <v>332</v>
      </c>
      <c r="H1531" s="15">
        <v>30545.62</v>
      </c>
      <c r="I1531" s="30">
        <v>419.5</v>
      </c>
      <c r="J1531" s="30">
        <v>89.29</v>
      </c>
      <c r="K1531" s="15">
        <v>0.28999999999999998</v>
      </c>
      <c r="L1531" s="130">
        <v>2</v>
      </c>
    </row>
    <row r="1532" spans="1:12" x14ac:dyDescent="0.2">
      <c r="A1532" s="129">
        <v>30</v>
      </c>
      <c r="B1532" s="15" t="s">
        <v>329</v>
      </c>
      <c r="C1532" s="15">
        <v>5008</v>
      </c>
      <c r="D1532" s="15">
        <v>390000</v>
      </c>
      <c r="E1532" s="15" t="s">
        <v>414</v>
      </c>
      <c r="F1532" s="15">
        <v>277744</v>
      </c>
      <c r="G1532" s="15" t="s">
        <v>339</v>
      </c>
      <c r="H1532" s="15">
        <v>30545.62</v>
      </c>
      <c r="I1532" s="30">
        <v>777.66</v>
      </c>
      <c r="J1532" s="30">
        <v>165.53</v>
      </c>
      <c r="K1532" s="15">
        <v>0.54</v>
      </c>
      <c r="L1532" s="130">
        <v>3</v>
      </c>
    </row>
    <row r="1533" spans="1:12" x14ac:dyDescent="0.2">
      <c r="A1533" s="129">
        <v>30</v>
      </c>
      <c r="B1533" s="15" t="s">
        <v>329</v>
      </c>
      <c r="C1533" s="15">
        <v>5008</v>
      </c>
      <c r="D1533" s="15">
        <v>390000</v>
      </c>
      <c r="E1533" s="15" t="s">
        <v>414</v>
      </c>
      <c r="F1533" s="15">
        <v>277744</v>
      </c>
      <c r="G1533" s="15" t="s">
        <v>333</v>
      </c>
      <c r="H1533" s="15">
        <v>30545.62</v>
      </c>
      <c r="I1533" s="30">
        <v>518.44000000000005</v>
      </c>
      <c r="J1533" s="30">
        <v>110.35</v>
      </c>
      <c r="K1533" s="15">
        <v>0.36</v>
      </c>
      <c r="L1533" s="130">
        <v>2</v>
      </c>
    </row>
    <row r="1534" spans="1:12" x14ac:dyDescent="0.2">
      <c r="A1534" s="129">
        <v>30</v>
      </c>
      <c r="B1534" s="15" t="s">
        <v>329</v>
      </c>
      <c r="C1534" s="15">
        <v>5008</v>
      </c>
      <c r="D1534" s="15">
        <v>390000</v>
      </c>
      <c r="E1534" s="15" t="s">
        <v>414</v>
      </c>
      <c r="F1534" s="15">
        <v>277744</v>
      </c>
      <c r="G1534" s="15" t="s">
        <v>117</v>
      </c>
      <c r="H1534" s="15">
        <v>30545.62</v>
      </c>
      <c r="I1534" s="30">
        <v>519.42999999999995</v>
      </c>
      <c r="J1534" s="30">
        <v>110.56</v>
      </c>
      <c r="K1534" s="15">
        <v>0.36</v>
      </c>
      <c r="L1534" s="130">
        <v>1</v>
      </c>
    </row>
    <row r="1535" spans="1:12" x14ac:dyDescent="0.2">
      <c r="A1535" s="129">
        <v>30</v>
      </c>
      <c r="B1535" s="15" t="s">
        <v>329</v>
      </c>
      <c r="C1535" s="15">
        <v>5008</v>
      </c>
      <c r="D1535" s="15">
        <v>390000</v>
      </c>
      <c r="E1535" s="15" t="s">
        <v>414</v>
      </c>
      <c r="F1535" s="15">
        <v>277758</v>
      </c>
      <c r="G1535" s="15" t="s">
        <v>331</v>
      </c>
      <c r="H1535" s="15">
        <v>24918.97</v>
      </c>
      <c r="I1535" s="30">
        <v>419.5</v>
      </c>
      <c r="J1535" s="30">
        <v>89.29</v>
      </c>
      <c r="K1535" s="15">
        <v>0.36</v>
      </c>
      <c r="L1535" s="130">
        <v>2</v>
      </c>
    </row>
    <row r="1536" spans="1:12" x14ac:dyDescent="0.2">
      <c r="A1536" s="129">
        <v>30</v>
      </c>
      <c r="B1536" s="15" t="s">
        <v>329</v>
      </c>
      <c r="C1536" s="15">
        <v>5008</v>
      </c>
      <c r="D1536" s="15">
        <v>390000</v>
      </c>
      <c r="E1536" s="15" t="s">
        <v>414</v>
      </c>
      <c r="F1536" s="15">
        <v>277758</v>
      </c>
      <c r="G1536" s="15" t="s">
        <v>332</v>
      </c>
      <c r="H1536" s="15">
        <v>24918.97</v>
      </c>
      <c r="I1536" s="30">
        <v>419.5</v>
      </c>
      <c r="J1536" s="30">
        <v>89.29</v>
      </c>
      <c r="K1536" s="15">
        <v>0.36</v>
      </c>
      <c r="L1536" s="130">
        <v>2</v>
      </c>
    </row>
    <row r="1537" spans="1:12" x14ac:dyDescent="0.2">
      <c r="A1537" s="129">
        <v>30</v>
      </c>
      <c r="B1537" s="15" t="s">
        <v>329</v>
      </c>
      <c r="C1537" s="15">
        <v>5008</v>
      </c>
      <c r="D1537" s="15">
        <v>390000</v>
      </c>
      <c r="E1537" s="15" t="s">
        <v>414</v>
      </c>
      <c r="F1537" s="15">
        <v>277758</v>
      </c>
      <c r="G1537" s="15" t="s">
        <v>333</v>
      </c>
      <c r="H1537" s="15">
        <v>24918.97</v>
      </c>
      <c r="I1537" s="30">
        <v>777.66</v>
      </c>
      <c r="J1537" s="30">
        <v>165.53</v>
      </c>
      <c r="K1537" s="15">
        <v>0.66</v>
      </c>
      <c r="L1537" s="130">
        <v>3</v>
      </c>
    </row>
    <row r="1538" spans="1:12" x14ac:dyDescent="0.2">
      <c r="A1538" s="129">
        <v>30</v>
      </c>
      <c r="B1538" s="15" t="s">
        <v>329</v>
      </c>
      <c r="C1538" s="15">
        <v>5008</v>
      </c>
      <c r="D1538" s="15">
        <v>390000</v>
      </c>
      <c r="E1538" s="15" t="s">
        <v>414</v>
      </c>
      <c r="F1538" s="15">
        <v>277758</v>
      </c>
      <c r="G1538" s="15" t="s">
        <v>117</v>
      </c>
      <c r="H1538" s="15">
        <v>24918.97</v>
      </c>
      <c r="I1538" s="30">
        <v>519.42999999999995</v>
      </c>
      <c r="J1538" s="30">
        <v>110.56</v>
      </c>
      <c r="K1538" s="15">
        <v>0.44</v>
      </c>
      <c r="L1538" s="130">
        <v>1</v>
      </c>
    </row>
    <row r="1539" spans="1:12" x14ac:dyDescent="0.2">
      <c r="A1539" s="129">
        <v>30</v>
      </c>
      <c r="B1539" s="15" t="s">
        <v>329</v>
      </c>
      <c r="C1539" s="15">
        <v>5008</v>
      </c>
      <c r="D1539" s="15">
        <v>390000</v>
      </c>
      <c r="E1539" s="15" t="s">
        <v>414</v>
      </c>
      <c r="F1539" s="15">
        <v>277837</v>
      </c>
      <c r="G1539" s="15" t="s">
        <v>331</v>
      </c>
      <c r="H1539" s="15">
        <v>22430.81</v>
      </c>
      <c r="I1539" s="30">
        <v>839.01</v>
      </c>
      <c r="J1539" s="30">
        <v>148.06</v>
      </c>
      <c r="K1539" s="15">
        <v>0.66</v>
      </c>
      <c r="L1539" s="130">
        <v>4</v>
      </c>
    </row>
    <row r="1540" spans="1:12" x14ac:dyDescent="0.2">
      <c r="A1540" s="129">
        <v>30</v>
      </c>
      <c r="B1540" s="15" t="s">
        <v>329</v>
      </c>
      <c r="C1540" s="15">
        <v>5008</v>
      </c>
      <c r="D1540" s="15">
        <v>390000</v>
      </c>
      <c r="E1540" s="15" t="s">
        <v>414</v>
      </c>
      <c r="F1540" s="15">
        <v>277837</v>
      </c>
      <c r="G1540" s="15" t="s">
        <v>332</v>
      </c>
      <c r="H1540" s="15">
        <v>22430.81</v>
      </c>
      <c r="I1540" s="30">
        <v>629.26</v>
      </c>
      <c r="J1540" s="30">
        <v>111.05</v>
      </c>
      <c r="K1540" s="15">
        <v>0.5</v>
      </c>
      <c r="L1540" s="130">
        <v>3</v>
      </c>
    </row>
    <row r="1541" spans="1:12" x14ac:dyDescent="0.2">
      <c r="A1541" s="129">
        <v>30</v>
      </c>
      <c r="B1541" s="15" t="s">
        <v>329</v>
      </c>
      <c r="C1541" s="15">
        <v>5008</v>
      </c>
      <c r="D1541" s="15">
        <v>390000</v>
      </c>
      <c r="E1541" s="15" t="s">
        <v>414</v>
      </c>
      <c r="F1541" s="15">
        <v>277837</v>
      </c>
      <c r="G1541" s="15" t="s">
        <v>127</v>
      </c>
      <c r="H1541" s="15">
        <v>22430.81</v>
      </c>
      <c r="I1541" s="30">
        <v>213.24</v>
      </c>
      <c r="J1541" s="30">
        <v>53.31</v>
      </c>
      <c r="K1541" s="15">
        <v>0.24</v>
      </c>
      <c r="L1541" s="130">
        <v>1</v>
      </c>
    </row>
    <row r="1542" spans="1:12" x14ac:dyDescent="0.2">
      <c r="A1542" s="129">
        <v>30</v>
      </c>
      <c r="B1542" s="15" t="s">
        <v>329</v>
      </c>
      <c r="C1542" s="15">
        <v>5008</v>
      </c>
      <c r="D1542" s="15">
        <v>390000</v>
      </c>
      <c r="E1542" s="15" t="s">
        <v>414</v>
      </c>
      <c r="F1542" s="15">
        <v>277837</v>
      </c>
      <c r="G1542" s="15" t="s">
        <v>333</v>
      </c>
      <c r="H1542" s="15">
        <v>22430.81</v>
      </c>
      <c r="I1542" s="30">
        <v>1036.8900000000001</v>
      </c>
      <c r="J1542" s="30">
        <v>182.98</v>
      </c>
      <c r="K1542" s="15">
        <v>0.82</v>
      </c>
      <c r="L1542" s="130">
        <v>4</v>
      </c>
    </row>
    <row r="1543" spans="1:12" x14ac:dyDescent="0.2">
      <c r="A1543" s="129">
        <v>30</v>
      </c>
      <c r="B1543" s="15" t="s">
        <v>329</v>
      </c>
      <c r="C1543" s="15">
        <v>5008</v>
      </c>
      <c r="D1543" s="15">
        <v>390000</v>
      </c>
      <c r="E1543" s="15" t="s">
        <v>414</v>
      </c>
      <c r="F1543" s="15">
        <v>277837</v>
      </c>
      <c r="G1543" s="15" t="s">
        <v>117</v>
      </c>
      <c r="H1543" s="15">
        <v>22430.81</v>
      </c>
      <c r="I1543" s="30">
        <v>519.44000000000005</v>
      </c>
      <c r="J1543" s="30">
        <v>91.67</v>
      </c>
      <c r="K1543" s="15">
        <v>0.41</v>
      </c>
      <c r="L1543" s="130">
        <v>1</v>
      </c>
    </row>
    <row r="1544" spans="1:12" x14ac:dyDescent="0.2">
      <c r="A1544" s="129">
        <v>30</v>
      </c>
      <c r="B1544" s="15" t="s">
        <v>329</v>
      </c>
      <c r="C1544" s="15">
        <v>5008</v>
      </c>
      <c r="D1544" s="15">
        <v>390000</v>
      </c>
      <c r="E1544" s="15" t="s">
        <v>414</v>
      </c>
      <c r="F1544" s="15">
        <v>277838</v>
      </c>
      <c r="G1544" s="15" t="s">
        <v>339</v>
      </c>
      <c r="H1544" s="15">
        <v>19390.349999999999</v>
      </c>
      <c r="I1544" s="30">
        <v>259.22000000000003</v>
      </c>
      <c r="J1544" s="30">
        <v>45.75</v>
      </c>
      <c r="K1544" s="15">
        <v>0.24</v>
      </c>
      <c r="L1544" s="130">
        <v>1</v>
      </c>
    </row>
    <row r="1545" spans="1:12" x14ac:dyDescent="0.2">
      <c r="A1545" s="129">
        <v>30</v>
      </c>
      <c r="B1545" s="15" t="s">
        <v>329</v>
      </c>
      <c r="C1545" s="15">
        <v>5008</v>
      </c>
      <c r="D1545" s="15">
        <v>390000</v>
      </c>
      <c r="E1545" s="15" t="s">
        <v>414</v>
      </c>
      <c r="F1545" s="15">
        <v>277838</v>
      </c>
      <c r="G1545" s="15" t="s">
        <v>333</v>
      </c>
      <c r="H1545" s="15">
        <v>19390.349999999999</v>
      </c>
      <c r="I1545" s="30">
        <v>1555.34</v>
      </c>
      <c r="J1545" s="30">
        <v>274.47000000000003</v>
      </c>
      <c r="K1545" s="15">
        <v>1.42</v>
      </c>
      <c r="L1545" s="130">
        <v>6</v>
      </c>
    </row>
    <row r="1546" spans="1:12" x14ac:dyDescent="0.2">
      <c r="A1546" s="129">
        <v>30</v>
      </c>
      <c r="B1546" s="15" t="s">
        <v>329</v>
      </c>
      <c r="C1546" s="15">
        <v>5008</v>
      </c>
      <c r="D1546" s="15">
        <v>390000</v>
      </c>
      <c r="E1546" s="15" t="s">
        <v>414</v>
      </c>
      <c r="F1546" s="15">
        <v>277838</v>
      </c>
      <c r="G1546" s="15" t="s">
        <v>117</v>
      </c>
      <c r="H1546" s="15">
        <v>19390.349999999999</v>
      </c>
      <c r="I1546" s="30">
        <v>519.44000000000005</v>
      </c>
      <c r="J1546" s="30">
        <v>91.67</v>
      </c>
      <c r="K1546" s="15">
        <v>0.47</v>
      </c>
      <c r="L1546" s="130">
        <v>1</v>
      </c>
    </row>
    <row r="1547" spans="1:12" x14ac:dyDescent="0.2">
      <c r="A1547" s="129">
        <v>30</v>
      </c>
      <c r="B1547" s="15" t="s">
        <v>329</v>
      </c>
      <c r="C1547" s="15">
        <v>5008</v>
      </c>
      <c r="D1547" s="15">
        <v>390000</v>
      </c>
      <c r="E1547" s="15" t="s">
        <v>414</v>
      </c>
      <c r="F1547" s="15">
        <v>277972</v>
      </c>
      <c r="G1547" s="15" t="s">
        <v>331</v>
      </c>
      <c r="H1547" s="15">
        <v>19171.080000000002</v>
      </c>
      <c r="I1547" s="30">
        <v>419.51</v>
      </c>
      <c r="J1547" s="30">
        <v>74.03</v>
      </c>
      <c r="K1547" s="15">
        <v>0.39</v>
      </c>
      <c r="L1547" s="130">
        <v>2</v>
      </c>
    </row>
    <row r="1548" spans="1:12" x14ac:dyDescent="0.2">
      <c r="A1548" s="129">
        <v>30</v>
      </c>
      <c r="B1548" s="15" t="s">
        <v>329</v>
      </c>
      <c r="C1548" s="15">
        <v>5008</v>
      </c>
      <c r="D1548" s="15">
        <v>390000</v>
      </c>
      <c r="E1548" s="15" t="s">
        <v>414</v>
      </c>
      <c r="F1548" s="15">
        <v>277972</v>
      </c>
      <c r="G1548" s="15" t="s">
        <v>339</v>
      </c>
      <c r="H1548" s="15">
        <v>19171.080000000002</v>
      </c>
      <c r="I1548" s="30">
        <v>259.22000000000003</v>
      </c>
      <c r="J1548" s="30">
        <v>45.75</v>
      </c>
      <c r="K1548" s="15">
        <v>0.24</v>
      </c>
      <c r="L1548" s="130">
        <v>1</v>
      </c>
    </row>
    <row r="1549" spans="1:12" x14ac:dyDescent="0.2">
      <c r="A1549" s="129">
        <v>30</v>
      </c>
      <c r="B1549" s="15" t="s">
        <v>329</v>
      </c>
      <c r="C1549" s="15">
        <v>5008</v>
      </c>
      <c r="D1549" s="15">
        <v>390000</v>
      </c>
      <c r="E1549" s="15" t="s">
        <v>414</v>
      </c>
      <c r="F1549" s="15">
        <v>277972</v>
      </c>
      <c r="G1549" s="15" t="s">
        <v>117</v>
      </c>
      <c r="H1549" s="15">
        <v>19171.080000000002</v>
      </c>
      <c r="I1549" s="30">
        <v>1038.8699999999999</v>
      </c>
      <c r="J1549" s="30">
        <v>183.33</v>
      </c>
      <c r="K1549" s="15">
        <v>0.96</v>
      </c>
      <c r="L1549" s="130">
        <v>2</v>
      </c>
    </row>
    <row r="1550" spans="1:12" x14ac:dyDescent="0.2">
      <c r="A1550" s="129">
        <v>30</v>
      </c>
      <c r="B1550" s="15" t="s">
        <v>329</v>
      </c>
      <c r="C1550" s="15">
        <v>5008</v>
      </c>
      <c r="D1550" s="15">
        <v>390000</v>
      </c>
      <c r="E1550" s="15" t="s">
        <v>414</v>
      </c>
      <c r="F1550" s="15">
        <v>277972</v>
      </c>
      <c r="G1550" s="15" t="s">
        <v>111</v>
      </c>
      <c r="H1550" s="15">
        <v>19171.080000000002</v>
      </c>
      <c r="I1550" s="30">
        <v>135.02000000000001</v>
      </c>
      <c r="J1550" s="30">
        <v>33.76</v>
      </c>
      <c r="K1550" s="15">
        <v>0.18</v>
      </c>
      <c r="L1550" s="130">
        <v>1</v>
      </c>
    </row>
    <row r="1551" spans="1:12" x14ac:dyDescent="0.2">
      <c r="A1551" s="129">
        <v>30</v>
      </c>
      <c r="B1551" s="15" t="s">
        <v>329</v>
      </c>
      <c r="C1551" s="15">
        <v>5008</v>
      </c>
      <c r="D1551" s="15">
        <v>390000</v>
      </c>
      <c r="E1551" s="15" t="s">
        <v>414</v>
      </c>
      <c r="F1551" s="15">
        <v>278004</v>
      </c>
      <c r="G1551" s="15" t="s">
        <v>331</v>
      </c>
      <c r="H1551" s="15">
        <v>17871.36</v>
      </c>
      <c r="I1551" s="30">
        <v>209.75</v>
      </c>
      <c r="J1551" s="30">
        <v>37.020000000000003</v>
      </c>
      <c r="K1551" s="15">
        <v>0.21</v>
      </c>
      <c r="L1551" s="130">
        <v>1</v>
      </c>
    </row>
    <row r="1552" spans="1:12" x14ac:dyDescent="0.2">
      <c r="A1552" s="129">
        <v>30</v>
      </c>
      <c r="B1552" s="15" t="s">
        <v>329</v>
      </c>
      <c r="C1552" s="15">
        <v>5008</v>
      </c>
      <c r="D1552" s="15">
        <v>390000</v>
      </c>
      <c r="E1552" s="15" t="s">
        <v>414</v>
      </c>
      <c r="F1552" s="15">
        <v>278004</v>
      </c>
      <c r="G1552" s="15" t="s">
        <v>332</v>
      </c>
      <c r="H1552" s="15">
        <v>17871.36</v>
      </c>
      <c r="I1552" s="30">
        <v>209.75</v>
      </c>
      <c r="J1552" s="30">
        <v>37.020000000000003</v>
      </c>
      <c r="K1552" s="15">
        <v>0.21</v>
      </c>
      <c r="L1552" s="130">
        <v>1</v>
      </c>
    </row>
    <row r="1553" spans="1:12" x14ac:dyDescent="0.2">
      <c r="A1553" s="129">
        <v>30</v>
      </c>
      <c r="B1553" s="15" t="s">
        <v>329</v>
      </c>
      <c r="C1553" s="15">
        <v>5008</v>
      </c>
      <c r="D1553" s="15">
        <v>390000</v>
      </c>
      <c r="E1553" s="15" t="s">
        <v>414</v>
      </c>
      <c r="F1553" s="15">
        <v>278004</v>
      </c>
      <c r="G1553" s="15" t="s">
        <v>333</v>
      </c>
      <c r="H1553" s="15">
        <v>17871.36</v>
      </c>
      <c r="I1553" s="30">
        <v>259.22000000000003</v>
      </c>
      <c r="J1553" s="30">
        <v>45.75</v>
      </c>
      <c r="K1553" s="15">
        <v>0.26</v>
      </c>
      <c r="L1553" s="130">
        <v>1</v>
      </c>
    </row>
    <row r="1554" spans="1:12" x14ac:dyDescent="0.2">
      <c r="A1554" s="129">
        <v>30</v>
      </c>
      <c r="B1554" s="15" t="s">
        <v>329</v>
      </c>
      <c r="C1554" s="15">
        <v>5008</v>
      </c>
      <c r="D1554" s="15">
        <v>390000</v>
      </c>
      <c r="E1554" s="15" t="s">
        <v>414</v>
      </c>
      <c r="F1554" s="15">
        <v>278004</v>
      </c>
      <c r="G1554" s="15" t="s">
        <v>111</v>
      </c>
      <c r="H1554" s="15">
        <v>17871.36</v>
      </c>
      <c r="I1554" s="30">
        <v>135.02000000000001</v>
      </c>
      <c r="J1554" s="30">
        <v>33.76</v>
      </c>
      <c r="K1554" s="15">
        <v>0.19</v>
      </c>
      <c r="L1554" s="130">
        <v>1</v>
      </c>
    </row>
    <row r="1555" spans="1:12" x14ac:dyDescent="0.2">
      <c r="A1555" s="129">
        <v>30</v>
      </c>
      <c r="B1555" s="15" t="s">
        <v>329</v>
      </c>
      <c r="C1555" s="15">
        <v>5008</v>
      </c>
      <c r="D1555" s="15">
        <v>390000</v>
      </c>
      <c r="E1555" s="15" t="s">
        <v>414</v>
      </c>
      <c r="F1555" s="15">
        <v>278032</v>
      </c>
      <c r="G1555" s="15" t="s">
        <v>332</v>
      </c>
      <c r="H1555" s="15">
        <v>7333.8</v>
      </c>
      <c r="I1555" s="30">
        <v>209.75</v>
      </c>
      <c r="J1555" s="30">
        <v>37.020000000000003</v>
      </c>
      <c r="K1555" s="15">
        <v>0.5</v>
      </c>
      <c r="L1555" s="130">
        <v>1</v>
      </c>
    </row>
    <row r="1556" spans="1:12" x14ac:dyDescent="0.2">
      <c r="A1556" s="129">
        <v>30</v>
      </c>
      <c r="B1556" s="15" t="s">
        <v>329</v>
      </c>
      <c r="C1556" s="15">
        <v>5008</v>
      </c>
      <c r="D1556" s="15">
        <v>390000</v>
      </c>
      <c r="E1556" s="15" t="s">
        <v>414</v>
      </c>
      <c r="F1556" s="15">
        <v>278040</v>
      </c>
      <c r="G1556" s="15" t="s">
        <v>117</v>
      </c>
      <c r="H1556" s="15">
        <v>4712.21</v>
      </c>
      <c r="I1556" s="30">
        <v>519.44000000000005</v>
      </c>
      <c r="J1556" s="30">
        <v>91.67</v>
      </c>
      <c r="K1556" s="15">
        <v>1.95</v>
      </c>
      <c r="L1556" s="130">
        <v>1</v>
      </c>
    </row>
    <row r="1557" spans="1:12" x14ac:dyDescent="0.2">
      <c r="A1557" s="129">
        <v>30</v>
      </c>
      <c r="B1557" s="15" t="s">
        <v>329</v>
      </c>
      <c r="C1557" s="15">
        <v>5008</v>
      </c>
      <c r="D1557" s="15">
        <v>390000</v>
      </c>
      <c r="E1557" s="15" t="s">
        <v>414</v>
      </c>
      <c r="F1557" s="15">
        <v>278049</v>
      </c>
      <c r="G1557" s="15" t="s">
        <v>333</v>
      </c>
      <c r="H1557" s="15">
        <v>5063.1400000000003</v>
      </c>
      <c r="I1557" s="30">
        <v>518.45000000000005</v>
      </c>
      <c r="J1557" s="30">
        <v>91.49</v>
      </c>
      <c r="K1557" s="15">
        <v>1.81</v>
      </c>
      <c r="L1557" s="130">
        <v>2</v>
      </c>
    </row>
    <row r="1558" spans="1:12" x14ac:dyDescent="0.2">
      <c r="A1558" s="129">
        <v>30</v>
      </c>
      <c r="B1558" s="15" t="s">
        <v>329</v>
      </c>
      <c r="C1558" s="15">
        <v>5008</v>
      </c>
      <c r="D1558" s="15">
        <v>390000</v>
      </c>
      <c r="E1558" s="15" t="s">
        <v>414</v>
      </c>
      <c r="F1558" s="15">
        <v>278059</v>
      </c>
      <c r="G1558" s="15" t="s">
        <v>331</v>
      </c>
      <c r="H1558" s="15">
        <v>4923.2700000000004</v>
      </c>
      <c r="I1558" s="30">
        <v>209.75</v>
      </c>
      <c r="J1558" s="30">
        <v>37.020000000000003</v>
      </c>
      <c r="K1558" s="15">
        <v>0.75</v>
      </c>
      <c r="L1558" s="130">
        <v>1</v>
      </c>
    </row>
    <row r="1559" spans="1:12" x14ac:dyDescent="0.2">
      <c r="A1559" s="129">
        <v>30</v>
      </c>
      <c r="B1559" s="15" t="s">
        <v>329</v>
      </c>
      <c r="C1559" s="15">
        <v>5008</v>
      </c>
      <c r="D1559" s="15">
        <v>390000</v>
      </c>
      <c r="E1559" s="15" t="s">
        <v>414</v>
      </c>
      <c r="F1559" s="15">
        <v>278059</v>
      </c>
      <c r="G1559" s="15" t="s">
        <v>332</v>
      </c>
      <c r="H1559" s="15">
        <v>4923.2700000000004</v>
      </c>
      <c r="I1559" s="30">
        <v>209.75</v>
      </c>
      <c r="J1559" s="30">
        <v>37.020000000000003</v>
      </c>
      <c r="K1559" s="15">
        <v>0.75</v>
      </c>
      <c r="L1559" s="130">
        <v>1</v>
      </c>
    </row>
    <row r="1560" spans="1:12" x14ac:dyDescent="0.2">
      <c r="A1560" s="129">
        <v>30</v>
      </c>
      <c r="B1560" s="15" t="s">
        <v>329</v>
      </c>
      <c r="C1560" s="15">
        <v>5008</v>
      </c>
      <c r="D1560" s="15">
        <v>390000</v>
      </c>
      <c r="E1560" s="15" t="s">
        <v>414</v>
      </c>
      <c r="F1560" s="15">
        <v>278059</v>
      </c>
      <c r="G1560" s="15" t="s">
        <v>333</v>
      </c>
      <c r="H1560" s="15">
        <v>4923.2700000000004</v>
      </c>
      <c r="I1560" s="30">
        <v>518.45000000000005</v>
      </c>
      <c r="J1560" s="30">
        <v>91.49</v>
      </c>
      <c r="K1560" s="15">
        <v>1.86</v>
      </c>
      <c r="L1560" s="130">
        <v>2</v>
      </c>
    </row>
    <row r="1561" spans="1:12" x14ac:dyDescent="0.2">
      <c r="A1561" s="129">
        <v>30</v>
      </c>
      <c r="B1561" s="15" t="s">
        <v>329</v>
      </c>
      <c r="C1561" s="15">
        <v>5008</v>
      </c>
      <c r="D1561" s="15">
        <v>390000</v>
      </c>
      <c r="E1561" s="15" t="s">
        <v>414</v>
      </c>
      <c r="F1561" s="15">
        <v>278062</v>
      </c>
      <c r="G1561" s="15" t="s">
        <v>333</v>
      </c>
      <c r="H1561" s="15">
        <v>5000.8900000000003</v>
      </c>
      <c r="I1561" s="30">
        <v>518.45000000000005</v>
      </c>
      <c r="J1561" s="30">
        <v>91.49</v>
      </c>
      <c r="K1561" s="15">
        <v>1.83</v>
      </c>
      <c r="L1561" s="130">
        <v>2</v>
      </c>
    </row>
    <row r="1562" spans="1:12" x14ac:dyDescent="0.2">
      <c r="A1562" s="129">
        <v>30</v>
      </c>
      <c r="B1562" s="15" t="s">
        <v>329</v>
      </c>
      <c r="C1562" s="15">
        <v>5008</v>
      </c>
      <c r="D1562" s="15">
        <v>390000</v>
      </c>
      <c r="E1562" s="15" t="s">
        <v>414</v>
      </c>
      <c r="F1562" s="15">
        <v>278064</v>
      </c>
      <c r="G1562" s="15" t="s">
        <v>331</v>
      </c>
      <c r="H1562" s="15">
        <v>13480.45</v>
      </c>
      <c r="I1562" s="30">
        <v>629.26</v>
      </c>
      <c r="J1562" s="30">
        <v>111.05</v>
      </c>
      <c r="K1562" s="15">
        <v>0.82</v>
      </c>
      <c r="L1562" s="130">
        <v>3</v>
      </c>
    </row>
    <row r="1563" spans="1:12" x14ac:dyDescent="0.2">
      <c r="A1563" s="129">
        <v>30</v>
      </c>
      <c r="B1563" s="15" t="s">
        <v>329</v>
      </c>
      <c r="C1563" s="15">
        <v>5008</v>
      </c>
      <c r="D1563" s="15">
        <v>390000</v>
      </c>
      <c r="E1563" s="15" t="s">
        <v>414</v>
      </c>
      <c r="F1563" s="15">
        <v>278064</v>
      </c>
      <c r="G1563" s="15" t="s">
        <v>332</v>
      </c>
      <c r="H1563" s="15">
        <v>13480.45</v>
      </c>
      <c r="I1563" s="30">
        <v>629.26</v>
      </c>
      <c r="J1563" s="30">
        <v>111.05</v>
      </c>
      <c r="K1563" s="15">
        <v>0.82</v>
      </c>
      <c r="L1563" s="130">
        <v>3</v>
      </c>
    </row>
    <row r="1564" spans="1:12" x14ac:dyDescent="0.2">
      <c r="A1564" s="129">
        <v>30</v>
      </c>
      <c r="B1564" s="15" t="s">
        <v>329</v>
      </c>
      <c r="C1564" s="15">
        <v>5008</v>
      </c>
      <c r="D1564" s="15">
        <v>390000</v>
      </c>
      <c r="E1564" s="15" t="s">
        <v>414</v>
      </c>
      <c r="F1564" s="15">
        <v>278064</v>
      </c>
      <c r="G1564" s="15" t="s">
        <v>333</v>
      </c>
      <c r="H1564" s="15">
        <v>13480.45</v>
      </c>
      <c r="I1564" s="30">
        <v>777.67</v>
      </c>
      <c r="J1564" s="30">
        <v>137.24</v>
      </c>
      <c r="K1564" s="15">
        <v>1.02</v>
      </c>
      <c r="L1564" s="130">
        <v>3</v>
      </c>
    </row>
    <row r="1565" spans="1:12" x14ac:dyDescent="0.2">
      <c r="A1565" s="129">
        <v>30</v>
      </c>
      <c r="B1565" s="15" t="s">
        <v>329</v>
      </c>
      <c r="C1565" s="15">
        <v>5008</v>
      </c>
      <c r="D1565" s="15">
        <v>390000</v>
      </c>
      <c r="E1565" s="15" t="s">
        <v>414</v>
      </c>
      <c r="F1565" s="15">
        <v>278064</v>
      </c>
      <c r="G1565" s="15" t="s">
        <v>117</v>
      </c>
      <c r="H1565" s="15">
        <v>13480.45</v>
      </c>
      <c r="I1565" s="30">
        <v>519.44000000000005</v>
      </c>
      <c r="J1565" s="30">
        <v>91.67</v>
      </c>
      <c r="K1565" s="15">
        <v>0.68</v>
      </c>
      <c r="L1565" s="130">
        <v>1</v>
      </c>
    </row>
    <row r="1566" spans="1:12" x14ac:dyDescent="0.2">
      <c r="A1566" s="129">
        <v>30</v>
      </c>
      <c r="B1566" s="15" t="s">
        <v>329</v>
      </c>
      <c r="C1566" s="15">
        <v>5008</v>
      </c>
      <c r="D1566" s="15">
        <v>390000</v>
      </c>
      <c r="E1566" s="15" t="s">
        <v>414</v>
      </c>
      <c r="F1566" s="15">
        <v>278069</v>
      </c>
      <c r="G1566" s="15" t="s">
        <v>331</v>
      </c>
      <c r="H1566" s="15">
        <v>14124.92</v>
      </c>
      <c r="I1566" s="30">
        <v>629.26</v>
      </c>
      <c r="J1566" s="30">
        <v>111.05</v>
      </c>
      <c r="K1566" s="15">
        <v>0.79</v>
      </c>
      <c r="L1566" s="130">
        <v>3</v>
      </c>
    </row>
    <row r="1567" spans="1:12" x14ac:dyDescent="0.2">
      <c r="A1567" s="129">
        <v>30</v>
      </c>
      <c r="B1567" s="15" t="s">
        <v>329</v>
      </c>
      <c r="C1567" s="15">
        <v>5008</v>
      </c>
      <c r="D1567" s="15">
        <v>390000</v>
      </c>
      <c r="E1567" s="15" t="s">
        <v>414</v>
      </c>
      <c r="F1567" s="15">
        <v>278069</v>
      </c>
      <c r="G1567" s="15" t="s">
        <v>332</v>
      </c>
      <c r="H1567" s="15">
        <v>14124.92</v>
      </c>
      <c r="I1567" s="30">
        <v>629.26</v>
      </c>
      <c r="J1567" s="30">
        <v>111.05</v>
      </c>
      <c r="K1567" s="15">
        <v>0.79</v>
      </c>
      <c r="L1567" s="130">
        <v>3</v>
      </c>
    </row>
    <row r="1568" spans="1:12" x14ac:dyDescent="0.2">
      <c r="A1568" s="129">
        <v>30</v>
      </c>
      <c r="B1568" s="15" t="s">
        <v>329</v>
      </c>
      <c r="C1568" s="15">
        <v>5008</v>
      </c>
      <c r="D1568" s="15">
        <v>390000</v>
      </c>
      <c r="E1568" s="15" t="s">
        <v>414</v>
      </c>
      <c r="F1568" s="15">
        <v>278069</v>
      </c>
      <c r="G1568" s="15" t="s">
        <v>333</v>
      </c>
      <c r="H1568" s="15">
        <v>14124.92</v>
      </c>
      <c r="I1568" s="30">
        <v>259.22000000000003</v>
      </c>
      <c r="J1568" s="30">
        <v>45.75</v>
      </c>
      <c r="K1568" s="15">
        <v>0.32</v>
      </c>
      <c r="L1568" s="130">
        <v>1</v>
      </c>
    </row>
    <row r="1569" spans="1:12" x14ac:dyDescent="0.2">
      <c r="A1569" s="129">
        <v>30</v>
      </c>
      <c r="B1569" s="15" t="s">
        <v>329</v>
      </c>
      <c r="C1569" s="15">
        <v>5008</v>
      </c>
      <c r="D1569" s="15">
        <v>390000</v>
      </c>
      <c r="E1569" s="15" t="s">
        <v>414</v>
      </c>
      <c r="F1569" s="15">
        <v>278069</v>
      </c>
      <c r="G1569" s="15" t="s">
        <v>117</v>
      </c>
      <c r="H1569" s="15">
        <v>14124.92</v>
      </c>
      <c r="I1569" s="30">
        <v>519.44000000000005</v>
      </c>
      <c r="J1569" s="30">
        <v>91.67</v>
      </c>
      <c r="K1569" s="15">
        <v>0.65</v>
      </c>
      <c r="L1569" s="130">
        <v>1</v>
      </c>
    </row>
    <row r="1570" spans="1:12" x14ac:dyDescent="0.2">
      <c r="A1570" s="129">
        <v>30</v>
      </c>
      <c r="B1570" s="15" t="s">
        <v>329</v>
      </c>
      <c r="C1570" s="15">
        <v>5008</v>
      </c>
      <c r="D1570" s="15">
        <v>390000</v>
      </c>
      <c r="E1570" s="15" t="s">
        <v>414</v>
      </c>
      <c r="F1570" s="15">
        <v>278176</v>
      </c>
      <c r="G1570" s="15" t="s">
        <v>331</v>
      </c>
      <c r="H1570" s="15">
        <v>18979.62</v>
      </c>
      <c r="I1570" s="30">
        <v>839.01</v>
      </c>
      <c r="J1570" s="30">
        <v>148.06</v>
      </c>
      <c r="K1570" s="15">
        <v>0.78</v>
      </c>
      <c r="L1570" s="130">
        <v>4</v>
      </c>
    </row>
    <row r="1571" spans="1:12" x14ac:dyDescent="0.2">
      <c r="A1571" s="129">
        <v>30</v>
      </c>
      <c r="B1571" s="15" t="s">
        <v>329</v>
      </c>
      <c r="C1571" s="15">
        <v>5008</v>
      </c>
      <c r="D1571" s="15">
        <v>390000</v>
      </c>
      <c r="E1571" s="15" t="s">
        <v>414</v>
      </c>
      <c r="F1571" s="15">
        <v>278176</v>
      </c>
      <c r="G1571" s="15" t="s">
        <v>339</v>
      </c>
      <c r="H1571" s="15">
        <v>18979.62</v>
      </c>
      <c r="I1571" s="30">
        <v>518.45000000000005</v>
      </c>
      <c r="J1571" s="30">
        <v>91.49</v>
      </c>
      <c r="K1571" s="15">
        <v>0.48</v>
      </c>
      <c r="L1571" s="130">
        <v>2</v>
      </c>
    </row>
    <row r="1572" spans="1:12" x14ac:dyDescent="0.2">
      <c r="A1572" s="129">
        <v>30</v>
      </c>
      <c r="B1572" s="15" t="s">
        <v>329</v>
      </c>
      <c r="C1572" s="15">
        <v>5008</v>
      </c>
      <c r="D1572" s="15">
        <v>390000</v>
      </c>
      <c r="E1572" s="15" t="s">
        <v>414</v>
      </c>
      <c r="F1572" s="15">
        <v>278177</v>
      </c>
      <c r="G1572" s="15" t="s">
        <v>127</v>
      </c>
      <c r="H1572" s="15">
        <v>9578.6</v>
      </c>
      <c r="I1572" s="30">
        <v>639.73</v>
      </c>
      <c r="J1572" s="30">
        <v>159.93</v>
      </c>
      <c r="K1572" s="15">
        <v>1.67</v>
      </c>
      <c r="L1572" s="130">
        <v>3</v>
      </c>
    </row>
    <row r="1573" spans="1:12" x14ac:dyDescent="0.2">
      <c r="A1573" s="129">
        <v>30</v>
      </c>
      <c r="B1573" s="15" t="s">
        <v>329</v>
      </c>
      <c r="C1573" s="15">
        <v>5008</v>
      </c>
      <c r="D1573" s="15">
        <v>390000</v>
      </c>
      <c r="E1573" s="15" t="s">
        <v>414</v>
      </c>
      <c r="F1573" s="15">
        <v>278177</v>
      </c>
      <c r="G1573" s="15" t="s">
        <v>117</v>
      </c>
      <c r="H1573" s="15">
        <v>9578.6</v>
      </c>
      <c r="I1573" s="30">
        <v>1558.31</v>
      </c>
      <c r="J1573" s="30">
        <v>275</v>
      </c>
      <c r="K1573" s="15">
        <v>2.87</v>
      </c>
      <c r="L1573" s="130">
        <v>3</v>
      </c>
    </row>
    <row r="1574" spans="1:12" x14ac:dyDescent="0.2">
      <c r="A1574" s="129">
        <v>30</v>
      </c>
      <c r="B1574" s="15" t="s">
        <v>329</v>
      </c>
      <c r="C1574" s="15">
        <v>5008</v>
      </c>
      <c r="D1574" s="15">
        <v>390000</v>
      </c>
      <c r="E1574" s="15" t="s">
        <v>414</v>
      </c>
      <c r="F1574" s="15">
        <v>278189</v>
      </c>
      <c r="G1574" s="15" t="s">
        <v>339</v>
      </c>
      <c r="H1574" s="15">
        <v>28335.25</v>
      </c>
      <c r="I1574" s="30">
        <v>518.44000000000005</v>
      </c>
      <c r="J1574" s="30">
        <v>110.35</v>
      </c>
      <c r="K1574" s="15">
        <v>0.39</v>
      </c>
      <c r="L1574" s="130">
        <v>2</v>
      </c>
    </row>
    <row r="1575" spans="1:12" x14ac:dyDescent="0.2">
      <c r="A1575" s="129">
        <v>30</v>
      </c>
      <c r="B1575" s="15" t="s">
        <v>329</v>
      </c>
      <c r="C1575" s="15">
        <v>5008</v>
      </c>
      <c r="D1575" s="15">
        <v>390000</v>
      </c>
      <c r="E1575" s="15" t="s">
        <v>414</v>
      </c>
      <c r="F1575" s="15">
        <v>278189</v>
      </c>
      <c r="G1575" s="15" t="s">
        <v>333</v>
      </c>
      <c r="H1575" s="15">
        <v>28335.25</v>
      </c>
      <c r="I1575" s="30">
        <v>518.44000000000005</v>
      </c>
      <c r="J1575" s="30">
        <v>110.35</v>
      </c>
      <c r="K1575" s="15">
        <v>0.39</v>
      </c>
      <c r="L1575" s="130">
        <v>2</v>
      </c>
    </row>
    <row r="1576" spans="1:12" x14ac:dyDescent="0.2">
      <c r="A1576" s="129">
        <v>30</v>
      </c>
      <c r="B1576" s="15" t="s">
        <v>329</v>
      </c>
      <c r="C1576" s="15">
        <v>5008</v>
      </c>
      <c r="D1576" s="15">
        <v>390000</v>
      </c>
      <c r="E1576" s="15" t="s">
        <v>414</v>
      </c>
      <c r="F1576" s="15">
        <v>278189</v>
      </c>
      <c r="G1576" s="15" t="s">
        <v>111</v>
      </c>
      <c r="H1576" s="15">
        <v>28335.25</v>
      </c>
      <c r="I1576" s="30">
        <v>135.02000000000001</v>
      </c>
      <c r="J1576" s="30">
        <v>38.97</v>
      </c>
      <c r="K1576" s="15">
        <v>0.14000000000000001</v>
      </c>
      <c r="L1576" s="130">
        <v>1</v>
      </c>
    </row>
    <row r="1577" spans="1:12" x14ac:dyDescent="0.2">
      <c r="A1577" s="129">
        <v>30</v>
      </c>
      <c r="B1577" s="15" t="s">
        <v>329</v>
      </c>
      <c r="C1577" s="15">
        <v>5008</v>
      </c>
      <c r="D1577" s="15">
        <v>390000</v>
      </c>
      <c r="E1577" s="15" t="s">
        <v>414</v>
      </c>
      <c r="F1577" s="15">
        <v>278243</v>
      </c>
      <c r="G1577" s="15" t="s">
        <v>117</v>
      </c>
      <c r="H1577" s="15">
        <v>17743.84</v>
      </c>
      <c r="I1577" s="30">
        <v>1038.8699999999999</v>
      </c>
      <c r="J1577" s="30">
        <v>221.13</v>
      </c>
      <c r="K1577" s="15">
        <v>1.25</v>
      </c>
      <c r="L1577" s="130">
        <v>2</v>
      </c>
    </row>
    <row r="1578" spans="1:12" x14ac:dyDescent="0.2">
      <c r="A1578" s="129">
        <v>30</v>
      </c>
      <c r="B1578" s="15" t="s">
        <v>329</v>
      </c>
      <c r="C1578" s="15">
        <v>5008</v>
      </c>
      <c r="D1578" s="15">
        <v>390134</v>
      </c>
      <c r="E1578" s="15" t="s">
        <v>422</v>
      </c>
      <c r="F1578" s="15">
        <v>274971</v>
      </c>
      <c r="G1578" s="15" t="s">
        <v>127</v>
      </c>
      <c r="H1578" s="15">
        <v>16063.06</v>
      </c>
      <c r="I1578" s="30">
        <v>383.65</v>
      </c>
      <c r="J1578" s="30">
        <v>110.74</v>
      </c>
      <c r="K1578" s="15">
        <v>0.69</v>
      </c>
      <c r="L1578" s="130">
        <v>2</v>
      </c>
    </row>
    <row r="1579" spans="1:12" x14ac:dyDescent="0.2">
      <c r="A1579" s="129">
        <v>30</v>
      </c>
      <c r="B1579" s="15" t="s">
        <v>329</v>
      </c>
      <c r="C1579" s="15">
        <v>5008</v>
      </c>
      <c r="D1579" s="15">
        <v>390134</v>
      </c>
      <c r="E1579" s="15" t="s">
        <v>422</v>
      </c>
      <c r="F1579" s="15">
        <v>274971</v>
      </c>
      <c r="G1579" s="15" t="s">
        <v>339</v>
      </c>
      <c r="H1579" s="15">
        <v>16063.06</v>
      </c>
      <c r="I1579" s="30">
        <v>466.99</v>
      </c>
      <c r="J1579" s="30">
        <v>99.4</v>
      </c>
      <c r="K1579" s="15">
        <v>0.62</v>
      </c>
      <c r="L1579" s="130">
        <v>2</v>
      </c>
    </row>
    <row r="1580" spans="1:12" x14ac:dyDescent="0.2">
      <c r="A1580" s="129">
        <v>30</v>
      </c>
      <c r="B1580" s="15" t="s">
        <v>329</v>
      </c>
      <c r="C1580" s="15">
        <v>5008</v>
      </c>
      <c r="D1580" s="15">
        <v>390126</v>
      </c>
      <c r="E1580" s="15" t="s">
        <v>422</v>
      </c>
      <c r="F1580" s="15">
        <v>275374</v>
      </c>
      <c r="G1580" s="15" t="s">
        <v>339</v>
      </c>
      <c r="H1580" s="15">
        <v>11681.56</v>
      </c>
      <c r="I1580" s="30">
        <v>259.22000000000003</v>
      </c>
      <c r="J1580" s="30">
        <v>55.17</v>
      </c>
      <c r="K1580" s="15">
        <v>0.47</v>
      </c>
      <c r="L1580" s="130">
        <v>1</v>
      </c>
    </row>
    <row r="1581" spans="1:12" x14ac:dyDescent="0.2">
      <c r="A1581" s="129">
        <v>30</v>
      </c>
      <c r="B1581" s="15" t="s">
        <v>329</v>
      </c>
      <c r="C1581" s="15">
        <v>5008</v>
      </c>
      <c r="D1581" s="15">
        <v>390044</v>
      </c>
      <c r="E1581" s="15" t="s">
        <v>422</v>
      </c>
      <c r="F1581" s="15">
        <v>275751</v>
      </c>
      <c r="G1581" s="15" t="s">
        <v>332</v>
      </c>
      <c r="H1581" s="15">
        <v>223.01</v>
      </c>
      <c r="I1581" s="30">
        <v>193.92</v>
      </c>
      <c r="J1581" s="30">
        <v>41.27</v>
      </c>
      <c r="K1581" s="15">
        <v>18.510000000000002</v>
      </c>
      <c r="L1581" s="130">
        <v>1</v>
      </c>
    </row>
    <row r="1582" spans="1:12" x14ac:dyDescent="0.2">
      <c r="A1582" s="129">
        <v>30</v>
      </c>
      <c r="B1582" s="15" t="s">
        <v>329</v>
      </c>
      <c r="C1582" s="15">
        <v>5008</v>
      </c>
      <c r="D1582" s="15">
        <v>390021</v>
      </c>
      <c r="E1582" s="15" t="s">
        <v>422</v>
      </c>
      <c r="F1582" s="15">
        <v>275753</v>
      </c>
      <c r="G1582" s="15" t="s">
        <v>131</v>
      </c>
      <c r="H1582" s="15">
        <v>22071.26</v>
      </c>
      <c r="I1582" s="30">
        <v>219.76</v>
      </c>
      <c r="J1582" s="30">
        <v>63.43</v>
      </c>
      <c r="K1582" s="15">
        <v>0.28999999999999998</v>
      </c>
      <c r="L1582" s="130">
        <v>1</v>
      </c>
    </row>
    <row r="1583" spans="1:12" x14ac:dyDescent="0.2">
      <c r="A1583" s="129">
        <v>30</v>
      </c>
      <c r="B1583" s="15" t="s">
        <v>329</v>
      </c>
      <c r="C1583" s="15">
        <v>5008</v>
      </c>
      <c r="D1583" s="15">
        <v>19052</v>
      </c>
      <c r="E1583" s="15" t="s">
        <v>367</v>
      </c>
      <c r="F1583" s="15">
        <v>275270</v>
      </c>
      <c r="G1583" s="15" t="s">
        <v>331</v>
      </c>
      <c r="H1583" s="15">
        <v>51558.04</v>
      </c>
      <c r="I1583" s="30">
        <v>5838.48</v>
      </c>
      <c r="J1583" s="30">
        <v>648.72</v>
      </c>
      <c r="K1583" s="15">
        <v>1.26</v>
      </c>
      <c r="L1583" s="130">
        <v>30</v>
      </c>
    </row>
    <row r="1584" spans="1:12" x14ac:dyDescent="0.2">
      <c r="A1584" s="129">
        <v>30</v>
      </c>
      <c r="B1584" s="15" t="s">
        <v>329</v>
      </c>
      <c r="C1584" s="15">
        <v>5008</v>
      </c>
      <c r="D1584" s="15">
        <v>19052</v>
      </c>
      <c r="E1584" s="15" t="s">
        <v>367</v>
      </c>
      <c r="F1584" s="15">
        <v>275567</v>
      </c>
      <c r="G1584" s="15" t="s">
        <v>331</v>
      </c>
      <c r="H1584" s="15">
        <v>18716.39</v>
      </c>
      <c r="I1584" s="30">
        <v>3892.32</v>
      </c>
      <c r="J1584" s="30">
        <v>432.48</v>
      </c>
      <c r="K1584" s="15">
        <v>2.31</v>
      </c>
      <c r="L1584" s="130">
        <v>20</v>
      </c>
    </row>
    <row r="1585" spans="1:12" x14ac:dyDescent="0.2">
      <c r="A1585" s="129">
        <v>30</v>
      </c>
      <c r="B1585" s="15" t="s">
        <v>329</v>
      </c>
      <c r="C1585" s="15">
        <v>5008</v>
      </c>
      <c r="D1585" s="15">
        <v>36491</v>
      </c>
      <c r="E1585" s="15" t="s">
        <v>406</v>
      </c>
      <c r="F1585" s="15">
        <v>275972</v>
      </c>
      <c r="G1585" s="15" t="s">
        <v>331</v>
      </c>
      <c r="H1585" s="15">
        <v>12702.42</v>
      </c>
      <c r="I1585" s="30">
        <v>1946.16</v>
      </c>
      <c r="J1585" s="30">
        <v>597.84</v>
      </c>
      <c r="K1585" s="15">
        <v>4.71</v>
      </c>
      <c r="L1585" s="130">
        <v>10</v>
      </c>
    </row>
    <row r="1586" spans="1:12" x14ac:dyDescent="0.2">
      <c r="A1586" s="129">
        <v>30</v>
      </c>
      <c r="B1586" s="15" t="s">
        <v>329</v>
      </c>
      <c r="C1586" s="15">
        <v>5008</v>
      </c>
      <c r="D1586" s="15">
        <v>36491</v>
      </c>
      <c r="E1586" s="15" t="s">
        <v>406</v>
      </c>
      <c r="F1586" s="15">
        <v>275972</v>
      </c>
      <c r="G1586" s="15" t="s">
        <v>332</v>
      </c>
      <c r="H1586" s="15">
        <v>12702.42</v>
      </c>
      <c r="I1586" s="30">
        <v>1946.16</v>
      </c>
      <c r="J1586" s="30">
        <v>597.84</v>
      </c>
      <c r="K1586" s="15">
        <v>4.71</v>
      </c>
      <c r="L1586" s="130">
        <v>10</v>
      </c>
    </row>
    <row r="1587" spans="1:12" x14ac:dyDescent="0.2">
      <c r="A1587" s="129">
        <v>30</v>
      </c>
      <c r="B1587" s="15" t="s">
        <v>329</v>
      </c>
      <c r="C1587" s="15">
        <v>5008</v>
      </c>
      <c r="D1587" s="15">
        <v>8118</v>
      </c>
      <c r="E1587" s="15" t="s">
        <v>342</v>
      </c>
      <c r="F1587" s="15">
        <v>277910</v>
      </c>
      <c r="G1587" s="15" t="s">
        <v>111</v>
      </c>
      <c r="H1587" s="15">
        <v>67602.92</v>
      </c>
      <c r="I1587" s="30">
        <v>2662.2</v>
      </c>
      <c r="J1587" s="30">
        <v>817.8</v>
      </c>
      <c r="K1587" s="15">
        <v>1.21</v>
      </c>
      <c r="L1587" s="130">
        <v>20</v>
      </c>
    </row>
    <row r="1588" spans="1:12" x14ac:dyDescent="0.2">
      <c r="A1588" s="129">
        <v>30</v>
      </c>
      <c r="B1588" s="15" t="s">
        <v>329</v>
      </c>
      <c r="C1588" s="15">
        <v>5008</v>
      </c>
      <c r="D1588" s="15">
        <v>9146</v>
      </c>
      <c r="E1588" s="15" t="s">
        <v>351</v>
      </c>
      <c r="F1588" s="15">
        <v>276552</v>
      </c>
      <c r="G1588" s="15" t="s">
        <v>333</v>
      </c>
      <c r="H1588" s="15">
        <v>8737.68</v>
      </c>
      <c r="I1588" s="30">
        <v>1202.58</v>
      </c>
      <c r="J1588" s="30">
        <v>133.62</v>
      </c>
      <c r="K1588" s="15">
        <v>1.53</v>
      </c>
      <c r="L1588" s="130">
        <v>5</v>
      </c>
    </row>
    <row r="1589" spans="1:12" x14ac:dyDescent="0.2">
      <c r="A1589" s="129">
        <v>30</v>
      </c>
      <c r="B1589" s="15" t="s">
        <v>329</v>
      </c>
      <c r="C1589" s="15">
        <v>5008</v>
      </c>
      <c r="D1589" s="15">
        <v>9130</v>
      </c>
      <c r="E1589" s="15" t="s">
        <v>350</v>
      </c>
      <c r="F1589" s="15">
        <v>276432</v>
      </c>
      <c r="G1589" s="15" t="s">
        <v>331</v>
      </c>
      <c r="H1589" s="15">
        <v>43738.82</v>
      </c>
      <c r="I1589" s="30">
        <v>1946.16</v>
      </c>
      <c r="J1589" s="30">
        <v>216.24</v>
      </c>
      <c r="K1589" s="15">
        <v>0.49</v>
      </c>
      <c r="L1589" s="130">
        <v>10</v>
      </c>
    </row>
    <row r="1590" spans="1:12" x14ac:dyDescent="0.2">
      <c r="A1590" s="129">
        <v>30</v>
      </c>
      <c r="B1590" s="15" t="s">
        <v>329</v>
      </c>
      <c r="C1590" s="15">
        <v>5008</v>
      </c>
      <c r="D1590" s="15">
        <v>9130</v>
      </c>
      <c r="E1590" s="15" t="s">
        <v>350</v>
      </c>
      <c r="F1590" s="15">
        <v>276432</v>
      </c>
      <c r="G1590" s="15" t="s">
        <v>332</v>
      </c>
      <c r="H1590" s="15">
        <v>43738.82</v>
      </c>
      <c r="I1590" s="30">
        <v>973.08</v>
      </c>
      <c r="J1590" s="30">
        <v>108.12</v>
      </c>
      <c r="K1590" s="15">
        <v>0.25</v>
      </c>
      <c r="L1590" s="130">
        <v>5</v>
      </c>
    </row>
    <row r="1591" spans="1:12" x14ac:dyDescent="0.2">
      <c r="A1591" s="129">
        <v>30</v>
      </c>
      <c r="B1591" s="15" t="s">
        <v>329</v>
      </c>
      <c r="C1591" s="15">
        <v>5008</v>
      </c>
      <c r="D1591" s="15">
        <v>9130</v>
      </c>
      <c r="E1591" s="15" t="s">
        <v>350</v>
      </c>
      <c r="F1591" s="15">
        <v>276432</v>
      </c>
      <c r="G1591" s="15" t="s">
        <v>339</v>
      </c>
      <c r="H1591" s="15">
        <v>43738.82</v>
      </c>
      <c r="I1591" s="30">
        <v>1202.58</v>
      </c>
      <c r="J1591" s="30">
        <v>133.62</v>
      </c>
      <c r="K1591" s="15">
        <v>0.31</v>
      </c>
      <c r="L1591" s="130">
        <v>5</v>
      </c>
    </row>
    <row r="1592" spans="1:12" x14ac:dyDescent="0.2">
      <c r="A1592" s="129">
        <v>30</v>
      </c>
      <c r="B1592" s="15" t="s">
        <v>329</v>
      </c>
      <c r="C1592" s="15">
        <v>5008</v>
      </c>
      <c r="D1592" s="15">
        <v>9130</v>
      </c>
      <c r="E1592" s="15" t="s">
        <v>350</v>
      </c>
      <c r="F1592" s="15">
        <v>276432</v>
      </c>
      <c r="G1592" s="15" t="s">
        <v>111</v>
      </c>
      <c r="H1592" s="15">
        <v>43738.82</v>
      </c>
      <c r="I1592" s="30">
        <v>1331.1</v>
      </c>
      <c r="J1592" s="30">
        <v>147.9</v>
      </c>
      <c r="K1592" s="15">
        <v>0.34</v>
      </c>
      <c r="L1592" s="130">
        <v>10</v>
      </c>
    </row>
    <row r="1593" spans="1:12" x14ac:dyDescent="0.2">
      <c r="A1593" s="129">
        <v>30</v>
      </c>
      <c r="B1593" s="15" t="s">
        <v>329</v>
      </c>
      <c r="C1593" s="15">
        <v>5008</v>
      </c>
      <c r="D1593" s="15">
        <v>9130</v>
      </c>
      <c r="E1593" s="15" t="s">
        <v>350</v>
      </c>
      <c r="F1593" s="15">
        <v>278080</v>
      </c>
      <c r="G1593" s="15" t="s">
        <v>331</v>
      </c>
      <c r="H1593" s="15">
        <v>2238.08</v>
      </c>
      <c r="I1593" s="30">
        <v>1946.16</v>
      </c>
      <c r="J1593" s="30">
        <v>216.24</v>
      </c>
      <c r="K1593" s="15">
        <v>9.66</v>
      </c>
      <c r="L1593" s="130">
        <v>10</v>
      </c>
    </row>
    <row r="1594" spans="1:12" x14ac:dyDescent="0.2">
      <c r="A1594" s="129">
        <v>30</v>
      </c>
      <c r="B1594" s="15" t="s">
        <v>329</v>
      </c>
      <c r="C1594" s="15">
        <v>5008</v>
      </c>
      <c r="D1594" s="15">
        <v>9130</v>
      </c>
      <c r="E1594" s="15" t="s">
        <v>350</v>
      </c>
      <c r="F1594" s="15">
        <v>278081</v>
      </c>
      <c r="G1594" s="15" t="s">
        <v>331</v>
      </c>
      <c r="H1594" s="15">
        <v>2663.3</v>
      </c>
      <c r="I1594" s="30">
        <v>1946.16</v>
      </c>
      <c r="J1594" s="30">
        <v>216.24</v>
      </c>
      <c r="K1594" s="15">
        <v>8.1199999999999992</v>
      </c>
      <c r="L1594" s="130">
        <v>10</v>
      </c>
    </row>
    <row r="1595" spans="1:12" x14ac:dyDescent="0.2">
      <c r="A1595" s="129">
        <v>30</v>
      </c>
      <c r="B1595" s="15" t="s">
        <v>329</v>
      </c>
      <c r="C1595" s="15">
        <v>5008</v>
      </c>
      <c r="D1595" s="15">
        <v>9130</v>
      </c>
      <c r="E1595" s="15" t="s">
        <v>350</v>
      </c>
      <c r="F1595" s="15">
        <v>278082</v>
      </c>
      <c r="G1595" s="15" t="s">
        <v>331</v>
      </c>
      <c r="H1595" s="15">
        <v>2663.3</v>
      </c>
      <c r="I1595" s="30">
        <v>1946.16</v>
      </c>
      <c r="J1595" s="30">
        <v>216.24</v>
      </c>
      <c r="K1595" s="15">
        <v>8.1199999999999992</v>
      </c>
      <c r="L1595" s="130">
        <v>10</v>
      </c>
    </row>
    <row r="1596" spans="1:12" x14ac:dyDescent="0.2">
      <c r="A1596" s="129">
        <v>30</v>
      </c>
      <c r="B1596" s="15" t="s">
        <v>329</v>
      </c>
      <c r="C1596" s="15">
        <v>5008</v>
      </c>
      <c r="D1596" s="15">
        <v>9130</v>
      </c>
      <c r="E1596" s="15" t="s">
        <v>350</v>
      </c>
      <c r="F1596" s="15">
        <v>278084</v>
      </c>
      <c r="G1596" s="15" t="s">
        <v>331</v>
      </c>
      <c r="H1596" s="15">
        <v>2238.08</v>
      </c>
      <c r="I1596" s="30">
        <v>1946.16</v>
      </c>
      <c r="J1596" s="30">
        <v>216.24</v>
      </c>
      <c r="K1596" s="15">
        <v>9.66</v>
      </c>
      <c r="L1596" s="130">
        <v>10</v>
      </c>
    </row>
    <row r="1597" spans="1:12" x14ac:dyDescent="0.2">
      <c r="A1597" s="129">
        <v>30</v>
      </c>
      <c r="B1597" s="15" t="s">
        <v>329</v>
      </c>
      <c r="C1597" s="15">
        <v>5008</v>
      </c>
      <c r="D1597" s="15">
        <v>9130</v>
      </c>
      <c r="E1597" s="15" t="s">
        <v>350</v>
      </c>
      <c r="F1597" s="15">
        <v>278093</v>
      </c>
      <c r="G1597" s="15" t="s">
        <v>331</v>
      </c>
      <c r="H1597" s="15">
        <v>2663.3</v>
      </c>
      <c r="I1597" s="30">
        <v>1946.16</v>
      </c>
      <c r="J1597" s="30">
        <v>216.24</v>
      </c>
      <c r="K1597" s="15">
        <v>8.1199999999999992</v>
      </c>
      <c r="L1597" s="130">
        <v>10</v>
      </c>
    </row>
    <row r="1598" spans="1:12" x14ac:dyDescent="0.2">
      <c r="A1598" s="129">
        <v>30</v>
      </c>
      <c r="B1598" s="15" t="s">
        <v>329</v>
      </c>
      <c r="C1598" s="15">
        <v>5008</v>
      </c>
      <c r="D1598" s="15">
        <v>9130</v>
      </c>
      <c r="E1598" s="15" t="s">
        <v>350</v>
      </c>
      <c r="F1598" s="15">
        <v>278094</v>
      </c>
      <c r="G1598" s="15" t="s">
        <v>331</v>
      </c>
      <c r="H1598" s="15">
        <v>2663.3</v>
      </c>
      <c r="I1598" s="30">
        <v>1946.16</v>
      </c>
      <c r="J1598" s="30">
        <v>216.24</v>
      </c>
      <c r="K1598" s="15">
        <v>8.1199999999999992</v>
      </c>
      <c r="L1598" s="130">
        <v>10</v>
      </c>
    </row>
    <row r="1599" spans="1:12" x14ac:dyDescent="0.2">
      <c r="A1599" s="129">
        <v>30</v>
      </c>
      <c r="B1599" s="15" t="s">
        <v>329</v>
      </c>
      <c r="C1599" s="15">
        <v>5008</v>
      </c>
      <c r="D1599" s="15">
        <v>9130</v>
      </c>
      <c r="E1599" s="15" t="s">
        <v>350</v>
      </c>
      <c r="F1599" s="15">
        <v>278095</v>
      </c>
      <c r="G1599" s="15" t="s">
        <v>331</v>
      </c>
      <c r="H1599" s="15">
        <v>2663.3</v>
      </c>
      <c r="I1599" s="30">
        <v>1946.16</v>
      </c>
      <c r="J1599" s="30">
        <v>216.24</v>
      </c>
      <c r="K1599" s="15">
        <v>8.1199999999999992</v>
      </c>
      <c r="L1599" s="130">
        <v>10</v>
      </c>
    </row>
    <row r="1600" spans="1:12" x14ac:dyDescent="0.2">
      <c r="A1600" s="129">
        <v>30</v>
      </c>
      <c r="B1600" s="15" t="s">
        <v>329</v>
      </c>
      <c r="C1600" s="15">
        <v>5008</v>
      </c>
      <c r="D1600" s="15">
        <v>9130</v>
      </c>
      <c r="E1600" s="15" t="s">
        <v>350</v>
      </c>
      <c r="F1600" s="15">
        <v>278096</v>
      </c>
      <c r="G1600" s="15" t="s">
        <v>331</v>
      </c>
      <c r="H1600" s="15">
        <v>2663.3</v>
      </c>
      <c r="I1600" s="30">
        <v>1946.16</v>
      </c>
      <c r="J1600" s="30">
        <v>216.24</v>
      </c>
      <c r="K1600" s="15">
        <v>8.1199999999999992</v>
      </c>
      <c r="L1600" s="130">
        <v>10</v>
      </c>
    </row>
    <row r="1601" spans="1:12" x14ac:dyDescent="0.2">
      <c r="A1601" s="129">
        <v>30</v>
      </c>
      <c r="B1601" s="15" t="s">
        <v>329</v>
      </c>
      <c r="C1601" s="15">
        <v>5008</v>
      </c>
      <c r="D1601" s="15">
        <v>391060</v>
      </c>
      <c r="E1601" s="15" t="s">
        <v>448</v>
      </c>
      <c r="F1601" s="15">
        <v>274450</v>
      </c>
      <c r="G1601" s="15" t="s">
        <v>331</v>
      </c>
      <c r="H1601" s="15">
        <v>446.02</v>
      </c>
      <c r="I1601" s="30">
        <v>387.84</v>
      </c>
      <c r="J1601" s="30">
        <v>82.55</v>
      </c>
      <c r="K1601" s="15">
        <v>18.510000000000002</v>
      </c>
      <c r="L1601" s="130">
        <v>2</v>
      </c>
    </row>
    <row r="1602" spans="1:12" x14ac:dyDescent="0.2">
      <c r="A1602" s="129">
        <v>30</v>
      </c>
      <c r="B1602" s="15" t="s">
        <v>329</v>
      </c>
      <c r="C1602" s="15">
        <v>5008</v>
      </c>
      <c r="D1602" s="15">
        <v>391060</v>
      </c>
      <c r="E1602" s="15" t="s">
        <v>448</v>
      </c>
      <c r="F1602" s="15">
        <v>274452</v>
      </c>
      <c r="G1602" s="15" t="s">
        <v>339</v>
      </c>
      <c r="H1602" s="15">
        <v>2291.5500000000002</v>
      </c>
      <c r="I1602" s="30">
        <v>466.99</v>
      </c>
      <c r="J1602" s="30">
        <v>99.4</v>
      </c>
      <c r="K1602" s="15">
        <v>4.34</v>
      </c>
      <c r="L1602" s="130">
        <v>2</v>
      </c>
    </row>
    <row r="1603" spans="1:12" x14ac:dyDescent="0.2">
      <c r="A1603" s="129">
        <v>30</v>
      </c>
      <c r="B1603" s="15" t="s">
        <v>329</v>
      </c>
      <c r="C1603" s="15">
        <v>5008</v>
      </c>
      <c r="D1603" s="15">
        <v>391060</v>
      </c>
      <c r="E1603" s="15" t="s">
        <v>448</v>
      </c>
      <c r="F1603" s="15">
        <v>274452</v>
      </c>
      <c r="G1603" s="15" t="s">
        <v>333</v>
      </c>
      <c r="H1603" s="15">
        <v>2291.5500000000002</v>
      </c>
      <c r="I1603" s="30">
        <v>466.99</v>
      </c>
      <c r="J1603" s="30">
        <v>99.4</v>
      </c>
      <c r="K1603" s="15">
        <v>4.34</v>
      </c>
      <c r="L1603" s="130">
        <v>2</v>
      </c>
    </row>
    <row r="1604" spans="1:12" x14ac:dyDescent="0.2">
      <c r="A1604" s="129">
        <v>30</v>
      </c>
      <c r="B1604" s="15" t="s">
        <v>329</v>
      </c>
      <c r="C1604" s="15">
        <v>5008</v>
      </c>
      <c r="D1604" s="15">
        <v>391060</v>
      </c>
      <c r="E1604" s="15" t="s">
        <v>448</v>
      </c>
      <c r="F1604" s="15">
        <v>274452</v>
      </c>
      <c r="G1604" s="15" t="s">
        <v>332</v>
      </c>
      <c r="H1604" s="15">
        <v>2291.5500000000002</v>
      </c>
      <c r="I1604" s="30">
        <v>387.84</v>
      </c>
      <c r="J1604" s="30">
        <v>82.55</v>
      </c>
      <c r="K1604" s="15">
        <v>3.6</v>
      </c>
      <c r="L1604" s="130">
        <v>2</v>
      </c>
    </row>
    <row r="1605" spans="1:12" x14ac:dyDescent="0.2">
      <c r="A1605" s="129">
        <v>30</v>
      </c>
      <c r="B1605" s="15" t="s">
        <v>329</v>
      </c>
      <c r="C1605" s="15">
        <v>5008</v>
      </c>
      <c r="D1605" s="15">
        <v>391060</v>
      </c>
      <c r="E1605" s="15" t="s">
        <v>448</v>
      </c>
      <c r="F1605" s="15">
        <v>274452</v>
      </c>
      <c r="G1605" s="15" t="s">
        <v>117</v>
      </c>
      <c r="H1605" s="15">
        <v>2291.5500000000002</v>
      </c>
      <c r="I1605" s="30">
        <v>474.91</v>
      </c>
      <c r="J1605" s="30">
        <v>101.08</v>
      </c>
      <c r="K1605" s="15">
        <v>4.41</v>
      </c>
      <c r="L1605" s="130">
        <v>1</v>
      </c>
    </row>
    <row r="1606" spans="1:12" x14ac:dyDescent="0.2">
      <c r="A1606" s="129">
        <v>30</v>
      </c>
      <c r="B1606" s="15" t="s">
        <v>329</v>
      </c>
      <c r="C1606" s="15">
        <v>5008</v>
      </c>
      <c r="D1606" s="15">
        <v>390158</v>
      </c>
      <c r="E1606" s="15" t="s">
        <v>445</v>
      </c>
      <c r="F1606" s="15">
        <v>274523</v>
      </c>
      <c r="G1606" s="15" t="s">
        <v>331</v>
      </c>
      <c r="H1606" s="15">
        <v>446.02</v>
      </c>
      <c r="I1606" s="30">
        <v>387.84</v>
      </c>
      <c r="J1606" s="30">
        <v>82.55</v>
      </c>
      <c r="K1606" s="15">
        <v>18.510000000000002</v>
      </c>
      <c r="L1606" s="130">
        <v>2</v>
      </c>
    </row>
    <row r="1607" spans="1:12" x14ac:dyDescent="0.2">
      <c r="A1607" s="129">
        <v>30</v>
      </c>
      <c r="B1607" s="15" t="s">
        <v>329</v>
      </c>
      <c r="C1607" s="15">
        <v>5008</v>
      </c>
      <c r="D1607" s="15">
        <v>390158</v>
      </c>
      <c r="E1607" s="15" t="s">
        <v>445</v>
      </c>
      <c r="F1607" s="15">
        <v>274525</v>
      </c>
      <c r="G1607" s="15" t="s">
        <v>339</v>
      </c>
      <c r="H1607" s="15">
        <v>2291.5500000000002</v>
      </c>
      <c r="I1607" s="30">
        <v>466.99</v>
      </c>
      <c r="J1607" s="30">
        <v>99.4</v>
      </c>
      <c r="K1607" s="15">
        <v>4.34</v>
      </c>
      <c r="L1607" s="130">
        <v>2</v>
      </c>
    </row>
    <row r="1608" spans="1:12" x14ac:dyDescent="0.2">
      <c r="A1608" s="129">
        <v>30</v>
      </c>
      <c r="B1608" s="15" t="s">
        <v>329</v>
      </c>
      <c r="C1608" s="15">
        <v>5008</v>
      </c>
      <c r="D1608" s="15">
        <v>390158</v>
      </c>
      <c r="E1608" s="15" t="s">
        <v>445</v>
      </c>
      <c r="F1608" s="15">
        <v>274525</v>
      </c>
      <c r="G1608" s="15" t="s">
        <v>333</v>
      </c>
      <c r="H1608" s="15">
        <v>2291.5500000000002</v>
      </c>
      <c r="I1608" s="30">
        <v>466.99</v>
      </c>
      <c r="J1608" s="30">
        <v>99.4</v>
      </c>
      <c r="K1608" s="15">
        <v>4.34</v>
      </c>
      <c r="L1608" s="130">
        <v>2</v>
      </c>
    </row>
    <row r="1609" spans="1:12" x14ac:dyDescent="0.2">
      <c r="A1609" s="129">
        <v>30</v>
      </c>
      <c r="B1609" s="15" t="s">
        <v>329</v>
      </c>
      <c r="C1609" s="15">
        <v>5008</v>
      </c>
      <c r="D1609" s="15">
        <v>390158</v>
      </c>
      <c r="E1609" s="15" t="s">
        <v>445</v>
      </c>
      <c r="F1609" s="15">
        <v>274525</v>
      </c>
      <c r="G1609" s="15" t="s">
        <v>332</v>
      </c>
      <c r="H1609" s="15">
        <v>2291.5500000000002</v>
      </c>
      <c r="I1609" s="30">
        <v>387.84</v>
      </c>
      <c r="J1609" s="30">
        <v>82.55</v>
      </c>
      <c r="K1609" s="15">
        <v>3.6</v>
      </c>
      <c r="L1609" s="130">
        <v>2</v>
      </c>
    </row>
    <row r="1610" spans="1:12" x14ac:dyDescent="0.2">
      <c r="A1610" s="129">
        <v>30</v>
      </c>
      <c r="B1610" s="15" t="s">
        <v>329</v>
      </c>
      <c r="C1610" s="15">
        <v>5008</v>
      </c>
      <c r="D1610" s="15">
        <v>390158</v>
      </c>
      <c r="E1610" s="15" t="s">
        <v>445</v>
      </c>
      <c r="F1610" s="15">
        <v>274525</v>
      </c>
      <c r="G1610" s="15" t="s">
        <v>117</v>
      </c>
      <c r="H1610" s="15">
        <v>2291.5500000000002</v>
      </c>
      <c r="I1610" s="30">
        <v>474.91</v>
      </c>
      <c r="J1610" s="30">
        <v>101.08</v>
      </c>
      <c r="K1610" s="15">
        <v>4.41</v>
      </c>
      <c r="L1610" s="130">
        <v>1</v>
      </c>
    </row>
    <row r="1611" spans="1:12" x14ac:dyDescent="0.2">
      <c r="A1611" s="129">
        <v>30</v>
      </c>
      <c r="B1611" s="15" t="s">
        <v>329</v>
      </c>
      <c r="C1611" s="15">
        <v>5008</v>
      </c>
      <c r="D1611" s="15">
        <v>390137</v>
      </c>
      <c r="E1611" s="15" t="s">
        <v>444</v>
      </c>
      <c r="F1611" s="15">
        <v>274841</v>
      </c>
      <c r="G1611" s="15" t="s">
        <v>331</v>
      </c>
      <c r="H1611" s="15">
        <v>14684.05</v>
      </c>
      <c r="I1611" s="30">
        <v>193.92</v>
      </c>
      <c r="J1611" s="30">
        <v>41.27</v>
      </c>
      <c r="K1611" s="15">
        <v>0.28000000000000003</v>
      </c>
      <c r="L1611" s="130">
        <v>1</v>
      </c>
    </row>
    <row r="1612" spans="1:12" x14ac:dyDescent="0.2">
      <c r="A1612" s="129">
        <v>30</v>
      </c>
      <c r="B1612" s="15" t="s">
        <v>329</v>
      </c>
      <c r="C1612" s="15">
        <v>5008</v>
      </c>
      <c r="D1612" s="15">
        <v>390137</v>
      </c>
      <c r="E1612" s="15" t="s">
        <v>444</v>
      </c>
      <c r="F1612" s="15">
        <v>274841</v>
      </c>
      <c r="G1612" s="15" t="s">
        <v>339</v>
      </c>
      <c r="H1612" s="15">
        <v>14684.05</v>
      </c>
      <c r="I1612" s="30">
        <v>233.49</v>
      </c>
      <c r="J1612" s="30">
        <v>49.7</v>
      </c>
      <c r="K1612" s="15">
        <v>0.34</v>
      </c>
      <c r="L1612" s="130">
        <v>1</v>
      </c>
    </row>
    <row r="1613" spans="1:12" x14ac:dyDescent="0.2">
      <c r="A1613" s="129">
        <v>30</v>
      </c>
      <c r="B1613" s="15" t="s">
        <v>329</v>
      </c>
      <c r="C1613" s="15">
        <v>5008</v>
      </c>
      <c r="D1613" s="15">
        <v>390018</v>
      </c>
      <c r="E1613" s="15" t="s">
        <v>421</v>
      </c>
      <c r="F1613" s="15">
        <v>276013</v>
      </c>
      <c r="G1613" s="15" t="s">
        <v>331</v>
      </c>
      <c r="H1613" s="15">
        <v>46771.9</v>
      </c>
      <c r="I1613" s="30">
        <v>629.25</v>
      </c>
      <c r="J1613" s="30">
        <v>133.94</v>
      </c>
      <c r="K1613" s="15">
        <v>0.28999999999999998</v>
      </c>
      <c r="L1613" s="130">
        <v>3</v>
      </c>
    </row>
    <row r="1614" spans="1:12" x14ac:dyDescent="0.2">
      <c r="A1614" s="129">
        <v>30</v>
      </c>
      <c r="B1614" s="15" t="s">
        <v>329</v>
      </c>
      <c r="C1614" s="15">
        <v>5008</v>
      </c>
      <c r="D1614" s="15">
        <v>390018</v>
      </c>
      <c r="E1614" s="15" t="s">
        <v>421</v>
      </c>
      <c r="F1614" s="15">
        <v>276013</v>
      </c>
      <c r="G1614" s="15" t="s">
        <v>332</v>
      </c>
      <c r="H1614" s="15">
        <v>46771.9</v>
      </c>
      <c r="I1614" s="30">
        <v>209.75</v>
      </c>
      <c r="J1614" s="30">
        <v>44.64</v>
      </c>
      <c r="K1614" s="15">
        <v>0.1</v>
      </c>
      <c r="L1614" s="130">
        <v>1</v>
      </c>
    </row>
    <row r="1615" spans="1:12" x14ac:dyDescent="0.2">
      <c r="A1615" s="129">
        <v>30</v>
      </c>
      <c r="B1615" s="15" t="s">
        <v>329</v>
      </c>
      <c r="C1615" s="15">
        <v>5008</v>
      </c>
      <c r="D1615" s="15">
        <v>390018</v>
      </c>
      <c r="E1615" s="15" t="s">
        <v>421</v>
      </c>
      <c r="F1615" s="15">
        <v>276013</v>
      </c>
      <c r="G1615" s="15" t="s">
        <v>333</v>
      </c>
      <c r="H1615" s="15">
        <v>46771.9</v>
      </c>
      <c r="I1615" s="30">
        <v>777.66</v>
      </c>
      <c r="J1615" s="30">
        <v>165.53</v>
      </c>
      <c r="K1615" s="15">
        <v>0.35</v>
      </c>
      <c r="L1615" s="130">
        <v>3</v>
      </c>
    </row>
    <row r="1616" spans="1:12" x14ac:dyDescent="0.2">
      <c r="A1616" s="129">
        <v>30</v>
      </c>
      <c r="B1616" s="15" t="s">
        <v>329</v>
      </c>
      <c r="C1616" s="15">
        <v>5008</v>
      </c>
      <c r="D1616" s="15">
        <v>390018</v>
      </c>
      <c r="E1616" s="15" t="s">
        <v>421</v>
      </c>
      <c r="F1616" s="15">
        <v>276013</v>
      </c>
      <c r="G1616" s="15" t="s">
        <v>119</v>
      </c>
      <c r="H1616" s="15">
        <v>46771.9</v>
      </c>
      <c r="I1616" s="30">
        <v>488.88</v>
      </c>
      <c r="J1616" s="30">
        <v>141.12</v>
      </c>
      <c r="K1616" s="15">
        <v>0.3</v>
      </c>
      <c r="L1616" s="130">
        <v>1</v>
      </c>
    </row>
    <row r="1617" spans="1:12" x14ac:dyDescent="0.2">
      <c r="A1617" s="129">
        <v>30</v>
      </c>
      <c r="B1617" s="15" t="s">
        <v>329</v>
      </c>
      <c r="C1617" s="15">
        <v>5008</v>
      </c>
      <c r="D1617" s="15">
        <v>390011</v>
      </c>
      <c r="E1617" s="15" t="s">
        <v>417</v>
      </c>
      <c r="F1617" s="15">
        <v>275370</v>
      </c>
      <c r="G1617" s="15" t="s">
        <v>331</v>
      </c>
      <c r="H1617" s="15">
        <v>28886.6</v>
      </c>
      <c r="I1617" s="30">
        <v>581.76</v>
      </c>
      <c r="J1617" s="30">
        <v>123.83</v>
      </c>
      <c r="K1617" s="15">
        <v>0.43</v>
      </c>
      <c r="L1617" s="130">
        <v>3</v>
      </c>
    </row>
    <row r="1618" spans="1:12" x14ac:dyDescent="0.2">
      <c r="A1618" s="129">
        <v>30</v>
      </c>
      <c r="B1618" s="15" t="s">
        <v>329</v>
      </c>
      <c r="C1618" s="15">
        <v>5008</v>
      </c>
      <c r="D1618" s="15">
        <v>390011</v>
      </c>
      <c r="E1618" s="15" t="s">
        <v>417</v>
      </c>
      <c r="F1618" s="15">
        <v>275370</v>
      </c>
      <c r="G1618" s="15" t="s">
        <v>332</v>
      </c>
      <c r="H1618" s="15">
        <v>28886.6</v>
      </c>
      <c r="I1618" s="30">
        <v>775.68</v>
      </c>
      <c r="J1618" s="30">
        <v>165.11</v>
      </c>
      <c r="K1618" s="15">
        <v>0.56999999999999995</v>
      </c>
      <c r="L1618" s="130">
        <v>4</v>
      </c>
    </row>
    <row r="1619" spans="1:12" x14ac:dyDescent="0.2">
      <c r="A1619" s="129">
        <v>30</v>
      </c>
      <c r="B1619" s="15" t="s">
        <v>329</v>
      </c>
      <c r="C1619" s="15">
        <v>5008</v>
      </c>
      <c r="D1619" s="15">
        <v>390011</v>
      </c>
      <c r="E1619" s="15" t="s">
        <v>417</v>
      </c>
      <c r="F1619" s="15">
        <v>275370</v>
      </c>
      <c r="G1619" s="15" t="s">
        <v>339</v>
      </c>
      <c r="H1619" s="15">
        <v>28886.6</v>
      </c>
      <c r="I1619" s="30">
        <v>466.99</v>
      </c>
      <c r="J1619" s="30">
        <v>99.4</v>
      </c>
      <c r="K1619" s="15">
        <v>0.34</v>
      </c>
      <c r="L1619" s="130">
        <v>2</v>
      </c>
    </row>
    <row r="1620" spans="1:12" x14ac:dyDescent="0.2">
      <c r="A1620" s="129">
        <v>30</v>
      </c>
      <c r="B1620" s="15" t="s">
        <v>329</v>
      </c>
      <c r="C1620" s="15">
        <v>5008</v>
      </c>
      <c r="D1620" s="15">
        <v>390011</v>
      </c>
      <c r="E1620" s="15" t="s">
        <v>417</v>
      </c>
      <c r="F1620" s="15">
        <v>275370</v>
      </c>
      <c r="G1620" s="15" t="s">
        <v>333</v>
      </c>
      <c r="H1620" s="15">
        <v>28886.6</v>
      </c>
      <c r="I1620" s="30">
        <v>466.99</v>
      </c>
      <c r="J1620" s="30">
        <v>99.4</v>
      </c>
      <c r="K1620" s="15">
        <v>0.34</v>
      </c>
      <c r="L1620" s="130">
        <v>2</v>
      </c>
    </row>
    <row r="1621" spans="1:12" x14ac:dyDescent="0.2">
      <c r="A1621" s="129">
        <v>30</v>
      </c>
      <c r="B1621" s="15" t="s">
        <v>329</v>
      </c>
      <c r="C1621" s="15">
        <v>5008</v>
      </c>
      <c r="D1621" s="15">
        <v>390011</v>
      </c>
      <c r="E1621" s="15" t="s">
        <v>417</v>
      </c>
      <c r="F1621" s="15">
        <v>275370</v>
      </c>
      <c r="G1621" s="15" t="s">
        <v>117</v>
      </c>
      <c r="H1621" s="15">
        <v>28886.6</v>
      </c>
      <c r="I1621" s="30">
        <v>474.91</v>
      </c>
      <c r="J1621" s="30">
        <v>101.08</v>
      </c>
      <c r="K1621" s="15">
        <v>0.35</v>
      </c>
      <c r="L1621" s="130">
        <v>1</v>
      </c>
    </row>
    <row r="1622" spans="1:12" x14ac:dyDescent="0.2">
      <c r="A1622" s="129">
        <v>30</v>
      </c>
      <c r="B1622" s="15" t="s">
        <v>329</v>
      </c>
      <c r="C1622" s="15">
        <v>5008</v>
      </c>
      <c r="D1622" s="15">
        <v>390011</v>
      </c>
      <c r="E1622" s="15" t="s">
        <v>417</v>
      </c>
      <c r="F1622" s="15">
        <v>275370</v>
      </c>
      <c r="G1622" s="15" t="s">
        <v>111</v>
      </c>
      <c r="H1622" s="15">
        <v>28886.6</v>
      </c>
      <c r="I1622" s="30">
        <v>270.04000000000002</v>
      </c>
      <c r="J1622" s="30">
        <v>77.95</v>
      </c>
      <c r="K1622" s="15">
        <v>0.27</v>
      </c>
      <c r="L1622" s="130">
        <v>2</v>
      </c>
    </row>
    <row r="1623" spans="1:12" x14ac:dyDescent="0.2">
      <c r="A1623" s="129">
        <v>30</v>
      </c>
      <c r="B1623" s="15" t="s">
        <v>329</v>
      </c>
      <c r="C1623" s="15">
        <v>5008</v>
      </c>
      <c r="D1623" s="15">
        <v>390030</v>
      </c>
      <c r="E1623" s="15" t="s">
        <v>425</v>
      </c>
      <c r="F1623" s="15">
        <v>275460</v>
      </c>
      <c r="G1623" s="15" t="s">
        <v>127</v>
      </c>
      <c r="H1623" s="15">
        <v>8590.6</v>
      </c>
      <c r="I1623" s="30">
        <v>383.65</v>
      </c>
      <c r="J1623" s="30">
        <v>110.74</v>
      </c>
      <c r="K1623" s="15">
        <v>1.29</v>
      </c>
      <c r="L1623" s="130">
        <v>2</v>
      </c>
    </row>
    <row r="1624" spans="1:12" x14ac:dyDescent="0.2">
      <c r="A1624" s="129">
        <v>30</v>
      </c>
      <c r="B1624" s="15" t="s">
        <v>329</v>
      </c>
      <c r="C1624" s="15">
        <v>5008</v>
      </c>
      <c r="D1624" s="15">
        <v>390030</v>
      </c>
      <c r="E1624" s="15" t="s">
        <v>425</v>
      </c>
      <c r="F1624" s="15">
        <v>275460</v>
      </c>
      <c r="G1624" s="15" t="s">
        <v>111</v>
      </c>
      <c r="H1624" s="15">
        <v>8590.6</v>
      </c>
      <c r="I1624" s="30">
        <v>135.02000000000001</v>
      </c>
      <c r="J1624" s="30">
        <v>38.97</v>
      </c>
      <c r="K1624" s="15">
        <v>0.45</v>
      </c>
      <c r="L1624" s="130">
        <v>1</v>
      </c>
    </row>
    <row r="1625" spans="1:12" x14ac:dyDescent="0.2">
      <c r="A1625" s="129">
        <v>30</v>
      </c>
      <c r="B1625" s="15" t="s">
        <v>329</v>
      </c>
      <c r="C1625" s="15">
        <v>5008</v>
      </c>
      <c r="D1625" s="15">
        <v>390003</v>
      </c>
      <c r="E1625" s="15" t="s">
        <v>416</v>
      </c>
      <c r="F1625" s="15">
        <v>275225</v>
      </c>
      <c r="G1625" s="15" t="s">
        <v>331</v>
      </c>
      <c r="H1625" s="15">
        <v>2483.23</v>
      </c>
      <c r="I1625" s="30">
        <v>387.84</v>
      </c>
      <c r="J1625" s="30">
        <v>82.55</v>
      </c>
      <c r="K1625" s="15">
        <v>3.32</v>
      </c>
      <c r="L1625" s="130">
        <v>2</v>
      </c>
    </row>
    <row r="1626" spans="1:12" x14ac:dyDescent="0.2">
      <c r="A1626" s="129">
        <v>30</v>
      </c>
      <c r="B1626" s="15" t="s">
        <v>329</v>
      </c>
      <c r="C1626" s="15">
        <v>5008</v>
      </c>
      <c r="D1626" s="15">
        <v>390003</v>
      </c>
      <c r="E1626" s="15" t="s">
        <v>416</v>
      </c>
      <c r="F1626" s="15">
        <v>275225</v>
      </c>
      <c r="G1626" s="15" t="s">
        <v>332</v>
      </c>
      <c r="H1626" s="15">
        <v>2483.23</v>
      </c>
      <c r="I1626" s="30">
        <v>387.84</v>
      </c>
      <c r="J1626" s="30">
        <v>82.55</v>
      </c>
      <c r="K1626" s="15">
        <v>3.32</v>
      </c>
      <c r="L1626" s="130">
        <v>2</v>
      </c>
    </row>
    <row r="1627" spans="1:12" x14ac:dyDescent="0.2">
      <c r="A1627" s="129">
        <v>30</v>
      </c>
      <c r="B1627" s="15" t="s">
        <v>329</v>
      </c>
      <c r="C1627" s="15">
        <v>5008</v>
      </c>
      <c r="D1627" s="15">
        <v>390003</v>
      </c>
      <c r="E1627" s="15" t="s">
        <v>416</v>
      </c>
      <c r="F1627" s="15">
        <v>275225</v>
      </c>
      <c r="G1627" s="15" t="s">
        <v>339</v>
      </c>
      <c r="H1627" s="15">
        <v>2483.23</v>
      </c>
      <c r="I1627" s="30">
        <v>233.49</v>
      </c>
      <c r="J1627" s="30">
        <v>49.7</v>
      </c>
      <c r="K1627" s="15">
        <v>2</v>
      </c>
      <c r="L1627" s="130">
        <v>1</v>
      </c>
    </row>
    <row r="1628" spans="1:12" x14ac:dyDescent="0.2">
      <c r="A1628" s="129">
        <v>30</v>
      </c>
      <c r="B1628" s="15" t="s">
        <v>329</v>
      </c>
      <c r="C1628" s="15">
        <v>5008</v>
      </c>
      <c r="D1628" s="15">
        <v>390003</v>
      </c>
      <c r="E1628" s="15" t="s">
        <v>416</v>
      </c>
      <c r="F1628" s="15">
        <v>275225</v>
      </c>
      <c r="G1628" s="15" t="s">
        <v>333</v>
      </c>
      <c r="H1628" s="15">
        <v>2483.23</v>
      </c>
      <c r="I1628" s="30">
        <v>466.99</v>
      </c>
      <c r="J1628" s="30">
        <v>99.4</v>
      </c>
      <c r="K1628" s="15">
        <v>4</v>
      </c>
      <c r="L1628" s="130">
        <v>2</v>
      </c>
    </row>
    <row r="1629" spans="1:12" x14ac:dyDescent="0.2">
      <c r="A1629" s="129">
        <v>30</v>
      </c>
      <c r="B1629" s="15" t="s">
        <v>329</v>
      </c>
      <c r="C1629" s="15">
        <v>5008</v>
      </c>
      <c r="D1629" s="15">
        <v>390003</v>
      </c>
      <c r="E1629" s="15" t="s">
        <v>416</v>
      </c>
      <c r="F1629" s="15">
        <v>275225</v>
      </c>
      <c r="G1629" s="15" t="s">
        <v>111</v>
      </c>
      <c r="H1629" s="15">
        <v>2483.23</v>
      </c>
      <c r="I1629" s="30">
        <v>135.02000000000001</v>
      </c>
      <c r="J1629" s="30">
        <v>38.97</v>
      </c>
      <c r="K1629" s="15">
        <v>1.57</v>
      </c>
      <c r="L1629" s="130">
        <v>1</v>
      </c>
    </row>
    <row r="1630" spans="1:12" x14ac:dyDescent="0.2">
      <c r="A1630" s="129">
        <v>30</v>
      </c>
      <c r="B1630" s="15" t="s">
        <v>329</v>
      </c>
      <c r="C1630" s="15">
        <v>5008</v>
      </c>
      <c r="D1630" s="15">
        <v>390076</v>
      </c>
      <c r="E1630" s="15" t="s">
        <v>436</v>
      </c>
      <c r="F1630" s="15">
        <v>275122</v>
      </c>
      <c r="G1630" s="15" t="s">
        <v>331</v>
      </c>
      <c r="H1630" s="15">
        <v>446.02</v>
      </c>
      <c r="I1630" s="30">
        <v>387.84</v>
      </c>
      <c r="J1630" s="30">
        <v>82.55</v>
      </c>
      <c r="K1630" s="15">
        <v>18.510000000000002</v>
      </c>
      <c r="L1630" s="130">
        <v>2</v>
      </c>
    </row>
    <row r="1631" spans="1:12" x14ac:dyDescent="0.2">
      <c r="A1631" s="129">
        <v>30</v>
      </c>
      <c r="B1631" s="15" t="s">
        <v>329</v>
      </c>
      <c r="C1631" s="15">
        <v>5008</v>
      </c>
      <c r="D1631" s="15">
        <v>390076</v>
      </c>
      <c r="E1631" s="15" t="s">
        <v>436</v>
      </c>
      <c r="F1631" s="15">
        <v>275123</v>
      </c>
      <c r="G1631" s="15" t="s">
        <v>339</v>
      </c>
      <c r="H1631" s="15">
        <v>2291.5500000000002</v>
      </c>
      <c r="I1631" s="30">
        <v>466.99</v>
      </c>
      <c r="J1631" s="30">
        <v>99.4</v>
      </c>
      <c r="K1631" s="15">
        <v>4.34</v>
      </c>
      <c r="L1631" s="130">
        <v>2</v>
      </c>
    </row>
    <row r="1632" spans="1:12" x14ac:dyDescent="0.2">
      <c r="A1632" s="129">
        <v>30</v>
      </c>
      <c r="B1632" s="15" t="s">
        <v>329</v>
      </c>
      <c r="C1632" s="15">
        <v>5008</v>
      </c>
      <c r="D1632" s="15">
        <v>390076</v>
      </c>
      <c r="E1632" s="15" t="s">
        <v>436</v>
      </c>
      <c r="F1632" s="15">
        <v>275123</v>
      </c>
      <c r="G1632" s="15" t="s">
        <v>333</v>
      </c>
      <c r="H1632" s="15">
        <v>2291.5500000000002</v>
      </c>
      <c r="I1632" s="30">
        <v>466.99</v>
      </c>
      <c r="J1632" s="30">
        <v>99.4</v>
      </c>
      <c r="K1632" s="15">
        <v>4.34</v>
      </c>
      <c r="L1632" s="130">
        <v>2</v>
      </c>
    </row>
    <row r="1633" spans="1:12" x14ac:dyDescent="0.2">
      <c r="A1633" s="129">
        <v>30</v>
      </c>
      <c r="B1633" s="15" t="s">
        <v>329</v>
      </c>
      <c r="C1633" s="15">
        <v>5008</v>
      </c>
      <c r="D1633" s="15">
        <v>390076</v>
      </c>
      <c r="E1633" s="15" t="s">
        <v>436</v>
      </c>
      <c r="F1633" s="15">
        <v>275123</v>
      </c>
      <c r="G1633" s="15" t="s">
        <v>332</v>
      </c>
      <c r="H1633" s="15">
        <v>2291.5500000000002</v>
      </c>
      <c r="I1633" s="30">
        <v>387.84</v>
      </c>
      <c r="J1633" s="30">
        <v>82.55</v>
      </c>
      <c r="K1633" s="15">
        <v>3.6</v>
      </c>
      <c r="L1633" s="130">
        <v>2</v>
      </c>
    </row>
    <row r="1634" spans="1:12" x14ac:dyDescent="0.2">
      <c r="A1634" s="129">
        <v>30</v>
      </c>
      <c r="B1634" s="15" t="s">
        <v>329</v>
      </c>
      <c r="C1634" s="15">
        <v>5008</v>
      </c>
      <c r="D1634" s="15">
        <v>390076</v>
      </c>
      <c r="E1634" s="15" t="s">
        <v>436</v>
      </c>
      <c r="F1634" s="15">
        <v>275123</v>
      </c>
      <c r="G1634" s="15" t="s">
        <v>117</v>
      </c>
      <c r="H1634" s="15">
        <v>2291.5500000000002</v>
      </c>
      <c r="I1634" s="30">
        <v>474.91</v>
      </c>
      <c r="J1634" s="30">
        <v>101.08</v>
      </c>
      <c r="K1634" s="15">
        <v>4.41</v>
      </c>
      <c r="L1634" s="130">
        <v>1</v>
      </c>
    </row>
    <row r="1635" spans="1:12" x14ac:dyDescent="0.2">
      <c r="A1635" s="129">
        <v>30</v>
      </c>
      <c r="B1635" s="15" t="s">
        <v>329</v>
      </c>
      <c r="C1635" s="15">
        <v>5008</v>
      </c>
      <c r="D1635" s="15">
        <v>390066</v>
      </c>
      <c r="E1635" s="15" t="s">
        <v>433</v>
      </c>
      <c r="F1635" s="15">
        <v>274519</v>
      </c>
      <c r="G1635" s="15" t="s">
        <v>331</v>
      </c>
      <c r="H1635" s="15">
        <v>446.02</v>
      </c>
      <c r="I1635" s="30">
        <v>387.84</v>
      </c>
      <c r="J1635" s="30">
        <v>82.55</v>
      </c>
      <c r="K1635" s="15">
        <v>18.510000000000002</v>
      </c>
      <c r="L1635" s="130">
        <v>2</v>
      </c>
    </row>
    <row r="1636" spans="1:12" x14ac:dyDescent="0.2">
      <c r="A1636" s="129">
        <v>30</v>
      </c>
      <c r="B1636" s="15" t="s">
        <v>329</v>
      </c>
      <c r="C1636" s="15">
        <v>5008</v>
      </c>
      <c r="D1636" s="15">
        <v>390066</v>
      </c>
      <c r="E1636" s="15" t="s">
        <v>433</v>
      </c>
      <c r="F1636" s="15">
        <v>274520</v>
      </c>
      <c r="G1636" s="15" t="s">
        <v>339</v>
      </c>
      <c r="H1636" s="15">
        <v>2291.5500000000002</v>
      </c>
      <c r="I1636" s="30">
        <v>466.99</v>
      </c>
      <c r="J1636" s="30">
        <v>99.4</v>
      </c>
      <c r="K1636" s="15">
        <v>4.34</v>
      </c>
      <c r="L1636" s="130">
        <v>2</v>
      </c>
    </row>
    <row r="1637" spans="1:12" x14ac:dyDescent="0.2">
      <c r="A1637" s="129">
        <v>30</v>
      </c>
      <c r="B1637" s="15" t="s">
        <v>329</v>
      </c>
      <c r="C1637" s="15">
        <v>5008</v>
      </c>
      <c r="D1637" s="15">
        <v>390066</v>
      </c>
      <c r="E1637" s="15" t="s">
        <v>433</v>
      </c>
      <c r="F1637" s="15">
        <v>274520</v>
      </c>
      <c r="G1637" s="15" t="s">
        <v>333</v>
      </c>
      <c r="H1637" s="15">
        <v>2291.5500000000002</v>
      </c>
      <c r="I1637" s="30">
        <v>466.99</v>
      </c>
      <c r="J1637" s="30">
        <v>99.4</v>
      </c>
      <c r="K1637" s="15">
        <v>4.34</v>
      </c>
      <c r="L1637" s="130">
        <v>2</v>
      </c>
    </row>
    <row r="1638" spans="1:12" x14ac:dyDescent="0.2">
      <c r="A1638" s="129">
        <v>30</v>
      </c>
      <c r="B1638" s="15" t="s">
        <v>329</v>
      </c>
      <c r="C1638" s="15">
        <v>5008</v>
      </c>
      <c r="D1638" s="15">
        <v>390066</v>
      </c>
      <c r="E1638" s="15" t="s">
        <v>433</v>
      </c>
      <c r="F1638" s="15">
        <v>274520</v>
      </c>
      <c r="G1638" s="15" t="s">
        <v>332</v>
      </c>
      <c r="H1638" s="15">
        <v>2291.5500000000002</v>
      </c>
      <c r="I1638" s="30">
        <v>387.84</v>
      </c>
      <c r="J1638" s="30">
        <v>82.55</v>
      </c>
      <c r="K1638" s="15">
        <v>3.6</v>
      </c>
      <c r="L1638" s="130">
        <v>2</v>
      </c>
    </row>
    <row r="1639" spans="1:12" x14ac:dyDescent="0.2">
      <c r="A1639" s="129">
        <v>30</v>
      </c>
      <c r="B1639" s="15" t="s">
        <v>329</v>
      </c>
      <c r="C1639" s="15">
        <v>5008</v>
      </c>
      <c r="D1639" s="15">
        <v>390066</v>
      </c>
      <c r="E1639" s="15" t="s">
        <v>433</v>
      </c>
      <c r="F1639" s="15">
        <v>274520</v>
      </c>
      <c r="G1639" s="15" t="s">
        <v>117</v>
      </c>
      <c r="H1639" s="15">
        <v>2291.5500000000002</v>
      </c>
      <c r="I1639" s="30">
        <v>474.91</v>
      </c>
      <c r="J1639" s="30">
        <v>101.08</v>
      </c>
      <c r="K1639" s="15">
        <v>4.41</v>
      </c>
      <c r="L1639" s="130">
        <v>1</v>
      </c>
    </row>
    <row r="1640" spans="1:12" x14ac:dyDescent="0.2">
      <c r="A1640" s="129">
        <v>30</v>
      </c>
      <c r="B1640" s="15" t="s">
        <v>329</v>
      </c>
      <c r="C1640" s="15">
        <v>5008</v>
      </c>
      <c r="D1640" s="15">
        <v>390104</v>
      </c>
      <c r="E1640" s="15" t="s">
        <v>439</v>
      </c>
      <c r="F1640" s="15">
        <v>274521</v>
      </c>
      <c r="G1640" s="15" t="s">
        <v>331</v>
      </c>
      <c r="H1640" s="15">
        <v>446.02</v>
      </c>
      <c r="I1640" s="30">
        <v>387.84</v>
      </c>
      <c r="J1640" s="30">
        <v>82.55</v>
      </c>
      <c r="K1640" s="15">
        <v>18.510000000000002</v>
      </c>
      <c r="L1640" s="130">
        <v>2</v>
      </c>
    </row>
    <row r="1641" spans="1:12" x14ac:dyDescent="0.2">
      <c r="A1641" s="129">
        <v>30</v>
      </c>
      <c r="B1641" s="15" t="s">
        <v>329</v>
      </c>
      <c r="C1641" s="15">
        <v>5008</v>
      </c>
      <c r="D1641" s="15">
        <v>390104</v>
      </c>
      <c r="E1641" s="15" t="s">
        <v>439</v>
      </c>
      <c r="F1641" s="15">
        <v>274522</v>
      </c>
      <c r="G1641" s="15" t="s">
        <v>339</v>
      </c>
      <c r="H1641" s="15">
        <v>2291.5500000000002</v>
      </c>
      <c r="I1641" s="30">
        <v>466.99</v>
      </c>
      <c r="J1641" s="30">
        <v>99.4</v>
      </c>
      <c r="K1641" s="15">
        <v>4.34</v>
      </c>
      <c r="L1641" s="130">
        <v>2</v>
      </c>
    </row>
    <row r="1642" spans="1:12" x14ac:dyDescent="0.2">
      <c r="A1642" s="129">
        <v>30</v>
      </c>
      <c r="B1642" s="15" t="s">
        <v>329</v>
      </c>
      <c r="C1642" s="15">
        <v>5008</v>
      </c>
      <c r="D1642" s="15">
        <v>390104</v>
      </c>
      <c r="E1642" s="15" t="s">
        <v>439</v>
      </c>
      <c r="F1642" s="15">
        <v>274522</v>
      </c>
      <c r="G1642" s="15" t="s">
        <v>333</v>
      </c>
      <c r="H1642" s="15">
        <v>2291.5500000000002</v>
      </c>
      <c r="I1642" s="30">
        <v>466.99</v>
      </c>
      <c r="J1642" s="30">
        <v>99.4</v>
      </c>
      <c r="K1642" s="15">
        <v>4.34</v>
      </c>
      <c r="L1642" s="130">
        <v>2</v>
      </c>
    </row>
    <row r="1643" spans="1:12" x14ac:dyDescent="0.2">
      <c r="A1643" s="129">
        <v>30</v>
      </c>
      <c r="B1643" s="15" t="s">
        <v>329</v>
      </c>
      <c r="C1643" s="15">
        <v>5008</v>
      </c>
      <c r="D1643" s="15">
        <v>390104</v>
      </c>
      <c r="E1643" s="15" t="s">
        <v>439</v>
      </c>
      <c r="F1643" s="15">
        <v>274522</v>
      </c>
      <c r="G1643" s="15" t="s">
        <v>332</v>
      </c>
      <c r="H1643" s="15">
        <v>2291.5500000000002</v>
      </c>
      <c r="I1643" s="30">
        <v>387.84</v>
      </c>
      <c r="J1643" s="30">
        <v>82.55</v>
      </c>
      <c r="K1643" s="15">
        <v>3.6</v>
      </c>
      <c r="L1643" s="130">
        <v>2</v>
      </c>
    </row>
    <row r="1644" spans="1:12" x14ac:dyDescent="0.2">
      <c r="A1644" s="129">
        <v>30</v>
      </c>
      <c r="B1644" s="15" t="s">
        <v>329</v>
      </c>
      <c r="C1644" s="15">
        <v>5008</v>
      </c>
      <c r="D1644" s="15">
        <v>390104</v>
      </c>
      <c r="E1644" s="15" t="s">
        <v>439</v>
      </c>
      <c r="F1644" s="15">
        <v>274522</v>
      </c>
      <c r="G1644" s="15" t="s">
        <v>117</v>
      </c>
      <c r="H1644" s="15">
        <v>2291.5500000000002</v>
      </c>
      <c r="I1644" s="30">
        <v>474.91</v>
      </c>
      <c r="J1644" s="30">
        <v>101.08</v>
      </c>
      <c r="K1644" s="15">
        <v>4.41</v>
      </c>
      <c r="L1644" s="130">
        <v>1</v>
      </c>
    </row>
    <row r="1645" spans="1:12" x14ac:dyDescent="0.2">
      <c r="A1645" s="129">
        <v>30</v>
      </c>
      <c r="B1645" s="15" t="s">
        <v>329</v>
      </c>
      <c r="C1645" s="15">
        <v>5008</v>
      </c>
      <c r="D1645" s="15">
        <v>390086</v>
      </c>
      <c r="E1645" s="15" t="s">
        <v>437</v>
      </c>
      <c r="F1645" s="15">
        <v>274415</v>
      </c>
      <c r="G1645" s="15" t="s">
        <v>331</v>
      </c>
      <c r="H1645" s="15">
        <v>223.01</v>
      </c>
      <c r="I1645" s="30">
        <v>193.92</v>
      </c>
      <c r="J1645" s="30">
        <v>41.27</v>
      </c>
      <c r="K1645" s="15">
        <v>18.510000000000002</v>
      </c>
      <c r="L1645" s="130">
        <v>1</v>
      </c>
    </row>
    <row r="1646" spans="1:12" x14ac:dyDescent="0.2">
      <c r="A1646" s="129">
        <v>30</v>
      </c>
      <c r="B1646" s="15" t="s">
        <v>329</v>
      </c>
      <c r="C1646" s="15">
        <v>5008</v>
      </c>
      <c r="D1646" s="15">
        <v>390086</v>
      </c>
      <c r="E1646" s="15" t="s">
        <v>437</v>
      </c>
      <c r="F1646" s="15">
        <v>274421</v>
      </c>
      <c r="G1646" s="15" t="s">
        <v>339</v>
      </c>
      <c r="H1646" s="15">
        <v>1306.2</v>
      </c>
      <c r="I1646" s="30">
        <v>233.49</v>
      </c>
      <c r="J1646" s="30">
        <v>49.7</v>
      </c>
      <c r="K1646" s="15">
        <v>3.8</v>
      </c>
      <c r="L1646" s="130">
        <v>1</v>
      </c>
    </row>
    <row r="1647" spans="1:12" x14ac:dyDescent="0.2">
      <c r="A1647" s="129">
        <v>30</v>
      </c>
      <c r="B1647" s="15" t="s">
        <v>329</v>
      </c>
      <c r="C1647" s="15">
        <v>5008</v>
      </c>
      <c r="D1647" s="15">
        <v>390086</v>
      </c>
      <c r="E1647" s="15" t="s">
        <v>437</v>
      </c>
      <c r="F1647" s="15">
        <v>274421</v>
      </c>
      <c r="G1647" s="15" t="s">
        <v>333</v>
      </c>
      <c r="H1647" s="15">
        <v>1306.2</v>
      </c>
      <c r="I1647" s="30">
        <v>233.49</v>
      </c>
      <c r="J1647" s="30">
        <v>49.7</v>
      </c>
      <c r="K1647" s="15">
        <v>3.8</v>
      </c>
      <c r="L1647" s="130">
        <v>1</v>
      </c>
    </row>
    <row r="1648" spans="1:12" x14ac:dyDescent="0.2">
      <c r="A1648" s="129">
        <v>30</v>
      </c>
      <c r="B1648" s="15" t="s">
        <v>329</v>
      </c>
      <c r="C1648" s="15">
        <v>5008</v>
      </c>
      <c r="D1648" s="15">
        <v>390086</v>
      </c>
      <c r="E1648" s="15" t="s">
        <v>437</v>
      </c>
      <c r="F1648" s="15">
        <v>274421</v>
      </c>
      <c r="G1648" s="15" t="s">
        <v>332</v>
      </c>
      <c r="H1648" s="15">
        <v>1306.2</v>
      </c>
      <c r="I1648" s="30">
        <v>193.92</v>
      </c>
      <c r="J1648" s="30">
        <v>41.27</v>
      </c>
      <c r="K1648" s="15">
        <v>3.16</v>
      </c>
      <c r="L1648" s="130">
        <v>1</v>
      </c>
    </row>
    <row r="1649" spans="1:12" x14ac:dyDescent="0.2">
      <c r="A1649" s="129">
        <v>30</v>
      </c>
      <c r="B1649" s="15" t="s">
        <v>329</v>
      </c>
      <c r="C1649" s="15">
        <v>5008</v>
      </c>
      <c r="D1649" s="15">
        <v>390086</v>
      </c>
      <c r="E1649" s="15" t="s">
        <v>437</v>
      </c>
      <c r="F1649" s="15">
        <v>274421</v>
      </c>
      <c r="G1649" s="15" t="s">
        <v>117</v>
      </c>
      <c r="H1649" s="15">
        <v>1306.2</v>
      </c>
      <c r="I1649" s="30">
        <v>474.91</v>
      </c>
      <c r="J1649" s="30">
        <v>101.08</v>
      </c>
      <c r="K1649" s="15">
        <v>7.74</v>
      </c>
      <c r="L1649" s="130">
        <v>1</v>
      </c>
    </row>
    <row r="1650" spans="1:12" x14ac:dyDescent="0.2">
      <c r="A1650" s="129">
        <v>30</v>
      </c>
      <c r="B1650" s="15" t="s">
        <v>329</v>
      </c>
      <c r="C1650" s="15">
        <v>5008</v>
      </c>
      <c r="D1650" s="15">
        <v>390026</v>
      </c>
      <c r="E1650" s="15" t="s">
        <v>424</v>
      </c>
      <c r="F1650" s="15">
        <v>275080</v>
      </c>
      <c r="G1650" s="15" t="s">
        <v>331</v>
      </c>
      <c r="H1650" s="15">
        <v>9910.9</v>
      </c>
      <c r="I1650" s="30">
        <v>387.84</v>
      </c>
      <c r="J1650" s="30">
        <v>82.55</v>
      </c>
      <c r="K1650" s="15">
        <v>0.83</v>
      </c>
      <c r="L1650" s="130">
        <v>2</v>
      </c>
    </row>
    <row r="1651" spans="1:12" x14ac:dyDescent="0.2">
      <c r="A1651" s="129">
        <v>30</v>
      </c>
      <c r="B1651" s="15" t="s">
        <v>329</v>
      </c>
      <c r="C1651" s="15">
        <v>5008</v>
      </c>
      <c r="D1651" s="15">
        <v>390026</v>
      </c>
      <c r="E1651" s="15" t="s">
        <v>424</v>
      </c>
      <c r="F1651" s="15">
        <v>275080</v>
      </c>
      <c r="G1651" s="15" t="s">
        <v>333</v>
      </c>
      <c r="H1651" s="15">
        <v>9910.9</v>
      </c>
      <c r="I1651" s="30">
        <v>466.99</v>
      </c>
      <c r="J1651" s="30">
        <v>99.4</v>
      </c>
      <c r="K1651" s="15">
        <v>1</v>
      </c>
      <c r="L1651" s="130">
        <v>2</v>
      </c>
    </row>
    <row r="1652" spans="1:12" x14ac:dyDescent="0.2">
      <c r="A1652" s="129">
        <v>30</v>
      </c>
      <c r="B1652" s="15" t="s">
        <v>329</v>
      </c>
      <c r="C1652" s="15">
        <v>5008</v>
      </c>
      <c r="D1652" s="15">
        <v>390026</v>
      </c>
      <c r="E1652" s="15" t="s">
        <v>424</v>
      </c>
      <c r="F1652" s="15">
        <v>276175</v>
      </c>
      <c r="G1652" s="15" t="s">
        <v>331</v>
      </c>
      <c r="H1652" s="15">
        <v>8224.49</v>
      </c>
      <c r="I1652" s="30">
        <v>209.75</v>
      </c>
      <c r="J1652" s="30">
        <v>44.64</v>
      </c>
      <c r="K1652" s="15">
        <v>0.54</v>
      </c>
      <c r="L1652" s="130">
        <v>1</v>
      </c>
    </row>
    <row r="1653" spans="1:12" x14ac:dyDescent="0.2">
      <c r="A1653" s="129">
        <v>30</v>
      </c>
      <c r="B1653" s="15" t="s">
        <v>329</v>
      </c>
      <c r="C1653" s="15">
        <v>5008</v>
      </c>
      <c r="D1653" s="15">
        <v>390026</v>
      </c>
      <c r="E1653" s="15" t="s">
        <v>424</v>
      </c>
      <c r="F1653" s="15">
        <v>276175</v>
      </c>
      <c r="G1653" s="15" t="s">
        <v>332</v>
      </c>
      <c r="H1653" s="15">
        <v>8224.49</v>
      </c>
      <c r="I1653" s="30">
        <v>209.75</v>
      </c>
      <c r="J1653" s="30">
        <v>44.64</v>
      </c>
      <c r="K1653" s="15">
        <v>0.54</v>
      </c>
      <c r="L1653" s="130">
        <v>1</v>
      </c>
    </row>
    <row r="1654" spans="1:12" x14ac:dyDescent="0.2">
      <c r="A1654" s="129">
        <v>30</v>
      </c>
      <c r="B1654" s="15" t="s">
        <v>329</v>
      </c>
      <c r="C1654" s="15">
        <v>5008</v>
      </c>
      <c r="D1654" s="15">
        <v>390026</v>
      </c>
      <c r="E1654" s="15" t="s">
        <v>424</v>
      </c>
      <c r="F1654" s="15">
        <v>276175</v>
      </c>
      <c r="G1654" s="15" t="s">
        <v>333</v>
      </c>
      <c r="H1654" s="15">
        <v>8224.49</v>
      </c>
      <c r="I1654" s="30">
        <v>259.22000000000003</v>
      </c>
      <c r="J1654" s="30">
        <v>55.17</v>
      </c>
      <c r="K1654" s="15">
        <v>0.67</v>
      </c>
      <c r="L1654" s="130">
        <v>1</v>
      </c>
    </row>
    <row r="1655" spans="1:12" x14ac:dyDescent="0.2">
      <c r="A1655" s="129">
        <v>30</v>
      </c>
      <c r="B1655" s="15" t="s">
        <v>329</v>
      </c>
      <c r="C1655" s="15">
        <v>5008</v>
      </c>
      <c r="D1655" s="15">
        <v>390061</v>
      </c>
      <c r="E1655" s="15" t="s">
        <v>432</v>
      </c>
      <c r="F1655" s="15">
        <v>275083</v>
      </c>
      <c r="G1655" s="15" t="s">
        <v>331</v>
      </c>
      <c r="H1655" s="15">
        <v>14100.79</v>
      </c>
      <c r="I1655" s="30">
        <v>387.84</v>
      </c>
      <c r="J1655" s="30">
        <v>82.55</v>
      </c>
      <c r="K1655" s="15">
        <v>0.59</v>
      </c>
      <c r="L1655" s="130">
        <v>2</v>
      </c>
    </row>
    <row r="1656" spans="1:12" x14ac:dyDescent="0.2">
      <c r="A1656" s="129">
        <v>30</v>
      </c>
      <c r="B1656" s="15" t="s">
        <v>329</v>
      </c>
      <c r="C1656" s="15">
        <v>5008</v>
      </c>
      <c r="D1656" s="15">
        <v>390061</v>
      </c>
      <c r="E1656" s="15" t="s">
        <v>432</v>
      </c>
      <c r="F1656" s="15">
        <v>275083</v>
      </c>
      <c r="G1656" s="15" t="s">
        <v>127</v>
      </c>
      <c r="H1656" s="15">
        <v>14100.79</v>
      </c>
      <c r="I1656" s="30">
        <v>191.82</v>
      </c>
      <c r="J1656" s="30">
        <v>55.37</v>
      </c>
      <c r="K1656" s="15">
        <v>0.39</v>
      </c>
      <c r="L1656" s="130">
        <v>1</v>
      </c>
    </row>
    <row r="1657" spans="1:12" x14ac:dyDescent="0.2">
      <c r="A1657" s="129">
        <v>30</v>
      </c>
      <c r="B1657" s="15" t="s">
        <v>329</v>
      </c>
      <c r="C1657" s="15">
        <v>5008</v>
      </c>
      <c r="D1657" s="15">
        <v>390061</v>
      </c>
      <c r="E1657" s="15" t="s">
        <v>432</v>
      </c>
      <c r="F1657" s="15">
        <v>275083</v>
      </c>
      <c r="G1657" s="15" t="s">
        <v>339</v>
      </c>
      <c r="H1657" s="15">
        <v>14100.79</v>
      </c>
      <c r="I1657" s="30">
        <v>233.49</v>
      </c>
      <c r="J1657" s="30">
        <v>49.7</v>
      </c>
      <c r="K1657" s="15">
        <v>0.35</v>
      </c>
      <c r="L1657" s="130">
        <v>1</v>
      </c>
    </row>
    <row r="1658" spans="1:12" x14ac:dyDescent="0.2">
      <c r="A1658" s="129">
        <v>30</v>
      </c>
      <c r="B1658" s="15" t="s">
        <v>329</v>
      </c>
      <c r="C1658" s="15">
        <v>5008</v>
      </c>
      <c r="D1658" s="15">
        <v>390061</v>
      </c>
      <c r="E1658" s="15" t="s">
        <v>432</v>
      </c>
      <c r="F1658" s="15">
        <v>275083</v>
      </c>
      <c r="G1658" s="15" t="s">
        <v>333</v>
      </c>
      <c r="H1658" s="15">
        <v>14100.79</v>
      </c>
      <c r="I1658" s="30">
        <v>933.99</v>
      </c>
      <c r="J1658" s="30">
        <v>198.8</v>
      </c>
      <c r="K1658" s="15">
        <v>1.41</v>
      </c>
      <c r="L1658" s="130">
        <v>4</v>
      </c>
    </row>
    <row r="1659" spans="1:12" x14ac:dyDescent="0.2">
      <c r="A1659" s="129">
        <v>30</v>
      </c>
      <c r="B1659" s="15" t="s">
        <v>329</v>
      </c>
      <c r="C1659" s="15">
        <v>5008</v>
      </c>
      <c r="D1659" s="15">
        <v>390061</v>
      </c>
      <c r="E1659" s="15" t="s">
        <v>432</v>
      </c>
      <c r="F1659" s="15">
        <v>275083</v>
      </c>
      <c r="G1659" s="15" t="s">
        <v>111</v>
      </c>
      <c r="H1659" s="15">
        <v>14100.79</v>
      </c>
      <c r="I1659" s="30">
        <v>135.02000000000001</v>
      </c>
      <c r="J1659" s="30">
        <v>38.97</v>
      </c>
      <c r="K1659" s="15">
        <v>0.28000000000000003</v>
      </c>
      <c r="L1659" s="130">
        <v>1</v>
      </c>
    </row>
    <row r="1660" spans="1:12" x14ac:dyDescent="0.2">
      <c r="A1660" s="129">
        <v>30</v>
      </c>
      <c r="B1660" s="15" t="s">
        <v>329</v>
      </c>
      <c r="C1660" s="15">
        <v>5008</v>
      </c>
      <c r="D1660" s="15">
        <v>390061</v>
      </c>
      <c r="E1660" s="15" t="s">
        <v>432</v>
      </c>
      <c r="F1660" s="15">
        <v>276692</v>
      </c>
      <c r="G1660" s="15" t="s">
        <v>331</v>
      </c>
      <c r="H1660" s="15">
        <v>16819.53</v>
      </c>
      <c r="I1660" s="30">
        <v>629.25</v>
      </c>
      <c r="J1660" s="30">
        <v>133.94</v>
      </c>
      <c r="K1660" s="15">
        <v>0.8</v>
      </c>
      <c r="L1660" s="130">
        <v>3</v>
      </c>
    </row>
    <row r="1661" spans="1:12" x14ac:dyDescent="0.2">
      <c r="A1661" s="129">
        <v>30</v>
      </c>
      <c r="B1661" s="15" t="s">
        <v>329</v>
      </c>
      <c r="C1661" s="15">
        <v>5008</v>
      </c>
      <c r="D1661" s="15">
        <v>390061</v>
      </c>
      <c r="E1661" s="15" t="s">
        <v>432</v>
      </c>
      <c r="F1661" s="15">
        <v>276692</v>
      </c>
      <c r="G1661" s="15" t="s">
        <v>339</v>
      </c>
      <c r="H1661" s="15">
        <v>16819.53</v>
      </c>
      <c r="I1661" s="30">
        <v>259.22000000000003</v>
      </c>
      <c r="J1661" s="30">
        <v>55.17</v>
      </c>
      <c r="K1661" s="15">
        <v>0.33</v>
      </c>
      <c r="L1661" s="130">
        <v>1</v>
      </c>
    </row>
    <row r="1662" spans="1:12" x14ac:dyDescent="0.2">
      <c r="A1662" s="129">
        <v>30</v>
      </c>
      <c r="B1662" s="15" t="s">
        <v>329</v>
      </c>
      <c r="C1662" s="15">
        <v>5008</v>
      </c>
      <c r="D1662" s="15">
        <v>390061</v>
      </c>
      <c r="E1662" s="15" t="s">
        <v>432</v>
      </c>
      <c r="F1662" s="15">
        <v>276692</v>
      </c>
      <c r="G1662" s="15" t="s">
        <v>333</v>
      </c>
      <c r="H1662" s="15">
        <v>16819.53</v>
      </c>
      <c r="I1662" s="30">
        <v>259.22000000000003</v>
      </c>
      <c r="J1662" s="30">
        <v>55.17</v>
      </c>
      <c r="K1662" s="15">
        <v>0.33</v>
      </c>
      <c r="L1662" s="130">
        <v>1</v>
      </c>
    </row>
    <row r="1663" spans="1:12" x14ac:dyDescent="0.2">
      <c r="A1663" s="129">
        <v>30</v>
      </c>
      <c r="B1663" s="15" t="s">
        <v>329</v>
      </c>
      <c r="C1663" s="15">
        <v>5008</v>
      </c>
      <c r="D1663" s="15">
        <v>390038</v>
      </c>
      <c r="E1663" s="15" t="s">
        <v>427</v>
      </c>
      <c r="F1663" s="15">
        <v>274474</v>
      </c>
      <c r="G1663" s="15" t="s">
        <v>331</v>
      </c>
      <c r="H1663" s="15">
        <v>223.01</v>
      </c>
      <c r="I1663" s="30">
        <v>193.92</v>
      </c>
      <c r="J1663" s="30">
        <v>41.27</v>
      </c>
      <c r="K1663" s="15">
        <v>18.510000000000002</v>
      </c>
      <c r="L1663" s="130">
        <v>1</v>
      </c>
    </row>
    <row r="1664" spans="1:12" x14ac:dyDescent="0.2">
      <c r="A1664" s="129">
        <v>30</v>
      </c>
      <c r="B1664" s="15" t="s">
        <v>329</v>
      </c>
      <c r="C1664" s="15">
        <v>5008</v>
      </c>
      <c r="D1664" s="15">
        <v>390038</v>
      </c>
      <c r="E1664" s="15" t="s">
        <v>427</v>
      </c>
      <c r="F1664" s="15">
        <v>274475</v>
      </c>
      <c r="G1664" s="15" t="s">
        <v>339</v>
      </c>
      <c r="H1664" s="15">
        <v>1456.39</v>
      </c>
      <c r="I1664" s="30">
        <v>233.49</v>
      </c>
      <c r="J1664" s="30">
        <v>49.7</v>
      </c>
      <c r="K1664" s="15">
        <v>3.41</v>
      </c>
      <c r="L1664" s="130">
        <v>1</v>
      </c>
    </row>
    <row r="1665" spans="1:12" x14ac:dyDescent="0.2">
      <c r="A1665" s="129">
        <v>30</v>
      </c>
      <c r="B1665" s="15" t="s">
        <v>329</v>
      </c>
      <c r="C1665" s="15">
        <v>5008</v>
      </c>
      <c r="D1665" s="15">
        <v>390038</v>
      </c>
      <c r="E1665" s="15" t="s">
        <v>427</v>
      </c>
      <c r="F1665" s="15">
        <v>274475</v>
      </c>
      <c r="G1665" s="15" t="s">
        <v>333</v>
      </c>
      <c r="H1665" s="15">
        <v>1456.39</v>
      </c>
      <c r="I1665" s="30">
        <v>233.49</v>
      </c>
      <c r="J1665" s="30">
        <v>49.7</v>
      </c>
      <c r="K1665" s="15">
        <v>3.41</v>
      </c>
      <c r="L1665" s="130">
        <v>1</v>
      </c>
    </row>
    <row r="1666" spans="1:12" x14ac:dyDescent="0.2">
      <c r="A1666" s="129">
        <v>30</v>
      </c>
      <c r="B1666" s="15" t="s">
        <v>329</v>
      </c>
      <c r="C1666" s="15">
        <v>5008</v>
      </c>
      <c r="D1666" s="15">
        <v>390038</v>
      </c>
      <c r="E1666" s="15" t="s">
        <v>427</v>
      </c>
      <c r="F1666" s="15">
        <v>274475</v>
      </c>
      <c r="G1666" s="15" t="s">
        <v>332</v>
      </c>
      <c r="H1666" s="15">
        <v>1456.39</v>
      </c>
      <c r="I1666" s="30">
        <v>193.92</v>
      </c>
      <c r="J1666" s="30">
        <v>41.27</v>
      </c>
      <c r="K1666" s="15">
        <v>2.83</v>
      </c>
      <c r="L1666" s="130">
        <v>1</v>
      </c>
    </row>
    <row r="1667" spans="1:12" x14ac:dyDescent="0.2">
      <c r="A1667" s="129">
        <v>30</v>
      </c>
      <c r="B1667" s="15" t="s">
        <v>329</v>
      </c>
      <c r="C1667" s="15">
        <v>5008</v>
      </c>
      <c r="D1667" s="15">
        <v>390038</v>
      </c>
      <c r="E1667" s="15" t="s">
        <v>427</v>
      </c>
      <c r="F1667" s="15">
        <v>274475</v>
      </c>
      <c r="G1667" s="15" t="s">
        <v>117</v>
      </c>
      <c r="H1667" s="15">
        <v>1456.39</v>
      </c>
      <c r="I1667" s="30">
        <v>474.91</v>
      </c>
      <c r="J1667" s="30">
        <v>101.08</v>
      </c>
      <c r="K1667" s="15">
        <v>6.94</v>
      </c>
      <c r="L1667" s="130">
        <v>1</v>
      </c>
    </row>
    <row r="1668" spans="1:12" x14ac:dyDescent="0.2">
      <c r="A1668" s="129">
        <v>30</v>
      </c>
      <c r="B1668" s="15" t="s">
        <v>329</v>
      </c>
      <c r="C1668" s="15">
        <v>5008</v>
      </c>
      <c r="D1668" s="15">
        <v>390002</v>
      </c>
      <c r="E1668" s="15" t="s">
        <v>415</v>
      </c>
      <c r="F1668" s="15">
        <v>275047</v>
      </c>
      <c r="G1668" s="15" t="s">
        <v>331</v>
      </c>
      <c r="H1668" s="15">
        <v>2460.34</v>
      </c>
      <c r="I1668" s="30">
        <v>387.84</v>
      </c>
      <c r="J1668" s="30">
        <v>82.55</v>
      </c>
      <c r="K1668" s="15">
        <v>3.36</v>
      </c>
      <c r="L1668" s="130">
        <v>2</v>
      </c>
    </row>
    <row r="1669" spans="1:12" x14ac:dyDescent="0.2">
      <c r="A1669" s="129">
        <v>30</v>
      </c>
      <c r="B1669" s="15" t="s">
        <v>329</v>
      </c>
      <c r="C1669" s="15">
        <v>5008</v>
      </c>
      <c r="D1669" s="15">
        <v>390002</v>
      </c>
      <c r="E1669" s="15" t="s">
        <v>415</v>
      </c>
      <c r="F1669" s="15">
        <v>275047</v>
      </c>
      <c r="G1669" s="15" t="s">
        <v>127</v>
      </c>
      <c r="H1669" s="15">
        <v>2460.34</v>
      </c>
      <c r="I1669" s="30">
        <v>191.82</v>
      </c>
      <c r="J1669" s="30">
        <v>55.37</v>
      </c>
      <c r="K1669" s="15">
        <v>2.25</v>
      </c>
      <c r="L1669" s="130">
        <v>1</v>
      </c>
    </row>
    <row r="1670" spans="1:12" x14ac:dyDescent="0.2">
      <c r="A1670" s="129">
        <v>30</v>
      </c>
      <c r="B1670" s="15" t="s">
        <v>329</v>
      </c>
      <c r="C1670" s="15">
        <v>5008</v>
      </c>
      <c r="D1670" s="15">
        <v>390002</v>
      </c>
      <c r="E1670" s="15" t="s">
        <v>415</v>
      </c>
      <c r="F1670" s="15">
        <v>275047</v>
      </c>
      <c r="G1670" s="15" t="s">
        <v>339</v>
      </c>
      <c r="H1670" s="15">
        <v>2460.34</v>
      </c>
      <c r="I1670" s="30">
        <v>233.49</v>
      </c>
      <c r="J1670" s="30">
        <v>49.7</v>
      </c>
      <c r="K1670" s="15">
        <v>2.02</v>
      </c>
      <c r="L1670" s="130">
        <v>1</v>
      </c>
    </row>
    <row r="1671" spans="1:12" x14ac:dyDescent="0.2">
      <c r="A1671" s="129">
        <v>30</v>
      </c>
      <c r="B1671" s="15" t="s">
        <v>329</v>
      </c>
      <c r="C1671" s="15">
        <v>5008</v>
      </c>
      <c r="D1671" s="15">
        <v>390002</v>
      </c>
      <c r="E1671" s="15" t="s">
        <v>415</v>
      </c>
      <c r="F1671" s="15">
        <v>275047</v>
      </c>
      <c r="G1671" s="15" t="s">
        <v>333</v>
      </c>
      <c r="H1671" s="15">
        <v>2460.34</v>
      </c>
      <c r="I1671" s="30">
        <v>233.49</v>
      </c>
      <c r="J1671" s="30">
        <v>49.7</v>
      </c>
      <c r="K1671" s="15">
        <v>2.02</v>
      </c>
      <c r="L1671" s="130">
        <v>1</v>
      </c>
    </row>
    <row r="1672" spans="1:12" x14ac:dyDescent="0.2">
      <c r="A1672" s="129">
        <v>30</v>
      </c>
      <c r="B1672" s="15" t="s">
        <v>329</v>
      </c>
      <c r="C1672" s="15">
        <v>5008</v>
      </c>
      <c r="D1672" s="15">
        <v>390002</v>
      </c>
      <c r="E1672" s="15" t="s">
        <v>415</v>
      </c>
      <c r="F1672" s="15">
        <v>275047</v>
      </c>
      <c r="G1672" s="15" t="s">
        <v>117</v>
      </c>
      <c r="H1672" s="15">
        <v>2460.34</v>
      </c>
      <c r="I1672" s="30">
        <v>474.91</v>
      </c>
      <c r="J1672" s="30">
        <v>101.08</v>
      </c>
      <c r="K1672" s="15">
        <v>4.1100000000000003</v>
      </c>
      <c r="L1672" s="130">
        <v>1</v>
      </c>
    </row>
    <row r="1673" spans="1:12" x14ac:dyDescent="0.2">
      <c r="A1673" s="129">
        <v>30</v>
      </c>
      <c r="B1673" s="15" t="s">
        <v>329</v>
      </c>
      <c r="C1673" s="15">
        <v>5008</v>
      </c>
      <c r="D1673" s="15">
        <v>390002</v>
      </c>
      <c r="E1673" s="15" t="s">
        <v>415</v>
      </c>
      <c r="F1673" s="15">
        <v>275047</v>
      </c>
      <c r="G1673" s="15" t="s">
        <v>111</v>
      </c>
      <c r="H1673" s="15">
        <v>2460.34</v>
      </c>
      <c r="I1673" s="30">
        <v>135.02000000000001</v>
      </c>
      <c r="J1673" s="30">
        <v>38.97</v>
      </c>
      <c r="K1673" s="15">
        <v>1.58</v>
      </c>
      <c r="L1673" s="130">
        <v>1</v>
      </c>
    </row>
    <row r="1674" spans="1:12" x14ac:dyDescent="0.2">
      <c r="A1674" s="129">
        <v>30</v>
      </c>
      <c r="B1674" s="15" t="s">
        <v>329</v>
      </c>
      <c r="C1674" s="15">
        <v>5008</v>
      </c>
      <c r="D1674" s="15">
        <v>390047</v>
      </c>
      <c r="E1674" s="15" t="s">
        <v>429</v>
      </c>
      <c r="F1674" s="15">
        <v>274892</v>
      </c>
      <c r="G1674" s="15" t="s">
        <v>331</v>
      </c>
      <c r="H1674" s="15">
        <v>14986.62</v>
      </c>
      <c r="I1674" s="30">
        <v>969.61</v>
      </c>
      <c r="J1674" s="30">
        <v>206.38</v>
      </c>
      <c r="K1674" s="15">
        <v>1.38</v>
      </c>
      <c r="L1674" s="130">
        <v>5</v>
      </c>
    </row>
    <row r="1675" spans="1:12" x14ac:dyDescent="0.2">
      <c r="A1675" s="129">
        <v>30</v>
      </c>
      <c r="B1675" s="15" t="s">
        <v>329</v>
      </c>
      <c r="C1675" s="15">
        <v>5008</v>
      </c>
      <c r="D1675" s="15">
        <v>390047</v>
      </c>
      <c r="E1675" s="15" t="s">
        <v>429</v>
      </c>
      <c r="F1675" s="15">
        <v>274892</v>
      </c>
      <c r="G1675" s="15" t="s">
        <v>333</v>
      </c>
      <c r="H1675" s="15">
        <v>14986.62</v>
      </c>
      <c r="I1675" s="30">
        <v>1167.49</v>
      </c>
      <c r="J1675" s="30">
        <v>248.5</v>
      </c>
      <c r="K1675" s="15">
        <v>1.66</v>
      </c>
      <c r="L1675" s="130">
        <v>5</v>
      </c>
    </row>
    <row r="1676" spans="1:12" x14ac:dyDescent="0.2">
      <c r="A1676" s="129">
        <v>30</v>
      </c>
      <c r="B1676" s="15" t="s">
        <v>329</v>
      </c>
      <c r="C1676" s="15">
        <v>5008</v>
      </c>
      <c r="D1676" s="15">
        <v>390047</v>
      </c>
      <c r="E1676" s="15" t="s">
        <v>429</v>
      </c>
      <c r="F1676" s="15">
        <v>274892</v>
      </c>
      <c r="G1676" s="15" t="s">
        <v>117</v>
      </c>
      <c r="H1676" s="15">
        <v>14986.62</v>
      </c>
      <c r="I1676" s="30">
        <v>474.91</v>
      </c>
      <c r="J1676" s="30">
        <v>101.08</v>
      </c>
      <c r="K1676" s="15">
        <v>0.67</v>
      </c>
      <c r="L1676" s="130">
        <v>1</v>
      </c>
    </row>
    <row r="1677" spans="1:12" x14ac:dyDescent="0.2">
      <c r="A1677" s="129">
        <v>30</v>
      </c>
      <c r="B1677" s="15" t="s">
        <v>329</v>
      </c>
      <c r="C1677" s="15">
        <v>5008</v>
      </c>
      <c r="D1677" s="15">
        <v>390013</v>
      </c>
      <c r="E1677" s="15" t="s">
        <v>419</v>
      </c>
      <c r="F1677" s="15">
        <v>275369</v>
      </c>
      <c r="G1677" s="15" t="s">
        <v>331</v>
      </c>
      <c r="H1677" s="15">
        <v>24406.05</v>
      </c>
      <c r="I1677" s="30">
        <v>629.25</v>
      </c>
      <c r="J1677" s="30">
        <v>133.94</v>
      </c>
      <c r="K1677" s="15">
        <v>0.55000000000000004</v>
      </c>
      <c r="L1677" s="130">
        <v>3</v>
      </c>
    </row>
    <row r="1678" spans="1:12" x14ac:dyDescent="0.2">
      <c r="A1678" s="129">
        <v>30</v>
      </c>
      <c r="B1678" s="15" t="s">
        <v>329</v>
      </c>
      <c r="C1678" s="15">
        <v>5008</v>
      </c>
      <c r="D1678" s="15">
        <v>390013</v>
      </c>
      <c r="E1678" s="15" t="s">
        <v>419</v>
      </c>
      <c r="F1678" s="15">
        <v>275369</v>
      </c>
      <c r="G1678" s="15" t="s">
        <v>332</v>
      </c>
      <c r="H1678" s="15">
        <v>24406.05</v>
      </c>
      <c r="I1678" s="30">
        <v>629.25</v>
      </c>
      <c r="J1678" s="30">
        <v>133.94</v>
      </c>
      <c r="K1678" s="15">
        <v>0.55000000000000004</v>
      </c>
      <c r="L1678" s="130">
        <v>3</v>
      </c>
    </row>
    <row r="1679" spans="1:12" x14ac:dyDescent="0.2">
      <c r="A1679" s="129">
        <v>30</v>
      </c>
      <c r="B1679" s="15" t="s">
        <v>329</v>
      </c>
      <c r="C1679" s="15">
        <v>5008</v>
      </c>
      <c r="D1679" s="15">
        <v>390013</v>
      </c>
      <c r="E1679" s="15" t="s">
        <v>419</v>
      </c>
      <c r="F1679" s="15">
        <v>275369</v>
      </c>
      <c r="G1679" s="15" t="s">
        <v>127</v>
      </c>
      <c r="H1679" s="15">
        <v>24406.05</v>
      </c>
      <c r="I1679" s="30">
        <v>639.73</v>
      </c>
      <c r="J1679" s="30">
        <v>184.66</v>
      </c>
      <c r="K1679" s="15">
        <v>0.76</v>
      </c>
      <c r="L1679" s="130">
        <v>3</v>
      </c>
    </row>
    <row r="1680" spans="1:12" x14ac:dyDescent="0.2">
      <c r="A1680" s="129">
        <v>30</v>
      </c>
      <c r="B1680" s="15" t="s">
        <v>329</v>
      </c>
      <c r="C1680" s="15">
        <v>5008</v>
      </c>
      <c r="D1680" s="15">
        <v>390013</v>
      </c>
      <c r="E1680" s="15" t="s">
        <v>419</v>
      </c>
      <c r="F1680" s="15">
        <v>275369</v>
      </c>
      <c r="G1680" s="15" t="s">
        <v>339</v>
      </c>
      <c r="H1680" s="15">
        <v>24406.05</v>
      </c>
      <c r="I1680" s="30">
        <v>777.66</v>
      </c>
      <c r="J1680" s="30">
        <v>165.53</v>
      </c>
      <c r="K1680" s="15">
        <v>0.68</v>
      </c>
      <c r="L1680" s="130">
        <v>3</v>
      </c>
    </row>
    <row r="1681" spans="1:12" x14ac:dyDescent="0.2">
      <c r="A1681" s="129">
        <v>30</v>
      </c>
      <c r="B1681" s="15" t="s">
        <v>329</v>
      </c>
      <c r="C1681" s="15">
        <v>5008</v>
      </c>
      <c r="D1681" s="15">
        <v>390013</v>
      </c>
      <c r="E1681" s="15" t="s">
        <v>419</v>
      </c>
      <c r="F1681" s="15">
        <v>275369</v>
      </c>
      <c r="G1681" s="15" t="s">
        <v>111</v>
      </c>
      <c r="H1681" s="15">
        <v>24406.05</v>
      </c>
      <c r="I1681" s="30">
        <v>270.04000000000002</v>
      </c>
      <c r="J1681" s="30">
        <v>77.95</v>
      </c>
      <c r="K1681" s="15">
        <v>0.32</v>
      </c>
      <c r="L1681" s="130">
        <v>2</v>
      </c>
    </row>
    <row r="1682" spans="1:12" x14ac:dyDescent="0.2">
      <c r="A1682" s="129">
        <v>30</v>
      </c>
      <c r="B1682" s="15" t="s">
        <v>329</v>
      </c>
      <c r="C1682" s="15">
        <v>5008</v>
      </c>
      <c r="D1682" s="15">
        <v>390046</v>
      </c>
      <c r="E1682" s="15" t="s">
        <v>428</v>
      </c>
      <c r="F1682" s="15">
        <v>275029</v>
      </c>
      <c r="G1682" s="15" t="s">
        <v>117</v>
      </c>
      <c r="H1682" s="15">
        <v>4541.87</v>
      </c>
      <c r="I1682" s="30">
        <v>474.91</v>
      </c>
      <c r="J1682" s="30">
        <v>101.08</v>
      </c>
      <c r="K1682" s="15">
        <v>2.23</v>
      </c>
      <c r="L1682" s="130">
        <v>1</v>
      </c>
    </row>
    <row r="1683" spans="1:12" x14ac:dyDescent="0.2">
      <c r="A1683" s="129">
        <v>30</v>
      </c>
      <c r="B1683" s="15" t="s">
        <v>329</v>
      </c>
      <c r="C1683" s="15">
        <v>5008</v>
      </c>
      <c r="D1683" s="15">
        <v>390107</v>
      </c>
      <c r="E1683" s="15" t="s">
        <v>441</v>
      </c>
      <c r="F1683" s="15">
        <v>274419</v>
      </c>
      <c r="G1683" s="15" t="s">
        <v>331</v>
      </c>
      <c r="H1683" s="15">
        <v>223.01</v>
      </c>
      <c r="I1683" s="30">
        <v>193.92</v>
      </c>
      <c r="J1683" s="30">
        <v>41.27</v>
      </c>
      <c r="K1683" s="15">
        <v>18.510000000000002</v>
      </c>
      <c r="L1683" s="130">
        <v>1</v>
      </c>
    </row>
    <row r="1684" spans="1:12" x14ac:dyDescent="0.2">
      <c r="A1684" s="129">
        <v>30</v>
      </c>
      <c r="B1684" s="15" t="s">
        <v>329</v>
      </c>
      <c r="C1684" s="15">
        <v>5008</v>
      </c>
      <c r="D1684" s="15">
        <v>390107</v>
      </c>
      <c r="E1684" s="15" t="s">
        <v>441</v>
      </c>
      <c r="F1684" s="15">
        <v>274423</v>
      </c>
      <c r="G1684" s="15" t="s">
        <v>339</v>
      </c>
      <c r="H1684" s="15">
        <v>1456.39</v>
      </c>
      <c r="I1684" s="30">
        <v>233.49</v>
      </c>
      <c r="J1684" s="30">
        <v>49.7</v>
      </c>
      <c r="K1684" s="15">
        <v>3.41</v>
      </c>
      <c r="L1684" s="130">
        <v>1</v>
      </c>
    </row>
    <row r="1685" spans="1:12" x14ac:dyDescent="0.2">
      <c r="A1685" s="129">
        <v>30</v>
      </c>
      <c r="B1685" s="15" t="s">
        <v>329</v>
      </c>
      <c r="C1685" s="15">
        <v>5008</v>
      </c>
      <c r="D1685" s="15">
        <v>390107</v>
      </c>
      <c r="E1685" s="15" t="s">
        <v>441</v>
      </c>
      <c r="F1685" s="15">
        <v>274423</v>
      </c>
      <c r="G1685" s="15" t="s">
        <v>333</v>
      </c>
      <c r="H1685" s="15">
        <v>1456.39</v>
      </c>
      <c r="I1685" s="30">
        <v>233.49</v>
      </c>
      <c r="J1685" s="30">
        <v>49.7</v>
      </c>
      <c r="K1685" s="15">
        <v>3.41</v>
      </c>
      <c r="L1685" s="130">
        <v>1</v>
      </c>
    </row>
    <row r="1686" spans="1:12" x14ac:dyDescent="0.2">
      <c r="A1686" s="129">
        <v>30</v>
      </c>
      <c r="B1686" s="15" t="s">
        <v>329</v>
      </c>
      <c r="C1686" s="15">
        <v>5008</v>
      </c>
      <c r="D1686" s="15">
        <v>390107</v>
      </c>
      <c r="E1686" s="15" t="s">
        <v>441</v>
      </c>
      <c r="F1686" s="15">
        <v>274423</v>
      </c>
      <c r="G1686" s="15" t="s">
        <v>332</v>
      </c>
      <c r="H1686" s="15">
        <v>1456.39</v>
      </c>
      <c r="I1686" s="30">
        <v>193.92</v>
      </c>
      <c r="J1686" s="30">
        <v>41.27</v>
      </c>
      <c r="K1686" s="15">
        <v>2.83</v>
      </c>
      <c r="L1686" s="130">
        <v>1</v>
      </c>
    </row>
    <row r="1687" spans="1:12" x14ac:dyDescent="0.2">
      <c r="A1687" s="129">
        <v>30</v>
      </c>
      <c r="B1687" s="15" t="s">
        <v>329</v>
      </c>
      <c r="C1687" s="15">
        <v>5008</v>
      </c>
      <c r="D1687" s="15">
        <v>390107</v>
      </c>
      <c r="E1687" s="15" t="s">
        <v>441</v>
      </c>
      <c r="F1687" s="15">
        <v>274423</v>
      </c>
      <c r="G1687" s="15" t="s">
        <v>117</v>
      </c>
      <c r="H1687" s="15">
        <v>1456.39</v>
      </c>
      <c r="I1687" s="30">
        <v>474.91</v>
      </c>
      <c r="J1687" s="30">
        <v>101.08</v>
      </c>
      <c r="K1687" s="15">
        <v>6.94</v>
      </c>
      <c r="L1687" s="130">
        <v>1</v>
      </c>
    </row>
    <row r="1688" spans="1:12" x14ac:dyDescent="0.2">
      <c r="A1688" s="129">
        <v>30</v>
      </c>
      <c r="B1688" s="15" t="s">
        <v>329</v>
      </c>
      <c r="C1688" s="15">
        <v>5008</v>
      </c>
      <c r="D1688" s="15">
        <v>390058</v>
      </c>
      <c r="E1688" s="15" t="s">
        <v>431</v>
      </c>
      <c r="F1688" s="15">
        <v>274476</v>
      </c>
      <c r="G1688" s="15" t="s">
        <v>331</v>
      </c>
      <c r="H1688" s="15">
        <v>446.02</v>
      </c>
      <c r="I1688" s="30">
        <v>387.84</v>
      </c>
      <c r="J1688" s="30">
        <v>82.55</v>
      </c>
      <c r="K1688" s="15">
        <v>18.510000000000002</v>
      </c>
      <c r="L1688" s="130">
        <v>2</v>
      </c>
    </row>
    <row r="1689" spans="1:12" x14ac:dyDescent="0.2">
      <c r="A1689" s="129">
        <v>30</v>
      </c>
      <c r="B1689" s="15" t="s">
        <v>329</v>
      </c>
      <c r="C1689" s="15">
        <v>5008</v>
      </c>
      <c r="D1689" s="15">
        <v>390058</v>
      </c>
      <c r="E1689" s="15" t="s">
        <v>431</v>
      </c>
      <c r="F1689" s="15">
        <v>274477</v>
      </c>
      <c r="G1689" s="15" t="s">
        <v>339</v>
      </c>
      <c r="H1689" s="15">
        <v>1456.39</v>
      </c>
      <c r="I1689" s="30">
        <v>233.49</v>
      </c>
      <c r="J1689" s="30">
        <v>49.7</v>
      </c>
      <c r="K1689" s="15">
        <v>3.41</v>
      </c>
      <c r="L1689" s="130">
        <v>1</v>
      </c>
    </row>
    <row r="1690" spans="1:12" x14ac:dyDescent="0.2">
      <c r="A1690" s="129">
        <v>30</v>
      </c>
      <c r="B1690" s="15" t="s">
        <v>329</v>
      </c>
      <c r="C1690" s="15">
        <v>5008</v>
      </c>
      <c r="D1690" s="15">
        <v>390058</v>
      </c>
      <c r="E1690" s="15" t="s">
        <v>431</v>
      </c>
      <c r="F1690" s="15">
        <v>274477</v>
      </c>
      <c r="G1690" s="15" t="s">
        <v>333</v>
      </c>
      <c r="H1690" s="15">
        <v>1456.39</v>
      </c>
      <c r="I1690" s="30">
        <v>233.49</v>
      </c>
      <c r="J1690" s="30">
        <v>49.7</v>
      </c>
      <c r="K1690" s="15">
        <v>3.41</v>
      </c>
      <c r="L1690" s="130">
        <v>1</v>
      </c>
    </row>
    <row r="1691" spans="1:12" x14ac:dyDescent="0.2">
      <c r="A1691" s="129">
        <v>30</v>
      </c>
      <c r="B1691" s="15" t="s">
        <v>329</v>
      </c>
      <c r="C1691" s="15">
        <v>5008</v>
      </c>
      <c r="D1691" s="15">
        <v>390058</v>
      </c>
      <c r="E1691" s="15" t="s">
        <v>431</v>
      </c>
      <c r="F1691" s="15">
        <v>274477</v>
      </c>
      <c r="G1691" s="15" t="s">
        <v>332</v>
      </c>
      <c r="H1691" s="15">
        <v>1456.39</v>
      </c>
      <c r="I1691" s="30">
        <v>193.92</v>
      </c>
      <c r="J1691" s="30">
        <v>41.27</v>
      </c>
      <c r="K1691" s="15">
        <v>2.83</v>
      </c>
      <c r="L1691" s="130">
        <v>1</v>
      </c>
    </row>
    <row r="1692" spans="1:12" x14ac:dyDescent="0.2">
      <c r="A1692" s="129">
        <v>30</v>
      </c>
      <c r="B1692" s="15" t="s">
        <v>329</v>
      </c>
      <c r="C1692" s="15">
        <v>5008</v>
      </c>
      <c r="D1692" s="15">
        <v>390058</v>
      </c>
      <c r="E1692" s="15" t="s">
        <v>431</v>
      </c>
      <c r="F1692" s="15">
        <v>274477</v>
      </c>
      <c r="G1692" s="15" t="s">
        <v>117</v>
      </c>
      <c r="H1692" s="15">
        <v>1456.39</v>
      </c>
      <c r="I1692" s="30">
        <v>474.91</v>
      </c>
      <c r="J1692" s="30">
        <v>101.08</v>
      </c>
      <c r="K1692" s="15">
        <v>6.94</v>
      </c>
      <c r="L1692" s="130">
        <v>1</v>
      </c>
    </row>
    <row r="1693" spans="1:12" x14ac:dyDescent="0.2">
      <c r="A1693" s="129">
        <v>30</v>
      </c>
      <c r="B1693" s="15" t="s">
        <v>329</v>
      </c>
      <c r="C1693" s="15">
        <v>5008</v>
      </c>
      <c r="D1693" s="15">
        <v>390133</v>
      </c>
      <c r="E1693" s="15" t="s">
        <v>442</v>
      </c>
      <c r="F1693" s="15">
        <v>274524</v>
      </c>
      <c r="G1693" s="15" t="s">
        <v>339</v>
      </c>
      <c r="H1693" s="15">
        <v>1456.39</v>
      </c>
      <c r="I1693" s="30">
        <v>233.49</v>
      </c>
      <c r="J1693" s="30">
        <v>49.7</v>
      </c>
      <c r="K1693" s="15">
        <v>3.41</v>
      </c>
      <c r="L1693" s="130">
        <v>1</v>
      </c>
    </row>
    <row r="1694" spans="1:12" x14ac:dyDescent="0.2">
      <c r="A1694" s="129">
        <v>30</v>
      </c>
      <c r="B1694" s="15" t="s">
        <v>329</v>
      </c>
      <c r="C1694" s="15">
        <v>5008</v>
      </c>
      <c r="D1694" s="15">
        <v>390133</v>
      </c>
      <c r="E1694" s="15" t="s">
        <v>442</v>
      </c>
      <c r="F1694" s="15">
        <v>274524</v>
      </c>
      <c r="G1694" s="15" t="s">
        <v>333</v>
      </c>
      <c r="H1694" s="15">
        <v>1456.39</v>
      </c>
      <c r="I1694" s="30">
        <v>233.49</v>
      </c>
      <c r="J1694" s="30">
        <v>49.7</v>
      </c>
      <c r="K1694" s="15">
        <v>3.41</v>
      </c>
      <c r="L1694" s="130">
        <v>1</v>
      </c>
    </row>
    <row r="1695" spans="1:12" x14ac:dyDescent="0.2">
      <c r="A1695" s="129">
        <v>30</v>
      </c>
      <c r="B1695" s="15" t="s">
        <v>329</v>
      </c>
      <c r="C1695" s="15">
        <v>5008</v>
      </c>
      <c r="D1695" s="15">
        <v>390133</v>
      </c>
      <c r="E1695" s="15" t="s">
        <v>442</v>
      </c>
      <c r="F1695" s="15">
        <v>274524</v>
      </c>
      <c r="G1695" s="15" t="s">
        <v>332</v>
      </c>
      <c r="H1695" s="15">
        <v>1456.39</v>
      </c>
      <c r="I1695" s="30">
        <v>193.92</v>
      </c>
      <c r="J1695" s="30">
        <v>41.27</v>
      </c>
      <c r="K1695" s="15">
        <v>2.83</v>
      </c>
      <c r="L1695" s="130">
        <v>1</v>
      </c>
    </row>
    <row r="1696" spans="1:12" x14ac:dyDescent="0.2">
      <c r="A1696" s="129">
        <v>30</v>
      </c>
      <c r="B1696" s="15" t="s">
        <v>329</v>
      </c>
      <c r="C1696" s="15">
        <v>5008</v>
      </c>
      <c r="D1696" s="15">
        <v>390133</v>
      </c>
      <c r="E1696" s="15" t="s">
        <v>442</v>
      </c>
      <c r="F1696" s="15">
        <v>274524</v>
      </c>
      <c r="G1696" s="15" t="s">
        <v>117</v>
      </c>
      <c r="H1696" s="15">
        <v>1456.39</v>
      </c>
      <c r="I1696" s="30">
        <v>474.91</v>
      </c>
      <c r="J1696" s="30">
        <v>101.08</v>
      </c>
      <c r="K1696" s="15">
        <v>6.94</v>
      </c>
      <c r="L1696" s="130">
        <v>1</v>
      </c>
    </row>
    <row r="1697" spans="1:12" x14ac:dyDescent="0.2">
      <c r="A1697" s="129">
        <v>30</v>
      </c>
      <c r="B1697" s="15" t="s">
        <v>329</v>
      </c>
      <c r="C1697" s="15">
        <v>5008</v>
      </c>
      <c r="D1697" s="15">
        <v>391050</v>
      </c>
      <c r="E1697" s="15" t="s">
        <v>447</v>
      </c>
      <c r="F1697" s="15">
        <v>274448</v>
      </c>
      <c r="G1697" s="15" t="s">
        <v>331</v>
      </c>
      <c r="H1697" s="15">
        <v>446.02</v>
      </c>
      <c r="I1697" s="30">
        <v>387.84</v>
      </c>
      <c r="J1697" s="30">
        <v>82.55</v>
      </c>
      <c r="K1697" s="15">
        <v>18.510000000000002</v>
      </c>
      <c r="L1697" s="130">
        <v>2</v>
      </c>
    </row>
    <row r="1698" spans="1:12" x14ac:dyDescent="0.2">
      <c r="A1698" s="129">
        <v>30</v>
      </c>
      <c r="B1698" s="15" t="s">
        <v>329</v>
      </c>
      <c r="C1698" s="15">
        <v>5008</v>
      </c>
      <c r="D1698" s="15">
        <v>391050</v>
      </c>
      <c r="E1698" s="15" t="s">
        <v>447</v>
      </c>
      <c r="F1698" s="15">
        <v>274449</v>
      </c>
      <c r="G1698" s="15" t="s">
        <v>339</v>
      </c>
      <c r="H1698" s="15">
        <v>2291.5500000000002</v>
      </c>
      <c r="I1698" s="30">
        <v>466.99</v>
      </c>
      <c r="J1698" s="30">
        <v>99.4</v>
      </c>
      <c r="K1698" s="15">
        <v>4.34</v>
      </c>
      <c r="L1698" s="130">
        <v>2</v>
      </c>
    </row>
    <row r="1699" spans="1:12" x14ac:dyDescent="0.2">
      <c r="A1699" s="129">
        <v>30</v>
      </c>
      <c r="B1699" s="15" t="s">
        <v>329</v>
      </c>
      <c r="C1699" s="15">
        <v>5008</v>
      </c>
      <c r="D1699" s="15">
        <v>391050</v>
      </c>
      <c r="E1699" s="15" t="s">
        <v>447</v>
      </c>
      <c r="F1699" s="15">
        <v>274449</v>
      </c>
      <c r="G1699" s="15" t="s">
        <v>333</v>
      </c>
      <c r="H1699" s="15">
        <v>2291.5500000000002</v>
      </c>
      <c r="I1699" s="30">
        <v>466.99</v>
      </c>
      <c r="J1699" s="30">
        <v>99.4</v>
      </c>
      <c r="K1699" s="15">
        <v>4.34</v>
      </c>
      <c r="L1699" s="130">
        <v>2</v>
      </c>
    </row>
    <row r="1700" spans="1:12" x14ac:dyDescent="0.2">
      <c r="A1700" s="129">
        <v>30</v>
      </c>
      <c r="B1700" s="15" t="s">
        <v>329</v>
      </c>
      <c r="C1700" s="15">
        <v>5008</v>
      </c>
      <c r="D1700" s="15">
        <v>391050</v>
      </c>
      <c r="E1700" s="15" t="s">
        <v>447</v>
      </c>
      <c r="F1700" s="15">
        <v>274449</v>
      </c>
      <c r="G1700" s="15" t="s">
        <v>332</v>
      </c>
      <c r="H1700" s="15">
        <v>2291.5500000000002</v>
      </c>
      <c r="I1700" s="30">
        <v>387.84</v>
      </c>
      <c r="J1700" s="30">
        <v>82.55</v>
      </c>
      <c r="K1700" s="15">
        <v>3.6</v>
      </c>
      <c r="L1700" s="130">
        <v>2</v>
      </c>
    </row>
    <row r="1701" spans="1:12" x14ac:dyDescent="0.2">
      <c r="A1701" s="129">
        <v>30</v>
      </c>
      <c r="B1701" s="15" t="s">
        <v>329</v>
      </c>
      <c r="C1701" s="15">
        <v>5008</v>
      </c>
      <c r="D1701" s="15">
        <v>391050</v>
      </c>
      <c r="E1701" s="15" t="s">
        <v>447</v>
      </c>
      <c r="F1701" s="15">
        <v>274449</v>
      </c>
      <c r="G1701" s="15" t="s">
        <v>117</v>
      </c>
      <c r="H1701" s="15">
        <v>2291.5500000000002</v>
      </c>
      <c r="I1701" s="30">
        <v>474.91</v>
      </c>
      <c r="J1701" s="30">
        <v>101.08</v>
      </c>
      <c r="K1701" s="15">
        <v>4.41</v>
      </c>
      <c r="L1701" s="130">
        <v>1</v>
      </c>
    </row>
    <row r="1702" spans="1:12" x14ac:dyDescent="0.2">
      <c r="A1702" s="129">
        <v>30</v>
      </c>
      <c r="B1702" s="15" t="s">
        <v>329</v>
      </c>
      <c r="C1702" s="15">
        <v>5008</v>
      </c>
      <c r="D1702" s="15">
        <v>392016</v>
      </c>
      <c r="E1702" s="15" t="s">
        <v>452</v>
      </c>
      <c r="F1702" s="15">
        <v>275224</v>
      </c>
      <c r="G1702" s="15" t="s">
        <v>331</v>
      </c>
      <c r="H1702" s="15">
        <v>3593.6</v>
      </c>
      <c r="I1702" s="30">
        <v>387.84</v>
      </c>
      <c r="J1702" s="30">
        <v>82.55</v>
      </c>
      <c r="K1702" s="15">
        <v>2.2999999999999998</v>
      </c>
      <c r="L1702" s="130">
        <v>2</v>
      </c>
    </row>
    <row r="1703" spans="1:12" x14ac:dyDescent="0.2">
      <c r="A1703" s="129">
        <v>30</v>
      </c>
      <c r="B1703" s="15" t="s">
        <v>329</v>
      </c>
      <c r="C1703" s="15">
        <v>5008</v>
      </c>
      <c r="D1703" s="15">
        <v>392016</v>
      </c>
      <c r="E1703" s="15" t="s">
        <v>452</v>
      </c>
      <c r="F1703" s="15">
        <v>275224</v>
      </c>
      <c r="G1703" s="15" t="s">
        <v>332</v>
      </c>
      <c r="H1703" s="15">
        <v>3593.6</v>
      </c>
      <c r="I1703" s="30">
        <v>387.84</v>
      </c>
      <c r="J1703" s="30">
        <v>82.55</v>
      </c>
      <c r="K1703" s="15">
        <v>2.2999999999999998</v>
      </c>
      <c r="L1703" s="130">
        <v>2</v>
      </c>
    </row>
    <row r="1704" spans="1:12" x14ac:dyDescent="0.2">
      <c r="A1704" s="129">
        <v>30</v>
      </c>
      <c r="B1704" s="15" t="s">
        <v>329</v>
      </c>
      <c r="C1704" s="15">
        <v>5008</v>
      </c>
      <c r="D1704" s="15">
        <v>392016</v>
      </c>
      <c r="E1704" s="15" t="s">
        <v>452</v>
      </c>
      <c r="F1704" s="15">
        <v>275224</v>
      </c>
      <c r="G1704" s="15" t="s">
        <v>127</v>
      </c>
      <c r="H1704" s="15">
        <v>3593.6</v>
      </c>
      <c r="I1704" s="30">
        <v>191.82</v>
      </c>
      <c r="J1704" s="30">
        <v>55.37</v>
      </c>
      <c r="K1704" s="15">
        <v>1.54</v>
      </c>
      <c r="L1704" s="130">
        <v>1</v>
      </c>
    </row>
    <row r="1705" spans="1:12" x14ac:dyDescent="0.2">
      <c r="A1705" s="129">
        <v>30</v>
      </c>
      <c r="B1705" s="15" t="s">
        <v>329</v>
      </c>
      <c r="C1705" s="15">
        <v>5008</v>
      </c>
      <c r="D1705" s="15">
        <v>392016</v>
      </c>
      <c r="E1705" s="15" t="s">
        <v>452</v>
      </c>
      <c r="F1705" s="15">
        <v>275224</v>
      </c>
      <c r="G1705" s="15" t="s">
        <v>339</v>
      </c>
      <c r="H1705" s="15">
        <v>3593.6</v>
      </c>
      <c r="I1705" s="30">
        <v>233.49</v>
      </c>
      <c r="J1705" s="30">
        <v>49.7</v>
      </c>
      <c r="K1705" s="15">
        <v>1.38</v>
      </c>
      <c r="L1705" s="130">
        <v>1</v>
      </c>
    </row>
    <row r="1706" spans="1:12" x14ac:dyDescent="0.2">
      <c r="A1706" s="129">
        <v>30</v>
      </c>
      <c r="B1706" s="15" t="s">
        <v>329</v>
      </c>
      <c r="C1706" s="15">
        <v>5008</v>
      </c>
      <c r="D1706" s="15">
        <v>392016</v>
      </c>
      <c r="E1706" s="15" t="s">
        <v>452</v>
      </c>
      <c r="F1706" s="15">
        <v>275224</v>
      </c>
      <c r="G1706" s="15" t="s">
        <v>333</v>
      </c>
      <c r="H1706" s="15">
        <v>3593.6</v>
      </c>
      <c r="I1706" s="30">
        <v>700.49</v>
      </c>
      <c r="J1706" s="30">
        <v>149.1</v>
      </c>
      <c r="K1706" s="15">
        <v>4.1500000000000004</v>
      </c>
      <c r="L1706" s="130">
        <v>3</v>
      </c>
    </row>
    <row r="1707" spans="1:12" x14ac:dyDescent="0.2">
      <c r="A1707" s="129">
        <v>30</v>
      </c>
      <c r="B1707" s="15" t="s">
        <v>329</v>
      </c>
      <c r="C1707" s="15">
        <v>5008</v>
      </c>
      <c r="D1707" s="15">
        <v>392016</v>
      </c>
      <c r="E1707" s="15" t="s">
        <v>452</v>
      </c>
      <c r="F1707" s="15">
        <v>275224</v>
      </c>
      <c r="G1707" s="15" t="s">
        <v>117</v>
      </c>
      <c r="H1707" s="15">
        <v>3593.6</v>
      </c>
      <c r="I1707" s="30">
        <v>474.91</v>
      </c>
      <c r="J1707" s="30">
        <v>101.08</v>
      </c>
      <c r="K1707" s="15">
        <v>2.81</v>
      </c>
      <c r="L1707" s="130">
        <v>1</v>
      </c>
    </row>
    <row r="1708" spans="1:12" x14ac:dyDescent="0.2">
      <c r="A1708" s="129">
        <v>30</v>
      </c>
      <c r="B1708" s="15" t="s">
        <v>329</v>
      </c>
      <c r="C1708" s="15">
        <v>5008</v>
      </c>
      <c r="D1708" s="15">
        <v>392016</v>
      </c>
      <c r="E1708" s="15" t="s">
        <v>452</v>
      </c>
      <c r="F1708" s="15">
        <v>275224</v>
      </c>
      <c r="G1708" s="15" t="s">
        <v>111</v>
      </c>
      <c r="H1708" s="15">
        <v>3593.6</v>
      </c>
      <c r="I1708" s="30">
        <v>135.02000000000001</v>
      </c>
      <c r="J1708" s="30">
        <v>38.97</v>
      </c>
      <c r="K1708" s="15">
        <v>1.08</v>
      </c>
      <c r="L1708" s="130">
        <v>1</v>
      </c>
    </row>
    <row r="1709" spans="1:12" x14ac:dyDescent="0.2">
      <c r="A1709" s="129">
        <v>30</v>
      </c>
      <c r="B1709" s="15" t="s">
        <v>329</v>
      </c>
      <c r="C1709" s="15">
        <v>5008</v>
      </c>
      <c r="D1709" s="15">
        <v>390103</v>
      </c>
      <c r="E1709" s="15" t="s">
        <v>438</v>
      </c>
      <c r="F1709" s="15">
        <v>275204</v>
      </c>
      <c r="G1709" s="15" t="s">
        <v>127</v>
      </c>
      <c r="H1709" s="15">
        <v>15935.45</v>
      </c>
      <c r="I1709" s="30">
        <v>191.82</v>
      </c>
      <c r="J1709" s="30">
        <v>55.37</v>
      </c>
      <c r="K1709" s="15">
        <v>0.35</v>
      </c>
      <c r="L1709" s="130">
        <v>1</v>
      </c>
    </row>
    <row r="1710" spans="1:12" x14ac:dyDescent="0.2">
      <c r="A1710" s="129">
        <v>30</v>
      </c>
      <c r="B1710" s="15" t="s">
        <v>329</v>
      </c>
      <c r="C1710" s="15">
        <v>5008</v>
      </c>
      <c r="D1710" s="15">
        <v>390103</v>
      </c>
      <c r="E1710" s="15" t="s">
        <v>438</v>
      </c>
      <c r="F1710" s="15">
        <v>275204</v>
      </c>
      <c r="G1710" s="15" t="s">
        <v>339</v>
      </c>
      <c r="H1710" s="15">
        <v>15935.45</v>
      </c>
      <c r="I1710" s="30">
        <v>233.49</v>
      </c>
      <c r="J1710" s="30">
        <v>49.7</v>
      </c>
      <c r="K1710" s="15">
        <v>0.31</v>
      </c>
      <c r="L1710" s="130">
        <v>1</v>
      </c>
    </row>
    <row r="1711" spans="1:12" x14ac:dyDescent="0.2">
      <c r="A1711" s="129">
        <v>30</v>
      </c>
      <c r="B1711" s="15" t="s">
        <v>329</v>
      </c>
      <c r="C1711" s="15">
        <v>5008</v>
      </c>
      <c r="D1711" s="15">
        <v>390103</v>
      </c>
      <c r="E1711" s="15" t="s">
        <v>438</v>
      </c>
      <c r="F1711" s="15">
        <v>275204</v>
      </c>
      <c r="G1711" s="15" t="s">
        <v>333</v>
      </c>
      <c r="H1711" s="15">
        <v>15935.45</v>
      </c>
      <c r="I1711" s="30">
        <v>233.49</v>
      </c>
      <c r="J1711" s="30">
        <v>49.7</v>
      </c>
      <c r="K1711" s="15">
        <v>0.31</v>
      </c>
      <c r="L1711" s="130">
        <v>1</v>
      </c>
    </row>
    <row r="1712" spans="1:12" x14ac:dyDescent="0.2">
      <c r="A1712" s="129">
        <v>30</v>
      </c>
      <c r="B1712" s="15" t="s">
        <v>329</v>
      </c>
      <c r="C1712" s="15">
        <v>5008</v>
      </c>
      <c r="D1712" s="15">
        <v>390103</v>
      </c>
      <c r="E1712" s="15" t="s">
        <v>438</v>
      </c>
      <c r="F1712" s="15">
        <v>275204</v>
      </c>
      <c r="G1712" s="15" t="s">
        <v>119</v>
      </c>
      <c r="H1712" s="15">
        <v>15935.45</v>
      </c>
      <c r="I1712" s="30">
        <v>446.97</v>
      </c>
      <c r="J1712" s="30">
        <v>129.02000000000001</v>
      </c>
      <c r="K1712" s="15">
        <v>0.81</v>
      </c>
      <c r="L1712" s="130">
        <v>1</v>
      </c>
    </row>
    <row r="1713" spans="1:12" x14ac:dyDescent="0.2">
      <c r="A1713" s="129">
        <v>30</v>
      </c>
      <c r="B1713" s="15" t="s">
        <v>329</v>
      </c>
      <c r="C1713" s="15">
        <v>5008</v>
      </c>
      <c r="D1713" s="15">
        <v>390103</v>
      </c>
      <c r="E1713" s="15" t="s">
        <v>438</v>
      </c>
      <c r="F1713" s="15">
        <v>275204</v>
      </c>
      <c r="G1713" s="15" t="s">
        <v>117</v>
      </c>
      <c r="H1713" s="15">
        <v>15935.45</v>
      </c>
      <c r="I1713" s="30">
        <v>474.91</v>
      </c>
      <c r="J1713" s="30">
        <v>101.08</v>
      </c>
      <c r="K1713" s="15">
        <v>0.63</v>
      </c>
      <c r="L1713" s="130">
        <v>1</v>
      </c>
    </row>
    <row r="1714" spans="1:12" x14ac:dyDescent="0.2">
      <c r="A1714" s="129">
        <v>30</v>
      </c>
      <c r="B1714" s="15" t="s">
        <v>329</v>
      </c>
      <c r="C1714" s="15">
        <v>5008</v>
      </c>
      <c r="D1714" s="15">
        <v>390103</v>
      </c>
      <c r="E1714" s="15" t="s">
        <v>438</v>
      </c>
      <c r="F1714" s="15">
        <v>275204</v>
      </c>
      <c r="G1714" s="15" t="s">
        <v>111</v>
      </c>
      <c r="H1714" s="15">
        <v>15935.45</v>
      </c>
      <c r="I1714" s="30">
        <v>135.02000000000001</v>
      </c>
      <c r="J1714" s="30">
        <v>38.97</v>
      </c>
      <c r="K1714" s="15">
        <v>0.24</v>
      </c>
      <c r="L1714" s="130">
        <v>1</v>
      </c>
    </row>
    <row r="1715" spans="1:12" x14ac:dyDescent="0.2">
      <c r="A1715" s="129">
        <v>30</v>
      </c>
      <c r="B1715" s="15" t="s">
        <v>329</v>
      </c>
      <c r="C1715" s="15">
        <v>5008</v>
      </c>
      <c r="D1715" s="15">
        <v>391070</v>
      </c>
      <c r="E1715" s="15" t="s">
        <v>450</v>
      </c>
      <c r="F1715" s="15">
        <v>274453</v>
      </c>
      <c r="G1715" s="15" t="s">
        <v>331</v>
      </c>
      <c r="H1715" s="15">
        <v>446.02</v>
      </c>
      <c r="I1715" s="30">
        <v>387.84</v>
      </c>
      <c r="J1715" s="30">
        <v>82.55</v>
      </c>
      <c r="K1715" s="15">
        <v>18.510000000000002</v>
      </c>
      <c r="L1715" s="130">
        <v>2</v>
      </c>
    </row>
    <row r="1716" spans="1:12" x14ac:dyDescent="0.2">
      <c r="A1716" s="129">
        <v>30</v>
      </c>
      <c r="B1716" s="15" t="s">
        <v>329</v>
      </c>
      <c r="C1716" s="15">
        <v>5008</v>
      </c>
      <c r="D1716" s="15">
        <v>391070</v>
      </c>
      <c r="E1716" s="15" t="s">
        <v>450</v>
      </c>
      <c r="F1716" s="15">
        <v>274455</v>
      </c>
      <c r="G1716" s="15" t="s">
        <v>339</v>
      </c>
      <c r="H1716" s="15">
        <v>2291.5500000000002</v>
      </c>
      <c r="I1716" s="30">
        <v>466.99</v>
      </c>
      <c r="J1716" s="30">
        <v>99.4</v>
      </c>
      <c r="K1716" s="15">
        <v>4.34</v>
      </c>
      <c r="L1716" s="130">
        <v>2</v>
      </c>
    </row>
    <row r="1717" spans="1:12" x14ac:dyDescent="0.2">
      <c r="A1717" s="129">
        <v>30</v>
      </c>
      <c r="B1717" s="15" t="s">
        <v>329</v>
      </c>
      <c r="C1717" s="15">
        <v>5008</v>
      </c>
      <c r="D1717" s="15">
        <v>391070</v>
      </c>
      <c r="E1717" s="15" t="s">
        <v>450</v>
      </c>
      <c r="F1717" s="15">
        <v>274455</v>
      </c>
      <c r="G1717" s="15" t="s">
        <v>333</v>
      </c>
      <c r="H1717" s="15">
        <v>2291.5500000000002</v>
      </c>
      <c r="I1717" s="30">
        <v>466.99</v>
      </c>
      <c r="J1717" s="30">
        <v>99.4</v>
      </c>
      <c r="K1717" s="15">
        <v>4.34</v>
      </c>
      <c r="L1717" s="130">
        <v>2</v>
      </c>
    </row>
    <row r="1718" spans="1:12" x14ac:dyDescent="0.2">
      <c r="A1718" s="129">
        <v>30</v>
      </c>
      <c r="B1718" s="15" t="s">
        <v>329</v>
      </c>
      <c r="C1718" s="15">
        <v>5008</v>
      </c>
      <c r="D1718" s="15">
        <v>391070</v>
      </c>
      <c r="E1718" s="15" t="s">
        <v>450</v>
      </c>
      <c r="F1718" s="15">
        <v>274455</v>
      </c>
      <c r="G1718" s="15" t="s">
        <v>332</v>
      </c>
      <c r="H1718" s="15">
        <v>2291.5500000000002</v>
      </c>
      <c r="I1718" s="30">
        <v>387.84</v>
      </c>
      <c r="J1718" s="30">
        <v>82.55</v>
      </c>
      <c r="K1718" s="15">
        <v>3.6</v>
      </c>
      <c r="L1718" s="130">
        <v>2</v>
      </c>
    </row>
    <row r="1719" spans="1:12" x14ac:dyDescent="0.2">
      <c r="A1719" s="129">
        <v>30</v>
      </c>
      <c r="B1719" s="15" t="s">
        <v>329</v>
      </c>
      <c r="C1719" s="15">
        <v>5008</v>
      </c>
      <c r="D1719" s="15">
        <v>391070</v>
      </c>
      <c r="E1719" s="15" t="s">
        <v>450</v>
      </c>
      <c r="F1719" s="15">
        <v>274455</v>
      </c>
      <c r="G1719" s="15" t="s">
        <v>117</v>
      </c>
      <c r="H1719" s="15">
        <v>2291.5500000000002</v>
      </c>
      <c r="I1719" s="30">
        <v>474.91</v>
      </c>
      <c r="J1719" s="30">
        <v>101.08</v>
      </c>
      <c r="K1719" s="15">
        <v>4.41</v>
      </c>
      <c r="L1719" s="130">
        <v>1</v>
      </c>
    </row>
    <row r="1720" spans="1:12" x14ac:dyDescent="0.2">
      <c r="A1720" s="129">
        <v>30</v>
      </c>
      <c r="B1720" s="15" t="s">
        <v>329</v>
      </c>
      <c r="C1720" s="15">
        <v>5008</v>
      </c>
      <c r="D1720" s="15">
        <v>391156</v>
      </c>
      <c r="E1720" s="15" t="s">
        <v>451</v>
      </c>
      <c r="F1720" s="15">
        <v>274456</v>
      </c>
      <c r="G1720" s="15" t="s">
        <v>331</v>
      </c>
      <c r="H1720" s="15">
        <v>446.02</v>
      </c>
      <c r="I1720" s="30">
        <v>387.84</v>
      </c>
      <c r="J1720" s="30">
        <v>82.55</v>
      </c>
      <c r="K1720" s="15">
        <v>18.510000000000002</v>
      </c>
      <c r="L1720" s="130">
        <v>2</v>
      </c>
    </row>
    <row r="1721" spans="1:12" x14ac:dyDescent="0.2">
      <c r="A1721" s="129">
        <v>30</v>
      </c>
      <c r="B1721" s="15" t="s">
        <v>329</v>
      </c>
      <c r="C1721" s="15">
        <v>5008</v>
      </c>
      <c r="D1721" s="15">
        <v>391156</v>
      </c>
      <c r="E1721" s="15" t="s">
        <v>451</v>
      </c>
      <c r="F1721" s="15">
        <v>274457</v>
      </c>
      <c r="G1721" s="15" t="s">
        <v>339</v>
      </c>
      <c r="H1721" s="15">
        <v>2291.5500000000002</v>
      </c>
      <c r="I1721" s="30">
        <v>466.99</v>
      </c>
      <c r="J1721" s="30">
        <v>99.4</v>
      </c>
      <c r="K1721" s="15">
        <v>4.34</v>
      </c>
      <c r="L1721" s="130">
        <v>2</v>
      </c>
    </row>
    <row r="1722" spans="1:12" x14ac:dyDescent="0.2">
      <c r="A1722" s="129">
        <v>30</v>
      </c>
      <c r="B1722" s="15" t="s">
        <v>329</v>
      </c>
      <c r="C1722" s="15">
        <v>5008</v>
      </c>
      <c r="D1722" s="15">
        <v>391156</v>
      </c>
      <c r="E1722" s="15" t="s">
        <v>451</v>
      </c>
      <c r="F1722" s="15">
        <v>274457</v>
      </c>
      <c r="G1722" s="15" t="s">
        <v>333</v>
      </c>
      <c r="H1722" s="15">
        <v>2291.5500000000002</v>
      </c>
      <c r="I1722" s="30">
        <v>466.99</v>
      </c>
      <c r="J1722" s="30">
        <v>99.4</v>
      </c>
      <c r="K1722" s="15">
        <v>4.34</v>
      </c>
      <c r="L1722" s="130">
        <v>2</v>
      </c>
    </row>
    <row r="1723" spans="1:12" x14ac:dyDescent="0.2">
      <c r="A1723" s="129">
        <v>30</v>
      </c>
      <c r="B1723" s="15" t="s">
        <v>329</v>
      </c>
      <c r="C1723" s="15">
        <v>5008</v>
      </c>
      <c r="D1723" s="15">
        <v>391156</v>
      </c>
      <c r="E1723" s="15" t="s">
        <v>451</v>
      </c>
      <c r="F1723" s="15">
        <v>274457</v>
      </c>
      <c r="G1723" s="15" t="s">
        <v>332</v>
      </c>
      <c r="H1723" s="15">
        <v>2291.5500000000002</v>
      </c>
      <c r="I1723" s="30">
        <v>387.84</v>
      </c>
      <c r="J1723" s="30">
        <v>82.55</v>
      </c>
      <c r="K1723" s="15">
        <v>3.6</v>
      </c>
      <c r="L1723" s="130">
        <v>2</v>
      </c>
    </row>
    <row r="1724" spans="1:12" x14ac:dyDescent="0.2">
      <c r="A1724" s="129">
        <v>30</v>
      </c>
      <c r="B1724" s="15" t="s">
        <v>329</v>
      </c>
      <c r="C1724" s="15">
        <v>5008</v>
      </c>
      <c r="D1724" s="15">
        <v>391156</v>
      </c>
      <c r="E1724" s="15" t="s">
        <v>451</v>
      </c>
      <c r="F1724" s="15">
        <v>274457</v>
      </c>
      <c r="G1724" s="15" t="s">
        <v>117</v>
      </c>
      <c r="H1724" s="15">
        <v>2291.5500000000002</v>
      </c>
      <c r="I1724" s="30">
        <v>474.91</v>
      </c>
      <c r="J1724" s="30">
        <v>101.08</v>
      </c>
      <c r="K1724" s="15">
        <v>4.41</v>
      </c>
      <c r="L1724" s="130">
        <v>1</v>
      </c>
    </row>
    <row r="1725" spans="1:12" x14ac:dyDescent="0.2">
      <c r="A1725" s="129">
        <v>30</v>
      </c>
      <c r="B1725" s="15" t="s">
        <v>329</v>
      </c>
      <c r="C1725" s="15">
        <v>5008</v>
      </c>
      <c r="D1725" s="15">
        <v>391064</v>
      </c>
      <c r="E1725" s="15" t="s">
        <v>449</v>
      </c>
      <c r="F1725" s="15">
        <v>274451</v>
      </c>
      <c r="G1725" s="15" t="s">
        <v>331</v>
      </c>
      <c r="H1725" s="15">
        <v>446.02</v>
      </c>
      <c r="I1725" s="30">
        <v>387.84</v>
      </c>
      <c r="J1725" s="30">
        <v>82.55</v>
      </c>
      <c r="K1725" s="15">
        <v>18.510000000000002</v>
      </c>
      <c r="L1725" s="130">
        <v>2</v>
      </c>
    </row>
    <row r="1726" spans="1:12" x14ac:dyDescent="0.2">
      <c r="A1726" s="129">
        <v>30</v>
      </c>
      <c r="B1726" s="15" t="s">
        <v>329</v>
      </c>
      <c r="C1726" s="15">
        <v>5008</v>
      </c>
      <c r="D1726" s="15">
        <v>391064</v>
      </c>
      <c r="E1726" s="15" t="s">
        <v>449</v>
      </c>
      <c r="F1726" s="15">
        <v>274454</v>
      </c>
      <c r="G1726" s="15" t="s">
        <v>339</v>
      </c>
      <c r="H1726" s="15">
        <v>2291.5500000000002</v>
      </c>
      <c r="I1726" s="30">
        <v>466.99</v>
      </c>
      <c r="J1726" s="30">
        <v>99.4</v>
      </c>
      <c r="K1726" s="15">
        <v>4.34</v>
      </c>
      <c r="L1726" s="130">
        <v>2</v>
      </c>
    </row>
    <row r="1727" spans="1:12" x14ac:dyDescent="0.2">
      <c r="A1727" s="129">
        <v>30</v>
      </c>
      <c r="B1727" s="15" t="s">
        <v>329</v>
      </c>
      <c r="C1727" s="15">
        <v>5008</v>
      </c>
      <c r="D1727" s="15">
        <v>391064</v>
      </c>
      <c r="E1727" s="15" t="s">
        <v>449</v>
      </c>
      <c r="F1727" s="15">
        <v>274454</v>
      </c>
      <c r="G1727" s="15" t="s">
        <v>333</v>
      </c>
      <c r="H1727" s="15">
        <v>2291.5500000000002</v>
      </c>
      <c r="I1727" s="30">
        <v>466.99</v>
      </c>
      <c r="J1727" s="30">
        <v>99.4</v>
      </c>
      <c r="K1727" s="15">
        <v>4.34</v>
      </c>
      <c r="L1727" s="130">
        <v>2</v>
      </c>
    </row>
    <row r="1728" spans="1:12" x14ac:dyDescent="0.2">
      <c r="A1728" s="129">
        <v>30</v>
      </c>
      <c r="B1728" s="15" t="s">
        <v>329</v>
      </c>
      <c r="C1728" s="15">
        <v>5008</v>
      </c>
      <c r="D1728" s="15">
        <v>391064</v>
      </c>
      <c r="E1728" s="15" t="s">
        <v>449</v>
      </c>
      <c r="F1728" s="15">
        <v>274454</v>
      </c>
      <c r="G1728" s="15" t="s">
        <v>332</v>
      </c>
      <c r="H1728" s="15">
        <v>2291.5500000000002</v>
      </c>
      <c r="I1728" s="30">
        <v>387.84</v>
      </c>
      <c r="J1728" s="30">
        <v>82.55</v>
      </c>
      <c r="K1728" s="15">
        <v>3.6</v>
      </c>
      <c r="L1728" s="130">
        <v>2</v>
      </c>
    </row>
    <row r="1729" spans="1:12" x14ac:dyDescent="0.2">
      <c r="A1729" s="129">
        <v>30</v>
      </c>
      <c r="B1729" s="15" t="s">
        <v>329</v>
      </c>
      <c r="C1729" s="15">
        <v>5008</v>
      </c>
      <c r="D1729" s="15">
        <v>391064</v>
      </c>
      <c r="E1729" s="15" t="s">
        <v>449</v>
      </c>
      <c r="F1729" s="15">
        <v>274454</v>
      </c>
      <c r="G1729" s="15" t="s">
        <v>117</v>
      </c>
      <c r="H1729" s="15">
        <v>2291.5500000000002</v>
      </c>
      <c r="I1729" s="30">
        <v>474.91</v>
      </c>
      <c r="J1729" s="30">
        <v>101.08</v>
      </c>
      <c r="K1729" s="15">
        <v>4.41</v>
      </c>
      <c r="L1729" s="130">
        <v>1</v>
      </c>
    </row>
    <row r="1730" spans="1:12" x14ac:dyDescent="0.2">
      <c r="A1730" s="129">
        <v>30</v>
      </c>
      <c r="B1730" s="15" t="s">
        <v>329</v>
      </c>
      <c r="C1730" s="15">
        <v>5008</v>
      </c>
      <c r="D1730" s="15">
        <v>390057</v>
      </c>
      <c r="E1730" s="15" t="s">
        <v>430</v>
      </c>
      <c r="F1730" s="15">
        <v>274411</v>
      </c>
      <c r="G1730" s="15" t="s">
        <v>331</v>
      </c>
      <c r="H1730" s="15">
        <v>223.01</v>
      </c>
      <c r="I1730" s="30">
        <v>193.92</v>
      </c>
      <c r="J1730" s="30">
        <v>41.27</v>
      </c>
      <c r="K1730" s="15">
        <v>18.510000000000002</v>
      </c>
      <c r="L1730" s="130">
        <v>1</v>
      </c>
    </row>
    <row r="1731" spans="1:12" x14ac:dyDescent="0.2">
      <c r="A1731" s="129">
        <v>30</v>
      </c>
      <c r="B1731" s="15" t="s">
        <v>329</v>
      </c>
      <c r="C1731" s="15">
        <v>5008</v>
      </c>
      <c r="D1731" s="15">
        <v>390057</v>
      </c>
      <c r="E1731" s="15" t="s">
        <v>430</v>
      </c>
      <c r="F1731" s="15">
        <v>274412</v>
      </c>
      <c r="G1731" s="15" t="s">
        <v>339</v>
      </c>
      <c r="H1731" s="15">
        <v>1456.39</v>
      </c>
      <c r="I1731" s="30">
        <v>233.49</v>
      </c>
      <c r="J1731" s="30">
        <v>49.7</v>
      </c>
      <c r="K1731" s="15">
        <v>3.41</v>
      </c>
      <c r="L1731" s="130">
        <v>1</v>
      </c>
    </row>
    <row r="1732" spans="1:12" x14ac:dyDescent="0.2">
      <c r="A1732" s="129">
        <v>30</v>
      </c>
      <c r="B1732" s="15" t="s">
        <v>329</v>
      </c>
      <c r="C1732" s="15">
        <v>5008</v>
      </c>
      <c r="D1732" s="15">
        <v>390057</v>
      </c>
      <c r="E1732" s="15" t="s">
        <v>430</v>
      </c>
      <c r="F1732" s="15">
        <v>274412</v>
      </c>
      <c r="G1732" s="15" t="s">
        <v>333</v>
      </c>
      <c r="H1732" s="15">
        <v>1456.39</v>
      </c>
      <c r="I1732" s="30">
        <v>233.49</v>
      </c>
      <c r="J1732" s="30">
        <v>49.7</v>
      </c>
      <c r="K1732" s="15">
        <v>3.41</v>
      </c>
      <c r="L1732" s="130">
        <v>1</v>
      </c>
    </row>
    <row r="1733" spans="1:12" x14ac:dyDescent="0.2">
      <c r="A1733" s="129">
        <v>30</v>
      </c>
      <c r="B1733" s="15" t="s">
        <v>329</v>
      </c>
      <c r="C1733" s="15">
        <v>5008</v>
      </c>
      <c r="D1733" s="15">
        <v>390057</v>
      </c>
      <c r="E1733" s="15" t="s">
        <v>430</v>
      </c>
      <c r="F1733" s="15">
        <v>274412</v>
      </c>
      <c r="G1733" s="15" t="s">
        <v>332</v>
      </c>
      <c r="H1733" s="15">
        <v>1456.39</v>
      </c>
      <c r="I1733" s="30">
        <v>193.92</v>
      </c>
      <c r="J1733" s="30">
        <v>41.27</v>
      </c>
      <c r="K1733" s="15">
        <v>2.83</v>
      </c>
      <c r="L1733" s="130">
        <v>1</v>
      </c>
    </row>
    <row r="1734" spans="1:12" x14ac:dyDescent="0.2">
      <c r="A1734" s="129">
        <v>30</v>
      </c>
      <c r="B1734" s="15" t="s">
        <v>329</v>
      </c>
      <c r="C1734" s="15">
        <v>5008</v>
      </c>
      <c r="D1734" s="15">
        <v>390057</v>
      </c>
      <c r="E1734" s="15" t="s">
        <v>430</v>
      </c>
      <c r="F1734" s="15">
        <v>274412</v>
      </c>
      <c r="G1734" s="15" t="s">
        <v>117</v>
      </c>
      <c r="H1734" s="15">
        <v>1456.39</v>
      </c>
      <c r="I1734" s="30">
        <v>474.91</v>
      </c>
      <c r="J1734" s="30">
        <v>101.08</v>
      </c>
      <c r="K1734" s="15">
        <v>6.94</v>
      </c>
      <c r="L1734" s="130">
        <v>1</v>
      </c>
    </row>
    <row r="1735" spans="1:12" x14ac:dyDescent="0.2">
      <c r="A1735" s="129">
        <v>30</v>
      </c>
      <c r="B1735" s="15" t="s">
        <v>329</v>
      </c>
      <c r="C1735" s="15">
        <v>5008</v>
      </c>
      <c r="D1735" s="15">
        <v>390073</v>
      </c>
      <c r="E1735" s="15" t="s">
        <v>434</v>
      </c>
      <c r="F1735" s="15">
        <v>274413</v>
      </c>
      <c r="G1735" s="15" t="s">
        <v>331</v>
      </c>
      <c r="H1735" s="15">
        <v>446.02</v>
      </c>
      <c r="I1735" s="30">
        <v>387.84</v>
      </c>
      <c r="J1735" s="30">
        <v>82.55</v>
      </c>
      <c r="K1735" s="15">
        <v>18.510000000000002</v>
      </c>
      <c r="L1735" s="130">
        <v>2</v>
      </c>
    </row>
    <row r="1736" spans="1:12" x14ac:dyDescent="0.2">
      <c r="A1736" s="129">
        <v>30</v>
      </c>
      <c r="B1736" s="15" t="s">
        <v>329</v>
      </c>
      <c r="C1736" s="15">
        <v>5008</v>
      </c>
      <c r="D1736" s="15">
        <v>390073</v>
      </c>
      <c r="E1736" s="15" t="s">
        <v>434</v>
      </c>
      <c r="F1736" s="15">
        <v>274416</v>
      </c>
      <c r="G1736" s="15" t="s">
        <v>339</v>
      </c>
      <c r="H1736" s="15">
        <v>2291.5500000000002</v>
      </c>
      <c r="I1736" s="30">
        <v>466.99</v>
      </c>
      <c r="J1736" s="30">
        <v>99.4</v>
      </c>
      <c r="K1736" s="15">
        <v>4.34</v>
      </c>
      <c r="L1736" s="130">
        <v>2</v>
      </c>
    </row>
    <row r="1737" spans="1:12" x14ac:dyDescent="0.2">
      <c r="A1737" s="129">
        <v>30</v>
      </c>
      <c r="B1737" s="15" t="s">
        <v>329</v>
      </c>
      <c r="C1737" s="15">
        <v>5008</v>
      </c>
      <c r="D1737" s="15">
        <v>390073</v>
      </c>
      <c r="E1737" s="15" t="s">
        <v>434</v>
      </c>
      <c r="F1737" s="15">
        <v>274416</v>
      </c>
      <c r="G1737" s="15" t="s">
        <v>333</v>
      </c>
      <c r="H1737" s="15">
        <v>2291.5500000000002</v>
      </c>
      <c r="I1737" s="30">
        <v>466.99</v>
      </c>
      <c r="J1737" s="30">
        <v>99.4</v>
      </c>
      <c r="K1737" s="15">
        <v>4.34</v>
      </c>
      <c r="L1737" s="130">
        <v>2</v>
      </c>
    </row>
    <row r="1738" spans="1:12" x14ac:dyDescent="0.2">
      <c r="A1738" s="129">
        <v>30</v>
      </c>
      <c r="B1738" s="15" t="s">
        <v>329</v>
      </c>
      <c r="C1738" s="15">
        <v>5008</v>
      </c>
      <c r="D1738" s="15">
        <v>390073</v>
      </c>
      <c r="E1738" s="15" t="s">
        <v>434</v>
      </c>
      <c r="F1738" s="15">
        <v>274416</v>
      </c>
      <c r="G1738" s="15" t="s">
        <v>332</v>
      </c>
      <c r="H1738" s="15">
        <v>2291.5500000000002</v>
      </c>
      <c r="I1738" s="30">
        <v>387.84</v>
      </c>
      <c r="J1738" s="30">
        <v>82.55</v>
      </c>
      <c r="K1738" s="15">
        <v>3.6</v>
      </c>
      <c r="L1738" s="130">
        <v>2</v>
      </c>
    </row>
    <row r="1739" spans="1:12" x14ac:dyDescent="0.2">
      <c r="A1739" s="129">
        <v>30</v>
      </c>
      <c r="B1739" s="15" t="s">
        <v>329</v>
      </c>
      <c r="C1739" s="15">
        <v>5008</v>
      </c>
      <c r="D1739" s="15">
        <v>390073</v>
      </c>
      <c r="E1739" s="15" t="s">
        <v>434</v>
      </c>
      <c r="F1739" s="15">
        <v>274416</v>
      </c>
      <c r="G1739" s="15" t="s">
        <v>117</v>
      </c>
      <c r="H1739" s="15">
        <v>2291.5500000000002</v>
      </c>
      <c r="I1739" s="30">
        <v>474.91</v>
      </c>
      <c r="J1739" s="30">
        <v>101.08</v>
      </c>
      <c r="K1739" s="15">
        <v>4.41</v>
      </c>
      <c r="L1739" s="130">
        <v>1</v>
      </c>
    </row>
    <row r="1740" spans="1:12" x14ac:dyDescent="0.2">
      <c r="A1740" s="129">
        <v>30</v>
      </c>
      <c r="B1740" s="15" t="s">
        <v>329</v>
      </c>
      <c r="C1740" s="15">
        <v>5008</v>
      </c>
      <c r="D1740" s="15">
        <v>390075</v>
      </c>
      <c r="E1740" s="15" t="s">
        <v>435</v>
      </c>
      <c r="F1740" s="15">
        <v>274414</v>
      </c>
      <c r="G1740" s="15" t="s">
        <v>331</v>
      </c>
      <c r="H1740" s="15">
        <v>446.02</v>
      </c>
      <c r="I1740" s="30">
        <v>387.84</v>
      </c>
      <c r="J1740" s="30">
        <v>82.55</v>
      </c>
      <c r="K1740" s="15">
        <v>18.510000000000002</v>
      </c>
      <c r="L1740" s="130">
        <v>2</v>
      </c>
    </row>
    <row r="1741" spans="1:12" x14ac:dyDescent="0.2">
      <c r="A1741" s="129">
        <v>30</v>
      </c>
      <c r="B1741" s="15" t="s">
        <v>329</v>
      </c>
      <c r="C1741" s="15">
        <v>5008</v>
      </c>
      <c r="D1741" s="15">
        <v>390075</v>
      </c>
      <c r="E1741" s="15" t="s">
        <v>435</v>
      </c>
      <c r="F1741" s="15">
        <v>274417</v>
      </c>
      <c r="G1741" s="15" t="s">
        <v>339</v>
      </c>
      <c r="H1741" s="15">
        <v>2291.5500000000002</v>
      </c>
      <c r="I1741" s="30">
        <v>466.99</v>
      </c>
      <c r="J1741" s="30">
        <v>99.4</v>
      </c>
      <c r="K1741" s="15">
        <v>4.34</v>
      </c>
      <c r="L1741" s="130">
        <v>2</v>
      </c>
    </row>
    <row r="1742" spans="1:12" x14ac:dyDescent="0.2">
      <c r="A1742" s="129">
        <v>30</v>
      </c>
      <c r="B1742" s="15" t="s">
        <v>329</v>
      </c>
      <c r="C1742" s="15">
        <v>5008</v>
      </c>
      <c r="D1742" s="15">
        <v>390075</v>
      </c>
      <c r="E1742" s="15" t="s">
        <v>435</v>
      </c>
      <c r="F1742" s="15">
        <v>274417</v>
      </c>
      <c r="G1742" s="15" t="s">
        <v>333</v>
      </c>
      <c r="H1742" s="15">
        <v>2291.5500000000002</v>
      </c>
      <c r="I1742" s="30">
        <v>466.99</v>
      </c>
      <c r="J1742" s="30">
        <v>99.4</v>
      </c>
      <c r="K1742" s="15">
        <v>4.34</v>
      </c>
      <c r="L1742" s="130">
        <v>2</v>
      </c>
    </row>
    <row r="1743" spans="1:12" x14ac:dyDescent="0.2">
      <c r="A1743" s="129">
        <v>30</v>
      </c>
      <c r="B1743" s="15" t="s">
        <v>329</v>
      </c>
      <c r="C1743" s="15">
        <v>5008</v>
      </c>
      <c r="D1743" s="15">
        <v>390075</v>
      </c>
      <c r="E1743" s="15" t="s">
        <v>435</v>
      </c>
      <c r="F1743" s="15">
        <v>274417</v>
      </c>
      <c r="G1743" s="15" t="s">
        <v>332</v>
      </c>
      <c r="H1743" s="15">
        <v>2291.5500000000002</v>
      </c>
      <c r="I1743" s="30">
        <v>387.84</v>
      </c>
      <c r="J1743" s="30">
        <v>82.55</v>
      </c>
      <c r="K1743" s="15">
        <v>3.6</v>
      </c>
      <c r="L1743" s="130">
        <v>2</v>
      </c>
    </row>
    <row r="1744" spans="1:12" x14ac:dyDescent="0.2">
      <c r="A1744" s="129">
        <v>30</v>
      </c>
      <c r="B1744" s="15" t="s">
        <v>329</v>
      </c>
      <c r="C1744" s="15">
        <v>5008</v>
      </c>
      <c r="D1744" s="15">
        <v>390075</v>
      </c>
      <c r="E1744" s="15" t="s">
        <v>435</v>
      </c>
      <c r="F1744" s="15">
        <v>274417</v>
      </c>
      <c r="G1744" s="15" t="s">
        <v>117</v>
      </c>
      <c r="H1744" s="15">
        <v>2291.5500000000002</v>
      </c>
      <c r="I1744" s="30">
        <v>474.91</v>
      </c>
      <c r="J1744" s="30">
        <v>101.08</v>
      </c>
      <c r="K1744" s="15">
        <v>4.41</v>
      </c>
      <c r="L1744" s="130">
        <v>1</v>
      </c>
    </row>
    <row r="1745" spans="1:12" x14ac:dyDescent="0.2">
      <c r="A1745" s="129">
        <v>30</v>
      </c>
      <c r="B1745" s="15" t="s">
        <v>329</v>
      </c>
      <c r="C1745" s="15">
        <v>5008</v>
      </c>
      <c r="D1745" s="15">
        <v>390135</v>
      </c>
      <c r="E1745" s="15" t="s">
        <v>443</v>
      </c>
      <c r="F1745" s="15">
        <v>275771</v>
      </c>
      <c r="G1745" s="15" t="s">
        <v>331</v>
      </c>
      <c r="H1745" s="15">
        <v>7157.3</v>
      </c>
      <c r="I1745" s="30">
        <v>193.92</v>
      </c>
      <c r="J1745" s="30">
        <v>41.27</v>
      </c>
      <c r="K1745" s="15">
        <v>0.57999999999999996</v>
      </c>
      <c r="L1745" s="130">
        <v>1</v>
      </c>
    </row>
    <row r="1746" spans="1:12" x14ac:dyDescent="0.2">
      <c r="A1746" s="129">
        <v>30</v>
      </c>
      <c r="B1746" s="15" t="s">
        <v>329</v>
      </c>
      <c r="C1746" s="15">
        <v>5008</v>
      </c>
      <c r="D1746" s="15">
        <v>390135</v>
      </c>
      <c r="E1746" s="15" t="s">
        <v>443</v>
      </c>
      <c r="F1746" s="15">
        <v>275771</v>
      </c>
      <c r="G1746" s="15" t="s">
        <v>339</v>
      </c>
      <c r="H1746" s="15">
        <v>7157.3</v>
      </c>
      <c r="I1746" s="30">
        <v>233.49</v>
      </c>
      <c r="J1746" s="30">
        <v>49.7</v>
      </c>
      <c r="K1746" s="15">
        <v>0.69</v>
      </c>
      <c r="L1746" s="130">
        <v>1</v>
      </c>
    </row>
    <row r="1747" spans="1:12" x14ac:dyDescent="0.2">
      <c r="A1747" s="129">
        <v>30</v>
      </c>
      <c r="B1747" s="15" t="s">
        <v>329</v>
      </c>
      <c r="C1747" s="15">
        <v>5008</v>
      </c>
      <c r="D1747" s="15">
        <v>390135</v>
      </c>
      <c r="E1747" s="15" t="s">
        <v>443</v>
      </c>
      <c r="F1747" s="15">
        <v>275771</v>
      </c>
      <c r="G1747" s="15" t="s">
        <v>111</v>
      </c>
      <c r="H1747" s="15">
        <v>7157.3</v>
      </c>
      <c r="I1747" s="30">
        <v>135.02000000000001</v>
      </c>
      <c r="J1747" s="30">
        <v>38.97</v>
      </c>
      <c r="K1747" s="15">
        <v>0.54</v>
      </c>
      <c r="L1747" s="130">
        <v>1</v>
      </c>
    </row>
    <row r="1748" spans="1:12" x14ac:dyDescent="0.2">
      <c r="A1748" s="129">
        <v>30</v>
      </c>
      <c r="B1748" s="15" t="s">
        <v>329</v>
      </c>
      <c r="C1748" s="15">
        <v>5008</v>
      </c>
      <c r="D1748" s="15">
        <v>390012</v>
      </c>
      <c r="E1748" s="15" t="s">
        <v>418</v>
      </c>
      <c r="F1748" s="15">
        <v>275236</v>
      </c>
      <c r="G1748" s="15" t="s">
        <v>331</v>
      </c>
      <c r="H1748" s="15">
        <v>8589.86</v>
      </c>
      <c r="I1748" s="30">
        <v>193.92</v>
      </c>
      <c r="J1748" s="30">
        <v>41.27</v>
      </c>
      <c r="K1748" s="15">
        <v>0.48</v>
      </c>
      <c r="L1748" s="130">
        <v>1</v>
      </c>
    </row>
    <row r="1749" spans="1:12" x14ac:dyDescent="0.2">
      <c r="A1749" s="129">
        <v>30</v>
      </c>
      <c r="B1749" s="15" t="s">
        <v>329</v>
      </c>
      <c r="C1749" s="15">
        <v>5008</v>
      </c>
      <c r="D1749" s="15">
        <v>390012</v>
      </c>
      <c r="E1749" s="15" t="s">
        <v>418</v>
      </c>
      <c r="F1749" s="15">
        <v>275236</v>
      </c>
      <c r="G1749" s="15" t="s">
        <v>127</v>
      </c>
      <c r="H1749" s="15">
        <v>8589.86</v>
      </c>
      <c r="I1749" s="30">
        <v>191.82</v>
      </c>
      <c r="J1749" s="30">
        <v>55.37</v>
      </c>
      <c r="K1749" s="15">
        <v>0.64</v>
      </c>
      <c r="L1749" s="130">
        <v>1</v>
      </c>
    </row>
    <row r="1750" spans="1:12" x14ac:dyDescent="0.2">
      <c r="A1750" s="129">
        <v>30</v>
      </c>
      <c r="B1750" s="15" t="s">
        <v>329</v>
      </c>
      <c r="C1750" s="15">
        <v>5008</v>
      </c>
      <c r="D1750" s="15">
        <v>390012</v>
      </c>
      <c r="E1750" s="15" t="s">
        <v>418</v>
      </c>
      <c r="F1750" s="15">
        <v>275236</v>
      </c>
      <c r="G1750" s="15" t="s">
        <v>117</v>
      </c>
      <c r="H1750" s="15">
        <v>8589.86</v>
      </c>
      <c r="I1750" s="30">
        <v>474.91</v>
      </c>
      <c r="J1750" s="30">
        <v>101.08</v>
      </c>
      <c r="K1750" s="15">
        <v>1.18</v>
      </c>
      <c r="L1750" s="130">
        <v>1</v>
      </c>
    </row>
    <row r="1751" spans="1:12" x14ac:dyDescent="0.2">
      <c r="A1751" s="129">
        <v>30</v>
      </c>
      <c r="B1751" s="15" t="s">
        <v>329</v>
      </c>
      <c r="C1751" s="15">
        <v>5008</v>
      </c>
      <c r="D1751" s="15">
        <v>390012</v>
      </c>
      <c r="E1751" s="15" t="s">
        <v>418</v>
      </c>
      <c r="F1751" s="15">
        <v>275236</v>
      </c>
      <c r="G1751" s="15" t="s">
        <v>111</v>
      </c>
      <c r="H1751" s="15">
        <v>8589.86</v>
      </c>
      <c r="I1751" s="30">
        <v>270.04000000000002</v>
      </c>
      <c r="J1751" s="30">
        <v>77.95</v>
      </c>
      <c r="K1751" s="15">
        <v>0.91</v>
      </c>
      <c r="L1751" s="130">
        <v>2</v>
      </c>
    </row>
    <row r="1752" spans="1:12" x14ac:dyDescent="0.2">
      <c r="A1752" s="129">
        <v>30</v>
      </c>
      <c r="B1752" s="15" t="s">
        <v>329</v>
      </c>
      <c r="C1752" s="15">
        <v>5008</v>
      </c>
      <c r="D1752" s="15">
        <v>390014</v>
      </c>
      <c r="E1752" s="15" t="s">
        <v>420</v>
      </c>
      <c r="F1752" s="15">
        <v>274843</v>
      </c>
      <c r="G1752" s="15" t="s">
        <v>331</v>
      </c>
      <c r="H1752" s="15">
        <v>25898.37</v>
      </c>
      <c r="I1752" s="30">
        <v>387.84</v>
      </c>
      <c r="J1752" s="30">
        <v>82.55</v>
      </c>
      <c r="K1752" s="15">
        <v>0.32</v>
      </c>
      <c r="L1752" s="130">
        <v>2</v>
      </c>
    </row>
    <row r="1753" spans="1:12" x14ac:dyDescent="0.2">
      <c r="A1753" s="129">
        <v>30</v>
      </c>
      <c r="B1753" s="15" t="s">
        <v>329</v>
      </c>
      <c r="C1753" s="15">
        <v>5008</v>
      </c>
      <c r="D1753" s="15">
        <v>390014</v>
      </c>
      <c r="E1753" s="15" t="s">
        <v>420</v>
      </c>
      <c r="F1753" s="15">
        <v>274843</v>
      </c>
      <c r="G1753" s="15" t="s">
        <v>339</v>
      </c>
      <c r="H1753" s="15">
        <v>25898.37</v>
      </c>
      <c r="I1753" s="30">
        <v>466.99</v>
      </c>
      <c r="J1753" s="30">
        <v>99.4</v>
      </c>
      <c r="K1753" s="15">
        <v>0.38</v>
      </c>
      <c r="L1753" s="130">
        <v>2</v>
      </c>
    </row>
    <row r="1754" spans="1:12" x14ac:dyDescent="0.2">
      <c r="A1754" s="129">
        <v>30</v>
      </c>
      <c r="B1754" s="15" t="s">
        <v>329</v>
      </c>
      <c r="C1754" s="15">
        <v>5008</v>
      </c>
      <c r="D1754" s="15">
        <v>390014</v>
      </c>
      <c r="E1754" s="15" t="s">
        <v>420</v>
      </c>
      <c r="F1754" s="15">
        <v>274843</v>
      </c>
      <c r="G1754" s="15" t="s">
        <v>333</v>
      </c>
      <c r="H1754" s="15">
        <v>25898.37</v>
      </c>
      <c r="I1754" s="30">
        <v>466.99</v>
      </c>
      <c r="J1754" s="30">
        <v>99.4</v>
      </c>
      <c r="K1754" s="15">
        <v>0.38</v>
      </c>
      <c r="L1754" s="130">
        <v>2</v>
      </c>
    </row>
    <row r="1755" spans="1:12" x14ac:dyDescent="0.2">
      <c r="A1755" s="129">
        <v>30</v>
      </c>
      <c r="B1755" s="15" t="s">
        <v>329</v>
      </c>
      <c r="C1755" s="15">
        <v>5008</v>
      </c>
      <c r="D1755" s="15">
        <v>390022</v>
      </c>
      <c r="E1755" s="15" t="s">
        <v>423</v>
      </c>
      <c r="F1755" s="15">
        <v>275130</v>
      </c>
      <c r="G1755" s="15" t="s">
        <v>127</v>
      </c>
      <c r="H1755" s="15">
        <v>9944.7999999999993</v>
      </c>
      <c r="I1755" s="30">
        <v>191.82</v>
      </c>
      <c r="J1755" s="30">
        <v>55.37</v>
      </c>
      <c r="K1755" s="15">
        <v>0.56000000000000005</v>
      </c>
      <c r="L1755" s="130">
        <v>1</v>
      </c>
    </row>
    <row r="1756" spans="1:12" x14ac:dyDescent="0.2">
      <c r="A1756" s="129">
        <v>30</v>
      </c>
      <c r="B1756" s="15" t="s">
        <v>329</v>
      </c>
      <c r="C1756" s="15">
        <v>5008</v>
      </c>
      <c r="D1756" s="15">
        <v>390022</v>
      </c>
      <c r="E1756" s="15" t="s">
        <v>423</v>
      </c>
      <c r="F1756" s="15">
        <v>275130</v>
      </c>
      <c r="G1756" s="15" t="s">
        <v>111</v>
      </c>
      <c r="H1756" s="15">
        <v>9944.7999999999993</v>
      </c>
      <c r="I1756" s="30">
        <v>135.02000000000001</v>
      </c>
      <c r="J1756" s="30">
        <v>38.97</v>
      </c>
      <c r="K1756" s="15">
        <v>0.39</v>
      </c>
      <c r="L1756" s="130">
        <v>1</v>
      </c>
    </row>
    <row r="1757" spans="1:12" x14ac:dyDescent="0.2">
      <c r="A1757" s="129">
        <v>30</v>
      </c>
      <c r="B1757" s="15" t="s">
        <v>329</v>
      </c>
      <c r="C1757" s="15">
        <v>5008</v>
      </c>
      <c r="D1757" s="15">
        <v>391041</v>
      </c>
      <c r="E1757" s="15" t="s">
        <v>446</v>
      </c>
      <c r="F1757" s="15">
        <v>274446</v>
      </c>
      <c r="G1757" s="15" t="s">
        <v>331</v>
      </c>
      <c r="H1757" s="15">
        <v>446.02</v>
      </c>
      <c r="I1757" s="30">
        <v>387.84</v>
      </c>
      <c r="J1757" s="30">
        <v>82.55</v>
      </c>
      <c r="K1757" s="15">
        <v>18.510000000000002</v>
      </c>
      <c r="L1757" s="130">
        <v>2</v>
      </c>
    </row>
    <row r="1758" spans="1:12" x14ac:dyDescent="0.2">
      <c r="A1758" s="129">
        <v>30</v>
      </c>
      <c r="B1758" s="15" t="s">
        <v>329</v>
      </c>
      <c r="C1758" s="15">
        <v>5008</v>
      </c>
      <c r="D1758" s="15">
        <v>391041</v>
      </c>
      <c r="E1758" s="15" t="s">
        <v>446</v>
      </c>
      <c r="F1758" s="15">
        <v>274447</v>
      </c>
      <c r="G1758" s="15" t="s">
        <v>339</v>
      </c>
      <c r="H1758" s="15">
        <v>2291.5500000000002</v>
      </c>
      <c r="I1758" s="30">
        <v>466.99</v>
      </c>
      <c r="J1758" s="30">
        <v>99.4</v>
      </c>
      <c r="K1758" s="15">
        <v>4.34</v>
      </c>
      <c r="L1758" s="130">
        <v>2</v>
      </c>
    </row>
    <row r="1759" spans="1:12" x14ac:dyDescent="0.2">
      <c r="A1759" s="129">
        <v>30</v>
      </c>
      <c r="B1759" s="15" t="s">
        <v>329</v>
      </c>
      <c r="C1759" s="15">
        <v>5008</v>
      </c>
      <c r="D1759" s="15">
        <v>391041</v>
      </c>
      <c r="E1759" s="15" t="s">
        <v>446</v>
      </c>
      <c r="F1759" s="15">
        <v>274447</v>
      </c>
      <c r="G1759" s="15" t="s">
        <v>333</v>
      </c>
      <c r="H1759" s="15">
        <v>2291.5500000000002</v>
      </c>
      <c r="I1759" s="30">
        <v>466.99</v>
      </c>
      <c r="J1759" s="30">
        <v>99.4</v>
      </c>
      <c r="K1759" s="15">
        <v>4.34</v>
      </c>
      <c r="L1759" s="130">
        <v>2</v>
      </c>
    </row>
    <row r="1760" spans="1:12" x14ac:dyDescent="0.2">
      <c r="A1760" s="129">
        <v>30</v>
      </c>
      <c r="B1760" s="15" t="s">
        <v>329</v>
      </c>
      <c r="C1760" s="15">
        <v>5008</v>
      </c>
      <c r="D1760" s="15">
        <v>391041</v>
      </c>
      <c r="E1760" s="15" t="s">
        <v>446</v>
      </c>
      <c r="F1760" s="15">
        <v>274447</v>
      </c>
      <c r="G1760" s="15" t="s">
        <v>332</v>
      </c>
      <c r="H1760" s="15">
        <v>2291.5500000000002</v>
      </c>
      <c r="I1760" s="30">
        <v>387.84</v>
      </c>
      <c r="J1760" s="30">
        <v>82.55</v>
      </c>
      <c r="K1760" s="15">
        <v>3.6</v>
      </c>
      <c r="L1760" s="130">
        <v>2</v>
      </c>
    </row>
    <row r="1761" spans="1:12" x14ac:dyDescent="0.2">
      <c r="A1761" s="129">
        <v>30</v>
      </c>
      <c r="B1761" s="15" t="s">
        <v>329</v>
      </c>
      <c r="C1761" s="15">
        <v>5008</v>
      </c>
      <c r="D1761" s="15">
        <v>391041</v>
      </c>
      <c r="E1761" s="15" t="s">
        <v>446</v>
      </c>
      <c r="F1761" s="15">
        <v>274447</v>
      </c>
      <c r="G1761" s="15" t="s">
        <v>117</v>
      </c>
      <c r="H1761" s="15">
        <v>2291.5500000000002</v>
      </c>
      <c r="I1761" s="30">
        <v>474.91</v>
      </c>
      <c r="J1761" s="30">
        <v>101.08</v>
      </c>
      <c r="K1761" s="15">
        <v>4.41</v>
      </c>
      <c r="L1761" s="130">
        <v>1</v>
      </c>
    </row>
    <row r="1762" spans="1:12" x14ac:dyDescent="0.2">
      <c r="A1762" s="129">
        <v>30</v>
      </c>
      <c r="B1762" s="15" t="s">
        <v>329</v>
      </c>
      <c r="C1762" s="15">
        <v>5008</v>
      </c>
      <c r="D1762" s="15">
        <v>35252</v>
      </c>
      <c r="E1762" s="15" t="s">
        <v>403</v>
      </c>
      <c r="F1762" s="15">
        <v>276670</v>
      </c>
      <c r="G1762" s="15" t="s">
        <v>123</v>
      </c>
      <c r="H1762" s="15">
        <v>22387.88</v>
      </c>
      <c r="I1762" s="30">
        <v>2166.48</v>
      </c>
      <c r="J1762" s="30">
        <v>240.72</v>
      </c>
      <c r="K1762" s="15">
        <v>1.08</v>
      </c>
      <c r="L1762" s="130">
        <v>10</v>
      </c>
    </row>
    <row r="1763" spans="1:12" x14ac:dyDescent="0.2">
      <c r="A1763" s="129">
        <v>30</v>
      </c>
      <c r="B1763" s="15" t="s">
        <v>329</v>
      </c>
      <c r="C1763" s="15">
        <v>5008</v>
      </c>
      <c r="D1763" s="15">
        <v>35252</v>
      </c>
      <c r="E1763" s="15" t="s">
        <v>403</v>
      </c>
      <c r="F1763" s="15">
        <v>276670</v>
      </c>
      <c r="G1763" s="15" t="s">
        <v>331</v>
      </c>
      <c r="H1763" s="15">
        <v>22387.88</v>
      </c>
      <c r="I1763" s="30">
        <v>3892.32</v>
      </c>
      <c r="J1763" s="30">
        <v>432.48</v>
      </c>
      <c r="K1763" s="15">
        <v>1.93</v>
      </c>
      <c r="L1763" s="130">
        <v>20</v>
      </c>
    </row>
    <row r="1764" spans="1:12" x14ac:dyDescent="0.2">
      <c r="A1764" s="129">
        <v>30</v>
      </c>
      <c r="B1764" s="15" t="s">
        <v>329</v>
      </c>
      <c r="C1764" s="15">
        <v>5008</v>
      </c>
      <c r="D1764" s="15">
        <v>35252</v>
      </c>
      <c r="E1764" s="15" t="s">
        <v>403</v>
      </c>
      <c r="F1764" s="15">
        <v>276670</v>
      </c>
      <c r="G1764" s="15" t="s">
        <v>332</v>
      </c>
      <c r="H1764" s="15">
        <v>22387.88</v>
      </c>
      <c r="I1764" s="30">
        <v>3892.32</v>
      </c>
      <c r="J1764" s="30">
        <v>432.48</v>
      </c>
      <c r="K1764" s="15">
        <v>1.93</v>
      </c>
      <c r="L1764" s="130">
        <v>20</v>
      </c>
    </row>
    <row r="1765" spans="1:12" x14ac:dyDescent="0.2">
      <c r="A1765" s="129">
        <v>30</v>
      </c>
      <c r="B1765" s="15" t="s">
        <v>329</v>
      </c>
      <c r="C1765" s="15">
        <v>5008</v>
      </c>
      <c r="D1765" s="15">
        <v>35251</v>
      </c>
      <c r="E1765" s="15" t="s">
        <v>403</v>
      </c>
      <c r="F1765" s="15">
        <v>275927</v>
      </c>
      <c r="G1765" s="15" t="s">
        <v>332</v>
      </c>
      <c r="H1765" s="15">
        <v>86227.23</v>
      </c>
      <c r="I1765" s="30">
        <v>3892.32</v>
      </c>
      <c r="J1765" s="30">
        <v>432.48</v>
      </c>
      <c r="K1765" s="15">
        <v>0.5</v>
      </c>
      <c r="L1765" s="130">
        <v>20</v>
      </c>
    </row>
    <row r="1766" spans="1:12" x14ac:dyDescent="0.2">
      <c r="A1766" s="129">
        <v>30</v>
      </c>
      <c r="B1766" s="15" t="s">
        <v>329</v>
      </c>
      <c r="C1766" s="15">
        <v>5008</v>
      </c>
      <c r="D1766" s="15">
        <v>35251</v>
      </c>
      <c r="E1766" s="15" t="s">
        <v>403</v>
      </c>
      <c r="F1766" s="15">
        <v>275927</v>
      </c>
      <c r="G1766" s="15" t="s">
        <v>127</v>
      </c>
      <c r="H1766" s="15">
        <v>86227.23</v>
      </c>
      <c r="I1766" s="30">
        <v>8408.8799999999992</v>
      </c>
      <c r="J1766" s="30">
        <v>934.32</v>
      </c>
      <c r="K1766" s="15">
        <v>1.08</v>
      </c>
      <c r="L1766" s="130">
        <v>40</v>
      </c>
    </row>
    <row r="1767" spans="1:12" x14ac:dyDescent="0.2">
      <c r="A1767" s="129">
        <v>30</v>
      </c>
      <c r="B1767" s="15" t="s">
        <v>329</v>
      </c>
      <c r="C1767" s="15">
        <v>5008</v>
      </c>
      <c r="D1767" s="15">
        <v>28126</v>
      </c>
      <c r="E1767" s="15" t="s">
        <v>386</v>
      </c>
      <c r="F1767" s="15">
        <v>275279</v>
      </c>
      <c r="G1767" s="15" t="s">
        <v>123</v>
      </c>
      <c r="H1767" s="15">
        <v>63147.28</v>
      </c>
      <c r="I1767" s="30">
        <v>1032.75</v>
      </c>
      <c r="J1767" s="30">
        <v>317.25</v>
      </c>
      <c r="K1767" s="15">
        <v>0.5</v>
      </c>
      <c r="L1767" s="130">
        <v>5</v>
      </c>
    </row>
    <row r="1768" spans="1:12" x14ac:dyDescent="0.2">
      <c r="A1768" s="129">
        <v>30</v>
      </c>
      <c r="B1768" s="15" t="s">
        <v>329</v>
      </c>
      <c r="C1768" s="15">
        <v>5008</v>
      </c>
      <c r="D1768" s="15">
        <v>28126</v>
      </c>
      <c r="E1768" s="15" t="s">
        <v>386</v>
      </c>
      <c r="F1768" s="15">
        <v>275279</v>
      </c>
      <c r="G1768" s="15" t="s">
        <v>131</v>
      </c>
      <c r="H1768" s="15">
        <v>63147.28</v>
      </c>
      <c r="I1768" s="30">
        <v>1032.75</v>
      </c>
      <c r="J1768" s="30">
        <v>317.25</v>
      </c>
      <c r="K1768" s="15">
        <v>0.5</v>
      </c>
      <c r="L1768" s="130">
        <v>5</v>
      </c>
    </row>
    <row r="1769" spans="1:12" x14ac:dyDescent="0.2">
      <c r="A1769" s="129">
        <v>30</v>
      </c>
      <c r="B1769" s="15" t="s">
        <v>329</v>
      </c>
      <c r="C1769" s="15">
        <v>5008</v>
      </c>
      <c r="D1769" s="15">
        <v>28126</v>
      </c>
      <c r="E1769" s="15" t="s">
        <v>386</v>
      </c>
      <c r="F1769" s="15">
        <v>275279</v>
      </c>
      <c r="G1769" s="15" t="s">
        <v>331</v>
      </c>
      <c r="H1769" s="15">
        <v>63147.28</v>
      </c>
      <c r="I1769" s="30">
        <v>1799.28</v>
      </c>
      <c r="J1769" s="30">
        <v>552.72</v>
      </c>
      <c r="K1769" s="15">
        <v>0.88</v>
      </c>
      <c r="L1769" s="130">
        <v>10</v>
      </c>
    </row>
    <row r="1770" spans="1:12" x14ac:dyDescent="0.2">
      <c r="A1770" s="129">
        <v>30</v>
      </c>
      <c r="B1770" s="15" t="s">
        <v>329</v>
      </c>
      <c r="C1770" s="15">
        <v>5008</v>
      </c>
      <c r="D1770" s="15">
        <v>28126</v>
      </c>
      <c r="E1770" s="15" t="s">
        <v>386</v>
      </c>
      <c r="F1770" s="15">
        <v>275279</v>
      </c>
      <c r="G1770" s="15" t="s">
        <v>333</v>
      </c>
      <c r="H1770" s="15">
        <v>63147.28</v>
      </c>
      <c r="I1770" s="30">
        <v>2166.48</v>
      </c>
      <c r="J1770" s="30">
        <v>665.52</v>
      </c>
      <c r="K1770" s="15">
        <v>1.05</v>
      </c>
      <c r="L1770" s="130">
        <v>10</v>
      </c>
    </row>
    <row r="1771" spans="1:12" x14ac:dyDescent="0.2">
      <c r="A1771" s="129">
        <v>30</v>
      </c>
      <c r="B1771" s="15" t="s">
        <v>329</v>
      </c>
      <c r="C1771" s="15">
        <v>5008</v>
      </c>
      <c r="D1771" s="15">
        <v>28126</v>
      </c>
      <c r="E1771" s="15" t="s">
        <v>386</v>
      </c>
      <c r="F1771" s="15">
        <v>275282</v>
      </c>
      <c r="G1771" s="15" t="s">
        <v>339</v>
      </c>
      <c r="H1771" s="15">
        <v>24274.53</v>
      </c>
      <c r="I1771" s="30">
        <v>1299.8900000000001</v>
      </c>
      <c r="J1771" s="30">
        <v>144.43</v>
      </c>
      <c r="K1771" s="15">
        <v>0.59</v>
      </c>
      <c r="L1771" s="130">
        <v>6</v>
      </c>
    </row>
    <row r="1772" spans="1:12" x14ac:dyDescent="0.2">
      <c r="A1772" s="129">
        <v>30</v>
      </c>
      <c r="B1772" s="15" t="s">
        <v>329</v>
      </c>
      <c r="C1772" s="15">
        <v>5008</v>
      </c>
      <c r="D1772" s="15">
        <v>28126</v>
      </c>
      <c r="E1772" s="15" t="s">
        <v>386</v>
      </c>
      <c r="F1772" s="15">
        <v>275282</v>
      </c>
      <c r="G1772" s="15" t="s">
        <v>111</v>
      </c>
      <c r="H1772" s="15">
        <v>24274.53</v>
      </c>
      <c r="I1772" s="30">
        <v>665.55</v>
      </c>
      <c r="J1772" s="30">
        <v>73.95</v>
      </c>
      <c r="K1772" s="15">
        <v>0.3</v>
      </c>
      <c r="L1772" s="130">
        <v>5</v>
      </c>
    </row>
    <row r="1773" spans="1:12" x14ac:dyDescent="0.2">
      <c r="A1773" s="129">
        <v>30</v>
      </c>
      <c r="B1773" s="15" t="s">
        <v>329</v>
      </c>
      <c r="C1773" s="15">
        <v>5008</v>
      </c>
      <c r="D1773" s="15">
        <v>28126</v>
      </c>
      <c r="E1773" s="15" t="s">
        <v>386</v>
      </c>
      <c r="F1773" s="15">
        <v>275284</v>
      </c>
      <c r="G1773" s="15" t="s">
        <v>123</v>
      </c>
      <c r="H1773" s="15">
        <v>42856.959999999999</v>
      </c>
      <c r="I1773" s="30">
        <v>649.94000000000005</v>
      </c>
      <c r="J1773" s="30">
        <v>72.22</v>
      </c>
      <c r="K1773" s="15">
        <v>0.17</v>
      </c>
      <c r="L1773" s="130">
        <v>3</v>
      </c>
    </row>
    <row r="1774" spans="1:12" x14ac:dyDescent="0.2">
      <c r="A1774" s="129">
        <v>30</v>
      </c>
      <c r="B1774" s="15" t="s">
        <v>329</v>
      </c>
      <c r="C1774" s="15">
        <v>5008</v>
      </c>
      <c r="D1774" s="15">
        <v>28126</v>
      </c>
      <c r="E1774" s="15" t="s">
        <v>386</v>
      </c>
      <c r="F1774" s="15">
        <v>275284</v>
      </c>
      <c r="G1774" s="15" t="s">
        <v>331</v>
      </c>
      <c r="H1774" s="15">
        <v>42856.959999999999</v>
      </c>
      <c r="I1774" s="30">
        <v>1946.16</v>
      </c>
      <c r="J1774" s="30">
        <v>216.24</v>
      </c>
      <c r="K1774" s="15">
        <v>0.5</v>
      </c>
      <c r="L1774" s="130">
        <v>10</v>
      </c>
    </row>
    <row r="1775" spans="1:12" x14ac:dyDescent="0.2">
      <c r="A1775" s="129">
        <v>30</v>
      </c>
      <c r="B1775" s="15" t="s">
        <v>329</v>
      </c>
      <c r="C1775" s="15">
        <v>5008</v>
      </c>
      <c r="D1775" s="15">
        <v>28126</v>
      </c>
      <c r="E1775" s="15" t="s">
        <v>386</v>
      </c>
      <c r="F1775" s="15">
        <v>275284</v>
      </c>
      <c r="G1775" s="15" t="s">
        <v>333</v>
      </c>
      <c r="H1775" s="15">
        <v>42856.959999999999</v>
      </c>
      <c r="I1775" s="30">
        <v>4810.32</v>
      </c>
      <c r="J1775" s="30">
        <v>534.48</v>
      </c>
      <c r="K1775" s="15">
        <v>1.25</v>
      </c>
      <c r="L1775" s="130">
        <v>20</v>
      </c>
    </row>
    <row r="1776" spans="1:12" x14ac:dyDescent="0.2">
      <c r="A1776" s="129">
        <v>30</v>
      </c>
      <c r="B1776" s="15" t="s">
        <v>329</v>
      </c>
      <c r="C1776" s="15">
        <v>5008</v>
      </c>
      <c r="D1776" s="15">
        <v>28126</v>
      </c>
      <c r="E1776" s="15" t="s">
        <v>386</v>
      </c>
      <c r="F1776" s="15">
        <v>275574</v>
      </c>
      <c r="G1776" s="15" t="s">
        <v>332</v>
      </c>
      <c r="H1776" s="15">
        <v>1342.86</v>
      </c>
      <c r="I1776" s="30">
        <v>1167.7</v>
      </c>
      <c r="J1776" s="30">
        <v>129.74</v>
      </c>
      <c r="K1776" s="15">
        <v>9.66</v>
      </c>
      <c r="L1776" s="130">
        <v>6</v>
      </c>
    </row>
    <row r="1777" spans="1:12" x14ac:dyDescent="0.2">
      <c r="A1777" s="129">
        <v>30</v>
      </c>
      <c r="B1777" s="15" t="s">
        <v>329</v>
      </c>
      <c r="C1777" s="15">
        <v>5008</v>
      </c>
      <c r="D1777" s="15">
        <v>2031</v>
      </c>
      <c r="E1777" s="15" t="s">
        <v>335</v>
      </c>
      <c r="F1777" s="15">
        <v>277817</v>
      </c>
      <c r="G1777" s="15" t="s">
        <v>332</v>
      </c>
      <c r="H1777" s="15">
        <v>12723.65</v>
      </c>
      <c r="I1777" s="30">
        <v>389.23</v>
      </c>
      <c r="J1777" s="30">
        <v>119.56</v>
      </c>
      <c r="K1777" s="15">
        <v>0.94</v>
      </c>
      <c r="L1777" s="130">
        <v>2</v>
      </c>
    </row>
    <row r="1778" spans="1:12" x14ac:dyDescent="0.2">
      <c r="A1778" s="129">
        <v>30</v>
      </c>
      <c r="B1778" s="15" t="s">
        <v>329</v>
      </c>
      <c r="C1778" s="15">
        <v>5008</v>
      </c>
      <c r="D1778" s="15">
        <v>2031</v>
      </c>
      <c r="E1778" s="15" t="s">
        <v>335</v>
      </c>
      <c r="F1778" s="15">
        <v>277817</v>
      </c>
      <c r="G1778" s="15" t="s">
        <v>111</v>
      </c>
      <c r="H1778" s="15">
        <v>12723.65</v>
      </c>
      <c r="I1778" s="30">
        <v>399.33</v>
      </c>
      <c r="J1778" s="30">
        <v>122.67</v>
      </c>
      <c r="K1778" s="15">
        <v>0.96</v>
      </c>
      <c r="L1778" s="130">
        <v>3</v>
      </c>
    </row>
    <row r="1779" spans="1:12" x14ac:dyDescent="0.2">
      <c r="A1779" s="129">
        <v>30</v>
      </c>
      <c r="B1779" s="15" t="s">
        <v>329</v>
      </c>
      <c r="C1779" s="15">
        <v>5008</v>
      </c>
      <c r="D1779" s="15">
        <v>2031</v>
      </c>
      <c r="E1779" s="15" t="s">
        <v>335</v>
      </c>
      <c r="F1779" s="15">
        <v>277818</v>
      </c>
      <c r="G1779" s="15" t="s">
        <v>123</v>
      </c>
      <c r="H1779" s="15">
        <v>7619.69</v>
      </c>
      <c r="I1779" s="30">
        <v>433.3</v>
      </c>
      <c r="J1779" s="30">
        <v>48.14</v>
      </c>
      <c r="K1779" s="15">
        <v>0.63</v>
      </c>
      <c r="L1779" s="130">
        <v>2</v>
      </c>
    </row>
    <row r="1780" spans="1:12" x14ac:dyDescent="0.2">
      <c r="A1780" s="129">
        <v>30</v>
      </c>
      <c r="B1780" s="15" t="s">
        <v>329</v>
      </c>
      <c r="C1780" s="15">
        <v>5008</v>
      </c>
      <c r="D1780" s="15">
        <v>2031</v>
      </c>
      <c r="E1780" s="15" t="s">
        <v>335</v>
      </c>
      <c r="F1780" s="15">
        <v>277818</v>
      </c>
      <c r="G1780" s="15" t="s">
        <v>332</v>
      </c>
      <c r="H1780" s="15">
        <v>7619.69</v>
      </c>
      <c r="I1780" s="30">
        <v>389.23</v>
      </c>
      <c r="J1780" s="30">
        <v>43.25</v>
      </c>
      <c r="K1780" s="15">
        <v>0.56999999999999995</v>
      </c>
      <c r="L1780" s="130">
        <v>2</v>
      </c>
    </row>
    <row r="1781" spans="1:12" x14ac:dyDescent="0.2">
      <c r="A1781" s="129">
        <v>30</v>
      </c>
      <c r="B1781" s="15" t="s">
        <v>329</v>
      </c>
      <c r="C1781" s="15">
        <v>5008</v>
      </c>
      <c r="D1781" s="15">
        <v>2031</v>
      </c>
      <c r="E1781" s="15" t="s">
        <v>335</v>
      </c>
      <c r="F1781" s="15">
        <v>277818</v>
      </c>
      <c r="G1781" s="15" t="s">
        <v>111</v>
      </c>
      <c r="H1781" s="15">
        <v>7619.69</v>
      </c>
      <c r="I1781" s="30">
        <v>399.33</v>
      </c>
      <c r="J1781" s="30">
        <v>44.37</v>
      </c>
      <c r="K1781" s="15">
        <v>0.57999999999999996</v>
      </c>
      <c r="L1781" s="130">
        <v>3</v>
      </c>
    </row>
    <row r="1782" spans="1:12" x14ac:dyDescent="0.2">
      <c r="A1782" s="129">
        <v>30</v>
      </c>
      <c r="B1782" s="15" t="s">
        <v>329</v>
      </c>
      <c r="C1782" s="15">
        <v>5008</v>
      </c>
      <c r="D1782" s="15">
        <v>35010</v>
      </c>
      <c r="E1782" s="15" t="s">
        <v>399</v>
      </c>
      <c r="F1782" s="15">
        <v>274653</v>
      </c>
      <c r="G1782" s="15" t="s">
        <v>123</v>
      </c>
      <c r="H1782" s="15">
        <v>50794.19</v>
      </c>
      <c r="I1782" s="30">
        <v>2065.5</v>
      </c>
      <c r="J1782" s="30">
        <v>229.5</v>
      </c>
      <c r="K1782" s="15">
        <v>0.45</v>
      </c>
      <c r="L1782" s="130">
        <v>10</v>
      </c>
    </row>
    <row r="1783" spans="1:12" x14ac:dyDescent="0.2">
      <c r="A1783" s="129">
        <v>30</v>
      </c>
      <c r="B1783" s="15" t="s">
        <v>329</v>
      </c>
      <c r="C1783" s="15">
        <v>5008</v>
      </c>
      <c r="D1783" s="15">
        <v>35010</v>
      </c>
      <c r="E1783" s="15" t="s">
        <v>399</v>
      </c>
      <c r="F1783" s="15">
        <v>274653</v>
      </c>
      <c r="G1783" s="15" t="s">
        <v>131</v>
      </c>
      <c r="H1783" s="15">
        <v>50794.19</v>
      </c>
      <c r="I1783" s="30">
        <v>619.65</v>
      </c>
      <c r="J1783" s="30">
        <v>68.849999999999994</v>
      </c>
      <c r="K1783" s="15">
        <v>0.14000000000000001</v>
      </c>
      <c r="L1783" s="130">
        <v>3</v>
      </c>
    </row>
    <row r="1784" spans="1:12" x14ac:dyDescent="0.2">
      <c r="A1784" s="129">
        <v>30</v>
      </c>
      <c r="B1784" s="15" t="s">
        <v>329</v>
      </c>
      <c r="C1784" s="15">
        <v>5008</v>
      </c>
      <c r="D1784" s="15">
        <v>35010</v>
      </c>
      <c r="E1784" s="15" t="s">
        <v>399</v>
      </c>
      <c r="F1784" s="15">
        <v>274653</v>
      </c>
      <c r="G1784" s="15" t="s">
        <v>331</v>
      </c>
      <c r="H1784" s="15">
        <v>50794.19</v>
      </c>
      <c r="I1784" s="30">
        <v>3598.56</v>
      </c>
      <c r="J1784" s="30">
        <v>399.84</v>
      </c>
      <c r="K1784" s="15">
        <v>0.79</v>
      </c>
      <c r="L1784" s="130">
        <v>20</v>
      </c>
    </row>
    <row r="1785" spans="1:12" x14ac:dyDescent="0.2">
      <c r="A1785" s="129">
        <v>30</v>
      </c>
      <c r="B1785" s="15" t="s">
        <v>329</v>
      </c>
      <c r="C1785" s="15">
        <v>5008</v>
      </c>
      <c r="D1785" s="15">
        <v>35010</v>
      </c>
      <c r="E1785" s="15" t="s">
        <v>399</v>
      </c>
      <c r="F1785" s="15">
        <v>274653</v>
      </c>
      <c r="G1785" s="15" t="s">
        <v>332</v>
      </c>
      <c r="H1785" s="15">
        <v>50794.19</v>
      </c>
      <c r="I1785" s="30">
        <v>1799.28</v>
      </c>
      <c r="J1785" s="30">
        <v>199.92</v>
      </c>
      <c r="K1785" s="15">
        <v>0.39</v>
      </c>
      <c r="L1785" s="130">
        <v>10</v>
      </c>
    </row>
    <row r="1786" spans="1:12" x14ac:dyDescent="0.2">
      <c r="A1786" s="129">
        <v>30</v>
      </c>
      <c r="B1786" s="15" t="s">
        <v>329</v>
      </c>
      <c r="C1786" s="15">
        <v>5008</v>
      </c>
      <c r="D1786" s="15">
        <v>35010</v>
      </c>
      <c r="E1786" s="15" t="s">
        <v>399</v>
      </c>
      <c r="F1786" s="15">
        <v>274653</v>
      </c>
      <c r="G1786" s="15" t="s">
        <v>127</v>
      </c>
      <c r="H1786" s="15">
        <v>50794.19</v>
      </c>
      <c r="I1786" s="30">
        <v>945.54</v>
      </c>
      <c r="J1786" s="30">
        <v>105.06</v>
      </c>
      <c r="K1786" s="15">
        <v>0.21</v>
      </c>
      <c r="L1786" s="130">
        <v>5</v>
      </c>
    </row>
    <row r="1787" spans="1:12" x14ac:dyDescent="0.2">
      <c r="A1787" s="129">
        <v>30</v>
      </c>
      <c r="B1787" s="15" t="s">
        <v>329</v>
      </c>
      <c r="C1787" s="15">
        <v>5008</v>
      </c>
      <c r="D1787" s="15">
        <v>35010</v>
      </c>
      <c r="E1787" s="15" t="s">
        <v>399</v>
      </c>
      <c r="F1787" s="15">
        <v>274653</v>
      </c>
      <c r="G1787" s="15" t="s">
        <v>339</v>
      </c>
      <c r="H1787" s="15">
        <v>50794.19</v>
      </c>
      <c r="I1787" s="30">
        <v>433.3</v>
      </c>
      <c r="J1787" s="30">
        <v>48.14</v>
      </c>
      <c r="K1787" s="15">
        <v>0.09</v>
      </c>
      <c r="L1787" s="130">
        <v>2</v>
      </c>
    </row>
    <row r="1788" spans="1:12" x14ac:dyDescent="0.2">
      <c r="A1788" s="129">
        <v>30</v>
      </c>
      <c r="B1788" s="15" t="s">
        <v>329</v>
      </c>
      <c r="C1788" s="15">
        <v>5008</v>
      </c>
      <c r="D1788" s="15">
        <v>35010</v>
      </c>
      <c r="E1788" s="15" t="s">
        <v>399</v>
      </c>
      <c r="F1788" s="15">
        <v>274653</v>
      </c>
      <c r="G1788" s="15" t="s">
        <v>111</v>
      </c>
      <c r="H1788" s="15">
        <v>50794.19</v>
      </c>
      <c r="I1788" s="30">
        <v>1331.1</v>
      </c>
      <c r="J1788" s="30">
        <v>147.9</v>
      </c>
      <c r="K1788" s="15">
        <v>0.28999999999999998</v>
      </c>
      <c r="L1788" s="130">
        <v>10</v>
      </c>
    </row>
    <row r="1789" spans="1:12" x14ac:dyDescent="0.2">
      <c r="A1789" s="129">
        <v>30</v>
      </c>
      <c r="B1789" s="15" t="s">
        <v>329</v>
      </c>
      <c r="C1789" s="15">
        <v>5008</v>
      </c>
      <c r="D1789" s="15">
        <v>35206</v>
      </c>
      <c r="E1789" s="15" t="s">
        <v>402</v>
      </c>
      <c r="F1789" s="15">
        <v>277970</v>
      </c>
      <c r="G1789" s="15" t="s">
        <v>123</v>
      </c>
      <c r="H1789" s="15">
        <v>6572.32</v>
      </c>
      <c r="I1789" s="30">
        <v>1083.24</v>
      </c>
      <c r="J1789" s="30">
        <v>120.36</v>
      </c>
      <c r="K1789" s="15">
        <v>1.83</v>
      </c>
      <c r="L1789" s="130">
        <v>5</v>
      </c>
    </row>
    <row r="1790" spans="1:12" x14ac:dyDescent="0.2">
      <c r="A1790" s="129">
        <v>30</v>
      </c>
      <c r="B1790" s="15" t="s">
        <v>329</v>
      </c>
      <c r="C1790" s="15">
        <v>5008</v>
      </c>
      <c r="D1790" s="15">
        <v>35206</v>
      </c>
      <c r="E1790" s="15" t="s">
        <v>402</v>
      </c>
      <c r="F1790" s="15">
        <v>277970</v>
      </c>
      <c r="G1790" s="15" t="s">
        <v>331</v>
      </c>
      <c r="H1790" s="15">
        <v>6572.32</v>
      </c>
      <c r="I1790" s="30">
        <v>1946.16</v>
      </c>
      <c r="J1790" s="30">
        <v>216.24</v>
      </c>
      <c r="K1790" s="15">
        <v>3.29</v>
      </c>
      <c r="L1790" s="130">
        <v>10</v>
      </c>
    </row>
    <row r="1791" spans="1:12" x14ac:dyDescent="0.2">
      <c r="A1791" s="129">
        <v>30</v>
      </c>
      <c r="B1791" s="15" t="s">
        <v>329</v>
      </c>
      <c r="C1791" s="15">
        <v>5008</v>
      </c>
      <c r="D1791" s="15">
        <v>35206</v>
      </c>
      <c r="E1791" s="15" t="s">
        <v>402</v>
      </c>
      <c r="F1791" s="15">
        <v>277970</v>
      </c>
      <c r="G1791" s="15" t="s">
        <v>332</v>
      </c>
      <c r="H1791" s="15">
        <v>6572.32</v>
      </c>
      <c r="I1791" s="30">
        <v>1946.16</v>
      </c>
      <c r="J1791" s="30">
        <v>216.24</v>
      </c>
      <c r="K1791" s="15">
        <v>3.29</v>
      </c>
      <c r="L1791" s="130">
        <v>10</v>
      </c>
    </row>
    <row r="1792" spans="1:12" x14ac:dyDescent="0.2">
      <c r="A1792" s="129">
        <v>30</v>
      </c>
      <c r="B1792" s="15" t="s">
        <v>329</v>
      </c>
      <c r="C1792" s="15">
        <v>5008</v>
      </c>
      <c r="D1792" s="15">
        <v>35202</v>
      </c>
      <c r="E1792" s="15" t="s">
        <v>402</v>
      </c>
      <c r="F1792" s="15">
        <v>278046</v>
      </c>
      <c r="G1792" s="15" t="s">
        <v>123</v>
      </c>
      <c r="H1792" s="15">
        <v>14495.93</v>
      </c>
      <c r="I1792" s="30">
        <v>1083.24</v>
      </c>
      <c r="J1792" s="30">
        <v>120.36</v>
      </c>
      <c r="K1792" s="15">
        <v>0.83</v>
      </c>
      <c r="L1792" s="130">
        <v>5</v>
      </c>
    </row>
    <row r="1793" spans="1:12" x14ac:dyDescent="0.2">
      <c r="A1793" s="129">
        <v>30</v>
      </c>
      <c r="B1793" s="15" t="s">
        <v>329</v>
      </c>
      <c r="C1793" s="15">
        <v>5008</v>
      </c>
      <c r="D1793" s="15">
        <v>35202</v>
      </c>
      <c r="E1793" s="15" t="s">
        <v>402</v>
      </c>
      <c r="F1793" s="15">
        <v>278046</v>
      </c>
      <c r="G1793" s="15" t="s">
        <v>331</v>
      </c>
      <c r="H1793" s="15">
        <v>14495.93</v>
      </c>
      <c r="I1793" s="30">
        <v>973.08</v>
      </c>
      <c r="J1793" s="30">
        <v>108.12</v>
      </c>
      <c r="K1793" s="15">
        <v>0.75</v>
      </c>
      <c r="L1793" s="130">
        <v>5</v>
      </c>
    </row>
    <row r="1794" spans="1:12" x14ac:dyDescent="0.2">
      <c r="A1794" s="129">
        <v>30</v>
      </c>
      <c r="B1794" s="15" t="s">
        <v>329</v>
      </c>
      <c r="C1794" s="15">
        <v>5008</v>
      </c>
      <c r="D1794" s="15">
        <v>35202</v>
      </c>
      <c r="E1794" s="15" t="s">
        <v>402</v>
      </c>
      <c r="F1794" s="15">
        <v>278046</v>
      </c>
      <c r="G1794" s="15" t="s">
        <v>332</v>
      </c>
      <c r="H1794" s="15">
        <v>14495.93</v>
      </c>
      <c r="I1794" s="30">
        <v>973.08</v>
      </c>
      <c r="J1794" s="30">
        <v>108.12</v>
      </c>
      <c r="K1794" s="15">
        <v>0.75</v>
      </c>
      <c r="L1794" s="130">
        <v>5</v>
      </c>
    </row>
    <row r="1795" spans="1:12" x14ac:dyDescent="0.2">
      <c r="A1795" s="129">
        <v>30</v>
      </c>
      <c r="B1795" s="15" t="s">
        <v>329</v>
      </c>
      <c r="C1795" s="15">
        <v>5008</v>
      </c>
      <c r="D1795" s="15">
        <v>35202</v>
      </c>
      <c r="E1795" s="15" t="s">
        <v>402</v>
      </c>
      <c r="F1795" s="15">
        <v>278046</v>
      </c>
      <c r="G1795" s="15" t="s">
        <v>111</v>
      </c>
      <c r="H1795" s="15">
        <v>14495.93</v>
      </c>
      <c r="I1795" s="30">
        <v>399.33</v>
      </c>
      <c r="J1795" s="30">
        <v>44.37</v>
      </c>
      <c r="K1795" s="15">
        <v>0.31</v>
      </c>
      <c r="L1795" s="130">
        <v>3</v>
      </c>
    </row>
    <row r="1796" spans="1:12" x14ac:dyDescent="0.2">
      <c r="A1796" s="129">
        <v>30</v>
      </c>
      <c r="B1796" s="15" t="s">
        <v>329</v>
      </c>
      <c r="C1796" s="15">
        <v>5008</v>
      </c>
      <c r="D1796" s="15">
        <v>30001</v>
      </c>
      <c r="E1796" s="15" t="s">
        <v>388</v>
      </c>
      <c r="F1796" s="15">
        <v>276521</v>
      </c>
      <c r="G1796" s="15" t="s">
        <v>123</v>
      </c>
      <c r="H1796" s="15">
        <v>52883.3</v>
      </c>
      <c r="I1796" s="30">
        <v>433.3</v>
      </c>
      <c r="J1796" s="30">
        <v>48.14</v>
      </c>
      <c r="K1796" s="15">
        <v>0.09</v>
      </c>
      <c r="L1796" s="130">
        <v>2</v>
      </c>
    </row>
    <row r="1797" spans="1:12" x14ac:dyDescent="0.2">
      <c r="A1797" s="129">
        <v>30</v>
      </c>
      <c r="B1797" s="15" t="s">
        <v>329</v>
      </c>
      <c r="C1797" s="15">
        <v>5008</v>
      </c>
      <c r="D1797" s="15">
        <v>30001</v>
      </c>
      <c r="E1797" s="15" t="s">
        <v>388</v>
      </c>
      <c r="F1797" s="15">
        <v>276521</v>
      </c>
      <c r="G1797" s="15" t="s">
        <v>331</v>
      </c>
      <c r="H1797" s="15">
        <v>52883.3</v>
      </c>
      <c r="I1797" s="30">
        <v>1946.16</v>
      </c>
      <c r="J1797" s="30">
        <v>216.24</v>
      </c>
      <c r="K1797" s="15">
        <v>0.41</v>
      </c>
      <c r="L1797" s="130">
        <v>10</v>
      </c>
    </row>
    <row r="1798" spans="1:12" x14ac:dyDescent="0.2">
      <c r="A1798" s="129">
        <v>30</v>
      </c>
      <c r="B1798" s="15" t="s">
        <v>329</v>
      </c>
      <c r="C1798" s="15">
        <v>5008</v>
      </c>
      <c r="D1798" s="15">
        <v>30001</v>
      </c>
      <c r="E1798" s="15" t="s">
        <v>388</v>
      </c>
      <c r="F1798" s="15">
        <v>276521</v>
      </c>
      <c r="G1798" s="15" t="s">
        <v>332</v>
      </c>
      <c r="H1798" s="15">
        <v>52883.3</v>
      </c>
      <c r="I1798" s="30">
        <v>973.08</v>
      </c>
      <c r="J1798" s="30">
        <v>108.12</v>
      </c>
      <c r="K1798" s="15">
        <v>0.2</v>
      </c>
      <c r="L1798" s="130">
        <v>5</v>
      </c>
    </row>
    <row r="1799" spans="1:12" x14ac:dyDescent="0.2">
      <c r="A1799" s="129">
        <v>30</v>
      </c>
      <c r="B1799" s="15" t="s">
        <v>329</v>
      </c>
      <c r="C1799" s="15">
        <v>5008</v>
      </c>
      <c r="D1799" s="15">
        <v>30001</v>
      </c>
      <c r="E1799" s="15" t="s">
        <v>388</v>
      </c>
      <c r="F1799" s="15">
        <v>276521</v>
      </c>
      <c r="G1799" s="15" t="s">
        <v>127</v>
      </c>
      <c r="H1799" s="15">
        <v>52883.3</v>
      </c>
      <c r="I1799" s="30">
        <v>1051.1099999999999</v>
      </c>
      <c r="J1799" s="30">
        <v>116.79</v>
      </c>
      <c r="K1799" s="15">
        <v>0.22</v>
      </c>
      <c r="L1799" s="130">
        <v>5</v>
      </c>
    </row>
    <row r="1800" spans="1:12" x14ac:dyDescent="0.2">
      <c r="A1800" s="129">
        <v>30</v>
      </c>
      <c r="B1800" s="15" t="s">
        <v>329</v>
      </c>
      <c r="C1800" s="15">
        <v>5008</v>
      </c>
      <c r="D1800" s="15">
        <v>30001</v>
      </c>
      <c r="E1800" s="15" t="s">
        <v>388</v>
      </c>
      <c r="F1800" s="15">
        <v>276521</v>
      </c>
      <c r="G1800" s="15" t="s">
        <v>339</v>
      </c>
      <c r="H1800" s="15">
        <v>52883.3</v>
      </c>
      <c r="I1800" s="30">
        <v>2405.16</v>
      </c>
      <c r="J1800" s="30">
        <v>267.24</v>
      </c>
      <c r="K1800" s="15">
        <v>0.51</v>
      </c>
      <c r="L1800" s="130">
        <v>10</v>
      </c>
    </row>
    <row r="1801" spans="1:12" x14ac:dyDescent="0.2">
      <c r="A1801" s="129">
        <v>30</v>
      </c>
      <c r="B1801" s="15" t="s">
        <v>329</v>
      </c>
      <c r="C1801" s="15">
        <v>5008</v>
      </c>
      <c r="D1801" s="15">
        <v>30001</v>
      </c>
      <c r="E1801" s="15" t="s">
        <v>388</v>
      </c>
      <c r="F1801" s="15">
        <v>276521</v>
      </c>
      <c r="G1801" s="15" t="s">
        <v>333</v>
      </c>
      <c r="H1801" s="15">
        <v>52883.3</v>
      </c>
      <c r="I1801" s="30">
        <v>2405.16</v>
      </c>
      <c r="J1801" s="30">
        <v>267.24</v>
      </c>
      <c r="K1801" s="15">
        <v>0.51</v>
      </c>
      <c r="L1801" s="130">
        <v>10</v>
      </c>
    </row>
    <row r="1802" spans="1:12" x14ac:dyDescent="0.2">
      <c r="A1802" s="129">
        <v>30</v>
      </c>
      <c r="B1802" s="15" t="s">
        <v>329</v>
      </c>
      <c r="C1802" s="15">
        <v>5008</v>
      </c>
      <c r="D1802" s="15">
        <v>13000</v>
      </c>
      <c r="E1802" s="15" t="s">
        <v>354</v>
      </c>
      <c r="F1802" s="15">
        <v>275401</v>
      </c>
      <c r="G1802" s="15" t="s">
        <v>332</v>
      </c>
      <c r="H1802" s="15">
        <v>14826.43</v>
      </c>
      <c r="I1802" s="30">
        <v>179.92</v>
      </c>
      <c r="J1802" s="30">
        <v>55.27</v>
      </c>
      <c r="K1802" s="15">
        <v>0.37</v>
      </c>
      <c r="L1802" s="130">
        <v>1</v>
      </c>
    </row>
    <row r="1803" spans="1:12" x14ac:dyDescent="0.2">
      <c r="A1803" s="129">
        <v>30</v>
      </c>
      <c r="B1803" s="15" t="s">
        <v>329</v>
      </c>
      <c r="C1803" s="15">
        <v>5008</v>
      </c>
      <c r="D1803" s="15">
        <v>13000</v>
      </c>
      <c r="E1803" s="15" t="s">
        <v>354</v>
      </c>
      <c r="F1803" s="15">
        <v>276533</v>
      </c>
      <c r="G1803" s="15" t="s">
        <v>331</v>
      </c>
      <c r="H1803" s="15">
        <v>3670.56</v>
      </c>
      <c r="I1803" s="30">
        <v>179.92</v>
      </c>
      <c r="J1803" s="30">
        <v>55.27</v>
      </c>
      <c r="K1803" s="15">
        <v>1.51</v>
      </c>
      <c r="L1803" s="130">
        <v>1</v>
      </c>
    </row>
    <row r="1804" spans="1:12" x14ac:dyDescent="0.2">
      <c r="A1804" s="129">
        <v>30</v>
      </c>
      <c r="B1804" s="15" t="s">
        <v>329</v>
      </c>
      <c r="C1804" s="15">
        <v>5008</v>
      </c>
      <c r="D1804" s="15">
        <v>13000</v>
      </c>
      <c r="E1804" s="15" t="s">
        <v>354</v>
      </c>
      <c r="F1804" s="15">
        <v>276533</v>
      </c>
      <c r="G1804" s="15" t="s">
        <v>333</v>
      </c>
      <c r="H1804" s="15">
        <v>3670.56</v>
      </c>
      <c r="I1804" s="30">
        <v>433.29</v>
      </c>
      <c r="J1804" s="30">
        <v>133.1</v>
      </c>
      <c r="K1804" s="15">
        <v>3.63</v>
      </c>
      <c r="L1804" s="130">
        <v>2</v>
      </c>
    </row>
    <row r="1805" spans="1:12" x14ac:dyDescent="0.2">
      <c r="A1805" s="129">
        <v>30</v>
      </c>
      <c r="B1805" s="15" t="s">
        <v>329</v>
      </c>
      <c r="C1805" s="15">
        <v>5008</v>
      </c>
      <c r="D1805" s="15">
        <v>9080</v>
      </c>
      <c r="E1805" s="15" t="s">
        <v>348</v>
      </c>
      <c r="F1805" s="15">
        <v>274091</v>
      </c>
      <c r="G1805" s="15" t="s">
        <v>331</v>
      </c>
      <c r="H1805" s="15">
        <v>24108.28</v>
      </c>
      <c r="I1805" s="30">
        <v>1079.57</v>
      </c>
      <c r="J1805" s="30">
        <v>119.95</v>
      </c>
      <c r="K1805" s="15">
        <v>0.5</v>
      </c>
      <c r="L1805" s="130">
        <v>6</v>
      </c>
    </row>
    <row r="1806" spans="1:12" x14ac:dyDescent="0.2">
      <c r="A1806" s="129">
        <v>30</v>
      </c>
      <c r="B1806" s="15" t="s">
        <v>329</v>
      </c>
      <c r="C1806" s="15">
        <v>5008</v>
      </c>
      <c r="D1806" s="15">
        <v>9080</v>
      </c>
      <c r="E1806" s="15" t="s">
        <v>348</v>
      </c>
      <c r="F1806" s="15">
        <v>274091</v>
      </c>
      <c r="G1806" s="15" t="s">
        <v>127</v>
      </c>
      <c r="H1806" s="15">
        <v>24108.28</v>
      </c>
      <c r="I1806" s="30">
        <v>756.43</v>
      </c>
      <c r="J1806" s="30">
        <v>84.05</v>
      </c>
      <c r="K1806" s="15">
        <v>0.35</v>
      </c>
      <c r="L1806" s="130">
        <v>4</v>
      </c>
    </row>
    <row r="1807" spans="1:12" x14ac:dyDescent="0.2">
      <c r="A1807" s="129">
        <v>30</v>
      </c>
      <c r="B1807" s="15" t="s">
        <v>329</v>
      </c>
      <c r="C1807" s="15">
        <v>5008</v>
      </c>
      <c r="D1807" s="15">
        <v>9080</v>
      </c>
      <c r="E1807" s="15" t="s">
        <v>348</v>
      </c>
      <c r="F1807" s="15">
        <v>275520</v>
      </c>
      <c r="G1807" s="15" t="s">
        <v>331</v>
      </c>
      <c r="H1807" s="15">
        <v>7938.16</v>
      </c>
      <c r="I1807" s="30">
        <v>583.85</v>
      </c>
      <c r="J1807" s="30">
        <v>64.87</v>
      </c>
      <c r="K1807" s="15">
        <v>0.82</v>
      </c>
      <c r="L1807" s="130">
        <v>3</v>
      </c>
    </row>
    <row r="1808" spans="1:12" x14ac:dyDescent="0.2">
      <c r="A1808" s="129">
        <v>30</v>
      </c>
      <c r="B1808" s="15" t="s">
        <v>329</v>
      </c>
      <c r="C1808" s="15">
        <v>5008</v>
      </c>
      <c r="D1808" s="15">
        <v>36901</v>
      </c>
      <c r="E1808" s="15" t="s">
        <v>408</v>
      </c>
      <c r="F1808" s="15">
        <v>277425</v>
      </c>
      <c r="G1808" s="15" t="s">
        <v>123</v>
      </c>
      <c r="H1808" s="15">
        <v>20430.14</v>
      </c>
      <c r="I1808" s="30">
        <v>1083.24</v>
      </c>
      <c r="J1808" s="30">
        <v>120.36</v>
      </c>
      <c r="K1808" s="15">
        <v>0.59</v>
      </c>
      <c r="L1808" s="130">
        <v>5</v>
      </c>
    </row>
    <row r="1809" spans="1:12" x14ac:dyDescent="0.2">
      <c r="A1809" s="129">
        <v>30</v>
      </c>
      <c r="B1809" s="15" t="s">
        <v>329</v>
      </c>
      <c r="C1809" s="15">
        <v>5008</v>
      </c>
      <c r="D1809" s="15">
        <v>9117</v>
      </c>
      <c r="E1809" s="15" t="s">
        <v>349</v>
      </c>
      <c r="F1809" s="15">
        <v>274812</v>
      </c>
      <c r="G1809" s="15" t="s">
        <v>331</v>
      </c>
      <c r="H1809" s="15">
        <v>112644.95</v>
      </c>
      <c r="I1809" s="30">
        <v>5397.84</v>
      </c>
      <c r="J1809" s="30">
        <v>599.76</v>
      </c>
      <c r="K1809" s="15">
        <v>0.53</v>
      </c>
      <c r="L1809" s="130">
        <v>30</v>
      </c>
    </row>
    <row r="1810" spans="1:12" x14ac:dyDescent="0.2">
      <c r="A1810" s="129">
        <v>30</v>
      </c>
      <c r="B1810" s="15" t="s">
        <v>329</v>
      </c>
      <c r="C1810" s="15">
        <v>5008</v>
      </c>
      <c r="D1810" s="15">
        <v>9117</v>
      </c>
      <c r="E1810" s="15" t="s">
        <v>349</v>
      </c>
      <c r="F1810" s="15">
        <v>274812</v>
      </c>
      <c r="G1810" s="15" t="s">
        <v>333</v>
      </c>
      <c r="H1810" s="15">
        <v>112644.95</v>
      </c>
      <c r="I1810" s="30">
        <v>6499.44</v>
      </c>
      <c r="J1810" s="30">
        <v>722.16</v>
      </c>
      <c r="K1810" s="15">
        <v>0.64</v>
      </c>
      <c r="L1810" s="130">
        <v>30</v>
      </c>
    </row>
    <row r="1811" spans="1:12" x14ac:dyDescent="0.2">
      <c r="A1811" s="129">
        <v>30</v>
      </c>
      <c r="B1811" s="15" t="s">
        <v>329</v>
      </c>
      <c r="C1811" s="15">
        <v>5008</v>
      </c>
      <c r="D1811" s="15">
        <v>388805</v>
      </c>
      <c r="E1811" s="15" t="s">
        <v>409</v>
      </c>
      <c r="F1811" s="15">
        <v>274387</v>
      </c>
      <c r="G1811" s="15" t="s">
        <v>123</v>
      </c>
      <c r="H1811" s="15">
        <v>1660.88</v>
      </c>
      <c r="I1811" s="30">
        <v>403.92</v>
      </c>
      <c r="J1811" s="30">
        <v>136.08000000000001</v>
      </c>
      <c r="K1811" s="15">
        <v>8.19</v>
      </c>
      <c r="L1811" s="130">
        <v>2</v>
      </c>
    </row>
    <row r="1812" spans="1:12" x14ac:dyDescent="0.2">
      <c r="A1812" s="129">
        <v>30</v>
      </c>
      <c r="B1812" s="15" t="s">
        <v>329</v>
      </c>
      <c r="C1812" s="15">
        <v>5008</v>
      </c>
      <c r="D1812" s="15">
        <v>388805</v>
      </c>
      <c r="E1812" s="15" t="s">
        <v>409</v>
      </c>
      <c r="F1812" s="15">
        <v>274387</v>
      </c>
      <c r="G1812" s="15" t="s">
        <v>121</v>
      </c>
      <c r="H1812" s="15">
        <v>1660.88</v>
      </c>
      <c r="I1812" s="30">
        <v>403.92</v>
      </c>
      <c r="J1812" s="30">
        <v>136.08000000000001</v>
      </c>
      <c r="K1812" s="15">
        <v>8.19</v>
      </c>
      <c r="L1812" s="130">
        <v>2</v>
      </c>
    </row>
    <row r="1813" spans="1:12" x14ac:dyDescent="0.2">
      <c r="A1813" s="129">
        <v>30</v>
      </c>
      <c r="B1813" s="15" t="s">
        <v>329</v>
      </c>
      <c r="C1813" s="15">
        <v>5008</v>
      </c>
      <c r="D1813" s="15">
        <v>388805</v>
      </c>
      <c r="E1813" s="15" t="s">
        <v>409</v>
      </c>
      <c r="F1813" s="15">
        <v>274387</v>
      </c>
      <c r="G1813" s="15" t="s">
        <v>131</v>
      </c>
      <c r="H1813" s="15">
        <v>1660.88</v>
      </c>
      <c r="I1813" s="30">
        <v>403.92</v>
      </c>
      <c r="J1813" s="30">
        <v>136.08000000000001</v>
      </c>
      <c r="K1813" s="15">
        <v>8.19</v>
      </c>
      <c r="L1813" s="130">
        <v>2</v>
      </c>
    </row>
    <row r="1814" spans="1:12" x14ac:dyDescent="0.2">
      <c r="A1814" s="129">
        <v>30</v>
      </c>
      <c r="B1814" s="15" t="s">
        <v>329</v>
      </c>
      <c r="C1814" s="15">
        <v>5008</v>
      </c>
      <c r="D1814" s="15">
        <v>388805</v>
      </c>
      <c r="E1814" s="15" t="s">
        <v>409</v>
      </c>
      <c r="F1814" s="15">
        <v>274388</v>
      </c>
      <c r="G1814" s="15" t="s">
        <v>127</v>
      </c>
      <c r="H1814" s="15">
        <v>2088.41</v>
      </c>
      <c r="I1814" s="30">
        <v>369.81</v>
      </c>
      <c r="J1814" s="30">
        <v>124.58</v>
      </c>
      <c r="K1814" s="15">
        <v>5.97</v>
      </c>
      <c r="L1814" s="130">
        <v>2</v>
      </c>
    </row>
    <row r="1815" spans="1:12" x14ac:dyDescent="0.2">
      <c r="A1815" s="129">
        <v>30</v>
      </c>
      <c r="B1815" s="15" t="s">
        <v>329</v>
      </c>
      <c r="C1815" s="15">
        <v>5008</v>
      </c>
      <c r="D1815" s="15">
        <v>388805</v>
      </c>
      <c r="E1815" s="15" t="s">
        <v>409</v>
      </c>
      <c r="F1815" s="15">
        <v>274388</v>
      </c>
      <c r="G1815" s="15" t="s">
        <v>119</v>
      </c>
      <c r="H1815" s="15">
        <v>2088.41</v>
      </c>
      <c r="I1815" s="30">
        <v>430.84</v>
      </c>
      <c r="J1815" s="30">
        <v>145.15</v>
      </c>
      <c r="K1815" s="15">
        <v>6.95</v>
      </c>
      <c r="L1815" s="130">
        <v>1</v>
      </c>
    </row>
    <row r="1816" spans="1:12" x14ac:dyDescent="0.2">
      <c r="A1816" s="129">
        <v>30</v>
      </c>
      <c r="B1816" s="15" t="s">
        <v>329</v>
      </c>
      <c r="C1816" s="15">
        <v>5008</v>
      </c>
      <c r="D1816" s="15">
        <v>388805</v>
      </c>
      <c r="E1816" s="15" t="s">
        <v>409</v>
      </c>
      <c r="F1816" s="15">
        <v>274388</v>
      </c>
      <c r="G1816" s="15" t="s">
        <v>111</v>
      </c>
      <c r="H1816" s="15">
        <v>2088.41</v>
      </c>
      <c r="I1816" s="30">
        <v>260.3</v>
      </c>
      <c r="J1816" s="30">
        <v>87.69</v>
      </c>
      <c r="K1816" s="15">
        <v>4.2</v>
      </c>
      <c r="L1816" s="130">
        <v>2</v>
      </c>
    </row>
    <row r="1817" spans="1:12" x14ac:dyDescent="0.2">
      <c r="A1817" s="129">
        <v>30</v>
      </c>
      <c r="B1817" s="15" t="s">
        <v>329</v>
      </c>
      <c r="C1817" s="15">
        <v>5008</v>
      </c>
      <c r="D1817" s="15">
        <v>388802</v>
      </c>
      <c r="E1817" s="15" t="s">
        <v>409</v>
      </c>
      <c r="F1817" s="15">
        <v>275090</v>
      </c>
      <c r="G1817" s="15" t="s">
        <v>123</v>
      </c>
      <c r="H1817" s="15">
        <v>4362.38</v>
      </c>
      <c r="I1817" s="30">
        <v>211.83</v>
      </c>
      <c r="J1817" s="30">
        <v>71.36</v>
      </c>
      <c r="K1817" s="15">
        <v>1.64</v>
      </c>
      <c r="L1817" s="130">
        <v>1</v>
      </c>
    </row>
    <row r="1818" spans="1:12" x14ac:dyDescent="0.2">
      <c r="A1818" s="129">
        <v>30</v>
      </c>
      <c r="B1818" s="15" t="s">
        <v>329</v>
      </c>
      <c r="C1818" s="15">
        <v>5008</v>
      </c>
      <c r="D1818" s="15">
        <v>388802</v>
      </c>
      <c r="E1818" s="15" t="s">
        <v>409</v>
      </c>
      <c r="F1818" s="15">
        <v>275090</v>
      </c>
      <c r="G1818" s="15" t="s">
        <v>117</v>
      </c>
      <c r="H1818" s="15">
        <v>4362.38</v>
      </c>
      <c r="I1818" s="30">
        <v>1884.96</v>
      </c>
      <c r="J1818" s="30">
        <v>635.04</v>
      </c>
      <c r="K1818" s="15">
        <v>14.56</v>
      </c>
      <c r="L1818" s="130">
        <v>4</v>
      </c>
    </row>
    <row r="1819" spans="1:12" x14ac:dyDescent="0.2">
      <c r="A1819" s="129">
        <v>30</v>
      </c>
      <c r="B1819" s="15" t="s">
        <v>329</v>
      </c>
      <c r="C1819" s="15">
        <v>5008</v>
      </c>
      <c r="D1819" s="15">
        <v>388802</v>
      </c>
      <c r="E1819" s="15" t="s">
        <v>409</v>
      </c>
      <c r="F1819" s="15">
        <v>275091</v>
      </c>
      <c r="G1819" s="15" t="s">
        <v>331</v>
      </c>
      <c r="H1819" s="15">
        <v>13928.51</v>
      </c>
      <c r="I1819" s="30">
        <v>380.58</v>
      </c>
      <c r="J1819" s="30">
        <v>128.21</v>
      </c>
      <c r="K1819" s="15">
        <v>0.92</v>
      </c>
      <c r="L1819" s="130">
        <v>2</v>
      </c>
    </row>
    <row r="1820" spans="1:12" x14ac:dyDescent="0.2">
      <c r="A1820" s="129">
        <v>30</v>
      </c>
      <c r="B1820" s="15" t="s">
        <v>329</v>
      </c>
      <c r="C1820" s="15">
        <v>5008</v>
      </c>
      <c r="D1820" s="15">
        <v>388802</v>
      </c>
      <c r="E1820" s="15" t="s">
        <v>409</v>
      </c>
      <c r="F1820" s="15">
        <v>275091</v>
      </c>
      <c r="G1820" s="15" t="s">
        <v>127</v>
      </c>
      <c r="H1820" s="15">
        <v>13928.51</v>
      </c>
      <c r="I1820" s="30">
        <v>411.1</v>
      </c>
      <c r="J1820" s="30">
        <v>138.49</v>
      </c>
      <c r="K1820" s="15">
        <v>0.99</v>
      </c>
      <c r="L1820" s="130">
        <v>2</v>
      </c>
    </row>
    <row r="1821" spans="1:12" x14ac:dyDescent="0.2">
      <c r="A1821" s="129">
        <v>30</v>
      </c>
      <c r="B1821" s="15" t="s">
        <v>329</v>
      </c>
      <c r="C1821" s="15">
        <v>5008</v>
      </c>
      <c r="D1821" s="15">
        <v>388802</v>
      </c>
      <c r="E1821" s="15" t="s">
        <v>409</v>
      </c>
      <c r="F1821" s="15">
        <v>275091</v>
      </c>
      <c r="G1821" s="15" t="s">
        <v>119</v>
      </c>
      <c r="H1821" s="15">
        <v>13928.51</v>
      </c>
      <c r="I1821" s="30">
        <v>942.48</v>
      </c>
      <c r="J1821" s="30">
        <v>317.52</v>
      </c>
      <c r="K1821" s="15">
        <v>2.2799999999999998</v>
      </c>
      <c r="L1821" s="130">
        <v>2</v>
      </c>
    </row>
    <row r="1822" spans="1:12" x14ac:dyDescent="0.2">
      <c r="A1822" s="129">
        <v>30</v>
      </c>
      <c r="B1822" s="15" t="s">
        <v>329</v>
      </c>
      <c r="C1822" s="15">
        <v>5008</v>
      </c>
      <c r="D1822" s="15">
        <v>388802</v>
      </c>
      <c r="E1822" s="15" t="s">
        <v>409</v>
      </c>
      <c r="F1822" s="15">
        <v>275091</v>
      </c>
      <c r="G1822" s="15" t="s">
        <v>111</v>
      </c>
      <c r="H1822" s="15">
        <v>13928.51</v>
      </c>
      <c r="I1822" s="30">
        <v>130.15</v>
      </c>
      <c r="J1822" s="30">
        <v>43.84</v>
      </c>
      <c r="K1822" s="15">
        <v>0.31</v>
      </c>
      <c r="L1822" s="130">
        <v>1</v>
      </c>
    </row>
    <row r="1823" spans="1:12" x14ac:dyDescent="0.2">
      <c r="A1823" s="129">
        <v>30</v>
      </c>
      <c r="B1823" s="15" t="s">
        <v>329</v>
      </c>
      <c r="C1823" s="15">
        <v>5008</v>
      </c>
      <c r="D1823" s="15">
        <v>388000</v>
      </c>
      <c r="E1823" s="15" t="s">
        <v>409</v>
      </c>
      <c r="F1823" s="15">
        <v>273767</v>
      </c>
      <c r="G1823" s="15" t="s">
        <v>332</v>
      </c>
      <c r="H1823" s="15">
        <v>15965.46</v>
      </c>
      <c r="I1823" s="30">
        <v>2638.94</v>
      </c>
      <c r="J1823" s="30">
        <v>465.7</v>
      </c>
      <c r="K1823" s="15">
        <v>2.92</v>
      </c>
      <c r="L1823" s="130">
        <v>15</v>
      </c>
    </row>
    <row r="1824" spans="1:12" x14ac:dyDescent="0.2">
      <c r="A1824" s="129">
        <v>30</v>
      </c>
      <c r="B1824" s="15" t="s">
        <v>329</v>
      </c>
      <c r="C1824" s="15">
        <v>5008</v>
      </c>
      <c r="D1824" s="15">
        <v>388000</v>
      </c>
      <c r="E1824" s="15" t="s">
        <v>409</v>
      </c>
      <c r="F1824" s="15">
        <v>273767</v>
      </c>
      <c r="G1824" s="15" t="s">
        <v>331</v>
      </c>
      <c r="H1824" s="15">
        <v>15965.46</v>
      </c>
      <c r="I1824" s="30">
        <v>3870.45</v>
      </c>
      <c r="J1824" s="30">
        <v>683.02</v>
      </c>
      <c r="K1824" s="15">
        <v>4.28</v>
      </c>
      <c r="L1824" s="130">
        <v>22</v>
      </c>
    </row>
    <row r="1825" spans="1:12" x14ac:dyDescent="0.2">
      <c r="A1825" s="129">
        <v>30</v>
      </c>
      <c r="B1825" s="15" t="s">
        <v>329</v>
      </c>
      <c r="C1825" s="15">
        <v>5008</v>
      </c>
      <c r="D1825" s="15">
        <v>388000</v>
      </c>
      <c r="E1825" s="15" t="s">
        <v>409</v>
      </c>
      <c r="F1825" s="15">
        <v>273767</v>
      </c>
      <c r="G1825" s="15" t="s">
        <v>127</v>
      </c>
      <c r="H1825" s="15">
        <v>15965.46</v>
      </c>
      <c r="I1825" s="30">
        <v>1109.43</v>
      </c>
      <c r="J1825" s="30">
        <v>195.78</v>
      </c>
      <c r="K1825" s="15">
        <v>1.23</v>
      </c>
      <c r="L1825" s="130">
        <v>6</v>
      </c>
    </row>
    <row r="1826" spans="1:12" x14ac:dyDescent="0.2">
      <c r="A1826" s="129">
        <v>30</v>
      </c>
      <c r="B1826" s="15" t="s">
        <v>329</v>
      </c>
      <c r="C1826" s="15">
        <v>5008</v>
      </c>
      <c r="D1826" s="15">
        <v>388000</v>
      </c>
      <c r="E1826" s="15" t="s">
        <v>409</v>
      </c>
      <c r="F1826" s="15">
        <v>273769</v>
      </c>
      <c r="G1826" s="15" t="s">
        <v>332</v>
      </c>
      <c r="H1826" s="15">
        <v>12681.25</v>
      </c>
      <c r="I1826" s="30">
        <v>2111.16</v>
      </c>
      <c r="J1826" s="30">
        <v>372.56</v>
      </c>
      <c r="K1826" s="15">
        <v>2.94</v>
      </c>
      <c r="L1826" s="130">
        <v>12</v>
      </c>
    </row>
    <row r="1827" spans="1:12" x14ac:dyDescent="0.2">
      <c r="A1827" s="129">
        <v>30</v>
      </c>
      <c r="B1827" s="15" t="s">
        <v>329</v>
      </c>
      <c r="C1827" s="15">
        <v>5008</v>
      </c>
      <c r="D1827" s="15">
        <v>388000</v>
      </c>
      <c r="E1827" s="15" t="s">
        <v>409</v>
      </c>
      <c r="F1827" s="15">
        <v>273769</v>
      </c>
      <c r="G1827" s="15" t="s">
        <v>331</v>
      </c>
      <c r="H1827" s="15">
        <v>12681.25</v>
      </c>
      <c r="I1827" s="30">
        <v>3166.73</v>
      </c>
      <c r="J1827" s="30">
        <v>558.84</v>
      </c>
      <c r="K1827" s="15">
        <v>4.41</v>
      </c>
      <c r="L1827" s="130">
        <v>18</v>
      </c>
    </row>
    <row r="1828" spans="1:12" x14ac:dyDescent="0.2">
      <c r="A1828" s="129">
        <v>30</v>
      </c>
      <c r="B1828" s="15" t="s">
        <v>329</v>
      </c>
      <c r="C1828" s="15">
        <v>5008</v>
      </c>
      <c r="D1828" s="15">
        <v>388000</v>
      </c>
      <c r="E1828" s="15" t="s">
        <v>409</v>
      </c>
      <c r="F1828" s="15">
        <v>273769</v>
      </c>
      <c r="G1828" s="15" t="s">
        <v>127</v>
      </c>
      <c r="H1828" s="15">
        <v>12681.25</v>
      </c>
      <c r="I1828" s="30">
        <v>739.62</v>
      </c>
      <c r="J1828" s="30">
        <v>130.52000000000001</v>
      </c>
      <c r="K1828" s="15">
        <v>1.03</v>
      </c>
      <c r="L1828" s="130">
        <v>4</v>
      </c>
    </row>
    <row r="1829" spans="1:12" x14ac:dyDescent="0.2">
      <c r="A1829" s="129">
        <v>30</v>
      </c>
      <c r="B1829" s="15" t="s">
        <v>329</v>
      </c>
      <c r="C1829" s="15">
        <v>5008</v>
      </c>
      <c r="D1829" s="15">
        <v>388000</v>
      </c>
      <c r="E1829" s="15" t="s">
        <v>409</v>
      </c>
      <c r="F1829" s="15">
        <v>273772</v>
      </c>
      <c r="G1829" s="15" t="s">
        <v>332</v>
      </c>
      <c r="H1829" s="15">
        <v>17930.849999999999</v>
      </c>
      <c r="I1829" s="30">
        <v>2990.8</v>
      </c>
      <c r="J1829" s="30">
        <v>527.79</v>
      </c>
      <c r="K1829" s="15">
        <v>2.94</v>
      </c>
      <c r="L1829" s="130">
        <v>17</v>
      </c>
    </row>
    <row r="1830" spans="1:12" x14ac:dyDescent="0.2">
      <c r="A1830" s="129">
        <v>30</v>
      </c>
      <c r="B1830" s="15" t="s">
        <v>329</v>
      </c>
      <c r="C1830" s="15">
        <v>5008</v>
      </c>
      <c r="D1830" s="15">
        <v>388000</v>
      </c>
      <c r="E1830" s="15" t="s">
        <v>409</v>
      </c>
      <c r="F1830" s="15">
        <v>273772</v>
      </c>
      <c r="G1830" s="15" t="s">
        <v>331</v>
      </c>
      <c r="H1830" s="15">
        <v>17930.849999999999</v>
      </c>
      <c r="I1830" s="30">
        <v>4222.3100000000004</v>
      </c>
      <c r="J1830" s="30">
        <v>745.11</v>
      </c>
      <c r="K1830" s="15">
        <v>4.16</v>
      </c>
      <c r="L1830" s="130">
        <v>24</v>
      </c>
    </row>
    <row r="1831" spans="1:12" x14ac:dyDescent="0.2">
      <c r="A1831" s="129">
        <v>30</v>
      </c>
      <c r="B1831" s="15" t="s">
        <v>329</v>
      </c>
      <c r="C1831" s="15">
        <v>5008</v>
      </c>
      <c r="D1831" s="15">
        <v>388000</v>
      </c>
      <c r="E1831" s="15" t="s">
        <v>409</v>
      </c>
      <c r="F1831" s="15">
        <v>273772</v>
      </c>
      <c r="G1831" s="15" t="s">
        <v>127</v>
      </c>
      <c r="H1831" s="15">
        <v>17930.849999999999</v>
      </c>
      <c r="I1831" s="30">
        <v>1109.43</v>
      </c>
      <c r="J1831" s="30">
        <v>195.78</v>
      </c>
      <c r="K1831" s="15">
        <v>1.0900000000000001</v>
      </c>
      <c r="L1831" s="130">
        <v>6</v>
      </c>
    </row>
    <row r="1832" spans="1:12" x14ac:dyDescent="0.2">
      <c r="A1832" s="129">
        <v>30</v>
      </c>
      <c r="B1832" s="15" t="s">
        <v>329</v>
      </c>
      <c r="C1832" s="15">
        <v>5008</v>
      </c>
      <c r="D1832" s="15">
        <v>388000</v>
      </c>
      <c r="E1832" s="15" t="s">
        <v>409</v>
      </c>
      <c r="F1832" s="15">
        <v>273816</v>
      </c>
      <c r="G1832" s="15" t="s">
        <v>332</v>
      </c>
      <c r="H1832" s="15">
        <v>15965.46</v>
      </c>
      <c r="I1832" s="30">
        <v>2638.94</v>
      </c>
      <c r="J1832" s="30">
        <v>465.7</v>
      </c>
      <c r="K1832" s="15">
        <v>2.92</v>
      </c>
      <c r="L1832" s="130">
        <v>15</v>
      </c>
    </row>
    <row r="1833" spans="1:12" x14ac:dyDescent="0.2">
      <c r="A1833" s="129">
        <v>30</v>
      </c>
      <c r="B1833" s="15" t="s">
        <v>329</v>
      </c>
      <c r="C1833" s="15">
        <v>5008</v>
      </c>
      <c r="D1833" s="15">
        <v>388000</v>
      </c>
      <c r="E1833" s="15" t="s">
        <v>409</v>
      </c>
      <c r="F1833" s="15">
        <v>273816</v>
      </c>
      <c r="G1833" s="15" t="s">
        <v>331</v>
      </c>
      <c r="H1833" s="15">
        <v>15965.46</v>
      </c>
      <c r="I1833" s="30">
        <v>3870.45</v>
      </c>
      <c r="J1833" s="30">
        <v>683.02</v>
      </c>
      <c r="K1833" s="15">
        <v>4.28</v>
      </c>
      <c r="L1833" s="130">
        <v>22</v>
      </c>
    </row>
    <row r="1834" spans="1:12" x14ac:dyDescent="0.2">
      <c r="A1834" s="129">
        <v>30</v>
      </c>
      <c r="B1834" s="15" t="s">
        <v>329</v>
      </c>
      <c r="C1834" s="15">
        <v>5008</v>
      </c>
      <c r="D1834" s="15">
        <v>388000</v>
      </c>
      <c r="E1834" s="15" t="s">
        <v>409</v>
      </c>
      <c r="F1834" s="15">
        <v>273816</v>
      </c>
      <c r="G1834" s="15" t="s">
        <v>127</v>
      </c>
      <c r="H1834" s="15">
        <v>15965.46</v>
      </c>
      <c r="I1834" s="30">
        <v>1109.43</v>
      </c>
      <c r="J1834" s="30">
        <v>195.78</v>
      </c>
      <c r="K1834" s="15">
        <v>1.23</v>
      </c>
      <c r="L1834" s="130">
        <v>6</v>
      </c>
    </row>
    <row r="1835" spans="1:12" x14ac:dyDescent="0.2">
      <c r="A1835" s="129">
        <v>30</v>
      </c>
      <c r="B1835" s="15" t="s">
        <v>329</v>
      </c>
      <c r="C1835" s="15">
        <v>5008</v>
      </c>
      <c r="D1835" s="15">
        <v>388000</v>
      </c>
      <c r="E1835" s="15" t="s">
        <v>409</v>
      </c>
      <c r="F1835" s="15">
        <v>273854</v>
      </c>
      <c r="G1835" s="15" t="s">
        <v>332</v>
      </c>
      <c r="H1835" s="15">
        <v>9703.67</v>
      </c>
      <c r="I1835" s="30">
        <v>1583.37</v>
      </c>
      <c r="J1835" s="30">
        <v>279.42</v>
      </c>
      <c r="K1835" s="15">
        <v>2.88</v>
      </c>
      <c r="L1835" s="130">
        <v>9</v>
      </c>
    </row>
    <row r="1836" spans="1:12" x14ac:dyDescent="0.2">
      <c r="A1836" s="129">
        <v>30</v>
      </c>
      <c r="B1836" s="15" t="s">
        <v>329</v>
      </c>
      <c r="C1836" s="15">
        <v>5008</v>
      </c>
      <c r="D1836" s="15">
        <v>388000</v>
      </c>
      <c r="E1836" s="15" t="s">
        <v>409</v>
      </c>
      <c r="F1836" s="15">
        <v>273854</v>
      </c>
      <c r="G1836" s="15" t="s">
        <v>331</v>
      </c>
      <c r="H1836" s="15">
        <v>9703.67</v>
      </c>
      <c r="I1836" s="30">
        <v>2287.08</v>
      </c>
      <c r="J1836" s="30">
        <v>403.6</v>
      </c>
      <c r="K1836" s="15">
        <v>4.16</v>
      </c>
      <c r="L1836" s="130">
        <v>13</v>
      </c>
    </row>
    <row r="1837" spans="1:12" x14ac:dyDescent="0.2">
      <c r="A1837" s="129">
        <v>30</v>
      </c>
      <c r="B1837" s="15" t="s">
        <v>329</v>
      </c>
      <c r="C1837" s="15">
        <v>5008</v>
      </c>
      <c r="D1837" s="15">
        <v>388000</v>
      </c>
      <c r="E1837" s="15" t="s">
        <v>409</v>
      </c>
      <c r="F1837" s="15">
        <v>273854</v>
      </c>
      <c r="G1837" s="15" t="s">
        <v>127</v>
      </c>
      <c r="H1837" s="15">
        <v>9703.67</v>
      </c>
      <c r="I1837" s="30">
        <v>554.72</v>
      </c>
      <c r="J1837" s="30">
        <v>97.89</v>
      </c>
      <c r="K1837" s="15">
        <v>1.01</v>
      </c>
      <c r="L1837" s="130">
        <v>3</v>
      </c>
    </row>
    <row r="1838" spans="1:12" x14ac:dyDescent="0.2">
      <c r="A1838" s="129">
        <v>30</v>
      </c>
      <c r="B1838" s="15" t="s">
        <v>329</v>
      </c>
      <c r="C1838" s="15">
        <v>5008</v>
      </c>
      <c r="D1838" s="15">
        <v>388000</v>
      </c>
      <c r="E1838" s="15" t="s">
        <v>409</v>
      </c>
      <c r="F1838" s="15">
        <v>273856</v>
      </c>
      <c r="G1838" s="15" t="s">
        <v>332</v>
      </c>
      <c r="H1838" s="15">
        <v>12681.25</v>
      </c>
      <c r="I1838" s="30">
        <v>2111.16</v>
      </c>
      <c r="J1838" s="30">
        <v>372.56</v>
      </c>
      <c r="K1838" s="15">
        <v>2.94</v>
      </c>
      <c r="L1838" s="130">
        <v>12</v>
      </c>
    </row>
    <row r="1839" spans="1:12" x14ac:dyDescent="0.2">
      <c r="A1839" s="129">
        <v>30</v>
      </c>
      <c r="B1839" s="15" t="s">
        <v>329</v>
      </c>
      <c r="C1839" s="15">
        <v>5008</v>
      </c>
      <c r="D1839" s="15">
        <v>388000</v>
      </c>
      <c r="E1839" s="15" t="s">
        <v>409</v>
      </c>
      <c r="F1839" s="15">
        <v>273856</v>
      </c>
      <c r="G1839" s="15" t="s">
        <v>331</v>
      </c>
      <c r="H1839" s="15">
        <v>12681.25</v>
      </c>
      <c r="I1839" s="30">
        <v>3166.73</v>
      </c>
      <c r="J1839" s="30">
        <v>558.84</v>
      </c>
      <c r="K1839" s="15">
        <v>4.41</v>
      </c>
      <c r="L1839" s="130">
        <v>18</v>
      </c>
    </row>
    <row r="1840" spans="1:12" x14ac:dyDescent="0.2">
      <c r="A1840" s="129">
        <v>30</v>
      </c>
      <c r="B1840" s="15" t="s">
        <v>329</v>
      </c>
      <c r="C1840" s="15">
        <v>5008</v>
      </c>
      <c r="D1840" s="15">
        <v>388000</v>
      </c>
      <c r="E1840" s="15" t="s">
        <v>409</v>
      </c>
      <c r="F1840" s="15">
        <v>273856</v>
      </c>
      <c r="G1840" s="15" t="s">
        <v>127</v>
      </c>
      <c r="H1840" s="15">
        <v>12681.25</v>
      </c>
      <c r="I1840" s="30">
        <v>739.62</v>
      </c>
      <c r="J1840" s="30">
        <v>130.52000000000001</v>
      </c>
      <c r="K1840" s="15">
        <v>1.03</v>
      </c>
      <c r="L1840" s="130">
        <v>4</v>
      </c>
    </row>
    <row r="1841" spans="1:12" x14ac:dyDescent="0.2">
      <c r="A1841" s="129">
        <v>30</v>
      </c>
      <c r="B1841" s="15" t="s">
        <v>329</v>
      </c>
      <c r="C1841" s="15">
        <v>5008</v>
      </c>
      <c r="D1841" s="15">
        <v>388000</v>
      </c>
      <c r="E1841" s="15" t="s">
        <v>409</v>
      </c>
      <c r="F1841" s="15">
        <v>273936</v>
      </c>
      <c r="G1841" s="15" t="s">
        <v>332</v>
      </c>
      <c r="H1841" s="15">
        <v>15965.46</v>
      </c>
      <c r="I1841" s="30">
        <v>2638.94</v>
      </c>
      <c r="J1841" s="30">
        <v>465.7</v>
      </c>
      <c r="K1841" s="15">
        <v>2.92</v>
      </c>
      <c r="L1841" s="130">
        <v>15</v>
      </c>
    </row>
    <row r="1842" spans="1:12" x14ac:dyDescent="0.2">
      <c r="A1842" s="129">
        <v>30</v>
      </c>
      <c r="B1842" s="15" t="s">
        <v>329</v>
      </c>
      <c r="C1842" s="15">
        <v>5008</v>
      </c>
      <c r="D1842" s="15">
        <v>388000</v>
      </c>
      <c r="E1842" s="15" t="s">
        <v>409</v>
      </c>
      <c r="F1842" s="15">
        <v>273936</v>
      </c>
      <c r="G1842" s="15" t="s">
        <v>331</v>
      </c>
      <c r="H1842" s="15">
        <v>15965.46</v>
      </c>
      <c r="I1842" s="30">
        <v>3870.45</v>
      </c>
      <c r="J1842" s="30">
        <v>683.02</v>
      </c>
      <c r="K1842" s="15">
        <v>4.28</v>
      </c>
      <c r="L1842" s="130">
        <v>22</v>
      </c>
    </row>
    <row r="1843" spans="1:12" x14ac:dyDescent="0.2">
      <c r="A1843" s="129">
        <v>30</v>
      </c>
      <c r="B1843" s="15" t="s">
        <v>329</v>
      </c>
      <c r="C1843" s="15">
        <v>5008</v>
      </c>
      <c r="D1843" s="15">
        <v>388000</v>
      </c>
      <c r="E1843" s="15" t="s">
        <v>409</v>
      </c>
      <c r="F1843" s="15">
        <v>273936</v>
      </c>
      <c r="G1843" s="15" t="s">
        <v>127</v>
      </c>
      <c r="H1843" s="15">
        <v>15965.46</v>
      </c>
      <c r="I1843" s="30">
        <v>1109.43</v>
      </c>
      <c r="J1843" s="30">
        <v>195.78</v>
      </c>
      <c r="K1843" s="15">
        <v>1.23</v>
      </c>
      <c r="L1843" s="130">
        <v>6</v>
      </c>
    </row>
    <row r="1844" spans="1:12" x14ac:dyDescent="0.2">
      <c r="A1844" s="129">
        <v>30</v>
      </c>
      <c r="B1844" s="15" t="s">
        <v>329</v>
      </c>
      <c r="C1844" s="15">
        <v>5008</v>
      </c>
      <c r="D1844" s="15">
        <v>388000</v>
      </c>
      <c r="E1844" s="15" t="s">
        <v>409</v>
      </c>
      <c r="F1844" s="15">
        <v>273986</v>
      </c>
      <c r="G1844" s="15" t="s">
        <v>331</v>
      </c>
      <c r="H1844" s="15">
        <v>11238.62</v>
      </c>
      <c r="I1844" s="30">
        <v>527.79</v>
      </c>
      <c r="J1844" s="30">
        <v>93.14</v>
      </c>
      <c r="K1844" s="15">
        <v>0.83</v>
      </c>
      <c r="L1844" s="130">
        <v>3</v>
      </c>
    </row>
    <row r="1845" spans="1:12" x14ac:dyDescent="0.2">
      <c r="A1845" s="129">
        <v>30</v>
      </c>
      <c r="B1845" s="15" t="s">
        <v>329</v>
      </c>
      <c r="C1845" s="15">
        <v>5008</v>
      </c>
      <c r="D1845" s="15">
        <v>388000</v>
      </c>
      <c r="E1845" s="15" t="s">
        <v>409</v>
      </c>
      <c r="F1845" s="15">
        <v>273986</v>
      </c>
      <c r="G1845" s="15" t="s">
        <v>332</v>
      </c>
      <c r="H1845" s="15">
        <v>11238.62</v>
      </c>
      <c r="I1845" s="30">
        <v>527.79</v>
      </c>
      <c r="J1845" s="30">
        <v>93.14</v>
      </c>
      <c r="K1845" s="15">
        <v>0.83</v>
      </c>
      <c r="L1845" s="130">
        <v>3</v>
      </c>
    </row>
    <row r="1846" spans="1:12" x14ac:dyDescent="0.2">
      <c r="A1846" s="129">
        <v>30</v>
      </c>
      <c r="B1846" s="15" t="s">
        <v>329</v>
      </c>
      <c r="C1846" s="15">
        <v>5008</v>
      </c>
      <c r="D1846" s="15">
        <v>388000</v>
      </c>
      <c r="E1846" s="15" t="s">
        <v>409</v>
      </c>
      <c r="F1846" s="15">
        <v>273986</v>
      </c>
      <c r="G1846" s="15" t="s">
        <v>127</v>
      </c>
      <c r="H1846" s="15">
        <v>11238.62</v>
      </c>
      <c r="I1846" s="30">
        <v>554.72</v>
      </c>
      <c r="J1846" s="30">
        <v>97.89</v>
      </c>
      <c r="K1846" s="15">
        <v>0.87</v>
      </c>
      <c r="L1846" s="130">
        <v>3</v>
      </c>
    </row>
    <row r="1847" spans="1:12" x14ac:dyDescent="0.2">
      <c r="A1847" s="129">
        <v>30</v>
      </c>
      <c r="B1847" s="15" t="s">
        <v>329</v>
      </c>
      <c r="C1847" s="15">
        <v>5008</v>
      </c>
      <c r="D1847" s="15">
        <v>388000</v>
      </c>
      <c r="E1847" s="15" t="s">
        <v>409</v>
      </c>
      <c r="F1847" s="15">
        <v>273986</v>
      </c>
      <c r="G1847" s="15" t="s">
        <v>333</v>
      </c>
      <c r="H1847" s="15">
        <v>11238.62</v>
      </c>
      <c r="I1847" s="30">
        <v>635.5</v>
      </c>
      <c r="J1847" s="30">
        <v>112.15</v>
      </c>
      <c r="K1847" s="15">
        <v>1</v>
      </c>
      <c r="L1847" s="130">
        <v>3</v>
      </c>
    </row>
    <row r="1848" spans="1:12" x14ac:dyDescent="0.2">
      <c r="A1848" s="129">
        <v>30</v>
      </c>
      <c r="B1848" s="15" t="s">
        <v>329</v>
      </c>
      <c r="C1848" s="15">
        <v>5008</v>
      </c>
      <c r="D1848" s="15">
        <v>388000</v>
      </c>
      <c r="E1848" s="15" t="s">
        <v>409</v>
      </c>
      <c r="F1848" s="15">
        <v>273986</v>
      </c>
      <c r="G1848" s="15" t="s">
        <v>119</v>
      </c>
      <c r="H1848" s="15">
        <v>11238.62</v>
      </c>
      <c r="I1848" s="30">
        <v>861.7</v>
      </c>
      <c r="J1848" s="30">
        <v>152.06</v>
      </c>
      <c r="K1848" s="15">
        <v>1.35</v>
      </c>
      <c r="L1848" s="130">
        <v>2</v>
      </c>
    </row>
    <row r="1849" spans="1:12" x14ac:dyDescent="0.2">
      <c r="A1849" s="129">
        <v>30</v>
      </c>
      <c r="B1849" s="15" t="s">
        <v>329</v>
      </c>
      <c r="C1849" s="15">
        <v>5008</v>
      </c>
      <c r="D1849" s="15">
        <v>388000</v>
      </c>
      <c r="E1849" s="15" t="s">
        <v>409</v>
      </c>
      <c r="F1849" s="15">
        <v>273986</v>
      </c>
      <c r="G1849" s="15" t="s">
        <v>111</v>
      </c>
      <c r="H1849" s="15">
        <v>11238.62</v>
      </c>
      <c r="I1849" s="30">
        <v>390.46</v>
      </c>
      <c r="J1849" s="30">
        <v>68.900000000000006</v>
      </c>
      <c r="K1849" s="15">
        <v>0.61</v>
      </c>
      <c r="L1849" s="130">
        <v>3</v>
      </c>
    </row>
    <row r="1850" spans="1:12" x14ac:dyDescent="0.2">
      <c r="A1850" s="129">
        <v>30</v>
      </c>
      <c r="B1850" s="15" t="s">
        <v>329</v>
      </c>
      <c r="C1850" s="15">
        <v>5008</v>
      </c>
      <c r="D1850" s="15">
        <v>388000</v>
      </c>
      <c r="E1850" s="15" t="s">
        <v>409</v>
      </c>
      <c r="F1850" s="15">
        <v>273989</v>
      </c>
      <c r="G1850" s="15" t="s">
        <v>123</v>
      </c>
      <c r="H1850" s="15">
        <v>2197.77</v>
      </c>
      <c r="I1850" s="30">
        <v>403.92</v>
      </c>
      <c r="J1850" s="30">
        <v>71.28</v>
      </c>
      <c r="K1850" s="15">
        <v>3.24</v>
      </c>
      <c r="L1850" s="130">
        <v>2</v>
      </c>
    </row>
    <row r="1851" spans="1:12" x14ac:dyDescent="0.2">
      <c r="A1851" s="129">
        <v>30</v>
      </c>
      <c r="B1851" s="15" t="s">
        <v>329</v>
      </c>
      <c r="C1851" s="15">
        <v>5008</v>
      </c>
      <c r="D1851" s="15">
        <v>388000</v>
      </c>
      <c r="E1851" s="15" t="s">
        <v>409</v>
      </c>
      <c r="F1851" s="15">
        <v>273989</v>
      </c>
      <c r="G1851" s="15" t="s">
        <v>131</v>
      </c>
      <c r="H1851" s="15">
        <v>2197.77</v>
      </c>
      <c r="I1851" s="30">
        <v>403.92</v>
      </c>
      <c r="J1851" s="30">
        <v>71.28</v>
      </c>
      <c r="K1851" s="15">
        <v>3.24</v>
      </c>
      <c r="L1851" s="130">
        <v>2</v>
      </c>
    </row>
    <row r="1852" spans="1:12" x14ac:dyDescent="0.2">
      <c r="A1852" s="129">
        <v>30</v>
      </c>
      <c r="B1852" s="15" t="s">
        <v>329</v>
      </c>
      <c r="C1852" s="15">
        <v>5008</v>
      </c>
      <c r="D1852" s="15">
        <v>388000</v>
      </c>
      <c r="E1852" s="15" t="s">
        <v>409</v>
      </c>
      <c r="F1852" s="15">
        <v>273989</v>
      </c>
      <c r="G1852" s="15" t="s">
        <v>107</v>
      </c>
      <c r="H1852" s="15">
        <v>2197.77</v>
      </c>
      <c r="I1852" s="30">
        <v>499.07</v>
      </c>
      <c r="J1852" s="30">
        <v>88.07</v>
      </c>
      <c r="K1852" s="15">
        <v>4.01</v>
      </c>
      <c r="L1852" s="130">
        <v>2</v>
      </c>
    </row>
    <row r="1853" spans="1:12" x14ac:dyDescent="0.2">
      <c r="A1853" s="129">
        <v>30</v>
      </c>
      <c r="B1853" s="15" t="s">
        <v>329</v>
      </c>
      <c r="C1853" s="15">
        <v>5008</v>
      </c>
      <c r="D1853" s="15">
        <v>388000</v>
      </c>
      <c r="E1853" s="15" t="s">
        <v>409</v>
      </c>
      <c r="F1853" s="15">
        <v>274060</v>
      </c>
      <c r="G1853" s="15" t="s">
        <v>332</v>
      </c>
      <c r="H1853" s="15">
        <v>14572.67</v>
      </c>
      <c r="I1853" s="30">
        <v>2463.0100000000002</v>
      </c>
      <c r="J1853" s="30">
        <v>434.65</v>
      </c>
      <c r="K1853" s="15">
        <v>2.98</v>
      </c>
      <c r="L1853" s="130">
        <v>14</v>
      </c>
    </row>
    <row r="1854" spans="1:12" x14ac:dyDescent="0.2">
      <c r="A1854" s="129">
        <v>30</v>
      </c>
      <c r="B1854" s="15" t="s">
        <v>329</v>
      </c>
      <c r="C1854" s="15">
        <v>5008</v>
      </c>
      <c r="D1854" s="15">
        <v>388000</v>
      </c>
      <c r="E1854" s="15" t="s">
        <v>409</v>
      </c>
      <c r="F1854" s="15">
        <v>274060</v>
      </c>
      <c r="G1854" s="15" t="s">
        <v>331</v>
      </c>
      <c r="H1854" s="15">
        <v>14572.67</v>
      </c>
      <c r="I1854" s="30">
        <v>3518.59</v>
      </c>
      <c r="J1854" s="30">
        <v>620.92999999999995</v>
      </c>
      <c r="K1854" s="15">
        <v>4.26</v>
      </c>
      <c r="L1854" s="130">
        <v>20</v>
      </c>
    </row>
    <row r="1855" spans="1:12" x14ac:dyDescent="0.2">
      <c r="A1855" s="129">
        <v>30</v>
      </c>
      <c r="B1855" s="15" t="s">
        <v>329</v>
      </c>
      <c r="C1855" s="15">
        <v>5008</v>
      </c>
      <c r="D1855" s="15">
        <v>388000</v>
      </c>
      <c r="E1855" s="15" t="s">
        <v>409</v>
      </c>
      <c r="F1855" s="15">
        <v>274060</v>
      </c>
      <c r="G1855" s="15" t="s">
        <v>127</v>
      </c>
      <c r="H1855" s="15">
        <v>14572.67</v>
      </c>
      <c r="I1855" s="30">
        <v>924.53</v>
      </c>
      <c r="J1855" s="30">
        <v>163.15</v>
      </c>
      <c r="K1855" s="15">
        <v>1.1200000000000001</v>
      </c>
      <c r="L1855" s="130">
        <v>5</v>
      </c>
    </row>
    <row r="1856" spans="1:12" x14ac:dyDescent="0.2">
      <c r="A1856" s="129">
        <v>30</v>
      </c>
      <c r="B1856" s="15" t="s">
        <v>329</v>
      </c>
      <c r="C1856" s="15">
        <v>5008</v>
      </c>
      <c r="D1856" s="15">
        <v>388000</v>
      </c>
      <c r="E1856" s="15" t="s">
        <v>409</v>
      </c>
      <c r="F1856" s="15">
        <v>274062</v>
      </c>
      <c r="G1856" s="15" t="s">
        <v>332</v>
      </c>
      <c r="H1856" s="15">
        <v>9703.67</v>
      </c>
      <c r="I1856" s="30">
        <v>1583.37</v>
      </c>
      <c r="J1856" s="30">
        <v>279.42</v>
      </c>
      <c r="K1856" s="15">
        <v>2.88</v>
      </c>
      <c r="L1856" s="130">
        <v>9</v>
      </c>
    </row>
    <row r="1857" spans="1:12" x14ac:dyDescent="0.2">
      <c r="A1857" s="129">
        <v>30</v>
      </c>
      <c r="B1857" s="15" t="s">
        <v>329</v>
      </c>
      <c r="C1857" s="15">
        <v>5008</v>
      </c>
      <c r="D1857" s="15">
        <v>388000</v>
      </c>
      <c r="E1857" s="15" t="s">
        <v>409</v>
      </c>
      <c r="F1857" s="15">
        <v>274062</v>
      </c>
      <c r="G1857" s="15" t="s">
        <v>331</v>
      </c>
      <c r="H1857" s="15">
        <v>9703.67</v>
      </c>
      <c r="I1857" s="30">
        <v>2287.08</v>
      </c>
      <c r="J1857" s="30">
        <v>403.6</v>
      </c>
      <c r="K1857" s="15">
        <v>4.16</v>
      </c>
      <c r="L1857" s="130">
        <v>13</v>
      </c>
    </row>
    <row r="1858" spans="1:12" x14ac:dyDescent="0.2">
      <c r="A1858" s="129">
        <v>30</v>
      </c>
      <c r="B1858" s="15" t="s">
        <v>329</v>
      </c>
      <c r="C1858" s="15">
        <v>5008</v>
      </c>
      <c r="D1858" s="15">
        <v>388000</v>
      </c>
      <c r="E1858" s="15" t="s">
        <v>409</v>
      </c>
      <c r="F1858" s="15">
        <v>274062</v>
      </c>
      <c r="G1858" s="15" t="s">
        <v>127</v>
      </c>
      <c r="H1858" s="15">
        <v>9703.67</v>
      </c>
      <c r="I1858" s="30">
        <v>554.72</v>
      </c>
      <c r="J1858" s="30">
        <v>97.89</v>
      </c>
      <c r="K1858" s="15">
        <v>1.01</v>
      </c>
      <c r="L1858" s="130">
        <v>3</v>
      </c>
    </row>
    <row r="1859" spans="1:12" x14ac:dyDescent="0.2">
      <c r="A1859" s="129">
        <v>30</v>
      </c>
      <c r="B1859" s="15" t="s">
        <v>329</v>
      </c>
      <c r="C1859" s="15">
        <v>5008</v>
      </c>
      <c r="D1859" s="15">
        <v>388000</v>
      </c>
      <c r="E1859" s="15" t="s">
        <v>409</v>
      </c>
      <c r="F1859" s="15">
        <v>274064</v>
      </c>
      <c r="G1859" s="15" t="s">
        <v>332</v>
      </c>
      <c r="H1859" s="15">
        <v>9703.67</v>
      </c>
      <c r="I1859" s="30">
        <v>1583.37</v>
      </c>
      <c r="J1859" s="30">
        <v>279.42</v>
      </c>
      <c r="K1859" s="15">
        <v>2.88</v>
      </c>
      <c r="L1859" s="130">
        <v>9</v>
      </c>
    </row>
    <row r="1860" spans="1:12" x14ac:dyDescent="0.2">
      <c r="A1860" s="129">
        <v>30</v>
      </c>
      <c r="B1860" s="15" t="s">
        <v>329</v>
      </c>
      <c r="C1860" s="15">
        <v>5008</v>
      </c>
      <c r="D1860" s="15">
        <v>388000</v>
      </c>
      <c r="E1860" s="15" t="s">
        <v>409</v>
      </c>
      <c r="F1860" s="15">
        <v>274064</v>
      </c>
      <c r="G1860" s="15" t="s">
        <v>331</v>
      </c>
      <c r="H1860" s="15">
        <v>9703.67</v>
      </c>
      <c r="I1860" s="30">
        <v>2287.08</v>
      </c>
      <c r="J1860" s="30">
        <v>403.6</v>
      </c>
      <c r="K1860" s="15">
        <v>4.16</v>
      </c>
      <c r="L1860" s="130">
        <v>13</v>
      </c>
    </row>
    <row r="1861" spans="1:12" x14ac:dyDescent="0.2">
      <c r="A1861" s="129">
        <v>30</v>
      </c>
      <c r="B1861" s="15" t="s">
        <v>329</v>
      </c>
      <c r="C1861" s="15">
        <v>5008</v>
      </c>
      <c r="D1861" s="15">
        <v>388000</v>
      </c>
      <c r="E1861" s="15" t="s">
        <v>409</v>
      </c>
      <c r="F1861" s="15">
        <v>274064</v>
      </c>
      <c r="G1861" s="15" t="s">
        <v>127</v>
      </c>
      <c r="H1861" s="15">
        <v>9703.67</v>
      </c>
      <c r="I1861" s="30">
        <v>554.72</v>
      </c>
      <c r="J1861" s="30">
        <v>97.89</v>
      </c>
      <c r="K1861" s="15">
        <v>1.01</v>
      </c>
      <c r="L1861" s="130">
        <v>3</v>
      </c>
    </row>
    <row r="1862" spans="1:12" x14ac:dyDescent="0.2">
      <c r="A1862" s="129">
        <v>30</v>
      </c>
      <c r="B1862" s="15" t="s">
        <v>329</v>
      </c>
      <c r="C1862" s="15">
        <v>5008</v>
      </c>
      <c r="D1862" s="15">
        <v>388000</v>
      </c>
      <c r="E1862" s="15" t="s">
        <v>409</v>
      </c>
      <c r="F1862" s="15">
        <v>274065</v>
      </c>
      <c r="G1862" s="15" t="s">
        <v>331</v>
      </c>
      <c r="H1862" s="15">
        <v>4274.8100000000004</v>
      </c>
      <c r="I1862" s="30">
        <v>527.79</v>
      </c>
      <c r="J1862" s="30">
        <v>93.14</v>
      </c>
      <c r="K1862" s="15">
        <v>2.1800000000000002</v>
      </c>
      <c r="L1862" s="130">
        <v>3</v>
      </c>
    </row>
    <row r="1863" spans="1:12" x14ac:dyDescent="0.2">
      <c r="A1863" s="129">
        <v>30</v>
      </c>
      <c r="B1863" s="15" t="s">
        <v>329</v>
      </c>
      <c r="C1863" s="15">
        <v>5008</v>
      </c>
      <c r="D1863" s="15">
        <v>388000</v>
      </c>
      <c r="E1863" s="15" t="s">
        <v>409</v>
      </c>
      <c r="F1863" s="15">
        <v>274065</v>
      </c>
      <c r="G1863" s="15" t="s">
        <v>127</v>
      </c>
      <c r="H1863" s="15">
        <v>4274.8100000000004</v>
      </c>
      <c r="I1863" s="30">
        <v>184.91</v>
      </c>
      <c r="J1863" s="30">
        <v>32.630000000000003</v>
      </c>
      <c r="K1863" s="15">
        <v>0.76</v>
      </c>
      <c r="L1863" s="130">
        <v>1</v>
      </c>
    </row>
    <row r="1864" spans="1:12" x14ac:dyDescent="0.2">
      <c r="A1864" s="129">
        <v>30</v>
      </c>
      <c r="B1864" s="15" t="s">
        <v>329</v>
      </c>
      <c r="C1864" s="15">
        <v>5008</v>
      </c>
      <c r="D1864" s="15">
        <v>388000</v>
      </c>
      <c r="E1864" s="15" t="s">
        <v>409</v>
      </c>
      <c r="F1864" s="15">
        <v>274065</v>
      </c>
      <c r="G1864" s="15" t="s">
        <v>333</v>
      </c>
      <c r="H1864" s="15">
        <v>4274.8100000000004</v>
      </c>
      <c r="I1864" s="30">
        <v>423.67</v>
      </c>
      <c r="J1864" s="30">
        <v>74.760000000000005</v>
      </c>
      <c r="K1864" s="15">
        <v>1.75</v>
      </c>
      <c r="L1864" s="130">
        <v>2</v>
      </c>
    </row>
    <row r="1865" spans="1:12" x14ac:dyDescent="0.2">
      <c r="A1865" s="129">
        <v>30</v>
      </c>
      <c r="B1865" s="15" t="s">
        <v>329</v>
      </c>
      <c r="C1865" s="15">
        <v>5008</v>
      </c>
      <c r="D1865" s="15">
        <v>388000</v>
      </c>
      <c r="E1865" s="15" t="s">
        <v>409</v>
      </c>
      <c r="F1865" s="15">
        <v>274111</v>
      </c>
      <c r="G1865" s="15" t="s">
        <v>410</v>
      </c>
      <c r="H1865" s="15">
        <v>4388.1099999999997</v>
      </c>
      <c r="I1865" s="30">
        <v>344.68</v>
      </c>
      <c r="J1865" s="30">
        <v>60.83</v>
      </c>
      <c r="K1865" s="15">
        <v>1.39</v>
      </c>
      <c r="L1865" s="130">
        <v>1</v>
      </c>
    </row>
    <row r="1866" spans="1:12" x14ac:dyDescent="0.2">
      <c r="A1866" s="129">
        <v>30</v>
      </c>
      <c r="B1866" s="15" t="s">
        <v>329</v>
      </c>
      <c r="C1866" s="15">
        <v>5008</v>
      </c>
      <c r="D1866" s="15">
        <v>388000</v>
      </c>
      <c r="E1866" s="15" t="s">
        <v>409</v>
      </c>
      <c r="F1866" s="15">
        <v>274111</v>
      </c>
      <c r="G1866" s="15" t="s">
        <v>331</v>
      </c>
      <c r="H1866" s="15">
        <v>4388.1099999999997</v>
      </c>
      <c r="I1866" s="30">
        <v>879.65</v>
      </c>
      <c r="J1866" s="30">
        <v>155.22999999999999</v>
      </c>
      <c r="K1866" s="15">
        <v>3.54</v>
      </c>
      <c r="L1866" s="130">
        <v>5</v>
      </c>
    </row>
    <row r="1867" spans="1:12" x14ac:dyDescent="0.2">
      <c r="A1867" s="129">
        <v>30</v>
      </c>
      <c r="B1867" s="15" t="s">
        <v>329</v>
      </c>
      <c r="C1867" s="15">
        <v>5008</v>
      </c>
      <c r="D1867" s="15">
        <v>388000</v>
      </c>
      <c r="E1867" s="15" t="s">
        <v>409</v>
      </c>
      <c r="F1867" s="15">
        <v>274111</v>
      </c>
      <c r="G1867" s="15" t="s">
        <v>119</v>
      </c>
      <c r="H1867" s="15">
        <v>4388.1099999999997</v>
      </c>
      <c r="I1867" s="30">
        <v>430.85</v>
      </c>
      <c r="J1867" s="30">
        <v>76.03</v>
      </c>
      <c r="K1867" s="15">
        <v>1.73</v>
      </c>
      <c r="L1867" s="130">
        <v>1</v>
      </c>
    </row>
    <row r="1868" spans="1:12" x14ac:dyDescent="0.2">
      <c r="A1868" s="129">
        <v>30</v>
      </c>
      <c r="B1868" s="15" t="s">
        <v>329</v>
      </c>
      <c r="C1868" s="15">
        <v>5008</v>
      </c>
      <c r="D1868" s="15">
        <v>388000</v>
      </c>
      <c r="E1868" s="15" t="s">
        <v>409</v>
      </c>
      <c r="F1868" s="15">
        <v>274179</v>
      </c>
      <c r="G1868" s="15" t="s">
        <v>332</v>
      </c>
      <c r="H1868" s="15">
        <v>17930.849999999999</v>
      </c>
      <c r="I1868" s="30">
        <v>2990.8</v>
      </c>
      <c r="J1868" s="30">
        <v>527.79</v>
      </c>
      <c r="K1868" s="15">
        <v>2.94</v>
      </c>
      <c r="L1868" s="130">
        <v>17</v>
      </c>
    </row>
    <row r="1869" spans="1:12" x14ac:dyDescent="0.2">
      <c r="A1869" s="129">
        <v>30</v>
      </c>
      <c r="B1869" s="15" t="s">
        <v>329</v>
      </c>
      <c r="C1869" s="15">
        <v>5008</v>
      </c>
      <c r="D1869" s="15">
        <v>388000</v>
      </c>
      <c r="E1869" s="15" t="s">
        <v>409</v>
      </c>
      <c r="F1869" s="15">
        <v>274179</v>
      </c>
      <c r="G1869" s="15" t="s">
        <v>331</v>
      </c>
      <c r="H1869" s="15">
        <v>17930.849999999999</v>
      </c>
      <c r="I1869" s="30">
        <v>4222.3100000000004</v>
      </c>
      <c r="J1869" s="30">
        <v>745.11</v>
      </c>
      <c r="K1869" s="15">
        <v>4.16</v>
      </c>
      <c r="L1869" s="130">
        <v>24</v>
      </c>
    </row>
    <row r="1870" spans="1:12" x14ac:dyDescent="0.2">
      <c r="A1870" s="129">
        <v>30</v>
      </c>
      <c r="B1870" s="15" t="s">
        <v>329</v>
      </c>
      <c r="C1870" s="15">
        <v>5008</v>
      </c>
      <c r="D1870" s="15">
        <v>388000</v>
      </c>
      <c r="E1870" s="15" t="s">
        <v>409</v>
      </c>
      <c r="F1870" s="15">
        <v>274179</v>
      </c>
      <c r="G1870" s="15" t="s">
        <v>127</v>
      </c>
      <c r="H1870" s="15">
        <v>17930.849999999999</v>
      </c>
      <c r="I1870" s="30">
        <v>1109.43</v>
      </c>
      <c r="J1870" s="30">
        <v>195.78</v>
      </c>
      <c r="K1870" s="15">
        <v>1.0900000000000001</v>
      </c>
      <c r="L1870" s="130">
        <v>6</v>
      </c>
    </row>
    <row r="1871" spans="1:12" x14ac:dyDescent="0.2">
      <c r="A1871" s="129">
        <v>30</v>
      </c>
      <c r="B1871" s="15" t="s">
        <v>329</v>
      </c>
      <c r="C1871" s="15">
        <v>5008</v>
      </c>
      <c r="D1871" s="15">
        <v>388000</v>
      </c>
      <c r="E1871" s="15" t="s">
        <v>409</v>
      </c>
      <c r="F1871" s="15">
        <v>274464</v>
      </c>
      <c r="G1871" s="15" t="s">
        <v>332</v>
      </c>
      <c r="H1871" s="15">
        <v>8227.2000000000007</v>
      </c>
      <c r="I1871" s="30">
        <v>1407.44</v>
      </c>
      <c r="J1871" s="30">
        <v>248.37</v>
      </c>
      <c r="K1871" s="15">
        <v>3.02</v>
      </c>
      <c r="L1871" s="130">
        <v>8</v>
      </c>
    </row>
    <row r="1872" spans="1:12" x14ac:dyDescent="0.2">
      <c r="A1872" s="129">
        <v>30</v>
      </c>
      <c r="B1872" s="15" t="s">
        <v>329</v>
      </c>
      <c r="C1872" s="15">
        <v>5008</v>
      </c>
      <c r="D1872" s="15">
        <v>388000</v>
      </c>
      <c r="E1872" s="15" t="s">
        <v>409</v>
      </c>
      <c r="F1872" s="15">
        <v>274464</v>
      </c>
      <c r="G1872" s="15" t="s">
        <v>331</v>
      </c>
      <c r="H1872" s="15">
        <v>8227.2000000000007</v>
      </c>
      <c r="I1872" s="30">
        <v>1935.23</v>
      </c>
      <c r="J1872" s="30">
        <v>341.51</v>
      </c>
      <c r="K1872" s="15">
        <v>4.1500000000000004</v>
      </c>
      <c r="L1872" s="130">
        <v>11</v>
      </c>
    </row>
    <row r="1873" spans="1:12" x14ac:dyDescent="0.2">
      <c r="A1873" s="129">
        <v>30</v>
      </c>
      <c r="B1873" s="15" t="s">
        <v>329</v>
      </c>
      <c r="C1873" s="15">
        <v>5008</v>
      </c>
      <c r="D1873" s="15">
        <v>388000</v>
      </c>
      <c r="E1873" s="15" t="s">
        <v>409</v>
      </c>
      <c r="F1873" s="15">
        <v>274464</v>
      </c>
      <c r="G1873" s="15" t="s">
        <v>127</v>
      </c>
      <c r="H1873" s="15">
        <v>8227.2000000000007</v>
      </c>
      <c r="I1873" s="30">
        <v>554.72</v>
      </c>
      <c r="J1873" s="30">
        <v>97.89</v>
      </c>
      <c r="K1873" s="15">
        <v>1.19</v>
      </c>
      <c r="L1873" s="130">
        <v>3</v>
      </c>
    </row>
    <row r="1874" spans="1:12" x14ac:dyDescent="0.2">
      <c r="A1874" s="129">
        <v>30</v>
      </c>
      <c r="B1874" s="15" t="s">
        <v>329</v>
      </c>
      <c r="C1874" s="15">
        <v>5008</v>
      </c>
      <c r="D1874" s="15">
        <v>388000</v>
      </c>
      <c r="E1874" s="15" t="s">
        <v>409</v>
      </c>
      <c r="F1874" s="15">
        <v>274501</v>
      </c>
      <c r="G1874" s="15" t="s">
        <v>332</v>
      </c>
      <c r="H1874" s="15">
        <v>11990.02</v>
      </c>
      <c r="I1874" s="30">
        <v>1935.23</v>
      </c>
      <c r="J1874" s="30">
        <v>341.51</v>
      </c>
      <c r="K1874" s="15">
        <v>2.85</v>
      </c>
      <c r="L1874" s="130">
        <v>11</v>
      </c>
    </row>
    <row r="1875" spans="1:12" x14ac:dyDescent="0.2">
      <c r="A1875" s="129">
        <v>30</v>
      </c>
      <c r="B1875" s="15" t="s">
        <v>329</v>
      </c>
      <c r="C1875" s="15">
        <v>5008</v>
      </c>
      <c r="D1875" s="15">
        <v>388000</v>
      </c>
      <c r="E1875" s="15" t="s">
        <v>409</v>
      </c>
      <c r="F1875" s="15">
        <v>274501</v>
      </c>
      <c r="G1875" s="15" t="s">
        <v>331</v>
      </c>
      <c r="H1875" s="15">
        <v>11990.02</v>
      </c>
      <c r="I1875" s="30">
        <v>2990.8</v>
      </c>
      <c r="J1875" s="30">
        <v>527.79</v>
      </c>
      <c r="K1875" s="15">
        <v>4.4000000000000004</v>
      </c>
      <c r="L1875" s="130">
        <v>17</v>
      </c>
    </row>
    <row r="1876" spans="1:12" x14ac:dyDescent="0.2">
      <c r="A1876" s="129">
        <v>30</v>
      </c>
      <c r="B1876" s="15" t="s">
        <v>329</v>
      </c>
      <c r="C1876" s="15">
        <v>5008</v>
      </c>
      <c r="D1876" s="15">
        <v>388000</v>
      </c>
      <c r="E1876" s="15" t="s">
        <v>409</v>
      </c>
      <c r="F1876" s="15">
        <v>274501</v>
      </c>
      <c r="G1876" s="15" t="s">
        <v>127</v>
      </c>
      <c r="H1876" s="15">
        <v>11990.02</v>
      </c>
      <c r="I1876" s="30">
        <v>739.62</v>
      </c>
      <c r="J1876" s="30">
        <v>130.52000000000001</v>
      </c>
      <c r="K1876" s="15">
        <v>1.0900000000000001</v>
      </c>
      <c r="L1876" s="130">
        <v>4</v>
      </c>
    </row>
    <row r="1877" spans="1:12" x14ac:dyDescent="0.2">
      <c r="A1877" s="129">
        <v>30</v>
      </c>
      <c r="B1877" s="15" t="s">
        <v>329</v>
      </c>
      <c r="C1877" s="15">
        <v>5008</v>
      </c>
      <c r="D1877" s="15">
        <v>388000</v>
      </c>
      <c r="E1877" s="15" t="s">
        <v>409</v>
      </c>
      <c r="F1877" s="15">
        <v>275172</v>
      </c>
      <c r="G1877" s="15" t="s">
        <v>333</v>
      </c>
      <c r="H1877" s="15">
        <v>10633.15</v>
      </c>
      <c r="I1877" s="30">
        <v>470.34</v>
      </c>
      <c r="J1877" s="30">
        <v>83</v>
      </c>
      <c r="K1877" s="15">
        <v>0.78</v>
      </c>
      <c r="L1877" s="130">
        <v>2</v>
      </c>
    </row>
    <row r="1878" spans="1:12" x14ac:dyDescent="0.2">
      <c r="A1878" s="129">
        <v>30</v>
      </c>
      <c r="B1878" s="15" t="s">
        <v>329</v>
      </c>
      <c r="C1878" s="15">
        <v>5008</v>
      </c>
      <c r="D1878" s="15">
        <v>388000</v>
      </c>
      <c r="E1878" s="15" t="s">
        <v>409</v>
      </c>
      <c r="F1878" s="15">
        <v>275172</v>
      </c>
      <c r="G1878" s="15" t="s">
        <v>111</v>
      </c>
      <c r="H1878" s="15">
        <v>10633.15</v>
      </c>
      <c r="I1878" s="30">
        <v>260.3</v>
      </c>
      <c r="J1878" s="30">
        <v>45.94</v>
      </c>
      <c r="K1878" s="15">
        <v>0.43</v>
      </c>
      <c r="L1878" s="130">
        <v>2</v>
      </c>
    </row>
    <row r="1879" spans="1:12" x14ac:dyDescent="0.2">
      <c r="A1879" s="129">
        <v>30</v>
      </c>
      <c r="B1879" s="15" t="s">
        <v>329</v>
      </c>
      <c r="C1879" s="15">
        <v>5008</v>
      </c>
      <c r="D1879" s="15">
        <v>388000</v>
      </c>
      <c r="E1879" s="15" t="s">
        <v>409</v>
      </c>
      <c r="F1879" s="15">
        <v>275186</v>
      </c>
      <c r="G1879" s="15" t="s">
        <v>331</v>
      </c>
      <c r="H1879" s="15">
        <v>16883.330000000002</v>
      </c>
      <c r="I1879" s="30">
        <v>879.65</v>
      </c>
      <c r="J1879" s="30">
        <v>155.22999999999999</v>
      </c>
      <c r="K1879" s="15">
        <v>0.92</v>
      </c>
      <c r="L1879" s="130">
        <v>5</v>
      </c>
    </row>
    <row r="1880" spans="1:12" x14ac:dyDescent="0.2">
      <c r="A1880" s="129">
        <v>30</v>
      </c>
      <c r="B1880" s="15" t="s">
        <v>329</v>
      </c>
      <c r="C1880" s="15">
        <v>5008</v>
      </c>
      <c r="D1880" s="15">
        <v>388000</v>
      </c>
      <c r="E1880" s="15" t="s">
        <v>409</v>
      </c>
      <c r="F1880" s="15">
        <v>275186</v>
      </c>
      <c r="G1880" s="15" t="s">
        <v>333</v>
      </c>
      <c r="H1880" s="15">
        <v>16883.330000000002</v>
      </c>
      <c r="I1880" s="30">
        <v>1059.17</v>
      </c>
      <c r="J1880" s="30">
        <v>186.91</v>
      </c>
      <c r="K1880" s="15">
        <v>1.1100000000000001</v>
      </c>
      <c r="L1880" s="130">
        <v>5</v>
      </c>
    </row>
    <row r="1881" spans="1:12" x14ac:dyDescent="0.2">
      <c r="A1881" s="129">
        <v>30</v>
      </c>
      <c r="B1881" s="15" t="s">
        <v>329</v>
      </c>
      <c r="C1881" s="15">
        <v>5008</v>
      </c>
      <c r="D1881" s="15">
        <v>388000</v>
      </c>
      <c r="E1881" s="15" t="s">
        <v>409</v>
      </c>
      <c r="F1881" s="15">
        <v>275186</v>
      </c>
      <c r="G1881" s="15" t="s">
        <v>119</v>
      </c>
      <c r="H1881" s="15">
        <v>16883.330000000002</v>
      </c>
      <c r="I1881" s="30">
        <v>2154.2399999999998</v>
      </c>
      <c r="J1881" s="30">
        <v>380.16</v>
      </c>
      <c r="K1881" s="15">
        <v>2.25</v>
      </c>
      <c r="L1881" s="130">
        <v>5</v>
      </c>
    </row>
    <row r="1882" spans="1:12" x14ac:dyDescent="0.2">
      <c r="A1882" s="129">
        <v>30</v>
      </c>
      <c r="B1882" s="15" t="s">
        <v>329</v>
      </c>
      <c r="C1882" s="15">
        <v>5008</v>
      </c>
      <c r="D1882" s="15">
        <v>388000</v>
      </c>
      <c r="E1882" s="15" t="s">
        <v>409</v>
      </c>
      <c r="F1882" s="15">
        <v>275261</v>
      </c>
      <c r="G1882" s="15" t="s">
        <v>121</v>
      </c>
      <c r="H1882" s="15">
        <v>243.6</v>
      </c>
      <c r="I1882" s="30">
        <v>211.83</v>
      </c>
      <c r="J1882" s="30">
        <v>37.380000000000003</v>
      </c>
      <c r="K1882" s="15">
        <v>15.34</v>
      </c>
      <c r="L1882" s="130">
        <v>1</v>
      </c>
    </row>
    <row r="1883" spans="1:12" x14ac:dyDescent="0.2">
      <c r="A1883" s="129">
        <v>30</v>
      </c>
      <c r="B1883" s="15" t="s">
        <v>329</v>
      </c>
      <c r="C1883" s="15">
        <v>5008</v>
      </c>
      <c r="D1883" s="15">
        <v>388000</v>
      </c>
      <c r="E1883" s="15" t="s">
        <v>409</v>
      </c>
      <c r="F1883" s="15">
        <v>275721</v>
      </c>
      <c r="G1883" s="15" t="s">
        <v>123</v>
      </c>
      <c r="H1883" s="15">
        <v>15177.59</v>
      </c>
      <c r="I1883" s="30">
        <v>211.83</v>
      </c>
      <c r="J1883" s="30">
        <v>37.380000000000003</v>
      </c>
      <c r="K1883" s="15">
        <v>0.25</v>
      </c>
      <c r="L1883" s="130">
        <v>1</v>
      </c>
    </row>
    <row r="1884" spans="1:12" x14ac:dyDescent="0.2">
      <c r="A1884" s="129">
        <v>30</v>
      </c>
      <c r="B1884" s="15" t="s">
        <v>329</v>
      </c>
      <c r="C1884" s="15">
        <v>5008</v>
      </c>
      <c r="D1884" s="15">
        <v>388000</v>
      </c>
      <c r="E1884" s="15" t="s">
        <v>409</v>
      </c>
      <c r="F1884" s="15">
        <v>275721</v>
      </c>
      <c r="G1884" s="15" t="s">
        <v>105</v>
      </c>
      <c r="H1884" s="15">
        <v>15177.59</v>
      </c>
      <c r="I1884" s="30">
        <v>334.8</v>
      </c>
      <c r="J1884" s="30">
        <v>59.08</v>
      </c>
      <c r="K1884" s="15">
        <v>0.39</v>
      </c>
      <c r="L1884" s="130">
        <v>1</v>
      </c>
    </row>
    <row r="1885" spans="1:12" x14ac:dyDescent="0.2">
      <c r="A1885" s="129">
        <v>30</v>
      </c>
      <c r="B1885" s="15" t="s">
        <v>329</v>
      </c>
      <c r="C1885" s="15">
        <v>5008</v>
      </c>
      <c r="D1885" s="15">
        <v>388000</v>
      </c>
      <c r="E1885" s="15" t="s">
        <v>409</v>
      </c>
      <c r="F1885" s="15">
        <v>275721</v>
      </c>
      <c r="G1885" s="15" t="s">
        <v>331</v>
      </c>
      <c r="H1885" s="15">
        <v>15177.59</v>
      </c>
      <c r="I1885" s="30">
        <v>380.58</v>
      </c>
      <c r="J1885" s="30">
        <v>67.16</v>
      </c>
      <c r="K1885" s="15">
        <v>0.44</v>
      </c>
      <c r="L1885" s="130">
        <v>2</v>
      </c>
    </row>
    <row r="1886" spans="1:12" x14ac:dyDescent="0.2">
      <c r="A1886" s="129">
        <v>30</v>
      </c>
      <c r="B1886" s="15" t="s">
        <v>329</v>
      </c>
      <c r="C1886" s="15">
        <v>5008</v>
      </c>
      <c r="D1886" s="15">
        <v>388000</v>
      </c>
      <c r="E1886" s="15" t="s">
        <v>409</v>
      </c>
      <c r="F1886" s="15">
        <v>275721</v>
      </c>
      <c r="G1886" s="15" t="s">
        <v>332</v>
      </c>
      <c r="H1886" s="15">
        <v>15177.59</v>
      </c>
      <c r="I1886" s="30">
        <v>380.58</v>
      </c>
      <c r="J1886" s="30">
        <v>67.16</v>
      </c>
      <c r="K1886" s="15">
        <v>0.44</v>
      </c>
      <c r="L1886" s="130">
        <v>2</v>
      </c>
    </row>
    <row r="1887" spans="1:12" x14ac:dyDescent="0.2">
      <c r="A1887" s="129">
        <v>30</v>
      </c>
      <c r="B1887" s="15" t="s">
        <v>329</v>
      </c>
      <c r="C1887" s="15">
        <v>5008</v>
      </c>
      <c r="D1887" s="15">
        <v>388000</v>
      </c>
      <c r="E1887" s="15" t="s">
        <v>409</v>
      </c>
      <c r="F1887" s="15">
        <v>275721</v>
      </c>
      <c r="G1887" s="15" t="s">
        <v>127</v>
      </c>
      <c r="H1887" s="15">
        <v>15177.59</v>
      </c>
      <c r="I1887" s="30">
        <v>205.55</v>
      </c>
      <c r="J1887" s="30">
        <v>36.270000000000003</v>
      </c>
      <c r="K1887" s="15">
        <v>0.24</v>
      </c>
      <c r="L1887" s="130">
        <v>1</v>
      </c>
    </row>
    <row r="1888" spans="1:12" x14ac:dyDescent="0.2">
      <c r="A1888" s="129">
        <v>30</v>
      </c>
      <c r="B1888" s="15" t="s">
        <v>329</v>
      </c>
      <c r="C1888" s="15">
        <v>5008</v>
      </c>
      <c r="D1888" s="15">
        <v>388000</v>
      </c>
      <c r="E1888" s="15" t="s">
        <v>409</v>
      </c>
      <c r="F1888" s="15">
        <v>275721</v>
      </c>
      <c r="G1888" s="15" t="s">
        <v>117</v>
      </c>
      <c r="H1888" s="15">
        <v>15177.59</v>
      </c>
      <c r="I1888" s="30">
        <v>471.24</v>
      </c>
      <c r="J1888" s="30">
        <v>83.16</v>
      </c>
      <c r="K1888" s="15">
        <v>0.55000000000000004</v>
      </c>
      <c r="L1888" s="130">
        <v>1</v>
      </c>
    </row>
    <row r="1889" spans="1:12" x14ac:dyDescent="0.2">
      <c r="A1889" s="129">
        <v>30</v>
      </c>
      <c r="B1889" s="15" t="s">
        <v>329</v>
      </c>
      <c r="C1889" s="15">
        <v>5008</v>
      </c>
      <c r="D1889" s="15">
        <v>388000</v>
      </c>
      <c r="E1889" s="15" t="s">
        <v>409</v>
      </c>
      <c r="F1889" s="15">
        <v>275721</v>
      </c>
      <c r="G1889" s="15" t="s">
        <v>111</v>
      </c>
      <c r="H1889" s="15">
        <v>15177.59</v>
      </c>
      <c r="I1889" s="30">
        <v>130.15</v>
      </c>
      <c r="J1889" s="30">
        <v>22.97</v>
      </c>
      <c r="K1889" s="15">
        <v>0.15</v>
      </c>
      <c r="L1889" s="130">
        <v>1</v>
      </c>
    </row>
    <row r="1890" spans="1:12" x14ac:dyDescent="0.2">
      <c r="A1890" s="129">
        <v>30</v>
      </c>
      <c r="B1890" s="15" t="s">
        <v>329</v>
      </c>
      <c r="C1890" s="15">
        <v>5008</v>
      </c>
      <c r="D1890" s="15">
        <v>388000</v>
      </c>
      <c r="E1890" s="15" t="s">
        <v>409</v>
      </c>
      <c r="F1890" s="15">
        <v>276144</v>
      </c>
      <c r="G1890" s="15" t="s">
        <v>331</v>
      </c>
      <c r="H1890" s="15">
        <v>3415.91</v>
      </c>
      <c r="I1890" s="30">
        <v>380.58</v>
      </c>
      <c r="J1890" s="30">
        <v>67.16</v>
      </c>
      <c r="K1890" s="15">
        <v>1.97</v>
      </c>
      <c r="L1890" s="130">
        <v>2</v>
      </c>
    </row>
    <row r="1891" spans="1:12" x14ac:dyDescent="0.2">
      <c r="A1891" s="129">
        <v>30</v>
      </c>
      <c r="B1891" s="15" t="s">
        <v>329</v>
      </c>
      <c r="C1891" s="15">
        <v>5008</v>
      </c>
      <c r="D1891" s="15">
        <v>388000</v>
      </c>
      <c r="E1891" s="15" t="s">
        <v>409</v>
      </c>
      <c r="F1891" s="15">
        <v>276144</v>
      </c>
      <c r="G1891" s="15" t="s">
        <v>333</v>
      </c>
      <c r="H1891" s="15">
        <v>3415.91</v>
      </c>
      <c r="I1891" s="30">
        <v>235.17</v>
      </c>
      <c r="J1891" s="30">
        <v>41.5</v>
      </c>
      <c r="K1891" s="15">
        <v>1.21</v>
      </c>
      <c r="L1891" s="130">
        <v>1</v>
      </c>
    </row>
    <row r="1892" spans="1:12" x14ac:dyDescent="0.2">
      <c r="A1892" s="129">
        <v>30</v>
      </c>
      <c r="B1892" s="15" t="s">
        <v>329</v>
      </c>
      <c r="C1892" s="15">
        <v>5008</v>
      </c>
      <c r="D1892" s="15">
        <v>388000</v>
      </c>
      <c r="E1892" s="15" t="s">
        <v>409</v>
      </c>
      <c r="F1892" s="15">
        <v>276144</v>
      </c>
      <c r="G1892" s="15" t="s">
        <v>111</v>
      </c>
      <c r="H1892" s="15">
        <v>3415.91</v>
      </c>
      <c r="I1892" s="30">
        <v>130.15</v>
      </c>
      <c r="J1892" s="30">
        <v>22.97</v>
      </c>
      <c r="K1892" s="15">
        <v>0.67</v>
      </c>
      <c r="L1892" s="130">
        <v>1</v>
      </c>
    </row>
    <row r="1893" spans="1:12" x14ac:dyDescent="0.2">
      <c r="A1893" s="129">
        <v>30</v>
      </c>
      <c r="B1893" s="15" t="s">
        <v>329</v>
      </c>
      <c r="C1893" s="15">
        <v>5008</v>
      </c>
      <c r="D1893" s="15">
        <v>388000</v>
      </c>
      <c r="E1893" s="15" t="s">
        <v>409</v>
      </c>
      <c r="F1893" s="15">
        <v>276145</v>
      </c>
      <c r="G1893" s="15" t="s">
        <v>123</v>
      </c>
      <c r="H1893" s="15">
        <v>730.83</v>
      </c>
      <c r="I1893" s="30">
        <v>211.83</v>
      </c>
      <c r="J1893" s="30">
        <v>37.380000000000003</v>
      </c>
      <c r="K1893" s="15">
        <v>5.1100000000000003</v>
      </c>
      <c r="L1893" s="130">
        <v>1</v>
      </c>
    </row>
    <row r="1894" spans="1:12" x14ac:dyDescent="0.2">
      <c r="A1894" s="129">
        <v>30</v>
      </c>
      <c r="B1894" s="15" t="s">
        <v>329</v>
      </c>
      <c r="C1894" s="15">
        <v>5008</v>
      </c>
      <c r="D1894" s="15">
        <v>388000</v>
      </c>
      <c r="E1894" s="15" t="s">
        <v>409</v>
      </c>
      <c r="F1894" s="15">
        <v>276145</v>
      </c>
      <c r="G1894" s="15" t="s">
        <v>131</v>
      </c>
      <c r="H1894" s="15">
        <v>730.83</v>
      </c>
      <c r="I1894" s="30">
        <v>423.67</v>
      </c>
      <c r="J1894" s="30">
        <v>74.760000000000005</v>
      </c>
      <c r="K1894" s="15">
        <v>10.23</v>
      </c>
      <c r="L1894" s="130">
        <v>2</v>
      </c>
    </row>
    <row r="1895" spans="1:12" x14ac:dyDescent="0.2">
      <c r="A1895" s="129">
        <v>30</v>
      </c>
      <c r="B1895" s="15" t="s">
        <v>329</v>
      </c>
      <c r="C1895" s="15">
        <v>5008</v>
      </c>
      <c r="D1895" s="15">
        <v>388000</v>
      </c>
      <c r="E1895" s="15" t="s">
        <v>409</v>
      </c>
      <c r="F1895" s="15">
        <v>276195</v>
      </c>
      <c r="G1895" s="15" t="s">
        <v>123</v>
      </c>
      <c r="H1895" s="15">
        <v>10560.16</v>
      </c>
      <c r="I1895" s="30">
        <v>211.83</v>
      </c>
      <c r="J1895" s="30">
        <v>37.380000000000003</v>
      </c>
      <c r="K1895" s="15">
        <v>0.35</v>
      </c>
      <c r="L1895" s="130">
        <v>1</v>
      </c>
    </row>
    <row r="1896" spans="1:12" x14ac:dyDescent="0.2">
      <c r="A1896" s="129">
        <v>30</v>
      </c>
      <c r="B1896" s="15" t="s">
        <v>329</v>
      </c>
      <c r="C1896" s="15">
        <v>5008</v>
      </c>
      <c r="D1896" s="15">
        <v>388000</v>
      </c>
      <c r="E1896" s="15" t="s">
        <v>409</v>
      </c>
      <c r="F1896" s="15">
        <v>276222</v>
      </c>
      <c r="G1896" s="15" t="s">
        <v>105</v>
      </c>
      <c r="H1896" s="15">
        <v>25211.81</v>
      </c>
      <c r="I1896" s="30">
        <v>334.8</v>
      </c>
      <c r="J1896" s="30">
        <v>59.08</v>
      </c>
      <c r="K1896" s="15">
        <v>0.23</v>
      </c>
      <c r="L1896" s="130">
        <v>1</v>
      </c>
    </row>
    <row r="1897" spans="1:12" x14ac:dyDescent="0.2">
      <c r="A1897" s="129">
        <v>30</v>
      </c>
      <c r="B1897" s="15" t="s">
        <v>329</v>
      </c>
      <c r="C1897" s="15">
        <v>5008</v>
      </c>
      <c r="D1897" s="15">
        <v>388000</v>
      </c>
      <c r="E1897" s="15" t="s">
        <v>409</v>
      </c>
      <c r="F1897" s="15">
        <v>276222</v>
      </c>
      <c r="G1897" s="15" t="s">
        <v>107</v>
      </c>
      <c r="H1897" s="15">
        <v>25211.81</v>
      </c>
      <c r="I1897" s="30">
        <v>262.10000000000002</v>
      </c>
      <c r="J1897" s="30">
        <v>46.25</v>
      </c>
      <c r="K1897" s="15">
        <v>0.18</v>
      </c>
      <c r="L1897" s="130">
        <v>1</v>
      </c>
    </row>
    <row r="1898" spans="1:12" x14ac:dyDescent="0.2">
      <c r="A1898" s="129">
        <v>30</v>
      </c>
      <c r="B1898" s="15" t="s">
        <v>329</v>
      </c>
      <c r="C1898" s="15">
        <v>5008</v>
      </c>
      <c r="D1898" s="15">
        <v>388000</v>
      </c>
      <c r="E1898" s="15" t="s">
        <v>409</v>
      </c>
      <c r="F1898" s="15">
        <v>276781</v>
      </c>
      <c r="G1898" s="15" t="s">
        <v>107</v>
      </c>
      <c r="H1898" s="15">
        <v>1702.12</v>
      </c>
      <c r="I1898" s="30">
        <v>262.10000000000002</v>
      </c>
      <c r="J1898" s="30">
        <v>46.25</v>
      </c>
      <c r="K1898" s="15">
        <v>2.72</v>
      </c>
      <c r="L1898" s="130">
        <v>1</v>
      </c>
    </row>
    <row r="1899" spans="1:12" x14ac:dyDescent="0.2">
      <c r="A1899" s="129">
        <v>30</v>
      </c>
      <c r="B1899" s="15" t="s">
        <v>329</v>
      </c>
      <c r="C1899" s="15">
        <v>5008</v>
      </c>
      <c r="D1899" s="15">
        <v>388000</v>
      </c>
      <c r="E1899" s="15" t="s">
        <v>409</v>
      </c>
      <c r="F1899" s="15">
        <v>277009</v>
      </c>
      <c r="G1899" s="15" t="s">
        <v>410</v>
      </c>
      <c r="H1899" s="15">
        <v>11576.05</v>
      </c>
      <c r="I1899" s="30">
        <v>373.4</v>
      </c>
      <c r="J1899" s="30">
        <v>65.89</v>
      </c>
      <c r="K1899" s="15">
        <v>0.56999999999999995</v>
      </c>
      <c r="L1899" s="130">
        <v>1</v>
      </c>
    </row>
    <row r="1900" spans="1:12" x14ac:dyDescent="0.2">
      <c r="A1900" s="129">
        <v>30</v>
      </c>
      <c r="B1900" s="15" t="s">
        <v>329</v>
      </c>
      <c r="C1900" s="15">
        <v>5008</v>
      </c>
      <c r="D1900" s="15">
        <v>388000</v>
      </c>
      <c r="E1900" s="15" t="s">
        <v>409</v>
      </c>
      <c r="F1900" s="15">
        <v>277009</v>
      </c>
      <c r="G1900" s="15" t="s">
        <v>111</v>
      </c>
      <c r="H1900" s="15">
        <v>11576.05</v>
      </c>
      <c r="I1900" s="30">
        <v>260.3</v>
      </c>
      <c r="J1900" s="30">
        <v>45.94</v>
      </c>
      <c r="K1900" s="15">
        <v>0.4</v>
      </c>
      <c r="L1900" s="130">
        <v>2</v>
      </c>
    </row>
    <row r="1901" spans="1:12" x14ac:dyDescent="0.2">
      <c r="A1901" s="129">
        <v>30</v>
      </c>
      <c r="B1901" s="15" t="s">
        <v>329</v>
      </c>
      <c r="C1901" s="15">
        <v>5008</v>
      </c>
      <c r="D1901" s="15">
        <v>388000</v>
      </c>
      <c r="E1901" s="15" t="s">
        <v>409</v>
      </c>
      <c r="F1901" s="15">
        <v>277750</v>
      </c>
      <c r="G1901" s="15" t="s">
        <v>331</v>
      </c>
      <c r="H1901" s="15">
        <v>3447.79</v>
      </c>
      <c r="I1901" s="30">
        <v>190.29</v>
      </c>
      <c r="J1901" s="30">
        <v>64.099999999999994</v>
      </c>
      <c r="K1901" s="15">
        <v>1.86</v>
      </c>
      <c r="L1901" s="130">
        <v>1</v>
      </c>
    </row>
    <row r="1902" spans="1:12" x14ac:dyDescent="0.2">
      <c r="A1902" s="129">
        <v>30</v>
      </c>
      <c r="B1902" s="15" t="s">
        <v>329</v>
      </c>
      <c r="C1902" s="15">
        <v>5008</v>
      </c>
      <c r="D1902" s="15">
        <v>388000</v>
      </c>
      <c r="E1902" s="15" t="s">
        <v>409</v>
      </c>
      <c r="F1902" s="15">
        <v>277750</v>
      </c>
      <c r="G1902" s="15" t="s">
        <v>333</v>
      </c>
      <c r="H1902" s="15">
        <v>3447.79</v>
      </c>
      <c r="I1902" s="30">
        <v>470.34</v>
      </c>
      <c r="J1902" s="30">
        <v>158.44999999999999</v>
      </c>
      <c r="K1902" s="15">
        <v>4.5999999999999996</v>
      </c>
      <c r="L1902" s="130">
        <v>2</v>
      </c>
    </row>
    <row r="1903" spans="1:12" x14ac:dyDescent="0.2">
      <c r="A1903" s="129">
        <v>30</v>
      </c>
      <c r="B1903" s="15" t="s">
        <v>329</v>
      </c>
      <c r="C1903" s="15">
        <v>5008</v>
      </c>
      <c r="D1903" s="15">
        <v>388000</v>
      </c>
      <c r="E1903" s="15" t="s">
        <v>409</v>
      </c>
      <c r="F1903" s="15">
        <v>277751</v>
      </c>
      <c r="G1903" s="15" t="s">
        <v>121</v>
      </c>
      <c r="H1903" s="15">
        <v>3344.22</v>
      </c>
      <c r="I1903" s="30">
        <v>211.83</v>
      </c>
      <c r="J1903" s="30">
        <v>71.36</v>
      </c>
      <c r="K1903" s="15">
        <v>2.13</v>
      </c>
      <c r="L1903" s="130">
        <v>1</v>
      </c>
    </row>
    <row r="1904" spans="1:12" x14ac:dyDescent="0.2">
      <c r="A1904" s="129">
        <v>30</v>
      </c>
      <c r="B1904" s="15" t="s">
        <v>329</v>
      </c>
      <c r="C1904" s="15">
        <v>5008</v>
      </c>
      <c r="D1904" s="15">
        <v>388000</v>
      </c>
      <c r="E1904" s="15" t="s">
        <v>409</v>
      </c>
      <c r="F1904" s="15">
        <v>277751</v>
      </c>
      <c r="G1904" s="15" t="s">
        <v>117</v>
      </c>
      <c r="H1904" s="15">
        <v>3344.22</v>
      </c>
      <c r="I1904" s="30">
        <v>471.24</v>
      </c>
      <c r="J1904" s="30">
        <v>158.76</v>
      </c>
      <c r="K1904" s="15">
        <v>4.75</v>
      </c>
      <c r="L1904" s="130">
        <v>1</v>
      </c>
    </row>
    <row r="1905" spans="1:12" x14ac:dyDescent="0.2">
      <c r="A1905" s="129">
        <v>30</v>
      </c>
      <c r="B1905" s="15" t="s">
        <v>329</v>
      </c>
      <c r="C1905" s="15">
        <v>5008</v>
      </c>
      <c r="D1905" s="15">
        <v>19116</v>
      </c>
      <c r="E1905" s="15" t="s">
        <v>368</v>
      </c>
      <c r="F1905" s="15">
        <v>276123</v>
      </c>
      <c r="G1905" s="15" t="s">
        <v>123</v>
      </c>
      <c r="H1905" s="15">
        <v>31891.37</v>
      </c>
      <c r="I1905" s="30">
        <v>206.55</v>
      </c>
      <c r="J1905" s="30">
        <v>22.95</v>
      </c>
      <c r="K1905" s="15">
        <v>7.0000000000000007E-2</v>
      </c>
      <c r="L1905" s="130">
        <v>1</v>
      </c>
    </row>
    <row r="1906" spans="1:12" x14ac:dyDescent="0.2">
      <c r="A1906" s="129">
        <v>30</v>
      </c>
      <c r="B1906" s="15" t="s">
        <v>329</v>
      </c>
      <c r="C1906" s="15">
        <v>5008</v>
      </c>
      <c r="D1906" s="15">
        <v>19116</v>
      </c>
      <c r="E1906" s="15" t="s">
        <v>368</v>
      </c>
      <c r="F1906" s="15">
        <v>276123</v>
      </c>
      <c r="G1906" s="15" t="s">
        <v>131</v>
      </c>
      <c r="H1906" s="15">
        <v>31891.37</v>
      </c>
      <c r="I1906" s="30">
        <v>206.55</v>
      </c>
      <c r="J1906" s="30">
        <v>22.95</v>
      </c>
      <c r="K1906" s="15">
        <v>7.0000000000000007E-2</v>
      </c>
      <c r="L1906" s="130">
        <v>1</v>
      </c>
    </row>
    <row r="1907" spans="1:12" x14ac:dyDescent="0.2">
      <c r="A1907" s="129">
        <v>30</v>
      </c>
      <c r="B1907" s="15" t="s">
        <v>329</v>
      </c>
      <c r="C1907" s="15">
        <v>5008</v>
      </c>
      <c r="D1907" s="15">
        <v>19116</v>
      </c>
      <c r="E1907" s="15" t="s">
        <v>368</v>
      </c>
      <c r="F1907" s="15">
        <v>276123</v>
      </c>
      <c r="G1907" s="15" t="s">
        <v>331</v>
      </c>
      <c r="H1907" s="15">
        <v>31891.37</v>
      </c>
      <c r="I1907" s="30">
        <v>359.86</v>
      </c>
      <c r="J1907" s="30">
        <v>39.979999999999997</v>
      </c>
      <c r="K1907" s="15">
        <v>0.13</v>
      </c>
      <c r="L1907" s="130">
        <v>2</v>
      </c>
    </row>
    <row r="1908" spans="1:12" x14ac:dyDescent="0.2">
      <c r="A1908" s="129">
        <v>30</v>
      </c>
      <c r="B1908" s="15" t="s">
        <v>329</v>
      </c>
      <c r="C1908" s="15">
        <v>5008</v>
      </c>
      <c r="D1908" s="15">
        <v>19116</v>
      </c>
      <c r="E1908" s="15" t="s">
        <v>368</v>
      </c>
      <c r="F1908" s="15">
        <v>276123</v>
      </c>
      <c r="G1908" s="15" t="s">
        <v>332</v>
      </c>
      <c r="H1908" s="15">
        <v>31891.37</v>
      </c>
      <c r="I1908" s="30">
        <v>359.86</v>
      </c>
      <c r="J1908" s="30">
        <v>39.979999999999997</v>
      </c>
      <c r="K1908" s="15">
        <v>0.13</v>
      </c>
      <c r="L1908" s="130">
        <v>2</v>
      </c>
    </row>
    <row r="1909" spans="1:12" x14ac:dyDescent="0.2">
      <c r="A1909" s="129">
        <v>30</v>
      </c>
      <c r="B1909" s="15" t="s">
        <v>329</v>
      </c>
      <c r="C1909" s="15">
        <v>5008</v>
      </c>
      <c r="D1909" s="15">
        <v>19116</v>
      </c>
      <c r="E1909" s="15" t="s">
        <v>368</v>
      </c>
      <c r="F1909" s="15">
        <v>276123</v>
      </c>
      <c r="G1909" s="15" t="s">
        <v>127</v>
      </c>
      <c r="H1909" s="15">
        <v>31891.37</v>
      </c>
      <c r="I1909" s="30">
        <v>189.11</v>
      </c>
      <c r="J1909" s="30">
        <v>21.01</v>
      </c>
      <c r="K1909" s="15">
        <v>7.0000000000000007E-2</v>
      </c>
      <c r="L1909" s="130">
        <v>1</v>
      </c>
    </row>
    <row r="1910" spans="1:12" x14ac:dyDescent="0.2">
      <c r="A1910" s="129">
        <v>30</v>
      </c>
      <c r="B1910" s="15" t="s">
        <v>329</v>
      </c>
      <c r="C1910" s="15">
        <v>5008</v>
      </c>
      <c r="D1910" s="15">
        <v>19116</v>
      </c>
      <c r="E1910" s="15" t="s">
        <v>368</v>
      </c>
      <c r="F1910" s="15">
        <v>276123</v>
      </c>
      <c r="G1910" s="15" t="s">
        <v>339</v>
      </c>
      <c r="H1910" s="15">
        <v>31891.37</v>
      </c>
      <c r="I1910" s="30">
        <v>433.3</v>
      </c>
      <c r="J1910" s="30">
        <v>48.14</v>
      </c>
      <c r="K1910" s="15">
        <v>0.15</v>
      </c>
      <c r="L1910" s="130">
        <v>2</v>
      </c>
    </row>
    <row r="1911" spans="1:12" x14ac:dyDescent="0.2">
      <c r="A1911" s="129">
        <v>30</v>
      </c>
      <c r="B1911" s="15" t="s">
        <v>329</v>
      </c>
      <c r="C1911" s="15">
        <v>5008</v>
      </c>
      <c r="D1911" s="15">
        <v>19116</v>
      </c>
      <c r="E1911" s="15" t="s">
        <v>368</v>
      </c>
      <c r="F1911" s="15">
        <v>276123</v>
      </c>
      <c r="G1911" s="15" t="s">
        <v>333</v>
      </c>
      <c r="H1911" s="15">
        <v>31891.37</v>
      </c>
      <c r="I1911" s="30">
        <v>433.3</v>
      </c>
      <c r="J1911" s="30">
        <v>48.14</v>
      </c>
      <c r="K1911" s="15">
        <v>0.15</v>
      </c>
      <c r="L1911" s="130">
        <v>2</v>
      </c>
    </row>
    <row r="1912" spans="1:12" x14ac:dyDescent="0.2">
      <c r="A1912" s="129">
        <v>30</v>
      </c>
      <c r="B1912" s="15" t="s">
        <v>329</v>
      </c>
      <c r="C1912" s="15">
        <v>5008</v>
      </c>
      <c r="D1912" s="15">
        <v>19116</v>
      </c>
      <c r="E1912" s="15" t="s">
        <v>368</v>
      </c>
      <c r="F1912" s="15">
        <v>276123</v>
      </c>
      <c r="G1912" s="15" t="s">
        <v>111</v>
      </c>
      <c r="H1912" s="15">
        <v>31891.37</v>
      </c>
      <c r="I1912" s="30">
        <v>665.55</v>
      </c>
      <c r="J1912" s="30">
        <v>73.95</v>
      </c>
      <c r="K1912" s="15">
        <v>0.23</v>
      </c>
      <c r="L1912" s="130">
        <v>5</v>
      </c>
    </row>
    <row r="1913" spans="1:12" x14ac:dyDescent="0.2">
      <c r="A1913" s="129">
        <v>30</v>
      </c>
      <c r="B1913" s="15" t="s">
        <v>329</v>
      </c>
      <c r="C1913" s="15">
        <v>5008</v>
      </c>
      <c r="D1913" s="15">
        <v>19116</v>
      </c>
      <c r="E1913" s="15" t="s">
        <v>368</v>
      </c>
      <c r="F1913" s="15">
        <v>277930</v>
      </c>
      <c r="G1913" s="15" t="s">
        <v>331</v>
      </c>
      <c r="H1913" s="15">
        <v>41754.51</v>
      </c>
      <c r="I1913" s="30">
        <v>583.85</v>
      </c>
      <c r="J1913" s="30">
        <v>64.87</v>
      </c>
      <c r="K1913" s="15">
        <v>0.16</v>
      </c>
      <c r="L1913" s="130">
        <v>3</v>
      </c>
    </row>
    <row r="1914" spans="1:12" x14ac:dyDescent="0.2">
      <c r="A1914" s="129">
        <v>30</v>
      </c>
      <c r="B1914" s="15" t="s">
        <v>329</v>
      </c>
      <c r="C1914" s="15">
        <v>5008</v>
      </c>
      <c r="D1914" s="15">
        <v>19116</v>
      </c>
      <c r="E1914" s="15" t="s">
        <v>368</v>
      </c>
      <c r="F1914" s="15">
        <v>277930</v>
      </c>
      <c r="G1914" s="15" t="s">
        <v>332</v>
      </c>
      <c r="H1914" s="15">
        <v>41754.51</v>
      </c>
      <c r="I1914" s="30">
        <v>583.85</v>
      </c>
      <c r="J1914" s="30">
        <v>64.87</v>
      </c>
      <c r="K1914" s="15">
        <v>0.16</v>
      </c>
      <c r="L1914" s="130">
        <v>3</v>
      </c>
    </row>
    <row r="1915" spans="1:12" x14ac:dyDescent="0.2">
      <c r="A1915" s="129">
        <v>30</v>
      </c>
      <c r="B1915" s="15" t="s">
        <v>329</v>
      </c>
      <c r="C1915" s="15">
        <v>5008</v>
      </c>
      <c r="D1915" s="15">
        <v>19116</v>
      </c>
      <c r="E1915" s="15" t="s">
        <v>368</v>
      </c>
      <c r="F1915" s="15">
        <v>277930</v>
      </c>
      <c r="G1915" s="15" t="s">
        <v>127</v>
      </c>
      <c r="H1915" s="15">
        <v>41754.51</v>
      </c>
      <c r="I1915" s="30">
        <v>210.22</v>
      </c>
      <c r="J1915" s="30">
        <v>23.36</v>
      </c>
      <c r="K1915" s="15">
        <v>0.06</v>
      </c>
      <c r="L1915" s="130">
        <v>1</v>
      </c>
    </row>
    <row r="1916" spans="1:12" x14ac:dyDescent="0.2">
      <c r="A1916" s="129">
        <v>30</v>
      </c>
      <c r="B1916" s="15" t="s">
        <v>329</v>
      </c>
      <c r="C1916" s="15">
        <v>5008</v>
      </c>
      <c r="D1916" s="15">
        <v>19116</v>
      </c>
      <c r="E1916" s="15" t="s">
        <v>368</v>
      </c>
      <c r="F1916" s="15">
        <v>277930</v>
      </c>
      <c r="G1916" s="15" t="s">
        <v>339</v>
      </c>
      <c r="H1916" s="15">
        <v>41754.51</v>
      </c>
      <c r="I1916" s="30">
        <v>481.03</v>
      </c>
      <c r="J1916" s="30">
        <v>53.45</v>
      </c>
      <c r="K1916" s="15">
        <v>0.13</v>
      </c>
      <c r="L1916" s="130">
        <v>2</v>
      </c>
    </row>
    <row r="1917" spans="1:12" x14ac:dyDescent="0.2">
      <c r="A1917" s="129">
        <v>30</v>
      </c>
      <c r="B1917" s="15" t="s">
        <v>329</v>
      </c>
      <c r="C1917" s="15">
        <v>5008</v>
      </c>
      <c r="D1917" s="15">
        <v>19116</v>
      </c>
      <c r="E1917" s="15" t="s">
        <v>368</v>
      </c>
      <c r="F1917" s="15">
        <v>277930</v>
      </c>
      <c r="G1917" s="15" t="s">
        <v>333</v>
      </c>
      <c r="H1917" s="15">
        <v>41754.51</v>
      </c>
      <c r="I1917" s="30">
        <v>481.03</v>
      </c>
      <c r="J1917" s="30">
        <v>53.45</v>
      </c>
      <c r="K1917" s="15">
        <v>0.13</v>
      </c>
      <c r="L1917" s="130">
        <v>2</v>
      </c>
    </row>
    <row r="1918" spans="1:12" x14ac:dyDescent="0.2">
      <c r="A1918" s="129">
        <v>30</v>
      </c>
      <c r="B1918" s="15" t="s">
        <v>329</v>
      </c>
      <c r="C1918" s="15">
        <v>5008</v>
      </c>
      <c r="D1918" s="15">
        <v>19116</v>
      </c>
      <c r="E1918" s="15" t="s">
        <v>368</v>
      </c>
      <c r="F1918" s="15">
        <v>277930</v>
      </c>
      <c r="G1918" s="15" t="s">
        <v>111</v>
      </c>
      <c r="H1918" s="15">
        <v>41754.51</v>
      </c>
      <c r="I1918" s="30">
        <v>665.55</v>
      </c>
      <c r="J1918" s="30">
        <v>73.95</v>
      </c>
      <c r="K1918" s="15">
        <v>0.18</v>
      </c>
      <c r="L1918" s="130">
        <v>5</v>
      </c>
    </row>
    <row r="1919" spans="1:12" x14ac:dyDescent="0.2">
      <c r="A1919" s="129">
        <v>30</v>
      </c>
      <c r="B1919" s="15" t="s">
        <v>329</v>
      </c>
      <c r="C1919" s="15">
        <v>5008</v>
      </c>
      <c r="D1919" s="15">
        <v>16004</v>
      </c>
      <c r="E1919" s="15" t="s">
        <v>362</v>
      </c>
      <c r="F1919" s="15">
        <v>274237</v>
      </c>
      <c r="G1919" s="15" t="s">
        <v>123</v>
      </c>
      <c r="H1919" s="15">
        <v>23165.599999999999</v>
      </c>
      <c r="I1919" s="30">
        <v>413.1</v>
      </c>
      <c r="J1919" s="30">
        <v>45.9</v>
      </c>
      <c r="K1919" s="15">
        <v>0.2</v>
      </c>
      <c r="L1919" s="130">
        <v>2</v>
      </c>
    </row>
    <row r="1920" spans="1:12" x14ac:dyDescent="0.2">
      <c r="A1920" s="129">
        <v>30</v>
      </c>
      <c r="B1920" s="15" t="s">
        <v>329</v>
      </c>
      <c r="C1920" s="15">
        <v>5008</v>
      </c>
      <c r="D1920" s="15">
        <v>16004</v>
      </c>
      <c r="E1920" s="15" t="s">
        <v>362</v>
      </c>
      <c r="F1920" s="15">
        <v>274237</v>
      </c>
      <c r="G1920" s="15" t="s">
        <v>331</v>
      </c>
      <c r="H1920" s="15">
        <v>23165.599999999999</v>
      </c>
      <c r="I1920" s="30">
        <v>359.86</v>
      </c>
      <c r="J1920" s="30">
        <v>39.979999999999997</v>
      </c>
      <c r="K1920" s="15">
        <v>0.17</v>
      </c>
      <c r="L1920" s="130">
        <v>2</v>
      </c>
    </row>
    <row r="1921" spans="1:12" x14ac:dyDescent="0.2">
      <c r="A1921" s="129">
        <v>30</v>
      </c>
      <c r="B1921" s="15" t="s">
        <v>329</v>
      </c>
      <c r="C1921" s="15">
        <v>5008</v>
      </c>
      <c r="D1921" s="15">
        <v>16004</v>
      </c>
      <c r="E1921" s="15" t="s">
        <v>362</v>
      </c>
      <c r="F1921" s="15">
        <v>274237</v>
      </c>
      <c r="G1921" s="15" t="s">
        <v>332</v>
      </c>
      <c r="H1921" s="15">
        <v>23165.599999999999</v>
      </c>
      <c r="I1921" s="30">
        <v>359.86</v>
      </c>
      <c r="J1921" s="30">
        <v>39.979999999999997</v>
      </c>
      <c r="K1921" s="15">
        <v>0.17</v>
      </c>
      <c r="L1921" s="130">
        <v>2</v>
      </c>
    </row>
    <row r="1922" spans="1:12" x14ac:dyDescent="0.2">
      <c r="A1922" s="129">
        <v>30</v>
      </c>
      <c r="B1922" s="15" t="s">
        <v>329</v>
      </c>
      <c r="C1922" s="15">
        <v>5008</v>
      </c>
      <c r="D1922" s="15">
        <v>16004</v>
      </c>
      <c r="E1922" s="15" t="s">
        <v>362</v>
      </c>
      <c r="F1922" s="15">
        <v>274237</v>
      </c>
      <c r="G1922" s="15" t="s">
        <v>127</v>
      </c>
      <c r="H1922" s="15">
        <v>23165.599999999999</v>
      </c>
      <c r="I1922" s="30">
        <v>378.22</v>
      </c>
      <c r="J1922" s="30">
        <v>42.02</v>
      </c>
      <c r="K1922" s="15">
        <v>0.18</v>
      </c>
      <c r="L1922" s="130">
        <v>2</v>
      </c>
    </row>
    <row r="1923" spans="1:12" x14ac:dyDescent="0.2">
      <c r="A1923" s="129">
        <v>30</v>
      </c>
      <c r="B1923" s="15" t="s">
        <v>329</v>
      </c>
      <c r="C1923" s="15">
        <v>5008</v>
      </c>
      <c r="D1923" s="15">
        <v>16004</v>
      </c>
      <c r="E1923" s="15" t="s">
        <v>362</v>
      </c>
      <c r="F1923" s="15">
        <v>274237</v>
      </c>
      <c r="G1923" s="15" t="s">
        <v>339</v>
      </c>
      <c r="H1923" s="15">
        <v>23165.599999999999</v>
      </c>
      <c r="I1923" s="30">
        <v>433.3</v>
      </c>
      <c r="J1923" s="30">
        <v>48.14</v>
      </c>
      <c r="K1923" s="15">
        <v>0.21</v>
      </c>
      <c r="L1923" s="130">
        <v>2</v>
      </c>
    </row>
    <row r="1924" spans="1:12" x14ac:dyDescent="0.2">
      <c r="A1924" s="129">
        <v>30</v>
      </c>
      <c r="B1924" s="15" t="s">
        <v>329</v>
      </c>
      <c r="C1924" s="15">
        <v>5008</v>
      </c>
      <c r="D1924" s="15">
        <v>16004</v>
      </c>
      <c r="E1924" s="15" t="s">
        <v>362</v>
      </c>
      <c r="F1924" s="15">
        <v>274237</v>
      </c>
      <c r="G1924" s="15" t="s">
        <v>333</v>
      </c>
      <c r="H1924" s="15">
        <v>23165.599999999999</v>
      </c>
      <c r="I1924" s="30">
        <v>433.3</v>
      </c>
      <c r="J1924" s="30">
        <v>48.14</v>
      </c>
      <c r="K1924" s="15">
        <v>0.21</v>
      </c>
      <c r="L1924" s="130">
        <v>2</v>
      </c>
    </row>
    <row r="1925" spans="1:12" x14ac:dyDescent="0.2">
      <c r="A1925" s="129">
        <v>30</v>
      </c>
      <c r="B1925" s="15" t="s">
        <v>329</v>
      </c>
      <c r="C1925" s="15">
        <v>5008</v>
      </c>
      <c r="D1925" s="15">
        <v>16004</v>
      </c>
      <c r="E1925" s="15" t="s">
        <v>362</v>
      </c>
      <c r="F1925" s="15">
        <v>274237</v>
      </c>
      <c r="G1925" s="15" t="s">
        <v>111</v>
      </c>
      <c r="H1925" s="15">
        <v>23165.599999999999</v>
      </c>
      <c r="I1925" s="30">
        <v>266.22000000000003</v>
      </c>
      <c r="J1925" s="30">
        <v>29.58</v>
      </c>
      <c r="K1925" s="15">
        <v>0.13</v>
      </c>
      <c r="L1925" s="130">
        <v>2</v>
      </c>
    </row>
    <row r="1926" spans="1:12" x14ac:dyDescent="0.2">
      <c r="A1926" s="129">
        <v>30</v>
      </c>
      <c r="B1926" s="15" t="s">
        <v>329</v>
      </c>
      <c r="C1926" s="15">
        <v>5008</v>
      </c>
      <c r="D1926" s="15">
        <v>19157</v>
      </c>
      <c r="E1926" s="15" t="s">
        <v>371</v>
      </c>
      <c r="F1926" s="15">
        <v>277094</v>
      </c>
      <c r="G1926" s="15" t="s">
        <v>331</v>
      </c>
      <c r="H1926" s="15">
        <v>20007.86</v>
      </c>
      <c r="I1926" s="30">
        <v>5397.84</v>
      </c>
      <c r="J1926" s="30">
        <v>599.76</v>
      </c>
      <c r="K1926" s="15">
        <v>3</v>
      </c>
      <c r="L1926" s="130">
        <v>30</v>
      </c>
    </row>
    <row r="1927" spans="1:12" x14ac:dyDescent="0.2">
      <c r="A1927" s="129">
        <v>30</v>
      </c>
      <c r="B1927" s="15" t="s">
        <v>329</v>
      </c>
      <c r="C1927" s="15">
        <v>5008</v>
      </c>
      <c r="D1927" s="15">
        <v>16053</v>
      </c>
      <c r="E1927" s="15" t="s">
        <v>364</v>
      </c>
      <c r="F1927" s="15">
        <v>276644</v>
      </c>
      <c r="G1927" s="15" t="s">
        <v>111</v>
      </c>
      <c r="H1927" s="15">
        <v>15968.05</v>
      </c>
      <c r="I1927" s="30">
        <v>798.66</v>
      </c>
      <c r="J1927" s="30">
        <v>88.74</v>
      </c>
      <c r="K1927" s="15">
        <v>0.56000000000000005</v>
      </c>
      <c r="L1927" s="130">
        <v>6</v>
      </c>
    </row>
    <row r="1928" spans="1:12" x14ac:dyDescent="0.2">
      <c r="A1928" s="129">
        <v>30</v>
      </c>
      <c r="B1928" s="15" t="s">
        <v>329</v>
      </c>
      <c r="C1928" s="15">
        <v>5008</v>
      </c>
      <c r="D1928" s="15">
        <v>35110</v>
      </c>
      <c r="E1928" s="15" t="s">
        <v>401</v>
      </c>
      <c r="F1928" s="15">
        <v>276461</v>
      </c>
      <c r="G1928" s="15" t="s">
        <v>331</v>
      </c>
      <c r="H1928" s="15">
        <v>51725.78</v>
      </c>
      <c r="I1928" s="30">
        <v>1946.16</v>
      </c>
      <c r="J1928" s="30">
        <v>216.24</v>
      </c>
      <c r="K1928" s="15">
        <v>0.42</v>
      </c>
      <c r="L1928" s="130">
        <v>10</v>
      </c>
    </row>
    <row r="1929" spans="1:12" x14ac:dyDescent="0.2">
      <c r="A1929" s="129">
        <v>30</v>
      </c>
      <c r="B1929" s="15" t="s">
        <v>329</v>
      </c>
      <c r="C1929" s="15">
        <v>5008</v>
      </c>
      <c r="D1929" s="15">
        <v>35110</v>
      </c>
      <c r="E1929" s="15" t="s">
        <v>401</v>
      </c>
      <c r="F1929" s="15">
        <v>276461</v>
      </c>
      <c r="G1929" s="15" t="s">
        <v>332</v>
      </c>
      <c r="H1929" s="15">
        <v>51725.78</v>
      </c>
      <c r="I1929" s="30">
        <v>1946.16</v>
      </c>
      <c r="J1929" s="30">
        <v>216.24</v>
      </c>
      <c r="K1929" s="15">
        <v>0.42</v>
      </c>
      <c r="L1929" s="130">
        <v>10</v>
      </c>
    </row>
    <row r="1930" spans="1:12" x14ac:dyDescent="0.2">
      <c r="A1930" s="129">
        <v>30</v>
      </c>
      <c r="B1930" s="15" t="s">
        <v>329</v>
      </c>
      <c r="C1930" s="15">
        <v>5008</v>
      </c>
      <c r="D1930" s="15">
        <v>35110</v>
      </c>
      <c r="E1930" s="15" t="s">
        <v>401</v>
      </c>
      <c r="F1930" s="15">
        <v>276461</v>
      </c>
      <c r="G1930" s="15" t="s">
        <v>127</v>
      </c>
      <c r="H1930" s="15">
        <v>51725.78</v>
      </c>
      <c r="I1930" s="30">
        <v>2102.2199999999998</v>
      </c>
      <c r="J1930" s="30">
        <v>233.58</v>
      </c>
      <c r="K1930" s="15">
        <v>0.45</v>
      </c>
      <c r="L1930" s="130">
        <v>10</v>
      </c>
    </row>
    <row r="1931" spans="1:12" x14ac:dyDescent="0.2">
      <c r="A1931" s="129">
        <v>30</v>
      </c>
      <c r="B1931" s="15" t="s">
        <v>329</v>
      </c>
      <c r="C1931" s="15">
        <v>5008</v>
      </c>
      <c r="D1931" s="15">
        <v>35110</v>
      </c>
      <c r="E1931" s="15" t="s">
        <v>401</v>
      </c>
      <c r="F1931" s="15">
        <v>276461</v>
      </c>
      <c r="G1931" s="15" t="s">
        <v>111</v>
      </c>
      <c r="H1931" s="15">
        <v>51725.78</v>
      </c>
      <c r="I1931" s="30">
        <v>1331.1</v>
      </c>
      <c r="J1931" s="30">
        <v>147.9</v>
      </c>
      <c r="K1931" s="15">
        <v>0.28999999999999998</v>
      </c>
      <c r="L1931" s="130">
        <v>10</v>
      </c>
    </row>
    <row r="1932" spans="1:12" x14ac:dyDescent="0.2">
      <c r="A1932" s="129">
        <v>30</v>
      </c>
      <c r="B1932" s="15" t="s">
        <v>329</v>
      </c>
      <c r="C1932" s="15">
        <v>5008</v>
      </c>
      <c r="D1932" s="15">
        <v>35110</v>
      </c>
      <c r="E1932" s="15" t="s">
        <v>401</v>
      </c>
      <c r="F1932" s="15">
        <v>277298</v>
      </c>
      <c r="G1932" s="15" t="s">
        <v>111</v>
      </c>
      <c r="H1932" s="15">
        <v>48732.29</v>
      </c>
      <c r="I1932" s="30">
        <v>26622</v>
      </c>
      <c r="J1932" s="30">
        <v>2958</v>
      </c>
      <c r="K1932" s="15">
        <v>6.07</v>
      </c>
      <c r="L1932" s="130">
        <v>200</v>
      </c>
    </row>
    <row r="1933" spans="1:12" x14ac:dyDescent="0.2">
      <c r="A1933" s="129">
        <v>30</v>
      </c>
      <c r="B1933" s="15" t="s">
        <v>329</v>
      </c>
      <c r="C1933" s="15">
        <v>5008</v>
      </c>
      <c r="D1933" s="15">
        <v>9004</v>
      </c>
      <c r="E1933" s="15" t="s">
        <v>343</v>
      </c>
      <c r="F1933" s="15">
        <v>275461</v>
      </c>
      <c r="G1933" s="15" t="s">
        <v>332</v>
      </c>
      <c r="H1933" s="15">
        <v>10464.33</v>
      </c>
      <c r="I1933" s="30">
        <v>1946.16</v>
      </c>
      <c r="J1933" s="30">
        <v>597.84</v>
      </c>
      <c r="K1933" s="15">
        <v>5.71</v>
      </c>
      <c r="L1933" s="130">
        <v>10</v>
      </c>
    </row>
    <row r="1934" spans="1:12" x14ac:dyDescent="0.2">
      <c r="A1934" s="129">
        <v>30</v>
      </c>
      <c r="B1934" s="15" t="s">
        <v>329</v>
      </c>
      <c r="C1934" s="15">
        <v>5008</v>
      </c>
      <c r="D1934" s="15">
        <v>9004</v>
      </c>
      <c r="E1934" s="15" t="s">
        <v>343</v>
      </c>
      <c r="F1934" s="15">
        <v>275526</v>
      </c>
      <c r="G1934" s="15" t="s">
        <v>331</v>
      </c>
      <c r="H1934" s="15">
        <v>2238.08</v>
      </c>
      <c r="I1934" s="30">
        <v>1946.16</v>
      </c>
      <c r="J1934" s="30">
        <v>597.84</v>
      </c>
      <c r="K1934" s="15">
        <v>26.71</v>
      </c>
      <c r="L1934" s="130">
        <v>10</v>
      </c>
    </row>
    <row r="1935" spans="1:12" x14ac:dyDescent="0.2">
      <c r="A1935" s="129">
        <v>30</v>
      </c>
      <c r="B1935" s="15" t="s">
        <v>329</v>
      </c>
      <c r="C1935" s="15">
        <v>5008</v>
      </c>
      <c r="D1935" s="15">
        <v>9004</v>
      </c>
      <c r="E1935" s="15" t="s">
        <v>343</v>
      </c>
      <c r="F1935" s="15">
        <v>275995</v>
      </c>
      <c r="G1935" s="15" t="s">
        <v>123</v>
      </c>
      <c r="H1935" s="15">
        <v>10809.2</v>
      </c>
      <c r="I1935" s="30">
        <v>1083.24</v>
      </c>
      <c r="J1935" s="30">
        <v>120.36</v>
      </c>
      <c r="K1935" s="15">
        <v>1.1100000000000001</v>
      </c>
      <c r="L1935" s="130">
        <v>5</v>
      </c>
    </row>
    <row r="1936" spans="1:12" x14ac:dyDescent="0.2">
      <c r="A1936" s="129">
        <v>30</v>
      </c>
      <c r="B1936" s="15" t="s">
        <v>329</v>
      </c>
      <c r="C1936" s="15">
        <v>5008</v>
      </c>
      <c r="D1936" s="15">
        <v>9004</v>
      </c>
      <c r="E1936" s="15" t="s">
        <v>343</v>
      </c>
      <c r="F1936" s="15">
        <v>275995</v>
      </c>
      <c r="G1936" s="15" t="s">
        <v>331</v>
      </c>
      <c r="H1936" s="15">
        <v>10809.2</v>
      </c>
      <c r="I1936" s="30">
        <v>1946.16</v>
      </c>
      <c r="J1936" s="30">
        <v>216.24</v>
      </c>
      <c r="K1936" s="15">
        <v>2</v>
      </c>
      <c r="L1936" s="130">
        <v>10</v>
      </c>
    </row>
    <row r="1937" spans="1:12" x14ac:dyDescent="0.2">
      <c r="A1937" s="129">
        <v>30</v>
      </c>
      <c r="B1937" s="15" t="s">
        <v>329</v>
      </c>
      <c r="C1937" s="15">
        <v>5008</v>
      </c>
      <c r="D1937" s="15">
        <v>9004</v>
      </c>
      <c r="E1937" s="15" t="s">
        <v>343</v>
      </c>
      <c r="F1937" s="15">
        <v>275995</v>
      </c>
      <c r="G1937" s="15" t="s">
        <v>332</v>
      </c>
      <c r="H1937" s="15">
        <v>10809.2</v>
      </c>
      <c r="I1937" s="30">
        <v>1946.16</v>
      </c>
      <c r="J1937" s="30">
        <v>216.24</v>
      </c>
      <c r="K1937" s="15">
        <v>2</v>
      </c>
      <c r="L1937" s="130">
        <v>10</v>
      </c>
    </row>
    <row r="1938" spans="1:12" x14ac:dyDescent="0.2">
      <c r="A1938" s="129">
        <v>30</v>
      </c>
      <c r="B1938" s="15" t="s">
        <v>329</v>
      </c>
      <c r="C1938" s="15">
        <v>5008</v>
      </c>
      <c r="D1938" s="15">
        <v>9004</v>
      </c>
      <c r="E1938" s="15" t="s">
        <v>343</v>
      </c>
      <c r="F1938" s="15">
        <v>275995</v>
      </c>
      <c r="G1938" s="15" t="s">
        <v>111</v>
      </c>
      <c r="H1938" s="15">
        <v>10809.2</v>
      </c>
      <c r="I1938" s="30">
        <v>1331.1</v>
      </c>
      <c r="J1938" s="30">
        <v>147.9</v>
      </c>
      <c r="K1938" s="15">
        <v>1.37</v>
      </c>
      <c r="L1938" s="130">
        <v>10</v>
      </c>
    </row>
    <row r="1939" spans="1:12" x14ac:dyDescent="0.2">
      <c r="A1939" s="129">
        <v>30</v>
      </c>
      <c r="B1939" s="15" t="s">
        <v>329</v>
      </c>
      <c r="C1939" s="15">
        <v>5008</v>
      </c>
      <c r="D1939" s="15">
        <v>11040</v>
      </c>
      <c r="E1939" s="15" t="s">
        <v>353</v>
      </c>
      <c r="F1939" s="15">
        <v>278266</v>
      </c>
      <c r="G1939" s="15" t="s">
        <v>123</v>
      </c>
      <c r="H1939" s="15">
        <v>93676.37</v>
      </c>
      <c r="I1939" s="30">
        <v>3249.72</v>
      </c>
      <c r="J1939" s="30">
        <v>361.08</v>
      </c>
      <c r="K1939" s="15">
        <v>0.39</v>
      </c>
      <c r="L1939" s="130">
        <v>15</v>
      </c>
    </row>
    <row r="1940" spans="1:12" x14ac:dyDescent="0.2">
      <c r="A1940" s="129">
        <v>30</v>
      </c>
      <c r="B1940" s="15" t="s">
        <v>329</v>
      </c>
      <c r="C1940" s="15">
        <v>5008</v>
      </c>
      <c r="D1940" s="15">
        <v>11040</v>
      </c>
      <c r="E1940" s="15" t="s">
        <v>353</v>
      </c>
      <c r="F1940" s="15">
        <v>278266</v>
      </c>
      <c r="G1940" s="15" t="s">
        <v>131</v>
      </c>
      <c r="H1940" s="15">
        <v>93676.37</v>
      </c>
      <c r="I1940" s="30">
        <v>3249.72</v>
      </c>
      <c r="J1940" s="30">
        <v>361.08</v>
      </c>
      <c r="K1940" s="15">
        <v>0.39</v>
      </c>
      <c r="L1940" s="130">
        <v>15</v>
      </c>
    </row>
    <row r="1941" spans="1:12" x14ac:dyDescent="0.2">
      <c r="A1941" s="129">
        <v>30</v>
      </c>
      <c r="B1941" s="15" t="s">
        <v>329</v>
      </c>
      <c r="C1941" s="15">
        <v>5008</v>
      </c>
      <c r="D1941" s="15">
        <v>11040</v>
      </c>
      <c r="E1941" s="15" t="s">
        <v>353</v>
      </c>
      <c r="F1941" s="15">
        <v>278266</v>
      </c>
      <c r="G1941" s="15" t="s">
        <v>333</v>
      </c>
      <c r="H1941" s="15">
        <v>93676.37</v>
      </c>
      <c r="I1941" s="30">
        <v>2405.16</v>
      </c>
      <c r="J1941" s="30">
        <v>267.24</v>
      </c>
      <c r="K1941" s="15">
        <v>0.28999999999999998</v>
      </c>
      <c r="L1941" s="130">
        <v>10</v>
      </c>
    </row>
    <row r="1942" spans="1:12" x14ac:dyDescent="0.2">
      <c r="A1942" s="129">
        <v>30</v>
      </c>
      <c r="B1942" s="15" t="s">
        <v>329</v>
      </c>
      <c r="C1942" s="15">
        <v>5008</v>
      </c>
      <c r="D1942" s="15">
        <v>11040</v>
      </c>
      <c r="E1942" s="15" t="s">
        <v>353</v>
      </c>
      <c r="F1942" s="15">
        <v>278266</v>
      </c>
      <c r="G1942" s="15" t="s">
        <v>111</v>
      </c>
      <c r="H1942" s="15">
        <v>93676.37</v>
      </c>
      <c r="I1942" s="30">
        <v>2662.2</v>
      </c>
      <c r="J1942" s="30">
        <v>295.8</v>
      </c>
      <c r="K1942" s="15">
        <v>0.32</v>
      </c>
      <c r="L1942" s="130">
        <v>20</v>
      </c>
    </row>
    <row r="1943" spans="1:12" x14ac:dyDescent="0.2">
      <c r="A1943" s="129">
        <v>30</v>
      </c>
      <c r="B1943" s="15" t="s">
        <v>329</v>
      </c>
      <c r="C1943" s="15">
        <v>5008</v>
      </c>
      <c r="D1943" s="15">
        <v>7024</v>
      </c>
      <c r="E1943" s="15" t="s">
        <v>338</v>
      </c>
      <c r="F1943" s="15">
        <v>276977</v>
      </c>
      <c r="G1943" s="15" t="s">
        <v>123</v>
      </c>
      <c r="H1943" s="15">
        <v>16213.44</v>
      </c>
      <c r="I1943" s="30">
        <v>826.2</v>
      </c>
      <c r="J1943" s="30">
        <v>91.8</v>
      </c>
      <c r="K1943" s="15">
        <v>0.56999999999999995</v>
      </c>
      <c r="L1943" s="130">
        <v>4</v>
      </c>
    </row>
    <row r="1944" spans="1:12" x14ac:dyDescent="0.2">
      <c r="A1944" s="129">
        <v>30</v>
      </c>
      <c r="B1944" s="15" t="s">
        <v>329</v>
      </c>
      <c r="C1944" s="15">
        <v>5008</v>
      </c>
      <c r="D1944" s="15">
        <v>7024</v>
      </c>
      <c r="E1944" s="15" t="s">
        <v>338</v>
      </c>
      <c r="F1944" s="15">
        <v>276977</v>
      </c>
      <c r="G1944" s="15" t="s">
        <v>331</v>
      </c>
      <c r="H1944" s="15">
        <v>16213.44</v>
      </c>
      <c r="I1944" s="30">
        <v>899.64</v>
      </c>
      <c r="J1944" s="30">
        <v>99.96</v>
      </c>
      <c r="K1944" s="15">
        <v>0.62</v>
      </c>
      <c r="L1944" s="130">
        <v>5</v>
      </c>
    </row>
    <row r="1945" spans="1:12" x14ac:dyDescent="0.2">
      <c r="A1945" s="129">
        <v>30</v>
      </c>
      <c r="B1945" s="15" t="s">
        <v>329</v>
      </c>
      <c r="C1945" s="15">
        <v>5008</v>
      </c>
      <c r="D1945" s="15">
        <v>7024</v>
      </c>
      <c r="E1945" s="15" t="s">
        <v>338</v>
      </c>
      <c r="F1945" s="15">
        <v>276977</v>
      </c>
      <c r="G1945" s="15" t="s">
        <v>127</v>
      </c>
      <c r="H1945" s="15">
        <v>16213.44</v>
      </c>
      <c r="I1945" s="30">
        <v>945.54</v>
      </c>
      <c r="J1945" s="30">
        <v>105.06</v>
      </c>
      <c r="K1945" s="15">
        <v>0.65</v>
      </c>
      <c r="L1945" s="130">
        <v>5</v>
      </c>
    </row>
    <row r="1946" spans="1:12" x14ac:dyDescent="0.2">
      <c r="A1946" s="129">
        <v>30</v>
      </c>
      <c r="B1946" s="15" t="s">
        <v>329</v>
      </c>
      <c r="C1946" s="15">
        <v>5008</v>
      </c>
      <c r="D1946" s="15">
        <v>7024</v>
      </c>
      <c r="E1946" s="15" t="s">
        <v>338</v>
      </c>
      <c r="F1946" s="15">
        <v>276977</v>
      </c>
      <c r="G1946" s="15" t="s">
        <v>339</v>
      </c>
      <c r="H1946" s="15">
        <v>16213.44</v>
      </c>
      <c r="I1946" s="30">
        <v>649.94000000000005</v>
      </c>
      <c r="J1946" s="30">
        <v>72.22</v>
      </c>
      <c r="K1946" s="15">
        <v>0.45</v>
      </c>
      <c r="L1946" s="130">
        <v>3</v>
      </c>
    </row>
    <row r="1947" spans="1:12" x14ac:dyDescent="0.2">
      <c r="A1947" s="129">
        <v>30</v>
      </c>
      <c r="B1947" s="15" t="s">
        <v>329</v>
      </c>
      <c r="C1947" s="15">
        <v>5008</v>
      </c>
      <c r="D1947" s="15">
        <v>7024</v>
      </c>
      <c r="E1947" s="15" t="s">
        <v>338</v>
      </c>
      <c r="F1947" s="15">
        <v>276977</v>
      </c>
      <c r="G1947" s="15" t="s">
        <v>333</v>
      </c>
      <c r="H1947" s="15">
        <v>16213.44</v>
      </c>
      <c r="I1947" s="30">
        <v>1083.24</v>
      </c>
      <c r="J1947" s="30">
        <v>120.36</v>
      </c>
      <c r="K1947" s="15">
        <v>0.74</v>
      </c>
      <c r="L1947" s="130">
        <v>5</v>
      </c>
    </row>
    <row r="1948" spans="1:12" x14ac:dyDescent="0.2">
      <c r="A1948" s="129">
        <v>30</v>
      </c>
      <c r="B1948" s="15" t="s">
        <v>329</v>
      </c>
      <c r="C1948" s="15">
        <v>5008</v>
      </c>
      <c r="D1948" s="15">
        <v>7024</v>
      </c>
      <c r="E1948" s="15" t="s">
        <v>338</v>
      </c>
      <c r="F1948" s="15">
        <v>276977</v>
      </c>
      <c r="G1948" s="15" t="s">
        <v>111</v>
      </c>
      <c r="H1948" s="15">
        <v>16213.44</v>
      </c>
      <c r="I1948" s="30">
        <v>665.55</v>
      </c>
      <c r="J1948" s="30">
        <v>73.95</v>
      </c>
      <c r="K1948" s="15">
        <v>0.46</v>
      </c>
      <c r="L1948" s="130">
        <v>5</v>
      </c>
    </row>
    <row r="1949" spans="1:12" x14ac:dyDescent="0.2">
      <c r="A1949" s="129">
        <v>30</v>
      </c>
      <c r="B1949" s="15" t="s">
        <v>329</v>
      </c>
      <c r="C1949" s="15">
        <v>5008</v>
      </c>
      <c r="D1949" s="15">
        <v>392025</v>
      </c>
      <c r="E1949" s="15" t="s">
        <v>453</v>
      </c>
      <c r="F1949" s="15">
        <v>275014</v>
      </c>
      <c r="G1949" s="15" t="s">
        <v>331</v>
      </c>
      <c r="H1949" s="15">
        <v>2095.84</v>
      </c>
      <c r="I1949" s="30">
        <v>193.92</v>
      </c>
      <c r="J1949" s="30">
        <v>41.27</v>
      </c>
      <c r="K1949" s="15">
        <v>1.97</v>
      </c>
      <c r="L1949" s="130">
        <v>1</v>
      </c>
    </row>
    <row r="1950" spans="1:12" x14ac:dyDescent="0.2">
      <c r="A1950" s="129">
        <v>30</v>
      </c>
      <c r="B1950" s="15" t="s">
        <v>329</v>
      </c>
      <c r="C1950" s="15">
        <v>5008</v>
      </c>
      <c r="D1950" s="15">
        <v>392025</v>
      </c>
      <c r="E1950" s="15" t="s">
        <v>453</v>
      </c>
      <c r="F1950" s="15">
        <v>275014</v>
      </c>
      <c r="G1950" s="15" t="s">
        <v>339</v>
      </c>
      <c r="H1950" s="15">
        <v>2095.84</v>
      </c>
      <c r="I1950" s="30">
        <v>233.49</v>
      </c>
      <c r="J1950" s="30">
        <v>49.7</v>
      </c>
      <c r="K1950" s="15">
        <v>2.37</v>
      </c>
      <c r="L1950" s="130">
        <v>1</v>
      </c>
    </row>
    <row r="1951" spans="1:12" x14ac:dyDescent="0.2">
      <c r="A1951" s="129">
        <v>30</v>
      </c>
      <c r="B1951" s="15" t="s">
        <v>329</v>
      </c>
      <c r="C1951" s="15">
        <v>5008</v>
      </c>
      <c r="D1951" s="15">
        <v>392025</v>
      </c>
      <c r="E1951" s="15" t="s">
        <v>453</v>
      </c>
      <c r="F1951" s="15">
        <v>275014</v>
      </c>
      <c r="G1951" s="15" t="s">
        <v>333</v>
      </c>
      <c r="H1951" s="15">
        <v>2095.84</v>
      </c>
      <c r="I1951" s="30">
        <v>233.49</v>
      </c>
      <c r="J1951" s="30">
        <v>49.7</v>
      </c>
      <c r="K1951" s="15">
        <v>2.37</v>
      </c>
      <c r="L1951" s="130">
        <v>1</v>
      </c>
    </row>
    <row r="1952" spans="1:12" x14ac:dyDescent="0.2">
      <c r="A1952" s="129">
        <v>30</v>
      </c>
      <c r="B1952" s="15" t="s">
        <v>329</v>
      </c>
      <c r="C1952" s="15">
        <v>5008</v>
      </c>
      <c r="D1952" s="15">
        <v>392131</v>
      </c>
      <c r="E1952" s="15" t="s">
        <v>454</v>
      </c>
      <c r="F1952" s="15">
        <v>275206</v>
      </c>
      <c r="G1952" s="15" t="s">
        <v>331</v>
      </c>
      <c r="H1952" s="15">
        <v>12087.68</v>
      </c>
      <c r="I1952" s="30">
        <v>193.92</v>
      </c>
      <c r="J1952" s="30">
        <v>41.27</v>
      </c>
      <c r="K1952" s="15">
        <v>0.34</v>
      </c>
      <c r="L1952" s="130">
        <v>1</v>
      </c>
    </row>
    <row r="1953" spans="1:12" x14ac:dyDescent="0.2">
      <c r="A1953" s="129">
        <v>30</v>
      </c>
      <c r="B1953" s="15" t="s">
        <v>329</v>
      </c>
      <c r="C1953" s="15">
        <v>5008</v>
      </c>
      <c r="D1953" s="15">
        <v>392131</v>
      </c>
      <c r="E1953" s="15" t="s">
        <v>454</v>
      </c>
      <c r="F1953" s="15">
        <v>275206</v>
      </c>
      <c r="G1953" s="15" t="s">
        <v>332</v>
      </c>
      <c r="H1953" s="15">
        <v>12087.68</v>
      </c>
      <c r="I1953" s="30">
        <v>193.92</v>
      </c>
      <c r="J1953" s="30">
        <v>41.27</v>
      </c>
      <c r="K1953" s="15">
        <v>0.34</v>
      </c>
      <c r="L1953" s="130">
        <v>1</v>
      </c>
    </row>
    <row r="1954" spans="1:12" x14ac:dyDescent="0.2">
      <c r="A1954" s="129">
        <v>30</v>
      </c>
      <c r="B1954" s="15" t="s">
        <v>329</v>
      </c>
      <c r="C1954" s="15">
        <v>5008</v>
      </c>
      <c r="D1954" s="15">
        <v>392131</v>
      </c>
      <c r="E1954" s="15" t="s">
        <v>454</v>
      </c>
      <c r="F1954" s="15">
        <v>275206</v>
      </c>
      <c r="G1954" s="15" t="s">
        <v>127</v>
      </c>
      <c r="H1954" s="15">
        <v>12087.68</v>
      </c>
      <c r="I1954" s="30">
        <v>191.82</v>
      </c>
      <c r="J1954" s="30">
        <v>55.37</v>
      </c>
      <c r="K1954" s="15">
        <v>0.46</v>
      </c>
      <c r="L1954" s="130">
        <v>1</v>
      </c>
    </row>
    <row r="1955" spans="1:12" x14ac:dyDescent="0.2">
      <c r="A1955" s="129">
        <v>30</v>
      </c>
      <c r="B1955" s="15" t="s">
        <v>329</v>
      </c>
      <c r="C1955" s="15">
        <v>5008</v>
      </c>
      <c r="D1955" s="15">
        <v>392131</v>
      </c>
      <c r="E1955" s="15" t="s">
        <v>454</v>
      </c>
      <c r="F1955" s="15">
        <v>275206</v>
      </c>
      <c r="G1955" s="15" t="s">
        <v>339</v>
      </c>
      <c r="H1955" s="15">
        <v>12087.68</v>
      </c>
      <c r="I1955" s="30">
        <v>233.49</v>
      </c>
      <c r="J1955" s="30">
        <v>49.7</v>
      </c>
      <c r="K1955" s="15">
        <v>0.41</v>
      </c>
      <c r="L1955" s="130">
        <v>1</v>
      </c>
    </row>
    <row r="1956" spans="1:12" x14ac:dyDescent="0.2">
      <c r="A1956" s="129">
        <v>30</v>
      </c>
      <c r="B1956" s="15" t="s">
        <v>329</v>
      </c>
      <c r="C1956" s="15">
        <v>5008</v>
      </c>
      <c r="D1956" s="15">
        <v>392131</v>
      </c>
      <c r="E1956" s="15" t="s">
        <v>454</v>
      </c>
      <c r="F1956" s="15">
        <v>275206</v>
      </c>
      <c r="G1956" s="15" t="s">
        <v>111</v>
      </c>
      <c r="H1956" s="15">
        <v>12087.68</v>
      </c>
      <c r="I1956" s="30">
        <v>135.02000000000001</v>
      </c>
      <c r="J1956" s="30">
        <v>38.97</v>
      </c>
      <c r="K1956" s="15">
        <v>0.32</v>
      </c>
      <c r="L1956" s="130">
        <v>1</v>
      </c>
    </row>
    <row r="1957" spans="1:12" x14ac:dyDescent="0.2">
      <c r="A1957" s="129">
        <v>30</v>
      </c>
      <c r="B1957" s="15" t="s">
        <v>329</v>
      </c>
      <c r="C1957" s="15">
        <v>5008</v>
      </c>
      <c r="D1957" s="15">
        <v>392163</v>
      </c>
      <c r="E1957" s="15" t="s">
        <v>456</v>
      </c>
      <c r="F1957" s="15">
        <v>275081</v>
      </c>
      <c r="G1957" s="15" t="s">
        <v>331</v>
      </c>
      <c r="H1957" s="15">
        <v>14991.33</v>
      </c>
      <c r="I1957" s="30">
        <v>193.92</v>
      </c>
      <c r="J1957" s="30">
        <v>41.27</v>
      </c>
      <c r="K1957" s="15">
        <v>0.28000000000000003</v>
      </c>
      <c r="L1957" s="130">
        <v>1</v>
      </c>
    </row>
    <row r="1958" spans="1:12" x14ac:dyDescent="0.2">
      <c r="A1958" s="129">
        <v>30</v>
      </c>
      <c r="B1958" s="15" t="s">
        <v>329</v>
      </c>
      <c r="C1958" s="15">
        <v>5008</v>
      </c>
      <c r="D1958" s="15">
        <v>392163</v>
      </c>
      <c r="E1958" s="15" t="s">
        <v>456</v>
      </c>
      <c r="F1958" s="15">
        <v>275081</v>
      </c>
      <c r="G1958" s="15" t="s">
        <v>339</v>
      </c>
      <c r="H1958" s="15">
        <v>14991.33</v>
      </c>
      <c r="I1958" s="30">
        <v>466.99</v>
      </c>
      <c r="J1958" s="30">
        <v>99.4</v>
      </c>
      <c r="K1958" s="15">
        <v>0.66</v>
      </c>
      <c r="L1958" s="130">
        <v>2</v>
      </c>
    </row>
    <row r="1959" spans="1:12" x14ac:dyDescent="0.2">
      <c r="A1959" s="129">
        <v>30</v>
      </c>
      <c r="B1959" s="15" t="s">
        <v>329</v>
      </c>
      <c r="C1959" s="15">
        <v>5008</v>
      </c>
      <c r="D1959" s="15">
        <v>392163</v>
      </c>
      <c r="E1959" s="15" t="s">
        <v>456</v>
      </c>
      <c r="F1959" s="15">
        <v>275081</v>
      </c>
      <c r="G1959" s="15" t="s">
        <v>333</v>
      </c>
      <c r="H1959" s="15">
        <v>14991.33</v>
      </c>
      <c r="I1959" s="30">
        <v>233.49</v>
      </c>
      <c r="J1959" s="30">
        <v>49.7</v>
      </c>
      <c r="K1959" s="15">
        <v>0.33</v>
      </c>
      <c r="L1959" s="130">
        <v>1</v>
      </c>
    </row>
    <row r="1960" spans="1:12" x14ac:dyDescent="0.2">
      <c r="A1960" s="129">
        <v>30</v>
      </c>
      <c r="B1960" s="15" t="s">
        <v>329</v>
      </c>
      <c r="C1960" s="15">
        <v>5008</v>
      </c>
      <c r="D1960" s="15">
        <v>392163</v>
      </c>
      <c r="E1960" s="15" t="s">
        <v>456</v>
      </c>
      <c r="F1960" s="15">
        <v>275081</v>
      </c>
      <c r="G1960" s="15" t="s">
        <v>117</v>
      </c>
      <c r="H1960" s="15">
        <v>14991.33</v>
      </c>
      <c r="I1960" s="30">
        <v>474.91</v>
      </c>
      <c r="J1960" s="30">
        <v>101.08</v>
      </c>
      <c r="K1960" s="15">
        <v>0.67</v>
      </c>
      <c r="L1960" s="130">
        <v>1</v>
      </c>
    </row>
    <row r="1961" spans="1:12" x14ac:dyDescent="0.2">
      <c r="A1961" s="129">
        <v>30</v>
      </c>
      <c r="B1961" s="15" t="s">
        <v>329</v>
      </c>
      <c r="C1961" s="15">
        <v>5008</v>
      </c>
      <c r="D1961" s="15">
        <v>392163</v>
      </c>
      <c r="E1961" s="15" t="s">
        <v>456</v>
      </c>
      <c r="F1961" s="15">
        <v>275934</v>
      </c>
      <c r="G1961" s="15" t="s">
        <v>332</v>
      </c>
      <c r="H1961" s="15">
        <v>11618.42</v>
      </c>
      <c r="I1961" s="30">
        <v>419.5</v>
      </c>
      <c r="J1961" s="30">
        <v>89.29</v>
      </c>
      <c r="K1961" s="15">
        <v>0.77</v>
      </c>
      <c r="L1961" s="130">
        <v>2</v>
      </c>
    </row>
    <row r="1962" spans="1:12" x14ac:dyDescent="0.2">
      <c r="A1962" s="129">
        <v>30</v>
      </c>
      <c r="B1962" s="15" t="s">
        <v>329</v>
      </c>
      <c r="C1962" s="15">
        <v>5008</v>
      </c>
      <c r="D1962" s="15">
        <v>15960</v>
      </c>
      <c r="E1962" s="15" t="s">
        <v>361</v>
      </c>
      <c r="F1962" s="15">
        <v>274584</v>
      </c>
      <c r="G1962" s="15" t="s">
        <v>123</v>
      </c>
      <c r="H1962" s="15">
        <v>45532.639999999999</v>
      </c>
      <c r="I1962" s="30">
        <v>413.1</v>
      </c>
      <c r="J1962" s="30">
        <v>45.9</v>
      </c>
      <c r="K1962" s="15">
        <v>0.1</v>
      </c>
      <c r="L1962" s="130">
        <v>2</v>
      </c>
    </row>
    <row r="1963" spans="1:12" x14ac:dyDescent="0.2">
      <c r="A1963" s="129">
        <v>30</v>
      </c>
      <c r="B1963" s="15" t="s">
        <v>329</v>
      </c>
      <c r="C1963" s="15">
        <v>5008</v>
      </c>
      <c r="D1963" s="15">
        <v>34108</v>
      </c>
      <c r="E1963" s="15" t="s">
        <v>397</v>
      </c>
      <c r="F1963" s="15">
        <v>276435</v>
      </c>
      <c r="G1963" s="15" t="s">
        <v>123</v>
      </c>
      <c r="H1963" s="15">
        <v>33350.74</v>
      </c>
      <c r="I1963" s="30">
        <v>1083.24</v>
      </c>
      <c r="J1963" s="30">
        <v>120.36</v>
      </c>
      <c r="K1963" s="15">
        <v>0.36</v>
      </c>
      <c r="L1963" s="130">
        <v>5</v>
      </c>
    </row>
    <row r="1964" spans="1:12" x14ac:dyDescent="0.2">
      <c r="A1964" s="129">
        <v>30</v>
      </c>
      <c r="B1964" s="15" t="s">
        <v>329</v>
      </c>
      <c r="C1964" s="15">
        <v>5008</v>
      </c>
      <c r="D1964" s="15">
        <v>34108</v>
      </c>
      <c r="E1964" s="15" t="s">
        <v>397</v>
      </c>
      <c r="F1964" s="15">
        <v>276435</v>
      </c>
      <c r="G1964" s="15" t="s">
        <v>131</v>
      </c>
      <c r="H1964" s="15">
        <v>33350.74</v>
      </c>
      <c r="I1964" s="30">
        <v>1083.24</v>
      </c>
      <c r="J1964" s="30">
        <v>120.36</v>
      </c>
      <c r="K1964" s="15">
        <v>0.36</v>
      </c>
      <c r="L1964" s="130">
        <v>5</v>
      </c>
    </row>
    <row r="1965" spans="1:12" x14ac:dyDescent="0.2">
      <c r="A1965" s="129">
        <v>30</v>
      </c>
      <c r="B1965" s="15" t="s">
        <v>329</v>
      </c>
      <c r="C1965" s="15">
        <v>5008</v>
      </c>
      <c r="D1965" s="15">
        <v>34105</v>
      </c>
      <c r="E1965" s="15" t="s">
        <v>397</v>
      </c>
      <c r="F1965" s="15">
        <v>275560</v>
      </c>
      <c r="G1965" s="15" t="s">
        <v>123</v>
      </c>
      <c r="H1965" s="15">
        <v>30334.67</v>
      </c>
      <c r="I1965" s="30">
        <v>2065.5</v>
      </c>
      <c r="J1965" s="30">
        <v>229.5</v>
      </c>
      <c r="K1965" s="15">
        <v>0.76</v>
      </c>
      <c r="L1965" s="130">
        <v>10</v>
      </c>
    </row>
    <row r="1966" spans="1:12" x14ac:dyDescent="0.2">
      <c r="A1966" s="129">
        <v>30</v>
      </c>
      <c r="B1966" s="15" t="s">
        <v>329</v>
      </c>
      <c r="C1966" s="15">
        <v>5008</v>
      </c>
      <c r="D1966" s="15">
        <v>34105</v>
      </c>
      <c r="E1966" s="15" t="s">
        <v>397</v>
      </c>
      <c r="F1966" s="15">
        <v>275560</v>
      </c>
      <c r="G1966" s="15" t="s">
        <v>331</v>
      </c>
      <c r="H1966" s="15">
        <v>30334.67</v>
      </c>
      <c r="I1966" s="30">
        <v>3598.56</v>
      </c>
      <c r="J1966" s="30">
        <v>399.84</v>
      </c>
      <c r="K1966" s="15">
        <v>1.32</v>
      </c>
      <c r="L1966" s="130">
        <v>20</v>
      </c>
    </row>
    <row r="1967" spans="1:12" x14ac:dyDescent="0.2">
      <c r="A1967" s="129">
        <v>30</v>
      </c>
      <c r="B1967" s="15" t="s">
        <v>329</v>
      </c>
      <c r="C1967" s="15">
        <v>5008</v>
      </c>
      <c r="D1967" s="15">
        <v>34104</v>
      </c>
      <c r="E1967" s="15" t="s">
        <v>397</v>
      </c>
      <c r="F1967" s="15">
        <v>276689</v>
      </c>
      <c r="G1967" s="15" t="s">
        <v>123</v>
      </c>
      <c r="H1967" s="15">
        <v>12444.36</v>
      </c>
      <c r="I1967" s="30">
        <v>3249.72</v>
      </c>
      <c r="J1967" s="30">
        <v>361.08</v>
      </c>
      <c r="K1967" s="15">
        <v>2.9</v>
      </c>
      <c r="L1967" s="130">
        <v>15</v>
      </c>
    </row>
    <row r="1968" spans="1:12" x14ac:dyDescent="0.2">
      <c r="A1968" s="129">
        <v>30</v>
      </c>
      <c r="B1968" s="15" t="s">
        <v>329</v>
      </c>
      <c r="C1968" s="15">
        <v>5008</v>
      </c>
      <c r="D1968" s="15">
        <v>34104</v>
      </c>
      <c r="E1968" s="15" t="s">
        <v>397</v>
      </c>
      <c r="F1968" s="15">
        <v>276689</v>
      </c>
      <c r="G1968" s="15" t="s">
        <v>333</v>
      </c>
      <c r="H1968" s="15">
        <v>12444.36</v>
      </c>
      <c r="I1968" s="30">
        <v>2405.16</v>
      </c>
      <c r="J1968" s="30">
        <v>267.24</v>
      </c>
      <c r="K1968" s="15">
        <v>2.15</v>
      </c>
      <c r="L1968" s="130">
        <v>10</v>
      </c>
    </row>
    <row r="1969" spans="1:12" x14ac:dyDescent="0.2">
      <c r="A1969" s="129">
        <v>30</v>
      </c>
      <c r="B1969" s="15" t="s">
        <v>329</v>
      </c>
      <c r="C1969" s="15">
        <v>5008</v>
      </c>
      <c r="D1969" s="15">
        <v>34103</v>
      </c>
      <c r="E1969" s="15" t="s">
        <v>397</v>
      </c>
      <c r="F1969" s="15">
        <v>276038</v>
      </c>
      <c r="G1969" s="15" t="s">
        <v>331</v>
      </c>
      <c r="H1969" s="15">
        <v>22050.05</v>
      </c>
      <c r="I1969" s="30">
        <v>7784.64</v>
      </c>
      <c r="J1969" s="30">
        <v>864.96</v>
      </c>
      <c r="K1969" s="15">
        <v>3.92</v>
      </c>
      <c r="L1969" s="130">
        <v>40</v>
      </c>
    </row>
    <row r="1970" spans="1:12" x14ac:dyDescent="0.2">
      <c r="A1970" s="129">
        <v>30</v>
      </c>
      <c r="B1970" s="15" t="s">
        <v>329</v>
      </c>
      <c r="C1970" s="15">
        <v>5008</v>
      </c>
      <c r="D1970" s="15">
        <v>34103</v>
      </c>
      <c r="E1970" s="15" t="s">
        <v>397</v>
      </c>
      <c r="F1970" s="15">
        <v>276038</v>
      </c>
      <c r="G1970" s="15" t="s">
        <v>332</v>
      </c>
      <c r="H1970" s="15">
        <v>22050.05</v>
      </c>
      <c r="I1970" s="30">
        <v>3892.32</v>
      </c>
      <c r="J1970" s="30">
        <v>432.48</v>
      </c>
      <c r="K1970" s="15">
        <v>1.96</v>
      </c>
      <c r="L1970" s="130">
        <v>20</v>
      </c>
    </row>
    <row r="1971" spans="1:12" x14ac:dyDescent="0.2">
      <c r="A1971" s="129">
        <v>30</v>
      </c>
      <c r="B1971" s="15" t="s">
        <v>329</v>
      </c>
      <c r="C1971" s="15">
        <v>5008</v>
      </c>
      <c r="D1971" s="15">
        <v>34102</v>
      </c>
      <c r="E1971" s="15" t="s">
        <v>397</v>
      </c>
      <c r="F1971" s="15">
        <v>274366</v>
      </c>
      <c r="G1971" s="15" t="s">
        <v>331</v>
      </c>
      <c r="H1971" s="15">
        <v>127995.41</v>
      </c>
      <c r="I1971" s="30">
        <v>1799.28</v>
      </c>
      <c r="J1971" s="30">
        <v>199.92</v>
      </c>
      <c r="K1971" s="15">
        <v>0.16</v>
      </c>
      <c r="L1971" s="130">
        <v>10</v>
      </c>
    </row>
    <row r="1972" spans="1:12" x14ac:dyDescent="0.2">
      <c r="A1972" s="129">
        <v>30</v>
      </c>
      <c r="B1972" s="15" t="s">
        <v>329</v>
      </c>
      <c r="C1972" s="15">
        <v>5008</v>
      </c>
      <c r="D1972" s="15">
        <v>34102</v>
      </c>
      <c r="E1972" s="15" t="s">
        <v>397</v>
      </c>
      <c r="F1972" s="15">
        <v>274366</v>
      </c>
      <c r="G1972" s="15" t="s">
        <v>333</v>
      </c>
      <c r="H1972" s="15">
        <v>127995.41</v>
      </c>
      <c r="I1972" s="30">
        <v>2166.48</v>
      </c>
      <c r="J1972" s="30">
        <v>240.72</v>
      </c>
      <c r="K1972" s="15">
        <v>0.19</v>
      </c>
      <c r="L1972" s="130">
        <v>10</v>
      </c>
    </row>
    <row r="1973" spans="1:12" x14ac:dyDescent="0.2">
      <c r="A1973" s="129">
        <v>30</v>
      </c>
      <c r="B1973" s="15" t="s">
        <v>329</v>
      </c>
      <c r="C1973" s="15">
        <v>5008</v>
      </c>
      <c r="D1973" s="15">
        <v>34101</v>
      </c>
      <c r="E1973" s="15" t="s">
        <v>397</v>
      </c>
      <c r="F1973" s="15">
        <v>274365</v>
      </c>
      <c r="G1973" s="15" t="s">
        <v>331</v>
      </c>
      <c r="H1973" s="15">
        <v>44335.88</v>
      </c>
      <c r="I1973" s="30">
        <v>3598.56</v>
      </c>
      <c r="J1973" s="30">
        <v>399.84</v>
      </c>
      <c r="K1973" s="15">
        <v>0.9</v>
      </c>
      <c r="L1973" s="130">
        <v>20</v>
      </c>
    </row>
    <row r="1974" spans="1:12" x14ac:dyDescent="0.2">
      <c r="A1974" s="129">
        <v>30</v>
      </c>
      <c r="B1974" s="15" t="s">
        <v>329</v>
      </c>
      <c r="C1974" s="15">
        <v>5008</v>
      </c>
      <c r="D1974" s="15">
        <v>34101</v>
      </c>
      <c r="E1974" s="15" t="s">
        <v>397</v>
      </c>
      <c r="F1974" s="15">
        <v>274365</v>
      </c>
      <c r="G1974" s="15" t="s">
        <v>332</v>
      </c>
      <c r="H1974" s="15">
        <v>44335.88</v>
      </c>
      <c r="I1974" s="30">
        <v>1799.28</v>
      </c>
      <c r="J1974" s="30">
        <v>199.92</v>
      </c>
      <c r="K1974" s="15">
        <v>0.45</v>
      </c>
      <c r="L1974" s="130">
        <v>10</v>
      </c>
    </row>
    <row r="1975" spans="1:12" x14ac:dyDescent="0.2">
      <c r="A1975" s="129">
        <v>30</v>
      </c>
      <c r="B1975" s="15" t="s">
        <v>329</v>
      </c>
      <c r="C1975" s="15">
        <v>5008</v>
      </c>
      <c r="D1975" s="15">
        <v>34101</v>
      </c>
      <c r="E1975" s="15" t="s">
        <v>397</v>
      </c>
      <c r="F1975" s="15">
        <v>274365</v>
      </c>
      <c r="G1975" s="15" t="s">
        <v>111</v>
      </c>
      <c r="H1975" s="15">
        <v>44335.88</v>
      </c>
      <c r="I1975" s="30">
        <v>1331.1</v>
      </c>
      <c r="J1975" s="30">
        <v>147.9</v>
      </c>
      <c r="K1975" s="15">
        <v>0.33</v>
      </c>
      <c r="L1975" s="130">
        <v>10</v>
      </c>
    </row>
    <row r="1976" spans="1:12" x14ac:dyDescent="0.2">
      <c r="A1976" s="129">
        <v>30</v>
      </c>
      <c r="B1976" s="15" t="s">
        <v>329</v>
      </c>
      <c r="C1976" s="15">
        <v>5008</v>
      </c>
      <c r="D1976" s="15">
        <v>34101</v>
      </c>
      <c r="E1976" s="15" t="s">
        <v>397</v>
      </c>
      <c r="F1976" s="15">
        <v>277879</v>
      </c>
      <c r="G1976" s="15" t="s">
        <v>331</v>
      </c>
      <c r="H1976" s="15">
        <v>21675.87</v>
      </c>
      <c r="I1976" s="30">
        <v>3892.32</v>
      </c>
      <c r="J1976" s="30">
        <v>432.48</v>
      </c>
      <c r="K1976" s="15">
        <v>2</v>
      </c>
      <c r="L1976" s="130">
        <v>20</v>
      </c>
    </row>
    <row r="1977" spans="1:12" x14ac:dyDescent="0.2">
      <c r="A1977" s="129">
        <v>30</v>
      </c>
      <c r="B1977" s="15" t="s">
        <v>329</v>
      </c>
      <c r="C1977" s="15">
        <v>5008</v>
      </c>
      <c r="D1977" s="15">
        <v>34101</v>
      </c>
      <c r="E1977" s="15" t="s">
        <v>397</v>
      </c>
      <c r="F1977" s="15">
        <v>277879</v>
      </c>
      <c r="G1977" s="15" t="s">
        <v>332</v>
      </c>
      <c r="H1977" s="15">
        <v>21675.87</v>
      </c>
      <c r="I1977" s="30">
        <v>1946.16</v>
      </c>
      <c r="J1977" s="30">
        <v>216.24</v>
      </c>
      <c r="K1977" s="15">
        <v>1</v>
      </c>
      <c r="L1977" s="130">
        <v>10</v>
      </c>
    </row>
    <row r="1978" spans="1:12" x14ac:dyDescent="0.2">
      <c r="A1978" s="129">
        <v>30</v>
      </c>
      <c r="B1978" s="15" t="s">
        <v>329</v>
      </c>
      <c r="C1978" s="15">
        <v>5008</v>
      </c>
      <c r="D1978" s="15">
        <v>34100</v>
      </c>
      <c r="E1978" s="15" t="s">
        <v>397</v>
      </c>
      <c r="F1978" s="15">
        <v>275659</v>
      </c>
      <c r="G1978" s="15" t="s">
        <v>123</v>
      </c>
      <c r="H1978" s="15">
        <v>14179.81</v>
      </c>
      <c r="I1978" s="30">
        <v>3249.72</v>
      </c>
      <c r="J1978" s="30">
        <v>361.08</v>
      </c>
      <c r="K1978" s="15">
        <v>2.5499999999999998</v>
      </c>
      <c r="L1978" s="130">
        <v>15</v>
      </c>
    </row>
    <row r="1979" spans="1:12" x14ac:dyDescent="0.2">
      <c r="A1979" s="129">
        <v>30</v>
      </c>
      <c r="B1979" s="15" t="s">
        <v>329</v>
      </c>
      <c r="C1979" s="15">
        <v>5008</v>
      </c>
      <c r="D1979" s="15">
        <v>34100</v>
      </c>
      <c r="E1979" s="15" t="s">
        <v>397</v>
      </c>
      <c r="F1979" s="15">
        <v>275659</v>
      </c>
      <c r="G1979" s="15" t="s">
        <v>331</v>
      </c>
      <c r="H1979" s="15">
        <v>14179.81</v>
      </c>
      <c r="I1979" s="30">
        <v>2919.24</v>
      </c>
      <c r="J1979" s="30">
        <v>324.36</v>
      </c>
      <c r="K1979" s="15">
        <v>2.29</v>
      </c>
      <c r="L1979" s="130">
        <v>15</v>
      </c>
    </row>
    <row r="1980" spans="1:12" x14ac:dyDescent="0.2">
      <c r="A1980" s="129">
        <v>30</v>
      </c>
      <c r="B1980" s="15" t="s">
        <v>329</v>
      </c>
      <c r="C1980" s="15">
        <v>5008</v>
      </c>
      <c r="D1980" s="15">
        <v>34100</v>
      </c>
      <c r="E1980" s="15" t="s">
        <v>397</v>
      </c>
      <c r="F1980" s="15">
        <v>275659</v>
      </c>
      <c r="G1980" s="15" t="s">
        <v>332</v>
      </c>
      <c r="H1980" s="15">
        <v>14179.81</v>
      </c>
      <c r="I1980" s="30">
        <v>1946.16</v>
      </c>
      <c r="J1980" s="30">
        <v>216.24</v>
      </c>
      <c r="K1980" s="15">
        <v>1.52</v>
      </c>
      <c r="L1980" s="130">
        <v>10</v>
      </c>
    </row>
    <row r="1981" spans="1:12" x14ac:dyDescent="0.2">
      <c r="A1981" s="129">
        <v>30</v>
      </c>
      <c r="B1981" s="15" t="s">
        <v>329</v>
      </c>
      <c r="C1981" s="15">
        <v>5008</v>
      </c>
      <c r="D1981" s="15">
        <v>34100</v>
      </c>
      <c r="E1981" s="15" t="s">
        <v>397</v>
      </c>
      <c r="F1981" s="15">
        <v>275659</v>
      </c>
      <c r="G1981" s="15" t="s">
        <v>111</v>
      </c>
      <c r="H1981" s="15">
        <v>14179.81</v>
      </c>
      <c r="I1981" s="30">
        <v>1996.65</v>
      </c>
      <c r="J1981" s="30">
        <v>221.85</v>
      </c>
      <c r="K1981" s="15">
        <v>1.56</v>
      </c>
      <c r="L1981" s="130">
        <v>15</v>
      </c>
    </row>
    <row r="1982" spans="1:12" x14ac:dyDescent="0.2">
      <c r="A1982" s="129">
        <v>30</v>
      </c>
      <c r="B1982" s="15" t="s">
        <v>329</v>
      </c>
      <c r="C1982" s="15">
        <v>5008</v>
      </c>
      <c r="D1982" s="15">
        <v>34100</v>
      </c>
      <c r="E1982" s="15" t="s">
        <v>397</v>
      </c>
      <c r="F1982" s="15">
        <v>276070</v>
      </c>
      <c r="G1982" s="15" t="s">
        <v>333</v>
      </c>
      <c r="H1982" s="15">
        <v>2765.93</v>
      </c>
      <c r="I1982" s="30">
        <v>2405.16</v>
      </c>
      <c r="J1982" s="30">
        <v>267.24</v>
      </c>
      <c r="K1982" s="15">
        <v>9.66</v>
      </c>
      <c r="L1982" s="130">
        <v>10</v>
      </c>
    </row>
    <row r="1983" spans="1:12" x14ac:dyDescent="0.2">
      <c r="A1983" s="129">
        <v>30</v>
      </c>
      <c r="B1983" s="15" t="s">
        <v>329</v>
      </c>
      <c r="C1983" s="15">
        <v>5008</v>
      </c>
      <c r="D1983" s="15">
        <v>34100</v>
      </c>
      <c r="E1983" s="15" t="s">
        <v>397</v>
      </c>
      <c r="F1983" s="15">
        <v>277874</v>
      </c>
      <c r="G1983" s="15" t="s">
        <v>331</v>
      </c>
      <c r="H1983" s="15">
        <v>26857.01</v>
      </c>
      <c r="I1983" s="30">
        <v>9730.7999999999993</v>
      </c>
      <c r="J1983" s="30">
        <v>1081.2</v>
      </c>
      <c r="K1983" s="15">
        <v>4.03</v>
      </c>
      <c r="L1983" s="130">
        <v>50</v>
      </c>
    </row>
    <row r="1984" spans="1:12" x14ac:dyDescent="0.2">
      <c r="A1984" s="129">
        <v>30</v>
      </c>
      <c r="B1984" s="15" t="s">
        <v>329</v>
      </c>
      <c r="C1984" s="15">
        <v>5008</v>
      </c>
      <c r="D1984" s="15">
        <v>34100</v>
      </c>
      <c r="E1984" s="15" t="s">
        <v>397</v>
      </c>
      <c r="F1984" s="15">
        <v>277874</v>
      </c>
      <c r="G1984" s="15" t="s">
        <v>332</v>
      </c>
      <c r="H1984" s="15">
        <v>26857.01</v>
      </c>
      <c r="I1984" s="30">
        <v>1946.16</v>
      </c>
      <c r="J1984" s="30">
        <v>216.24</v>
      </c>
      <c r="K1984" s="15">
        <v>0.81</v>
      </c>
      <c r="L1984" s="130">
        <v>10</v>
      </c>
    </row>
    <row r="1985" spans="1:12" x14ac:dyDescent="0.2">
      <c r="A1985" s="129">
        <v>30</v>
      </c>
      <c r="B1985" s="15" t="s">
        <v>329</v>
      </c>
      <c r="C1985" s="15">
        <v>5008</v>
      </c>
      <c r="D1985" s="15">
        <v>34100</v>
      </c>
      <c r="E1985" s="15" t="s">
        <v>397</v>
      </c>
      <c r="F1985" s="15">
        <v>277874</v>
      </c>
      <c r="G1985" s="15" t="s">
        <v>127</v>
      </c>
      <c r="H1985" s="15">
        <v>26857.01</v>
      </c>
      <c r="I1985" s="30">
        <v>4204.4399999999996</v>
      </c>
      <c r="J1985" s="30">
        <v>467.16</v>
      </c>
      <c r="K1985" s="15">
        <v>1.74</v>
      </c>
      <c r="L1985" s="130">
        <v>20</v>
      </c>
    </row>
    <row r="1986" spans="1:12" x14ac:dyDescent="0.2">
      <c r="A1986" s="129">
        <v>30</v>
      </c>
      <c r="B1986" s="15" t="s">
        <v>329</v>
      </c>
      <c r="C1986" s="15">
        <v>5008</v>
      </c>
      <c r="D1986" s="15">
        <v>34100</v>
      </c>
      <c r="E1986" s="15" t="s">
        <v>397</v>
      </c>
      <c r="F1986" s="15">
        <v>277874</v>
      </c>
      <c r="G1986" s="15" t="s">
        <v>333</v>
      </c>
      <c r="H1986" s="15">
        <v>26857.01</v>
      </c>
      <c r="I1986" s="30">
        <v>4810.32</v>
      </c>
      <c r="J1986" s="30">
        <v>534.48</v>
      </c>
      <c r="K1986" s="15">
        <v>1.99</v>
      </c>
      <c r="L1986" s="130">
        <v>20</v>
      </c>
    </row>
    <row r="1987" spans="1:12" x14ac:dyDescent="0.2">
      <c r="A1987" s="129">
        <v>30</v>
      </c>
      <c r="B1987" s="15" t="s">
        <v>329</v>
      </c>
      <c r="C1987" s="15">
        <v>5008</v>
      </c>
      <c r="D1987" s="15">
        <v>34100</v>
      </c>
      <c r="E1987" s="15" t="s">
        <v>397</v>
      </c>
      <c r="F1987" s="15">
        <v>277874</v>
      </c>
      <c r="G1987" s="15" t="s">
        <v>111</v>
      </c>
      <c r="H1987" s="15">
        <v>26857.01</v>
      </c>
      <c r="I1987" s="30">
        <v>2662.2</v>
      </c>
      <c r="J1987" s="30">
        <v>295.8</v>
      </c>
      <c r="K1987" s="15">
        <v>1.1000000000000001</v>
      </c>
      <c r="L1987" s="130">
        <v>20</v>
      </c>
    </row>
    <row r="1988" spans="1:12" x14ac:dyDescent="0.2">
      <c r="A1988" s="129">
        <v>30</v>
      </c>
      <c r="B1988" s="15" t="s">
        <v>329</v>
      </c>
      <c r="C1988" s="15">
        <v>5008</v>
      </c>
      <c r="D1988" s="15">
        <v>34150</v>
      </c>
      <c r="E1988" s="15" t="s">
        <v>398</v>
      </c>
      <c r="F1988" s="15">
        <v>275420</v>
      </c>
      <c r="G1988" s="15" t="s">
        <v>123</v>
      </c>
      <c r="H1988" s="15">
        <v>14633.76</v>
      </c>
      <c r="I1988" s="30">
        <v>2166.48</v>
      </c>
      <c r="J1988" s="30">
        <v>240.72</v>
      </c>
      <c r="K1988" s="15">
        <v>1.64</v>
      </c>
      <c r="L1988" s="130">
        <v>10</v>
      </c>
    </row>
    <row r="1989" spans="1:12" x14ac:dyDescent="0.2">
      <c r="A1989" s="129">
        <v>30</v>
      </c>
      <c r="B1989" s="15" t="s">
        <v>329</v>
      </c>
      <c r="C1989" s="15">
        <v>5008</v>
      </c>
      <c r="D1989" s="15">
        <v>34150</v>
      </c>
      <c r="E1989" s="15" t="s">
        <v>398</v>
      </c>
      <c r="F1989" s="15">
        <v>275420</v>
      </c>
      <c r="G1989" s="15" t="s">
        <v>332</v>
      </c>
      <c r="H1989" s="15">
        <v>14633.76</v>
      </c>
      <c r="I1989" s="30">
        <v>1946.16</v>
      </c>
      <c r="J1989" s="30">
        <v>216.24</v>
      </c>
      <c r="K1989" s="15">
        <v>1.48</v>
      </c>
      <c r="L1989" s="130">
        <v>10</v>
      </c>
    </row>
    <row r="1990" spans="1:12" x14ac:dyDescent="0.2">
      <c r="A1990" s="129">
        <v>30</v>
      </c>
      <c r="B1990" s="15" t="s">
        <v>329</v>
      </c>
      <c r="C1990" s="15">
        <v>5008</v>
      </c>
      <c r="D1990" s="15">
        <v>34150</v>
      </c>
      <c r="E1990" s="15" t="s">
        <v>398</v>
      </c>
      <c r="F1990" s="15">
        <v>275421</v>
      </c>
      <c r="G1990" s="15" t="s">
        <v>332</v>
      </c>
      <c r="H1990" s="15">
        <v>8717.15</v>
      </c>
      <c r="I1990" s="30">
        <v>1946.16</v>
      </c>
      <c r="J1990" s="30">
        <v>216.24</v>
      </c>
      <c r="K1990" s="15">
        <v>2.48</v>
      </c>
      <c r="L1990" s="130">
        <v>10</v>
      </c>
    </row>
    <row r="1991" spans="1:12" x14ac:dyDescent="0.2">
      <c r="A1991" s="129">
        <v>30</v>
      </c>
      <c r="B1991" s="15" t="s">
        <v>329</v>
      </c>
      <c r="C1991" s="15">
        <v>5008</v>
      </c>
      <c r="D1991" s="15">
        <v>34150</v>
      </c>
      <c r="E1991" s="15" t="s">
        <v>398</v>
      </c>
      <c r="F1991" s="15">
        <v>275483</v>
      </c>
      <c r="G1991" s="15" t="s">
        <v>331</v>
      </c>
      <c r="H1991" s="15">
        <v>6613.37</v>
      </c>
      <c r="I1991" s="30">
        <v>1946.16</v>
      </c>
      <c r="J1991" s="30">
        <v>216.24</v>
      </c>
      <c r="K1991" s="15">
        <v>3.27</v>
      </c>
      <c r="L1991" s="130">
        <v>10</v>
      </c>
    </row>
    <row r="1992" spans="1:12" x14ac:dyDescent="0.2">
      <c r="A1992" s="129">
        <v>30</v>
      </c>
      <c r="B1992" s="15" t="s">
        <v>329</v>
      </c>
      <c r="C1992" s="15">
        <v>5008</v>
      </c>
      <c r="D1992" s="15">
        <v>34150</v>
      </c>
      <c r="E1992" s="15" t="s">
        <v>398</v>
      </c>
      <c r="F1992" s="15">
        <v>275484</v>
      </c>
      <c r="G1992" s="15" t="s">
        <v>331</v>
      </c>
      <c r="H1992" s="15">
        <v>2238.08</v>
      </c>
      <c r="I1992" s="30">
        <v>1946.16</v>
      </c>
      <c r="J1992" s="30">
        <v>216.24</v>
      </c>
      <c r="K1992" s="15">
        <v>9.66</v>
      </c>
      <c r="L1992" s="130">
        <v>10</v>
      </c>
    </row>
    <row r="1993" spans="1:12" x14ac:dyDescent="0.2">
      <c r="A1993" s="129">
        <v>30</v>
      </c>
      <c r="B1993" s="15" t="s">
        <v>329</v>
      </c>
      <c r="C1993" s="15">
        <v>5008</v>
      </c>
      <c r="D1993" s="15">
        <v>34150</v>
      </c>
      <c r="E1993" s="15" t="s">
        <v>398</v>
      </c>
      <c r="F1993" s="15">
        <v>275485</v>
      </c>
      <c r="G1993" s="15" t="s">
        <v>331</v>
      </c>
      <c r="H1993" s="15">
        <v>2238.08</v>
      </c>
      <c r="I1993" s="30">
        <v>1946.16</v>
      </c>
      <c r="J1993" s="30">
        <v>216.24</v>
      </c>
      <c r="K1993" s="15">
        <v>9.66</v>
      </c>
      <c r="L1993" s="130">
        <v>10</v>
      </c>
    </row>
    <row r="1994" spans="1:12" x14ac:dyDescent="0.2">
      <c r="A1994" s="129">
        <v>30</v>
      </c>
      <c r="B1994" s="15" t="s">
        <v>329</v>
      </c>
      <c r="C1994" s="15">
        <v>5008</v>
      </c>
      <c r="D1994" s="15">
        <v>34150</v>
      </c>
      <c r="E1994" s="15" t="s">
        <v>398</v>
      </c>
      <c r="F1994" s="15">
        <v>276098</v>
      </c>
      <c r="G1994" s="15" t="s">
        <v>333</v>
      </c>
      <c r="H1994" s="15">
        <v>2765.93</v>
      </c>
      <c r="I1994" s="30">
        <v>2405.16</v>
      </c>
      <c r="J1994" s="30">
        <v>267.24</v>
      </c>
      <c r="K1994" s="15">
        <v>9.66</v>
      </c>
      <c r="L1994" s="130">
        <v>10</v>
      </c>
    </row>
    <row r="1995" spans="1:12" x14ac:dyDescent="0.2">
      <c r="A1995" s="129">
        <v>30</v>
      </c>
      <c r="B1995" s="15" t="s">
        <v>329</v>
      </c>
      <c r="C1995" s="15">
        <v>5008</v>
      </c>
      <c r="D1995" s="15">
        <v>34150</v>
      </c>
      <c r="E1995" s="15" t="s">
        <v>398</v>
      </c>
      <c r="F1995" s="15">
        <v>276745</v>
      </c>
      <c r="G1995" s="15" t="s">
        <v>333</v>
      </c>
      <c r="H1995" s="15">
        <v>2765.93</v>
      </c>
      <c r="I1995" s="30">
        <v>2405.16</v>
      </c>
      <c r="J1995" s="30">
        <v>267.24</v>
      </c>
      <c r="K1995" s="15">
        <v>9.66</v>
      </c>
      <c r="L1995" s="130">
        <v>10</v>
      </c>
    </row>
    <row r="1996" spans="1:12" x14ac:dyDescent="0.2">
      <c r="A1996" s="129">
        <v>30</v>
      </c>
      <c r="B1996" s="15" t="s">
        <v>329</v>
      </c>
      <c r="C1996" s="15">
        <v>5008</v>
      </c>
      <c r="D1996" s="15">
        <v>34147</v>
      </c>
      <c r="E1996" s="15" t="s">
        <v>398</v>
      </c>
      <c r="F1996" s="15">
        <v>275733</v>
      </c>
      <c r="G1996" s="15" t="s">
        <v>331</v>
      </c>
      <c r="H1996" s="15">
        <v>19577.37</v>
      </c>
      <c r="I1996" s="30">
        <v>973.08</v>
      </c>
      <c r="J1996" s="30">
        <v>108.12</v>
      </c>
      <c r="K1996" s="15">
        <v>0.55000000000000004</v>
      </c>
      <c r="L1996" s="130">
        <v>5</v>
      </c>
    </row>
    <row r="1997" spans="1:12" x14ac:dyDescent="0.2">
      <c r="A1997" s="129">
        <v>30</v>
      </c>
      <c r="B1997" s="15" t="s">
        <v>329</v>
      </c>
      <c r="C1997" s="15">
        <v>5008</v>
      </c>
      <c r="D1997" s="15">
        <v>34147</v>
      </c>
      <c r="E1997" s="15" t="s">
        <v>398</v>
      </c>
      <c r="F1997" s="15">
        <v>275733</v>
      </c>
      <c r="G1997" s="15" t="s">
        <v>332</v>
      </c>
      <c r="H1997" s="15">
        <v>19577.37</v>
      </c>
      <c r="I1997" s="30">
        <v>973.08</v>
      </c>
      <c r="J1997" s="30">
        <v>108.12</v>
      </c>
      <c r="K1997" s="15">
        <v>0.55000000000000004</v>
      </c>
      <c r="L1997" s="130">
        <v>5</v>
      </c>
    </row>
    <row r="1998" spans="1:12" x14ac:dyDescent="0.2">
      <c r="A1998" s="129">
        <v>30</v>
      </c>
      <c r="B1998" s="15" t="s">
        <v>329</v>
      </c>
      <c r="C1998" s="15">
        <v>5008</v>
      </c>
      <c r="D1998" s="15">
        <v>34147</v>
      </c>
      <c r="E1998" s="15" t="s">
        <v>398</v>
      </c>
      <c r="F1998" s="15">
        <v>275733</v>
      </c>
      <c r="G1998" s="15" t="s">
        <v>111</v>
      </c>
      <c r="H1998" s="15">
        <v>19577.37</v>
      </c>
      <c r="I1998" s="30">
        <v>266.22000000000003</v>
      </c>
      <c r="J1998" s="30">
        <v>29.58</v>
      </c>
      <c r="K1998" s="15">
        <v>0.15</v>
      </c>
      <c r="L1998" s="130">
        <v>2</v>
      </c>
    </row>
    <row r="1999" spans="1:12" x14ac:dyDescent="0.2">
      <c r="A1999" s="129">
        <v>30</v>
      </c>
      <c r="B1999" s="15" t="s">
        <v>329</v>
      </c>
      <c r="C1999" s="15">
        <v>5008</v>
      </c>
      <c r="D1999" s="15">
        <v>34147</v>
      </c>
      <c r="E1999" s="15" t="s">
        <v>398</v>
      </c>
      <c r="F1999" s="15">
        <v>276243</v>
      </c>
      <c r="G1999" s="15" t="s">
        <v>333</v>
      </c>
      <c r="H1999" s="15">
        <v>876.93</v>
      </c>
      <c r="I1999" s="30">
        <v>481.03</v>
      </c>
      <c r="J1999" s="30">
        <v>53.45</v>
      </c>
      <c r="K1999" s="15">
        <v>6.1</v>
      </c>
      <c r="L1999" s="130">
        <v>2</v>
      </c>
    </row>
    <row r="2000" spans="1:12" x14ac:dyDescent="0.2">
      <c r="A2000" s="129">
        <v>30</v>
      </c>
      <c r="B2000" s="15" t="s">
        <v>329</v>
      </c>
      <c r="C2000" s="15">
        <v>5008</v>
      </c>
      <c r="D2000" s="15">
        <v>34146</v>
      </c>
      <c r="E2000" s="15" t="s">
        <v>398</v>
      </c>
      <c r="F2000" s="15">
        <v>275876</v>
      </c>
      <c r="G2000" s="15" t="s">
        <v>331</v>
      </c>
      <c r="H2000" s="15">
        <v>6893.72</v>
      </c>
      <c r="I2000" s="30">
        <v>1946.16</v>
      </c>
      <c r="J2000" s="30">
        <v>216.24</v>
      </c>
      <c r="K2000" s="15">
        <v>3.14</v>
      </c>
      <c r="L2000" s="130">
        <v>10</v>
      </c>
    </row>
    <row r="2001" spans="1:12" x14ac:dyDescent="0.2">
      <c r="A2001" s="129">
        <v>30</v>
      </c>
      <c r="B2001" s="15" t="s">
        <v>329</v>
      </c>
      <c r="C2001" s="15">
        <v>5008</v>
      </c>
      <c r="D2001" s="15">
        <v>34146</v>
      </c>
      <c r="E2001" s="15" t="s">
        <v>398</v>
      </c>
      <c r="F2001" s="15">
        <v>275876</v>
      </c>
      <c r="G2001" s="15" t="s">
        <v>332</v>
      </c>
      <c r="H2001" s="15">
        <v>6893.72</v>
      </c>
      <c r="I2001" s="30">
        <v>1946.16</v>
      </c>
      <c r="J2001" s="30">
        <v>216.24</v>
      </c>
      <c r="K2001" s="15">
        <v>3.14</v>
      </c>
      <c r="L2001" s="130">
        <v>10</v>
      </c>
    </row>
    <row r="2002" spans="1:12" x14ac:dyDescent="0.2">
      <c r="A2002" s="129">
        <v>30</v>
      </c>
      <c r="B2002" s="15" t="s">
        <v>329</v>
      </c>
      <c r="C2002" s="15">
        <v>5008</v>
      </c>
      <c r="D2002" s="15">
        <v>34146</v>
      </c>
      <c r="E2002" s="15" t="s">
        <v>398</v>
      </c>
      <c r="F2002" s="15">
        <v>275876</v>
      </c>
      <c r="G2002" s="15" t="s">
        <v>127</v>
      </c>
      <c r="H2002" s="15">
        <v>6893.72</v>
      </c>
      <c r="I2002" s="30">
        <v>2102.2199999999998</v>
      </c>
      <c r="J2002" s="30">
        <v>233.58</v>
      </c>
      <c r="K2002" s="15">
        <v>3.39</v>
      </c>
      <c r="L2002" s="130">
        <v>10</v>
      </c>
    </row>
    <row r="2003" spans="1:12" x14ac:dyDescent="0.2">
      <c r="A2003" s="129">
        <v>30</v>
      </c>
      <c r="B2003" s="15" t="s">
        <v>329</v>
      </c>
      <c r="C2003" s="15">
        <v>5008</v>
      </c>
      <c r="D2003" s="15">
        <v>34146</v>
      </c>
      <c r="E2003" s="15" t="s">
        <v>398</v>
      </c>
      <c r="F2003" s="15">
        <v>276242</v>
      </c>
      <c r="G2003" s="15" t="s">
        <v>333</v>
      </c>
      <c r="H2003" s="15">
        <v>2765.93</v>
      </c>
      <c r="I2003" s="30">
        <v>2405.16</v>
      </c>
      <c r="J2003" s="30">
        <v>267.24</v>
      </c>
      <c r="K2003" s="15">
        <v>9.66</v>
      </c>
      <c r="L2003" s="130">
        <v>10</v>
      </c>
    </row>
    <row r="2004" spans="1:12" x14ac:dyDescent="0.2">
      <c r="A2004" s="129">
        <v>30</v>
      </c>
      <c r="B2004" s="15" t="s">
        <v>329</v>
      </c>
      <c r="C2004" s="15">
        <v>5008</v>
      </c>
      <c r="D2004" s="15">
        <v>34145</v>
      </c>
      <c r="E2004" s="15" t="s">
        <v>398</v>
      </c>
      <c r="F2004" s="15">
        <v>274823</v>
      </c>
      <c r="G2004" s="15" t="s">
        <v>123</v>
      </c>
      <c r="H2004" s="15">
        <v>32558.959999999999</v>
      </c>
      <c r="I2004" s="30">
        <v>4131</v>
      </c>
      <c r="J2004" s="30">
        <v>1269</v>
      </c>
      <c r="K2004" s="15">
        <v>3.9</v>
      </c>
      <c r="L2004" s="130">
        <v>20</v>
      </c>
    </row>
    <row r="2005" spans="1:12" x14ac:dyDescent="0.2">
      <c r="A2005" s="129">
        <v>30</v>
      </c>
      <c r="B2005" s="15" t="s">
        <v>329</v>
      </c>
      <c r="C2005" s="15">
        <v>5008</v>
      </c>
      <c r="D2005" s="15">
        <v>34145</v>
      </c>
      <c r="E2005" s="15" t="s">
        <v>398</v>
      </c>
      <c r="F2005" s="15">
        <v>274823</v>
      </c>
      <c r="G2005" s="15" t="s">
        <v>131</v>
      </c>
      <c r="H2005" s="15">
        <v>32558.959999999999</v>
      </c>
      <c r="I2005" s="30">
        <v>2065.5</v>
      </c>
      <c r="J2005" s="30">
        <v>634.5</v>
      </c>
      <c r="K2005" s="15">
        <v>1.95</v>
      </c>
      <c r="L2005" s="130">
        <v>10</v>
      </c>
    </row>
    <row r="2006" spans="1:12" x14ac:dyDescent="0.2">
      <c r="A2006" s="129">
        <v>30</v>
      </c>
      <c r="B2006" s="15" t="s">
        <v>329</v>
      </c>
      <c r="C2006" s="15">
        <v>5008</v>
      </c>
      <c r="D2006" s="15">
        <v>34145</v>
      </c>
      <c r="E2006" s="15" t="s">
        <v>398</v>
      </c>
      <c r="F2006" s="15">
        <v>274823</v>
      </c>
      <c r="G2006" s="15" t="s">
        <v>331</v>
      </c>
      <c r="H2006" s="15">
        <v>32558.959999999999</v>
      </c>
      <c r="I2006" s="30">
        <v>3598.56</v>
      </c>
      <c r="J2006" s="30">
        <v>1105.44</v>
      </c>
      <c r="K2006" s="15">
        <v>3.4</v>
      </c>
      <c r="L2006" s="130">
        <v>20</v>
      </c>
    </row>
    <row r="2007" spans="1:12" x14ac:dyDescent="0.2">
      <c r="A2007" s="129">
        <v>30</v>
      </c>
      <c r="B2007" s="15" t="s">
        <v>329</v>
      </c>
      <c r="C2007" s="15">
        <v>5008</v>
      </c>
      <c r="D2007" s="15">
        <v>34145</v>
      </c>
      <c r="E2007" s="15" t="s">
        <v>398</v>
      </c>
      <c r="F2007" s="15">
        <v>274823</v>
      </c>
      <c r="G2007" s="15" t="s">
        <v>127</v>
      </c>
      <c r="H2007" s="15">
        <v>32558.959999999999</v>
      </c>
      <c r="I2007" s="30">
        <v>1891.08</v>
      </c>
      <c r="J2007" s="30">
        <v>580.91999999999996</v>
      </c>
      <c r="K2007" s="15">
        <v>1.78</v>
      </c>
      <c r="L2007" s="130">
        <v>10</v>
      </c>
    </row>
    <row r="2008" spans="1:12" x14ac:dyDescent="0.2">
      <c r="A2008" s="129">
        <v>30</v>
      </c>
      <c r="B2008" s="15" t="s">
        <v>329</v>
      </c>
      <c r="C2008" s="15">
        <v>5008</v>
      </c>
      <c r="D2008" s="15">
        <v>34145</v>
      </c>
      <c r="E2008" s="15" t="s">
        <v>398</v>
      </c>
      <c r="F2008" s="15">
        <v>275358</v>
      </c>
      <c r="G2008" s="15" t="s">
        <v>332</v>
      </c>
      <c r="H2008" s="15">
        <v>4138.34</v>
      </c>
      <c r="I2008" s="30">
        <v>3598.56</v>
      </c>
      <c r="J2008" s="30">
        <v>1105.44</v>
      </c>
      <c r="K2008" s="15">
        <v>26.71</v>
      </c>
      <c r="L2008" s="130">
        <v>20</v>
      </c>
    </row>
    <row r="2009" spans="1:12" x14ac:dyDescent="0.2">
      <c r="A2009" s="129">
        <v>30</v>
      </c>
      <c r="B2009" s="15" t="s">
        <v>329</v>
      </c>
      <c r="C2009" s="15">
        <v>5008</v>
      </c>
      <c r="D2009" s="15">
        <v>34145</v>
      </c>
      <c r="E2009" s="15" t="s">
        <v>398</v>
      </c>
      <c r="F2009" s="15">
        <v>278199</v>
      </c>
      <c r="G2009" s="15" t="s">
        <v>123</v>
      </c>
      <c r="H2009" s="15">
        <v>13780.99</v>
      </c>
      <c r="I2009" s="30">
        <v>1083.24</v>
      </c>
      <c r="J2009" s="30">
        <v>332.76</v>
      </c>
      <c r="K2009" s="15">
        <v>2.41</v>
      </c>
      <c r="L2009" s="130">
        <v>5</v>
      </c>
    </row>
    <row r="2010" spans="1:12" x14ac:dyDescent="0.2">
      <c r="A2010" s="129">
        <v>30</v>
      </c>
      <c r="B2010" s="15" t="s">
        <v>329</v>
      </c>
      <c r="C2010" s="15">
        <v>5008</v>
      </c>
      <c r="D2010" s="15">
        <v>34145</v>
      </c>
      <c r="E2010" s="15" t="s">
        <v>398</v>
      </c>
      <c r="F2010" s="15">
        <v>278199</v>
      </c>
      <c r="G2010" s="15" t="s">
        <v>131</v>
      </c>
      <c r="H2010" s="15">
        <v>13780.99</v>
      </c>
      <c r="I2010" s="30">
        <v>1083.24</v>
      </c>
      <c r="J2010" s="30">
        <v>332.76</v>
      </c>
      <c r="K2010" s="15">
        <v>2.41</v>
      </c>
      <c r="L2010" s="130">
        <v>5</v>
      </c>
    </row>
    <row r="2011" spans="1:12" x14ac:dyDescent="0.2">
      <c r="A2011" s="129">
        <v>30</v>
      </c>
      <c r="B2011" s="15" t="s">
        <v>329</v>
      </c>
      <c r="C2011" s="15">
        <v>5008</v>
      </c>
      <c r="D2011" s="15">
        <v>34145</v>
      </c>
      <c r="E2011" s="15" t="s">
        <v>398</v>
      </c>
      <c r="F2011" s="15">
        <v>278199</v>
      </c>
      <c r="G2011" s="15" t="s">
        <v>127</v>
      </c>
      <c r="H2011" s="15">
        <v>13780.99</v>
      </c>
      <c r="I2011" s="30">
        <v>1051.1099999999999</v>
      </c>
      <c r="J2011" s="30">
        <v>322.89</v>
      </c>
      <c r="K2011" s="15">
        <v>2.34</v>
      </c>
      <c r="L2011" s="130">
        <v>5</v>
      </c>
    </row>
    <row r="2012" spans="1:12" x14ac:dyDescent="0.2">
      <c r="A2012" s="129">
        <v>30</v>
      </c>
      <c r="B2012" s="15" t="s">
        <v>329</v>
      </c>
      <c r="C2012" s="15">
        <v>5008</v>
      </c>
      <c r="D2012" s="15">
        <v>34145</v>
      </c>
      <c r="E2012" s="15" t="s">
        <v>398</v>
      </c>
      <c r="F2012" s="15">
        <v>278199</v>
      </c>
      <c r="G2012" s="15" t="s">
        <v>331</v>
      </c>
      <c r="H2012" s="15">
        <v>13780.99</v>
      </c>
      <c r="I2012" s="30">
        <v>973.08</v>
      </c>
      <c r="J2012" s="30">
        <v>298.92</v>
      </c>
      <c r="K2012" s="15">
        <v>2.17</v>
      </c>
      <c r="L2012" s="130">
        <v>5</v>
      </c>
    </row>
    <row r="2013" spans="1:12" x14ac:dyDescent="0.2">
      <c r="A2013" s="129">
        <v>30</v>
      </c>
      <c r="B2013" s="15" t="s">
        <v>329</v>
      </c>
      <c r="C2013" s="15">
        <v>5008</v>
      </c>
      <c r="D2013" s="15">
        <v>34144</v>
      </c>
      <c r="E2013" s="15" t="s">
        <v>398</v>
      </c>
      <c r="F2013" s="15">
        <v>276738</v>
      </c>
      <c r="G2013" s="15" t="s">
        <v>123</v>
      </c>
      <c r="H2013" s="15">
        <v>15846.06</v>
      </c>
      <c r="I2013" s="30">
        <v>2166.48</v>
      </c>
      <c r="J2013" s="30">
        <v>240.72</v>
      </c>
      <c r="K2013" s="15">
        <v>1.52</v>
      </c>
      <c r="L2013" s="130">
        <v>10</v>
      </c>
    </row>
    <row r="2014" spans="1:12" x14ac:dyDescent="0.2">
      <c r="A2014" s="129">
        <v>30</v>
      </c>
      <c r="B2014" s="15" t="s">
        <v>329</v>
      </c>
      <c r="C2014" s="15">
        <v>5008</v>
      </c>
      <c r="D2014" s="15">
        <v>34143</v>
      </c>
      <c r="E2014" s="15" t="s">
        <v>398</v>
      </c>
      <c r="F2014" s="15">
        <v>276203</v>
      </c>
      <c r="G2014" s="15" t="s">
        <v>123</v>
      </c>
      <c r="H2014" s="15">
        <v>29994.2</v>
      </c>
      <c r="I2014" s="30">
        <v>2166.48</v>
      </c>
      <c r="J2014" s="30">
        <v>240.72</v>
      </c>
      <c r="K2014" s="15">
        <v>0.8</v>
      </c>
      <c r="L2014" s="130">
        <v>10</v>
      </c>
    </row>
    <row r="2015" spans="1:12" x14ac:dyDescent="0.2">
      <c r="A2015" s="129">
        <v>30</v>
      </c>
      <c r="B2015" s="15" t="s">
        <v>329</v>
      </c>
      <c r="C2015" s="15">
        <v>5008</v>
      </c>
      <c r="D2015" s="15">
        <v>34143</v>
      </c>
      <c r="E2015" s="15" t="s">
        <v>398</v>
      </c>
      <c r="F2015" s="15">
        <v>276203</v>
      </c>
      <c r="G2015" s="15" t="s">
        <v>332</v>
      </c>
      <c r="H2015" s="15">
        <v>29994.2</v>
      </c>
      <c r="I2015" s="30">
        <v>1946.16</v>
      </c>
      <c r="J2015" s="30">
        <v>216.24</v>
      </c>
      <c r="K2015" s="15">
        <v>0.72</v>
      </c>
      <c r="L2015" s="130">
        <v>10</v>
      </c>
    </row>
    <row r="2016" spans="1:12" x14ac:dyDescent="0.2">
      <c r="A2016" s="129">
        <v>30</v>
      </c>
      <c r="B2016" s="15" t="s">
        <v>329</v>
      </c>
      <c r="C2016" s="15">
        <v>5008</v>
      </c>
      <c r="D2016" s="15">
        <v>34141</v>
      </c>
      <c r="E2016" s="15" t="s">
        <v>398</v>
      </c>
      <c r="F2016" s="15">
        <v>275813</v>
      </c>
      <c r="G2016" s="15" t="s">
        <v>331</v>
      </c>
      <c r="H2016" s="15">
        <v>98937.36</v>
      </c>
      <c r="I2016" s="30">
        <v>3892.32</v>
      </c>
      <c r="J2016" s="30">
        <v>432.48</v>
      </c>
      <c r="K2016" s="15">
        <v>0.44</v>
      </c>
      <c r="L2016" s="130">
        <v>20</v>
      </c>
    </row>
    <row r="2017" spans="1:12" x14ac:dyDescent="0.2">
      <c r="A2017" s="129">
        <v>30</v>
      </c>
      <c r="B2017" s="15" t="s">
        <v>329</v>
      </c>
      <c r="C2017" s="15">
        <v>5008</v>
      </c>
      <c r="D2017" s="15">
        <v>34141</v>
      </c>
      <c r="E2017" s="15" t="s">
        <v>398</v>
      </c>
      <c r="F2017" s="15">
        <v>275813</v>
      </c>
      <c r="G2017" s="15" t="s">
        <v>332</v>
      </c>
      <c r="H2017" s="15">
        <v>98937.36</v>
      </c>
      <c r="I2017" s="30">
        <v>3892.32</v>
      </c>
      <c r="J2017" s="30">
        <v>432.48</v>
      </c>
      <c r="K2017" s="15">
        <v>0.44</v>
      </c>
      <c r="L2017" s="130">
        <v>20</v>
      </c>
    </row>
    <row r="2018" spans="1:12" x14ac:dyDescent="0.2">
      <c r="A2018" s="129">
        <v>30</v>
      </c>
      <c r="B2018" s="15" t="s">
        <v>329</v>
      </c>
      <c r="C2018" s="15">
        <v>5008</v>
      </c>
      <c r="D2018" s="15">
        <v>34141</v>
      </c>
      <c r="E2018" s="15" t="s">
        <v>398</v>
      </c>
      <c r="F2018" s="15">
        <v>275813</v>
      </c>
      <c r="G2018" s="15" t="s">
        <v>111</v>
      </c>
      <c r="H2018" s="15">
        <v>98937.36</v>
      </c>
      <c r="I2018" s="30">
        <v>2662.2</v>
      </c>
      <c r="J2018" s="30">
        <v>295.8</v>
      </c>
      <c r="K2018" s="15">
        <v>0.3</v>
      </c>
      <c r="L2018" s="130">
        <v>20</v>
      </c>
    </row>
    <row r="2019" spans="1:12" x14ac:dyDescent="0.2">
      <c r="A2019" s="129">
        <v>30</v>
      </c>
      <c r="B2019" s="15" t="s">
        <v>329</v>
      </c>
      <c r="C2019" s="15">
        <v>5008</v>
      </c>
      <c r="D2019" s="15">
        <v>34141</v>
      </c>
      <c r="E2019" s="15" t="s">
        <v>398</v>
      </c>
      <c r="F2019" s="15">
        <v>276029</v>
      </c>
      <c r="G2019" s="15" t="s">
        <v>333</v>
      </c>
      <c r="H2019" s="15">
        <v>8077.28</v>
      </c>
      <c r="I2019" s="30">
        <v>4810.32</v>
      </c>
      <c r="J2019" s="30">
        <v>534.48</v>
      </c>
      <c r="K2019" s="15">
        <v>6.62</v>
      </c>
      <c r="L2019" s="130">
        <v>20</v>
      </c>
    </row>
    <row r="2020" spans="1:12" x14ac:dyDescent="0.2">
      <c r="A2020" s="129">
        <v>30</v>
      </c>
      <c r="B2020" s="15" t="s">
        <v>329</v>
      </c>
      <c r="C2020" s="15">
        <v>5008</v>
      </c>
      <c r="D2020" s="15">
        <v>34140</v>
      </c>
      <c r="E2020" s="15" t="s">
        <v>398</v>
      </c>
      <c r="F2020" s="15">
        <v>277002</v>
      </c>
      <c r="G2020" s="15" t="s">
        <v>331</v>
      </c>
      <c r="H2020" s="15">
        <v>23849.67</v>
      </c>
      <c r="I2020" s="30">
        <v>194.62</v>
      </c>
      <c r="J2020" s="30">
        <v>21.62</v>
      </c>
      <c r="K2020" s="15">
        <v>0.09</v>
      </c>
      <c r="L2020" s="130">
        <v>1</v>
      </c>
    </row>
    <row r="2021" spans="1:12" x14ac:dyDescent="0.2">
      <c r="A2021" s="129">
        <v>30</v>
      </c>
      <c r="B2021" s="15" t="s">
        <v>329</v>
      </c>
      <c r="C2021" s="15">
        <v>5008</v>
      </c>
      <c r="D2021" s="15">
        <v>34127</v>
      </c>
      <c r="E2021" s="15" t="s">
        <v>398</v>
      </c>
      <c r="F2021" s="15">
        <v>274698</v>
      </c>
      <c r="G2021" s="15" t="s">
        <v>123</v>
      </c>
      <c r="H2021" s="15">
        <v>54331.01</v>
      </c>
      <c r="I2021" s="30">
        <v>2065.5</v>
      </c>
      <c r="J2021" s="30">
        <v>229.5</v>
      </c>
      <c r="K2021" s="15">
        <v>0.42</v>
      </c>
      <c r="L2021" s="130">
        <v>10</v>
      </c>
    </row>
    <row r="2022" spans="1:12" x14ac:dyDescent="0.2">
      <c r="A2022" s="129">
        <v>30</v>
      </c>
      <c r="B2022" s="15" t="s">
        <v>329</v>
      </c>
      <c r="C2022" s="15">
        <v>5008</v>
      </c>
      <c r="D2022" s="15">
        <v>34125</v>
      </c>
      <c r="E2022" s="15" t="s">
        <v>398</v>
      </c>
      <c r="F2022" s="15">
        <v>274560</v>
      </c>
      <c r="G2022" s="15" t="s">
        <v>123</v>
      </c>
      <c r="H2022" s="15">
        <v>87553.89</v>
      </c>
      <c r="I2022" s="30">
        <v>2065.5</v>
      </c>
      <c r="J2022" s="30">
        <v>229.5</v>
      </c>
      <c r="K2022" s="15">
        <v>0.26</v>
      </c>
      <c r="L2022" s="130">
        <v>10</v>
      </c>
    </row>
    <row r="2023" spans="1:12" x14ac:dyDescent="0.2">
      <c r="A2023" s="129">
        <v>30</v>
      </c>
      <c r="B2023" s="15" t="s">
        <v>329</v>
      </c>
      <c r="C2023" s="15">
        <v>5008</v>
      </c>
      <c r="D2023" s="15">
        <v>34125</v>
      </c>
      <c r="E2023" s="15" t="s">
        <v>398</v>
      </c>
      <c r="F2023" s="15">
        <v>274560</v>
      </c>
      <c r="G2023" s="15" t="s">
        <v>331</v>
      </c>
      <c r="H2023" s="15">
        <v>87553.89</v>
      </c>
      <c r="I2023" s="30">
        <v>3598.56</v>
      </c>
      <c r="J2023" s="30">
        <v>399.84</v>
      </c>
      <c r="K2023" s="15">
        <v>0.46</v>
      </c>
      <c r="L2023" s="130">
        <v>20</v>
      </c>
    </row>
    <row r="2024" spans="1:12" x14ac:dyDescent="0.2">
      <c r="A2024" s="129">
        <v>30</v>
      </c>
      <c r="B2024" s="15" t="s">
        <v>329</v>
      </c>
      <c r="C2024" s="15">
        <v>5008</v>
      </c>
      <c r="D2024" s="15">
        <v>34125</v>
      </c>
      <c r="E2024" s="15" t="s">
        <v>398</v>
      </c>
      <c r="F2024" s="15">
        <v>274560</v>
      </c>
      <c r="G2024" s="15" t="s">
        <v>333</v>
      </c>
      <c r="H2024" s="15">
        <v>87553.89</v>
      </c>
      <c r="I2024" s="30">
        <v>4332.96</v>
      </c>
      <c r="J2024" s="30">
        <v>481.44</v>
      </c>
      <c r="K2024" s="15">
        <v>0.55000000000000004</v>
      </c>
      <c r="L2024" s="130">
        <v>20</v>
      </c>
    </row>
    <row r="2025" spans="1:12" x14ac:dyDescent="0.2">
      <c r="A2025" s="129">
        <v>30</v>
      </c>
      <c r="B2025" s="15" t="s">
        <v>329</v>
      </c>
      <c r="C2025" s="15">
        <v>5008</v>
      </c>
      <c r="D2025" s="15">
        <v>34125</v>
      </c>
      <c r="E2025" s="15" t="s">
        <v>398</v>
      </c>
      <c r="F2025" s="15">
        <v>274560</v>
      </c>
      <c r="G2025" s="15" t="s">
        <v>111</v>
      </c>
      <c r="H2025" s="15">
        <v>87553.89</v>
      </c>
      <c r="I2025" s="30">
        <v>1331.1</v>
      </c>
      <c r="J2025" s="30">
        <v>147.9</v>
      </c>
      <c r="K2025" s="15">
        <v>0.17</v>
      </c>
      <c r="L2025" s="130">
        <v>10</v>
      </c>
    </row>
    <row r="2026" spans="1:12" x14ac:dyDescent="0.2">
      <c r="A2026" s="129">
        <v>30</v>
      </c>
      <c r="B2026" s="15" t="s">
        <v>329</v>
      </c>
      <c r="C2026" s="15">
        <v>5008</v>
      </c>
      <c r="D2026" s="15">
        <v>34124</v>
      </c>
      <c r="E2026" s="15" t="s">
        <v>398</v>
      </c>
      <c r="F2026" s="15">
        <v>276681</v>
      </c>
      <c r="G2026" s="15" t="s">
        <v>339</v>
      </c>
      <c r="H2026" s="15">
        <v>35769.46</v>
      </c>
      <c r="I2026" s="30">
        <v>1202.58</v>
      </c>
      <c r="J2026" s="30">
        <v>133.62</v>
      </c>
      <c r="K2026" s="15">
        <v>0.37</v>
      </c>
      <c r="L2026" s="130">
        <v>5</v>
      </c>
    </row>
    <row r="2027" spans="1:12" x14ac:dyDescent="0.2">
      <c r="A2027" s="129">
        <v>30</v>
      </c>
      <c r="B2027" s="15" t="s">
        <v>329</v>
      </c>
      <c r="C2027" s="15">
        <v>5008</v>
      </c>
      <c r="D2027" s="15">
        <v>34124</v>
      </c>
      <c r="E2027" s="15" t="s">
        <v>398</v>
      </c>
      <c r="F2027" s="15">
        <v>276681</v>
      </c>
      <c r="G2027" s="15" t="s">
        <v>111</v>
      </c>
      <c r="H2027" s="15">
        <v>35769.46</v>
      </c>
      <c r="I2027" s="30">
        <v>665.55</v>
      </c>
      <c r="J2027" s="30">
        <v>73.95</v>
      </c>
      <c r="K2027" s="15">
        <v>0.21</v>
      </c>
      <c r="L2027" s="130">
        <v>5</v>
      </c>
    </row>
    <row r="2028" spans="1:12" x14ac:dyDescent="0.2">
      <c r="A2028" s="129">
        <v>30</v>
      </c>
      <c r="B2028" s="15" t="s">
        <v>329</v>
      </c>
      <c r="C2028" s="15">
        <v>5008</v>
      </c>
      <c r="D2028" s="15">
        <v>34123</v>
      </c>
      <c r="E2028" s="15" t="s">
        <v>398</v>
      </c>
      <c r="F2028" s="15">
        <v>275465</v>
      </c>
      <c r="G2028" s="15" t="s">
        <v>123</v>
      </c>
      <c r="H2028" s="15">
        <v>32766.58</v>
      </c>
      <c r="I2028" s="30">
        <v>1083.24</v>
      </c>
      <c r="J2028" s="30">
        <v>332.76</v>
      </c>
      <c r="K2028" s="15">
        <v>1.02</v>
      </c>
      <c r="L2028" s="130">
        <v>5</v>
      </c>
    </row>
    <row r="2029" spans="1:12" x14ac:dyDescent="0.2">
      <c r="A2029" s="129">
        <v>30</v>
      </c>
      <c r="B2029" s="15" t="s">
        <v>329</v>
      </c>
      <c r="C2029" s="15">
        <v>5008</v>
      </c>
      <c r="D2029" s="15">
        <v>34123</v>
      </c>
      <c r="E2029" s="15" t="s">
        <v>398</v>
      </c>
      <c r="F2029" s="15">
        <v>276487</v>
      </c>
      <c r="G2029" s="15" t="s">
        <v>331</v>
      </c>
      <c r="H2029" s="15">
        <v>17919.919999999998</v>
      </c>
      <c r="I2029" s="30">
        <v>3892.32</v>
      </c>
      <c r="J2029" s="30">
        <v>432.48</v>
      </c>
      <c r="K2029" s="15">
        <v>2.41</v>
      </c>
      <c r="L2029" s="130">
        <v>20</v>
      </c>
    </row>
    <row r="2030" spans="1:12" x14ac:dyDescent="0.2">
      <c r="A2030" s="129">
        <v>30</v>
      </c>
      <c r="B2030" s="15" t="s">
        <v>329</v>
      </c>
      <c r="C2030" s="15">
        <v>5008</v>
      </c>
      <c r="D2030" s="15">
        <v>34123</v>
      </c>
      <c r="E2030" s="15" t="s">
        <v>398</v>
      </c>
      <c r="F2030" s="15">
        <v>276487</v>
      </c>
      <c r="G2030" s="15" t="s">
        <v>333</v>
      </c>
      <c r="H2030" s="15">
        <v>17919.919999999998</v>
      </c>
      <c r="I2030" s="30">
        <v>4810.32</v>
      </c>
      <c r="J2030" s="30">
        <v>534.48</v>
      </c>
      <c r="K2030" s="15">
        <v>2.98</v>
      </c>
      <c r="L2030" s="130">
        <v>20</v>
      </c>
    </row>
    <row r="2031" spans="1:12" x14ac:dyDescent="0.2">
      <c r="A2031" s="129">
        <v>30</v>
      </c>
      <c r="B2031" s="15" t="s">
        <v>329</v>
      </c>
      <c r="C2031" s="15">
        <v>5008</v>
      </c>
      <c r="D2031" s="15">
        <v>34122</v>
      </c>
      <c r="E2031" s="15" t="s">
        <v>398</v>
      </c>
      <c r="F2031" s="15">
        <v>79040</v>
      </c>
      <c r="G2031" s="15" t="s">
        <v>331</v>
      </c>
      <c r="H2031" s="15">
        <v>-1448.43</v>
      </c>
      <c r="I2031" s="30">
        <v>-1259.5</v>
      </c>
      <c r="J2031" s="30">
        <v>-139.94</v>
      </c>
      <c r="K2031" s="15">
        <v>9.66</v>
      </c>
      <c r="L2031" s="130">
        <v>-7</v>
      </c>
    </row>
    <row r="2032" spans="1:12" x14ac:dyDescent="0.2">
      <c r="A2032" s="129">
        <v>30</v>
      </c>
      <c r="B2032" s="15" t="s">
        <v>329</v>
      </c>
      <c r="C2032" s="15">
        <v>5008</v>
      </c>
      <c r="D2032" s="15">
        <v>34120</v>
      </c>
      <c r="E2032" s="15" t="s">
        <v>398</v>
      </c>
      <c r="F2032" s="15">
        <v>275361</v>
      </c>
      <c r="G2032" s="15" t="s">
        <v>332</v>
      </c>
      <c r="H2032" s="15">
        <v>14255.47</v>
      </c>
      <c r="I2032" s="30">
        <v>1946.16</v>
      </c>
      <c r="J2032" s="30">
        <v>216.24</v>
      </c>
      <c r="K2032" s="15">
        <v>1.52</v>
      </c>
      <c r="L2032" s="130">
        <v>10</v>
      </c>
    </row>
    <row r="2033" spans="1:12" x14ac:dyDescent="0.2">
      <c r="A2033" s="129">
        <v>30</v>
      </c>
      <c r="B2033" s="15" t="s">
        <v>329</v>
      </c>
      <c r="C2033" s="15">
        <v>5008</v>
      </c>
      <c r="D2033" s="15">
        <v>21048</v>
      </c>
      <c r="E2033" s="15" t="s">
        <v>380</v>
      </c>
      <c r="F2033" s="15">
        <v>274822</v>
      </c>
      <c r="G2033" s="15" t="s">
        <v>123</v>
      </c>
      <c r="H2033" s="15">
        <v>43632.67</v>
      </c>
      <c r="I2033" s="30">
        <v>413.1</v>
      </c>
      <c r="J2033" s="30">
        <v>126.9</v>
      </c>
      <c r="K2033" s="15">
        <v>0.28999999999999998</v>
      </c>
      <c r="L2033" s="130">
        <v>2</v>
      </c>
    </row>
    <row r="2034" spans="1:12" x14ac:dyDescent="0.2">
      <c r="A2034" s="129">
        <v>30</v>
      </c>
      <c r="B2034" s="15" t="s">
        <v>329</v>
      </c>
      <c r="C2034" s="15">
        <v>5008</v>
      </c>
      <c r="D2034" s="15">
        <v>21048</v>
      </c>
      <c r="E2034" s="15" t="s">
        <v>380</v>
      </c>
      <c r="F2034" s="15">
        <v>274822</v>
      </c>
      <c r="G2034" s="15" t="s">
        <v>333</v>
      </c>
      <c r="H2034" s="15">
        <v>43632.67</v>
      </c>
      <c r="I2034" s="30">
        <v>2166.48</v>
      </c>
      <c r="J2034" s="30">
        <v>665.52</v>
      </c>
      <c r="K2034" s="15">
        <v>1.53</v>
      </c>
      <c r="L2034" s="130">
        <v>10</v>
      </c>
    </row>
    <row r="2035" spans="1:12" x14ac:dyDescent="0.2">
      <c r="A2035" s="129">
        <v>30</v>
      </c>
      <c r="B2035" s="15" t="s">
        <v>329</v>
      </c>
      <c r="C2035" s="15">
        <v>5008</v>
      </c>
      <c r="D2035" s="15">
        <v>35100</v>
      </c>
      <c r="E2035" s="15" t="s">
        <v>400</v>
      </c>
      <c r="F2035" s="15">
        <v>274367</v>
      </c>
      <c r="G2035" s="15" t="s">
        <v>123</v>
      </c>
      <c r="H2035" s="15">
        <v>95976.03</v>
      </c>
      <c r="I2035" s="30">
        <v>4131</v>
      </c>
      <c r="J2035" s="30">
        <v>459</v>
      </c>
      <c r="K2035" s="15">
        <v>0.48</v>
      </c>
      <c r="L2035" s="130">
        <v>20</v>
      </c>
    </row>
    <row r="2036" spans="1:12" x14ac:dyDescent="0.2">
      <c r="A2036" s="129">
        <v>30</v>
      </c>
      <c r="B2036" s="15" t="s">
        <v>329</v>
      </c>
      <c r="C2036" s="15">
        <v>5008</v>
      </c>
      <c r="D2036" s="15">
        <v>35100</v>
      </c>
      <c r="E2036" s="15" t="s">
        <v>400</v>
      </c>
      <c r="F2036" s="15">
        <v>274367</v>
      </c>
      <c r="G2036" s="15" t="s">
        <v>131</v>
      </c>
      <c r="H2036" s="15">
        <v>95976.03</v>
      </c>
      <c r="I2036" s="30">
        <v>4131</v>
      </c>
      <c r="J2036" s="30">
        <v>459</v>
      </c>
      <c r="K2036" s="15">
        <v>0.48</v>
      </c>
      <c r="L2036" s="130">
        <v>20</v>
      </c>
    </row>
    <row r="2037" spans="1:12" x14ac:dyDescent="0.2">
      <c r="A2037" s="129">
        <v>30</v>
      </c>
      <c r="B2037" s="15" t="s">
        <v>329</v>
      </c>
      <c r="C2037" s="15">
        <v>5008</v>
      </c>
      <c r="D2037" s="15">
        <v>35100</v>
      </c>
      <c r="E2037" s="15" t="s">
        <v>400</v>
      </c>
      <c r="F2037" s="15">
        <v>274367</v>
      </c>
      <c r="G2037" s="15" t="s">
        <v>332</v>
      </c>
      <c r="H2037" s="15">
        <v>95976.03</v>
      </c>
      <c r="I2037" s="30">
        <v>3598.56</v>
      </c>
      <c r="J2037" s="30">
        <v>399.84</v>
      </c>
      <c r="K2037" s="15">
        <v>0.42</v>
      </c>
      <c r="L2037" s="130">
        <v>20</v>
      </c>
    </row>
    <row r="2038" spans="1:12" x14ac:dyDescent="0.2">
      <c r="A2038" s="129">
        <v>30</v>
      </c>
      <c r="B2038" s="15" t="s">
        <v>329</v>
      </c>
      <c r="C2038" s="15">
        <v>5008</v>
      </c>
      <c r="D2038" s="15">
        <v>35100</v>
      </c>
      <c r="E2038" s="15" t="s">
        <v>400</v>
      </c>
      <c r="F2038" s="15">
        <v>274367</v>
      </c>
      <c r="G2038" s="15" t="s">
        <v>339</v>
      </c>
      <c r="H2038" s="15">
        <v>95976.03</v>
      </c>
      <c r="I2038" s="30">
        <v>2166.48</v>
      </c>
      <c r="J2038" s="30">
        <v>240.72</v>
      </c>
      <c r="K2038" s="15">
        <v>0.25</v>
      </c>
      <c r="L2038" s="130">
        <v>10</v>
      </c>
    </row>
    <row r="2039" spans="1:12" x14ac:dyDescent="0.2">
      <c r="A2039" s="129">
        <v>30</v>
      </c>
      <c r="B2039" s="15" t="s">
        <v>329</v>
      </c>
      <c r="C2039" s="15">
        <v>5008</v>
      </c>
      <c r="D2039" s="15">
        <v>35100</v>
      </c>
      <c r="E2039" s="15" t="s">
        <v>400</v>
      </c>
      <c r="F2039" s="15">
        <v>274367</v>
      </c>
      <c r="G2039" s="15" t="s">
        <v>333</v>
      </c>
      <c r="H2039" s="15">
        <v>95976.03</v>
      </c>
      <c r="I2039" s="30">
        <v>2166.48</v>
      </c>
      <c r="J2039" s="30">
        <v>240.72</v>
      </c>
      <c r="K2039" s="15">
        <v>0.25</v>
      </c>
      <c r="L2039" s="130">
        <v>10</v>
      </c>
    </row>
    <row r="2040" spans="1:12" x14ac:dyDescent="0.2">
      <c r="A2040" s="129">
        <v>30</v>
      </c>
      <c r="B2040" s="15" t="s">
        <v>329</v>
      </c>
      <c r="C2040" s="15">
        <v>5008</v>
      </c>
      <c r="D2040" s="15">
        <v>35100</v>
      </c>
      <c r="E2040" s="15" t="s">
        <v>400</v>
      </c>
      <c r="F2040" s="15">
        <v>274367</v>
      </c>
      <c r="G2040" s="15" t="s">
        <v>111</v>
      </c>
      <c r="H2040" s="15">
        <v>95976.03</v>
      </c>
      <c r="I2040" s="30">
        <v>2662.2</v>
      </c>
      <c r="J2040" s="30">
        <v>295.8</v>
      </c>
      <c r="K2040" s="15">
        <v>0.31</v>
      </c>
      <c r="L2040" s="130">
        <v>20</v>
      </c>
    </row>
    <row r="2041" spans="1:12" x14ac:dyDescent="0.2">
      <c r="A2041" s="129">
        <v>30</v>
      </c>
      <c r="B2041" s="15" t="s">
        <v>329</v>
      </c>
      <c r="C2041" s="15">
        <v>5008</v>
      </c>
      <c r="D2041" s="15">
        <v>35100</v>
      </c>
      <c r="E2041" s="15" t="s">
        <v>400</v>
      </c>
      <c r="F2041" s="15">
        <v>277297</v>
      </c>
      <c r="G2041" s="15" t="s">
        <v>331</v>
      </c>
      <c r="H2041" s="15">
        <v>30310.400000000001</v>
      </c>
      <c r="I2041" s="30">
        <v>3892.32</v>
      </c>
      <c r="J2041" s="30">
        <v>432.48</v>
      </c>
      <c r="K2041" s="15">
        <v>1.43</v>
      </c>
      <c r="L2041" s="130">
        <v>20</v>
      </c>
    </row>
    <row r="2042" spans="1:12" x14ac:dyDescent="0.2">
      <c r="A2042" s="129">
        <v>30</v>
      </c>
      <c r="B2042" s="15" t="s">
        <v>329</v>
      </c>
      <c r="C2042" s="15">
        <v>5008</v>
      </c>
      <c r="D2042" s="15">
        <v>35100</v>
      </c>
      <c r="E2042" s="15" t="s">
        <v>400</v>
      </c>
      <c r="F2042" s="15">
        <v>277297</v>
      </c>
      <c r="G2042" s="15" t="s">
        <v>127</v>
      </c>
      <c r="H2042" s="15">
        <v>30310.400000000001</v>
      </c>
      <c r="I2042" s="30">
        <v>2102.2199999999998</v>
      </c>
      <c r="J2042" s="30">
        <v>233.58</v>
      </c>
      <c r="K2042" s="15">
        <v>0.77</v>
      </c>
      <c r="L2042" s="130">
        <v>10</v>
      </c>
    </row>
    <row r="2043" spans="1:12" x14ac:dyDescent="0.2">
      <c r="A2043" s="129">
        <v>30</v>
      </c>
      <c r="B2043" s="15" t="s">
        <v>329</v>
      </c>
      <c r="C2043" s="15">
        <v>5008</v>
      </c>
      <c r="D2043" s="15">
        <v>30117</v>
      </c>
      <c r="E2043" s="15" t="s">
        <v>389</v>
      </c>
      <c r="F2043" s="15">
        <v>276564</v>
      </c>
      <c r="G2043" s="15" t="s">
        <v>331</v>
      </c>
      <c r="H2043" s="15">
        <v>15482.43</v>
      </c>
      <c r="I2043" s="30">
        <v>1946.16</v>
      </c>
      <c r="J2043" s="30">
        <v>597.84</v>
      </c>
      <c r="K2043" s="15">
        <v>3.86</v>
      </c>
      <c r="L2043" s="130">
        <v>10</v>
      </c>
    </row>
    <row r="2044" spans="1:12" x14ac:dyDescent="0.2">
      <c r="A2044" s="129">
        <v>30</v>
      </c>
      <c r="B2044" s="15" t="s">
        <v>329</v>
      </c>
      <c r="C2044" s="15">
        <v>5008</v>
      </c>
      <c r="D2044" s="15">
        <v>30117</v>
      </c>
      <c r="E2044" s="15" t="s">
        <v>389</v>
      </c>
      <c r="F2044" s="15">
        <v>276564</v>
      </c>
      <c r="G2044" s="15" t="s">
        <v>332</v>
      </c>
      <c r="H2044" s="15">
        <v>15482.43</v>
      </c>
      <c r="I2044" s="30">
        <v>1946.16</v>
      </c>
      <c r="J2044" s="30">
        <v>597.84</v>
      </c>
      <c r="K2044" s="15">
        <v>3.86</v>
      </c>
      <c r="L2044" s="130">
        <v>10</v>
      </c>
    </row>
    <row r="2045" spans="1:12" x14ac:dyDescent="0.2">
      <c r="A2045" s="129">
        <v>30</v>
      </c>
      <c r="B2045" s="15" t="s">
        <v>329</v>
      </c>
      <c r="C2045" s="15">
        <v>5008</v>
      </c>
      <c r="D2045" s="15">
        <v>30117</v>
      </c>
      <c r="E2045" s="15" t="s">
        <v>389</v>
      </c>
      <c r="F2045" s="15">
        <v>276564</v>
      </c>
      <c r="G2045" s="15" t="s">
        <v>333</v>
      </c>
      <c r="H2045" s="15">
        <v>15482.43</v>
      </c>
      <c r="I2045" s="30">
        <v>2405.16</v>
      </c>
      <c r="J2045" s="30">
        <v>738.84</v>
      </c>
      <c r="K2045" s="15">
        <v>4.7699999999999996</v>
      </c>
      <c r="L2045" s="130">
        <v>10</v>
      </c>
    </row>
    <row r="2046" spans="1:12" x14ac:dyDescent="0.2">
      <c r="A2046" s="129">
        <v>30</v>
      </c>
      <c r="B2046" s="15" t="s">
        <v>329</v>
      </c>
      <c r="C2046" s="15">
        <v>5008</v>
      </c>
      <c r="D2046" s="15">
        <v>9060</v>
      </c>
      <c r="E2046" s="15" t="s">
        <v>345</v>
      </c>
      <c r="F2046" s="15">
        <v>274609</v>
      </c>
      <c r="G2046" s="15" t="s">
        <v>123</v>
      </c>
      <c r="H2046" s="15">
        <v>177701.29</v>
      </c>
      <c r="I2046" s="30">
        <v>4131</v>
      </c>
      <c r="J2046" s="30">
        <v>1269</v>
      </c>
      <c r="K2046" s="15">
        <v>0.71</v>
      </c>
      <c r="L2046" s="130">
        <v>20</v>
      </c>
    </row>
    <row r="2047" spans="1:12" x14ac:dyDescent="0.2">
      <c r="A2047" s="129">
        <v>30</v>
      </c>
      <c r="B2047" s="15" t="s">
        <v>329</v>
      </c>
      <c r="C2047" s="15">
        <v>5008</v>
      </c>
      <c r="D2047" s="15">
        <v>9060</v>
      </c>
      <c r="E2047" s="15" t="s">
        <v>345</v>
      </c>
      <c r="F2047" s="15">
        <v>274609</v>
      </c>
      <c r="G2047" s="15" t="s">
        <v>331</v>
      </c>
      <c r="H2047" s="15">
        <v>177701.29</v>
      </c>
      <c r="I2047" s="30">
        <v>7197.12</v>
      </c>
      <c r="J2047" s="30">
        <v>2210.88</v>
      </c>
      <c r="K2047" s="15">
        <v>1.24</v>
      </c>
      <c r="L2047" s="130">
        <v>40</v>
      </c>
    </row>
    <row r="2048" spans="1:12" x14ac:dyDescent="0.2">
      <c r="A2048" s="129">
        <v>30</v>
      </c>
      <c r="B2048" s="15" t="s">
        <v>329</v>
      </c>
      <c r="C2048" s="15">
        <v>5008</v>
      </c>
      <c r="D2048" s="15">
        <v>9060</v>
      </c>
      <c r="E2048" s="15" t="s">
        <v>345</v>
      </c>
      <c r="F2048" s="15">
        <v>274609</v>
      </c>
      <c r="G2048" s="15" t="s">
        <v>332</v>
      </c>
      <c r="H2048" s="15">
        <v>177701.29</v>
      </c>
      <c r="I2048" s="30">
        <v>1799.28</v>
      </c>
      <c r="J2048" s="30">
        <v>552.72</v>
      </c>
      <c r="K2048" s="15">
        <v>0.31</v>
      </c>
      <c r="L2048" s="130">
        <v>10</v>
      </c>
    </row>
    <row r="2049" spans="1:12" x14ac:dyDescent="0.2">
      <c r="A2049" s="129">
        <v>30</v>
      </c>
      <c r="B2049" s="15" t="s">
        <v>329</v>
      </c>
      <c r="C2049" s="15">
        <v>5008</v>
      </c>
      <c r="D2049" s="15">
        <v>9060</v>
      </c>
      <c r="E2049" s="15" t="s">
        <v>345</v>
      </c>
      <c r="F2049" s="15">
        <v>274609</v>
      </c>
      <c r="G2049" s="15" t="s">
        <v>127</v>
      </c>
      <c r="H2049" s="15">
        <v>177701.29</v>
      </c>
      <c r="I2049" s="30">
        <v>1891.08</v>
      </c>
      <c r="J2049" s="30">
        <v>580.91999999999996</v>
      </c>
      <c r="K2049" s="15">
        <v>0.33</v>
      </c>
      <c r="L2049" s="130">
        <v>10</v>
      </c>
    </row>
    <row r="2050" spans="1:12" x14ac:dyDescent="0.2">
      <c r="A2050" s="129">
        <v>30</v>
      </c>
      <c r="B2050" s="15" t="s">
        <v>329</v>
      </c>
      <c r="C2050" s="15">
        <v>5008</v>
      </c>
      <c r="D2050" s="15">
        <v>9060</v>
      </c>
      <c r="E2050" s="15" t="s">
        <v>345</v>
      </c>
      <c r="F2050" s="15">
        <v>274609</v>
      </c>
      <c r="G2050" s="15" t="s">
        <v>333</v>
      </c>
      <c r="H2050" s="15">
        <v>177701.29</v>
      </c>
      <c r="I2050" s="30">
        <v>10832.4</v>
      </c>
      <c r="J2050" s="30">
        <v>3327.6</v>
      </c>
      <c r="K2050" s="15">
        <v>1.87</v>
      </c>
      <c r="L2050" s="130">
        <v>50</v>
      </c>
    </row>
    <row r="2051" spans="1:12" x14ac:dyDescent="0.2">
      <c r="A2051" s="129">
        <v>30</v>
      </c>
      <c r="B2051" s="15" t="s">
        <v>329</v>
      </c>
      <c r="C2051" s="15">
        <v>5008</v>
      </c>
      <c r="D2051" s="15">
        <v>9060</v>
      </c>
      <c r="E2051" s="15" t="s">
        <v>345</v>
      </c>
      <c r="F2051" s="15">
        <v>274609</v>
      </c>
      <c r="G2051" s="15" t="s">
        <v>111</v>
      </c>
      <c r="H2051" s="15">
        <v>177701.29</v>
      </c>
      <c r="I2051" s="30">
        <v>1331.1</v>
      </c>
      <c r="J2051" s="30">
        <v>408.9</v>
      </c>
      <c r="K2051" s="15">
        <v>0.23</v>
      </c>
      <c r="L2051" s="130">
        <v>10</v>
      </c>
    </row>
    <row r="2052" spans="1:12" x14ac:dyDescent="0.2">
      <c r="A2052" s="129">
        <v>30</v>
      </c>
      <c r="B2052" s="15" t="s">
        <v>329</v>
      </c>
      <c r="C2052" s="15">
        <v>5008</v>
      </c>
      <c r="D2052" s="15">
        <v>9060</v>
      </c>
      <c r="E2052" s="15" t="s">
        <v>345</v>
      </c>
      <c r="F2052" s="15">
        <v>274609</v>
      </c>
      <c r="G2052" s="15" t="s">
        <v>123</v>
      </c>
      <c r="H2052" s="15">
        <v>177701.29</v>
      </c>
      <c r="I2052" s="30">
        <v>1239.3</v>
      </c>
      <c r="J2052" s="30">
        <v>380.7</v>
      </c>
      <c r="K2052" s="15">
        <v>0.21</v>
      </c>
      <c r="L2052" s="130">
        <v>6</v>
      </c>
    </row>
    <row r="2053" spans="1:12" x14ac:dyDescent="0.2">
      <c r="A2053" s="129">
        <v>30</v>
      </c>
      <c r="B2053" s="15" t="s">
        <v>329</v>
      </c>
      <c r="C2053" s="15">
        <v>5008</v>
      </c>
      <c r="D2053" s="15">
        <v>21016</v>
      </c>
      <c r="E2053" s="15" t="s">
        <v>376</v>
      </c>
      <c r="F2053" s="15">
        <v>274714</v>
      </c>
      <c r="G2053" s="15" t="s">
        <v>111</v>
      </c>
      <c r="H2053" s="15">
        <v>26199.35</v>
      </c>
      <c r="I2053" s="30">
        <v>399.33</v>
      </c>
      <c r="J2053" s="30">
        <v>44.37</v>
      </c>
      <c r="K2053" s="15">
        <v>0.17</v>
      </c>
      <c r="L2053" s="130">
        <v>3</v>
      </c>
    </row>
    <row r="2054" spans="1:12" x14ac:dyDescent="0.2">
      <c r="A2054" s="129">
        <v>30</v>
      </c>
      <c r="B2054" s="15" t="s">
        <v>329</v>
      </c>
      <c r="C2054" s="15">
        <v>5008</v>
      </c>
      <c r="D2054" s="15">
        <v>21016</v>
      </c>
      <c r="E2054" s="15" t="s">
        <v>376</v>
      </c>
      <c r="F2054" s="15">
        <v>274853</v>
      </c>
      <c r="G2054" s="15" t="s">
        <v>123</v>
      </c>
      <c r="H2054" s="15">
        <v>24363.49</v>
      </c>
      <c r="I2054" s="30">
        <v>619.65</v>
      </c>
      <c r="J2054" s="30">
        <v>68.849999999999994</v>
      </c>
      <c r="K2054" s="15">
        <v>0.28000000000000003</v>
      </c>
      <c r="L2054" s="130">
        <v>3</v>
      </c>
    </row>
    <row r="2055" spans="1:12" x14ac:dyDescent="0.2">
      <c r="A2055" s="129">
        <v>30</v>
      </c>
      <c r="B2055" s="15" t="s">
        <v>329</v>
      </c>
      <c r="C2055" s="15">
        <v>5008</v>
      </c>
      <c r="D2055" s="15">
        <v>21016</v>
      </c>
      <c r="E2055" s="15" t="s">
        <v>376</v>
      </c>
      <c r="F2055" s="15">
        <v>274853</v>
      </c>
      <c r="G2055" s="15" t="s">
        <v>131</v>
      </c>
      <c r="H2055" s="15">
        <v>24363.49</v>
      </c>
      <c r="I2055" s="30">
        <v>206.55</v>
      </c>
      <c r="J2055" s="30">
        <v>22.95</v>
      </c>
      <c r="K2055" s="15">
        <v>0.09</v>
      </c>
      <c r="L2055" s="130">
        <v>1</v>
      </c>
    </row>
    <row r="2056" spans="1:12" x14ac:dyDescent="0.2">
      <c r="A2056" s="129">
        <v>30</v>
      </c>
      <c r="B2056" s="15" t="s">
        <v>329</v>
      </c>
      <c r="C2056" s="15">
        <v>5008</v>
      </c>
      <c r="D2056" s="15">
        <v>21016</v>
      </c>
      <c r="E2056" s="15" t="s">
        <v>376</v>
      </c>
      <c r="F2056" s="15">
        <v>274853</v>
      </c>
      <c r="G2056" s="15" t="s">
        <v>331</v>
      </c>
      <c r="H2056" s="15">
        <v>24363.49</v>
      </c>
      <c r="I2056" s="30">
        <v>359.86</v>
      </c>
      <c r="J2056" s="30">
        <v>39.979999999999997</v>
      </c>
      <c r="K2056" s="15">
        <v>0.16</v>
      </c>
      <c r="L2056" s="130">
        <v>2</v>
      </c>
    </row>
    <row r="2057" spans="1:12" x14ac:dyDescent="0.2">
      <c r="A2057" s="129">
        <v>30</v>
      </c>
      <c r="B2057" s="15" t="s">
        <v>329</v>
      </c>
      <c r="C2057" s="15">
        <v>5008</v>
      </c>
      <c r="D2057" s="15">
        <v>21016</v>
      </c>
      <c r="E2057" s="15" t="s">
        <v>376</v>
      </c>
      <c r="F2057" s="15">
        <v>274853</v>
      </c>
      <c r="G2057" s="15" t="s">
        <v>127</v>
      </c>
      <c r="H2057" s="15">
        <v>24363.49</v>
      </c>
      <c r="I2057" s="30">
        <v>378.22</v>
      </c>
      <c r="J2057" s="30">
        <v>42.02</v>
      </c>
      <c r="K2057" s="15">
        <v>0.17</v>
      </c>
      <c r="L2057" s="130">
        <v>2</v>
      </c>
    </row>
    <row r="2058" spans="1:12" x14ac:dyDescent="0.2">
      <c r="A2058" s="129">
        <v>30</v>
      </c>
      <c r="B2058" s="15" t="s">
        <v>329</v>
      </c>
      <c r="C2058" s="15">
        <v>5008</v>
      </c>
      <c r="D2058" s="15">
        <v>21016</v>
      </c>
      <c r="E2058" s="15" t="s">
        <v>376</v>
      </c>
      <c r="F2058" s="15">
        <v>274853</v>
      </c>
      <c r="G2058" s="15" t="s">
        <v>339</v>
      </c>
      <c r="H2058" s="15">
        <v>24363.49</v>
      </c>
      <c r="I2058" s="30">
        <v>216.65</v>
      </c>
      <c r="J2058" s="30">
        <v>24.07</v>
      </c>
      <c r="K2058" s="15">
        <v>0.1</v>
      </c>
      <c r="L2058" s="130">
        <v>1</v>
      </c>
    </row>
    <row r="2059" spans="1:12" x14ac:dyDescent="0.2">
      <c r="A2059" s="129">
        <v>30</v>
      </c>
      <c r="B2059" s="15" t="s">
        <v>329</v>
      </c>
      <c r="C2059" s="15">
        <v>5008</v>
      </c>
      <c r="D2059" s="15">
        <v>21016</v>
      </c>
      <c r="E2059" s="15" t="s">
        <v>376</v>
      </c>
      <c r="F2059" s="15">
        <v>274853</v>
      </c>
      <c r="G2059" s="15" t="s">
        <v>333</v>
      </c>
      <c r="H2059" s="15">
        <v>24363.49</v>
      </c>
      <c r="I2059" s="30">
        <v>433.3</v>
      </c>
      <c r="J2059" s="30">
        <v>48.14</v>
      </c>
      <c r="K2059" s="15">
        <v>0.2</v>
      </c>
      <c r="L2059" s="130">
        <v>2</v>
      </c>
    </row>
    <row r="2060" spans="1:12" x14ac:dyDescent="0.2">
      <c r="A2060" s="129">
        <v>30</v>
      </c>
      <c r="B2060" s="15" t="s">
        <v>329</v>
      </c>
      <c r="C2060" s="15">
        <v>5008</v>
      </c>
      <c r="D2060" s="15">
        <v>21016</v>
      </c>
      <c r="E2060" s="15" t="s">
        <v>376</v>
      </c>
      <c r="F2060" s="15">
        <v>274853</v>
      </c>
      <c r="G2060" s="15" t="s">
        <v>111</v>
      </c>
      <c r="H2060" s="15">
        <v>24363.49</v>
      </c>
      <c r="I2060" s="30">
        <v>532.44000000000005</v>
      </c>
      <c r="J2060" s="30">
        <v>59.16</v>
      </c>
      <c r="K2060" s="15">
        <v>0.24</v>
      </c>
      <c r="L2060" s="130">
        <v>4</v>
      </c>
    </row>
    <row r="2061" spans="1:12" x14ac:dyDescent="0.2">
      <c r="A2061" s="129">
        <v>30</v>
      </c>
      <c r="B2061" s="15" t="s">
        <v>329</v>
      </c>
      <c r="C2061" s="15">
        <v>5008</v>
      </c>
      <c r="D2061" s="15">
        <v>21016</v>
      </c>
      <c r="E2061" s="15" t="s">
        <v>376</v>
      </c>
      <c r="F2061" s="15">
        <v>276585</v>
      </c>
      <c r="G2061" s="15" t="s">
        <v>332</v>
      </c>
      <c r="H2061" s="15">
        <v>3556.89</v>
      </c>
      <c r="I2061" s="30">
        <v>359.86</v>
      </c>
      <c r="J2061" s="30">
        <v>39.979999999999997</v>
      </c>
      <c r="K2061" s="15">
        <v>1.1200000000000001</v>
      </c>
      <c r="L2061" s="130">
        <v>2</v>
      </c>
    </row>
    <row r="2062" spans="1:12" x14ac:dyDescent="0.2">
      <c r="A2062" s="129">
        <v>30</v>
      </c>
      <c r="B2062" s="15" t="s">
        <v>329</v>
      </c>
      <c r="C2062" s="15">
        <v>5004</v>
      </c>
      <c r="D2062" s="15">
        <v>13008</v>
      </c>
      <c r="E2062" s="15" t="s">
        <v>330</v>
      </c>
      <c r="F2062" s="15">
        <v>276046</v>
      </c>
      <c r="G2062" s="15" t="s">
        <v>123</v>
      </c>
      <c r="H2062" s="15">
        <v>25839.38</v>
      </c>
      <c r="I2062" s="30">
        <v>206.55</v>
      </c>
      <c r="J2062" s="30">
        <v>22.95</v>
      </c>
      <c r="K2062" s="15">
        <v>0.09</v>
      </c>
      <c r="L2062" s="130">
        <v>1</v>
      </c>
    </row>
    <row r="2063" spans="1:12" x14ac:dyDescent="0.2">
      <c r="A2063" s="129">
        <v>30</v>
      </c>
      <c r="B2063" s="15" t="s">
        <v>329</v>
      </c>
      <c r="C2063" s="15">
        <v>5004</v>
      </c>
      <c r="D2063" s="15">
        <v>13008</v>
      </c>
      <c r="E2063" s="15" t="s">
        <v>330</v>
      </c>
      <c r="F2063" s="15">
        <v>276046</v>
      </c>
      <c r="G2063" s="15" t="s">
        <v>131</v>
      </c>
      <c r="H2063" s="15">
        <v>25839.38</v>
      </c>
      <c r="I2063" s="30">
        <v>206.55</v>
      </c>
      <c r="J2063" s="30">
        <v>22.95</v>
      </c>
      <c r="K2063" s="15">
        <v>0.09</v>
      </c>
      <c r="L2063" s="130">
        <v>1</v>
      </c>
    </row>
    <row r="2064" spans="1:12" x14ac:dyDescent="0.2">
      <c r="A2064" s="129">
        <v>30</v>
      </c>
      <c r="B2064" s="15" t="s">
        <v>329</v>
      </c>
      <c r="C2064" s="15">
        <v>5004</v>
      </c>
      <c r="D2064" s="15">
        <v>13008</v>
      </c>
      <c r="E2064" s="15" t="s">
        <v>330</v>
      </c>
      <c r="F2064" s="15">
        <v>276046</v>
      </c>
      <c r="G2064" s="15" t="s">
        <v>331</v>
      </c>
      <c r="H2064" s="15">
        <v>25839.38</v>
      </c>
      <c r="I2064" s="30">
        <v>719.71</v>
      </c>
      <c r="J2064" s="30">
        <v>79.97</v>
      </c>
      <c r="K2064" s="15">
        <v>0.31</v>
      </c>
      <c r="L2064" s="130">
        <v>4</v>
      </c>
    </row>
    <row r="2065" spans="1:12" x14ac:dyDescent="0.2">
      <c r="A2065" s="129">
        <v>30</v>
      </c>
      <c r="B2065" s="15" t="s">
        <v>329</v>
      </c>
      <c r="C2065" s="15">
        <v>5004</v>
      </c>
      <c r="D2065" s="15">
        <v>13008</v>
      </c>
      <c r="E2065" s="15" t="s">
        <v>330</v>
      </c>
      <c r="F2065" s="15">
        <v>276046</v>
      </c>
      <c r="G2065" s="15" t="s">
        <v>332</v>
      </c>
      <c r="H2065" s="15">
        <v>25839.38</v>
      </c>
      <c r="I2065" s="30">
        <v>899.64</v>
      </c>
      <c r="J2065" s="30">
        <v>99.96</v>
      </c>
      <c r="K2065" s="15">
        <v>0.39</v>
      </c>
      <c r="L2065" s="130">
        <v>5</v>
      </c>
    </row>
    <row r="2066" spans="1:12" x14ac:dyDescent="0.2">
      <c r="A2066" s="129">
        <v>30</v>
      </c>
      <c r="B2066" s="15" t="s">
        <v>329</v>
      </c>
      <c r="C2066" s="15">
        <v>5004</v>
      </c>
      <c r="D2066" s="15">
        <v>13008</v>
      </c>
      <c r="E2066" s="15" t="s">
        <v>330</v>
      </c>
      <c r="F2066" s="15">
        <v>276046</v>
      </c>
      <c r="G2066" s="15" t="s">
        <v>127</v>
      </c>
      <c r="H2066" s="15">
        <v>25839.38</v>
      </c>
      <c r="I2066" s="30">
        <v>378.22</v>
      </c>
      <c r="J2066" s="30">
        <v>42.02</v>
      </c>
      <c r="K2066" s="15">
        <v>0.16</v>
      </c>
      <c r="L2066" s="130">
        <v>2</v>
      </c>
    </row>
    <row r="2067" spans="1:12" x14ac:dyDescent="0.2">
      <c r="A2067" s="129">
        <v>30</v>
      </c>
      <c r="B2067" s="15" t="s">
        <v>329</v>
      </c>
      <c r="C2067" s="15">
        <v>5004</v>
      </c>
      <c r="D2067" s="15">
        <v>13008</v>
      </c>
      <c r="E2067" s="15" t="s">
        <v>330</v>
      </c>
      <c r="F2067" s="15">
        <v>276046</v>
      </c>
      <c r="G2067" s="15" t="s">
        <v>333</v>
      </c>
      <c r="H2067" s="15">
        <v>25839.38</v>
      </c>
      <c r="I2067" s="30">
        <v>433.3</v>
      </c>
      <c r="J2067" s="30">
        <v>48.14</v>
      </c>
      <c r="K2067" s="15">
        <v>0.19</v>
      </c>
      <c r="L2067" s="130">
        <v>2</v>
      </c>
    </row>
    <row r="2068" spans="1:12" x14ac:dyDescent="0.2">
      <c r="A2068" s="129">
        <v>30</v>
      </c>
      <c r="B2068" s="15" t="s">
        <v>329</v>
      </c>
      <c r="C2068" s="15">
        <v>5008</v>
      </c>
      <c r="D2068" s="15">
        <v>2007</v>
      </c>
      <c r="E2068" s="15" t="s">
        <v>334</v>
      </c>
      <c r="F2068" s="15">
        <v>276405</v>
      </c>
      <c r="G2068" s="15" t="s">
        <v>123</v>
      </c>
      <c r="H2068" s="15">
        <v>12291.38</v>
      </c>
      <c r="I2068" s="30">
        <v>649.94000000000005</v>
      </c>
      <c r="J2068" s="30">
        <v>72.22</v>
      </c>
      <c r="K2068" s="15">
        <v>0.59</v>
      </c>
      <c r="L2068" s="130">
        <v>3</v>
      </c>
    </row>
    <row r="2069" spans="1:12" x14ac:dyDescent="0.2">
      <c r="A2069" s="129">
        <v>30</v>
      </c>
      <c r="B2069" s="15" t="s">
        <v>329</v>
      </c>
      <c r="C2069" s="15">
        <v>5008</v>
      </c>
      <c r="D2069" s="15">
        <v>2007</v>
      </c>
      <c r="E2069" s="15" t="s">
        <v>334</v>
      </c>
      <c r="F2069" s="15">
        <v>276405</v>
      </c>
      <c r="G2069" s="15" t="s">
        <v>331</v>
      </c>
      <c r="H2069" s="15">
        <v>12291.38</v>
      </c>
      <c r="I2069" s="30">
        <v>778.46</v>
      </c>
      <c r="J2069" s="30">
        <v>86.5</v>
      </c>
      <c r="K2069" s="15">
        <v>0.7</v>
      </c>
      <c r="L2069" s="130">
        <v>4</v>
      </c>
    </row>
    <row r="2070" spans="1:12" x14ac:dyDescent="0.2">
      <c r="A2070" s="129">
        <v>30</v>
      </c>
      <c r="B2070" s="15" t="s">
        <v>329</v>
      </c>
      <c r="C2070" s="15">
        <v>5008</v>
      </c>
      <c r="D2070" s="15">
        <v>2007</v>
      </c>
      <c r="E2070" s="15" t="s">
        <v>334</v>
      </c>
      <c r="F2070" s="15">
        <v>276405</v>
      </c>
      <c r="G2070" s="15" t="s">
        <v>332</v>
      </c>
      <c r="H2070" s="15">
        <v>12291.38</v>
      </c>
      <c r="I2070" s="30">
        <v>778.46</v>
      </c>
      <c r="J2070" s="30">
        <v>86.5</v>
      </c>
      <c r="K2070" s="15">
        <v>0.7</v>
      </c>
      <c r="L2070" s="130">
        <v>4</v>
      </c>
    </row>
    <row r="2071" spans="1:12" x14ac:dyDescent="0.2">
      <c r="A2071" s="129">
        <v>30</v>
      </c>
      <c r="B2071" s="15" t="s">
        <v>329</v>
      </c>
      <c r="C2071" s="15">
        <v>5008</v>
      </c>
      <c r="D2071" s="15">
        <v>8107</v>
      </c>
      <c r="E2071" s="15" t="s">
        <v>341</v>
      </c>
      <c r="F2071" s="15">
        <v>277907</v>
      </c>
      <c r="G2071" s="15" t="s">
        <v>331</v>
      </c>
      <c r="H2071" s="15">
        <v>46789.8</v>
      </c>
      <c r="I2071" s="30">
        <v>1799.28</v>
      </c>
      <c r="J2071" s="30">
        <v>552.72</v>
      </c>
      <c r="K2071" s="15">
        <v>1.18</v>
      </c>
      <c r="L2071" s="130">
        <v>10</v>
      </c>
    </row>
    <row r="2072" spans="1:12" x14ac:dyDescent="0.2">
      <c r="A2072" s="129">
        <v>30</v>
      </c>
      <c r="B2072" s="15" t="s">
        <v>329</v>
      </c>
      <c r="C2072" s="15">
        <v>5008</v>
      </c>
      <c r="D2072" s="15">
        <v>25009</v>
      </c>
      <c r="E2072" s="15" t="s">
        <v>382</v>
      </c>
      <c r="F2072" s="15">
        <v>275554</v>
      </c>
      <c r="G2072" s="15" t="s">
        <v>123</v>
      </c>
      <c r="H2072" s="15">
        <v>45672.4</v>
      </c>
      <c r="I2072" s="30">
        <v>216.65</v>
      </c>
      <c r="J2072" s="30">
        <v>24.07</v>
      </c>
      <c r="K2072" s="15">
        <v>0.05</v>
      </c>
      <c r="L2072" s="130">
        <v>1</v>
      </c>
    </row>
    <row r="2073" spans="1:12" x14ac:dyDescent="0.2">
      <c r="A2073" s="129">
        <v>30</v>
      </c>
      <c r="B2073" s="15" t="s">
        <v>329</v>
      </c>
      <c r="C2073" s="15">
        <v>5008</v>
      </c>
      <c r="D2073" s="15">
        <v>25009</v>
      </c>
      <c r="E2073" s="15" t="s">
        <v>382</v>
      </c>
      <c r="F2073" s="15">
        <v>275554</v>
      </c>
      <c r="G2073" s="15" t="s">
        <v>331</v>
      </c>
      <c r="H2073" s="15">
        <v>45672.4</v>
      </c>
      <c r="I2073" s="30">
        <v>1946.16</v>
      </c>
      <c r="J2073" s="30">
        <v>216.24</v>
      </c>
      <c r="K2073" s="15">
        <v>0.47</v>
      </c>
      <c r="L2073" s="130">
        <v>10</v>
      </c>
    </row>
    <row r="2074" spans="1:12" x14ac:dyDescent="0.2">
      <c r="A2074" s="129">
        <v>30</v>
      </c>
      <c r="B2074" s="15" t="s">
        <v>329</v>
      </c>
      <c r="C2074" s="15">
        <v>5008</v>
      </c>
      <c r="D2074" s="15">
        <v>25009</v>
      </c>
      <c r="E2074" s="15" t="s">
        <v>382</v>
      </c>
      <c r="F2074" s="15">
        <v>275554</v>
      </c>
      <c r="G2074" s="15" t="s">
        <v>332</v>
      </c>
      <c r="H2074" s="15">
        <v>45672.4</v>
      </c>
      <c r="I2074" s="30">
        <v>1946.16</v>
      </c>
      <c r="J2074" s="30">
        <v>216.24</v>
      </c>
      <c r="K2074" s="15">
        <v>0.47</v>
      </c>
      <c r="L2074" s="130">
        <v>10</v>
      </c>
    </row>
    <row r="2075" spans="1:12" x14ac:dyDescent="0.2">
      <c r="A2075" s="129">
        <v>30</v>
      </c>
      <c r="B2075" s="15" t="s">
        <v>329</v>
      </c>
      <c r="C2075" s="15">
        <v>5008</v>
      </c>
      <c r="D2075" s="15">
        <v>25009</v>
      </c>
      <c r="E2075" s="15" t="s">
        <v>382</v>
      </c>
      <c r="F2075" s="15">
        <v>275556</v>
      </c>
      <c r="G2075" s="15" t="s">
        <v>123</v>
      </c>
      <c r="H2075" s="15">
        <v>6428.51</v>
      </c>
      <c r="I2075" s="30">
        <v>216.65</v>
      </c>
      <c r="J2075" s="30">
        <v>24.07</v>
      </c>
      <c r="K2075" s="15">
        <v>0.37</v>
      </c>
      <c r="L2075" s="130">
        <v>1</v>
      </c>
    </row>
    <row r="2076" spans="1:12" x14ac:dyDescent="0.2">
      <c r="A2076" s="129">
        <v>30</v>
      </c>
      <c r="B2076" s="15" t="s">
        <v>329</v>
      </c>
      <c r="C2076" s="15">
        <v>5008</v>
      </c>
      <c r="D2076" s="15">
        <v>25009</v>
      </c>
      <c r="E2076" s="15" t="s">
        <v>382</v>
      </c>
      <c r="F2076" s="15">
        <v>275558</v>
      </c>
      <c r="G2076" s="15" t="s">
        <v>123</v>
      </c>
      <c r="H2076" s="15">
        <v>10785.03</v>
      </c>
      <c r="I2076" s="30">
        <v>216.65</v>
      </c>
      <c r="J2076" s="30">
        <v>24.07</v>
      </c>
      <c r="K2076" s="15">
        <v>0.22</v>
      </c>
      <c r="L2076" s="130">
        <v>1</v>
      </c>
    </row>
    <row r="2077" spans="1:12" x14ac:dyDescent="0.2">
      <c r="A2077" s="129">
        <v>30</v>
      </c>
      <c r="B2077" s="15" t="s">
        <v>329</v>
      </c>
      <c r="C2077" s="15">
        <v>5008</v>
      </c>
      <c r="D2077" s="15">
        <v>25009</v>
      </c>
      <c r="E2077" s="15" t="s">
        <v>382</v>
      </c>
      <c r="F2077" s="15">
        <v>277082</v>
      </c>
      <c r="G2077" s="15" t="s">
        <v>123</v>
      </c>
      <c r="H2077" s="15">
        <v>2702.12</v>
      </c>
      <c r="I2077" s="30">
        <v>866.59</v>
      </c>
      <c r="J2077" s="30">
        <v>266.2</v>
      </c>
      <c r="K2077" s="15">
        <v>9.85</v>
      </c>
      <c r="L2077" s="130">
        <v>4</v>
      </c>
    </row>
    <row r="2078" spans="1:12" x14ac:dyDescent="0.2">
      <c r="A2078" s="129">
        <v>30</v>
      </c>
      <c r="B2078" s="15" t="s">
        <v>329</v>
      </c>
      <c r="C2078" s="15">
        <v>5008</v>
      </c>
      <c r="D2078" s="15">
        <v>25009</v>
      </c>
      <c r="E2078" s="15" t="s">
        <v>382</v>
      </c>
      <c r="F2078" s="15">
        <v>277084</v>
      </c>
      <c r="G2078" s="15" t="s">
        <v>123</v>
      </c>
      <c r="H2078" s="15">
        <v>39075.449999999997</v>
      </c>
      <c r="I2078" s="30">
        <v>216.65</v>
      </c>
      <c r="J2078" s="30">
        <v>24.07</v>
      </c>
      <c r="K2078" s="15">
        <v>0.06</v>
      </c>
      <c r="L2078" s="130">
        <v>1</v>
      </c>
    </row>
    <row r="2079" spans="1:12" x14ac:dyDescent="0.2">
      <c r="A2079" s="129">
        <v>30</v>
      </c>
      <c r="B2079" s="15" t="s">
        <v>329</v>
      </c>
      <c r="C2079" s="15">
        <v>5008</v>
      </c>
      <c r="D2079" s="15">
        <v>25009</v>
      </c>
      <c r="E2079" s="15" t="s">
        <v>382</v>
      </c>
      <c r="F2079" s="15">
        <v>277084</v>
      </c>
      <c r="G2079" s="15" t="s">
        <v>339</v>
      </c>
      <c r="H2079" s="15">
        <v>39075.449999999997</v>
      </c>
      <c r="I2079" s="30">
        <v>2405.16</v>
      </c>
      <c r="J2079" s="30">
        <v>267.24</v>
      </c>
      <c r="K2079" s="15">
        <v>0.68</v>
      </c>
      <c r="L2079" s="130">
        <v>10</v>
      </c>
    </row>
    <row r="2080" spans="1:12" x14ac:dyDescent="0.2">
      <c r="A2080" s="129">
        <v>30</v>
      </c>
      <c r="B2080" s="15" t="s">
        <v>329</v>
      </c>
      <c r="C2080" s="15">
        <v>5008</v>
      </c>
      <c r="D2080" s="15">
        <v>25009</v>
      </c>
      <c r="E2080" s="15" t="s">
        <v>382</v>
      </c>
      <c r="F2080" s="15">
        <v>277084</v>
      </c>
      <c r="G2080" s="15" t="s">
        <v>333</v>
      </c>
      <c r="H2080" s="15">
        <v>39075.449999999997</v>
      </c>
      <c r="I2080" s="30">
        <v>2405.16</v>
      </c>
      <c r="J2080" s="30">
        <v>267.24</v>
      </c>
      <c r="K2080" s="15">
        <v>0.68</v>
      </c>
      <c r="L2080" s="130">
        <v>10</v>
      </c>
    </row>
    <row r="2081" spans="1:12" x14ac:dyDescent="0.2">
      <c r="A2081" s="129">
        <v>30</v>
      </c>
      <c r="B2081" s="15" t="s">
        <v>329</v>
      </c>
      <c r="C2081" s="15">
        <v>5008</v>
      </c>
      <c r="D2081" s="15">
        <v>15053</v>
      </c>
      <c r="E2081" s="15" t="s">
        <v>360</v>
      </c>
      <c r="F2081" s="15">
        <v>276273</v>
      </c>
      <c r="G2081" s="15" t="s">
        <v>123</v>
      </c>
      <c r="H2081" s="15">
        <v>14659.92</v>
      </c>
      <c r="I2081" s="30">
        <v>433.3</v>
      </c>
      <c r="J2081" s="30">
        <v>48.14</v>
      </c>
      <c r="K2081" s="15">
        <v>0.33</v>
      </c>
      <c r="L2081" s="130">
        <v>2</v>
      </c>
    </row>
    <row r="2082" spans="1:12" x14ac:dyDescent="0.2">
      <c r="A2082" s="129">
        <v>30</v>
      </c>
      <c r="B2082" s="15" t="s">
        <v>329</v>
      </c>
      <c r="C2082" s="15">
        <v>5008</v>
      </c>
      <c r="D2082" s="15">
        <v>15053</v>
      </c>
      <c r="E2082" s="15" t="s">
        <v>360</v>
      </c>
      <c r="F2082" s="15">
        <v>276273</v>
      </c>
      <c r="G2082" s="15" t="s">
        <v>331</v>
      </c>
      <c r="H2082" s="15">
        <v>14659.92</v>
      </c>
      <c r="I2082" s="30">
        <v>973.08</v>
      </c>
      <c r="J2082" s="30">
        <v>108.12</v>
      </c>
      <c r="K2082" s="15">
        <v>0.74</v>
      </c>
      <c r="L2082" s="130">
        <v>5</v>
      </c>
    </row>
    <row r="2083" spans="1:12" x14ac:dyDescent="0.2">
      <c r="A2083" s="129">
        <v>30</v>
      </c>
      <c r="B2083" s="15" t="s">
        <v>329</v>
      </c>
      <c r="C2083" s="15">
        <v>5008</v>
      </c>
      <c r="D2083" s="15">
        <v>15053</v>
      </c>
      <c r="E2083" s="15" t="s">
        <v>360</v>
      </c>
      <c r="F2083" s="15">
        <v>276273</v>
      </c>
      <c r="G2083" s="15" t="s">
        <v>332</v>
      </c>
      <c r="H2083" s="15">
        <v>14659.92</v>
      </c>
      <c r="I2083" s="30">
        <v>973.08</v>
      </c>
      <c r="J2083" s="30">
        <v>108.12</v>
      </c>
      <c r="K2083" s="15">
        <v>0.74</v>
      </c>
      <c r="L2083" s="130">
        <v>5</v>
      </c>
    </row>
    <row r="2084" spans="1:12" x14ac:dyDescent="0.2">
      <c r="A2084" s="129">
        <v>30</v>
      </c>
      <c r="B2084" s="15" t="s">
        <v>329</v>
      </c>
      <c r="C2084" s="15">
        <v>5008</v>
      </c>
      <c r="D2084" s="15">
        <v>15053</v>
      </c>
      <c r="E2084" s="15" t="s">
        <v>360</v>
      </c>
      <c r="F2084" s="15">
        <v>276274</v>
      </c>
      <c r="G2084" s="15" t="s">
        <v>127</v>
      </c>
      <c r="H2084" s="15">
        <v>20923.97</v>
      </c>
      <c r="I2084" s="30">
        <v>2102.2199999999998</v>
      </c>
      <c r="J2084" s="30">
        <v>233.58</v>
      </c>
      <c r="K2084" s="15">
        <v>1.1200000000000001</v>
      </c>
      <c r="L2084" s="130">
        <v>10</v>
      </c>
    </row>
    <row r="2085" spans="1:12" x14ac:dyDescent="0.2">
      <c r="A2085" s="129">
        <v>30</v>
      </c>
      <c r="B2085" s="15" t="s">
        <v>329</v>
      </c>
      <c r="C2085" s="15">
        <v>5008</v>
      </c>
      <c r="D2085" s="15">
        <v>15053</v>
      </c>
      <c r="E2085" s="15" t="s">
        <v>360</v>
      </c>
      <c r="F2085" s="15">
        <v>276275</v>
      </c>
      <c r="G2085" s="15" t="s">
        <v>331</v>
      </c>
      <c r="H2085" s="15">
        <v>16348.1</v>
      </c>
      <c r="I2085" s="30">
        <v>1946.16</v>
      </c>
      <c r="J2085" s="30">
        <v>216.24</v>
      </c>
      <c r="K2085" s="15">
        <v>1.32</v>
      </c>
      <c r="L2085" s="130">
        <v>10</v>
      </c>
    </row>
    <row r="2086" spans="1:12" x14ac:dyDescent="0.2">
      <c r="A2086" s="129">
        <v>30</v>
      </c>
      <c r="B2086" s="15" t="s">
        <v>329</v>
      </c>
      <c r="C2086" s="15">
        <v>5008</v>
      </c>
      <c r="D2086" s="15">
        <v>15053</v>
      </c>
      <c r="E2086" s="15" t="s">
        <v>360</v>
      </c>
      <c r="F2086" s="15">
        <v>276275</v>
      </c>
      <c r="G2086" s="15" t="s">
        <v>127</v>
      </c>
      <c r="H2086" s="15">
        <v>16348.1</v>
      </c>
      <c r="I2086" s="30">
        <v>2102.2199999999998</v>
      </c>
      <c r="J2086" s="30">
        <v>233.58</v>
      </c>
      <c r="K2086" s="15">
        <v>1.43</v>
      </c>
      <c r="L2086" s="130">
        <v>10</v>
      </c>
    </row>
    <row r="2087" spans="1:12" x14ac:dyDescent="0.2">
      <c r="A2087" s="129">
        <v>30</v>
      </c>
      <c r="B2087" s="15" t="s">
        <v>329</v>
      </c>
      <c r="C2087" s="15">
        <v>5008</v>
      </c>
      <c r="D2087" s="15">
        <v>15053</v>
      </c>
      <c r="E2087" s="15" t="s">
        <v>360</v>
      </c>
      <c r="F2087" s="15">
        <v>276686</v>
      </c>
      <c r="G2087" s="15" t="s">
        <v>123</v>
      </c>
      <c r="H2087" s="15">
        <v>23138.240000000002</v>
      </c>
      <c r="I2087" s="30">
        <v>649.94000000000005</v>
      </c>
      <c r="J2087" s="30">
        <v>72.22</v>
      </c>
      <c r="K2087" s="15">
        <v>0.31</v>
      </c>
      <c r="L2087" s="130">
        <v>3</v>
      </c>
    </row>
    <row r="2088" spans="1:12" x14ac:dyDescent="0.2">
      <c r="A2088" s="129">
        <v>30</v>
      </c>
      <c r="B2088" s="15" t="s">
        <v>329</v>
      </c>
      <c r="C2088" s="15">
        <v>5008</v>
      </c>
      <c r="D2088" s="15">
        <v>15053</v>
      </c>
      <c r="E2088" s="15" t="s">
        <v>360</v>
      </c>
      <c r="F2088" s="15">
        <v>277809</v>
      </c>
      <c r="G2088" s="15" t="s">
        <v>331</v>
      </c>
      <c r="H2088" s="15">
        <v>22500.49</v>
      </c>
      <c r="I2088" s="30">
        <v>973.08</v>
      </c>
      <c r="J2088" s="30">
        <v>108.12</v>
      </c>
      <c r="K2088" s="15">
        <v>0.48</v>
      </c>
      <c r="L2088" s="130">
        <v>5</v>
      </c>
    </row>
    <row r="2089" spans="1:12" x14ac:dyDescent="0.2">
      <c r="A2089" s="129">
        <v>30</v>
      </c>
      <c r="B2089" s="15" t="s">
        <v>329</v>
      </c>
      <c r="C2089" s="15">
        <v>5008</v>
      </c>
      <c r="D2089" s="15">
        <v>15053</v>
      </c>
      <c r="E2089" s="15" t="s">
        <v>360</v>
      </c>
      <c r="F2089" s="15">
        <v>277809</v>
      </c>
      <c r="G2089" s="15" t="s">
        <v>127</v>
      </c>
      <c r="H2089" s="15">
        <v>22500.49</v>
      </c>
      <c r="I2089" s="30">
        <v>1051.1099999999999</v>
      </c>
      <c r="J2089" s="30">
        <v>116.79</v>
      </c>
      <c r="K2089" s="15">
        <v>0.52</v>
      </c>
      <c r="L2089" s="130">
        <v>5</v>
      </c>
    </row>
    <row r="2090" spans="1:12" x14ac:dyDescent="0.2">
      <c r="A2090" s="129">
        <v>30</v>
      </c>
      <c r="B2090" s="15" t="s">
        <v>329</v>
      </c>
      <c r="C2090" s="15">
        <v>5008</v>
      </c>
      <c r="D2090" s="15">
        <v>15053</v>
      </c>
      <c r="E2090" s="15" t="s">
        <v>360</v>
      </c>
      <c r="F2090" s="15">
        <v>278279</v>
      </c>
      <c r="G2090" s="15" t="s">
        <v>123</v>
      </c>
      <c r="H2090" s="15">
        <v>20441.28</v>
      </c>
      <c r="I2090" s="30">
        <v>649.94000000000005</v>
      </c>
      <c r="J2090" s="30">
        <v>199.65</v>
      </c>
      <c r="K2090" s="15">
        <v>0.98</v>
      </c>
      <c r="L2090" s="130">
        <v>3</v>
      </c>
    </row>
    <row r="2091" spans="1:12" x14ac:dyDescent="0.2">
      <c r="A2091" s="129">
        <v>30</v>
      </c>
      <c r="B2091" s="15" t="s">
        <v>329</v>
      </c>
      <c r="C2091" s="15">
        <v>5008</v>
      </c>
      <c r="D2091" s="15">
        <v>15053</v>
      </c>
      <c r="E2091" s="15" t="s">
        <v>360</v>
      </c>
      <c r="F2091" s="15">
        <v>278279</v>
      </c>
      <c r="G2091" s="15" t="s">
        <v>331</v>
      </c>
      <c r="H2091" s="15">
        <v>20441.28</v>
      </c>
      <c r="I2091" s="30">
        <v>583.84</v>
      </c>
      <c r="J2091" s="30">
        <v>179.35</v>
      </c>
      <c r="K2091" s="15">
        <v>0.88</v>
      </c>
      <c r="L2091" s="130">
        <v>3</v>
      </c>
    </row>
    <row r="2092" spans="1:12" x14ac:dyDescent="0.2">
      <c r="A2092" s="129">
        <v>30</v>
      </c>
      <c r="B2092" s="15" t="s">
        <v>329</v>
      </c>
      <c r="C2092" s="15">
        <v>5008</v>
      </c>
      <c r="D2092" s="15">
        <v>15053</v>
      </c>
      <c r="E2092" s="15" t="s">
        <v>360</v>
      </c>
      <c r="F2092" s="15">
        <v>278279</v>
      </c>
      <c r="G2092" s="15" t="s">
        <v>332</v>
      </c>
      <c r="H2092" s="15">
        <v>20441.28</v>
      </c>
      <c r="I2092" s="30">
        <v>583.84</v>
      </c>
      <c r="J2092" s="30">
        <v>179.35</v>
      </c>
      <c r="K2092" s="15">
        <v>0.88</v>
      </c>
      <c r="L2092" s="130">
        <v>3</v>
      </c>
    </row>
    <row r="2093" spans="1:12" x14ac:dyDescent="0.2">
      <c r="A2093" s="129">
        <v>30</v>
      </c>
      <c r="B2093" s="15" t="s">
        <v>329</v>
      </c>
      <c r="C2093" s="15">
        <v>5008</v>
      </c>
      <c r="D2093" s="15">
        <v>14059</v>
      </c>
      <c r="E2093" s="15" t="s">
        <v>359</v>
      </c>
      <c r="F2093" s="15">
        <v>274795</v>
      </c>
      <c r="G2093" s="15" t="s">
        <v>123</v>
      </c>
      <c r="H2093" s="15">
        <v>15907.41</v>
      </c>
      <c r="I2093" s="30">
        <v>1032.75</v>
      </c>
      <c r="J2093" s="30">
        <v>317.25</v>
      </c>
      <c r="K2093" s="15">
        <v>1.99</v>
      </c>
      <c r="L2093" s="130">
        <v>5</v>
      </c>
    </row>
    <row r="2094" spans="1:12" x14ac:dyDescent="0.2">
      <c r="A2094" s="129">
        <v>30</v>
      </c>
      <c r="B2094" s="15" t="s">
        <v>329</v>
      </c>
      <c r="C2094" s="15">
        <v>5008</v>
      </c>
      <c r="D2094" s="15">
        <v>14059</v>
      </c>
      <c r="E2094" s="15" t="s">
        <v>359</v>
      </c>
      <c r="F2094" s="15">
        <v>274795</v>
      </c>
      <c r="G2094" s="15" t="s">
        <v>127</v>
      </c>
      <c r="H2094" s="15">
        <v>15907.41</v>
      </c>
      <c r="I2094" s="30">
        <v>378.21</v>
      </c>
      <c r="J2094" s="30">
        <v>116.18</v>
      </c>
      <c r="K2094" s="15">
        <v>0.73</v>
      </c>
      <c r="L2094" s="130">
        <v>2</v>
      </c>
    </row>
    <row r="2095" spans="1:12" x14ac:dyDescent="0.2">
      <c r="A2095" s="129">
        <v>30</v>
      </c>
      <c r="B2095" s="15" t="s">
        <v>329</v>
      </c>
      <c r="C2095" s="15">
        <v>5008</v>
      </c>
      <c r="D2095" s="15">
        <v>19155</v>
      </c>
      <c r="E2095" s="15" t="s">
        <v>370</v>
      </c>
      <c r="F2095" s="15">
        <v>274301</v>
      </c>
      <c r="G2095" s="15" t="s">
        <v>331</v>
      </c>
      <c r="H2095" s="15">
        <v>97547.27</v>
      </c>
      <c r="I2095" s="30">
        <v>1799.28</v>
      </c>
      <c r="J2095" s="30">
        <v>552.72</v>
      </c>
      <c r="K2095" s="15">
        <v>0.56999999999999995</v>
      </c>
      <c r="L2095" s="130">
        <v>10</v>
      </c>
    </row>
    <row r="2096" spans="1:12" x14ac:dyDescent="0.2">
      <c r="A2096" s="129">
        <v>30</v>
      </c>
      <c r="B2096" s="15" t="s">
        <v>329</v>
      </c>
      <c r="C2096" s="15">
        <v>5008</v>
      </c>
      <c r="D2096" s="15">
        <v>19155</v>
      </c>
      <c r="E2096" s="15" t="s">
        <v>370</v>
      </c>
      <c r="F2096" s="15">
        <v>274301</v>
      </c>
      <c r="G2096" s="15" t="s">
        <v>333</v>
      </c>
      <c r="H2096" s="15">
        <v>97547.27</v>
      </c>
      <c r="I2096" s="30">
        <v>5416.2</v>
      </c>
      <c r="J2096" s="30">
        <v>1663.8</v>
      </c>
      <c r="K2096" s="15">
        <v>1.71</v>
      </c>
      <c r="L2096" s="130">
        <v>25</v>
      </c>
    </row>
    <row r="2097" spans="1:12" x14ac:dyDescent="0.2">
      <c r="A2097" s="129">
        <v>30</v>
      </c>
      <c r="B2097" s="15" t="s">
        <v>329</v>
      </c>
      <c r="C2097" s="15">
        <v>5008</v>
      </c>
      <c r="D2097" s="15">
        <v>14038</v>
      </c>
      <c r="E2097" s="15" t="s">
        <v>358</v>
      </c>
      <c r="F2097" s="15">
        <v>274361</v>
      </c>
      <c r="G2097" s="15" t="s">
        <v>331</v>
      </c>
      <c r="H2097" s="15">
        <v>100210.56</v>
      </c>
      <c r="I2097" s="30">
        <v>3598.56</v>
      </c>
      <c r="J2097" s="30">
        <v>399.84</v>
      </c>
      <c r="K2097" s="15">
        <v>0.4</v>
      </c>
      <c r="L2097" s="130">
        <v>20</v>
      </c>
    </row>
    <row r="2098" spans="1:12" x14ac:dyDescent="0.2">
      <c r="A2098" s="129">
        <v>30</v>
      </c>
      <c r="B2098" s="15" t="s">
        <v>329</v>
      </c>
      <c r="C2098" s="15">
        <v>5008</v>
      </c>
      <c r="D2098" s="15">
        <v>14038</v>
      </c>
      <c r="E2098" s="15" t="s">
        <v>358</v>
      </c>
      <c r="F2098" s="15">
        <v>274361</v>
      </c>
      <c r="G2098" s="15" t="s">
        <v>332</v>
      </c>
      <c r="H2098" s="15">
        <v>100210.56</v>
      </c>
      <c r="I2098" s="30">
        <v>3598.56</v>
      </c>
      <c r="J2098" s="30">
        <v>399.84</v>
      </c>
      <c r="K2098" s="15">
        <v>0.4</v>
      </c>
      <c r="L2098" s="130">
        <v>20</v>
      </c>
    </row>
    <row r="2099" spans="1:12" x14ac:dyDescent="0.2">
      <c r="A2099" s="129">
        <v>30</v>
      </c>
      <c r="B2099" s="15" t="s">
        <v>329</v>
      </c>
      <c r="C2099" s="15">
        <v>5008</v>
      </c>
      <c r="D2099" s="15">
        <v>14038</v>
      </c>
      <c r="E2099" s="15" t="s">
        <v>358</v>
      </c>
      <c r="F2099" s="15">
        <v>274361</v>
      </c>
      <c r="G2099" s="15" t="s">
        <v>127</v>
      </c>
      <c r="H2099" s="15">
        <v>100210.56</v>
      </c>
      <c r="I2099" s="30">
        <v>1891.08</v>
      </c>
      <c r="J2099" s="30">
        <v>210.12</v>
      </c>
      <c r="K2099" s="15">
        <v>0.21</v>
      </c>
      <c r="L2099" s="130">
        <v>10</v>
      </c>
    </row>
    <row r="2100" spans="1:12" x14ac:dyDescent="0.2">
      <c r="A2100" s="129">
        <v>30</v>
      </c>
      <c r="B2100" s="15" t="s">
        <v>329</v>
      </c>
      <c r="C2100" s="15">
        <v>5008</v>
      </c>
      <c r="D2100" s="15">
        <v>21029</v>
      </c>
      <c r="E2100" s="15" t="s">
        <v>377</v>
      </c>
      <c r="F2100" s="15">
        <v>275795</v>
      </c>
      <c r="G2100" s="15" t="s">
        <v>123</v>
      </c>
      <c r="H2100" s="15">
        <v>18939.13</v>
      </c>
      <c r="I2100" s="30">
        <v>413.1</v>
      </c>
      <c r="J2100" s="30">
        <v>45.9</v>
      </c>
      <c r="K2100" s="15">
        <v>0.24</v>
      </c>
      <c r="L2100" s="130">
        <v>2</v>
      </c>
    </row>
    <row r="2101" spans="1:12" x14ac:dyDescent="0.2">
      <c r="A2101" s="129">
        <v>30</v>
      </c>
      <c r="B2101" s="15" t="s">
        <v>329</v>
      </c>
      <c r="C2101" s="15">
        <v>5008</v>
      </c>
      <c r="D2101" s="15">
        <v>21029</v>
      </c>
      <c r="E2101" s="15" t="s">
        <v>377</v>
      </c>
      <c r="F2101" s="15">
        <v>275795</v>
      </c>
      <c r="G2101" s="15" t="s">
        <v>331</v>
      </c>
      <c r="H2101" s="15">
        <v>18939.13</v>
      </c>
      <c r="I2101" s="30">
        <v>539.78</v>
      </c>
      <c r="J2101" s="30">
        <v>59.98</v>
      </c>
      <c r="K2101" s="15">
        <v>0.32</v>
      </c>
      <c r="L2101" s="130">
        <v>3</v>
      </c>
    </row>
    <row r="2102" spans="1:12" x14ac:dyDescent="0.2">
      <c r="A2102" s="129">
        <v>30</v>
      </c>
      <c r="B2102" s="15" t="s">
        <v>329</v>
      </c>
      <c r="C2102" s="15">
        <v>5008</v>
      </c>
      <c r="D2102" s="15">
        <v>21029</v>
      </c>
      <c r="E2102" s="15" t="s">
        <v>377</v>
      </c>
      <c r="F2102" s="15">
        <v>275795</v>
      </c>
      <c r="G2102" s="15" t="s">
        <v>332</v>
      </c>
      <c r="H2102" s="15">
        <v>18939.13</v>
      </c>
      <c r="I2102" s="30">
        <v>539.78</v>
      </c>
      <c r="J2102" s="30">
        <v>59.98</v>
      </c>
      <c r="K2102" s="15">
        <v>0.32</v>
      </c>
      <c r="L2102" s="130">
        <v>3</v>
      </c>
    </row>
    <row r="2103" spans="1:12" x14ac:dyDescent="0.2">
      <c r="A2103" s="129">
        <v>30</v>
      </c>
      <c r="B2103" s="15" t="s">
        <v>329</v>
      </c>
      <c r="C2103" s="15">
        <v>5008</v>
      </c>
      <c r="D2103" s="15">
        <v>21029</v>
      </c>
      <c r="E2103" s="15" t="s">
        <v>377</v>
      </c>
      <c r="F2103" s="15">
        <v>276975</v>
      </c>
      <c r="G2103" s="15" t="s">
        <v>333</v>
      </c>
      <c r="H2103" s="15">
        <v>1167.02</v>
      </c>
      <c r="I2103" s="30">
        <v>216.65</v>
      </c>
      <c r="J2103" s="30">
        <v>24.07</v>
      </c>
      <c r="K2103" s="15">
        <v>2.06</v>
      </c>
      <c r="L2103" s="130">
        <v>1</v>
      </c>
    </row>
    <row r="2104" spans="1:12" x14ac:dyDescent="0.2">
      <c r="A2104" s="129">
        <v>30</v>
      </c>
      <c r="B2104" s="15" t="s">
        <v>329</v>
      </c>
      <c r="C2104" s="15">
        <v>5008</v>
      </c>
      <c r="D2104" s="15">
        <v>394000</v>
      </c>
      <c r="E2104" s="15" t="s">
        <v>466</v>
      </c>
      <c r="F2104" s="15">
        <v>273833</v>
      </c>
      <c r="G2104" s="15" t="s">
        <v>331</v>
      </c>
      <c r="H2104" s="15">
        <v>5702.57</v>
      </c>
      <c r="I2104" s="30">
        <v>182.52</v>
      </c>
      <c r="J2104" s="30">
        <v>45.63</v>
      </c>
      <c r="K2104" s="15">
        <v>0.8</v>
      </c>
      <c r="L2104" s="130">
        <v>1</v>
      </c>
    </row>
    <row r="2105" spans="1:12" x14ac:dyDescent="0.2">
      <c r="A2105" s="129">
        <v>30</v>
      </c>
      <c r="B2105" s="15" t="s">
        <v>329</v>
      </c>
      <c r="C2105" s="15">
        <v>5008</v>
      </c>
      <c r="D2105" s="15">
        <v>394000</v>
      </c>
      <c r="E2105" s="15" t="s">
        <v>466</v>
      </c>
      <c r="F2105" s="15">
        <v>273833</v>
      </c>
      <c r="G2105" s="15" t="s">
        <v>332</v>
      </c>
      <c r="H2105" s="15">
        <v>5702.57</v>
      </c>
      <c r="I2105" s="30">
        <v>182.52</v>
      </c>
      <c r="J2105" s="30">
        <v>45.63</v>
      </c>
      <c r="K2105" s="15">
        <v>0.8</v>
      </c>
      <c r="L2105" s="130">
        <v>1</v>
      </c>
    </row>
    <row r="2106" spans="1:12" x14ac:dyDescent="0.2">
      <c r="A2106" s="129">
        <v>30</v>
      </c>
      <c r="B2106" s="15" t="s">
        <v>329</v>
      </c>
      <c r="C2106" s="15">
        <v>5008</v>
      </c>
      <c r="D2106" s="15">
        <v>394000</v>
      </c>
      <c r="E2106" s="15" t="s">
        <v>466</v>
      </c>
      <c r="F2106" s="15">
        <v>274107</v>
      </c>
      <c r="G2106" s="15" t="s">
        <v>331</v>
      </c>
      <c r="H2106" s="15">
        <v>5250.81</v>
      </c>
      <c r="I2106" s="30">
        <v>182.52</v>
      </c>
      <c r="J2106" s="30">
        <v>45.63</v>
      </c>
      <c r="K2106" s="15">
        <v>0.87</v>
      </c>
      <c r="L2106" s="130">
        <v>1</v>
      </c>
    </row>
    <row r="2107" spans="1:12" x14ac:dyDescent="0.2">
      <c r="A2107" s="129">
        <v>30</v>
      </c>
      <c r="B2107" s="15" t="s">
        <v>329</v>
      </c>
      <c r="C2107" s="15">
        <v>5008</v>
      </c>
      <c r="D2107" s="15">
        <v>394000</v>
      </c>
      <c r="E2107" s="15" t="s">
        <v>466</v>
      </c>
      <c r="F2107" s="15">
        <v>274107</v>
      </c>
      <c r="G2107" s="15" t="s">
        <v>332</v>
      </c>
      <c r="H2107" s="15">
        <v>5250.81</v>
      </c>
      <c r="I2107" s="30">
        <v>182.52</v>
      </c>
      <c r="J2107" s="30">
        <v>45.63</v>
      </c>
      <c r="K2107" s="15">
        <v>0.87</v>
      </c>
      <c r="L2107" s="130">
        <v>1</v>
      </c>
    </row>
    <row r="2108" spans="1:12" x14ac:dyDescent="0.2">
      <c r="A2108" s="129">
        <v>30</v>
      </c>
      <c r="B2108" s="15" t="s">
        <v>329</v>
      </c>
      <c r="C2108" s="15">
        <v>5008</v>
      </c>
      <c r="D2108" s="15">
        <v>394000</v>
      </c>
      <c r="E2108" s="15" t="s">
        <v>466</v>
      </c>
      <c r="F2108" s="15">
        <v>275967</v>
      </c>
      <c r="G2108" s="15" t="s">
        <v>117</v>
      </c>
      <c r="H2108" s="15">
        <v>6139.14</v>
      </c>
      <c r="I2108" s="30">
        <v>519.44000000000005</v>
      </c>
      <c r="J2108" s="30">
        <v>91.67</v>
      </c>
      <c r="K2108" s="15">
        <v>1.49</v>
      </c>
      <c r="L2108" s="130">
        <v>1</v>
      </c>
    </row>
    <row r="2109" spans="1:12" x14ac:dyDescent="0.2">
      <c r="A2109" s="129">
        <v>30</v>
      </c>
      <c r="B2109" s="15" t="s">
        <v>329</v>
      </c>
      <c r="C2109" s="15">
        <v>5008</v>
      </c>
      <c r="D2109" s="15">
        <v>394000</v>
      </c>
      <c r="E2109" s="15" t="s">
        <v>466</v>
      </c>
      <c r="F2109" s="15">
        <v>276451</v>
      </c>
      <c r="G2109" s="15" t="s">
        <v>331</v>
      </c>
      <c r="H2109" s="15">
        <v>4901.08</v>
      </c>
      <c r="I2109" s="30">
        <v>209.75</v>
      </c>
      <c r="J2109" s="30">
        <v>37.020000000000003</v>
      </c>
      <c r="K2109" s="15">
        <v>0.76</v>
      </c>
      <c r="L2109" s="130">
        <v>1</v>
      </c>
    </row>
    <row r="2110" spans="1:12" x14ac:dyDescent="0.2">
      <c r="A2110" s="129">
        <v>30</v>
      </c>
      <c r="B2110" s="15" t="s">
        <v>329</v>
      </c>
      <c r="C2110" s="15">
        <v>5008</v>
      </c>
      <c r="D2110" s="15">
        <v>394000</v>
      </c>
      <c r="E2110" s="15" t="s">
        <v>466</v>
      </c>
      <c r="F2110" s="15">
        <v>276451</v>
      </c>
      <c r="G2110" s="15" t="s">
        <v>332</v>
      </c>
      <c r="H2110" s="15">
        <v>4901.08</v>
      </c>
      <c r="I2110" s="30">
        <v>209.75</v>
      </c>
      <c r="J2110" s="30">
        <v>37.020000000000003</v>
      </c>
      <c r="K2110" s="15">
        <v>0.76</v>
      </c>
      <c r="L2110" s="130">
        <v>1</v>
      </c>
    </row>
    <row r="2111" spans="1:12" x14ac:dyDescent="0.2">
      <c r="A2111" s="129">
        <v>30</v>
      </c>
      <c r="B2111" s="15" t="s">
        <v>329</v>
      </c>
      <c r="C2111" s="15">
        <v>5008</v>
      </c>
      <c r="D2111" s="15">
        <v>394000</v>
      </c>
      <c r="E2111" s="15" t="s">
        <v>466</v>
      </c>
      <c r="F2111" s="15">
        <v>276451</v>
      </c>
      <c r="G2111" s="15" t="s">
        <v>333</v>
      </c>
      <c r="H2111" s="15">
        <v>4901.08</v>
      </c>
      <c r="I2111" s="30">
        <v>259.22000000000003</v>
      </c>
      <c r="J2111" s="30">
        <v>45.75</v>
      </c>
      <c r="K2111" s="15">
        <v>0.93</v>
      </c>
      <c r="L2111" s="130">
        <v>1</v>
      </c>
    </row>
    <row r="2112" spans="1:12" x14ac:dyDescent="0.2">
      <c r="A2112" s="129">
        <v>30</v>
      </c>
      <c r="B2112" s="15" t="s">
        <v>329</v>
      </c>
      <c r="C2112" s="15">
        <v>5008</v>
      </c>
      <c r="D2112" s="15">
        <v>394000</v>
      </c>
      <c r="E2112" s="15" t="s">
        <v>466</v>
      </c>
      <c r="F2112" s="15">
        <v>276451</v>
      </c>
      <c r="G2112" s="15" t="s">
        <v>117</v>
      </c>
      <c r="H2112" s="15">
        <v>4901.08</v>
      </c>
      <c r="I2112" s="30">
        <v>519.44000000000005</v>
      </c>
      <c r="J2112" s="30">
        <v>91.67</v>
      </c>
      <c r="K2112" s="15">
        <v>1.87</v>
      </c>
      <c r="L2112" s="130">
        <v>1</v>
      </c>
    </row>
    <row r="2113" spans="1:12" x14ac:dyDescent="0.2">
      <c r="A2113" s="129">
        <v>30</v>
      </c>
      <c r="B2113" s="15" t="s">
        <v>329</v>
      </c>
      <c r="C2113" s="15">
        <v>5008</v>
      </c>
      <c r="D2113" s="15">
        <v>394000</v>
      </c>
      <c r="E2113" s="15" t="s">
        <v>466</v>
      </c>
      <c r="F2113" s="15">
        <v>276934</v>
      </c>
      <c r="G2113" s="15" t="s">
        <v>331</v>
      </c>
      <c r="H2113" s="15">
        <v>8032.38</v>
      </c>
      <c r="I2113" s="30">
        <v>209.75</v>
      </c>
      <c r="J2113" s="30">
        <v>37.020000000000003</v>
      </c>
      <c r="K2113" s="15">
        <v>0.46</v>
      </c>
      <c r="L2113" s="130">
        <v>1</v>
      </c>
    </row>
    <row r="2114" spans="1:12" x14ac:dyDescent="0.2">
      <c r="A2114" s="129">
        <v>30</v>
      </c>
      <c r="B2114" s="15" t="s">
        <v>329</v>
      </c>
      <c r="C2114" s="15">
        <v>5008</v>
      </c>
      <c r="D2114" s="15">
        <v>394000</v>
      </c>
      <c r="E2114" s="15" t="s">
        <v>466</v>
      </c>
      <c r="F2114" s="15">
        <v>276934</v>
      </c>
      <c r="G2114" s="15" t="s">
        <v>332</v>
      </c>
      <c r="H2114" s="15">
        <v>8032.38</v>
      </c>
      <c r="I2114" s="30">
        <v>209.75</v>
      </c>
      <c r="J2114" s="30">
        <v>37.020000000000003</v>
      </c>
      <c r="K2114" s="15">
        <v>0.46</v>
      </c>
      <c r="L2114" s="130">
        <v>1</v>
      </c>
    </row>
    <row r="2115" spans="1:12" x14ac:dyDescent="0.2">
      <c r="A2115" s="129">
        <v>30</v>
      </c>
      <c r="B2115" s="15" t="s">
        <v>329</v>
      </c>
      <c r="C2115" s="15">
        <v>5008</v>
      </c>
      <c r="D2115" s="15">
        <v>394000</v>
      </c>
      <c r="E2115" s="15" t="s">
        <v>466</v>
      </c>
      <c r="F2115" s="15">
        <v>276934</v>
      </c>
      <c r="G2115" s="15" t="s">
        <v>339</v>
      </c>
      <c r="H2115" s="15">
        <v>8032.38</v>
      </c>
      <c r="I2115" s="30">
        <v>259.22000000000003</v>
      </c>
      <c r="J2115" s="30">
        <v>45.75</v>
      </c>
      <c r="K2115" s="15">
        <v>0.56999999999999995</v>
      </c>
      <c r="L2115" s="130">
        <v>1</v>
      </c>
    </row>
    <row r="2116" spans="1:12" x14ac:dyDescent="0.2">
      <c r="A2116" s="129">
        <v>30</v>
      </c>
      <c r="B2116" s="15" t="s">
        <v>329</v>
      </c>
      <c r="C2116" s="15">
        <v>5008</v>
      </c>
      <c r="D2116" s="15">
        <v>394000</v>
      </c>
      <c r="E2116" s="15" t="s">
        <v>466</v>
      </c>
      <c r="F2116" s="15">
        <v>276934</v>
      </c>
      <c r="G2116" s="15" t="s">
        <v>119</v>
      </c>
      <c r="H2116" s="15">
        <v>8032.38</v>
      </c>
      <c r="I2116" s="30">
        <v>488.88</v>
      </c>
      <c r="J2116" s="30">
        <v>122.22</v>
      </c>
      <c r="K2116" s="15">
        <v>1.52</v>
      </c>
      <c r="L2116" s="130">
        <v>1</v>
      </c>
    </row>
    <row r="2117" spans="1:12" x14ac:dyDescent="0.2">
      <c r="A2117" s="129">
        <v>30</v>
      </c>
      <c r="B2117" s="15" t="s">
        <v>329</v>
      </c>
      <c r="C2117" s="15">
        <v>5008</v>
      </c>
      <c r="D2117" s="15">
        <v>394000</v>
      </c>
      <c r="E2117" s="15" t="s">
        <v>466</v>
      </c>
      <c r="F2117" s="15">
        <v>276935</v>
      </c>
      <c r="G2117" s="15" t="s">
        <v>127</v>
      </c>
      <c r="H2117" s="15">
        <v>1994.11</v>
      </c>
      <c r="I2117" s="30">
        <v>213.24</v>
      </c>
      <c r="J2117" s="30">
        <v>53.31</v>
      </c>
      <c r="K2117" s="15">
        <v>2.67</v>
      </c>
      <c r="L2117" s="130">
        <v>1</v>
      </c>
    </row>
    <row r="2118" spans="1:12" x14ac:dyDescent="0.2">
      <c r="A2118" s="129">
        <v>30</v>
      </c>
      <c r="B2118" s="15" t="s">
        <v>329</v>
      </c>
      <c r="C2118" s="15">
        <v>5008</v>
      </c>
      <c r="D2118" s="15">
        <v>394000</v>
      </c>
      <c r="E2118" s="15" t="s">
        <v>466</v>
      </c>
      <c r="F2118" s="15">
        <v>276936</v>
      </c>
      <c r="G2118" s="15" t="s">
        <v>331</v>
      </c>
      <c r="H2118" s="15">
        <v>9214.4599999999991</v>
      </c>
      <c r="I2118" s="30">
        <v>209.75</v>
      </c>
      <c r="J2118" s="30">
        <v>37.020000000000003</v>
      </c>
      <c r="K2118" s="15">
        <v>0.4</v>
      </c>
      <c r="L2118" s="130">
        <v>1</v>
      </c>
    </row>
    <row r="2119" spans="1:12" x14ac:dyDescent="0.2">
      <c r="A2119" s="129">
        <v>30</v>
      </c>
      <c r="B2119" s="15" t="s">
        <v>329</v>
      </c>
      <c r="C2119" s="15">
        <v>5008</v>
      </c>
      <c r="D2119" s="15">
        <v>394000</v>
      </c>
      <c r="E2119" s="15" t="s">
        <v>466</v>
      </c>
      <c r="F2119" s="15">
        <v>276936</v>
      </c>
      <c r="G2119" s="15" t="s">
        <v>333</v>
      </c>
      <c r="H2119" s="15">
        <v>9214.4599999999991</v>
      </c>
      <c r="I2119" s="30">
        <v>259.22000000000003</v>
      </c>
      <c r="J2119" s="30">
        <v>45.75</v>
      </c>
      <c r="K2119" s="15">
        <v>0.5</v>
      </c>
      <c r="L2119" s="130">
        <v>1</v>
      </c>
    </row>
    <row r="2120" spans="1:12" x14ac:dyDescent="0.2">
      <c r="A2120" s="129">
        <v>30</v>
      </c>
      <c r="B2120" s="15" t="s">
        <v>329</v>
      </c>
      <c r="C2120" s="15">
        <v>5008</v>
      </c>
      <c r="D2120" s="15">
        <v>394000</v>
      </c>
      <c r="E2120" s="15" t="s">
        <v>466</v>
      </c>
      <c r="F2120" s="15">
        <v>276936</v>
      </c>
      <c r="G2120" s="15" t="s">
        <v>119</v>
      </c>
      <c r="H2120" s="15">
        <v>9214.4599999999991</v>
      </c>
      <c r="I2120" s="30">
        <v>488.88</v>
      </c>
      <c r="J2120" s="30">
        <v>122.22</v>
      </c>
      <c r="K2120" s="15">
        <v>1.33</v>
      </c>
      <c r="L2120" s="130">
        <v>1</v>
      </c>
    </row>
    <row r="2121" spans="1:12" x14ac:dyDescent="0.2">
      <c r="A2121" s="129">
        <v>30</v>
      </c>
      <c r="B2121" s="15" t="s">
        <v>329</v>
      </c>
      <c r="C2121" s="15">
        <v>5008</v>
      </c>
      <c r="D2121" s="15">
        <v>394000</v>
      </c>
      <c r="E2121" s="15" t="s">
        <v>466</v>
      </c>
      <c r="F2121" s="15">
        <v>276936</v>
      </c>
      <c r="G2121" s="15" t="s">
        <v>117</v>
      </c>
      <c r="H2121" s="15">
        <v>9214.4599999999991</v>
      </c>
      <c r="I2121" s="30">
        <v>519.44000000000005</v>
      </c>
      <c r="J2121" s="30">
        <v>91.67</v>
      </c>
      <c r="K2121" s="15">
        <v>0.99</v>
      </c>
      <c r="L2121" s="130">
        <v>1</v>
      </c>
    </row>
    <row r="2122" spans="1:12" x14ac:dyDescent="0.2">
      <c r="A2122" s="129">
        <v>30</v>
      </c>
      <c r="B2122" s="15" t="s">
        <v>329</v>
      </c>
      <c r="C2122" s="15">
        <v>5008</v>
      </c>
      <c r="D2122" s="15">
        <v>394000</v>
      </c>
      <c r="E2122" s="15" t="s">
        <v>466</v>
      </c>
      <c r="F2122" s="15">
        <v>277429</v>
      </c>
      <c r="G2122" s="15" t="s">
        <v>331</v>
      </c>
      <c r="H2122" s="15">
        <v>7493.85</v>
      </c>
      <c r="I2122" s="30">
        <v>209.75</v>
      </c>
      <c r="J2122" s="30">
        <v>37.020000000000003</v>
      </c>
      <c r="K2122" s="15">
        <v>0.49</v>
      </c>
      <c r="L2122" s="130">
        <v>1</v>
      </c>
    </row>
    <row r="2123" spans="1:12" x14ac:dyDescent="0.2">
      <c r="A2123" s="129">
        <v>30</v>
      </c>
      <c r="B2123" s="15" t="s">
        <v>329</v>
      </c>
      <c r="C2123" s="15">
        <v>5008</v>
      </c>
      <c r="D2123" s="15">
        <v>394000</v>
      </c>
      <c r="E2123" s="15" t="s">
        <v>466</v>
      </c>
      <c r="F2123" s="15">
        <v>277429</v>
      </c>
      <c r="G2123" s="15" t="s">
        <v>332</v>
      </c>
      <c r="H2123" s="15">
        <v>7493.85</v>
      </c>
      <c r="I2123" s="30">
        <v>209.75</v>
      </c>
      <c r="J2123" s="30">
        <v>37.020000000000003</v>
      </c>
      <c r="K2123" s="15">
        <v>0.49</v>
      </c>
      <c r="L2123" s="130">
        <v>1</v>
      </c>
    </row>
    <row r="2124" spans="1:12" x14ac:dyDescent="0.2">
      <c r="A2124" s="129">
        <v>30</v>
      </c>
      <c r="B2124" s="15" t="s">
        <v>329</v>
      </c>
      <c r="C2124" s="15">
        <v>5008</v>
      </c>
      <c r="D2124" s="15">
        <v>394000</v>
      </c>
      <c r="E2124" s="15" t="s">
        <v>466</v>
      </c>
      <c r="F2124" s="15">
        <v>277429</v>
      </c>
      <c r="G2124" s="15" t="s">
        <v>339</v>
      </c>
      <c r="H2124" s="15">
        <v>7493.85</v>
      </c>
      <c r="I2124" s="30">
        <v>259.22000000000003</v>
      </c>
      <c r="J2124" s="30">
        <v>45.75</v>
      </c>
      <c r="K2124" s="15">
        <v>0.61</v>
      </c>
      <c r="L2124" s="130">
        <v>1</v>
      </c>
    </row>
    <row r="2125" spans="1:12" x14ac:dyDescent="0.2">
      <c r="A2125" s="129">
        <v>30</v>
      </c>
      <c r="B2125" s="15" t="s">
        <v>329</v>
      </c>
      <c r="C2125" s="15">
        <v>5008</v>
      </c>
      <c r="D2125" s="15">
        <v>394000</v>
      </c>
      <c r="E2125" s="15" t="s">
        <v>466</v>
      </c>
      <c r="F2125" s="15">
        <v>277429</v>
      </c>
      <c r="G2125" s="15" t="s">
        <v>333</v>
      </c>
      <c r="H2125" s="15">
        <v>7493.85</v>
      </c>
      <c r="I2125" s="30">
        <v>259.22000000000003</v>
      </c>
      <c r="J2125" s="30">
        <v>45.75</v>
      </c>
      <c r="K2125" s="15">
        <v>0.61</v>
      </c>
      <c r="L2125" s="130">
        <v>1</v>
      </c>
    </row>
    <row r="2126" spans="1:12" x14ac:dyDescent="0.2">
      <c r="A2126" s="129">
        <v>30</v>
      </c>
      <c r="B2126" s="15" t="s">
        <v>329</v>
      </c>
      <c r="C2126" s="15">
        <v>5008</v>
      </c>
      <c r="D2126" s="15">
        <v>394000</v>
      </c>
      <c r="E2126" s="15" t="s">
        <v>466</v>
      </c>
      <c r="F2126" s="15">
        <v>277975</v>
      </c>
      <c r="G2126" s="15" t="s">
        <v>119</v>
      </c>
      <c r="H2126" s="15">
        <v>5474.25</v>
      </c>
      <c r="I2126" s="30">
        <v>488.88</v>
      </c>
      <c r="J2126" s="30">
        <v>122.22</v>
      </c>
      <c r="K2126" s="15">
        <v>2.23</v>
      </c>
      <c r="L2126" s="130">
        <v>1</v>
      </c>
    </row>
    <row r="2127" spans="1:12" x14ac:dyDescent="0.2">
      <c r="A2127" s="129">
        <v>30</v>
      </c>
      <c r="B2127" s="15" t="s">
        <v>329</v>
      </c>
      <c r="C2127" s="15">
        <v>5008</v>
      </c>
      <c r="D2127" s="15">
        <v>394000</v>
      </c>
      <c r="E2127" s="15" t="s">
        <v>466</v>
      </c>
      <c r="F2127" s="15">
        <v>277975</v>
      </c>
      <c r="G2127" s="15" t="s">
        <v>332</v>
      </c>
      <c r="H2127" s="15">
        <v>5474.25</v>
      </c>
      <c r="I2127" s="30">
        <v>209.75</v>
      </c>
      <c r="J2127" s="30">
        <v>37.020000000000003</v>
      </c>
      <c r="K2127" s="15">
        <v>0.68</v>
      </c>
      <c r="L2127" s="130">
        <v>1</v>
      </c>
    </row>
    <row r="2128" spans="1:12" x14ac:dyDescent="0.2">
      <c r="A2128" s="129">
        <v>30</v>
      </c>
      <c r="B2128" s="15" t="s">
        <v>329</v>
      </c>
      <c r="C2128" s="15">
        <v>5008</v>
      </c>
      <c r="D2128" s="15">
        <v>394000</v>
      </c>
      <c r="E2128" s="15" t="s">
        <v>466</v>
      </c>
      <c r="F2128" s="15">
        <v>277975</v>
      </c>
      <c r="G2128" s="15" t="s">
        <v>333</v>
      </c>
      <c r="H2128" s="15">
        <v>5474.25</v>
      </c>
      <c r="I2128" s="30">
        <v>259.22000000000003</v>
      </c>
      <c r="J2128" s="30">
        <v>45.75</v>
      </c>
      <c r="K2128" s="15">
        <v>0.84</v>
      </c>
      <c r="L2128" s="130">
        <v>1</v>
      </c>
    </row>
    <row r="2129" spans="1:12" x14ac:dyDescent="0.2">
      <c r="A2129" s="129">
        <v>30</v>
      </c>
      <c r="B2129" s="15" t="s">
        <v>329</v>
      </c>
      <c r="C2129" s="15">
        <v>5008</v>
      </c>
      <c r="D2129" s="15">
        <v>394000</v>
      </c>
      <c r="E2129" s="15" t="s">
        <v>466</v>
      </c>
      <c r="F2129" s="15">
        <v>277975</v>
      </c>
      <c r="G2129" s="15" t="s">
        <v>331</v>
      </c>
      <c r="H2129" s="15">
        <v>5474.25</v>
      </c>
      <c r="I2129" s="30">
        <v>209.75</v>
      </c>
      <c r="J2129" s="30">
        <v>37.020000000000003</v>
      </c>
      <c r="K2129" s="15">
        <v>0.68</v>
      </c>
      <c r="L2129" s="130">
        <v>1</v>
      </c>
    </row>
    <row r="2130" spans="1:12" x14ac:dyDescent="0.2">
      <c r="A2130" s="129">
        <v>30</v>
      </c>
      <c r="B2130" s="15" t="s">
        <v>329</v>
      </c>
      <c r="C2130" s="15">
        <v>5008</v>
      </c>
      <c r="D2130" s="15">
        <v>394000</v>
      </c>
      <c r="E2130" s="15" t="s">
        <v>466</v>
      </c>
      <c r="F2130" s="15">
        <v>277975</v>
      </c>
      <c r="G2130" s="15" t="s">
        <v>339</v>
      </c>
      <c r="H2130" s="15">
        <v>5474.25</v>
      </c>
      <c r="I2130" s="30">
        <v>259.22000000000003</v>
      </c>
      <c r="J2130" s="30">
        <v>45.75</v>
      </c>
      <c r="K2130" s="15">
        <v>0.84</v>
      </c>
      <c r="L2130" s="130">
        <v>1</v>
      </c>
    </row>
    <row r="2131" spans="1:12" x14ac:dyDescent="0.2">
      <c r="A2131" s="129">
        <v>30</v>
      </c>
      <c r="B2131" s="15" t="s">
        <v>329</v>
      </c>
      <c r="C2131" s="15">
        <v>5008</v>
      </c>
      <c r="D2131" s="15">
        <v>394000</v>
      </c>
      <c r="E2131" s="15" t="s">
        <v>466</v>
      </c>
      <c r="F2131" s="15">
        <v>277975</v>
      </c>
      <c r="G2131" s="15" t="s">
        <v>117</v>
      </c>
      <c r="H2131" s="15">
        <v>5474.25</v>
      </c>
      <c r="I2131" s="30">
        <v>519.44000000000005</v>
      </c>
      <c r="J2131" s="30">
        <v>91.67</v>
      </c>
      <c r="K2131" s="15">
        <v>1.67</v>
      </c>
      <c r="L2131" s="130">
        <v>1</v>
      </c>
    </row>
    <row r="2132" spans="1:12" x14ac:dyDescent="0.2">
      <c r="A2132" s="129">
        <v>30</v>
      </c>
      <c r="B2132" s="15" t="s">
        <v>329</v>
      </c>
      <c r="C2132" s="15">
        <v>5008</v>
      </c>
      <c r="D2132" s="15">
        <v>394000</v>
      </c>
      <c r="E2132" s="15" t="s">
        <v>466</v>
      </c>
      <c r="F2132" s="15">
        <v>277976</v>
      </c>
      <c r="G2132" s="15" t="s">
        <v>119</v>
      </c>
      <c r="H2132" s="15">
        <v>5474.25</v>
      </c>
      <c r="I2132" s="30">
        <v>488.88</v>
      </c>
      <c r="J2132" s="30">
        <v>122.22</v>
      </c>
      <c r="K2132" s="15">
        <v>2.23</v>
      </c>
      <c r="L2132" s="130">
        <v>1</v>
      </c>
    </row>
    <row r="2133" spans="1:12" x14ac:dyDescent="0.2">
      <c r="A2133" s="129">
        <v>30</v>
      </c>
      <c r="B2133" s="15" t="s">
        <v>329</v>
      </c>
      <c r="C2133" s="15">
        <v>5008</v>
      </c>
      <c r="D2133" s="15">
        <v>394000</v>
      </c>
      <c r="E2133" s="15" t="s">
        <v>466</v>
      </c>
      <c r="F2133" s="15">
        <v>277976</v>
      </c>
      <c r="G2133" s="15" t="s">
        <v>332</v>
      </c>
      <c r="H2133" s="15">
        <v>5474.25</v>
      </c>
      <c r="I2133" s="30">
        <v>209.75</v>
      </c>
      <c r="J2133" s="30">
        <v>37.020000000000003</v>
      </c>
      <c r="K2133" s="15">
        <v>0.68</v>
      </c>
      <c r="L2133" s="130">
        <v>1</v>
      </c>
    </row>
    <row r="2134" spans="1:12" x14ac:dyDescent="0.2">
      <c r="A2134" s="129">
        <v>30</v>
      </c>
      <c r="B2134" s="15" t="s">
        <v>329</v>
      </c>
      <c r="C2134" s="15">
        <v>5008</v>
      </c>
      <c r="D2134" s="15">
        <v>394000</v>
      </c>
      <c r="E2134" s="15" t="s">
        <v>466</v>
      </c>
      <c r="F2134" s="15">
        <v>277976</v>
      </c>
      <c r="G2134" s="15" t="s">
        <v>333</v>
      </c>
      <c r="H2134" s="15">
        <v>5474.25</v>
      </c>
      <c r="I2134" s="30">
        <v>259.22000000000003</v>
      </c>
      <c r="J2134" s="30">
        <v>45.75</v>
      </c>
      <c r="K2134" s="15">
        <v>0.84</v>
      </c>
      <c r="L2134" s="130">
        <v>1</v>
      </c>
    </row>
    <row r="2135" spans="1:12" x14ac:dyDescent="0.2">
      <c r="A2135" s="129">
        <v>30</v>
      </c>
      <c r="B2135" s="15" t="s">
        <v>329</v>
      </c>
      <c r="C2135" s="15">
        <v>5008</v>
      </c>
      <c r="D2135" s="15">
        <v>394000</v>
      </c>
      <c r="E2135" s="15" t="s">
        <v>466</v>
      </c>
      <c r="F2135" s="15">
        <v>277976</v>
      </c>
      <c r="G2135" s="15" t="s">
        <v>331</v>
      </c>
      <c r="H2135" s="15">
        <v>5474.25</v>
      </c>
      <c r="I2135" s="30">
        <v>209.75</v>
      </c>
      <c r="J2135" s="30">
        <v>37.020000000000003</v>
      </c>
      <c r="K2135" s="15">
        <v>0.68</v>
      </c>
      <c r="L2135" s="130">
        <v>1</v>
      </c>
    </row>
    <row r="2136" spans="1:12" x14ac:dyDescent="0.2">
      <c r="A2136" s="129">
        <v>30</v>
      </c>
      <c r="B2136" s="15" t="s">
        <v>329</v>
      </c>
      <c r="C2136" s="15">
        <v>5008</v>
      </c>
      <c r="D2136" s="15">
        <v>394000</v>
      </c>
      <c r="E2136" s="15" t="s">
        <v>466</v>
      </c>
      <c r="F2136" s="15">
        <v>277976</v>
      </c>
      <c r="G2136" s="15" t="s">
        <v>339</v>
      </c>
      <c r="H2136" s="15">
        <v>5474.25</v>
      </c>
      <c r="I2136" s="30">
        <v>259.22000000000003</v>
      </c>
      <c r="J2136" s="30">
        <v>45.75</v>
      </c>
      <c r="K2136" s="15">
        <v>0.84</v>
      </c>
      <c r="L2136" s="130">
        <v>1</v>
      </c>
    </row>
    <row r="2137" spans="1:12" x14ac:dyDescent="0.2">
      <c r="A2137" s="129">
        <v>30</v>
      </c>
      <c r="B2137" s="15" t="s">
        <v>329</v>
      </c>
      <c r="C2137" s="15">
        <v>5008</v>
      </c>
      <c r="D2137" s="15">
        <v>394000</v>
      </c>
      <c r="E2137" s="15" t="s">
        <v>466</v>
      </c>
      <c r="F2137" s="15">
        <v>277976</v>
      </c>
      <c r="G2137" s="15" t="s">
        <v>117</v>
      </c>
      <c r="H2137" s="15">
        <v>5474.25</v>
      </c>
      <c r="I2137" s="30">
        <v>519.44000000000005</v>
      </c>
      <c r="J2137" s="30">
        <v>91.67</v>
      </c>
      <c r="K2137" s="15">
        <v>1.67</v>
      </c>
      <c r="L2137" s="130">
        <v>1</v>
      </c>
    </row>
    <row r="2138" spans="1:12" x14ac:dyDescent="0.2">
      <c r="A2138" s="129">
        <v>30</v>
      </c>
      <c r="B2138" s="15" t="s">
        <v>329</v>
      </c>
      <c r="C2138" s="15">
        <v>5008</v>
      </c>
      <c r="D2138" s="15">
        <v>394000</v>
      </c>
      <c r="E2138" s="15" t="s">
        <v>466</v>
      </c>
      <c r="F2138" s="15">
        <v>277977</v>
      </c>
      <c r="G2138" s="15" t="s">
        <v>119</v>
      </c>
      <c r="H2138" s="15">
        <v>6827.57</v>
      </c>
      <c r="I2138" s="30">
        <v>488.88</v>
      </c>
      <c r="J2138" s="30">
        <v>122.22</v>
      </c>
      <c r="K2138" s="15">
        <v>1.79</v>
      </c>
      <c r="L2138" s="130">
        <v>1</v>
      </c>
    </row>
    <row r="2139" spans="1:12" x14ac:dyDescent="0.2">
      <c r="A2139" s="129">
        <v>30</v>
      </c>
      <c r="B2139" s="15" t="s">
        <v>329</v>
      </c>
      <c r="C2139" s="15">
        <v>5008</v>
      </c>
      <c r="D2139" s="15">
        <v>394000</v>
      </c>
      <c r="E2139" s="15" t="s">
        <v>466</v>
      </c>
      <c r="F2139" s="15">
        <v>277977</v>
      </c>
      <c r="G2139" s="15" t="s">
        <v>332</v>
      </c>
      <c r="H2139" s="15">
        <v>6827.57</v>
      </c>
      <c r="I2139" s="30">
        <v>209.75</v>
      </c>
      <c r="J2139" s="30">
        <v>37.020000000000003</v>
      </c>
      <c r="K2139" s="15">
        <v>0.54</v>
      </c>
      <c r="L2139" s="130">
        <v>1</v>
      </c>
    </row>
    <row r="2140" spans="1:12" x14ac:dyDescent="0.2">
      <c r="A2140" s="129">
        <v>30</v>
      </c>
      <c r="B2140" s="15" t="s">
        <v>329</v>
      </c>
      <c r="C2140" s="15">
        <v>5008</v>
      </c>
      <c r="D2140" s="15">
        <v>394000</v>
      </c>
      <c r="E2140" s="15" t="s">
        <v>466</v>
      </c>
      <c r="F2140" s="15">
        <v>277977</v>
      </c>
      <c r="G2140" s="15" t="s">
        <v>333</v>
      </c>
      <c r="H2140" s="15">
        <v>6827.57</v>
      </c>
      <c r="I2140" s="30">
        <v>259.22000000000003</v>
      </c>
      <c r="J2140" s="30">
        <v>45.75</v>
      </c>
      <c r="K2140" s="15">
        <v>0.67</v>
      </c>
      <c r="L2140" s="130">
        <v>1</v>
      </c>
    </row>
    <row r="2141" spans="1:12" x14ac:dyDescent="0.2">
      <c r="A2141" s="129">
        <v>30</v>
      </c>
      <c r="B2141" s="15" t="s">
        <v>329</v>
      </c>
      <c r="C2141" s="15">
        <v>5008</v>
      </c>
      <c r="D2141" s="15">
        <v>394000</v>
      </c>
      <c r="E2141" s="15" t="s">
        <v>466</v>
      </c>
      <c r="F2141" s="15">
        <v>277977</v>
      </c>
      <c r="G2141" s="15" t="s">
        <v>331</v>
      </c>
      <c r="H2141" s="15">
        <v>6827.57</v>
      </c>
      <c r="I2141" s="30">
        <v>209.75</v>
      </c>
      <c r="J2141" s="30">
        <v>37.020000000000003</v>
      </c>
      <c r="K2141" s="15">
        <v>0.54</v>
      </c>
      <c r="L2141" s="130">
        <v>1</v>
      </c>
    </row>
    <row r="2142" spans="1:12" x14ac:dyDescent="0.2">
      <c r="A2142" s="129">
        <v>30</v>
      </c>
      <c r="B2142" s="15" t="s">
        <v>329</v>
      </c>
      <c r="C2142" s="15">
        <v>5008</v>
      </c>
      <c r="D2142" s="15">
        <v>394000</v>
      </c>
      <c r="E2142" s="15" t="s">
        <v>466</v>
      </c>
      <c r="F2142" s="15">
        <v>277977</v>
      </c>
      <c r="G2142" s="15" t="s">
        <v>339</v>
      </c>
      <c r="H2142" s="15">
        <v>6827.57</v>
      </c>
      <c r="I2142" s="30">
        <v>259.22000000000003</v>
      </c>
      <c r="J2142" s="30">
        <v>45.75</v>
      </c>
      <c r="K2142" s="15">
        <v>0.67</v>
      </c>
      <c r="L2142" s="130">
        <v>1</v>
      </c>
    </row>
    <row r="2143" spans="1:12" x14ac:dyDescent="0.2">
      <c r="A2143" s="129">
        <v>30</v>
      </c>
      <c r="B2143" s="15" t="s">
        <v>329</v>
      </c>
      <c r="C2143" s="15">
        <v>5008</v>
      </c>
      <c r="D2143" s="15">
        <v>394000</v>
      </c>
      <c r="E2143" s="15" t="s">
        <v>466</v>
      </c>
      <c r="F2143" s="15">
        <v>277977</v>
      </c>
      <c r="G2143" s="15" t="s">
        <v>117</v>
      </c>
      <c r="H2143" s="15">
        <v>6827.57</v>
      </c>
      <c r="I2143" s="30">
        <v>519.44000000000005</v>
      </c>
      <c r="J2143" s="30">
        <v>91.67</v>
      </c>
      <c r="K2143" s="15">
        <v>1.34</v>
      </c>
      <c r="L2143" s="130">
        <v>1</v>
      </c>
    </row>
    <row r="2144" spans="1:12" x14ac:dyDescent="0.2">
      <c r="A2144" s="129">
        <v>30</v>
      </c>
      <c r="B2144" s="15" t="s">
        <v>329</v>
      </c>
      <c r="C2144" s="15">
        <v>5008</v>
      </c>
      <c r="D2144" s="15">
        <v>394000</v>
      </c>
      <c r="E2144" s="15" t="s">
        <v>466</v>
      </c>
      <c r="F2144" s="15">
        <v>277978</v>
      </c>
      <c r="G2144" s="15" t="s">
        <v>119</v>
      </c>
      <c r="H2144" s="15">
        <v>7710.38</v>
      </c>
      <c r="I2144" s="30">
        <v>488.88</v>
      </c>
      <c r="J2144" s="30">
        <v>122.22</v>
      </c>
      <c r="K2144" s="15">
        <v>1.59</v>
      </c>
      <c r="L2144" s="130">
        <v>1</v>
      </c>
    </row>
    <row r="2145" spans="1:12" x14ac:dyDescent="0.2">
      <c r="A2145" s="129">
        <v>30</v>
      </c>
      <c r="B2145" s="15" t="s">
        <v>329</v>
      </c>
      <c r="C2145" s="15">
        <v>5008</v>
      </c>
      <c r="D2145" s="15">
        <v>394000</v>
      </c>
      <c r="E2145" s="15" t="s">
        <v>466</v>
      </c>
      <c r="F2145" s="15">
        <v>277978</v>
      </c>
      <c r="G2145" s="15" t="s">
        <v>332</v>
      </c>
      <c r="H2145" s="15">
        <v>7710.38</v>
      </c>
      <c r="I2145" s="30">
        <v>209.75</v>
      </c>
      <c r="J2145" s="30">
        <v>37.020000000000003</v>
      </c>
      <c r="K2145" s="15">
        <v>0.48</v>
      </c>
      <c r="L2145" s="130">
        <v>1</v>
      </c>
    </row>
    <row r="2146" spans="1:12" x14ac:dyDescent="0.2">
      <c r="A2146" s="129">
        <v>30</v>
      </c>
      <c r="B2146" s="15" t="s">
        <v>329</v>
      </c>
      <c r="C2146" s="15">
        <v>5008</v>
      </c>
      <c r="D2146" s="15">
        <v>394000</v>
      </c>
      <c r="E2146" s="15" t="s">
        <v>466</v>
      </c>
      <c r="F2146" s="15">
        <v>277978</v>
      </c>
      <c r="G2146" s="15" t="s">
        <v>333</v>
      </c>
      <c r="H2146" s="15">
        <v>7710.38</v>
      </c>
      <c r="I2146" s="30">
        <v>259.22000000000003</v>
      </c>
      <c r="J2146" s="30">
        <v>45.75</v>
      </c>
      <c r="K2146" s="15">
        <v>0.59</v>
      </c>
      <c r="L2146" s="130">
        <v>1</v>
      </c>
    </row>
    <row r="2147" spans="1:12" x14ac:dyDescent="0.2">
      <c r="A2147" s="129">
        <v>30</v>
      </c>
      <c r="B2147" s="15" t="s">
        <v>329</v>
      </c>
      <c r="C2147" s="15">
        <v>5008</v>
      </c>
      <c r="D2147" s="15">
        <v>394000</v>
      </c>
      <c r="E2147" s="15" t="s">
        <v>466</v>
      </c>
      <c r="F2147" s="15">
        <v>277978</v>
      </c>
      <c r="G2147" s="15" t="s">
        <v>331</v>
      </c>
      <c r="H2147" s="15">
        <v>7710.38</v>
      </c>
      <c r="I2147" s="30">
        <v>209.75</v>
      </c>
      <c r="J2147" s="30">
        <v>37.020000000000003</v>
      </c>
      <c r="K2147" s="15">
        <v>0.48</v>
      </c>
      <c r="L2147" s="130">
        <v>1</v>
      </c>
    </row>
    <row r="2148" spans="1:12" x14ac:dyDescent="0.2">
      <c r="A2148" s="129">
        <v>30</v>
      </c>
      <c r="B2148" s="15" t="s">
        <v>329</v>
      </c>
      <c r="C2148" s="15">
        <v>5008</v>
      </c>
      <c r="D2148" s="15">
        <v>394000</v>
      </c>
      <c r="E2148" s="15" t="s">
        <v>466</v>
      </c>
      <c r="F2148" s="15">
        <v>277978</v>
      </c>
      <c r="G2148" s="15" t="s">
        <v>339</v>
      </c>
      <c r="H2148" s="15">
        <v>7710.38</v>
      </c>
      <c r="I2148" s="30">
        <v>259.22000000000003</v>
      </c>
      <c r="J2148" s="30">
        <v>45.75</v>
      </c>
      <c r="K2148" s="15">
        <v>0.59</v>
      </c>
      <c r="L2148" s="130">
        <v>1</v>
      </c>
    </row>
    <row r="2149" spans="1:12" x14ac:dyDescent="0.2">
      <c r="A2149" s="129">
        <v>30</v>
      </c>
      <c r="B2149" s="15" t="s">
        <v>329</v>
      </c>
      <c r="C2149" s="15">
        <v>5008</v>
      </c>
      <c r="D2149" s="15">
        <v>394000</v>
      </c>
      <c r="E2149" s="15" t="s">
        <v>466</v>
      </c>
      <c r="F2149" s="15">
        <v>277978</v>
      </c>
      <c r="G2149" s="15" t="s">
        <v>117</v>
      </c>
      <c r="H2149" s="15">
        <v>7710.38</v>
      </c>
      <c r="I2149" s="30">
        <v>519.44000000000005</v>
      </c>
      <c r="J2149" s="30">
        <v>91.67</v>
      </c>
      <c r="K2149" s="15">
        <v>1.19</v>
      </c>
      <c r="L2149" s="130">
        <v>1</v>
      </c>
    </row>
    <row r="2150" spans="1:12" x14ac:dyDescent="0.2">
      <c r="A2150" s="129">
        <v>30</v>
      </c>
      <c r="B2150" s="15" t="s">
        <v>329</v>
      </c>
      <c r="C2150" s="15">
        <v>5008</v>
      </c>
      <c r="D2150" s="15">
        <v>394000</v>
      </c>
      <c r="E2150" s="15" t="s">
        <v>466</v>
      </c>
      <c r="F2150" s="15">
        <v>277982</v>
      </c>
      <c r="G2150" s="15" t="s">
        <v>119</v>
      </c>
      <c r="H2150" s="15">
        <v>5474.25</v>
      </c>
      <c r="I2150" s="30">
        <v>488.88</v>
      </c>
      <c r="J2150" s="30">
        <v>122.22</v>
      </c>
      <c r="K2150" s="15">
        <v>2.23</v>
      </c>
      <c r="L2150" s="130">
        <v>1</v>
      </c>
    </row>
    <row r="2151" spans="1:12" x14ac:dyDescent="0.2">
      <c r="A2151" s="129">
        <v>30</v>
      </c>
      <c r="B2151" s="15" t="s">
        <v>329</v>
      </c>
      <c r="C2151" s="15">
        <v>5008</v>
      </c>
      <c r="D2151" s="15">
        <v>394000</v>
      </c>
      <c r="E2151" s="15" t="s">
        <v>466</v>
      </c>
      <c r="F2151" s="15">
        <v>277982</v>
      </c>
      <c r="G2151" s="15" t="s">
        <v>332</v>
      </c>
      <c r="H2151" s="15">
        <v>5474.25</v>
      </c>
      <c r="I2151" s="30">
        <v>209.75</v>
      </c>
      <c r="J2151" s="30">
        <v>37.020000000000003</v>
      </c>
      <c r="K2151" s="15">
        <v>0.68</v>
      </c>
      <c r="L2151" s="130">
        <v>1</v>
      </c>
    </row>
    <row r="2152" spans="1:12" x14ac:dyDescent="0.2">
      <c r="A2152" s="129">
        <v>30</v>
      </c>
      <c r="B2152" s="15" t="s">
        <v>329</v>
      </c>
      <c r="C2152" s="15">
        <v>5008</v>
      </c>
      <c r="D2152" s="15">
        <v>394000</v>
      </c>
      <c r="E2152" s="15" t="s">
        <v>466</v>
      </c>
      <c r="F2152" s="15">
        <v>277982</v>
      </c>
      <c r="G2152" s="15" t="s">
        <v>333</v>
      </c>
      <c r="H2152" s="15">
        <v>5474.25</v>
      </c>
      <c r="I2152" s="30">
        <v>259.22000000000003</v>
      </c>
      <c r="J2152" s="30">
        <v>45.75</v>
      </c>
      <c r="K2152" s="15">
        <v>0.84</v>
      </c>
      <c r="L2152" s="130">
        <v>1</v>
      </c>
    </row>
    <row r="2153" spans="1:12" x14ac:dyDescent="0.2">
      <c r="A2153" s="129">
        <v>30</v>
      </c>
      <c r="B2153" s="15" t="s">
        <v>329</v>
      </c>
      <c r="C2153" s="15">
        <v>5008</v>
      </c>
      <c r="D2153" s="15">
        <v>394000</v>
      </c>
      <c r="E2153" s="15" t="s">
        <v>466</v>
      </c>
      <c r="F2153" s="15">
        <v>277982</v>
      </c>
      <c r="G2153" s="15" t="s">
        <v>331</v>
      </c>
      <c r="H2153" s="15">
        <v>5474.25</v>
      </c>
      <c r="I2153" s="30">
        <v>209.75</v>
      </c>
      <c r="J2153" s="30">
        <v>37.020000000000003</v>
      </c>
      <c r="K2153" s="15">
        <v>0.68</v>
      </c>
      <c r="L2153" s="130">
        <v>1</v>
      </c>
    </row>
    <row r="2154" spans="1:12" x14ac:dyDescent="0.2">
      <c r="A2154" s="129">
        <v>30</v>
      </c>
      <c r="B2154" s="15" t="s">
        <v>329</v>
      </c>
      <c r="C2154" s="15">
        <v>5008</v>
      </c>
      <c r="D2154" s="15">
        <v>394000</v>
      </c>
      <c r="E2154" s="15" t="s">
        <v>466</v>
      </c>
      <c r="F2154" s="15">
        <v>277982</v>
      </c>
      <c r="G2154" s="15" t="s">
        <v>339</v>
      </c>
      <c r="H2154" s="15">
        <v>5474.25</v>
      </c>
      <c r="I2154" s="30">
        <v>259.22000000000003</v>
      </c>
      <c r="J2154" s="30">
        <v>45.75</v>
      </c>
      <c r="K2154" s="15">
        <v>0.84</v>
      </c>
      <c r="L2154" s="130">
        <v>1</v>
      </c>
    </row>
    <row r="2155" spans="1:12" x14ac:dyDescent="0.2">
      <c r="A2155" s="129">
        <v>30</v>
      </c>
      <c r="B2155" s="15" t="s">
        <v>329</v>
      </c>
      <c r="C2155" s="15">
        <v>5008</v>
      </c>
      <c r="D2155" s="15">
        <v>394000</v>
      </c>
      <c r="E2155" s="15" t="s">
        <v>466</v>
      </c>
      <c r="F2155" s="15">
        <v>277982</v>
      </c>
      <c r="G2155" s="15" t="s">
        <v>117</v>
      </c>
      <c r="H2155" s="15">
        <v>5474.25</v>
      </c>
      <c r="I2155" s="30">
        <v>519.44000000000005</v>
      </c>
      <c r="J2155" s="30">
        <v>91.67</v>
      </c>
      <c r="K2155" s="15">
        <v>1.67</v>
      </c>
      <c r="L2155" s="130">
        <v>1</v>
      </c>
    </row>
    <row r="2156" spans="1:12" x14ac:dyDescent="0.2">
      <c r="A2156" s="129">
        <v>30</v>
      </c>
      <c r="B2156" s="15" t="s">
        <v>329</v>
      </c>
      <c r="C2156" s="15">
        <v>5008</v>
      </c>
      <c r="D2156" s="15">
        <v>394000</v>
      </c>
      <c r="E2156" s="15" t="s">
        <v>466</v>
      </c>
      <c r="F2156" s="15">
        <v>277983</v>
      </c>
      <c r="G2156" s="15" t="s">
        <v>119</v>
      </c>
      <c r="H2156" s="15">
        <v>6827.57</v>
      </c>
      <c r="I2156" s="30">
        <v>488.88</v>
      </c>
      <c r="J2156" s="30">
        <v>122.22</v>
      </c>
      <c r="K2156" s="15">
        <v>1.79</v>
      </c>
      <c r="L2156" s="130">
        <v>1</v>
      </c>
    </row>
    <row r="2157" spans="1:12" x14ac:dyDescent="0.2">
      <c r="A2157" s="129">
        <v>30</v>
      </c>
      <c r="B2157" s="15" t="s">
        <v>329</v>
      </c>
      <c r="C2157" s="15">
        <v>5008</v>
      </c>
      <c r="D2157" s="15">
        <v>394000</v>
      </c>
      <c r="E2157" s="15" t="s">
        <v>466</v>
      </c>
      <c r="F2157" s="15">
        <v>277983</v>
      </c>
      <c r="G2157" s="15" t="s">
        <v>332</v>
      </c>
      <c r="H2157" s="15">
        <v>6827.57</v>
      </c>
      <c r="I2157" s="30">
        <v>209.75</v>
      </c>
      <c r="J2157" s="30">
        <v>37.020000000000003</v>
      </c>
      <c r="K2157" s="15">
        <v>0.54</v>
      </c>
      <c r="L2157" s="130">
        <v>1</v>
      </c>
    </row>
    <row r="2158" spans="1:12" x14ac:dyDescent="0.2">
      <c r="A2158" s="129">
        <v>30</v>
      </c>
      <c r="B2158" s="15" t="s">
        <v>329</v>
      </c>
      <c r="C2158" s="15">
        <v>5008</v>
      </c>
      <c r="D2158" s="15">
        <v>394000</v>
      </c>
      <c r="E2158" s="15" t="s">
        <v>466</v>
      </c>
      <c r="F2158" s="15">
        <v>277983</v>
      </c>
      <c r="G2158" s="15" t="s">
        <v>333</v>
      </c>
      <c r="H2158" s="15">
        <v>6827.57</v>
      </c>
      <c r="I2158" s="30">
        <v>259.22000000000003</v>
      </c>
      <c r="J2158" s="30">
        <v>45.75</v>
      </c>
      <c r="K2158" s="15">
        <v>0.67</v>
      </c>
      <c r="L2158" s="130">
        <v>1</v>
      </c>
    </row>
    <row r="2159" spans="1:12" x14ac:dyDescent="0.2">
      <c r="A2159" s="129">
        <v>30</v>
      </c>
      <c r="B2159" s="15" t="s">
        <v>329</v>
      </c>
      <c r="C2159" s="15">
        <v>5008</v>
      </c>
      <c r="D2159" s="15">
        <v>394000</v>
      </c>
      <c r="E2159" s="15" t="s">
        <v>466</v>
      </c>
      <c r="F2159" s="15">
        <v>277983</v>
      </c>
      <c r="G2159" s="15" t="s">
        <v>331</v>
      </c>
      <c r="H2159" s="15">
        <v>6827.57</v>
      </c>
      <c r="I2159" s="30">
        <v>209.75</v>
      </c>
      <c r="J2159" s="30">
        <v>37.020000000000003</v>
      </c>
      <c r="K2159" s="15">
        <v>0.54</v>
      </c>
      <c r="L2159" s="130">
        <v>1</v>
      </c>
    </row>
    <row r="2160" spans="1:12" x14ac:dyDescent="0.2">
      <c r="A2160" s="129">
        <v>30</v>
      </c>
      <c r="B2160" s="15" t="s">
        <v>329</v>
      </c>
      <c r="C2160" s="15">
        <v>5008</v>
      </c>
      <c r="D2160" s="15">
        <v>394000</v>
      </c>
      <c r="E2160" s="15" t="s">
        <v>466</v>
      </c>
      <c r="F2160" s="15">
        <v>277983</v>
      </c>
      <c r="G2160" s="15" t="s">
        <v>339</v>
      </c>
      <c r="H2160" s="15">
        <v>6827.57</v>
      </c>
      <c r="I2160" s="30">
        <v>259.22000000000003</v>
      </c>
      <c r="J2160" s="30">
        <v>45.75</v>
      </c>
      <c r="K2160" s="15">
        <v>0.67</v>
      </c>
      <c r="L2160" s="130">
        <v>1</v>
      </c>
    </row>
    <row r="2161" spans="1:12" x14ac:dyDescent="0.2">
      <c r="A2161" s="129">
        <v>30</v>
      </c>
      <c r="B2161" s="15" t="s">
        <v>329</v>
      </c>
      <c r="C2161" s="15">
        <v>5008</v>
      </c>
      <c r="D2161" s="15">
        <v>394000</v>
      </c>
      <c r="E2161" s="15" t="s">
        <v>466</v>
      </c>
      <c r="F2161" s="15">
        <v>277983</v>
      </c>
      <c r="G2161" s="15" t="s">
        <v>117</v>
      </c>
      <c r="H2161" s="15">
        <v>6827.57</v>
      </c>
      <c r="I2161" s="30">
        <v>519.44000000000005</v>
      </c>
      <c r="J2161" s="30">
        <v>91.67</v>
      </c>
      <c r="K2161" s="15">
        <v>1.34</v>
      </c>
      <c r="L2161" s="130">
        <v>1</v>
      </c>
    </row>
    <row r="2162" spans="1:12" x14ac:dyDescent="0.2">
      <c r="A2162" s="129">
        <v>30</v>
      </c>
      <c r="B2162" s="15" t="s">
        <v>329</v>
      </c>
      <c r="C2162" s="15">
        <v>5008</v>
      </c>
      <c r="D2162" s="15">
        <v>394000</v>
      </c>
      <c r="E2162" s="15" t="s">
        <v>466</v>
      </c>
      <c r="F2162" s="15">
        <v>277984</v>
      </c>
      <c r="G2162" s="15" t="s">
        <v>119</v>
      </c>
      <c r="H2162" s="15">
        <v>6827.57</v>
      </c>
      <c r="I2162" s="30">
        <v>488.88</v>
      </c>
      <c r="J2162" s="30">
        <v>122.22</v>
      </c>
      <c r="K2162" s="15">
        <v>1.79</v>
      </c>
      <c r="L2162" s="130">
        <v>1</v>
      </c>
    </row>
    <row r="2163" spans="1:12" x14ac:dyDescent="0.2">
      <c r="A2163" s="129">
        <v>30</v>
      </c>
      <c r="B2163" s="15" t="s">
        <v>329</v>
      </c>
      <c r="C2163" s="15">
        <v>5008</v>
      </c>
      <c r="D2163" s="15">
        <v>394000</v>
      </c>
      <c r="E2163" s="15" t="s">
        <v>466</v>
      </c>
      <c r="F2163" s="15">
        <v>277984</v>
      </c>
      <c r="G2163" s="15" t="s">
        <v>332</v>
      </c>
      <c r="H2163" s="15">
        <v>6827.57</v>
      </c>
      <c r="I2163" s="30">
        <v>209.75</v>
      </c>
      <c r="J2163" s="30">
        <v>37.020000000000003</v>
      </c>
      <c r="K2163" s="15">
        <v>0.54</v>
      </c>
      <c r="L2163" s="130">
        <v>1</v>
      </c>
    </row>
    <row r="2164" spans="1:12" x14ac:dyDescent="0.2">
      <c r="A2164" s="129">
        <v>30</v>
      </c>
      <c r="B2164" s="15" t="s">
        <v>329</v>
      </c>
      <c r="C2164" s="15">
        <v>5008</v>
      </c>
      <c r="D2164" s="15">
        <v>394000</v>
      </c>
      <c r="E2164" s="15" t="s">
        <v>466</v>
      </c>
      <c r="F2164" s="15">
        <v>277984</v>
      </c>
      <c r="G2164" s="15" t="s">
        <v>333</v>
      </c>
      <c r="H2164" s="15">
        <v>6827.57</v>
      </c>
      <c r="I2164" s="30">
        <v>259.22000000000003</v>
      </c>
      <c r="J2164" s="30">
        <v>45.75</v>
      </c>
      <c r="K2164" s="15">
        <v>0.67</v>
      </c>
      <c r="L2164" s="130">
        <v>1</v>
      </c>
    </row>
    <row r="2165" spans="1:12" x14ac:dyDescent="0.2">
      <c r="A2165" s="129">
        <v>30</v>
      </c>
      <c r="B2165" s="15" t="s">
        <v>329</v>
      </c>
      <c r="C2165" s="15">
        <v>5008</v>
      </c>
      <c r="D2165" s="15">
        <v>394000</v>
      </c>
      <c r="E2165" s="15" t="s">
        <v>466</v>
      </c>
      <c r="F2165" s="15">
        <v>277984</v>
      </c>
      <c r="G2165" s="15" t="s">
        <v>331</v>
      </c>
      <c r="H2165" s="15">
        <v>6827.57</v>
      </c>
      <c r="I2165" s="30">
        <v>209.75</v>
      </c>
      <c r="J2165" s="30">
        <v>37.020000000000003</v>
      </c>
      <c r="K2165" s="15">
        <v>0.54</v>
      </c>
      <c r="L2165" s="130">
        <v>1</v>
      </c>
    </row>
    <row r="2166" spans="1:12" x14ac:dyDescent="0.2">
      <c r="A2166" s="129">
        <v>30</v>
      </c>
      <c r="B2166" s="15" t="s">
        <v>329</v>
      </c>
      <c r="C2166" s="15">
        <v>5008</v>
      </c>
      <c r="D2166" s="15">
        <v>394000</v>
      </c>
      <c r="E2166" s="15" t="s">
        <v>466</v>
      </c>
      <c r="F2166" s="15">
        <v>277984</v>
      </c>
      <c r="G2166" s="15" t="s">
        <v>339</v>
      </c>
      <c r="H2166" s="15">
        <v>6827.57</v>
      </c>
      <c r="I2166" s="30">
        <v>259.22000000000003</v>
      </c>
      <c r="J2166" s="30">
        <v>45.75</v>
      </c>
      <c r="K2166" s="15">
        <v>0.67</v>
      </c>
      <c r="L2166" s="130">
        <v>1</v>
      </c>
    </row>
    <row r="2167" spans="1:12" x14ac:dyDescent="0.2">
      <c r="A2167" s="129">
        <v>30</v>
      </c>
      <c r="B2167" s="15" t="s">
        <v>329</v>
      </c>
      <c r="C2167" s="15">
        <v>5008</v>
      </c>
      <c r="D2167" s="15">
        <v>394000</v>
      </c>
      <c r="E2167" s="15" t="s">
        <v>466</v>
      </c>
      <c r="F2167" s="15">
        <v>277984</v>
      </c>
      <c r="G2167" s="15" t="s">
        <v>117</v>
      </c>
      <c r="H2167" s="15">
        <v>6827.57</v>
      </c>
      <c r="I2167" s="30">
        <v>519.44000000000005</v>
      </c>
      <c r="J2167" s="30">
        <v>91.67</v>
      </c>
      <c r="K2167" s="15">
        <v>1.34</v>
      </c>
      <c r="L2167" s="130">
        <v>1</v>
      </c>
    </row>
    <row r="2168" spans="1:12" x14ac:dyDescent="0.2">
      <c r="A2168" s="129">
        <v>30</v>
      </c>
      <c r="B2168" s="15" t="s">
        <v>329</v>
      </c>
      <c r="C2168" s="15">
        <v>5008</v>
      </c>
      <c r="D2168" s="15">
        <v>394000</v>
      </c>
      <c r="E2168" s="15" t="s">
        <v>466</v>
      </c>
      <c r="F2168" s="15">
        <v>277985</v>
      </c>
      <c r="G2168" s="15" t="s">
        <v>119</v>
      </c>
      <c r="H2168" s="15">
        <v>7710.38</v>
      </c>
      <c r="I2168" s="30">
        <v>488.88</v>
      </c>
      <c r="J2168" s="30">
        <v>122.22</v>
      </c>
      <c r="K2168" s="15">
        <v>1.59</v>
      </c>
      <c r="L2168" s="130">
        <v>1</v>
      </c>
    </row>
    <row r="2169" spans="1:12" x14ac:dyDescent="0.2">
      <c r="A2169" s="129">
        <v>30</v>
      </c>
      <c r="B2169" s="15" t="s">
        <v>329</v>
      </c>
      <c r="C2169" s="15">
        <v>5008</v>
      </c>
      <c r="D2169" s="15">
        <v>394000</v>
      </c>
      <c r="E2169" s="15" t="s">
        <v>466</v>
      </c>
      <c r="F2169" s="15">
        <v>277985</v>
      </c>
      <c r="G2169" s="15" t="s">
        <v>332</v>
      </c>
      <c r="H2169" s="15">
        <v>7710.38</v>
      </c>
      <c r="I2169" s="30">
        <v>209.75</v>
      </c>
      <c r="J2169" s="30">
        <v>37.020000000000003</v>
      </c>
      <c r="K2169" s="15">
        <v>0.48</v>
      </c>
      <c r="L2169" s="130">
        <v>1</v>
      </c>
    </row>
    <row r="2170" spans="1:12" x14ac:dyDescent="0.2">
      <c r="A2170" s="129">
        <v>30</v>
      </c>
      <c r="B2170" s="15" t="s">
        <v>329</v>
      </c>
      <c r="C2170" s="15">
        <v>5008</v>
      </c>
      <c r="D2170" s="15">
        <v>394000</v>
      </c>
      <c r="E2170" s="15" t="s">
        <v>466</v>
      </c>
      <c r="F2170" s="15">
        <v>277985</v>
      </c>
      <c r="G2170" s="15" t="s">
        <v>333</v>
      </c>
      <c r="H2170" s="15">
        <v>7710.38</v>
      </c>
      <c r="I2170" s="30">
        <v>259.22000000000003</v>
      </c>
      <c r="J2170" s="30">
        <v>45.75</v>
      </c>
      <c r="K2170" s="15">
        <v>0.59</v>
      </c>
      <c r="L2170" s="130">
        <v>1</v>
      </c>
    </row>
    <row r="2171" spans="1:12" x14ac:dyDescent="0.2">
      <c r="A2171" s="129">
        <v>30</v>
      </c>
      <c r="B2171" s="15" t="s">
        <v>329</v>
      </c>
      <c r="C2171" s="15">
        <v>5008</v>
      </c>
      <c r="D2171" s="15">
        <v>394000</v>
      </c>
      <c r="E2171" s="15" t="s">
        <v>466</v>
      </c>
      <c r="F2171" s="15">
        <v>277985</v>
      </c>
      <c r="G2171" s="15" t="s">
        <v>331</v>
      </c>
      <c r="H2171" s="15">
        <v>7710.38</v>
      </c>
      <c r="I2171" s="30">
        <v>209.75</v>
      </c>
      <c r="J2171" s="30">
        <v>37.020000000000003</v>
      </c>
      <c r="K2171" s="15">
        <v>0.48</v>
      </c>
      <c r="L2171" s="130">
        <v>1</v>
      </c>
    </row>
    <row r="2172" spans="1:12" x14ac:dyDescent="0.2">
      <c r="A2172" s="129">
        <v>30</v>
      </c>
      <c r="B2172" s="15" t="s">
        <v>329</v>
      </c>
      <c r="C2172" s="15">
        <v>5008</v>
      </c>
      <c r="D2172" s="15">
        <v>394000</v>
      </c>
      <c r="E2172" s="15" t="s">
        <v>466</v>
      </c>
      <c r="F2172" s="15">
        <v>277985</v>
      </c>
      <c r="G2172" s="15" t="s">
        <v>339</v>
      </c>
      <c r="H2172" s="15">
        <v>7710.38</v>
      </c>
      <c r="I2172" s="30">
        <v>259.22000000000003</v>
      </c>
      <c r="J2172" s="30">
        <v>45.75</v>
      </c>
      <c r="K2172" s="15">
        <v>0.59</v>
      </c>
      <c r="L2172" s="130">
        <v>1</v>
      </c>
    </row>
    <row r="2173" spans="1:12" x14ac:dyDescent="0.2">
      <c r="A2173" s="129">
        <v>30</v>
      </c>
      <c r="B2173" s="15" t="s">
        <v>329</v>
      </c>
      <c r="C2173" s="15">
        <v>5008</v>
      </c>
      <c r="D2173" s="15">
        <v>394000</v>
      </c>
      <c r="E2173" s="15" t="s">
        <v>466</v>
      </c>
      <c r="F2173" s="15">
        <v>277985</v>
      </c>
      <c r="G2173" s="15" t="s">
        <v>117</v>
      </c>
      <c r="H2173" s="15">
        <v>7710.38</v>
      </c>
      <c r="I2173" s="30">
        <v>519.44000000000005</v>
      </c>
      <c r="J2173" s="30">
        <v>91.67</v>
      </c>
      <c r="K2173" s="15">
        <v>1.19</v>
      </c>
      <c r="L2173" s="130">
        <v>1</v>
      </c>
    </row>
    <row r="2174" spans="1:12" x14ac:dyDescent="0.2">
      <c r="A2174" s="129">
        <v>30</v>
      </c>
      <c r="B2174" s="15" t="s">
        <v>329</v>
      </c>
      <c r="C2174" s="15">
        <v>5008</v>
      </c>
      <c r="D2174" s="15">
        <v>394000</v>
      </c>
      <c r="E2174" s="15" t="s">
        <v>466</v>
      </c>
      <c r="F2174" s="15">
        <v>277988</v>
      </c>
      <c r="G2174" s="15" t="s">
        <v>119</v>
      </c>
      <c r="H2174" s="15">
        <v>7710.38</v>
      </c>
      <c r="I2174" s="30">
        <v>488.88</v>
      </c>
      <c r="J2174" s="30">
        <v>122.22</v>
      </c>
      <c r="K2174" s="15">
        <v>1.59</v>
      </c>
      <c r="L2174" s="130">
        <v>1</v>
      </c>
    </row>
    <row r="2175" spans="1:12" x14ac:dyDescent="0.2">
      <c r="A2175" s="129">
        <v>30</v>
      </c>
      <c r="B2175" s="15" t="s">
        <v>329</v>
      </c>
      <c r="C2175" s="15">
        <v>5008</v>
      </c>
      <c r="D2175" s="15">
        <v>394000</v>
      </c>
      <c r="E2175" s="15" t="s">
        <v>466</v>
      </c>
      <c r="F2175" s="15">
        <v>277988</v>
      </c>
      <c r="G2175" s="15" t="s">
        <v>332</v>
      </c>
      <c r="H2175" s="15">
        <v>7710.38</v>
      </c>
      <c r="I2175" s="30">
        <v>209.75</v>
      </c>
      <c r="J2175" s="30">
        <v>37.020000000000003</v>
      </c>
      <c r="K2175" s="15">
        <v>0.48</v>
      </c>
      <c r="L2175" s="130">
        <v>1</v>
      </c>
    </row>
    <row r="2176" spans="1:12" x14ac:dyDescent="0.2">
      <c r="A2176" s="129">
        <v>30</v>
      </c>
      <c r="B2176" s="15" t="s">
        <v>329</v>
      </c>
      <c r="C2176" s="15">
        <v>5008</v>
      </c>
      <c r="D2176" s="15">
        <v>394000</v>
      </c>
      <c r="E2176" s="15" t="s">
        <v>466</v>
      </c>
      <c r="F2176" s="15">
        <v>277988</v>
      </c>
      <c r="G2176" s="15" t="s">
        <v>333</v>
      </c>
      <c r="H2176" s="15">
        <v>7710.38</v>
      </c>
      <c r="I2176" s="30">
        <v>259.22000000000003</v>
      </c>
      <c r="J2176" s="30">
        <v>45.75</v>
      </c>
      <c r="K2176" s="15">
        <v>0.59</v>
      </c>
      <c r="L2176" s="130">
        <v>1</v>
      </c>
    </row>
    <row r="2177" spans="1:12" x14ac:dyDescent="0.2">
      <c r="A2177" s="129">
        <v>30</v>
      </c>
      <c r="B2177" s="15" t="s">
        <v>329</v>
      </c>
      <c r="C2177" s="15">
        <v>5008</v>
      </c>
      <c r="D2177" s="15">
        <v>394000</v>
      </c>
      <c r="E2177" s="15" t="s">
        <v>466</v>
      </c>
      <c r="F2177" s="15">
        <v>277988</v>
      </c>
      <c r="G2177" s="15" t="s">
        <v>331</v>
      </c>
      <c r="H2177" s="15">
        <v>7710.38</v>
      </c>
      <c r="I2177" s="30">
        <v>209.75</v>
      </c>
      <c r="J2177" s="30">
        <v>37.020000000000003</v>
      </c>
      <c r="K2177" s="15">
        <v>0.48</v>
      </c>
      <c r="L2177" s="130">
        <v>1</v>
      </c>
    </row>
    <row r="2178" spans="1:12" x14ac:dyDescent="0.2">
      <c r="A2178" s="129">
        <v>30</v>
      </c>
      <c r="B2178" s="15" t="s">
        <v>329</v>
      </c>
      <c r="C2178" s="15">
        <v>5008</v>
      </c>
      <c r="D2178" s="15">
        <v>394000</v>
      </c>
      <c r="E2178" s="15" t="s">
        <v>466</v>
      </c>
      <c r="F2178" s="15">
        <v>277988</v>
      </c>
      <c r="G2178" s="15" t="s">
        <v>339</v>
      </c>
      <c r="H2178" s="15">
        <v>7710.38</v>
      </c>
      <c r="I2178" s="30">
        <v>259.22000000000003</v>
      </c>
      <c r="J2178" s="30">
        <v>45.75</v>
      </c>
      <c r="K2178" s="15">
        <v>0.59</v>
      </c>
      <c r="L2178" s="130">
        <v>1</v>
      </c>
    </row>
    <row r="2179" spans="1:12" x14ac:dyDescent="0.2">
      <c r="A2179" s="129">
        <v>30</v>
      </c>
      <c r="B2179" s="15" t="s">
        <v>329</v>
      </c>
      <c r="C2179" s="15">
        <v>5008</v>
      </c>
      <c r="D2179" s="15">
        <v>394000</v>
      </c>
      <c r="E2179" s="15" t="s">
        <v>466</v>
      </c>
      <c r="F2179" s="15">
        <v>277988</v>
      </c>
      <c r="G2179" s="15" t="s">
        <v>117</v>
      </c>
      <c r="H2179" s="15">
        <v>7710.38</v>
      </c>
      <c r="I2179" s="30">
        <v>519.44000000000005</v>
      </c>
      <c r="J2179" s="30">
        <v>91.67</v>
      </c>
      <c r="K2179" s="15">
        <v>1.19</v>
      </c>
      <c r="L2179" s="130">
        <v>1</v>
      </c>
    </row>
    <row r="2180" spans="1:12" x14ac:dyDescent="0.2">
      <c r="A2180" s="129">
        <v>30</v>
      </c>
      <c r="B2180" s="15" t="s">
        <v>329</v>
      </c>
      <c r="C2180" s="15">
        <v>5008</v>
      </c>
      <c r="D2180" s="15">
        <v>394000</v>
      </c>
      <c r="E2180" s="15" t="s">
        <v>466</v>
      </c>
      <c r="F2180" s="15">
        <v>277991</v>
      </c>
      <c r="G2180" s="15" t="s">
        <v>119</v>
      </c>
      <c r="H2180" s="15">
        <v>5474.25</v>
      </c>
      <c r="I2180" s="30">
        <v>488.88</v>
      </c>
      <c r="J2180" s="30">
        <v>122.22</v>
      </c>
      <c r="K2180" s="15">
        <v>2.23</v>
      </c>
      <c r="L2180" s="130">
        <v>1</v>
      </c>
    </row>
    <row r="2181" spans="1:12" x14ac:dyDescent="0.2">
      <c r="A2181" s="129">
        <v>30</v>
      </c>
      <c r="B2181" s="15" t="s">
        <v>329</v>
      </c>
      <c r="C2181" s="15">
        <v>5008</v>
      </c>
      <c r="D2181" s="15">
        <v>394000</v>
      </c>
      <c r="E2181" s="15" t="s">
        <v>466</v>
      </c>
      <c r="F2181" s="15">
        <v>277991</v>
      </c>
      <c r="G2181" s="15" t="s">
        <v>332</v>
      </c>
      <c r="H2181" s="15">
        <v>5474.25</v>
      </c>
      <c r="I2181" s="30">
        <v>209.75</v>
      </c>
      <c r="J2181" s="30">
        <v>37.020000000000003</v>
      </c>
      <c r="K2181" s="15">
        <v>0.68</v>
      </c>
      <c r="L2181" s="130">
        <v>1</v>
      </c>
    </row>
    <row r="2182" spans="1:12" x14ac:dyDescent="0.2">
      <c r="A2182" s="129">
        <v>30</v>
      </c>
      <c r="B2182" s="15" t="s">
        <v>329</v>
      </c>
      <c r="C2182" s="15">
        <v>5008</v>
      </c>
      <c r="D2182" s="15">
        <v>394000</v>
      </c>
      <c r="E2182" s="15" t="s">
        <v>466</v>
      </c>
      <c r="F2182" s="15">
        <v>277991</v>
      </c>
      <c r="G2182" s="15" t="s">
        <v>333</v>
      </c>
      <c r="H2182" s="15">
        <v>5474.25</v>
      </c>
      <c r="I2182" s="30">
        <v>259.22000000000003</v>
      </c>
      <c r="J2182" s="30">
        <v>45.75</v>
      </c>
      <c r="K2182" s="15">
        <v>0.84</v>
      </c>
      <c r="L2182" s="130">
        <v>1</v>
      </c>
    </row>
    <row r="2183" spans="1:12" x14ac:dyDescent="0.2">
      <c r="A2183" s="129">
        <v>30</v>
      </c>
      <c r="B2183" s="15" t="s">
        <v>329</v>
      </c>
      <c r="C2183" s="15">
        <v>5008</v>
      </c>
      <c r="D2183" s="15">
        <v>394000</v>
      </c>
      <c r="E2183" s="15" t="s">
        <v>466</v>
      </c>
      <c r="F2183" s="15">
        <v>277991</v>
      </c>
      <c r="G2183" s="15" t="s">
        <v>331</v>
      </c>
      <c r="H2183" s="15">
        <v>5474.25</v>
      </c>
      <c r="I2183" s="30">
        <v>209.75</v>
      </c>
      <c r="J2183" s="30">
        <v>37.020000000000003</v>
      </c>
      <c r="K2183" s="15">
        <v>0.68</v>
      </c>
      <c r="L2183" s="130">
        <v>1</v>
      </c>
    </row>
    <row r="2184" spans="1:12" x14ac:dyDescent="0.2">
      <c r="A2184" s="129">
        <v>30</v>
      </c>
      <c r="B2184" s="15" t="s">
        <v>329</v>
      </c>
      <c r="C2184" s="15">
        <v>5008</v>
      </c>
      <c r="D2184" s="15">
        <v>394000</v>
      </c>
      <c r="E2184" s="15" t="s">
        <v>466</v>
      </c>
      <c r="F2184" s="15">
        <v>277991</v>
      </c>
      <c r="G2184" s="15" t="s">
        <v>339</v>
      </c>
      <c r="H2184" s="15">
        <v>5474.25</v>
      </c>
      <c r="I2184" s="30">
        <v>259.22000000000003</v>
      </c>
      <c r="J2184" s="30">
        <v>45.75</v>
      </c>
      <c r="K2184" s="15">
        <v>0.84</v>
      </c>
      <c r="L2184" s="130">
        <v>1</v>
      </c>
    </row>
    <row r="2185" spans="1:12" x14ac:dyDescent="0.2">
      <c r="A2185" s="129">
        <v>30</v>
      </c>
      <c r="B2185" s="15" t="s">
        <v>329</v>
      </c>
      <c r="C2185" s="15">
        <v>5008</v>
      </c>
      <c r="D2185" s="15">
        <v>394000</v>
      </c>
      <c r="E2185" s="15" t="s">
        <v>466</v>
      </c>
      <c r="F2185" s="15">
        <v>277991</v>
      </c>
      <c r="G2185" s="15" t="s">
        <v>117</v>
      </c>
      <c r="H2185" s="15">
        <v>5474.25</v>
      </c>
      <c r="I2185" s="30">
        <v>519.44000000000005</v>
      </c>
      <c r="J2185" s="30">
        <v>91.67</v>
      </c>
      <c r="K2185" s="15">
        <v>1.67</v>
      </c>
      <c r="L2185" s="130">
        <v>1</v>
      </c>
    </row>
    <row r="2186" spans="1:12" x14ac:dyDescent="0.2">
      <c r="A2186" s="129">
        <v>30</v>
      </c>
      <c r="B2186" s="15" t="s">
        <v>329</v>
      </c>
      <c r="C2186" s="15">
        <v>5008</v>
      </c>
      <c r="D2186" s="15">
        <v>394000</v>
      </c>
      <c r="E2186" s="15" t="s">
        <v>466</v>
      </c>
      <c r="F2186" s="15">
        <v>277992</v>
      </c>
      <c r="G2186" s="15" t="s">
        <v>119</v>
      </c>
      <c r="H2186" s="15">
        <v>5474.25</v>
      </c>
      <c r="I2186" s="30">
        <v>488.88</v>
      </c>
      <c r="J2186" s="30">
        <v>122.22</v>
      </c>
      <c r="K2186" s="15">
        <v>2.23</v>
      </c>
      <c r="L2186" s="130">
        <v>1</v>
      </c>
    </row>
    <row r="2187" spans="1:12" x14ac:dyDescent="0.2">
      <c r="A2187" s="129">
        <v>30</v>
      </c>
      <c r="B2187" s="15" t="s">
        <v>329</v>
      </c>
      <c r="C2187" s="15">
        <v>5008</v>
      </c>
      <c r="D2187" s="15">
        <v>394000</v>
      </c>
      <c r="E2187" s="15" t="s">
        <v>466</v>
      </c>
      <c r="F2187" s="15">
        <v>277992</v>
      </c>
      <c r="G2187" s="15" t="s">
        <v>332</v>
      </c>
      <c r="H2187" s="15">
        <v>5474.25</v>
      </c>
      <c r="I2187" s="30">
        <v>209.75</v>
      </c>
      <c r="J2187" s="30">
        <v>37.020000000000003</v>
      </c>
      <c r="K2187" s="15">
        <v>0.68</v>
      </c>
      <c r="L2187" s="130">
        <v>1</v>
      </c>
    </row>
    <row r="2188" spans="1:12" x14ac:dyDescent="0.2">
      <c r="A2188" s="129">
        <v>30</v>
      </c>
      <c r="B2188" s="15" t="s">
        <v>329</v>
      </c>
      <c r="C2188" s="15">
        <v>5008</v>
      </c>
      <c r="D2188" s="15">
        <v>394000</v>
      </c>
      <c r="E2188" s="15" t="s">
        <v>466</v>
      </c>
      <c r="F2188" s="15">
        <v>277992</v>
      </c>
      <c r="G2188" s="15" t="s">
        <v>333</v>
      </c>
      <c r="H2188" s="15">
        <v>5474.25</v>
      </c>
      <c r="I2188" s="30">
        <v>259.22000000000003</v>
      </c>
      <c r="J2188" s="30">
        <v>45.75</v>
      </c>
      <c r="K2188" s="15">
        <v>0.84</v>
      </c>
      <c r="L2188" s="130">
        <v>1</v>
      </c>
    </row>
    <row r="2189" spans="1:12" x14ac:dyDescent="0.2">
      <c r="A2189" s="129">
        <v>30</v>
      </c>
      <c r="B2189" s="15" t="s">
        <v>329</v>
      </c>
      <c r="C2189" s="15">
        <v>5008</v>
      </c>
      <c r="D2189" s="15">
        <v>394000</v>
      </c>
      <c r="E2189" s="15" t="s">
        <v>466</v>
      </c>
      <c r="F2189" s="15">
        <v>277992</v>
      </c>
      <c r="G2189" s="15" t="s">
        <v>331</v>
      </c>
      <c r="H2189" s="15">
        <v>5474.25</v>
      </c>
      <c r="I2189" s="30">
        <v>209.75</v>
      </c>
      <c r="J2189" s="30">
        <v>37.020000000000003</v>
      </c>
      <c r="K2189" s="15">
        <v>0.68</v>
      </c>
      <c r="L2189" s="130">
        <v>1</v>
      </c>
    </row>
    <row r="2190" spans="1:12" x14ac:dyDescent="0.2">
      <c r="A2190" s="129">
        <v>30</v>
      </c>
      <c r="B2190" s="15" t="s">
        <v>329</v>
      </c>
      <c r="C2190" s="15">
        <v>5008</v>
      </c>
      <c r="D2190" s="15">
        <v>394000</v>
      </c>
      <c r="E2190" s="15" t="s">
        <v>466</v>
      </c>
      <c r="F2190" s="15">
        <v>277992</v>
      </c>
      <c r="G2190" s="15" t="s">
        <v>339</v>
      </c>
      <c r="H2190" s="15">
        <v>5474.25</v>
      </c>
      <c r="I2190" s="30">
        <v>259.22000000000003</v>
      </c>
      <c r="J2190" s="30">
        <v>45.75</v>
      </c>
      <c r="K2190" s="15">
        <v>0.84</v>
      </c>
      <c r="L2190" s="130">
        <v>1</v>
      </c>
    </row>
    <row r="2191" spans="1:12" x14ac:dyDescent="0.2">
      <c r="A2191" s="129">
        <v>30</v>
      </c>
      <c r="B2191" s="15" t="s">
        <v>329</v>
      </c>
      <c r="C2191" s="15">
        <v>5008</v>
      </c>
      <c r="D2191" s="15">
        <v>394000</v>
      </c>
      <c r="E2191" s="15" t="s">
        <v>466</v>
      </c>
      <c r="F2191" s="15">
        <v>277992</v>
      </c>
      <c r="G2191" s="15" t="s">
        <v>117</v>
      </c>
      <c r="H2191" s="15">
        <v>5474.25</v>
      </c>
      <c r="I2191" s="30">
        <v>519.44000000000005</v>
      </c>
      <c r="J2191" s="30">
        <v>91.67</v>
      </c>
      <c r="K2191" s="15">
        <v>1.67</v>
      </c>
      <c r="L2191" s="130">
        <v>1</v>
      </c>
    </row>
    <row r="2192" spans="1:12" x14ac:dyDescent="0.2">
      <c r="A2192" s="129">
        <v>30</v>
      </c>
      <c r="B2192" s="15" t="s">
        <v>329</v>
      </c>
      <c r="C2192" s="15">
        <v>5008</v>
      </c>
      <c r="D2192" s="15">
        <v>394000</v>
      </c>
      <c r="E2192" s="15" t="s">
        <v>466</v>
      </c>
      <c r="F2192" s="15">
        <v>277993</v>
      </c>
      <c r="G2192" s="15" t="s">
        <v>119</v>
      </c>
      <c r="H2192" s="15">
        <v>7710.38</v>
      </c>
      <c r="I2192" s="30">
        <v>488.88</v>
      </c>
      <c r="J2192" s="30">
        <v>122.22</v>
      </c>
      <c r="K2192" s="15">
        <v>1.59</v>
      </c>
      <c r="L2192" s="130">
        <v>1</v>
      </c>
    </row>
    <row r="2193" spans="1:12" x14ac:dyDescent="0.2">
      <c r="A2193" s="129">
        <v>30</v>
      </c>
      <c r="B2193" s="15" t="s">
        <v>329</v>
      </c>
      <c r="C2193" s="15">
        <v>5008</v>
      </c>
      <c r="D2193" s="15">
        <v>394000</v>
      </c>
      <c r="E2193" s="15" t="s">
        <v>466</v>
      </c>
      <c r="F2193" s="15">
        <v>277993</v>
      </c>
      <c r="G2193" s="15" t="s">
        <v>332</v>
      </c>
      <c r="H2193" s="15">
        <v>7710.38</v>
      </c>
      <c r="I2193" s="30">
        <v>209.75</v>
      </c>
      <c r="J2193" s="30">
        <v>37.020000000000003</v>
      </c>
      <c r="K2193" s="15">
        <v>0.48</v>
      </c>
      <c r="L2193" s="130">
        <v>1</v>
      </c>
    </row>
    <row r="2194" spans="1:12" x14ac:dyDescent="0.2">
      <c r="A2194" s="129">
        <v>30</v>
      </c>
      <c r="B2194" s="15" t="s">
        <v>329</v>
      </c>
      <c r="C2194" s="15">
        <v>5008</v>
      </c>
      <c r="D2194" s="15">
        <v>394000</v>
      </c>
      <c r="E2194" s="15" t="s">
        <v>466</v>
      </c>
      <c r="F2194" s="15">
        <v>277993</v>
      </c>
      <c r="G2194" s="15" t="s">
        <v>333</v>
      </c>
      <c r="H2194" s="15">
        <v>7710.38</v>
      </c>
      <c r="I2194" s="30">
        <v>259.22000000000003</v>
      </c>
      <c r="J2194" s="30">
        <v>45.75</v>
      </c>
      <c r="K2194" s="15">
        <v>0.59</v>
      </c>
      <c r="L2194" s="130">
        <v>1</v>
      </c>
    </row>
    <row r="2195" spans="1:12" x14ac:dyDescent="0.2">
      <c r="A2195" s="129">
        <v>30</v>
      </c>
      <c r="B2195" s="15" t="s">
        <v>329</v>
      </c>
      <c r="C2195" s="15">
        <v>5008</v>
      </c>
      <c r="D2195" s="15">
        <v>394000</v>
      </c>
      <c r="E2195" s="15" t="s">
        <v>466</v>
      </c>
      <c r="F2195" s="15">
        <v>277993</v>
      </c>
      <c r="G2195" s="15" t="s">
        <v>331</v>
      </c>
      <c r="H2195" s="15">
        <v>7710.38</v>
      </c>
      <c r="I2195" s="30">
        <v>209.75</v>
      </c>
      <c r="J2195" s="30">
        <v>37.020000000000003</v>
      </c>
      <c r="K2195" s="15">
        <v>0.48</v>
      </c>
      <c r="L2195" s="130">
        <v>1</v>
      </c>
    </row>
    <row r="2196" spans="1:12" x14ac:dyDescent="0.2">
      <c r="A2196" s="129">
        <v>30</v>
      </c>
      <c r="B2196" s="15" t="s">
        <v>329</v>
      </c>
      <c r="C2196" s="15">
        <v>5008</v>
      </c>
      <c r="D2196" s="15">
        <v>394000</v>
      </c>
      <c r="E2196" s="15" t="s">
        <v>466</v>
      </c>
      <c r="F2196" s="15">
        <v>277993</v>
      </c>
      <c r="G2196" s="15" t="s">
        <v>339</v>
      </c>
      <c r="H2196" s="15">
        <v>7710.38</v>
      </c>
      <c r="I2196" s="30">
        <v>259.22000000000003</v>
      </c>
      <c r="J2196" s="30">
        <v>45.75</v>
      </c>
      <c r="K2196" s="15">
        <v>0.59</v>
      </c>
      <c r="L2196" s="130">
        <v>1</v>
      </c>
    </row>
    <row r="2197" spans="1:12" x14ac:dyDescent="0.2">
      <c r="A2197" s="129">
        <v>30</v>
      </c>
      <c r="B2197" s="15" t="s">
        <v>329</v>
      </c>
      <c r="C2197" s="15">
        <v>5008</v>
      </c>
      <c r="D2197" s="15">
        <v>394000</v>
      </c>
      <c r="E2197" s="15" t="s">
        <v>466</v>
      </c>
      <c r="F2197" s="15">
        <v>277993</v>
      </c>
      <c r="G2197" s="15" t="s">
        <v>117</v>
      </c>
      <c r="H2197" s="15">
        <v>7710.38</v>
      </c>
      <c r="I2197" s="30">
        <v>519.44000000000005</v>
      </c>
      <c r="J2197" s="30">
        <v>91.67</v>
      </c>
      <c r="K2197" s="15">
        <v>1.19</v>
      </c>
      <c r="L2197" s="130">
        <v>1</v>
      </c>
    </row>
    <row r="2198" spans="1:12" x14ac:dyDescent="0.2">
      <c r="A2198" s="129">
        <v>30</v>
      </c>
      <c r="B2198" s="15" t="s">
        <v>329</v>
      </c>
      <c r="C2198" s="15">
        <v>5008</v>
      </c>
      <c r="D2198" s="15">
        <v>394000</v>
      </c>
      <c r="E2198" s="15" t="s">
        <v>466</v>
      </c>
      <c r="F2198" s="15">
        <v>278018</v>
      </c>
      <c r="G2198" s="15" t="s">
        <v>119</v>
      </c>
      <c r="H2198" s="15">
        <v>6827.57</v>
      </c>
      <c r="I2198" s="30">
        <v>488.88</v>
      </c>
      <c r="J2198" s="30">
        <v>122.22</v>
      </c>
      <c r="K2198" s="15">
        <v>1.79</v>
      </c>
      <c r="L2198" s="130">
        <v>1</v>
      </c>
    </row>
    <row r="2199" spans="1:12" x14ac:dyDescent="0.2">
      <c r="A2199" s="129">
        <v>30</v>
      </c>
      <c r="B2199" s="15" t="s">
        <v>329</v>
      </c>
      <c r="C2199" s="15">
        <v>5008</v>
      </c>
      <c r="D2199" s="15">
        <v>394000</v>
      </c>
      <c r="E2199" s="15" t="s">
        <v>466</v>
      </c>
      <c r="F2199" s="15">
        <v>278018</v>
      </c>
      <c r="G2199" s="15" t="s">
        <v>332</v>
      </c>
      <c r="H2199" s="15">
        <v>6827.57</v>
      </c>
      <c r="I2199" s="30">
        <v>209.75</v>
      </c>
      <c r="J2199" s="30">
        <v>37.020000000000003</v>
      </c>
      <c r="K2199" s="15">
        <v>0.54</v>
      </c>
      <c r="L2199" s="130">
        <v>1</v>
      </c>
    </row>
    <row r="2200" spans="1:12" x14ac:dyDescent="0.2">
      <c r="A2200" s="129">
        <v>30</v>
      </c>
      <c r="B2200" s="15" t="s">
        <v>329</v>
      </c>
      <c r="C2200" s="15">
        <v>5008</v>
      </c>
      <c r="D2200" s="15">
        <v>394000</v>
      </c>
      <c r="E2200" s="15" t="s">
        <v>466</v>
      </c>
      <c r="F2200" s="15">
        <v>278018</v>
      </c>
      <c r="G2200" s="15" t="s">
        <v>333</v>
      </c>
      <c r="H2200" s="15">
        <v>6827.57</v>
      </c>
      <c r="I2200" s="30">
        <v>259.22000000000003</v>
      </c>
      <c r="J2200" s="30">
        <v>45.75</v>
      </c>
      <c r="K2200" s="15">
        <v>0.67</v>
      </c>
      <c r="L2200" s="130">
        <v>1</v>
      </c>
    </row>
    <row r="2201" spans="1:12" x14ac:dyDescent="0.2">
      <c r="A2201" s="129">
        <v>30</v>
      </c>
      <c r="B2201" s="15" t="s">
        <v>329</v>
      </c>
      <c r="C2201" s="15">
        <v>5008</v>
      </c>
      <c r="D2201" s="15">
        <v>394000</v>
      </c>
      <c r="E2201" s="15" t="s">
        <v>466</v>
      </c>
      <c r="F2201" s="15">
        <v>278018</v>
      </c>
      <c r="G2201" s="15" t="s">
        <v>331</v>
      </c>
      <c r="H2201" s="15">
        <v>6827.57</v>
      </c>
      <c r="I2201" s="30">
        <v>209.75</v>
      </c>
      <c r="J2201" s="30">
        <v>37.020000000000003</v>
      </c>
      <c r="K2201" s="15">
        <v>0.54</v>
      </c>
      <c r="L2201" s="130">
        <v>1</v>
      </c>
    </row>
    <row r="2202" spans="1:12" x14ac:dyDescent="0.2">
      <c r="A2202" s="129">
        <v>30</v>
      </c>
      <c r="B2202" s="15" t="s">
        <v>329</v>
      </c>
      <c r="C2202" s="15">
        <v>5008</v>
      </c>
      <c r="D2202" s="15">
        <v>394000</v>
      </c>
      <c r="E2202" s="15" t="s">
        <v>466</v>
      </c>
      <c r="F2202" s="15">
        <v>278018</v>
      </c>
      <c r="G2202" s="15" t="s">
        <v>339</v>
      </c>
      <c r="H2202" s="15">
        <v>6827.57</v>
      </c>
      <c r="I2202" s="30">
        <v>259.22000000000003</v>
      </c>
      <c r="J2202" s="30">
        <v>45.75</v>
      </c>
      <c r="K2202" s="15">
        <v>0.67</v>
      </c>
      <c r="L2202" s="130">
        <v>1</v>
      </c>
    </row>
    <row r="2203" spans="1:12" x14ac:dyDescent="0.2">
      <c r="A2203" s="129">
        <v>30</v>
      </c>
      <c r="B2203" s="15" t="s">
        <v>329</v>
      </c>
      <c r="C2203" s="15">
        <v>5008</v>
      </c>
      <c r="D2203" s="15">
        <v>394000</v>
      </c>
      <c r="E2203" s="15" t="s">
        <v>466</v>
      </c>
      <c r="F2203" s="15">
        <v>278018</v>
      </c>
      <c r="G2203" s="15" t="s">
        <v>117</v>
      </c>
      <c r="H2203" s="15">
        <v>6827.57</v>
      </c>
      <c r="I2203" s="30">
        <v>519.44000000000005</v>
      </c>
      <c r="J2203" s="30">
        <v>91.67</v>
      </c>
      <c r="K2203" s="15">
        <v>1.34</v>
      </c>
      <c r="L2203" s="130">
        <v>1</v>
      </c>
    </row>
    <row r="2204" spans="1:12" x14ac:dyDescent="0.2">
      <c r="A2204" s="129">
        <v>30</v>
      </c>
      <c r="B2204" s="15" t="s">
        <v>329</v>
      </c>
      <c r="C2204" s="15">
        <v>5008</v>
      </c>
      <c r="D2204" s="15">
        <v>394000</v>
      </c>
      <c r="E2204" s="15" t="s">
        <v>466</v>
      </c>
      <c r="F2204" s="15">
        <v>278023</v>
      </c>
      <c r="G2204" s="15" t="s">
        <v>119</v>
      </c>
      <c r="H2204" s="15">
        <v>5474.25</v>
      </c>
      <c r="I2204" s="30">
        <v>488.88</v>
      </c>
      <c r="J2204" s="30">
        <v>122.22</v>
      </c>
      <c r="K2204" s="15">
        <v>2.23</v>
      </c>
      <c r="L2204" s="130">
        <v>1</v>
      </c>
    </row>
    <row r="2205" spans="1:12" x14ac:dyDescent="0.2">
      <c r="A2205" s="129">
        <v>30</v>
      </c>
      <c r="B2205" s="15" t="s">
        <v>329</v>
      </c>
      <c r="C2205" s="15">
        <v>5008</v>
      </c>
      <c r="D2205" s="15">
        <v>394000</v>
      </c>
      <c r="E2205" s="15" t="s">
        <v>466</v>
      </c>
      <c r="F2205" s="15">
        <v>278023</v>
      </c>
      <c r="G2205" s="15" t="s">
        <v>332</v>
      </c>
      <c r="H2205" s="15">
        <v>5474.25</v>
      </c>
      <c r="I2205" s="30">
        <v>209.75</v>
      </c>
      <c r="J2205" s="30">
        <v>37.020000000000003</v>
      </c>
      <c r="K2205" s="15">
        <v>0.68</v>
      </c>
      <c r="L2205" s="130">
        <v>1</v>
      </c>
    </row>
    <row r="2206" spans="1:12" x14ac:dyDescent="0.2">
      <c r="A2206" s="129">
        <v>30</v>
      </c>
      <c r="B2206" s="15" t="s">
        <v>329</v>
      </c>
      <c r="C2206" s="15">
        <v>5008</v>
      </c>
      <c r="D2206" s="15">
        <v>394000</v>
      </c>
      <c r="E2206" s="15" t="s">
        <v>466</v>
      </c>
      <c r="F2206" s="15">
        <v>278023</v>
      </c>
      <c r="G2206" s="15" t="s">
        <v>333</v>
      </c>
      <c r="H2206" s="15">
        <v>5474.25</v>
      </c>
      <c r="I2206" s="30">
        <v>259.22000000000003</v>
      </c>
      <c r="J2206" s="30">
        <v>45.75</v>
      </c>
      <c r="K2206" s="15">
        <v>0.84</v>
      </c>
      <c r="L2206" s="130">
        <v>1</v>
      </c>
    </row>
    <row r="2207" spans="1:12" x14ac:dyDescent="0.2">
      <c r="A2207" s="129">
        <v>30</v>
      </c>
      <c r="B2207" s="15" t="s">
        <v>329</v>
      </c>
      <c r="C2207" s="15">
        <v>5008</v>
      </c>
      <c r="D2207" s="15">
        <v>394000</v>
      </c>
      <c r="E2207" s="15" t="s">
        <v>466</v>
      </c>
      <c r="F2207" s="15">
        <v>278023</v>
      </c>
      <c r="G2207" s="15" t="s">
        <v>331</v>
      </c>
      <c r="H2207" s="15">
        <v>5474.25</v>
      </c>
      <c r="I2207" s="30">
        <v>209.75</v>
      </c>
      <c r="J2207" s="30">
        <v>37.020000000000003</v>
      </c>
      <c r="K2207" s="15">
        <v>0.68</v>
      </c>
      <c r="L2207" s="130">
        <v>1</v>
      </c>
    </row>
    <row r="2208" spans="1:12" x14ac:dyDescent="0.2">
      <c r="A2208" s="129">
        <v>30</v>
      </c>
      <c r="B2208" s="15" t="s">
        <v>329</v>
      </c>
      <c r="C2208" s="15">
        <v>5008</v>
      </c>
      <c r="D2208" s="15">
        <v>394000</v>
      </c>
      <c r="E2208" s="15" t="s">
        <v>466</v>
      </c>
      <c r="F2208" s="15">
        <v>278023</v>
      </c>
      <c r="G2208" s="15" t="s">
        <v>339</v>
      </c>
      <c r="H2208" s="15">
        <v>5474.25</v>
      </c>
      <c r="I2208" s="30">
        <v>259.22000000000003</v>
      </c>
      <c r="J2208" s="30">
        <v>45.75</v>
      </c>
      <c r="K2208" s="15">
        <v>0.84</v>
      </c>
      <c r="L2208" s="130">
        <v>1</v>
      </c>
    </row>
    <row r="2209" spans="1:12" x14ac:dyDescent="0.2">
      <c r="A2209" s="129">
        <v>30</v>
      </c>
      <c r="B2209" s="15" t="s">
        <v>329</v>
      </c>
      <c r="C2209" s="15">
        <v>5008</v>
      </c>
      <c r="D2209" s="15">
        <v>394000</v>
      </c>
      <c r="E2209" s="15" t="s">
        <v>466</v>
      </c>
      <c r="F2209" s="15">
        <v>278023</v>
      </c>
      <c r="G2209" s="15" t="s">
        <v>117</v>
      </c>
      <c r="H2209" s="15">
        <v>5474.25</v>
      </c>
      <c r="I2209" s="30">
        <v>519.44000000000005</v>
      </c>
      <c r="J2209" s="30">
        <v>91.67</v>
      </c>
      <c r="K2209" s="15">
        <v>1.67</v>
      </c>
      <c r="L2209" s="130">
        <v>1</v>
      </c>
    </row>
    <row r="2210" spans="1:12" x14ac:dyDescent="0.2">
      <c r="A2210" s="129">
        <v>30</v>
      </c>
      <c r="B2210" s="15" t="s">
        <v>329</v>
      </c>
      <c r="C2210" s="15">
        <v>5008</v>
      </c>
      <c r="D2210" s="15">
        <v>394000</v>
      </c>
      <c r="E2210" s="15" t="s">
        <v>466</v>
      </c>
      <c r="F2210" s="15">
        <v>278067</v>
      </c>
      <c r="G2210" s="15" t="s">
        <v>119</v>
      </c>
      <c r="H2210" s="15">
        <v>7710.38</v>
      </c>
      <c r="I2210" s="30">
        <v>488.88</v>
      </c>
      <c r="J2210" s="30">
        <v>122.22</v>
      </c>
      <c r="K2210" s="15">
        <v>1.59</v>
      </c>
      <c r="L2210" s="130">
        <v>1</v>
      </c>
    </row>
    <row r="2211" spans="1:12" x14ac:dyDescent="0.2">
      <c r="A2211" s="129">
        <v>30</v>
      </c>
      <c r="B2211" s="15" t="s">
        <v>329</v>
      </c>
      <c r="C2211" s="15">
        <v>5008</v>
      </c>
      <c r="D2211" s="15">
        <v>394000</v>
      </c>
      <c r="E2211" s="15" t="s">
        <v>466</v>
      </c>
      <c r="F2211" s="15">
        <v>278067</v>
      </c>
      <c r="G2211" s="15" t="s">
        <v>332</v>
      </c>
      <c r="H2211" s="15">
        <v>7710.38</v>
      </c>
      <c r="I2211" s="30">
        <v>209.75</v>
      </c>
      <c r="J2211" s="30">
        <v>37.020000000000003</v>
      </c>
      <c r="K2211" s="15">
        <v>0.48</v>
      </c>
      <c r="L2211" s="130">
        <v>1</v>
      </c>
    </row>
    <row r="2212" spans="1:12" x14ac:dyDescent="0.2">
      <c r="A2212" s="129">
        <v>30</v>
      </c>
      <c r="B2212" s="15" t="s">
        <v>329</v>
      </c>
      <c r="C2212" s="15">
        <v>5008</v>
      </c>
      <c r="D2212" s="15">
        <v>394000</v>
      </c>
      <c r="E2212" s="15" t="s">
        <v>466</v>
      </c>
      <c r="F2212" s="15">
        <v>278067</v>
      </c>
      <c r="G2212" s="15" t="s">
        <v>333</v>
      </c>
      <c r="H2212" s="15">
        <v>7710.38</v>
      </c>
      <c r="I2212" s="30">
        <v>259.22000000000003</v>
      </c>
      <c r="J2212" s="30">
        <v>45.75</v>
      </c>
      <c r="K2212" s="15">
        <v>0.59</v>
      </c>
      <c r="L2212" s="130">
        <v>1</v>
      </c>
    </row>
    <row r="2213" spans="1:12" x14ac:dyDescent="0.2">
      <c r="A2213" s="129">
        <v>30</v>
      </c>
      <c r="B2213" s="15" t="s">
        <v>329</v>
      </c>
      <c r="C2213" s="15">
        <v>5008</v>
      </c>
      <c r="D2213" s="15">
        <v>394000</v>
      </c>
      <c r="E2213" s="15" t="s">
        <v>466</v>
      </c>
      <c r="F2213" s="15">
        <v>278067</v>
      </c>
      <c r="G2213" s="15" t="s">
        <v>331</v>
      </c>
      <c r="H2213" s="15">
        <v>7710.38</v>
      </c>
      <c r="I2213" s="30">
        <v>209.75</v>
      </c>
      <c r="J2213" s="30">
        <v>37.020000000000003</v>
      </c>
      <c r="K2213" s="15">
        <v>0.48</v>
      </c>
      <c r="L2213" s="130">
        <v>1</v>
      </c>
    </row>
    <row r="2214" spans="1:12" x14ac:dyDescent="0.2">
      <c r="A2214" s="129">
        <v>30</v>
      </c>
      <c r="B2214" s="15" t="s">
        <v>329</v>
      </c>
      <c r="C2214" s="15">
        <v>5008</v>
      </c>
      <c r="D2214" s="15">
        <v>394000</v>
      </c>
      <c r="E2214" s="15" t="s">
        <v>466</v>
      </c>
      <c r="F2214" s="15">
        <v>278067</v>
      </c>
      <c r="G2214" s="15" t="s">
        <v>339</v>
      </c>
      <c r="H2214" s="15">
        <v>7710.38</v>
      </c>
      <c r="I2214" s="30">
        <v>259.22000000000003</v>
      </c>
      <c r="J2214" s="30">
        <v>45.75</v>
      </c>
      <c r="K2214" s="15">
        <v>0.59</v>
      </c>
      <c r="L2214" s="130">
        <v>1</v>
      </c>
    </row>
    <row r="2215" spans="1:12" x14ac:dyDescent="0.2">
      <c r="A2215" s="129">
        <v>30</v>
      </c>
      <c r="B2215" s="15" t="s">
        <v>329</v>
      </c>
      <c r="C2215" s="15">
        <v>5008</v>
      </c>
      <c r="D2215" s="15">
        <v>394000</v>
      </c>
      <c r="E2215" s="15" t="s">
        <v>466</v>
      </c>
      <c r="F2215" s="15">
        <v>278067</v>
      </c>
      <c r="G2215" s="15" t="s">
        <v>117</v>
      </c>
      <c r="H2215" s="15">
        <v>7710.38</v>
      </c>
      <c r="I2215" s="30">
        <v>519.44000000000005</v>
      </c>
      <c r="J2215" s="30">
        <v>91.67</v>
      </c>
      <c r="K2215" s="15">
        <v>1.19</v>
      </c>
      <c r="L2215" s="130">
        <v>1</v>
      </c>
    </row>
    <row r="2216" spans="1:12" x14ac:dyDescent="0.2">
      <c r="A2216" s="129">
        <v>30</v>
      </c>
      <c r="B2216" s="15" t="s">
        <v>329</v>
      </c>
      <c r="C2216" s="15">
        <v>5008</v>
      </c>
      <c r="D2216" s="15">
        <v>394000</v>
      </c>
      <c r="E2216" s="15" t="s">
        <v>466</v>
      </c>
      <c r="F2216" s="15">
        <v>278102</v>
      </c>
      <c r="G2216" s="15" t="s">
        <v>119</v>
      </c>
      <c r="H2216" s="15">
        <v>5474.25</v>
      </c>
      <c r="I2216" s="30">
        <v>488.88</v>
      </c>
      <c r="J2216" s="30">
        <v>122.22</v>
      </c>
      <c r="K2216" s="15">
        <v>2.23</v>
      </c>
      <c r="L2216" s="130">
        <v>1</v>
      </c>
    </row>
    <row r="2217" spans="1:12" x14ac:dyDescent="0.2">
      <c r="A2217" s="129">
        <v>30</v>
      </c>
      <c r="B2217" s="15" t="s">
        <v>329</v>
      </c>
      <c r="C2217" s="15">
        <v>5008</v>
      </c>
      <c r="D2217" s="15">
        <v>394000</v>
      </c>
      <c r="E2217" s="15" t="s">
        <v>466</v>
      </c>
      <c r="F2217" s="15">
        <v>278102</v>
      </c>
      <c r="G2217" s="15" t="s">
        <v>332</v>
      </c>
      <c r="H2217" s="15">
        <v>5474.25</v>
      </c>
      <c r="I2217" s="30">
        <v>209.75</v>
      </c>
      <c r="J2217" s="30">
        <v>37.020000000000003</v>
      </c>
      <c r="K2217" s="15">
        <v>0.68</v>
      </c>
      <c r="L2217" s="130">
        <v>1</v>
      </c>
    </row>
    <row r="2218" spans="1:12" x14ac:dyDescent="0.2">
      <c r="A2218" s="129">
        <v>30</v>
      </c>
      <c r="B2218" s="15" t="s">
        <v>329</v>
      </c>
      <c r="C2218" s="15">
        <v>5008</v>
      </c>
      <c r="D2218" s="15">
        <v>394000</v>
      </c>
      <c r="E2218" s="15" t="s">
        <v>466</v>
      </c>
      <c r="F2218" s="15">
        <v>278102</v>
      </c>
      <c r="G2218" s="15" t="s">
        <v>333</v>
      </c>
      <c r="H2218" s="15">
        <v>5474.25</v>
      </c>
      <c r="I2218" s="30">
        <v>259.22000000000003</v>
      </c>
      <c r="J2218" s="30">
        <v>45.75</v>
      </c>
      <c r="K2218" s="15">
        <v>0.84</v>
      </c>
      <c r="L2218" s="130">
        <v>1</v>
      </c>
    </row>
    <row r="2219" spans="1:12" x14ac:dyDescent="0.2">
      <c r="A2219" s="129">
        <v>30</v>
      </c>
      <c r="B2219" s="15" t="s">
        <v>329</v>
      </c>
      <c r="C2219" s="15">
        <v>5008</v>
      </c>
      <c r="D2219" s="15">
        <v>394000</v>
      </c>
      <c r="E2219" s="15" t="s">
        <v>466</v>
      </c>
      <c r="F2219" s="15">
        <v>278102</v>
      </c>
      <c r="G2219" s="15" t="s">
        <v>331</v>
      </c>
      <c r="H2219" s="15">
        <v>5474.25</v>
      </c>
      <c r="I2219" s="30">
        <v>209.75</v>
      </c>
      <c r="J2219" s="30">
        <v>37.020000000000003</v>
      </c>
      <c r="K2219" s="15">
        <v>0.68</v>
      </c>
      <c r="L2219" s="130">
        <v>1</v>
      </c>
    </row>
    <row r="2220" spans="1:12" x14ac:dyDescent="0.2">
      <c r="A2220" s="129">
        <v>30</v>
      </c>
      <c r="B2220" s="15" t="s">
        <v>329</v>
      </c>
      <c r="C2220" s="15">
        <v>5008</v>
      </c>
      <c r="D2220" s="15">
        <v>394000</v>
      </c>
      <c r="E2220" s="15" t="s">
        <v>466</v>
      </c>
      <c r="F2220" s="15">
        <v>278102</v>
      </c>
      <c r="G2220" s="15" t="s">
        <v>339</v>
      </c>
      <c r="H2220" s="15">
        <v>5474.25</v>
      </c>
      <c r="I2220" s="30">
        <v>259.22000000000003</v>
      </c>
      <c r="J2220" s="30">
        <v>45.75</v>
      </c>
      <c r="K2220" s="15">
        <v>0.84</v>
      </c>
      <c r="L2220" s="130">
        <v>1</v>
      </c>
    </row>
    <row r="2221" spans="1:12" x14ac:dyDescent="0.2">
      <c r="A2221" s="129">
        <v>30</v>
      </c>
      <c r="B2221" s="15" t="s">
        <v>329</v>
      </c>
      <c r="C2221" s="15">
        <v>5008</v>
      </c>
      <c r="D2221" s="15">
        <v>394000</v>
      </c>
      <c r="E2221" s="15" t="s">
        <v>466</v>
      </c>
      <c r="F2221" s="15">
        <v>278102</v>
      </c>
      <c r="G2221" s="15" t="s">
        <v>117</v>
      </c>
      <c r="H2221" s="15">
        <v>5474.25</v>
      </c>
      <c r="I2221" s="30">
        <v>519.44000000000005</v>
      </c>
      <c r="J2221" s="30">
        <v>91.67</v>
      </c>
      <c r="K2221" s="15">
        <v>1.67</v>
      </c>
      <c r="L2221" s="130">
        <v>1</v>
      </c>
    </row>
    <row r="2222" spans="1:12" x14ac:dyDescent="0.2">
      <c r="A2222" s="129">
        <v>30</v>
      </c>
      <c r="B2222" s="15" t="s">
        <v>329</v>
      </c>
      <c r="C2222" s="15">
        <v>5008</v>
      </c>
      <c r="D2222" s="15">
        <v>394000</v>
      </c>
      <c r="E2222" s="15" t="s">
        <v>466</v>
      </c>
      <c r="F2222" s="15">
        <v>278103</v>
      </c>
      <c r="G2222" s="15" t="s">
        <v>119</v>
      </c>
      <c r="H2222" s="15">
        <v>7710.38</v>
      </c>
      <c r="I2222" s="30">
        <v>488.88</v>
      </c>
      <c r="J2222" s="30">
        <v>122.22</v>
      </c>
      <c r="K2222" s="15">
        <v>1.59</v>
      </c>
      <c r="L2222" s="130">
        <v>1</v>
      </c>
    </row>
    <row r="2223" spans="1:12" x14ac:dyDescent="0.2">
      <c r="A2223" s="129">
        <v>30</v>
      </c>
      <c r="B2223" s="15" t="s">
        <v>329</v>
      </c>
      <c r="C2223" s="15">
        <v>5008</v>
      </c>
      <c r="D2223" s="15">
        <v>394000</v>
      </c>
      <c r="E2223" s="15" t="s">
        <v>466</v>
      </c>
      <c r="F2223" s="15">
        <v>278103</v>
      </c>
      <c r="G2223" s="15" t="s">
        <v>332</v>
      </c>
      <c r="H2223" s="15">
        <v>7710.38</v>
      </c>
      <c r="I2223" s="30">
        <v>209.75</v>
      </c>
      <c r="J2223" s="30">
        <v>37.020000000000003</v>
      </c>
      <c r="K2223" s="15">
        <v>0.48</v>
      </c>
      <c r="L2223" s="130">
        <v>1</v>
      </c>
    </row>
    <row r="2224" spans="1:12" x14ac:dyDescent="0.2">
      <c r="A2224" s="129">
        <v>30</v>
      </c>
      <c r="B2224" s="15" t="s">
        <v>329</v>
      </c>
      <c r="C2224" s="15">
        <v>5008</v>
      </c>
      <c r="D2224" s="15">
        <v>394000</v>
      </c>
      <c r="E2224" s="15" t="s">
        <v>466</v>
      </c>
      <c r="F2224" s="15">
        <v>278103</v>
      </c>
      <c r="G2224" s="15" t="s">
        <v>333</v>
      </c>
      <c r="H2224" s="15">
        <v>7710.38</v>
      </c>
      <c r="I2224" s="30">
        <v>259.22000000000003</v>
      </c>
      <c r="J2224" s="30">
        <v>45.75</v>
      </c>
      <c r="K2224" s="15">
        <v>0.59</v>
      </c>
      <c r="L2224" s="130">
        <v>1</v>
      </c>
    </row>
    <row r="2225" spans="1:12" x14ac:dyDescent="0.2">
      <c r="A2225" s="129">
        <v>30</v>
      </c>
      <c r="B2225" s="15" t="s">
        <v>329</v>
      </c>
      <c r="C2225" s="15">
        <v>5008</v>
      </c>
      <c r="D2225" s="15">
        <v>394000</v>
      </c>
      <c r="E2225" s="15" t="s">
        <v>466</v>
      </c>
      <c r="F2225" s="15">
        <v>278103</v>
      </c>
      <c r="G2225" s="15" t="s">
        <v>331</v>
      </c>
      <c r="H2225" s="15">
        <v>7710.38</v>
      </c>
      <c r="I2225" s="30">
        <v>209.75</v>
      </c>
      <c r="J2225" s="30">
        <v>37.020000000000003</v>
      </c>
      <c r="K2225" s="15">
        <v>0.48</v>
      </c>
      <c r="L2225" s="130">
        <v>1</v>
      </c>
    </row>
    <row r="2226" spans="1:12" x14ac:dyDescent="0.2">
      <c r="A2226" s="129">
        <v>30</v>
      </c>
      <c r="B2226" s="15" t="s">
        <v>329</v>
      </c>
      <c r="C2226" s="15">
        <v>5008</v>
      </c>
      <c r="D2226" s="15">
        <v>394000</v>
      </c>
      <c r="E2226" s="15" t="s">
        <v>466</v>
      </c>
      <c r="F2226" s="15">
        <v>278103</v>
      </c>
      <c r="G2226" s="15" t="s">
        <v>339</v>
      </c>
      <c r="H2226" s="15">
        <v>7710.38</v>
      </c>
      <c r="I2226" s="30">
        <v>259.22000000000003</v>
      </c>
      <c r="J2226" s="30">
        <v>45.75</v>
      </c>
      <c r="K2226" s="15">
        <v>0.59</v>
      </c>
      <c r="L2226" s="130">
        <v>1</v>
      </c>
    </row>
    <row r="2227" spans="1:12" x14ac:dyDescent="0.2">
      <c r="A2227" s="129">
        <v>30</v>
      </c>
      <c r="B2227" s="15" t="s">
        <v>329</v>
      </c>
      <c r="C2227" s="15">
        <v>5008</v>
      </c>
      <c r="D2227" s="15">
        <v>394000</v>
      </c>
      <c r="E2227" s="15" t="s">
        <v>466</v>
      </c>
      <c r="F2227" s="15">
        <v>278103</v>
      </c>
      <c r="G2227" s="15" t="s">
        <v>117</v>
      </c>
      <c r="H2227" s="15">
        <v>7710.38</v>
      </c>
      <c r="I2227" s="30">
        <v>519.44000000000005</v>
      </c>
      <c r="J2227" s="30">
        <v>91.67</v>
      </c>
      <c r="K2227" s="15">
        <v>1.19</v>
      </c>
      <c r="L2227" s="130">
        <v>1</v>
      </c>
    </row>
    <row r="2228" spans="1:12" x14ac:dyDescent="0.2">
      <c r="A2228" s="129">
        <v>30</v>
      </c>
      <c r="B2228" s="15" t="s">
        <v>329</v>
      </c>
      <c r="C2228" s="15">
        <v>5008</v>
      </c>
      <c r="D2228" s="15">
        <v>34031</v>
      </c>
      <c r="E2228" s="15" t="s">
        <v>396</v>
      </c>
      <c r="F2228" s="15">
        <v>278098</v>
      </c>
      <c r="G2228" s="15" t="s">
        <v>123</v>
      </c>
      <c r="H2228" s="15">
        <v>24873.93</v>
      </c>
      <c r="I2228" s="30">
        <v>649.94000000000005</v>
      </c>
      <c r="J2228" s="30">
        <v>72.22</v>
      </c>
      <c r="K2228" s="15">
        <v>0.28999999999999998</v>
      </c>
      <c r="L2228" s="130">
        <v>3</v>
      </c>
    </row>
    <row r="2229" spans="1:12" x14ac:dyDescent="0.2">
      <c r="A2229" s="129">
        <v>30</v>
      </c>
      <c r="B2229" s="15" t="s">
        <v>329</v>
      </c>
      <c r="C2229" s="15">
        <v>5008</v>
      </c>
      <c r="D2229" s="15">
        <v>34031</v>
      </c>
      <c r="E2229" s="15" t="s">
        <v>396</v>
      </c>
      <c r="F2229" s="15">
        <v>278098</v>
      </c>
      <c r="G2229" s="15" t="s">
        <v>131</v>
      </c>
      <c r="H2229" s="15">
        <v>24873.93</v>
      </c>
      <c r="I2229" s="30">
        <v>649.94000000000005</v>
      </c>
      <c r="J2229" s="30">
        <v>72.22</v>
      </c>
      <c r="K2229" s="15">
        <v>0.28999999999999998</v>
      </c>
      <c r="L2229" s="130">
        <v>3</v>
      </c>
    </row>
    <row r="2230" spans="1:12" x14ac:dyDescent="0.2">
      <c r="A2230" s="129">
        <v>30</v>
      </c>
      <c r="B2230" s="15" t="s">
        <v>329</v>
      </c>
      <c r="C2230" s="15">
        <v>5008</v>
      </c>
      <c r="D2230" s="15">
        <v>34031</v>
      </c>
      <c r="E2230" s="15" t="s">
        <v>396</v>
      </c>
      <c r="F2230" s="15">
        <v>278098</v>
      </c>
      <c r="G2230" s="15" t="s">
        <v>331</v>
      </c>
      <c r="H2230" s="15">
        <v>24873.93</v>
      </c>
      <c r="I2230" s="30">
        <v>1946.16</v>
      </c>
      <c r="J2230" s="30">
        <v>216.24</v>
      </c>
      <c r="K2230" s="15">
        <v>0.87</v>
      </c>
      <c r="L2230" s="130">
        <v>10</v>
      </c>
    </row>
    <row r="2231" spans="1:12" x14ac:dyDescent="0.2">
      <c r="A2231" s="129">
        <v>30</v>
      </c>
      <c r="B2231" s="15" t="s">
        <v>329</v>
      </c>
      <c r="C2231" s="15">
        <v>5008</v>
      </c>
      <c r="D2231" s="15">
        <v>34031</v>
      </c>
      <c r="E2231" s="15" t="s">
        <v>396</v>
      </c>
      <c r="F2231" s="15">
        <v>278098</v>
      </c>
      <c r="G2231" s="15" t="s">
        <v>332</v>
      </c>
      <c r="H2231" s="15">
        <v>24873.93</v>
      </c>
      <c r="I2231" s="30">
        <v>973.08</v>
      </c>
      <c r="J2231" s="30">
        <v>108.12</v>
      </c>
      <c r="K2231" s="15">
        <v>0.43</v>
      </c>
      <c r="L2231" s="130">
        <v>5</v>
      </c>
    </row>
    <row r="2232" spans="1:12" x14ac:dyDescent="0.2">
      <c r="A2232" s="129">
        <v>30</v>
      </c>
      <c r="B2232" s="15" t="s">
        <v>329</v>
      </c>
      <c r="C2232" s="15">
        <v>5008</v>
      </c>
      <c r="D2232" s="15">
        <v>34031</v>
      </c>
      <c r="E2232" s="15" t="s">
        <v>396</v>
      </c>
      <c r="F2232" s="15">
        <v>278098</v>
      </c>
      <c r="G2232" s="15" t="s">
        <v>333</v>
      </c>
      <c r="H2232" s="15">
        <v>24873.93</v>
      </c>
      <c r="I2232" s="30">
        <v>2405.16</v>
      </c>
      <c r="J2232" s="30">
        <v>267.24</v>
      </c>
      <c r="K2232" s="15">
        <v>1.07</v>
      </c>
      <c r="L2232" s="130">
        <v>10</v>
      </c>
    </row>
    <row r="2233" spans="1:12" x14ac:dyDescent="0.2">
      <c r="A2233" s="129">
        <v>30</v>
      </c>
      <c r="B2233" s="15" t="s">
        <v>329</v>
      </c>
      <c r="C2233" s="15">
        <v>5008</v>
      </c>
      <c r="D2233" s="15">
        <v>21033</v>
      </c>
      <c r="E2233" s="15" t="s">
        <v>378</v>
      </c>
      <c r="F2233" s="15">
        <v>275796</v>
      </c>
      <c r="G2233" s="15" t="s">
        <v>331</v>
      </c>
      <c r="H2233" s="15">
        <v>19952.21</v>
      </c>
      <c r="I2233" s="30">
        <v>179.93</v>
      </c>
      <c r="J2233" s="30">
        <v>19.989999999999998</v>
      </c>
      <c r="K2233" s="15">
        <v>0.1</v>
      </c>
      <c r="L2233" s="130">
        <v>1</v>
      </c>
    </row>
    <row r="2234" spans="1:12" x14ac:dyDescent="0.2">
      <c r="A2234" s="129">
        <v>30</v>
      </c>
      <c r="B2234" s="15" t="s">
        <v>329</v>
      </c>
      <c r="C2234" s="15">
        <v>5008</v>
      </c>
      <c r="D2234" s="15">
        <v>21033</v>
      </c>
      <c r="E2234" s="15" t="s">
        <v>378</v>
      </c>
      <c r="F2234" s="15">
        <v>275796</v>
      </c>
      <c r="G2234" s="15" t="s">
        <v>332</v>
      </c>
      <c r="H2234" s="15">
        <v>19952.21</v>
      </c>
      <c r="I2234" s="30">
        <v>179.93</v>
      </c>
      <c r="J2234" s="30">
        <v>19.989999999999998</v>
      </c>
      <c r="K2234" s="15">
        <v>0.1</v>
      </c>
      <c r="L2234" s="130">
        <v>1</v>
      </c>
    </row>
    <row r="2235" spans="1:12" x14ac:dyDescent="0.2">
      <c r="A2235" s="129">
        <v>30</v>
      </c>
      <c r="B2235" s="15" t="s">
        <v>329</v>
      </c>
      <c r="C2235" s="15">
        <v>5008</v>
      </c>
      <c r="D2235" s="15">
        <v>21033</v>
      </c>
      <c r="E2235" s="15" t="s">
        <v>378</v>
      </c>
      <c r="F2235" s="15">
        <v>275797</v>
      </c>
      <c r="G2235" s="15" t="s">
        <v>331</v>
      </c>
      <c r="H2235" s="15">
        <v>9849.2199999999993</v>
      </c>
      <c r="I2235" s="30">
        <v>179.93</v>
      </c>
      <c r="J2235" s="30">
        <v>19.989999999999998</v>
      </c>
      <c r="K2235" s="15">
        <v>0.2</v>
      </c>
      <c r="L2235" s="130">
        <v>1</v>
      </c>
    </row>
    <row r="2236" spans="1:12" x14ac:dyDescent="0.2">
      <c r="A2236" s="129">
        <v>30</v>
      </c>
      <c r="B2236" s="15" t="s">
        <v>329</v>
      </c>
      <c r="C2236" s="15">
        <v>5008</v>
      </c>
      <c r="D2236" s="15">
        <v>21033</v>
      </c>
      <c r="E2236" s="15" t="s">
        <v>378</v>
      </c>
      <c r="F2236" s="15">
        <v>275797</v>
      </c>
      <c r="G2236" s="15" t="s">
        <v>332</v>
      </c>
      <c r="H2236" s="15">
        <v>9849.2199999999993</v>
      </c>
      <c r="I2236" s="30">
        <v>179.93</v>
      </c>
      <c r="J2236" s="30">
        <v>19.989999999999998</v>
      </c>
      <c r="K2236" s="15">
        <v>0.2</v>
      </c>
      <c r="L2236" s="130">
        <v>1</v>
      </c>
    </row>
    <row r="2237" spans="1:12" x14ac:dyDescent="0.2">
      <c r="A2237" s="129">
        <v>30</v>
      </c>
      <c r="B2237" s="15" t="s">
        <v>329</v>
      </c>
      <c r="C2237" s="15">
        <v>5008</v>
      </c>
      <c r="D2237" s="15">
        <v>21033</v>
      </c>
      <c r="E2237" s="15" t="s">
        <v>378</v>
      </c>
      <c r="F2237" s="15">
        <v>275797</v>
      </c>
      <c r="G2237" s="15" t="s">
        <v>127</v>
      </c>
      <c r="H2237" s="15">
        <v>9849.2199999999993</v>
      </c>
      <c r="I2237" s="30">
        <v>189.11</v>
      </c>
      <c r="J2237" s="30">
        <v>21.01</v>
      </c>
      <c r="K2237" s="15">
        <v>0.21</v>
      </c>
      <c r="L2237" s="130">
        <v>1</v>
      </c>
    </row>
    <row r="2238" spans="1:12" x14ac:dyDescent="0.2">
      <c r="A2238" s="129">
        <v>30</v>
      </c>
      <c r="B2238" s="15" t="s">
        <v>329</v>
      </c>
      <c r="C2238" s="15">
        <v>5008</v>
      </c>
      <c r="D2238" s="15">
        <v>21033</v>
      </c>
      <c r="E2238" s="15" t="s">
        <v>378</v>
      </c>
      <c r="F2238" s="15">
        <v>275797</v>
      </c>
      <c r="G2238" s="15" t="s">
        <v>339</v>
      </c>
      <c r="H2238" s="15">
        <v>9849.2199999999993</v>
      </c>
      <c r="I2238" s="30">
        <v>216.65</v>
      </c>
      <c r="J2238" s="30">
        <v>24.07</v>
      </c>
      <c r="K2238" s="15">
        <v>0.24</v>
      </c>
      <c r="L2238" s="130">
        <v>1</v>
      </c>
    </row>
    <row r="2239" spans="1:12" x14ac:dyDescent="0.2">
      <c r="A2239" s="129">
        <v>30</v>
      </c>
      <c r="B2239" s="15" t="s">
        <v>329</v>
      </c>
      <c r="C2239" s="15">
        <v>5008</v>
      </c>
      <c r="D2239" s="15">
        <v>21033</v>
      </c>
      <c r="E2239" s="15" t="s">
        <v>378</v>
      </c>
      <c r="F2239" s="15">
        <v>275797</v>
      </c>
      <c r="G2239" s="15" t="s">
        <v>111</v>
      </c>
      <c r="H2239" s="15">
        <v>9849.2199999999993</v>
      </c>
      <c r="I2239" s="30">
        <v>133.11000000000001</v>
      </c>
      <c r="J2239" s="30">
        <v>14.79</v>
      </c>
      <c r="K2239" s="15">
        <v>0.15</v>
      </c>
      <c r="L2239" s="130">
        <v>1</v>
      </c>
    </row>
    <row r="2240" spans="1:12" x14ac:dyDescent="0.2">
      <c r="A2240" s="129">
        <v>30</v>
      </c>
      <c r="B2240" s="15" t="s">
        <v>329</v>
      </c>
      <c r="C2240" s="15">
        <v>5008</v>
      </c>
      <c r="D2240" s="15">
        <v>21033</v>
      </c>
      <c r="E2240" s="15" t="s">
        <v>378</v>
      </c>
      <c r="F2240" s="15">
        <v>276593</v>
      </c>
      <c r="G2240" s="15" t="s">
        <v>333</v>
      </c>
      <c r="H2240" s="15">
        <v>698.41</v>
      </c>
      <c r="I2240" s="30">
        <v>216.65</v>
      </c>
      <c r="J2240" s="30">
        <v>24.07</v>
      </c>
      <c r="K2240" s="15">
        <v>3.45</v>
      </c>
      <c r="L2240" s="130">
        <v>1</v>
      </c>
    </row>
    <row r="2241" spans="1:12" x14ac:dyDescent="0.2">
      <c r="A2241" s="129">
        <v>30</v>
      </c>
      <c r="B2241" s="15" t="s">
        <v>329</v>
      </c>
      <c r="C2241" s="15">
        <v>5008</v>
      </c>
      <c r="D2241" s="15">
        <v>13013</v>
      </c>
      <c r="E2241" s="15" t="s">
        <v>355</v>
      </c>
      <c r="F2241" s="15">
        <v>275195</v>
      </c>
      <c r="G2241" s="15" t="s">
        <v>331</v>
      </c>
      <c r="H2241" s="15">
        <v>5056.3999999999996</v>
      </c>
      <c r="I2241" s="30">
        <v>179.92</v>
      </c>
      <c r="J2241" s="30">
        <v>55.27</v>
      </c>
      <c r="K2241" s="15">
        <v>1.0900000000000001</v>
      </c>
      <c r="L2241" s="130">
        <v>1</v>
      </c>
    </row>
    <row r="2242" spans="1:12" x14ac:dyDescent="0.2">
      <c r="A2242" s="129">
        <v>30</v>
      </c>
      <c r="B2242" s="15" t="s">
        <v>329</v>
      </c>
      <c r="C2242" s="15">
        <v>5008</v>
      </c>
      <c r="D2242" s="15">
        <v>13013</v>
      </c>
      <c r="E2242" s="15" t="s">
        <v>355</v>
      </c>
      <c r="F2242" s="15">
        <v>276671</v>
      </c>
      <c r="G2242" s="15" t="s">
        <v>332</v>
      </c>
      <c r="H2242" s="15">
        <v>5599.2</v>
      </c>
      <c r="I2242" s="30">
        <v>179.92</v>
      </c>
      <c r="J2242" s="30">
        <v>55.27</v>
      </c>
      <c r="K2242" s="15">
        <v>0.99</v>
      </c>
      <c r="L2242" s="130">
        <v>1</v>
      </c>
    </row>
    <row r="2243" spans="1:12" x14ac:dyDescent="0.2">
      <c r="A2243" s="129">
        <v>30</v>
      </c>
      <c r="B2243" s="15" t="s">
        <v>329</v>
      </c>
      <c r="C2243" s="15">
        <v>5008</v>
      </c>
      <c r="D2243" s="15">
        <v>9156</v>
      </c>
      <c r="E2243" s="15" t="s">
        <v>352</v>
      </c>
      <c r="F2243" s="15">
        <v>276742</v>
      </c>
      <c r="G2243" s="15" t="s">
        <v>123</v>
      </c>
      <c r="H2243" s="15">
        <v>67560.460000000006</v>
      </c>
      <c r="I2243" s="30">
        <v>2166.48</v>
      </c>
      <c r="J2243" s="30">
        <v>240.72</v>
      </c>
      <c r="K2243" s="15">
        <v>0.36</v>
      </c>
      <c r="L2243" s="130">
        <v>10</v>
      </c>
    </row>
    <row r="2244" spans="1:12" x14ac:dyDescent="0.2">
      <c r="A2244" s="129">
        <v>30</v>
      </c>
      <c r="B2244" s="15" t="s">
        <v>329</v>
      </c>
      <c r="C2244" s="15">
        <v>5008</v>
      </c>
      <c r="D2244" s="15">
        <v>9156</v>
      </c>
      <c r="E2244" s="15" t="s">
        <v>352</v>
      </c>
      <c r="F2244" s="15">
        <v>276742</v>
      </c>
      <c r="G2244" s="15" t="s">
        <v>131</v>
      </c>
      <c r="H2244" s="15">
        <v>67560.460000000006</v>
      </c>
      <c r="I2244" s="30">
        <v>433.3</v>
      </c>
      <c r="J2244" s="30">
        <v>48.14</v>
      </c>
      <c r="K2244" s="15">
        <v>7.0000000000000007E-2</v>
      </c>
      <c r="L2244" s="130">
        <v>2</v>
      </c>
    </row>
    <row r="2245" spans="1:12" x14ac:dyDescent="0.2">
      <c r="A2245" s="129">
        <v>30</v>
      </c>
      <c r="B2245" s="15" t="s">
        <v>329</v>
      </c>
      <c r="C2245" s="15">
        <v>5008</v>
      </c>
      <c r="D2245" s="15">
        <v>9156</v>
      </c>
      <c r="E2245" s="15" t="s">
        <v>352</v>
      </c>
      <c r="F2245" s="15">
        <v>276742</v>
      </c>
      <c r="G2245" s="15" t="s">
        <v>331</v>
      </c>
      <c r="H2245" s="15">
        <v>67560.460000000006</v>
      </c>
      <c r="I2245" s="30">
        <v>3892.32</v>
      </c>
      <c r="J2245" s="30">
        <v>432.48</v>
      </c>
      <c r="K2245" s="15">
        <v>0.64</v>
      </c>
      <c r="L2245" s="130">
        <v>20</v>
      </c>
    </row>
    <row r="2246" spans="1:12" x14ac:dyDescent="0.2">
      <c r="A2246" s="129">
        <v>30</v>
      </c>
      <c r="B2246" s="15" t="s">
        <v>329</v>
      </c>
      <c r="C2246" s="15">
        <v>5008</v>
      </c>
      <c r="D2246" s="15">
        <v>9156</v>
      </c>
      <c r="E2246" s="15" t="s">
        <v>352</v>
      </c>
      <c r="F2246" s="15">
        <v>276742</v>
      </c>
      <c r="G2246" s="15" t="s">
        <v>332</v>
      </c>
      <c r="H2246" s="15">
        <v>67560.460000000006</v>
      </c>
      <c r="I2246" s="30">
        <v>1946.16</v>
      </c>
      <c r="J2246" s="30">
        <v>216.24</v>
      </c>
      <c r="K2246" s="15">
        <v>0.32</v>
      </c>
      <c r="L2246" s="130">
        <v>10</v>
      </c>
    </row>
    <row r="2247" spans="1:12" x14ac:dyDescent="0.2">
      <c r="A2247" s="129">
        <v>30</v>
      </c>
      <c r="B2247" s="15" t="s">
        <v>329</v>
      </c>
      <c r="C2247" s="15">
        <v>5008</v>
      </c>
      <c r="D2247" s="15">
        <v>9156</v>
      </c>
      <c r="E2247" s="15" t="s">
        <v>352</v>
      </c>
      <c r="F2247" s="15">
        <v>276742</v>
      </c>
      <c r="G2247" s="15" t="s">
        <v>333</v>
      </c>
      <c r="H2247" s="15">
        <v>67560.460000000006</v>
      </c>
      <c r="I2247" s="30">
        <v>2405.16</v>
      </c>
      <c r="J2247" s="30">
        <v>267.24</v>
      </c>
      <c r="K2247" s="15">
        <v>0.4</v>
      </c>
      <c r="L2247" s="130">
        <v>10</v>
      </c>
    </row>
    <row r="2248" spans="1:12" x14ac:dyDescent="0.2">
      <c r="A2248" s="129">
        <v>30</v>
      </c>
      <c r="B2248" s="15" t="s">
        <v>329</v>
      </c>
      <c r="C2248" s="15">
        <v>5008</v>
      </c>
      <c r="D2248" s="15">
        <v>9156</v>
      </c>
      <c r="E2248" s="15" t="s">
        <v>352</v>
      </c>
      <c r="F2248" s="15">
        <v>276742</v>
      </c>
      <c r="G2248" s="15" t="s">
        <v>111</v>
      </c>
      <c r="H2248" s="15">
        <v>67560.460000000006</v>
      </c>
      <c r="I2248" s="30">
        <v>1331.1</v>
      </c>
      <c r="J2248" s="30">
        <v>147.9</v>
      </c>
      <c r="K2248" s="15">
        <v>0.22</v>
      </c>
      <c r="L2248" s="130">
        <v>10</v>
      </c>
    </row>
    <row r="2249" spans="1:12" x14ac:dyDescent="0.2">
      <c r="A2249" s="129">
        <v>30</v>
      </c>
      <c r="B2249" s="15" t="s">
        <v>329</v>
      </c>
      <c r="C2249" s="15">
        <v>5008</v>
      </c>
      <c r="D2249" s="15">
        <v>9156</v>
      </c>
      <c r="E2249" s="15" t="s">
        <v>352</v>
      </c>
      <c r="F2249" s="15">
        <v>278043</v>
      </c>
      <c r="G2249" s="15" t="s">
        <v>331</v>
      </c>
      <c r="H2249" s="15">
        <v>32075.1</v>
      </c>
      <c r="I2249" s="30">
        <v>973.08</v>
      </c>
      <c r="J2249" s="30">
        <v>298.92</v>
      </c>
      <c r="K2249" s="15">
        <v>0.93</v>
      </c>
      <c r="L2249" s="130">
        <v>5</v>
      </c>
    </row>
    <row r="2250" spans="1:12" x14ac:dyDescent="0.2">
      <c r="A2250" s="129">
        <v>30</v>
      </c>
      <c r="B2250" s="15" t="s">
        <v>329</v>
      </c>
      <c r="C2250" s="15">
        <v>5008</v>
      </c>
      <c r="D2250" s="15">
        <v>9156</v>
      </c>
      <c r="E2250" s="15" t="s">
        <v>352</v>
      </c>
      <c r="F2250" s="15">
        <v>278043</v>
      </c>
      <c r="G2250" s="15" t="s">
        <v>332</v>
      </c>
      <c r="H2250" s="15">
        <v>32075.1</v>
      </c>
      <c r="I2250" s="30">
        <v>583.84</v>
      </c>
      <c r="J2250" s="30">
        <v>179.35</v>
      </c>
      <c r="K2250" s="15">
        <v>0.56000000000000005</v>
      </c>
      <c r="L2250" s="130">
        <v>3</v>
      </c>
    </row>
    <row r="2251" spans="1:12" x14ac:dyDescent="0.2">
      <c r="A2251" s="129">
        <v>30</v>
      </c>
      <c r="B2251" s="15" t="s">
        <v>329</v>
      </c>
      <c r="C2251" s="15">
        <v>5008</v>
      </c>
      <c r="D2251" s="15">
        <v>9156</v>
      </c>
      <c r="E2251" s="15" t="s">
        <v>352</v>
      </c>
      <c r="F2251" s="15">
        <v>278043</v>
      </c>
      <c r="G2251" s="15" t="s">
        <v>333</v>
      </c>
      <c r="H2251" s="15">
        <v>32075.1</v>
      </c>
      <c r="I2251" s="30">
        <v>481.03</v>
      </c>
      <c r="J2251" s="30">
        <v>147.76</v>
      </c>
      <c r="K2251" s="15">
        <v>0.46</v>
      </c>
      <c r="L2251" s="130">
        <v>2</v>
      </c>
    </row>
    <row r="2252" spans="1:12" x14ac:dyDescent="0.2">
      <c r="A2252" s="129">
        <v>30</v>
      </c>
      <c r="B2252" s="15" t="s">
        <v>329</v>
      </c>
      <c r="C2252" s="15">
        <v>5008</v>
      </c>
      <c r="D2252" s="15">
        <v>9156</v>
      </c>
      <c r="E2252" s="15" t="s">
        <v>352</v>
      </c>
      <c r="F2252" s="15">
        <v>278043</v>
      </c>
      <c r="G2252" s="15" t="s">
        <v>111</v>
      </c>
      <c r="H2252" s="15">
        <v>32075.1</v>
      </c>
      <c r="I2252" s="30">
        <v>1331.1</v>
      </c>
      <c r="J2252" s="30">
        <v>408.9</v>
      </c>
      <c r="K2252" s="15">
        <v>1.27</v>
      </c>
      <c r="L2252" s="130">
        <v>10</v>
      </c>
    </row>
    <row r="2253" spans="1:12" x14ac:dyDescent="0.2">
      <c r="A2253" s="129">
        <v>30</v>
      </c>
      <c r="B2253" s="15" t="s">
        <v>329</v>
      </c>
      <c r="C2253" s="15">
        <v>5008</v>
      </c>
      <c r="D2253" s="15">
        <v>34030</v>
      </c>
      <c r="E2253" s="15" t="s">
        <v>395</v>
      </c>
      <c r="F2253" s="15">
        <v>277296</v>
      </c>
      <c r="G2253" s="15" t="s">
        <v>331</v>
      </c>
      <c r="H2253" s="15">
        <v>60967.26</v>
      </c>
      <c r="I2253" s="30">
        <v>1946.16</v>
      </c>
      <c r="J2253" s="30">
        <v>216.24</v>
      </c>
      <c r="K2253" s="15">
        <v>0.35</v>
      </c>
      <c r="L2253" s="130">
        <v>10</v>
      </c>
    </row>
    <row r="2254" spans="1:12" x14ac:dyDescent="0.2">
      <c r="A2254" s="129">
        <v>30</v>
      </c>
      <c r="B2254" s="15" t="s">
        <v>329</v>
      </c>
      <c r="C2254" s="15">
        <v>5008</v>
      </c>
      <c r="D2254" s="15">
        <v>34030</v>
      </c>
      <c r="E2254" s="15" t="s">
        <v>395</v>
      </c>
      <c r="F2254" s="15">
        <v>277296</v>
      </c>
      <c r="G2254" s="15" t="s">
        <v>332</v>
      </c>
      <c r="H2254" s="15">
        <v>60967.26</v>
      </c>
      <c r="I2254" s="30">
        <v>1946.16</v>
      </c>
      <c r="J2254" s="30">
        <v>216.24</v>
      </c>
      <c r="K2254" s="15">
        <v>0.35</v>
      </c>
      <c r="L2254" s="130">
        <v>10</v>
      </c>
    </row>
    <row r="2255" spans="1:12" x14ac:dyDescent="0.2">
      <c r="A2255" s="129">
        <v>30</v>
      </c>
      <c r="B2255" s="15" t="s">
        <v>329</v>
      </c>
      <c r="C2255" s="15">
        <v>5008</v>
      </c>
      <c r="D2255" s="15">
        <v>34030</v>
      </c>
      <c r="E2255" s="15" t="s">
        <v>395</v>
      </c>
      <c r="F2255" s="15">
        <v>277296</v>
      </c>
      <c r="G2255" s="15" t="s">
        <v>339</v>
      </c>
      <c r="H2255" s="15">
        <v>60967.26</v>
      </c>
      <c r="I2255" s="30">
        <v>2405.16</v>
      </c>
      <c r="J2255" s="30">
        <v>267.24</v>
      </c>
      <c r="K2255" s="15">
        <v>0.44</v>
      </c>
      <c r="L2255" s="130">
        <v>10</v>
      </c>
    </row>
    <row r="2256" spans="1:12" x14ac:dyDescent="0.2">
      <c r="A2256" s="129">
        <v>30</v>
      </c>
      <c r="B2256" s="15" t="s">
        <v>329</v>
      </c>
      <c r="C2256" s="15">
        <v>5008</v>
      </c>
      <c r="D2256" s="15">
        <v>34030</v>
      </c>
      <c r="E2256" s="15" t="s">
        <v>395</v>
      </c>
      <c r="F2256" s="15">
        <v>277296</v>
      </c>
      <c r="G2256" s="15" t="s">
        <v>333</v>
      </c>
      <c r="H2256" s="15">
        <v>60967.26</v>
      </c>
      <c r="I2256" s="30">
        <v>2405.16</v>
      </c>
      <c r="J2256" s="30">
        <v>267.24</v>
      </c>
      <c r="K2256" s="15">
        <v>0.44</v>
      </c>
      <c r="L2256" s="130">
        <v>10</v>
      </c>
    </row>
    <row r="2257" spans="1:12" x14ac:dyDescent="0.2">
      <c r="A2257" s="129">
        <v>30</v>
      </c>
      <c r="B2257" s="15" t="s">
        <v>329</v>
      </c>
      <c r="C2257" s="15">
        <v>5008</v>
      </c>
      <c r="D2257" s="15">
        <v>30137</v>
      </c>
      <c r="E2257" s="15" t="s">
        <v>392</v>
      </c>
      <c r="F2257" s="15">
        <v>274721</v>
      </c>
      <c r="G2257" s="15" t="s">
        <v>333</v>
      </c>
      <c r="H2257" s="15">
        <v>49642.41</v>
      </c>
      <c r="I2257" s="30">
        <v>1083.24</v>
      </c>
      <c r="J2257" s="30">
        <v>120.36</v>
      </c>
      <c r="K2257" s="15">
        <v>0.24</v>
      </c>
      <c r="L2257" s="130">
        <v>5</v>
      </c>
    </row>
    <row r="2258" spans="1:12" x14ac:dyDescent="0.2">
      <c r="A2258" s="129">
        <v>30</v>
      </c>
      <c r="B2258" s="15" t="s">
        <v>329</v>
      </c>
      <c r="C2258" s="15">
        <v>5008</v>
      </c>
      <c r="D2258" s="15">
        <v>19126</v>
      </c>
      <c r="E2258" s="15" t="s">
        <v>369</v>
      </c>
      <c r="F2258" s="15">
        <v>275271</v>
      </c>
      <c r="G2258" s="15" t="s">
        <v>331</v>
      </c>
      <c r="H2258" s="15">
        <v>4913.1099999999997</v>
      </c>
      <c r="I2258" s="30">
        <v>1799.28</v>
      </c>
      <c r="J2258" s="30">
        <v>199.92</v>
      </c>
      <c r="K2258" s="15">
        <v>4.07</v>
      </c>
      <c r="L2258" s="130">
        <v>10</v>
      </c>
    </row>
    <row r="2259" spans="1:12" x14ac:dyDescent="0.2">
      <c r="A2259" s="129">
        <v>30</v>
      </c>
      <c r="B2259" s="15" t="s">
        <v>329</v>
      </c>
      <c r="C2259" s="15">
        <v>5008</v>
      </c>
      <c r="D2259" s="15">
        <v>14018</v>
      </c>
      <c r="E2259" s="15" t="s">
        <v>356</v>
      </c>
      <c r="F2259" s="15">
        <v>275240</v>
      </c>
      <c r="G2259" s="15" t="s">
        <v>331</v>
      </c>
      <c r="H2259" s="15">
        <v>3088.51</v>
      </c>
      <c r="I2259" s="30">
        <v>1946.16</v>
      </c>
      <c r="J2259" s="30">
        <v>216.24</v>
      </c>
      <c r="K2259" s="15">
        <v>7</v>
      </c>
      <c r="L2259" s="130">
        <v>10</v>
      </c>
    </row>
    <row r="2260" spans="1:12" x14ac:dyDescent="0.2">
      <c r="A2260" s="129">
        <v>30</v>
      </c>
      <c r="B2260" s="15" t="s">
        <v>329</v>
      </c>
      <c r="C2260" s="15">
        <v>5008</v>
      </c>
      <c r="D2260" s="15">
        <v>500008</v>
      </c>
      <c r="E2260" s="15" t="s">
        <v>468</v>
      </c>
      <c r="F2260" s="15">
        <v>276224</v>
      </c>
      <c r="G2260" s="15" t="s">
        <v>331</v>
      </c>
      <c r="H2260" s="15">
        <v>46914.64</v>
      </c>
      <c r="I2260" s="30">
        <v>380.58</v>
      </c>
      <c r="J2260" s="30">
        <v>128.21</v>
      </c>
      <c r="K2260" s="15">
        <v>0.27</v>
      </c>
      <c r="L2260" s="130">
        <v>2</v>
      </c>
    </row>
    <row r="2261" spans="1:12" x14ac:dyDescent="0.2">
      <c r="A2261" s="129">
        <v>30</v>
      </c>
      <c r="B2261" s="15" t="s">
        <v>329</v>
      </c>
      <c r="C2261" s="15">
        <v>5008</v>
      </c>
      <c r="D2261" s="15">
        <v>500008</v>
      </c>
      <c r="E2261" s="15" t="s">
        <v>468</v>
      </c>
      <c r="F2261" s="15">
        <v>276224</v>
      </c>
      <c r="G2261" s="15" t="s">
        <v>332</v>
      </c>
      <c r="H2261" s="15">
        <v>46914.64</v>
      </c>
      <c r="I2261" s="30">
        <v>380.58</v>
      </c>
      <c r="J2261" s="30">
        <v>128.21</v>
      </c>
      <c r="K2261" s="15">
        <v>0.27</v>
      </c>
      <c r="L2261" s="130">
        <v>2</v>
      </c>
    </row>
    <row r="2262" spans="1:12" x14ac:dyDescent="0.2">
      <c r="A2262" s="129">
        <v>30</v>
      </c>
      <c r="B2262" s="15" t="s">
        <v>329</v>
      </c>
      <c r="C2262" s="15">
        <v>5008</v>
      </c>
      <c r="D2262" s="15">
        <v>500014</v>
      </c>
      <c r="E2262" s="15" t="s">
        <v>470</v>
      </c>
      <c r="F2262" s="15">
        <v>275791</v>
      </c>
      <c r="G2262" s="15" t="s">
        <v>331</v>
      </c>
      <c r="H2262" s="15">
        <v>17581.21</v>
      </c>
      <c r="I2262" s="30">
        <v>761.16</v>
      </c>
      <c r="J2262" s="30">
        <v>256.43</v>
      </c>
      <c r="K2262" s="15">
        <v>1.46</v>
      </c>
      <c r="L2262" s="130">
        <v>4</v>
      </c>
    </row>
    <row r="2263" spans="1:12" x14ac:dyDescent="0.2">
      <c r="A2263" s="129">
        <v>30</v>
      </c>
      <c r="B2263" s="15" t="s">
        <v>329</v>
      </c>
      <c r="C2263" s="15">
        <v>5008</v>
      </c>
      <c r="D2263" s="15">
        <v>500014</v>
      </c>
      <c r="E2263" s="15" t="s">
        <v>470</v>
      </c>
      <c r="F2263" s="15">
        <v>275792</v>
      </c>
      <c r="G2263" s="15" t="s">
        <v>127</v>
      </c>
      <c r="H2263" s="15">
        <v>8530.92</v>
      </c>
      <c r="I2263" s="30">
        <v>411.1</v>
      </c>
      <c r="J2263" s="30">
        <v>138.49</v>
      </c>
      <c r="K2263" s="15">
        <v>1.62</v>
      </c>
      <c r="L2263" s="130">
        <v>2</v>
      </c>
    </row>
    <row r="2264" spans="1:12" x14ac:dyDescent="0.2">
      <c r="A2264" s="129">
        <v>30</v>
      </c>
      <c r="B2264" s="15" t="s">
        <v>329</v>
      </c>
      <c r="C2264" s="15">
        <v>5008</v>
      </c>
      <c r="D2264" s="15">
        <v>500010</v>
      </c>
      <c r="E2264" s="15" t="s">
        <v>469</v>
      </c>
      <c r="F2264" s="15">
        <v>275193</v>
      </c>
      <c r="G2264" s="15" t="s">
        <v>331</v>
      </c>
      <c r="H2264" s="15">
        <v>37184.239999999998</v>
      </c>
      <c r="I2264" s="30">
        <v>1522.32</v>
      </c>
      <c r="J2264" s="30">
        <v>512.87</v>
      </c>
      <c r="K2264" s="15">
        <v>1.38</v>
      </c>
      <c r="L2264" s="130">
        <v>8</v>
      </c>
    </row>
    <row r="2265" spans="1:12" x14ac:dyDescent="0.2">
      <c r="A2265" s="129">
        <v>30</v>
      </c>
      <c r="B2265" s="15" t="s">
        <v>329</v>
      </c>
      <c r="C2265" s="15">
        <v>5008</v>
      </c>
      <c r="D2265" s="15">
        <v>500023</v>
      </c>
      <c r="E2265" s="15" t="s">
        <v>471</v>
      </c>
      <c r="F2265" s="15">
        <v>274978</v>
      </c>
      <c r="G2265" s="15" t="s">
        <v>331</v>
      </c>
      <c r="H2265" s="15">
        <v>14345.61</v>
      </c>
      <c r="I2265" s="30">
        <v>879.64</v>
      </c>
      <c r="J2265" s="30">
        <v>296.35000000000002</v>
      </c>
      <c r="K2265" s="15">
        <v>2.0699999999999998</v>
      </c>
      <c r="L2265" s="130">
        <v>5</v>
      </c>
    </row>
    <row r="2266" spans="1:12" x14ac:dyDescent="0.2">
      <c r="A2266" s="129">
        <v>30</v>
      </c>
      <c r="B2266" s="15" t="s">
        <v>329</v>
      </c>
      <c r="C2266" s="15">
        <v>5008</v>
      </c>
      <c r="D2266" s="15">
        <v>500000</v>
      </c>
      <c r="E2266" s="15" t="s">
        <v>467</v>
      </c>
      <c r="F2266" s="15">
        <v>273891</v>
      </c>
      <c r="G2266" s="15" t="s">
        <v>331</v>
      </c>
      <c r="H2266" s="15">
        <v>19422.03</v>
      </c>
      <c r="I2266" s="30">
        <v>175.93</v>
      </c>
      <c r="J2266" s="30">
        <v>31.05</v>
      </c>
      <c r="K2266" s="15">
        <v>0.16</v>
      </c>
      <c r="L2266" s="130">
        <v>1</v>
      </c>
    </row>
    <row r="2267" spans="1:12" x14ac:dyDescent="0.2">
      <c r="A2267" s="129">
        <v>30</v>
      </c>
      <c r="B2267" s="15" t="s">
        <v>329</v>
      </c>
      <c r="C2267" s="15">
        <v>5008</v>
      </c>
      <c r="D2267" s="15">
        <v>500000</v>
      </c>
      <c r="E2267" s="15" t="s">
        <v>467</v>
      </c>
      <c r="F2267" s="15">
        <v>273891</v>
      </c>
      <c r="G2267" s="15" t="s">
        <v>332</v>
      </c>
      <c r="H2267" s="15">
        <v>19422.03</v>
      </c>
      <c r="I2267" s="30">
        <v>175.93</v>
      </c>
      <c r="J2267" s="30">
        <v>31.05</v>
      </c>
      <c r="K2267" s="15">
        <v>0.16</v>
      </c>
      <c r="L2267" s="130">
        <v>1</v>
      </c>
    </row>
    <row r="2268" spans="1:12" x14ac:dyDescent="0.2">
      <c r="A2268" s="129">
        <v>30</v>
      </c>
      <c r="B2268" s="15" t="s">
        <v>329</v>
      </c>
      <c r="C2268" s="15">
        <v>5008</v>
      </c>
      <c r="D2268" s="15">
        <v>500000</v>
      </c>
      <c r="E2268" s="15" t="s">
        <v>467</v>
      </c>
      <c r="F2268" s="15">
        <v>274006</v>
      </c>
      <c r="G2268" s="15" t="s">
        <v>332</v>
      </c>
      <c r="H2268" s="15">
        <v>18466.98</v>
      </c>
      <c r="I2268" s="30">
        <v>703.72</v>
      </c>
      <c r="J2268" s="30">
        <v>124.19</v>
      </c>
      <c r="K2268" s="15">
        <v>0.67</v>
      </c>
      <c r="L2268" s="130">
        <v>4</v>
      </c>
    </row>
    <row r="2269" spans="1:12" x14ac:dyDescent="0.2">
      <c r="A2269" s="129">
        <v>30</v>
      </c>
      <c r="B2269" s="15" t="s">
        <v>329</v>
      </c>
      <c r="C2269" s="15">
        <v>5008</v>
      </c>
      <c r="D2269" s="15">
        <v>500000</v>
      </c>
      <c r="E2269" s="15" t="s">
        <v>467</v>
      </c>
      <c r="F2269" s="15">
        <v>274007</v>
      </c>
      <c r="G2269" s="15" t="s">
        <v>331</v>
      </c>
      <c r="H2269" s="15">
        <v>25928.23</v>
      </c>
      <c r="I2269" s="30">
        <v>351.86</v>
      </c>
      <c r="J2269" s="30">
        <v>62.09</v>
      </c>
      <c r="K2269" s="15">
        <v>0.24</v>
      </c>
      <c r="L2269" s="130">
        <v>2</v>
      </c>
    </row>
    <row r="2270" spans="1:12" x14ac:dyDescent="0.2">
      <c r="A2270" s="129">
        <v>30</v>
      </c>
      <c r="B2270" s="15" t="s">
        <v>329</v>
      </c>
      <c r="C2270" s="15">
        <v>5008</v>
      </c>
      <c r="D2270" s="15">
        <v>500000</v>
      </c>
      <c r="E2270" s="15" t="s">
        <v>467</v>
      </c>
      <c r="F2270" s="15">
        <v>274016</v>
      </c>
      <c r="G2270" s="15" t="s">
        <v>331</v>
      </c>
      <c r="H2270" s="15">
        <v>40766.129999999997</v>
      </c>
      <c r="I2270" s="30">
        <v>1231.51</v>
      </c>
      <c r="J2270" s="30">
        <v>217.32</v>
      </c>
      <c r="K2270" s="15">
        <v>0.53</v>
      </c>
      <c r="L2270" s="130">
        <v>7</v>
      </c>
    </row>
    <row r="2271" spans="1:12" x14ac:dyDescent="0.2">
      <c r="A2271" s="129">
        <v>30</v>
      </c>
      <c r="B2271" s="15" t="s">
        <v>329</v>
      </c>
      <c r="C2271" s="15">
        <v>5008</v>
      </c>
      <c r="D2271" s="15">
        <v>500000</v>
      </c>
      <c r="E2271" s="15" t="s">
        <v>467</v>
      </c>
      <c r="F2271" s="15">
        <v>274016</v>
      </c>
      <c r="G2271" s="15" t="s">
        <v>332</v>
      </c>
      <c r="H2271" s="15">
        <v>40766.129999999997</v>
      </c>
      <c r="I2271" s="30">
        <v>175.93</v>
      </c>
      <c r="J2271" s="30">
        <v>31.05</v>
      </c>
      <c r="K2271" s="15">
        <v>0.08</v>
      </c>
      <c r="L2271" s="130">
        <v>1</v>
      </c>
    </row>
    <row r="2272" spans="1:12" x14ac:dyDescent="0.2">
      <c r="A2272" s="129">
        <v>30</v>
      </c>
      <c r="B2272" s="15" t="s">
        <v>329</v>
      </c>
      <c r="C2272" s="15">
        <v>5008</v>
      </c>
      <c r="D2272" s="15">
        <v>500000</v>
      </c>
      <c r="E2272" s="15" t="s">
        <v>467</v>
      </c>
      <c r="F2272" s="15">
        <v>274018</v>
      </c>
      <c r="G2272" s="15" t="s">
        <v>331</v>
      </c>
      <c r="H2272" s="15">
        <v>19227.22</v>
      </c>
      <c r="I2272" s="30">
        <v>1231.51</v>
      </c>
      <c r="J2272" s="30">
        <v>217.32</v>
      </c>
      <c r="K2272" s="15">
        <v>1.1299999999999999</v>
      </c>
      <c r="L2272" s="130">
        <v>7</v>
      </c>
    </row>
    <row r="2273" spans="1:12" x14ac:dyDescent="0.2">
      <c r="A2273" s="129">
        <v>30</v>
      </c>
      <c r="B2273" s="15" t="s">
        <v>329</v>
      </c>
      <c r="C2273" s="15">
        <v>5008</v>
      </c>
      <c r="D2273" s="15">
        <v>500000</v>
      </c>
      <c r="E2273" s="15" t="s">
        <v>467</v>
      </c>
      <c r="F2273" s="15">
        <v>274018</v>
      </c>
      <c r="G2273" s="15" t="s">
        <v>332</v>
      </c>
      <c r="H2273" s="15">
        <v>19227.22</v>
      </c>
      <c r="I2273" s="30">
        <v>527.79</v>
      </c>
      <c r="J2273" s="30">
        <v>93.14</v>
      </c>
      <c r="K2273" s="15">
        <v>0.48</v>
      </c>
      <c r="L2273" s="130">
        <v>3</v>
      </c>
    </row>
    <row r="2274" spans="1:12" x14ac:dyDescent="0.2">
      <c r="A2274" s="129">
        <v>30</v>
      </c>
      <c r="B2274" s="15" t="s">
        <v>329</v>
      </c>
      <c r="C2274" s="15">
        <v>5008</v>
      </c>
      <c r="D2274" s="15">
        <v>500000</v>
      </c>
      <c r="E2274" s="15" t="s">
        <v>467</v>
      </c>
      <c r="F2274" s="15">
        <v>274019</v>
      </c>
      <c r="G2274" s="15" t="s">
        <v>332</v>
      </c>
      <c r="H2274" s="15">
        <v>14335.98</v>
      </c>
      <c r="I2274" s="30">
        <v>351.86</v>
      </c>
      <c r="J2274" s="30">
        <v>62.09</v>
      </c>
      <c r="K2274" s="15">
        <v>0.43</v>
      </c>
      <c r="L2274" s="130">
        <v>2</v>
      </c>
    </row>
    <row r="2275" spans="1:12" x14ac:dyDescent="0.2">
      <c r="A2275" s="129">
        <v>30</v>
      </c>
      <c r="B2275" s="15" t="s">
        <v>329</v>
      </c>
      <c r="C2275" s="15">
        <v>5008</v>
      </c>
      <c r="D2275" s="15">
        <v>500000</v>
      </c>
      <c r="E2275" s="15" t="s">
        <v>467</v>
      </c>
      <c r="F2275" s="15">
        <v>274021</v>
      </c>
      <c r="G2275" s="15" t="s">
        <v>331</v>
      </c>
      <c r="H2275" s="15">
        <v>3176.88</v>
      </c>
      <c r="I2275" s="30">
        <v>351.86</v>
      </c>
      <c r="J2275" s="30">
        <v>62.09</v>
      </c>
      <c r="K2275" s="15">
        <v>1.95</v>
      </c>
      <c r="L2275" s="130">
        <v>2</v>
      </c>
    </row>
    <row r="2276" spans="1:12" x14ac:dyDescent="0.2">
      <c r="A2276" s="129">
        <v>30</v>
      </c>
      <c r="B2276" s="15" t="s">
        <v>329</v>
      </c>
      <c r="C2276" s="15">
        <v>5008</v>
      </c>
      <c r="D2276" s="15">
        <v>500000</v>
      </c>
      <c r="E2276" s="15" t="s">
        <v>467</v>
      </c>
      <c r="F2276" s="15">
        <v>274021</v>
      </c>
      <c r="G2276" s="15" t="s">
        <v>332</v>
      </c>
      <c r="H2276" s="15">
        <v>3176.88</v>
      </c>
      <c r="I2276" s="30">
        <v>175.93</v>
      </c>
      <c r="J2276" s="30">
        <v>31.05</v>
      </c>
      <c r="K2276" s="15">
        <v>0.98</v>
      </c>
      <c r="L2276" s="130">
        <v>1</v>
      </c>
    </row>
    <row r="2277" spans="1:12" x14ac:dyDescent="0.2">
      <c r="A2277" s="129">
        <v>30</v>
      </c>
      <c r="B2277" s="15" t="s">
        <v>329</v>
      </c>
      <c r="C2277" s="15">
        <v>5008</v>
      </c>
      <c r="D2277" s="15">
        <v>500000</v>
      </c>
      <c r="E2277" s="15" t="s">
        <v>467</v>
      </c>
      <c r="F2277" s="15">
        <v>274167</v>
      </c>
      <c r="G2277" s="15" t="s">
        <v>331</v>
      </c>
      <c r="H2277" s="15">
        <v>2855.06</v>
      </c>
      <c r="I2277" s="30">
        <v>703.72</v>
      </c>
      <c r="J2277" s="30">
        <v>124.19</v>
      </c>
      <c r="K2277" s="15">
        <v>4.3499999999999996</v>
      </c>
      <c r="L2277" s="130">
        <v>4</v>
      </c>
    </row>
    <row r="2278" spans="1:12" x14ac:dyDescent="0.2">
      <c r="A2278" s="129">
        <v>30</v>
      </c>
      <c r="B2278" s="15" t="s">
        <v>329</v>
      </c>
      <c r="C2278" s="15">
        <v>5008</v>
      </c>
      <c r="D2278" s="15">
        <v>500000</v>
      </c>
      <c r="E2278" s="15" t="s">
        <v>467</v>
      </c>
      <c r="F2278" s="15">
        <v>274167</v>
      </c>
      <c r="G2278" s="15" t="s">
        <v>332</v>
      </c>
      <c r="H2278" s="15">
        <v>2855.06</v>
      </c>
      <c r="I2278" s="30">
        <v>175.93</v>
      </c>
      <c r="J2278" s="30">
        <v>31.05</v>
      </c>
      <c r="K2278" s="15">
        <v>1.0900000000000001</v>
      </c>
      <c r="L2278" s="130">
        <v>1</v>
      </c>
    </row>
    <row r="2279" spans="1:12" x14ac:dyDescent="0.2">
      <c r="A2279" s="129">
        <v>30</v>
      </c>
      <c r="B2279" s="15" t="s">
        <v>329</v>
      </c>
      <c r="C2279" s="15">
        <v>5008</v>
      </c>
      <c r="D2279" s="15">
        <v>500000</v>
      </c>
      <c r="E2279" s="15" t="s">
        <v>467</v>
      </c>
      <c r="F2279" s="15">
        <v>274216</v>
      </c>
      <c r="G2279" s="15" t="s">
        <v>332</v>
      </c>
      <c r="H2279" s="15">
        <v>25656.959999999999</v>
      </c>
      <c r="I2279" s="30">
        <v>351.86</v>
      </c>
      <c r="J2279" s="30">
        <v>62.09</v>
      </c>
      <c r="K2279" s="15">
        <v>0.24</v>
      </c>
      <c r="L2279" s="130">
        <v>2</v>
      </c>
    </row>
    <row r="2280" spans="1:12" x14ac:dyDescent="0.2">
      <c r="A2280" s="129">
        <v>30</v>
      </c>
      <c r="B2280" s="15" t="s">
        <v>329</v>
      </c>
      <c r="C2280" s="15">
        <v>5008</v>
      </c>
      <c r="D2280" s="15">
        <v>500000</v>
      </c>
      <c r="E2280" s="15" t="s">
        <v>467</v>
      </c>
      <c r="F2280" s="15">
        <v>274568</v>
      </c>
      <c r="G2280" s="15" t="s">
        <v>331</v>
      </c>
      <c r="H2280" s="15">
        <v>4468.8100000000004</v>
      </c>
      <c r="I2280" s="30">
        <v>175.93</v>
      </c>
      <c r="J2280" s="30">
        <v>31.05</v>
      </c>
      <c r="K2280" s="15">
        <v>0.69</v>
      </c>
      <c r="L2280" s="130">
        <v>1</v>
      </c>
    </row>
    <row r="2281" spans="1:12" x14ac:dyDescent="0.2">
      <c r="A2281" s="129">
        <v>30</v>
      </c>
      <c r="B2281" s="15" t="s">
        <v>329</v>
      </c>
      <c r="C2281" s="15">
        <v>5008</v>
      </c>
      <c r="D2281" s="15">
        <v>500000</v>
      </c>
      <c r="E2281" s="15" t="s">
        <v>467</v>
      </c>
      <c r="F2281" s="15">
        <v>274568</v>
      </c>
      <c r="G2281" s="15" t="s">
        <v>332</v>
      </c>
      <c r="H2281" s="15">
        <v>4468.8100000000004</v>
      </c>
      <c r="I2281" s="30">
        <v>175.93</v>
      </c>
      <c r="J2281" s="30">
        <v>31.05</v>
      </c>
      <c r="K2281" s="15">
        <v>0.69</v>
      </c>
      <c r="L2281" s="130">
        <v>1</v>
      </c>
    </row>
    <row r="2282" spans="1:12" x14ac:dyDescent="0.2">
      <c r="A2282" s="129">
        <v>30</v>
      </c>
      <c r="B2282" s="15" t="s">
        <v>329</v>
      </c>
      <c r="C2282" s="15">
        <v>5008</v>
      </c>
      <c r="D2282" s="15">
        <v>500000</v>
      </c>
      <c r="E2282" s="15" t="s">
        <v>467</v>
      </c>
      <c r="F2282" s="15">
        <v>274569</v>
      </c>
      <c r="G2282" s="15" t="s">
        <v>331</v>
      </c>
      <c r="H2282" s="15">
        <v>18362.900000000001</v>
      </c>
      <c r="I2282" s="30">
        <v>175.93</v>
      </c>
      <c r="J2282" s="30">
        <v>31.05</v>
      </c>
      <c r="K2282" s="15">
        <v>0.17</v>
      </c>
      <c r="L2282" s="130">
        <v>1</v>
      </c>
    </row>
    <row r="2283" spans="1:12" x14ac:dyDescent="0.2">
      <c r="A2283" s="129">
        <v>30</v>
      </c>
      <c r="B2283" s="15" t="s">
        <v>329</v>
      </c>
      <c r="C2283" s="15">
        <v>5008</v>
      </c>
      <c r="D2283" s="15">
        <v>500000</v>
      </c>
      <c r="E2283" s="15" t="s">
        <v>467</v>
      </c>
      <c r="F2283" s="15">
        <v>274569</v>
      </c>
      <c r="G2283" s="15" t="s">
        <v>332</v>
      </c>
      <c r="H2283" s="15">
        <v>18362.900000000001</v>
      </c>
      <c r="I2283" s="30">
        <v>175.93</v>
      </c>
      <c r="J2283" s="30">
        <v>31.05</v>
      </c>
      <c r="K2283" s="15">
        <v>0.17</v>
      </c>
      <c r="L2283" s="130">
        <v>1</v>
      </c>
    </row>
    <row r="2284" spans="1:12" x14ac:dyDescent="0.2">
      <c r="A2284" s="129">
        <v>30</v>
      </c>
      <c r="B2284" s="15" t="s">
        <v>329</v>
      </c>
      <c r="C2284" s="15">
        <v>5008</v>
      </c>
      <c r="D2284" s="15">
        <v>500000</v>
      </c>
      <c r="E2284" s="15" t="s">
        <v>467</v>
      </c>
      <c r="F2284" s="15">
        <v>274579</v>
      </c>
      <c r="G2284" s="15" t="s">
        <v>331</v>
      </c>
      <c r="H2284" s="15">
        <v>11519.57</v>
      </c>
      <c r="I2284" s="30">
        <v>351.86</v>
      </c>
      <c r="J2284" s="30">
        <v>62.09</v>
      </c>
      <c r="K2284" s="15">
        <v>0.54</v>
      </c>
      <c r="L2284" s="130">
        <v>2</v>
      </c>
    </row>
    <row r="2285" spans="1:12" x14ac:dyDescent="0.2">
      <c r="A2285" s="129">
        <v>30</v>
      </c>
      <c r="B2285" s="15" t="s">
        <v>329</v>
      </c>
      <c r="C2285" s="15">
        <v>5008</v>
      </c>
      <c r="D2285" s="15">
        <v>500000</v>
      </c>
      <c r="E2285" s="15" t="s">
        <v>467</v>
      </c>
      <c r="F2285" s="15">
        <v>274579</v>
      </c>
      <c r="G2285" s="15" t="s">
        <v>332</v>
      </c>
      <c r="H2285" s="15">
        <v>11519.57</v>
      </c>
      <c r="I2285" s="30">
        <v>175.93</v>
      </c>
      <c r="J2285" s="30">
        <v>31.05</v>
      </c>
      <c r="K2285" s="15">
        <v>0.27</v>
      </c>
      <c r="L2285" s="130">
        <v>1</v>
      </c>
    </row>
    <row r="2286" spans="1:12" x14ac:dyDescent="0.2">
      <c r="A2286" s="129">
        <v>30</v>
      </c>
      <c r="B2286" s="15" t="s">
        <v>329</v>
      </c>
      <c r="C2286" s="15">
        <v>5008</v>
      </c>
      <c r="D2286" s="15">
        <v>500000</v>
      </c>
      <c r="E2286" s="15" t="s">
        <v>467</v>
      </c>
      <c r="F2286" s="15">
        <v>274580</v>
      </c>
      <c r="G2286" s="15" t="s">
        <v>331</v>
      </c>
      <c r="H2286" s="15">
        <v>16987.77</v>
      </c>
      <c r="I2286" s="30">
        <v>527.79</v>
      </c>
      <c r="J2286" s="30">
        <v>93.14</v>
      </c>
      <c r="K2286" s="15">
        <v>0.55000000000000004</v>
      </c>
      <c r="L2286" s="130">
        <v>3</v>
      </c>
    </row>
    <row r="2287" spans="1:12" x14ac:dyDescent="0.2">
      <c r="A2287" s="129">
        <v>30</v>
      </c>
      <c r="B2287" s="15" t="s">
        <v>329</v>
      </c>
      <c r="C2287" s="15">
        <v>5008</v>
      </c>
      <c r="D2287" s="15">
        <v>500000</v>
      </c>
      <c r="E2287" s="15" t="s">
        <v>467</v>
      </c>
      <c r="F2287" s="15">
        <v>274580</v>
      </c>
      <c r="G2287" s="15" t="s">
        <v>127</v>
      </c>
      <c r="H2287" s="15">
        <v>16987.77</v>
      </c>
      <c r="I2287" s="30">
        <v>184.91</v>
      </c>
      <c r="J2287" s="30">
        <v>32.630000000000003</v>
      </c>
      <c r="K2287" s="15">
        <v>0.19</v>
      </c>
      <c r="L2287" s="130">
        <v>1</v>
      </c>
    </row>
    <row r="2288" spans="1:12" x14ac:dyDescent="0.2">
      <c r="A2288" s="129">
        <v>30</v>
      </c>
      <c r="B2288" s="15" t="s">
        <v>329</v>
      </c>
      <c r="C2288" s="15">
        <v>5008</v>
      </c>
      <c r="D2288" s="15">
        <v>500000</v>
      </c>
      <c r="E2288" s="15" t="s">
        <v>467</v>
      </c>
      <c r="F2288" s="15">
        <v>274620</v>
      </c>
      <c r="G2288" s="15" t="s">
        <v>331</v>
      </c>
      <c r="H2288" s="15">
        <v>4014.57</v>
      </c>
      <c r="I2288" s="30">
        <v>175.93</v>
      </c>
      <c r="J2288" s="30">
        <v>31.05</v>
      </c>
      <c r="K2288" s="15">
        <v>0.77</v>
      </c>
      <c r="L2288" s="130">
        <v>1</v>
      </c>
    </row>
    <row r="2289" spans="1:12" x14ac:dyDescent="0.2">
      <c r="A2289" s="129">
        <v>30</v>
      </c>
      <c r="B2289" s="15" t="s">
        <v>329</v>
      </c>
      <c r="C2289" s="15">
        <v>5008</v>
      </c>
      <c r="D2289" s="15">
        <v>500000</v>
      </c>
      <c r="E2289" s="15" t="s">
        <v>467</v>
      </c>
      <c r="F2289" s="15">
        <v>274752</v>
      </c>
      <c r="G2289" s="15" t="s">
        <v>331</v>
      </c>
      <c r="H2289" s="15">
        <v>14950.68</v>
      </c>
      <c r="I2289" s="30">
        <v>351.86</v>
      </c>
      <c r="J2289" s="30">
        <v>62.09</v>
      </c>
      <c r="K2289" s="15">
        <v>0.42</v>
      </c>
      <c r="L2289" s="130">
        <v>2</v>
      </c>
    </row>
    <row r="2290" spans="1:12" x14ac:dyDescent="0.2">
      <c r="A2290" s="129">
        <v>30</v>
      </c>
      <c r="B2290" s="15" t="s">
        <v>329</v>
      </c>
      <c r="C2290" s="15">
        <v>5008</v>
      </c>
      <c r="D2290" s="15">
        <v>500000</v>
      </c>
      <c r="E2290" s="15" t="s">
        <v>467</v>
      </c>
      <c r="F2290" s="15">
        <v>274752</v>
      </c>
      <c r="G2290" s="15" t="s">
        <v>332</v>
      </c>
      <c r="H2290" s="15">
        <v>14950.68</v>
      </c>
      <c r="I2290" s="30">
        <v>351.86</v>
      </c>
      <c r="J2290" s="30">
        <v>62.09</v>
      </c>
      <c r="K2290" s="15">
        <v>0.42</v>
      </c>
      <c r="L2290" s="130">
        <v>2</v>
      </c>
    </row>
    <row r="2291" spans="1:12" x14ac:dyDescent="0.2">
      <c r="A2291" s="129">
        <v>30</v>
      </c>
      <c r="B2291" s="15" t="s">
        <v>329</v>
      </c>
      <c r="C2291" s="15">
        <v>5008</v>
      </c>
      <c r="D2291" s="15">
        <v>500000</v>
      </c>
      <c r="E2291" s="15" t="s">
        <v>467</v>
      </c>
      <c r="F2291" s="15">
        <v>274754</v>
      </c>
      <c r="G2291" s="15" t="s">
        <v>331</v>
      </c>
      <c r="H2291" s="15">
        <v>13001.35</v>
      </c>
      <c r="I2291" s="30">
        <v>175.93</v>
      </c>
      <c r="J2291" s="30">
        <v>31.05</v>
      </c>
      <c r="K2291" s="15">
        <v>0.24</v>
      </c>
      <c r="L2291" s="130">
        <v>1</v>
      </c>
    </row>
    <row r="2292" spans="1:12" x14ac:dyDescent="0.2">
      <c r="A2292" s="129">
        <v>30</v>
      </c>
      <c r="B2292" s="15" t="s">
        <v>329</v>
      </c>
      <c r="C2292" s="15">
        <v>5008</v>
      </c>
      <c r="D2292" s="15">
        <v>500000</v>
      </c>
      <c r="E2292" s="15" t="s">
        <v>467</v>
      </c>
      <c r="F2292" s="15">
        <v>274815</v>
      </c>
      <c r="G2292" s="15" t="s">
        <v>331</v>
      </c>
      <c r="H2292" s="15">
        <v>10111.459999999999</v>
      </c>
      <c r="I2292" s="30">
        <v>703.72</v>
      </c>
      <c r="J2292" s="30">
        <v>124.19</v>
      </c>
      <c r="K2292" s="15">
        <v>1.23</v>
      </c>
      <c r="L2292" s="130">
        <v>4</v>
      </c>
    </row>
    <row r="2293" spans="1:12" x14ac:dyDescent="0.2">
      <c r="A2293" s="129">
        <v>30</v>
      </c>
      <c r="B2293" s="15" t="s">
        <v>329</v>
      </c>
      <c r="C2293" s="15">
        <v>5008</v>
      </c>
      <c r="D2293" s="15">
        <v>500000</v>
      </c>
      <c r="E2293" s="15" t="s">
        <v>467</v>
      </c>
      <c r="F2293" s="15">
        <v>275188</v>
      </c>
      <c r="G2293" s="15" t="s">
        <v>331</v>
      </c>
      <c r="H2293" s="15">
        <v>26578.19</v>
      </c>
      <c r="I2293" s="30">
        <v>175.93</v>
      </c>
      <c r="J2293" s="30">
        <v>31.05</v>
      </c>
      <c r="K2293" s="15">
        <v>0.12</v>
      </c>
      <c r="L2293" s="130">
        <v>1</v>
      </c>
    </row>
    <row r="2294" spans="1:12" x14ac:dyDescent="0.2">
      <c r="A2294" s="129">
        <v>30</v>
      </c>
      <c r="B2294" s="15" t="s">
        <v>329</v>
      </c>
      <c r="C2294" s="15">
        <v>5008</v>
      </c>
      <c r="D2294" s="15">
        <v>500000</v>
      </c>
      <c r="E2294" s="15" t="s">
        <v>467</v>
      </c>
      <c r="F2294" s="15">
        <v>275189</v>
      </c>
      <c r="G2294" s="15" t="s">
        <v>331</v>
      </c>
      <c r="H2294" s="15">
        <v>15055.42</v>
      </c>
      <c r="I2294" s="30">
        <v>703.72</v>
      </c>
      <c r="J2294" s="30">
        <v>124.19</v>
      </c>
      <c r="K2294" s="15">
        <v>0.82</v>
      </c>
      <c r="L2294" s="130">
        <v>4</v>
      </c>
    </row>
    <row r="2295" spans="1:12" x14ac:dyDescent="0.2">
      <c r="A2295" s="129">
        <v>30</v>
      </c>
      <c r="B2295" s="15" t="s">
        <v>329</v>
      </c>
      <c r="C2295" s="15">
        <v>5008</v>
      </c>
      <c r="D2295" s="15">
        <v>500000</v>
      </c>
      <c r="E2295" s="15" t="s">
        <v>467</v>
      </c>
      <c r="F2295" s="15">
        <v>275190</v>
      </c>
      <c r="G2295" s="15" t="s">
        <v>331</v>
      </c>
      <c r="H2295" s="15">
        <v>36154.76</v>
      </c>
      <c r="I2295" s="30">
        <v>879.65</v>
      </c>
      <c r="J2295" s="30">
        <v>155.22999999999999</v>
      </c>
      <c r="K2295" s="15">
        <v>0.43</v>
      </c>
      <c r="L2295" s="130">
        <v>5</v>
      </c>
    </row>
    <row r="2296" spans="1:12" x14ac:dyDescent="0.2">
      <c r="A2296" s="129">
        <v>30</v>
      </c>
      <c r="B2296" s="15" t="s">
        <v>329</v>
      </c>
      <c r="C2296" s="15">
        <v>5008</v>
      </c>
      <c r="D2296" s="15">
        <v>500000</v>
      </c>
      <c r="E2296" s="15" t="s">
        <v>467</v>
      </c>
      <c r="F2296" s="15">
        <v>275194</v>
      </c>
      <c r="G2296" s="15" t="s">
        <v>331</v>
      </c>
      <c r="H2296" s="15">
        <v>28994.880000000001</v>
      </c>
      <c r="I2296" s="30">
        <v>380.58</v>
      </c>
      <c r="J2296" s="30">
        <v>67.16</v>
      </c>
      <c r="K2296" s="15">
        <v>0.23</v>
      </c>
      <c r="L2296" s="130">
        <v>2</v>
      </c>
    </row>
    <row r="2297" spans="1:12" x14ac:dyDescent="0.2">
      <c r="A2297" s="129">
        <v>30</v>
      </c>
      <c r="B2297" s="15" t="s">
        <v>329</v>
      </c>
      <c r="C2297" s="15">
        <v>5008</v>
      </c>
      <c r="D2297" s="15">
        <v>500000</v>
      </c>
      <c r="E2297" s="15" t="s">
        <v>467</v>
      </c>
      <c r="F2297" s="15">
        <v>275237</v>
      </c>
      <c r="G2297" s="15" t="s">
        <v>331</v>
      </c>
      <c r="H2297" s="15">
        <v>7721.4</v>
      </c>
      <c r="I2297" s="30">
        <v>190.29</v>
      </c>
      <c r="J2297" s="30">
        <v>33.58</v>
      </c>
      <c r="K2297" s="15">
        <v>0.43</v>
      </c>
      <c r="L2297" s="130">
        <v>1</v>
      </c>
    </row>
    <row r="2298" spans="1:12" x14ac:dyDescent="0.2">
      <c r="A2298" s="129">
        <v>30</v>
      </c>
      <c r="B2298" s="15" t="s">
        <v>329</v>
      </c>
      <c r="C2298" s="15">
        <v>5008</v>
      </c>
      <c r="D2298" s="15">
        <v>500000</v>
      </c>
      <c r="E2298" s="15" t="s">
        <v>467</v>
      </c>
      <c r="F2298" s="15">
        <v>275580</v>
      </c>
      <c r="G2298" s="15" t="s">
        <v>332</v>
      </c>
      <c r="H2298" s="15">
        <v>6643.26</v>
      </c>
      <c r="I2298" s="30">
        <v>380.58</v>
      </c>
      <c r="J2298" s="30">
        <v>67.16</v>
      </c>
      <c r="K2298" s="15">
        <v>1.01</v>
      </c>
      <c r="L2298" s="130">
        <v>2</v>
      </c>
    </row>
    <row r="2299" spans="1:12" x14ac:dyDescent="0.2">
      <c r="A2299" s="129">
        <v>30</v>
      </c>
      <c r="B2299" s="15" t="s">
        <v>329</v>
      </c>
      <c r="C2299" s="15">
        <v>5008</v>
      </c>
      <c r="D2299" s="15">
        <v>500000</v>
      </c>
      <c r="E2299" s="15" t="s">
        <v>467</v>
      </c>
      <c r="F2299" s="15">
        <v>275740</v>
      </c>
      <c r="G2299" s="15" t="s">
        <v>331</v>
      </c>
      <c r="H2299" s="15">
        <v>32653.63</v>
      </c>
      <c r="I2299" s="30">
        <v>951.46</v>
      </c>
      <c r="J2299" s="30">
        <v>167.9</v>
      </c>
      <c r="K2299" s="15">
        <v>0.51</v>
      </c>
      <c r="L2299" s="130">
        <v>5</v>
      </c>
    </row>
    <row r="2300" spans="1:12" x14ac:dyDescent="0.2">
      <c r="A2300" s="129">
        <v>30</v>
      </c>
      <c r="B2300" s="15" t="s">
        <v>329</v>
      </c>
      <c r="C2300" s="15">
        <v>5008</v>
      </c>
      <c r="D2300" s="15">
        <v>500000</v>
      </c>
      <c r="E2300" s="15" t="s">
        <v>467</v>
      </c>
      <c r="F2300" s="15">
        <v>275740</v>
      </c>
      <c r="G2300" s="15" t="s">
        <v>332</v>
      </c>
      <c r="H2300" s="15">
        <v>32653.63</v>
      </c>
      <c r="I2300" s="30">
        <v>1332.04</v>
      </c>
      <c r="J2300" s="30">
        <v>235.07</v>
      </c>
      <c r="K2300" s="15">
        <v>0.72</v>
      </c>
      <c r="L2300" s="130">
        <v>7</v>
      </c>
    </row>
    <row r="2301" spans="1:12" x14ac:dyDescent="0.2">
      <c r="A2301" s="129">
        <v>30</v>
      </c>
      <c r="B2301" s="15" t="s">
        <v>329</v>
      </c>
      <c r="C2301" s="15">
        <v>5008</v>
      </c>
      <c r="D2301" s="15">
        <v>500000</v>
      </c>
      <c r="E2301" s="15" t="s">
        <v>467</v>
      </c>
      <c r="F2301" s="15">
        <v>275790</v>
      </c>
      <c r="G2301" s="15" t="s">
        <v>331</v>
      </c>
      <c r="H2301" s="15">
        <v>33602.92</v>
      </c>
      <c r="I2301" s="30">
        <v>527.79</v>
      </c>
      <c r="J2301" s="30">
        <v>93.14</v>
      </c>
      <c r="K2301" s="15">
        <v>0.28000000000000003</v>
      </c>
      <c r="L2301" s="130">
        <v>3</v>
      </c>
    </row>
    <row r="2302" spans="1:12" x14ac:dyDescent="0.2">
      <c r="A2302" s="129">
        <v>30</v>
      </c>
      <c r="B2302" s="15" t="s">
        <v>329</v>
      </c>
      <c r="C2302" s="15">
        <v>5008</v>
      </c>
      <c r="D2302" s="15">
        <v>500000</v>
      </c>
      <c r="E2302" s="15" t="s">
        <v>467</v>
      </c>
      <c r="F2302" s="15">
        <v>275790</v>
      </c>
      <c r="G2302" s="15" t="s">
        <v>332</v>
      </c>
      <c r="H2302" s="15">
        <v>33602.92</v>
      </c>
      <c r="I2302" s="30">
        <v>351.86</v>
      </c>
      <c r="J2302" s="30">
        <v>62.09</v>
      </c>
      <c r="K2302" s="15">
        <v>0.18</v>
      </c>
      <c r="L2302" s="130">
        <v>2</v>
      </c>
    </row>
    <row r="2303" spans="1:12" x14ac:dyDescent="0.2">
      <c r="A2303" s="129">
        <v>30</v>
      </c>
      <c r="B2303" s="15" t="s">
        <v>329</v>
      </c>
      <c r="C2303" s="15">
        <v>5008</v>
      </c>
      <c r="D2303" s="15">
        <v>500000</v>
      </c>
      <c r="E2303" s="15" t="s">
        <v>467</v>
      </c>
      <c r="F2303" s="15">
        <v>275809</v>
      </c>
      <c r="G2303" s="15" t="s">
        <v>331</v>
      </c>
      <c r="H2303" s="15">
        <v>16052.48</v>
      </c>
      <c r="I2303" s="30">
        <v>380.58</v>
      </c>
      <c r="J2303" s="30">
        <v>67.16</v>
      </c>
      <c r="K2303" s="15">
        <v>0.42</v>
      </c>
      <c r="L2303" s="130">
        <v>2</v>
      </c>
    </row>
    <row r="2304" spans="1:12" x14ac:dyDescent="0.2">
      <c r="A2304" s="129">
        <v>30</v>
      </c>
      <c r="B2304" s="15" t="s">
        <v>329</v>
      </c>
      <c r="C2304" s="15">
        <v>5008</v>
      </c>
      <c r="D2304" s="15">
        <v>500000</v>
      </c>
      <c r="E2304" s="15" t="s">
        <v>467</v>
      </c>
      <c r="F2304" s="15">
        <v>275809</v>
      </c>
      <c r="G2304" s="15" t="s">
        <v>332</v>
      </c>
      <c r="H2304" s="15">
        <v>16052.48</v>
      </c>
      <c r="I2304" s="30">
        <v>190.29</v>
      </c>
      <c r="J2304" s="30">
        <v>33.58</v>
      </c>
      <c r="K2304" s="15">
        <v>0.21</v>
      </c>
      <c r="L2304" s="130">
        <v>1</v>
      </c>
    </row>
    <row r="2305" spans="1:12" x14ac:dyDescent="0.2">
      <c r="A2305" s="129">
        <v>30</v>
      </c>
      <c r="B2305" s="15" t="s">
        <v>329</v>
      </c>
      <c r="C2305" s="15">
        <v>5008</v>
      </c>
      <c r="D2305" s="15">
        <v>500000</v>
      </c>
      <c r="E2305" s="15" t="s">
        <v>467</v>
      </c>
      <c r="F2305" s="15">
        <v>275815</v>
      </c>
      <c r="G2305" s="15" t="s">
        <v>331</v>
      </c>
      <c r="H2305" s="15">
        <v>47267.47</v>
      </c>
      <c r="I2305" s="30">
        <v>951.46</v>
      </c>
      <c r="J2305" s="30">
        <v>167.9</v>
      </c>
      <c r="K2305" s="15">
        <v>0.36</v>
      </c>
      <c r="L2305" s="130">
        <v>5</v>
      </c>
    </row>
    <row r="2306" spans="1:12" x14ac:dyDescent="0.2">
      <c r="A2306" s="129">
        <v>30</v>
      </c>
      <c r="B2306" s="15" t="s">
        <v>329</v>
      </c>
      <c r="C2306" s="15">
        <v>5008</v>
      </c>
      <c r="D2306" s="15">
        <v>500000</v>
      </c>
      <c r="E2306" s="15" t="s">
        <v>467</v>
      </c>
      <c r="F2306" s="15">
        <v>275820</v>
      </c>
      <c r="G2306" s="15" t="s">
        <v>331</v>
      </c>
      <c r="H2306" s="15">
        <v>6852.25</v>
      </c>
      <c r="I2306" s="30">
        <v>951.46</v>
      </c>
      <c r="J2306" s="30">
        <v>167.9</v>
      </c>
      <c r="K2306" s="15">
        <v>2.4500000000000002</v>
      </c>
      <c r="L2306" s="130">
        <v>5</v>
      </c>
    </row>
    <row r="2307" spans="1:12" x14ac:dyDescent="0.2">
      <c r="A2307" s="129">
        <v>30</v>
      </c>
      <c r="B2307" s="15" t="s">
        <v>329</v>
      </c>
      <c r="C2307" s="15">
        <v>5008</v>
      </c>
      <c r="D2307" s="15">
        <v>500000</v>
      </c>
      <c r="E2307" s="15" t="s">
        <v>467</v>
      </c>
      <c r="F2307" s="15">
        <v>275822</v>
      </c>
      <c r="G2307" s="15" t="s">
        <v>331</v>
      </c>
      <c r="H2307" s="15">
        <v>8969.49</v>
      </c>
      <c r="I2307" s="30">
        <v>380.58</v>
      </c>
      <c r="J2307" s="30">
        <v>67.16</v>
      </c>
      <c r="K2307" s="15">
        <v>0.75</v>
      </c>
      <c r="L2307" s="130">
        <v>2</v>
      </c>
    </row>
    <row r="2308" spans="1:12" x14ac:dyDescent="0.2">
      <c r="A2308" s="129">
        <v>30</v>
      </c>
      <c r="B2308" s="15" t="s">
        <v>329</v>
      </c>
      <c r="C2308" s="15">
        <v>5008</v>
      </c>
      <c r="D2308" s="15">
        <v>500000</v>
      </c>
      <c r="E2308" s="15" t="s">
        <v>467</v>
      </c>
      <c r="F2308" s="15">
        <v>275859</v>
      </c>
      <c r="G2308" s="15" t="s">
        <v>331</v>
      </c>
      <c r="H2308" s="15">
        <v>7901.74</v>
      </c>
      <c r="I2308" s="30">
        <v>190.29</v>
      </c>
      <c r="J2308" s="30">
        <v>33.58</v>
      </c>
      <c r="K2308" s="15">
        <v>0.42</v>
      </c>
      <c r="L2308" s="130">
        <v>1</v>
      </c>
    </row>
    <row r="2309" spans="1:12" x14ac:dyDescent="0.2">
      <c r="A2309" s="129">
        <v>30</v>
      </c>
      <c r="B2309" s="15" t="s">
        <v>329</v>
      </c>
      <c r="C2309" s="15">
        <v>5008</v>
      </c>
      <c r="D2309" s="15">
        <v>500000</v>
      </c>
      <c r="E2309" s="15" t="s">
        <v>467</v>
      </c>
      <c r="F2309" s="15">
        <v>275859</v>
      </c>
      <c r="G2309" s="15" t="s">
        <v>332</v>
      </c>
      <c r="H2309" s="15">
        <v>7901.74</v>
      </c>
      <c r="I2309" s="30">
        <v>190.29</v>
      </c>
      <c r="J2309" s="30">
        <v>33.58</v>
      </c>
      <c r="K2309" s="15">
        <v>0.42</v>
      </c>
      <c r="L2309" s="130">
        <v>1</v>
      </c>
    </row>
    <row r="2310" spans="1:12" x14ac:dyDescent="0.2">
      <c r="A2310" s="129">
        <v>30</v>
      </c>
      <c r="B2310" s="15" t="s">
        <v>329</v>
      </c>
      <c r="C2310" s="15">
        <v>5008</v>
      </c>
      <c r="D2310" s="15">
        <v>500000</v>
      </c>
      <c r="E2310" s="15" t="s">
        <v>467</v>
      </c>
      <c r="F2310" s="15">
        <v>275871</v>
      </c>
      <c r="G2310" s="15" t="s">
        <v>331</v>
      </c>
      <c r="H2310" s="15">
        <v>16384.07</v>
      </c>
      <c r="I2310" s="30">
        <v>190.29</v>
      </c>
      <c r="J2310" s="30">
        <v>33.58</v>
      </c>
      <c r="K2310" s="15">
        <v>0.2</v>
      </c>
      <c r="L2310" s="130">
        <v>1</v>
      </c>
    </row>
    <row r="2311" spans="1:12" x14ac:dyDescent="0.2">
      <c r="A2311" s="129">
        <v>30</v>
      </c>
      <c r="B2311" s="15" t="s">
        <v>329</v>
      </c>
      <c r="C2311" s="15">
        <v>5008</v>
      </c>
      <c r="D2311" s="15">
        <v>500000</v>
      </c>
      <c r="E2311" s="15" t="s">
        <v>467</v>
      </c>
      <c r="F2311" s="15">
        <v>275872</v>
      </c>
      <c r="G2311" s="15" t="s">
        <v>331</v>
      </c>
      <c r="H2311" s="15">
        <v>34820.089999999997</v>
      </c>
      <c r="I2311" s="30">
        <v>951.46</v>
      </c>
      <c r="J2311" s="30">
        <v>167.9</v>
      </c>
      <c r="K2311" s="15">
        <v>0.48</v>
      </c>
      <c r="L2311" s="130">
        <v>5</v>
      </c>
    </row>
    <row r="2312" spans="1:12" x14ac:dyDescent="0.2">
      <c r="A2312" s="129">
        <v>30</v>
      </c>
      <c r="B2312" s="15" t="s">
        <v>329</v>
      </c>
      <c r="C2312" s="15">
        <v>5008</v>
      </c>
      <c r="D2312" s="15">
        <v>500000</v>
      </c>
      <c r="E2312" s="15" t="s">
        <v>467</v>
      </c>
      <c r="F2312" s="15">
        <v>275872</v>
      </c>
      <c r="G2312" s="15" t="s">
        <v>332</v>
      </c>
      <c r="H2312" s="15">
        <v>34820.089999999997</v>
      </c>
      <c r="I2312" s="30">
        <v>380.58</v>
      </c>
      <c r="J2312" s="30">
        <v>67.16</v>
      </c>
      <c r="K2312" s="15">
        <v>0.19</v>
      </c>
      <c r="L2312" s="130">
        <v>2</v>
      </c>
    </row>
    <row r="2313" spans="1:12" x14ac:dyDescent="0.2">
      <c r="A2313" s="129">
        <v>30</v>
      </c>
      <c r="B2313" s="15" t="s">
        <v>329</v>
      </c>
      <c r="C2313" s="15">
        <v>5008</v>
      </c>
      <c r="D2313" s="15">
        <v>500000</v>
      </c>
      <c r="E2313" s="15" t="s">
        <v>467</v>
      </c>
      <c r="F2313" s="15">
        <v>275895</v>
      </c>
      <c r="G2313" s="15" t="s">
        <v>332</v>
      </c>
      <c r="H2313" s="15">
        <v>11877.92</v>
      </c>
      <c r="I2313" s="30">
        <v>190.29</v>
      </c>
      <c r="J2313" s="30">
        <v>33.58</v>
      </c>
      <c r="K2313" s="15">
        <v>0.28000000000000003</v>
      </c>
      <c r="L2313" s="130">
        <v>1</v>
      </c>
    </row>
    <row r="2314" spans="1:12" x14ac:dyDescent="0.2">
      <c r="A2314" s="129">
        <v>30</v>
      </c>
      <c r="B2314" s="15" t="s">
        <v>329</v>
      </c>
      <c r="C2314" s="15">
        <v>5008</v>
      </c>
      <c r="D2314" s="15">
        <v>500000</v>
      </c>
      <c r="E2314" s="15" t="s">
        <v>467</v>
      </c>
      <c r="F2314" s="15">
        <v>275907</v>
      </c>
      <c r="G2314" s="15" t="s">
        <v>331</v>
      </c>
      <c r="H2314" s="15">
        <v>23430.89</v>
      </c>
      <c r="I2314" s="30">
        <v>761.16</v>
      </c>
      <c r="J2314" s="30">
        <v>134.32</v>
      </c>
      <c r="K2314" s="15">
        <v>0.56999999999999995</v>
      </c>
      <c r="L2314" s="130">
        <v>4</v>
      </c>
    </row>
    <row r="2315" spans="1:12" x14ac:dyDescent="0.2">
      <c r="A2315" s="129">
        <v>30</v>
      </c>
      <c r="B2315" s="15" t="s">
        <v>329</v>
      </c>
      <c r="C2315" s="15">
        <v>5008</v>
      </c>
      <c r="D2315" s="15">
        <v>500000</v>
      </c>
      <c r="E2315" s="15" t="s">
        <v>467</v>
      </c>
      <c r="F2315" s="15">
        <v>275907</v>
      </c>
      <c r="G2315" s="15" t="s">
        <v>332</v>
      </c>
      <c r="H2315" s="15">
        <v>23430.89</v>
      </c>
      <c r="I2315" s="30">
        <v>570.87</v>
      </c>
      <c r="J2315" s="30">
        <v>100.74</v>
      </c>
      <c r="K2315" s="15">
        <v>0.43</v>
      </c>
      <c r="L2315" s="130">
        <v>3</v>
      </c>
    </row>
    <row r="2316" spans="1:12" x14ac:dyDescent="0.2">
      <c r="A2316" s="129">
        <v>30</v>
      </c>
      <c r="B2316" s="15" t="s">
        <v>329</v>
      </c>
      <c r="C2316" s="15">
        <v>5008</v>
      </c>
      <c r="D2316" s="15">
        <v>500000</v>
      </c>
      <c r="E2316" s="15" t="s">
        <v>467</v>
      </c>
      <c r="F2316" s="15">
        <v>275908</v>
      </c>
      <c r="G2316" s="15" t="s">
        <v>331</v>
      </c>
      <c r="H2316" s="15">
        <v>7955.08</v>
      </c>
      <c r="I2316" s="30">
        <v>380.58</v>
      </c>
      <c r="J2316" s="30">
        <v>67.16</v>
      </c>
      <c r="K2316" s="15">
        <v>0.84</v>
      </c>
      <c r="L2316" s="130">
        <v>2</v>
      </c>
    </row>
    <row r="2317" spans="1:12" x14ac:dyDescent="0.2">
      <c r="A2317" s="129">
        <v>30</v>
      </c>
      <c r="B2317" s="15" t="s">
        <v>329</v>
      </c>
      <c r="C2317" s="15">
        <v>5008</v>
      </c>
      <c r="D2317" s="15">
        <v>500000</v>
      </c>
      <c r="E2317" s="15" t="s">
        <v>467</v>
      </c>
      <c r="F2317" s="15">
        <v>275908</v>
      </c>
      <c r="G2317" s="15" t="s">
        <v>332</v>
      </c>
      <c r="H2317" s="15">
        <v>7955.08</v>
      </c>
      <c r="I2317" s="30">
        <v>190.29</v>
      </c>
      <c r="J2317" s="30">
        <v>33.58</v>
      </c>
      <c r="K2317" s="15">
        <v>0.42</v>
      </c>
      <c r="L2317" s="130">
        <v>1</v>
      </c>
    </row>
    <row r="2318" spans="1:12" x14ac:dyDescent="0.2">
      <c r="A2318" s="129">
        <v>30</v>
      </c>
      <c r="B2318" s="15" t="s">
        <v>329</v>
      </c>
      <c r="C2318" s="15">
        <v>5008</v>
      </c>
      <c r="D2318" s="15">
        <v>500000</v>
      </c>
      <c r="E2318" s="15" t="s">
        <v>467</v>
      </c>
      <c r="F2318" s="15">
        <v>275909</v>
      </c>
      <c r="G2318" s="15" t="s">
        <v>331</v>
      </c>
      <c r="H2318" s="15">
        <v>4379.13</v>
      </c>
      <c r="I2318" s="30">
        <v>190.29</v>
      </c>
      <c r="J2318" s="30">
        <v>33.58</v>
      </c>
      <c r="K2318" s="15">
        <v>0.77</v>
      </c>
      <c r="L2318" s="130">
        <v>1</v>
      </c>
    </row>
    <row r="2319" spans="1:12" x14ac:dyDescent="0.2">
      <c r="A2319" s="129">
        <v>30</v>
      </c>
      <c r="B2319" s="15" t="s">
        <v>329</v>
      </c>
      <c r="C2319" s="15">
        <v>5008</v>
      </c>
      <c r="D2319" s="15">
        <v>500000</v>
      </c>
      <c r="E2319" s="15" t="s">
        <v>467</v>
      </c>
      <c r="F2319" s="15">
        <v>276030</v>
      </c>
      <c r="G2319" s="15" t="s">
        <v>331</v>
      </c>
      <c r="H2319" s="15">
        <v>17792.05</v>
      </c>
      <c r="I2319" s="30">
        <v>951.46</v>
      </c>
      <c r="J2319" s="30">
        <v>167.9</v>
      </c>
      <c r="K2319" s="15">
        <v>0.94</v>
      </c>
      <c r="L2319" s="130">
        <v>5</v>
      </c>
    </row>
    <row r="2320" spans="1:12" x14ac:dyDescent="0.2">
      <c r="A2320" s="129">
        <v>30</v>
      </c>
      <c r="B2320" s="15" t="s">
        <v>329</v>
      </c>
      <c r="C2320" s="15">
        <v>5008</v>
      </c>
      <c r="D2320" s="15">
        <v>500000</v>
      </c>
      <c r="E2320" s="15" t="s">
        <v>467</v>
      </c>
      <c r="F2320" s="15">
        <v>276030</v>
      </c>
      <c r="G2320" s="15" t="s">
        <v>332</v>
      </c>
      <c r="H2320" s="15">
        <v>17792.05</v>
      </c>
      <c r="I2320" s="30">
        <v>380.58</v>
      </c>
      <c r="J2320" s="30">
        <v>67.16</v>
      </c>
      <c r="K2320" s="15">
        <v>0.38</v>
      </c>
      <c r="L2320" s="130">
        <v>2</v>
      </c>
    </row>
    <row r="2321" spans="1:12" x14ac:dyDescent="0.2">
      <c r="A2321" s="129">
        <v>30</v>
      </c>
      <c r="B2321" s="15" t="s">
        <v>329</v>
      </c>
      <c r="C2321" s="15">
        <v>5008</v>
      </c>
      <c r="D2321" s="15">
        <v>500000</v>
      </c>
      <c r="E2321" s="15" t="s">
        <v>467</v>
      </c>
      <c r="F2321" s="15">
        <v>276031</v>
      </c>
      <c r="G2321" s="15" t="s">
        <v>331</v>
      </c>
      <c r="H2321" s="15">
        <v>40787.68</v>
      </c>
      <c r="I2321" s="30">
        <v>1522.33</v>
      </c>
      <c r="J2321" s="30">
        <v>268.64999999999998</v>
      </c>
      <c r="K2321" s="15">
        <v>0.66</v>
      </c>
      <c r="L2321" s="130">
        <v>8</v>
      </c>
    </row>
    <row r="2322" spans="1:12" x14ac:dyDescent="0.2">
      <c r="A2322" s="129">
        <v>30</v>
      </c>
      <c r="B2322" s="15" t="s">
        <v>329</v>
      </c>
      <c r="C2322" s="15">
        <v>5008</v>
      </c>
      <c r="D2322" s="15">
        <v>500000</v>
      </c>
      <c r="E2322" s="15" t="s">
        <v>467</v>
      </c>
      <c r="F2322" s="15">
        <v>276031</v>
      </c>
      <c r="G2322" s="15" t="s">
        <v>332</v>
      </c>
      <c r="H2322" s="15">
        <v>40787.68</v>
      </c>
      <c r="I2322" s="30">
        <v>570.87</v>
      </c>
      <c r="J2322" s="30">
        <v>100.74</v>
      </c>
      <c r="K2322" s="15">
        <v>0.25</v>
      </c>
      <c r="L2322" s="130">
        <v>3</v>
      </c>
    </row>
    <row r="2323" spans="1:12" x14ac:dyDescent="0.2">
      <c r="A2323" s="129">
        <v>30</v>
      </c>
      <c r="B2323" s="15" t="s">
        <v>329</v>
      </c>
      <c r="C2323" s="15">
        <v>5008</v>
      </c>
      <c r="D2323" s="15">
        <v>500000</v>
      </c>
      <c r="E2323" s="15" t="s">
        <v>467</v>
      </c>
      <c r="F2323" s="15">
        <v>276034</v>
      </c>
      <c r="G2323" s="15" t="s">
        <v>331</v>
      </c>
      <c r="H2323" s="15">
        <v>5770.09</v>
      </c>
      <c r="I2323" s="30">
        <v>380.58</v>
      </c>
      <c r="J2323" s="30">
        <v>67.16</v>
      </c>
      <c r="K2323" s="15">
        <v>1.1599999999999999</v>
      </c>
      <c r="L2323" s="130">
        <v>2</v>
      </c>
    </row>
    <row r="2324" spans="1:12" x14ac:dyDescent="0.2">
      <c r="A2324" s="129">
        <v>30</v>
      </c>
      <c r="B2324" s="15" t="s">
        <v>329</v>
      </c>
      <c r="C2324" s="15">
        <v>5008</v>
      </c>
      <c r="D2324" s="15">
        <v>500000</v>
      </c>
      <c r="E2324" s="15" t="s">
        <v>467</v>
      </c>
      <c r="F2324" s="15">
        <v>276035</v>
      </c>
      <c r="G2324" s="15" t="s">
        <v>331</v>
      </c>
      <c r="H2324" s="15">
        <v>30877.439999999999</v>
      </c>
      <c r="I2324" s="30">
        <v>951.46</v>
      </c>
      <c r="J2324" s="30">
        <v>167.9</v>
      </c>
      <c r="K2324" s="15">
        <v>0.54</v>
      </c>
      <c r="L2324" s="130">
        <v>5</v>
      </c>
    </row>
    <row r="2325" spans="1:12" x14ac:dyDescent="0.2">
      <c r="A2325" s="129">
        <v>30</v>
      </c>
      <c r="B2325" s="15" t="s">
        <v>329</v>
      </c>
      <c r="C2325" s="15">
        <v>5008</v>
      </c>
      <c r="D2325" s="15">
        <v>500000</v>
      </c>
      <c r="E2325" s="15" t="s">
        <v>467</v>
      </c>
      <c r="F2325" s="15">
        <v>276035</v>
      </c>
      <c r="G2325" s="15" t="s">
        <v>332</v>
      </c>
      <c r="H2325" s="15">
        <v>30877.439999999999</v>
      </c>
      <c r="I2325" s="30">
        <v>570.87</v>
      </c>
      <c r="J2325" s="30">
        <v>100.74</v>
      </c>
      <c r="K2325" s="15">
        <v>0.33</v>
      </c>
      <c r="L2325" s="130">
        <v>3</v>
      </c>
    </row>
    <row r="2326" spans="1:12" x14ac:dyDescent="0.2">
      <c r="A2326" s="129">
        <v>30</v>
      </c>
      <c r="B2326" s="15" t="s">
        <v>329</v>
      </c>
      <c r="C2326" s="15">
        <v>5008</v>
      </c>
      <c r="D2326" s="15">
        <v>500000</v>
      </c>
      <c r="E2326" s="15" t="s">
        <v>467</v>
      </c>
      <c r="F2326" s="15">
        <v>276213</v>
      </c>
      <c r="G2326" s="15" t="s">
        <v>331</v>
      </c>
      <c r="H2326" s="15">
        <v>46022.46</v>
      </c>
      <c r="I2326" s="30">
        <v>570.87</v>
      </c>
      <c r="J2326" s="30">
        <v>100.74</v>
      </c>
      <c r="K2326" s="15">
        <v>0.22</v>
      </c>
      <c r="L2326" s="130">
        <v>3</v>
      </c>
    </row>
    <row r="2327" spans="1:12" x14ac:dyDescent="0.2">
      <c r="A2327" s="129">
        <v>30</v>
      </c>
      <c r="B2327" s="15" t="s">
        <v>329</v>
      </c>
      <c r="C2327" s="15">
        <v>5008</v>
      </c>
      <c r="D2327" s="15">
        <v>500000</v>
      </c>
      <c r="E2327" s="15" t="s">
        <v>467</v>
      </c>
      <c r="F2327" s="15">
        <v>276214</v>
      </c>
      <c r="G2327" s="15" t="s">
        <v>331</v>
      </c>
      <c r="H2327" s="15">
        <v>71227.47</v>
      </c>
      <c r="I2327" s="30">
        <v>951.46</v>
      </c>
      <c r="J2327" s="30">
        <v>167.9</v>
      </c>
      <c r="K2327" s="15">
        <v>0.24</v>
      </c>
      <c r="L2327" s="130">
        <v>5</v>
      </c>
    </row>
    <row r="2328" spans="1:12" x14ac:dyDescent="0.2">
      <c r="A2328" s="129">
        <v>30</v>
      </c>
      <c r="B2328" s="15" t="s">
        <v>329</v>
      </c>
      <c r="C2328" s="15">
        <v>5008</v>
      </c>
      <c r="D2328" s="15">
        <v>500000</v>
      </c>
      <c r="E2328" s="15" t="s">
        <v>467</v>
      </c>
      <c r="F2328" s="15">
        <v>276214</v>
      </c>
      <c r="G2328" s="15" t="s">
        <v>332</v>
      </c>
      <c r="H2328" s="15">
        <v>71227.47</v>
      </c>
      <c r="I2328" s="30">
        <v>380.58</v>
      </c>
      <c r="J2328" s="30">
        <v>67.16</v>
      </c>
      <c r="K2328" s="15">
        <v>0.09</v>
      </c>
      <c r="L2328" s="130">
        <v>2</v>
      </c>
    </row>
    <row r="2329" spans="1:12" x14ac:dyDescent="0.2">
      <c r="A2329" s="129">
        <v>30</v>
      </c>
      <c r="B2329" s="15" t="s">
        <v>329</v>
      </c>
      <c r="C2329" s="15">
        <v>5008</v>
      </c>
      <c r="D2329" s="15">
        <v>500000</v>
      </c>
      <c r="E2329" s="15" t="s">
        <v>467</v>
      </c>
      <c r="F2329" s="15">
        <v>276215</v>
      </c>
      <c r="G2329" s="15" t="s">
        <v>331</v>
      </c>
      <c r="H2329" s="15">
        <v>62573.02</v>
      </c>
      <c r="I2329" s="30">
        <v>1522.33</v>
      </c>
      <c r="J2329" s="30">
        <v>268.64999999999998</v>
      </c>
      <c r="K2329" s="15">
        <v>0.43</v>
      </c>
      <c r="L2329" s="130">
        <v>8</v>
      </c>
    </row>
    <row r="2330" spans="1:12" x14ac:dyDescent="0.2">
      <c r="A2330" s="129">
        <v>30</v>
      </c>
      <c r="B2330" s="15" t="s">
        <v>329</v>
      </c>
      <c r="C2330" s="15">
        <v>5008</v>
      </c>
      <c r="D2330" s="15">
        <v>500000</v>
      </c>
      <c r="E2330" s="15" t="s">
        <v>467</v>
      </c>
      <c r="F2330" s="15">
        <v>276215</v>
      </c>
      <c r="G2330" s="15" t="s">
        <v>332</v>
      </c>
      <c r="H2330" s="15">
        <v>62573.02</v>
      </c>
      <c r="I2330" s="30">
        <v>1141.75</v>
      </c>
      <c r="J2330" s="30">
        <v>201.48</v>
      </c>
      <c r="K2330" s="15">
        <v>0.32</v>
      </c>
      <c r="L2330" s="130">
        <v>6</v>
      </c>
    </row>
    <row r="2331" spans="1:12" x14ac:dyDescent="0.2">
      <c r="A2331" s="129">
        <v>30</v>
      </c>
      <c r="B2331" s="15" t="s">
        <v>329</v>
      </c>
      <c r="C2331" s="15">
        <v>5008</v>
      </c>
      <c r="D2331" s="15">
        <v>500000</v>
      </c>
      <c r="E2331" s="15" t="s">
        <v>467</v>
      </c>
      <c r="F2331" s="15">
        <v>276228</v>
      </c>
      <c r="G2331" s="15" t="s">
        <v>331</v>
      </c>
      <c r="H2331" s="15">
        <v>21053.81</v>
      </c>
      <c r="I2331" s="30">
        <v>951.46</v>
      </c>
      <c r="J2331" s="30">
        <v>167.9</v>
      </c>
      <c r="K2331" s="15">
        <v>0.8</v>
      </c>
      <c r="L2331" s="130">
        <v>5</v>
      </c>
    </row>
    <row r="2332" spans="1:12" x14ac:dyDescent="0.2">
      <c r="A2332" s="129">
        <v>30</v>
      </c>
      <c r="B2332" s="15" t="s">
        <v>329</v>
      </c>
      <c r="C2332" s="15">
        <v>5008</v>
      </c>
      <c r="D2332" s="15">
        <v>500000</v>
      </c>
      <c r="E2332" s="15" t="s">
        <v>467</v>
      </c>
      <c r="F2332" s="15">
        <v>276228</v>
      </c>
      <c r="G2332" s="15" t="s">
        <v>332</v>
      </c>
      <c r="H2332" s="15">
        <v>21053.81</v>
      </c>
      <c r="I2332" s="30">
        <v>951.46</v>
      </c>
      <c r="J2332" s="30">
        <v>167.9</v>
      </c>
      <c r="K2332" s="15">
        <v>0.8</v>
      </c>
      <c r="L2332" s="130">
        <v>5</v>
      </c>
    </row>
    <row r="2333" spans="1:12" x14ac:dyDescent="0.2">
      <c r="A2333" s="129">
        <v>30</v>
      </c>
      <c r="B2333" s="15" t="s">
        <v>329</v>
      </c>
      <c r="C2333" s="15">
        <v>5008</v>
      </c>
      <c r="D2333" s="15">
        <v>500000</v>
      </c>
      <c r="E2333" s="15" t="s">
        <v>467</v>
      </c>
      <c r="F2333" s="15">
        <v>276249</v>
      </c>
      <c r="G2333" s="15" t="s">
        <v>331</v>
      </c>
      <c r="H2333" s="15">
        <v>14389.77</v>
      </c>
      <c r="I2333" s="30">
        <v>761.16</v>
      </c>
      <c r="J2333" s="30">
        <v>134.32</v>
      </c>
      <c r="K2333" s="15">
        <v>0.93</v>
      </c>
      <c r="L2333" s="130">
        <v>4</v>
      </c>
    </row>
    <row r="2334" spans="1:12" x14ac:dyDescent="0.2">
      <c r="A2334" s="129">
        <v>30</v>
      </c>
      <c r="B2334" s="15" t="s">
        <v>329</v>
      </c>
      <c r="C2334" s="15">
        <v>5008</v>
      </c>
      <c r="D2334" s="15">
        <v>500000</v>
      </c>
      <c r="E2334" s="15" t="s">
        <v>467</v>
      </c>
      <c r="F2334" s="15">
        <v>276249</v>
      </c>
      <c r="G2334" s="15" t="s">
        <v>332</v>
      </c>
      <c r="H2334" s="15">
        <v>14389.77</v>
      </c>
      <c r="I2334" s="30">
        <v>380.58</v>
      </c>
      <c r="J2334" s="30">
        <v>67.16</v>
      </c>
      <c r="K2334" s="15">
        <v>0.47</v>
      </c>
      <c r="L2334" s="130">
        <v>2</v>
      </c>
    </row>
    <row r="2335" spans="1:12" x14ac:dyDescent="0.2">
      <c r="A2335" s="129">
        <v>30</v>
      </c>
      <c r="B2335" s="15" t="s">
        <v>329</v>
      </c>
      <c r="C2335" s="15">
        <v>5008</v>
      </c>
      <c r="D2335" s="15">
        <v>500000</v>
      </c>
      <c r="E2335" s="15" t="s">
        <v>467</v>
      </c>
      <c r="F2335" s="15">
        <v>276250</v>
      </c>
      <c r="G2335" s="15" t="s">
        <v>331</v>
      </c>
      <c r="H2335" s="15">
        <v>8431.94</v>
      </c>
      <c r="I2335" s="30">
        <v>761.16</v>
      </c>
      <c r="J2335" s="30">
        <v>134.32</v>
      </c>
      <c r="K2335" s="15">
        <v>1.59</v>
      </c>
      <c r="L2335" s="130">
        <v>4</v>
      </c>
    </row>
    <row r="2336" spans="1:12" x14ac:dyDescent="0.2">
      <c r="A2336" s="129">
        <v>30</v>
      </c>
      <c r="B2336" s="15" t="s">
        <v>329</v>
      </c>
      <c r="C2336" s="15">
        <v>5008</v>
      </c>
      <c r="D2336" s="15">
        <v>500000</v>
      </c>
      <c r="E2336" s="15" t="s">
        <v>467</v>
      </c>
      <c r="F2336" s="15">
        <v>276250</v>
      </c>
      <c r="G2336" s="15" t="s">
        <v>332</v>
      </c>
      <c r="H2336" s="15">
        <v>8431.94</v>
      </c>
      <c r="I2336" s="30">
        <v>190.29</v>
      </c>
      <c r="J2336" s="30">
        <v>33.58</v>
      </c>
      <c r="K2336" s="15">
        <v>0.4</v>
      </c>
      <c r="L2336" s="130">
        <v>1</v>
      </c>
    </row>
    <row r="2337" spans="1:12" x14ac:dyDescent="0.2">
      <c r="A2337" s="129">
        <v>30</v>
      </c>
      <c r="B2337" s="15" t="s">
        <v>329</v>
      </c>
      <c r="C2337" s="15">
        <v>5008</v>
      </c>
      <c r="D2337" s="15">
        <v>500000</v>
      </c>
      <c r="E2337" s="15" t="s">
        <v>467</v>
      </c>
      <c r="F2337" s="15">
        <v>276257</v>
      </c>
      <c r="G2337" s="15" t="s">
        <v>331</v>
      </c>
      <c r="H2337" s="15">
        <v>27389.46</v>
      </c>
      <c r="I2337" s="30">
        <v>951.46</v>
      </c>
      <c r="J2337" s="30">
        <v>167.9</v>
      </c>
      <c r="K2337" s="15">
        <v>0.61</v>
      </c>
      <c r="L2337" s="130">
        <v>5</v>
      </c>
    </row>
    <row r="2338" spans="1:12" x14ac:dyDescent="0.2">
      <c r="A2338" s="129">
        <v>30</v>
      </c>
      <c r="B2338" s="15" t="s">
        <v>329</v>
      </c>
      <c r="C2338" s="15">
        <v>5008</v>
      </c>
      <c r="D2338" s="15">
        <v>500000</v>
      </c>
      <c r="E2338" s="15" t="s">
        <v>467</v>
      </c>
      <c r="F2338" s="15">
        <v>276257</v>
      </c>
      <c r="G2338" s="15" t="s">
        <v>332</v>
      </c>
      <c r="H2338" s="15">
        <v>27389.46</v>
      </c>
      <c r="I2338" s="30">
        <v>380.58</v>
      </c>
      <c r="J2338" s="30">
        <v>67.16</v>
      </c>
      <c r="K2338" s="15">
        <v>0.25</v>
      </c>
      <c r="L2338" s="130">
        <v>2</v>
      </c>
    </row>
    <row r="2339" spans="1:12" x14ac:dyDescent="0.2">
      <c r="A2339" s="129">
        <v>30</v>
      </c>
      <c r="B2339" s="15" t="s">
        <v>329</v>
      </c>
      <c r="C2339" s="15">
        <v>5008</v>
      </c>
      <c r="D2339" s="15">
        <v>500000</v>
      </c>
      <c r="E2339" s="15" t="s">
        <v>467</v>
      </c>
      <c r="F2339" s="15">
        <v>276258</v>
      </c>
      <c r="G2339" s="15" t="s">
        <v>331</v>
      </c>
      <c r="H2339" s="15">
        <v>12571.35</v>
      </c>
      <c r="I2339" s="30">
        <v>761.16</v>
      </c>
      <c r="J2339" s="30">
        <v>134.32</v>
      </c>
      <c r="K2339" s="15">
        <v>1.07</v>
      </c>
      <c r="L2339" s="130">
        <v>4</v>
      </c>
    </row>
    <row r="2340" spans="1:12" x14ac:dyDescent="0.2">
      <c r="A2340" s="129">
        <v>30</v>
      </c>
      <c r="B2340" s="15" t="s">
        <v>329</v>
      </c>
      <c r="C2340" s="15">
        <v>5008</v>
      </c>
      <c r="D2340" s="15">
        <v>500000</v>
      </c>
      <c r="E2340" s="15" t="s">
        <v>467</v>
      </c>
      <c r="F2340" s="15">
        <v>276259</v>
      </c>
      <c r="G2340" s="15" t="s">
        <v>331</v>
      </c>
      <c r="H2340" s="15">
        <v>28239.54</v>
      </c>
      <c r="I2340" s="30">
        <v>1902.91</v>
      </c>
      <c r="J2340" s="30">
        <v>335.81</v>
      </c>
      <c r="K2340" s="15">
        <v>1.19</v>
      </c>
      <c r="L2340" s="130">
        <v>10</v>
      </c>
    </row>
    <row r="2341" spans="1:12" x14ac:dyDescent="0.2">
      <c r="A2341" s="129">
        <v>30</v>
      </c>
      <c r="B2341" s="15" t="s">
        <v>329</v>
      </c>
      <c r="C2341" s="15">
        <v>5008</v>
      </c>
      <c r="D2341" s="15">
        <v>500000</v>
      </c>
      <c r="E2341" s="15" t="s">
        <v>467</v>
      </c>
      <c r="F2341" s="15">
        <v>276259</v>
      </c>
      <c r="G2341" s="15" t="s">
        <v>332</v>
      </c>
      <c r="H2341" s="15">
        <v>28239.54</v>
      </c>
      <c r="I2341" s="30">
        <v>951.46</v>
      </c>
      <c r="J2341" s="30">
        <v>167.9</v>
      </c>
      <c r="K2341" s="15">
        <v>0.59</v>
      </c>
      <c r="L2341" s="130">
        <v>5</v>
      </c>
    </row>
    <row r="2342" spans="1:12" x14ac:dyDescent="0.2">
      <c r="A2342" s="129">
        <v>30</v>
      </c>
      <c r="B2342" s="15" t="s">
        <v>329</v>
      </c>
      <c r="C2342" s="15">
        <v>5008</v>
      </c>
      <c r="D2342" s="15">
        <v>500000</v>
      </c>
      <c r="E2342" s="15" t="s">
        <v>467</v>
      </c>
      <c r="F2342" s="15">
        <v>276297</v>
      </c>
      <c r="G2342" s="15" t="s">
        <v>331</v>
      </c>
      <c r="H2342" s="15">
        <v>8815.4500000000007</v>
      </c>
      <c r="I2342" s="30">
        <v>570.87</v>
      </c>
      <c r="J2342" s="30">
        <v>100.74</v>
      </c>
      <c r="K2342" s="15">
        <v>1.1399999999999999</v>
      </c>
      <c r="L2342" s="130">
        <v>3</v>
      </c>
    </row>
    <row r="2343" spans="1:12" x14ac:dyDescent="0.2">
      <c r="A2343" s="129">
        <v>30</v>
      </c>
      <c r="B2343" s="15" t="s">
        <v>329</v>
      </c>
      <c r="C2343" s="15">
        <v>5008</v>
      </c>
      <c r="D2343" s="15">
        <v>500000</v>
      </c>
      <c r="E2343" s="15" t="s">
        <v>467</v>
      </c>
      <c r="F2343" s="15">
        <v>276297</v>
      </c>
      <c r="G2343" s="15" t="s">
        <v>332</v>
      </c>
      <c r="H2343" s="15">
        <v>8815.4500000000007</v>
      </c>
      <c r="I2343" s="30">
        <v>190.29</v>
      </c>
      <c r="J2343" s="30">
        <v>33.58</v>
      </c>
      <c r="K2343" s="15">
        <v>0.38</v>
      </c>
      <c r="L2343" s="130">
        <v>1</v>
      </c>
    </row>
    <row r="2344" spans="1:12" x14ac:dyDescent="0.2">
      <c r="A2344" s="129">
        <v>30</v>
      </c>
      <c r="B2344" s="15" t="s">
        <v>329</v>
      </c>
      <c r="C2344" s="15">
        <v>5008</v>
      </c>
      <c r="D2344" s="15">
        <v>500000</v>
      </c>
      <c r="E2344" s="15" t="s">
        <v>467</v>
      </c>
      <c r="F2344" s="15">
        <v>276486</v>
      </c>
      <c r="G2344" s="15" t="s">
        <v>331</v>
      </c>
      <c r="H2344" s="15">
        <v>22497.74</v>
      </c>
      <c r="I2344" s="30">
        <v>380.58</v>
      </c>
      <c r="J2344" s="30">
        <v>67.16</v>
      </c>
      <c r="K2344" s="15">
        <v>0.3</v>
      </c>
      <c r="L2344" s="130">
        <v>2</v>
      </c>
    </row>
    <row r="2345" spans="1:12" x14ac:dyDescent="0.2">
      <c r="A2345" s="129">
        <v>30</v>
      </c>
      <c r="B2345" s="15" t="s">
        <v>329</v>
      </c>
      <c r="C2345" s="15">
        <v>5008</v>
      </c>
      <c r="D2345" s="15">
        <v>500000</v>
      </c>
      <c r="E2345" s="15" t="s">
        <v>467</v>
      </c>
      <c r="F2345" s="15">
        <v>276486</v>
      </c>
      <c r="G2345" s="15" t="s">
        <v>332</v>
      </c>
      <c r="H2345" s="15">
        <v>22497.74</v>
      </c>
      <c r="I2345" s="30">
        <v>380.58</v>
      </c>
      <c r="J2345" s="30">
        <v>67.16</v>
      </c>
      <c r="K2345" s="15">
        <v>0.3</v>
      </c>
      <c r="L2345" s="130">
        <v>2</v>
      </c>
    </row>
    <row r="2346" spans="1:12" x14ac:dyDescent="0.2">
      <c r="A2346" s="129">
        <v>30</v>
      </c>
      <c r="B2346" s="15" t="s">
        <v>329</v>
      </c>
      <c r="C2346" s="15">
        <v>5008</v>
      </c>
      <c r="D2346" s="15">
        <v>500000</v>
      </c>
      <c r="E2346" s="15" t="s">
        <v>467</v>
      </c>
      <c r="F2346" s="15">
        <v>276527</v>
      </c>
      <c r="G2346" s="15" t="s">
        <v>331</v>
      </c>
      <c r="H2346" s="15">
        <v>61783.26</v>
      </c>
      <c r="I2346" s="30">
        <v>570.87</v>
      </c>
      <c r="J2346" s="30">
        <v>100.74</v>
      </c>
      <c r="K2346" s="15">
        <v>0.16</v>
      </c>
      <c r="L2346" s="130">
        <v>3</v>
      </c>
    </row>
    <row r="2347" spans="1:12" x14ac:dyDescent="0.2">
      <c r="A2347" s="129">
        <v>30</v>
      </c>
      <c r="B2347" s="15" t="s">
        <v>329</v>
      </c>
      <c r="C2347" s="15">
        <v>5008</v>
      </c>
      <c r="D2347" s="15">
        <v>500000</v>
      </c>
      <c r="E2347" s="15" t="s">
        <v>467</v>
      </c>
      <c r="F2347" s="15">
        <v>276527</v>
      </c>
      <c r="G2347" s="15" t="s">
        <v>332</v>
      </c>
      <c r="H2347" s="15">
        <v>61783.26</v>
      </c>
      <c r="I2347" s="30">
        <v>570.87</v>
      </c>
      <c r="J2347" s="30">
        <v>100.74</v>
      </c>
      <c r="K2347" s="15">
        <v>0.16</v>
      </c>
      <c r="L2347" s="130">
        <v>3</v>
      </c>
    </row>
    <row r="2348" spans="1:12" x14ac:dyDescent="0.2">
      <c r="A2348" s="129">
        <v>30</v>
      </c>
      <c r="B2348" s="15" t="s">
        <v>329</v>
      </c>
      <c r="C2348" s="15">
        <v>5008</v>
      </c>
      <c r="D2348" s="15">
        <v>500000</v>
      </c>
      <c r="E2348" s="15" t="s">
        <v>467</v>
      </c>
      <c r="F2348" s="15">
        <v>276528</v>
      </c>
      <c r="G2348" s="15" t="s">
        <v>331</v>
      </c>
      <c r="H2348" s="15">
        <v>6569.52</v>
      </c>
      <c r="I2348" s="30">
        <v>190.29</v>
      </c>
      <c r="J2348" s="30">
        <v>33.58</v>
      </c>
      <c r="K2348" s="15">
        <v>0.51</v>
      </c>
      <c r="L2348" s="130">
        <v>1</v>
      </c>
    </row>
    <row r="2349" spans="1:12" x14ac:dyDescent="0.2">
      <c r="A2349" s="129">
        <v>30</v>
      </c>
      <c r="B2349" s="15" t="s">
        <v>329</v>
      </c>
      <c r="C2349" s="15">
        <v>5008</v>
      </c>
      <c r="D2349" s="15">
        <v>500000</v>
      </c>
      <c r="E2349" s="15" t="s">
        <v>467</v>
      </c>
      <c r="F2349" s="15">
        <v>276530</v>
      </c>
      <c r="G2349" s="15" t="s">
        <v>331</v>
      </c>
      <c r="H2349" s="15">
        <v>39180.370000000003</v>
      </c>
      <c r="I2349" s="30">
        <v>1902.91</v>
      </c>
      <c r="J2349" s="30">
        <v>335.81</v>
      </c>
      <c r="K2349" s="15">
        <v>0.86</v>
      </c>
      <c r="L2349" s="130">
        <v>10</v>
      </c>
    </row>
    <row r="2350" spans="1:12" x14ac:dyDescent="0.2">
      <c r="A2350" s="129">
        <v>30</v>
      </c>
      <c r="B2350" s="15" t="s">
        <v>329</v>
      </c>
      <c r="C2350" s="15">
        <v>5008</v>
      </c>
      <c r="D2350" s="15">
        <v>500000</v>
      </c>
      <c r="E2350" s="15" t="s">
        <v>467</v>
      </c>
      <c r="F2350" s="15">
        <v>276530</v>
      </c>
      <c r="G2350" s="15" t="s">
        <v>332</v>
      </c>
      <c r="H2350" s="15">
        <v>39180.370000000003</v>
      </c>
      <c r="I2350" s="30">
        <v>2473.79</v>
      </c>
      <c r="J2350" s="30">
        <v>436.55</v>
      </c>
      <c r="K2350" s="15">
        <v>1.1100000000000001</v>
      </c>
      <c r="L2350" s="130">
        <v>13</v>
      </c>
    </row>
    <row r="2351" spans="1:12" x14ac:dyDescent="0.2">
      <c r="A2351" s="129">
        <v>30</v>
      </c>
      <c r="B2351" s="15" t="s">
        <v>329</v>
      </c>
      <c r="C2351" s="15">
        <v>5008</v>
      </c>
      <c r="D2351" s="15">
        <v>500000</v>
      </c>
      <c r="E2351" s="15" t="s">
        <v>467</v>
      </c>
      <c r="F2351" s="15">
        <v>276541</v>
      </c>
      <c r="G2351" s="15" t="s">
        <v>331</v>
      </c>
      <c r="H2351" s="15">
        <v>13045.9</v>
      </c>
      <c r="I2351" s="30">
        <v>380.58</v>
      </c>
      <c r="J2351" s="30">
        <v>67.16</v>
      </c>
      <c r="K2351" s="15">
        <v>0.51</v>
      </c>
      <c r="L2351" s="130">
        <v>2</v>
      </c>
    </row>
    <row r="2352" spans="1:12" x14ac:dyDescent="0.2">
      <c r="A2352" s="129">
        <v>30</v>
      </c>
      <c r="B2352" s="15" t="s">
        <v>329</v>
      </c>
      <c r="C2352" s="15">
        <v>5008</v>
      </c>
      <c r="D2352" s="15">
        <v>500000</v>
      </c>
      <c r="E2352" s="15" t="s">
        <v>467</v>
      </c>
      <c r="F2352" s="15">
        <v>276541</v>
      </c>
      <c r="G2352" s="15" t="s">
        <v>332</v>
      </c>
      <c r="H2352" s="15">
        <v>13045.9</v>
      </c>
      <c r="I2352" s="30">
        <v>570.87</v>
      </c>
      <c r="J2352" s="30">
        <v>100.74</v>
      </c>
      <c r="K2352" s="15">
        <v>0.77</v>
      </c>
      <c r="L2352" s="130">
        <v>3</v>
      </c>
    </row>
    <row r="2353" spans="1:12" x14ac:dyDescent="0.2">
      <c r="A2353" s="129">
        <v>30</v>
      </c>
      <c r="B2353" s="15" t="s">
        <v>329</v>
      </c>
      <c r="C2353" s="15">
        <v>5008</v>
      </c>
      <c r="D2353" s="15">
        <v>500000</v>
      </c>
      <c r="E2353" s="15" t="s">
        <v>467</v>
      </c>
      <c r="F2353" s="15">
        <v>276542</v>
      </c>
      <c r="G2353" s="15" t="s">
        <v>331</v>
      </c>
      <c r="H2353" s="15">
        <v>18927.259999999998</v>
      </c>
      <c r="I2353" s="30">
        <v>380.58</v>
      </c>
      <c r="J2353" s="30">
        <v>67.16</v>
      </c>
      <c r="K2353" s="15">
        <v>0.35</v>
      </c>
      <c r="L2353" s="130">
        <v>2</v>
      </c>
    </row>
    <row r="2354" spans="1:12" x14ac:dyDescent="0.2">
      <c r="A2354" s="129">
        <v>30</v>
      </c>
      <c r="B2354" s="15" t="s">
        <v>329</v>
      </c>
      <c r="C2354" s="15">
        <v>5008</v>
      </c>
      <c r="D2354" s="15">
        <v>500000</v>
      </c>
      <c r="E2354" s="15" t="s">
        <v>467</v>
      </c>
      <c r="F2354" s="15">
        <v>276542</v>
      </c>
      <c r="G2354" s="15" t="s">
        <v>332</v>
      </c>
      <c r="H2354" s="15">
        <v>18927.259999999998</v>
      </c>
      <c r="I2354" s="30">
        <v>570.87</v>
      </c>
      <c r="J2354" s="30">
        <v>100.74</v>
      </c>
      <c r="K2354" s="15">
        <v>0.53</v>
      </c>
      <c r="L2354" s="130">
        <v>3</v>
      </c>
    </row>
    <row r="2355" spans="1:12" x14ac:dyDescent="0.2">
      <c r="A2355" s="129">
        <v>30</v>
      </c>
      <c r="B2355" s="15" t="s">
        <v>329</v>
      </c>
      <c r="C2355" s="15">
        <v>5008</v>
      </c>
      <c r="D2355" s="15">
        <v>500000</v>
      </c>
      <c r="E2355" s="15" t="s">
        <v>467</v>
      </c>
      <c r="F2355" s="15">
        <v>276546</v>
      </c>
      <c r="G2355" s="15" t="s">
        <v>331</v>
      </c>
      <c r="H2355" s="15">
        <v>7286.32</v>
      </c>
      <c r="I2355" s="30">
        <v>190.29</v>
      </c>
      <c r="J2355" s="30">
        <v>33.58</v>
      </c>
      <c r="K2355" s="15">
        <v>0.46</v>
      </c>
      <c r="L2355" s="130">
        <v>1</v>
      </c>
    </row>
    <row r="2356" spans="1:12" x14ac:dyDescent="0.2">
      <c r="A2356" s="129">
        <v>30</v>
      </c>
      <c r="B2356" s="15" t="s">
        <v>329</v>
      </c>
      <c r="C2356" s="15">
        <v>5008</v>
      </c>
      <c r="D2356" s="15">
        <v>500000</v>
      </c>
      <c r="E2356" s="15" t="s">
        <v>467</v>
      </c>
      <c r="F2356" s="15">
        <v>276546</v>
      </c>
      <c r="G2356" s="15" t="s">
        <v>332</v>
      </c>
      <c r="H2356" s="15">
        <v>7286.32</v>
      </c>
      <c r="I2356" s="30">
        <v>190.29</v>
      </c>
      <c r="J2356" s="30">
        <v>33.58</v>
      </c>
      <c r="K2356" s="15">
        <v>0.46</v>
      </c>
      <c r="L2356" s="130">
        <v>1</v>
      </c>
    </row>
    <row r="2357" spans="1:12" x14ac:dyDescent="0.2">
      <c r="A2357" s="129">
        <v>30</v>
      </c>
      <c r="B2357" s="15" t="s">
        <v>329</v>
      </c>
      <c r="C2357" s="15">
        <v>5008</v>
      </c>
      <c r="D2357" s="15">
        <v>500000</v>
      </c>
      <c r="E2357" s="15" t="s">
        <v>467</v>
      </c>
      <c r="F2357" s="15">
        <v>276547</v>
      </c>
      <c r="G2357" s="15" t="s">
        <v>331</v>
      </c>
      <c r="H2357" s="15">
        <v>6392.95</v>
      </c>
      <c r="I2357" s="30">
        <v>380.58</v>
      </c>
      <c r="J2357" s="30">
        <v>67.16</v>
      </c>
      <c r="K2357" s="15">
        <v>1.05</v>
      </c>
      <c r="L2357" s="130">
        <v>2</v>
      </c>
    </row>
    <row r="2358" spans="1:12" x14ac:dyDescent="0.2">
      <c r="A2358" s="129">
        <v>30</v>
      </c>
      <c r="B2358" s="15" t="s">
        <v>329</v>
      </c>
      <c r="C2358" s="15">
        <v>5008</v>
      </c>
      <c r="D2358" s="15">
        <v>500000</v>
      </c>
      <c r="E2358" s="15" t="s">
        <v>467</v>
      </c>
      <c r="F2358" s="15">
        <v>276547</v>
      </c>
      <c r="G2358" s="15" t="s">
        <v>332</v>
      </c>
      <c r="H2358" s="15">
        <v>6392.95</v>
      </c>
      <c r="I2358" s="30">
        <v>380.58</v>
      </c>
      <c r="J2358" s="30">
        <v>67.16</v>
      </c>
      <c r="K2358" s="15">
        <v>1.05</v>
      </c>
      <c r="L2358" s="130">
        <v>2</v>
      </c>
    </row>
    <row r="2359" spans="1:12" x14ac:dyDescent="0.2">
      <c r="A2359" s="129">
        <v>30</v>
      </c>
      <c r="B2359" s="15" t="s">
        <v>329</v>
      </c>
      <c r="C2359" s="15">
        <v>5008</v>
      </c>
      <c r="D2359" s="15">
        <v>500000</v>
      </c>
      <c r="E2359" s="15" t="s">
        <v>467</v>
      </c>
      <c r="F2359" s="15">
        <v>276562</v>
      </c>
      <c r="G2359" s="15" t="s">
        <v>331</v>
      </c>
      <c r="H2359" s="15">
        <v>20623.64</v>
      </c>
      <c r="I2359" s="30">
        <v>570.87</v>
      </c>
      <c r="J2359" s="30">
        <v>100.74</v>
      </c>
      <c r="K2359" s="15">
        <v>0.49</v>
      </c>
      <c r="L2359" s="130">
        <v>3</v>
      </c>
    </row>
    <row r="2360" spans="1:12" x14ac:dyDescent="0.2">
      <c r="A2360" s="129">
        <v>30</v>
      </c>
      <c r="B2360" s="15" t="s">
        <v>329</v>
      </c>
      <c r="C2360" s="15">
        <v>5008</v>
      </c>
      <c r="D2360" s="15">
        <v>500000</v>
      </c>
      <c r="E2360" s="15" t="s">
        <v>467</v>
      </c>
      <c r="F2360" s="15">
        <v>276562</v>
      </c>
      <c r="G2360" s="15" t="s">
        <v>332</v>
      </c>
      <c r="H2360" s="15">
        <v>20623.64</v>
      </c>
      <c r="I2360" s="30">
        <v>190.29</v>
      </c>
      <c r="J2360" s="30">
        <v>33.58</v>
      </c>
      <c r="K2360" s="15">
        <v>0.16</v>
      </c>
      <c r="L2360" s="130">
        <v>1</v>
      </c>
    </row>
    <row r="2361" spans="1:12" x14ac:dyDescent="0.2">
      <c r="A2361" s="129">
        <v>30</v>
      </c>
      <c r="B2361" s="15" t="s">
        <v>329</v>
      </c>
      <c r="C2361" s="15">
        <v>5008</v>
      </c>
      <c r="D2361" s="15">
        <v>500000</v>
      </c>
      <c r="E2361" s="15" t="s">
        <v>467</v>
      </c>
      <c r="F2361" s="15">
        <v>276604</v>
      </c>
      <c r="G2361" s="15" t="s">
        <v>331</v>
      </c>
      <c r="H2361" s="15">
        <v>32338.36</v>
      </c>
      <c r="I2361" s="30">
        <v>951.46</v>
      </c>
      <c r="J2361" s="30">
        <v>167.9</v>
      </c>
      <c r="K2361" s="15">
        <v>0.52</v>
      </c>
      <c r="L2361" s="130">
        <v>5</v>
      </c>
    </row>
    <row r="2362" spans="1:12" x14ac:dyDescent="0.2">
      <c r="A2362" s="129">
        <v>30</v>
      </c>
      <c r="B2362" s="15" t="s">
        <v>329</v>
      </c>
      <c r="C2362" s="15">
        <v>5008</v>
      </c>
      <c r="D2362" s="15">
        <v>500000</v>
      </c>
      <c r="E2362" s="15" t="s">
        <v>467</v>
      </c>
      <c r="F2362" s="15">
        <v>276604</v>
      </c>
      <c r="G2362" s="15" t="s">
        <v>332</v>
      </c>
      <c r="H2362" s="15">
        <v>32338.36</v>
      </c>
      <c r="I2362" s="30">
        <v>570.87</v>
      </c>
      <c r="J2362" s="30">
        <v>100.74</v>
      </c>
      <c r="K2362" s="15">
        <v>0.31</v>
      </c>
      <c r="L2362" s="130">
        <v>3</v>
      </c>
    </row>
    <row r="2363" spans="1:12" x14ac:dyDescent="0.2">
      <c r="A2363" s="129">
        <v>30</v>
      </c>
      <c r="B2363" s="15" t="s">
        <v>329</v>
      </c>
      <c r="C2363" s="15">
        <v>5008</v>
      </c>
      <c r="D2363" s="15">
        <v>500000</v>
      </c>
      <c r="E2363" s="15" t="s">
        <v>467</v>
      </c>
      <c r="F2363" s="15">
        <v>276609</v>
      </c>
      <c r="G2363" s="15" t="s">
        <v>331</v>
      </c>
      <c r="H2363" s="15">
        <v>8918.84</v>
      </c>
      <c r="I2363" s="30">
        <v>570.87</v>
      </c>
      <c r="J2363" s="30">
        <v>100.74</v>
      </c>
      <c r="K2363" s="15">
        <v>1.1299999999999999</v>
      </c>
      <c r="L2363" s="130">
        <v>3</v>
      </c>
    </row>
    <row r="2364" spans="1:12" x14ac:dyDescent="0.2">
      <c r="A2364" s="129">
        <v>30</v>
      </c>
      <c r="B2364" s="15" t="s">
        <v>329</v>
      </c>
      <c r="C2364" s="15">
        <v>5008</v>
      </c>
      <c r="D2364" s="15">
        <v>500000</v>
      </c>
      <c r="E2364" s="15" t="s">
        <v>467</v>
      </c>
      <c r="F2364" s="15">
        <v>276609</v>
      </c>
      <c r="G2364" s="15" t="s">
        <v>332</v>
      </c>
      <c r="H2364" s="15">
        <v>8918.84</v>
      </c>
      <c r="I2364" s="30">
        <v>570.87</v>
      </c>
      <c r="J2364" s="30">
        <v>100.74</v>
      </c>
      <c r="K2364" s="15">
        <v>1.1299999999999999</v>
      </c>
      <c r="L2364" s="130">
        <v>3</v>
      </c>
    </row>
    <row r="2365" spans="1:12" x14ac:dyDescent="0.2">
      <c r="A2365" s="129">
        <v>30</v>
      </c>
      <c r="B2365" s="15" t="s">
        <v>329</v>
      </c>
      <c r="C2365" s="15">
        <v>5008</v>
      </c>
      <c r="D2365" s="15">
        <v>500000</v>
      </c>
      <c r="E2365" s="15" t="s">
        <v>467</v>
      </c>
      <c r="F2365" s="15">
        <v>276612</v>
      </c>
      <c r="G2365" s="15" t="s">
        <v>331</v>
      </c>
      <c r="H2365" s="15">
        <v>9283.34</v>
      </c>
      <c r="I2365" s="30">
        <v>380.58</v>
      </c>
      <c r="J2365" s="30">
        <v>67.16</v>
      </c>
      <c r="K2365" s="15">
        <v>0.72</v>
      </c>
      <c r="L2365" s="130">
        <v>2</v>
      </c>
    </row>
    <row r="2366" spans="1:12" x14ac:dyDescent="0.2">
      <c r="A2366" s="129">
        <v>30</v>
      </c>
      <c r="B2366" s="15" t="s">
        <v>329</v>
      </c>
      <c r="C2366" s="15">
        <v>5008</v>
      </c>
      <c r="D2366" s="15">
        <v>500000</v>
      </c>
      <c r="E2366" s="15" t="s">
        <v>467</v>
      </c>
      <c r="F2366" s="15">
        <v>276625</v>
      </c>
      <c r="G2366" s="15" t="s">
        <v>332</v>
      </c>
      <c r="H2366" s="15">
        <v>13904.51</v>
      </c>
      <c r="I2366" s="30">
        <v>380.58</v>
      </c>
      <c r="J2366" s="30">
        <v>67.16</v>
      </c>
      <c r="K2366" s="15">
        <v>0.48</v>
      </c>
      <c r="L2366" s="130">
        <v>2</v>
      </c>
    </row>
    <row r="2367" spans="1:12" x14ac:dyDescent="0.2">
      <c r="A2367" s="129">
        <v>30</v>
      </c>
      <c r="B2367" s="15" t="s">
        <v>329</v>
      </c>
      <c r="C2367" s="15">
        <v>5008</v>
      </c>
      <c r="D2367" s="15">
        <v>500000</v>
      </c>
      <c r="E2367" s="15" t="s">
        <v>467</v>
      </c>
      <c r="F2367" s="15">
        <v>276627</v>
      </c>
      <c r="G2367" s="15" t="s">
        <v>331</v>
      </c>
      <c r="H2367" s="15">
        <v>15314.67</v>
      </c>
      <c r="I2367" s="30">
        <v>570.87</v>
      </c>
      <c r="J2367" s="30">
        <v>100.74</v>
      </c>
      <c r="K2367" s="15">
        <v>0.66</v>
      </c>
      <c r="L2367" s="130">
        <v>3</v>
      </c>
    </row>
    <row r="2368" spans="1:12" x14ac:dyDescent="0.2">
      <c r="A2368" s="129">
        <v>30</v>
      </c>
      <c r="B2368" s="15" t="s">
        <v>329</v>
      </c>
      <c r="C2368" s="15">
        <v>5008</v>
      </c>
      <c r="D2368" s="15">
        <v>500000</v>
      </c>
      <c r="E2368" s="15" t="s">
        <v>467</v>
      </c>
      <c r="F2368" s="15">
        <v>276627</v>
      </c>
      <c r="G2368" s="15" t="s">
        <v>332</v>
      </c>
      <c r="H2368" s="15">
        <v>15314.67</v>
      </c>
      <c r="I2368" s="30">
        <v>380.58</v>
      </c>
      <c r="J2368" s="30">
        <v>67.16</v>
      </c>
      <c r="K2368" s="15">
        <v>0.44</v>
      </c>
      <c r="L2368" s="130">
        <v>2</v>
      </c>
    </row>
    <row r="2369" spans="1:12" x14ac:dyDescent="0.2">
      <c r="A2369" s="129">
        <v>30</v>
      </c>
      <c r="B2369" s="15" t="s">
        <v>329</v>
      </c>
      <c r="C2369" s="15">
        <v>5008</v>
      </c>
      <c r="D2369" s="15">
        <v>500000</v>
      </c>
      <c r="E2369" s="15" t="s">
        <v>467</v>
      </c>
      <c r="F2369" s="15">
        <v>276818</v>
      </c>
      <c r="G2369" s="15" t="s">
        <v>332</v>
      </c>
      <c r="H2369" s="15">
        <v>7923.96</v>
      </c>
      <c r="I2369" s="30">
        <v>190.29</v>
      </c>
      <c r="J2369" s="30">
        <v>33.58</v>
      </c>
      <c r="K2369" s="15">
        <v>0.42</v>
      </c>
      <c r="L2369" s="130">
        <v>1</v>
      </c>
    </row>
    <row r="2370" spans="1:12" x14ac:dyDescent="0.2">
      <c r="A2370" s="129">
        <v>30</v>
      </c>
      <c r="B2370" s="15" t="s">
        <v>329</v>
      </c>
      <c r="C2370" s="15">
        <v>5008</v>
      </c>
      <c r="D2370" s="15">
        <v>500000</v>
      </c>
      <c r="E2370" s="15" t="s">
        <v>467</v>
      </c>
      <c r="F2370" s="15">
        <v>276984</v>
      </c>
      <c r="G2370" s="15" t="s">
        <v>331</v>
      </c>
      <c r="H2370" s="15">
        <v>34787.93</v>
      </c>
      <c r="I2370" s="30">
        <v>570.87</v>
      </c>
      <c r="J2370" s="30">
        <v>100.74</v>
      </c>
      <c r="K2370" s="15">
        <v>0.28999999999999998</v>
      </c>
      <c r="L2370" s="130">
        <v>3</v>
      </c>
    </row>
    <row r="2371" spans="1:12" x14ac:dyDescent="0.2">
      <c r="A2371" s="129">
        <v>30</v>
      </c>
      <c r="B2371" s="15" t="s">
        <v>329</v>
      </c>
      <c r="C2371" s="15">
        <v>5008</v>
      </c>
      <c r="D2371" s="15">
        <v>500000</v>
      </c>
      <c r="E2371" s="15" t="s">
        <v>467</v>
      </c>
      <c r="F2371" s="15">
        <v>276984</v>
      </c>
      <c r="G2371" s="15" t="s">
        <v>332</v>
      </c>
      <c r="H2371" s="15">
        <v>34787.93</v>
      </c>
      <c r="I2371" s="30">
        <v>380.58</v>
      </c>
      <c r="J2371" s="30">
        <v>67.16</v>
      </c>
      <c r="K2371" s="15">
        <v>0.19</v>
      </c>
      <c r="L2371" s="130">
        <v>2</v>
      </c>
    </row>
    <row r="2372" spans="1:12" x14ac:dyDescent="0.2">
      <c r="A2372" s="129">
        <v>30</v>
      </c>
      <c r="B2372" s="15" t="s">
        <v>329</v>
      </c>
      <c r="C2372" s="15">
        <v>5008</v>
      </c>
      <c r="D2372" s="15">
        <v>500000</v>
      </c>
      <c r="E2372" s="15" t="s">
        <v>467</v>
      </c>
      <c r="F2372" s="15">
        <v>276986</v>
      </c>
      <c r="G2372" s="15" t="s">
        <v>331</v>
      </c>
      <c r="H2372" s="15">
        <v>8834.27</v>
      </c>
      <c r="I2372" s="30">
        <v>190.29</v>
      </c>
      <c r="J2372" s="30">
        <v>33.58</v>
      </c>
      <c r="K2372" s="15">
        <v>0.38</v>
      </c>
      <c r="L2372" s="130">
        <v>1</v>
      </c>
    </row>
    <row r="2373" spans="1:12" x14ac:dyDescent="0.2">
      <c r="A2373" s="129">
        <v>30</v>
      </c>
      <c r="B2373" s="15" t="s">
        <v>329</v>
      </c>
      <c r="C2373" s="15">
        <v>5008</v>
      </c>
      <c r="D2373" s="15">
        <v>500000</v>
      </c>
      <c r="E2373" s="15" t="s">
        <v>467</v>
      </c>
      <c r="F2373" s="15">
        <v>276986</v>
      </c>
      <c r="G2373" s="15" t="s">
        <v>332</v>
      </c>
      <c r="H2373" s="15">
        <v>8834.27</v>
      </c>
      <c r="I2373" s="30">
        <v>380.58</v>
      </c>
      <c r="J2373" s="30">
        <v>67.16</v>
      </c>
      <c r="K2373" s="15">
        <v>0.76</v>
      </c>
      <c r="L2373" s="130">
        <v>2</v>
      </c>
    </row>
    <row r="2374" spans="1:12" x14ac:dyDescent="0.2">
      <c r="A2374" s="129">
        <v>30</v>
      </c>
      <c r="B2374" s="15" t="s">
        <v>329</v>
      </c>
      <c r="C2374" s="15">
        <v>5008</v>
      </c>
      <c r="D2374" s="15">
        <v>500000</v>
      </c>
      <c r="E2374" s="15" t="s">
        <v>467</v>
      </c>
      <c r="F2374" s="15">
        <v>276990</v>
      </c>
      <c r="G2374" s="15" t="s">
        <v>331</v>
      </c>
      <c r="H2374" s="15">
        <v>22732.34</v>
      </c>
      <c r="I2374" s="30">
        <v>570.87</v>
      </c>
      <c r="J2374" s="30">
        <v>100.74</v>
      </c>
      <c r="K2374" s="15">
        <v>0.44</v>
      </c>
      <c r="L2374" s="130">
        <v>3</v>
      </c>
    </row>
    <row r="2375" spans="1:12" x14ac:dyDescent="0.2">
      <c r="A2375" s="129">
        <v>30</v>
      </c>
      <c r="B2375" s="15" t="s">
        <v>329</v>
      </c>
      <c r="C2375" s="15">
        <v>5008</v>
      </c>
      <c r="D2375" s="15">
        <v>500000</v>
      </c>
      <c r="E2375" s="15" t="s">
        <v>467</v>
      </c>
      <c r="F2375" s="15">
        <v>276990</v>
      </c>
      <c r="G2375" s="15" t="s">
        <v>332</v>
      </c>
      <c r="H2375" s="15">
        <v>22732.34</v>
      </c>
      <c r="I2375" s="30">
        <v>380.58</v>
      </c>
      <c r="J2375" s="30">
        <v>67.16</v>
      </c>
      <c r="K2375" s="15">
        <v>0.3</v>
      </c>
      <c r="L2375" s="130">
        <v>2</v>
      </c>
    </row>
    <row r="2376" spans="1:12" x14ac:dyDescent="0.2">
      <c r="A2376" s="129">
        <v>30</v>
      </c>
      <c r="B2376" s="15" t="s">
        <v>329</v>
      </c>
      <c r="C2376" s="15">
        <v>5008</v>
      </c>
      <c r="D2376" s="15">
        <v>500000</v>
      </c>
      <c r="E2376" s="15" t="s">
        <v>467</v>
      </c>
      <c r="F2376" s="15">
        <v>276991</v>
      </c>
      <c r="G2376" s="15" t="s">
        <v>331</v>
      </c>
      <c r="H2376" s="15">
        <v>27444.3</v>
      </c>
      <c r="I2376" s="30">
        <v>761.16</v>
      </c>
      <c r="J2376" s="30">
        <v>134.32</v>
      </c>
      <c r="K2376" s="15">
        <v>0.49</v>
      </c>
      <c r="L2376" s="130">
        <v>4</v>
      </c>
    </row>
    <row r="2377" spans="1:12" x14ac:dyDescent="0.2">
      <c r="A2377" s="129">
        <v>30</v>
      </c>
      <c r="B2377" s="15" t="s">
        <v>329</v>
      </c>
      <c r="C2377" s="15">
        <v>5008</v>
      </c>
      <c r="D2377" s="15">
        <v>500000</v>
      </c>
      <c r="E2377" s="15" t="s">
        <v>467</v>
      </c>
      <c r="F2377" s="15">
        <v>276991</v>
      </c>
      <c r="G2377" s="15" t="s">
        <v>332</v>
      </c>
      <c r="H2377" s="15">
        <v>27444.3</v>
      </c>
      <c r="I2377" s="30">
        <v>380.58</v>
      </c>
      <c r="J2377" s="30">
        <v>67.16</v>
      </c>
      <c r="K2377" s="15">
        <v>0.24</v>
      </c>
      <c r="L2377" s="130">
        <v>2</v>
      </c>
    </row>
    <row r="2378" spans="1:12" x14ac:dyDescent="0.2">
      <c r="A2378" s="129">
        <v>30</v>
      </c>
      <c r="B2378" s="15" t="s">
        <v>329</v>
      </c>
      <c r="C2378" s="15">
        <v>5008</v>
      </c>
      <c r="D2378" s="15">
        <v>500000</v>
      </c>
      <c r="E2378" s="15" t="s">
        <v>467</v>
      </c>
      <c r="F2378" s="15">
        <v>276992</v>
      </c>
      <c r="G2378" s="15" t="s">
        <v>331</v>
      </c>
      <c r="H2378" s="15">
        <v>19936.62</v>
      </c>
      <c r="I2378" s="30">
        <v>190.29</v>
      </c>
      <c r="J2378" s="30">
        <v>33.58</v>
      </c>
      <c r="K2378" s="15">
        <v>0.17</v>
      </c>
      <c r="L2378" s="130">
        <v>1</v>
      </c>
    </row>
    <row r="2379" spans="1:12" x14ac:dyDescent="0.2">
      <c r="A2379" s="129">
        <v>30</v>
      </c>
      <c r="B2379" s="15" t="s">
        <v>329</v>
      </c>
      <c r="C2379" s="15">
        <v>5008</v>
      </c>
      <c r="D2379" s="15">
        <v>500000</v>
      </c>
      <c r="E2379" s="15" t="s">
        <v>467</v>
      </c>
      <c r="F2379" s="15">
        <v>276992</v>
      </c>
      <c r="G2379" s="15" t="s">
        <v>332</v>
      </c>
      <c r="H2379" s="15">
        <v>19936.62</v>
      </c>
      <c r="I2379" s="30">
        <v>190.29</v>
      </c>
      <c r="J2379" s="30">
        <v>33.58</v>
      </c>
      <c r="K2379" s="15">
        <v>0.17</v>
      </c>
      <c r="L2379" s="130">
        <v>1</v>
      </c>
    </row>
    <row r="2380" spans="1:12" x14ac:dyDescent="0.2">
      <c r="A2380" s="129">
        <v>30</v>
      </c>
      <c r="B2380" s="15" t="s">
        <v>329</v>
      </c>
      <c r="C2380" s="15">
        <v>5008</v>
      </c>
      <c r="D2380" s="15">
        <v>500000</v>
      </c>
      <c r="E2380" s="15" t="s">
        <v>467</v>
      </c>
      <c r="F2380" s="15">
        <v>276993</v>
      </c>
      <c r="G2380" s="15" t="s">
        <v>331</v>
      </c>
      <c r="H2380" s="15">
        <v>15185.68</v>
      </c>
      <c r="I2380" s="30">
        <v>380.58</v>
      </c>
      <c r="J2380" s="30">
        <v>67.16</v>
      </c>
      <c r="K2380" s="15">
        <v>0.44</v>
      </c>
      <c r="L2380" s="130">
        <v>2</v>
      </c>
    </row>
    <row r="2381" spans="1:12" x14ac:dyDescent="0.2">
      <c r="A2381" s="129">
        <v>30</v>
      </c>
      <c r="B2381" s="15" t="s">
        <v>329</v>
      </c>
      <c r="C2381" s="15">
        <v>5008</v>
      </c>
      <c r="D2381" s="15">
        <v>500000</v>
      </c>
      <c r="E2381" s="15" t="s">
        <v>467</v>
      </c>
      <c r="F2381" s="15">
        <v>276993</v>
      </c>
      <c r="G2381" s="15" t="s">
        <v>332</v>
      </c>
      <c r="H2381" s="15">
        <v>15185.68</v>
      </c>
      <c r="I2381" s="30">
        <v>190.29</v>
      </c>
      <c r="J2381" s="30">
        <v>33.58</v>
      </c>
      <c r="K2381" s="15">
        <v>0.22</v>
      </c>
      <c r="L2381" s="130">
        <v>1</v>
      </c>
    </row>
    <row r="2382" spans="1:12" x14ac:dyDescent="0.2">
      <c r="A2382" s="129">
        <v>30</v>
      </c>
      <c r="B2382" s="15" t="s">
        <v>329</v>
      </c>
      <c r="C2382" s="15">
        <v>5008</v>
      </c>
      <c r="D2382" s="15">
        <v>500000</v>
      </c>
      <c r="E2382" s="15" t="s">
        <v>467</v>
      </c>
      <c r="F2382" s="15">
        <v>276994</v>
      </c>
      <c r="G2382" s="15" t="s">
        <v>331</v>
      </c>
      <c r="H2382" s="15">
        <v>31610.6</v>
      </c>
      <c r="I2382" s="30">
        <v>380.58</v>
      </c>
      <c r="J2382" s="30">
        <v>67.16</v>
      </c>
      <c r="K2382" s="15">
        <v>0.21</v>
      </c>
      <c r="L2382" s="130">
        <v>2</v>
      </c>
    </row>
    <row r="2383" spans="1:12" x14ac:dyDescent="0.2">
      <c r="A2383" s="129">
        <v>30</v>
      </c>
      <c r="B2383" s="15" t="s">
        <v>329</v>
      </c>
      <c r="C2383" s="15">
        <v>5008</v>
      </c>
      <c r="D2383" s="15">
        <v>500000</v>
      </c>
      <c r="E2383" s="15" t="s">
        <v>467</v>
      </c>
      <c r="F2383" s="15">
        <v>276994</v>
      </c>
      <c r="G2383" s="15" t="s">
        <v>332</v>
      </c>
      <c r="H2383" s="15">
        <v>31610.6</v>
      </c>
      <c r="I2383" s="30">
        <v>380.58</v>
      </c>
      <c r="J2383" s="30">
        <v>67.16</v>
      </c>
      <c r="K2383" s="15">
        <v>0.21</v>
      </c>
      <c r="L2383" s="130">
        <v>2</v>
      </c>
    </row>
    <row r="2384" spans="1:12" x14ac:dyDescent="0.2">
      <c r="A2384" s="129">
        <v>30</v>
      </c>
      <c r="B2384" s="15" t="s">
        <v>329</v>
      </c>
      <c r="C2384" s="15">
        <v>5008</v>
      </c>
      <c r="D2384" s="15">
        <v>500000</v>
      </c>
      <c r="E2384" s="15" t="s">
        <v>467</v>
      </c>
      <c r="F2384" s="15">
        <v>277539</v>
      </c>
      <c r="G2384" s="15" t="s">
        <v>331</v>
      </c>
      <c r="H2384" s="15">
        <v>9016.31</v>
      </c>
      <c r="I2384" s="30">
        <v>761.16</v>
      </c>
      <c r="J2384" s="30">
        <v>134.32</v>
      </c>
      <c r="K2384" s="15">
        <v>1.49</v>
      </c>
      <c r="L2384" s="130">
        <v>4</v>
      </c>
    </row>
    <row r="2385" spans="1:12" x14ac:dyDescent="0.2">
      <c r="A2385" s="129">
        <v>30</v>
      </c>
      <c r="B2385" s="15" t="s">
        <v>329</v>
      </c>
      <c r="C2385" s="15">
        <v>5008</v>
      </c>
      <c r="D2385" s="15">
        <v>500000</v>
      </c>
      <c r="E2385" s="15" t="s">
        <v>467</v>
      </c>
      <c r="F2385" s="15">
        <v>277539</v>
      </c>
      <c r="G2385" s="15" t="s">
        <v>332</v>
      </c>
      <c r="H2385" s="15">
        <v>9016.31</v>
      </c>
      <c r="I2385" s="30">
        <v>380.58</v>
      </c>
      <c r="J2385" s="30">
        <v>67.16</v>
      </c>
      <c r="K2385" s="15">
        <v>0.74</v>
      </c>
      <c r="L2385" s="130">
        <v>2</v>
      </c>
    </row>
    <row r="2386" spans="1:12" x14ac:dyDescent="0.2">
      <c r="A2386" s="129">
        <v>30</v>
      </c>
      <c r="B2386" s="15" t="s">
        <v>329</v>
      </c>
      <c r="C2386" s="15">
        <v>5008</v>
      </c>
      <c r="D2386" s="15">
        <v>500000</v>
      </c>
      <c r="E2386" s="15" t="s">
        <v>467</v>
      </c>
      <c r="F2386" s="15">
        <v>277559</v>
      </c>
      <c r="G2386" s="15" t="s">
        <v>331</v>
      </c>
      <c r="H2386" s="15">
        <v>19032.37</v>
      </c>
      <c r="I2386" s="30">
        <v>380.58</v>
      </c>
      <c r="J2386" s="30">
        <v>67.16</v>
      </c>
      <c r="K2386" s="15">
        <v>0.35</v>
      </c>
      <c r="L2386" s="130">
        <v>2</v>
      </c>
    </row>
    <row r="2387" spans="1:12" x14ac:dyDescent="0.2">
      <c r="A2387" s="129">
        <v>30</v>
      </c>
      <c r="B2387" s="15" t="s">
        <v>329</v>
      </c>
      <c r="C2387" s="15">
        <v>5008</v>
      </c>
      <c r="D2387" s="15">
        <v>500000</v>
      </c>
      <c r="E2387" s="15" t="s">
        <v>467</v>
      </c>
      <c r="F2387" s="15">
        <v>277559</v>
      </c>
      <c r="G2387" s="15" t="s">
        <v>332</v>
      </c>
      <c r="H2387" s="15">
        <v>19032.37</v>
      </c>
      <c r="I2387" s="30">
        <v>190.29</v>
      </c>
      <c r="J2387" s="30">
        <v>33.58</v>
      </c>
      <c r="K2387" s="15">
        <v>0.18</v>
      </c>
      <c r="L2387" s="130">
        <v>1</v>
      </c>
    </row>
    <row r="2388" spans="1:12" x14ac:dyDescent="0.2">
      <c r="A2388" s="129">
        <v>30</v>
      </c>
      <c r="B2388" s="15" t="s">
        <v>329</v>
      </c>
      <c r="C2388" s="15">
        <v>5008</v>
      </c>
      <c r="D2388" s="15">
        <v>500000</v>
      </c>
      <c r="E2388" s="15" t="s">
        <v>467</v>
      </c>
      <c r="F2388" s="15">
        <v>277574</v>
      </c>
      <c r="G2388" s="15" t="s">
        <v>331</v>
      </c>
      <c r="H2388" s="15">
        <v>19783.43</v>
      </c>
      <c r="I2388" s="30">
        <v>190.29</v>
      </c>
      <c r="J2388" s="30">
        <v>33.58</v>
      </c>
      <c r="K2388" s="15">
        <v>0.17</v>
      </c>
      <c r="L2388" s="130">
        <v>1</v>
      </c>
    </row>
    <row r="2389" spans="1:12" x14ac:dyDescent="0.2">
      <c r="A2389" s="129">
        <v>30</v>
      </c>
      <c r="B2389" s="15" t="s">
        <v>329</v>
      </c>
      <c r="C2389" s="15">
        <v>5008</v>
      </c>
      <c r="D2389" s="15">
        <v>500000</v>
      </c>
      <c r="E2389" s="15" t="s">
        <v>467</v>
      </c>
      <c r="F2389" s="15">
        <v>278007</v>
      </c>
      <c r="G2389" s="15" t="s">
        <v>331</v>
      </c>
      <c r="H2389" s="15">
        <v>18365.560000000001</v>
      </c>
      <c r="I2389" s="30">
        <v>380.58</v>
      </c>
      <c r="J2389" s="30">
        <v>67.16</v>
      </c>
      <c r="K2389" s="15">
        <v>0.37</v>
      </c>
      <c r="L2389" s="130">
        <v>2</v>
      </c>
    </row>
    <row r="2390" spans="1:12" x14ac:dyDescent="0.2">
      <c r="A2390" s="129">
        <v>30</v>
      </c>
      <c r="B2390" s="15" t="s">
        <v>329</v>
      </c>
      <c r="C2390" s="15">
        <v>5008</v>
      </c>
      <c r="D2390" s="15">
        <v>500000</v>
      </c>
      <c r="E2390" s="15" t="s">
        <v>467</v>
      </c>
      <c r="F2390" s="15">
        <v>278007</v>
      </c>
      <c r="G2390" s="15" t="s">
        <v>332</v>
      </c>
      <c r="H2390" s="15">
        <v>18365.560000000001</v>
      </c>
      <c r="I2390" s="30">
        <v>380.58</v>
      </c>
      <c r="J2390" s="30">
        <v>67.16</v>
      </c>
      <c r="K2390" s="15">
        <v>0.37</v>
      </c>
      <c r="L2390" s="130">
        <v>2</v>
      </c>
    </row>
    <row r="2391" spans="1:12" x14ac:dyDescent="0.2">
      <c r="A2391" s="129">
        <v>30</v>
      </c>
      <c r="B2391" s="15" t="s">
        <v>329</v>
      </c>
      <c r="C2391" s="15">
        <v>5008</v>
      </c>
      <c r="D2391" s="15">
        <v>500000</v>
      </c>
      <c r="E2391" s="15" t="s">
        <v>467</v>
      </c>
      <c r="F2391" s="15">
        <v>278127</v>
      </c>
      <c r="G2391" s="15" t="s">
        <v>331</v>
      </c>
      <c r="H2391" s="15">
        <v>25899.93</v>
      </c>
      <c r="I2391" s="30">
        <v>190.29</v>
      </c>
      <c r="J2391" s="30">
        <v>33.58</v>
      </c>
      <c r="K2391" s="15">
        <v>0.13</v>
      </c>
      <c r="L2391" s="130">
        <v>1</v>
      </c>
    </row>
    <row r="2392" spans="1:12" x14ac:dyDescent="0.2">
      <c r="A2392" s="129">
        <v>30</v>
      </c>
      <c r="B2392" s="15" t="s">
        <v>329</v>
      </c>
      <c r="C2392" s="15">
        <v>5008</v>
      </c>
      <c r="D2392" s="15">
        <v>500000</v>
      </c>
      <c r="E2392" s="15" t="s">
        <v>467</v>
      </c>
      <c r="F2392" s="15">
        <v>278127</v>
      </c>
      <c r="G2392" s="15" t="s">
        <v>332</v>
      </c>
      <c r="H2392" s="15">
        <v>25899.93</v>
      </c>
      <c r="I2392" s="30">
        <v>190.29</v>
      </c>
      <c r="J2392" s="30">
        <v>33.58</v>
      </c>
      <c r="K2392" s="15">
        <v>0.13</v>
      </c>
      <c r="L2392" s="130">
        <v>1</v>
      </c>
    </row>
    <row r="2393" spans="1:12" x14ac:dyDescent="0.2">
      <c r="A2393" s="129">
        <v>30</v>
      </c>
      <c r="B2393" s="15" t="s">
        <v>329</v>
      </c>
      <c r="C2393" s="15">
        <v>5008</v>
      </c>
      <c r="D2393" s="15">
        <v>500000</v>
      </c>
      <c r="E2393" s="15" t="s">
        <v>467</v>
      </c>
      <c r="F2393" s="15">
        <v>278140</v>
      </c>
      <c r="G2393" s="15" t="s">
        <v>331</v>
      </c>
      <c r="H2393" s="15">
        <v>32547.7</v>
      </c>
      <c r="I2393" s="30">
        <v>380.58</v>
      </c>
      <c r="J2393" s="30">
        <v>128.21</v>
      </c>
      <c r="K2393" s="15">
        <v>0.39</v>
      </c>
      <c r="L2393" s="130">
        <v>2</v>
      </c>
    </row>
    <row r="2394" spans="1:12" x14ac:dyDescent="0.2">
      <c r="A2394" s="129">
        <v>30</v>
      </c>
      <c r="B2394" s="15" t="s">
        <v>329</v>
      </c>
      <c r="C2394" s="15">
        <v>5008</v>
      </c>
      <c r="D2394" s="15">
        <v>500000</v>
      </c>
      <c r="E2394" s="15" t="s">
        <v>467</v>
      </c>
      <c r="F2394" s="15">
        <v>278140</v>
      </c>
      <c r="G2394" s="15" t="s">
        <v>332</v>
      </c>
      <c r="H2394" s="15">
        <v>32547.7</v>
      </c>
      <c r="I2394" s="30">
        <v>380.58</v>
      </c>
      <c r="J2394" s="30">
        <v>128.21</v>
      </c>
      <c r="K2394" s="15">
        <v>0.39</v>
      </c>
      <c r="L2394" s="130">
        <v>2</v>
      </c>
    </row>
    <row r="2395" spans="1:12" x14ac:dyDescent="0.2">
      <c r="A2395" s="129">
        <v>30</v>
      </c>
      <c r="B2395" s="15" t="s">
        <v>329</v>
      </c>
      <c r="C2395" s="15">
        <v>5008</v>
      </c>
      <c r="D2395" s="15">
        <v>500000</v>
      </c>
      <c r="E2395" s="15" t="s">
        <v>467</v>
      </c>
      <c r="F2395" s="15">
        <v>278179</v>
      </c>
      <c r="G2395" s="15" t="s">
        <v>331</v>
      </c>
      <c r="H2395" s="15">
        <v>41474.160000000003</v>
      </c>
      <c r="I2395" s="30">
        <v>1902.91</v>
      </c>
      <c r="J2395" s="30">
        <v>335.81</v>
      </c>
      <c r="K2395" s="15">
        <v>0.81</v>
      </c>
      <c r="L2395" s="130">
        <v>10</v>
      </c>
    </row>
    <row r="2396" spans="1:12" x14ac:dyDescent="0.2">
      <c r="A2396" s="129">
        <v>30</v>
      </c>
      <c r="B2396" s="15" t="s">
        <v>329</v>
      </c>
      <c r="C2396" s="15">
        <v>5008</v>
      </c>
      <c r="D2396" s="15">
        <v>500000</v>
      </c>
      <c r="E2396" s="15" t="s">
        <v>467</v>
      </c>
      <c r="F2396" s="15">
        <v>278180</v>
      </c>
      <c r="G2396" s="15" t="s">
        <v>331</v>
      </c>
      <c r="H2396" s="15">
        <v>22270.39</v>
      </c>
      <c r="I2396" s="30">
        <v>380.58</v>
      </c>
      <c r="J2396" s="30">
        <v>67.16</v>
      </c>
      <c r="K2396" s="15">
        <v>0.3</v>
      </c>
      <c r="L2396" s="130">
        <v>2</v>
      </c>
    </row>
    <row r="2397" spans="1:12" x14ac:dyDescent="0.2">
      <c r="A2397" s="129">
        <v>30</v>
      </c>
      <c r="B2397" s="15" t="s">
        <v>329</v>
      </c>
      <c r="C2397" s="15">
        <v>5008</v>
      </c>
      <c r="D2397" s="15">
        <v>500000</v>
      </c>
      <c r="E2397" s="15" t="s">
        <v>467</v>
      </c>
      <c r="F2397" s="15">
        <v>278180</v>
      </c>
      <c r="G2397" s="15" t="s">
        <v>332</v>
      </c>
      <c r="H2397" s="15">
        <v>22270.39</v>
      </c>
      <c r="I2397" s="30">
        <v>380.58</v>
      </c>
      <c r="J2397" s="30">
        <v>67.16</v>
      </c>
      <c r="K2397" s="15">
        <v>0.3</v>
      </c>
      <c r="L2397" s="130">
        <v>2</v>
      </c>
    </row>
    <row r="2398" spans="1:12" x14ac:dyDescent="0.2">
      <c r="A2398" s="129">
        <v>30</v>
      </c>
      <c r="B2398" s="15" t="s">
        <v>329</v>
      </c>
      <c r="C2398" s="15">
        <v>5008</v>
      </c>
      <c r="D2398" s="15">
        <v>500000</v>
      </c>
      <c r="E2398" s="15" t="s">
        <v>467</v>
      </c>
      <c r="F2398" s="15">
        <v>278181</v>
      </c>
      <c r="G2398" s="15" t="s">
        <v>331</v>
      </c>
      <c r="H2398" s="15">
        <v>30283.7</v>
      </c>
      <c r="I2398" s="30">
        <v>761.16</v>
      </c>
      <c r="J2398" s="30">
        <v>134.32</v>
      </c>
      <c r="K2398" s="15">
        <v>0.44</v>
      </c>
      <c r="L2398" s="130">
        <v>4</v>
      </c>
    </row>
    <row r="2399" spans="1:12" x14ac:dyDescent="0.2">
      <c r="A2399" s="129">
        <v>30</v>
      </c>
      <c r="B2399" s="15" t="s">
        <v>329</v>
      </c>
      <c r="C2399" s="15">
        <v>5008</v>
      </c>
      <c r="D2399" s="15">
        <v>500000</v>
      </c>
      <c r="E2399" s="15" t="s">
        <v>467</v>
      </c>
      <c r="F2399" s="15">
        <v>278181</v>
      </c>
      <c r="G2399" s="15" t="s">
        <v>332</v>
      </c>
      <c r="H2399" s="15">
        <v>30283.7</v>
      </c>
      <c r="I2399" s="30">
        <v>380.58</v>
      </c>
      <c r="J2399" s="30">
        <v>67.16</v>
      </c>
      <c r="K2399" s="15">
        <v>0.22</v>
      </c>
      <c r="L2399" s="130">
        <v>2</v>
      </c>
    </row>
    <row r="2400" spans="1:12" x14ac:dyDescent="0.2">
      <c r="A2400" s="129">
        <v>30</v>
      </c>
      <c r="B2400" s="15" t="s">
        <v>329</v>
      </c>
      <c r="C2400" s="15">
        <v>5008</v>
      </c>
      <c r="D2400" s="15">
        <v>500000</v>
      </c>
      <c r="E2400" s="15" t="s">
        <v>467</v>
      </c>
      <c r="F2400" s="15">
        <v>278184</v>
      </c>
      <c r="G2400" s="15" t="s">
        <v>331</v>
      </c>
      <c r="H2400" s="15">
        <v>37153.21</v>
      </c>
      <c r="I2400" s="30">
        <v>951.45</v>
      </c>
      <c r="J2400" s="30">
        <v>320.54000000000002</v>
      </c>
      <c r="K2400" s="15">
        <v>0.86</v>
      </c>
      <c r="L2400" s="130">
        <v>5</v>
      </c>
    </row>
    <row r="2401" spans="1:12" x14ac:dyDescent="0.2">
      <c r="A2401" s="129">
        <v>30</v>
      </c>
      <c r="B2401" s="15" t="s">
        <v>329</v>
      </c>
      <c r="C2401" s="15">
        <v>5008</v>
      </c>
      <c r="D2401" s="15">
        <v>500000</v>
      </c>
      <c r="E2401" s="15" t="s">
        <v>467</v>
      </c>
      <c r="F2401" s="15">
        <v>278184</v>
      </c>
      <c r="G2401" s="15" t="s">
        <v>332</v>
      </c>
      <c r="H2401" s="15">
        <v>37153.21</v>
      </c>
      <c r="I2401" s="30">
        <v>951.45</v>
      </c>
      <c r="J2401" s="30">
        <v>320.54000000000002</v>
      </c>
      <c r="K2401" s="15">
        <v>0.86</v>
      </c>
      <c r="L2401" s="130">
        <v>5</v>
      </c>
    </row>
    <row r="2402" spans="1:12" x14ac:dyDescent="0.2">
      <c r="A2402" s="129">
        <v>30</v>
      </c>
      <c r="B2402" s="15" t="s">
        <v>329</v>
      </c>
      <c r="C2402" s="15">
        <v>5008</v>
      </c>
      <c r="D2402" s="15">
        <v>500000</v>
      </c>
      <c r="E2402" s="15" t="s">
        <v>467</v>
      </c>
      <c r="F2402" s="15">
        <v>278201</v>
      </c>
      <c r="G2402" s="15" t="s">
        <v>331</v>
      </c>
      <c r="H2402" s="15">
        <v>49310.15</v>
      </c>
      <c r="I2402" s="30">
        <v>951.46</v>
      </c>
      <c r="J2402" s="30">
        <v>167.9</v>
      </c>
      <c r="K2402" s="15">
        <v>0.34</v>
      </c>
      <c r="L2402" s="130">
        <v>5</v>
      </c>
    </row>
    <row r="2403" spans="1:12" x14ac:dyDescent="0.2">
      <c r="A2403" s="129">
        <v>30</v>
      </c>
      <c r="B2403" s="15" t="s">
        <v>329</v>
      </c>
      <c r="C2403" s="15">
        <v>5008</v>
      </c>
      <c r="D2403" s="15">
        <v>500000</v>
      </c>
      <c r="E2403" s="15" t="s">
        <v>467</v>
      </c>
      <c r="F2403" s="15">
        <v>278201</v>
      </c>
      <c r="G2403" s="15" t="s">
        <v>332</v>
      </c>
      <c r="H2403" s="15">
        <v>49310.15</v>
      </c>
      <c r="I2403" s="30">
        <v>570.87</v>
      </c>
      <c r="J2403" s="30">
        <v>100.74</v>
      </c>
      <c r="K2403" s="15">
        <v>0.2</v>
      </c>
      <c r="L2403" s="130">
        <v>3</v>
      </c>
    </row>
    <row r="2404" spans="1:12" x14ac:dyDescent="0.2">
      <c r="A2404" s="129">
        <v>30</v>
      </c>
      <c r="B2404" s="15" t="s">
        <v>329</v>
      </c>
      <c r="C2404" s="15">
        <v>5008</v>
      </c>
      <c r="D2404" s="15">
        <v>500000</v>
      </c>
      <c r="E2404" s="15" t="s">
        <v>467</v>
      </c>
      <c r="F2404" s="15">
        <v>278207</v>
      </c>
      <c r="G2404" s="15" t="s">
        <v>331</v>
      </c>
      <c r="H2404" s="15">
        <v>7771.41</v>
      </c>
      <c r="I2404" s="30">
        <v>380.58</v>
      </c>
      <c r="J2404" s="30">
        <v>67.16</v>
      </c>
      <c r="K2404" s="15">
        <v>0.86</v>
      </c>
      <c r="L2404" s="130">
        <v>2</v>
      </c>
    </row>
    <row r="2405" spans="1:12" x14ac:dyDescent="0.2">
      <c r="A2405" s="129">
        <v>30</v>
      </c>
      <c r="B2405" s="15" t="s">
        <v>329</v>
      </c>
      <c r="C2405" s="15">
        <v>5008</v>
      </c>
      <c r="D2405" s="15">
        <v>500000</v>
      </c>
      <c r="E2405" s="15" t="s">
        <v>467</v>
      </c>
      <c r="F2405" s="15">
        <v>278224</v>
      </c>
      <c r="G2405" s="15" t="s">
        <v>331</v>
      </c>
      <c r="H2405" s="15">
        <v>10550.2</v>
      </c>
      <c r="I2405" s="30">
        <v>380.58</v>
      </c>
      <c r="J2405" s="30">
        <v>67.16</v>
      </c>
      <c r="K2405" s="15">
        <v>0.64</v>
      </c>
      <c r="L2405" s="130">
        <v>2</v>
      </c>
    </row>
    <row r="2406" spans="1:12" x14ac:dyDescent="0.2">
      <c r="A2406" s="129">
        <v>30</v>
      </c>
      <c r="B2406" s="15" t="s">
        <v>329</v>
      </c>
      <c r="C2406" s="15">
        <v>5008</v>
      </c>
      <c r="D2406" s="15">
        <v>500000</v>
      </c>
      <c r="E2406" s="15" t="s">
        <v>467</v>
      </c>
      <c r="F2406" s="15">
        <v>278224</v>
      </c>
      <c r="G2406" s="15" t="s">
        <v>332</v>
      </c>
      <c r="H2406" s="15">
        <v>10550.2</v>
      </c>
      <c r="I2406" s="30">
        <v>380.58</v>
      </c>
      <c r="J2406" s="30">
        <v>67.16</v>
      </c>
      <c r="K2406" s="15">
        <v>0.64</v>
      </c>
      <c r="L2406" s="130">
        <v>2</v>
      </c>
    </row>
    <row r="2407" spans="1:12" x14ac:dyDescent="0.2">
      <c r="A2407" s="129">
        <v>30</v>
      </c>
      <c r="B2407" s="15" t="s">
        <v>329</v>
      </c>
      <c r="C2407" s="15">
        <v>5008</v>
      </c>
      <c r="D2407" s="15">
        <v>500000</v>
      </c>
      <c r="E2407" s="15" t="s">
        <v>467</v>
      </c>
      <c r="F2407" s="15">
        <v>278225</v>
      </c>
      <c r="G2407" s="15" t="s">
        <v>331</v>
      </c>
      <c r="H2407" s="15">
        <v>38096.519999999997</v>
      </c>
      <c r="I2407" s="30">
        <v>570.87</v>
      </c>
      <c r="J2407" s="30">
        <v>100.74</v>
      </c>
      <c r="K2407" s="15">
        <v>0.26</v>
      </c>
      <c r="L2407" s="130">
        <v>3</v>
      </c>
    </row>
    <row r="2408" spans="1:12" x14ac:dyDescent="0.2">
      <c r="A2408" s="129">
        <v>30</v>
      </c>
      <c r="B2408" s="15" t="s">
        <v>329</v>
      </c>
      <c r="C2408" s="15">
        <v>5008</v>
      </c>
      <c r="D2408" s="15">
        <v>500000</v>
      </c>
      <c r="E2408" s="15" t="s">
        <v>467</v>
      </c>
      <c r="F2408" s="15">
        <v>278225</v>
      </c>
      <c r="G2408" s="15" t="s">
        <v>332</v>
      </c>
      <c r="H2408" s="15">
        <v>38096.519999999997</v>
      </c>
      <c r="I2408" s="30">
        <v>380.58</v>
      </c>
      <c r="J2408" s="30">
        <v>67.16</v>
      </c>
      <c r="K2408" s="15">
        <v>0.18</v>
      </c>
      <c r="L2408" s="130">
        <v>2</v>
      </c>
    </row>
    <row r="2409" spans="1:12" x14ac:dyDescent="0.2">
      <c r="A2409" s="129">
        <v>30</v>
      </c>
      <c r="B2409" s="15" t="s">
        <v>329</v>
      </c>
      <c r="C2409" s="15">
        <v>5008</v>
      </c>
      <c r="D2409" s="15">
        <v>500000</v>
      </c>
      <c r="E2409" s="15" t="s">
        <v>467</v>
      </c>
      <c r="F2409" s="15">
        <v>79390</v>
      </c>
      <c r="G2409" s="15" t="s">
        <v>332</v>
      </c>
      <c r="H2409" s="15">
        <v>-218.83</v>
      </c>
      <c r="I2409" s="30">
        <v>-190.29</v>
      </c>
      <c r="J2409" s="30">
        <v>-33.58</v>
      </c>
      <c r="K2409" s="15">
        <v>15.35</v>
      </c>
      <c r="L2409" s="130">
        <v>-1</v>
      </c>
    </row>
    <row r="2410" spans="1:12" x14ac:dyDescent="0.2">
      <c r="A2410" s="129">
        <v>30</v>
      </c>
      <c r="B2410" s="15" t="s">
        <v>329</v>
      </c>
      <c r="C2410" s="15">
        <v>5008</v>
      </c>
      <c r="D2410" s="15">
        <v>36600</v>
      </c>
      <c r="E2410" s="15" t="s">
        <v>407</v>
      </c>
      <c r="F2410" s="15">
        <v>274707</v>
      </c>
      <c r="G2410" s="15" t="s">
        <v>123</v>
      </c>
      <c r="H2410" s="15">
        <v>35191.760000000002</v>
      </c>
      <c r="I2410" s="30">
        <v>1032.75</v>
      </c>
      <c r="J2410" s="30">
        <v>114.75</v>
      </c>
      <c r="K2410" s="15">
        <v>0.33</v>
      </c>
      <c r="L2410" s="130">
        <v>5</v>
      </c>
    </row>
    <row r="2411" spans="1:12" x14ac:dyDescent="0.2">
      <c r="A2411" s="129">
        <v>30</v>
      </c>
      <c r="B2411" s="15" t="s">
        <v>329</v>
      </c>
      <c r="C2411" s="15">
        <v>5008</v>
      </c>
      <c r="D2411" s="15">
        <v>36600</v>
      </c>
      <c r="E2411" s="15" t="s">
        <v>407</v>
      </c>
      <c r="F2411" s="15">
        <v>274707</v>
      </c>
      <c r="G2411" s="15" t="s">
        <v>331</v>
      </c>
      <c r="H2411" s="15">
        <v>35191.760000000002</v>
      </c>
      <c r="I2411" s="30">
        <v>2698.92</v>
      </c>
      <c r="J2411" s="30">
        <v>299.88</v>
      </c>
      <c r="K2411" s="15">
        <v>0.85</v>
      </c>
      <c r="L2411" s="130">
        <v>15</v>
      </c>
    </row>
    <row r="2412" spans="1:12" x14ac:dyDescent="0.2">
      <c r="A2412" s="129">
        <v>30</v>
      </c>
      <c r="B2412" s="15" t="s">
        <v>329</v>
      </c>
      <c r="C2412" s="15">
        <v>5008</v>
      </c>
      <c r="D2412" s="15">
        <v>36600</v>
      </c>
      <c r="E2412" s="15" t="s">
        <v>407</v>
      </c>
      <c r="F2412" s="15">
        <v>274707</v>
      </c>
      <c r="G2412" s="15" t="s">
        <v>332</v>
      </c>
      <c r="H2412" s="15">
        <v>35191.760000000002</v>
      </c>
      <c r="I2412" s="30">
        <v>3598.56</v>
      </c>
      <c r="J2412" s="30">
        <v>399.84</v>
      </c>
      <c r="K2412" s="15">
        <v>1.1399999999999999</v>
      </c>
      <c r="L2412" s="130">
        <v>20</v>
      </c>
    </row>
    <row r="2413" spans="1:12" x14ac:dyDescent="0.2">
      <c r="A2413" s="129">
        <v>30</v>
      </c>
      <c r="B2413" s="15" t="s">
        <v>329</v>
      </c>
      <c r="C2413" s="15">
        <v>5008</v>
      </c>
      <c r="D2413" s="15">
        <v>36600</v>
      </c>
      <c r="E2413" s="15" t="s">
        <v>407</v>
      </c>
      <c r="F2413" s="15">
        <v>276276</v>
      </c>
      <c r="G2413" s="15" t="s">
        <v>123</v>
      </c>
      <c r="H2413" s="15">
        <v>6681.64</v>
      </c>
      <c r="I2413" s="30">
        <v>649.94000000000005</v>
      </c>
      <c r="J2413" s="30">
        <v>199.65</v>
      </c>
      <c r="K2413" s="15">
        <v>2.99</v>
      </c>
      <c r="L2413" s="130">
        <v>3</v>
      </c>
    </row>
    <row r="2414" spans="1:12" x14ac:dyDescent="0.2">
      <c r="A2414" s="129">
        <v>30</v>
      </c>
      <c r="B2414" s="15" t="s">
        <v>329</v>
      </c>
      <c r="C2414" s="15">
        <v>5008</v>
      </c>
      <c r="D2414" s="15">
        <v>36600</v>
      </c>
      <c r="E2414" s="15" t="s">
        <v>407</v>
      </c>
      <c r="F2414" s="15">
        <v>277704</v>
      </c>
      <c r="G2414" s="15" t="s">
        <v>123</v>
      </c>
      <c r="H2414" s="15">
        <v>27559.95</v>
      </c>
      <c r="I2414" s="30">
        <v>1083.24</v>
      </c>
      <c r="J2414" s="30">
        <v>332.76</v>
      </c>
      <c r="K2414" s="15">
        <v>1.21</v>
      </c>
      <c r="L2414" s="130">
        <v>5</v>
      </c>
    </row>
    <row r="2415" spans="1:12" x14ac:dyDescent="0.2">
      <c r="A2415" s="129">
        <v>30</v>
      </c>
      <c r="B2415" s="15" t="s">
        <v>329</v>
      </c>
      <c r="C2415" s="15">
        <v>5008</v>
      </c>
      <c r="D2415" s="15">
        <v>36600</v>
      </c>
      <c r="E2415" s="15" t="s">
        <v>407</v>
      </c>
      <c r="F2415" s="15">
        <v>277704</v>
      </c>
      <c r="G2415" s="15" t="s">
        <v>331</v>
      </c>
      <c r="H2415" s="15">
        <v>27559.95</v>
      </c>
      <c r="I2415" s="30">
        <v>3892.32</v>
      </c>
      <c r="J2415" s="30">
        <v>1195.68</v>
      </c>
      <c r="K2415" s="15">
        <v>4.34</v>
      </c>
      <c r="L2415" s="130">
        <v>20</v>
      </c>
    </row>
    <row r="2416" spans="1:12" x14ac:dyDescent="0.2">
      <c r="A2416" s="129">
        <v>30</v>
      </c>
      <c r="B2416" s="15" t="s">
        <v>329</v>
      </c>
      <c r="C2416" s="15">
        <v>5008</v>
      </c>
      <c r="D2416" s="15">
        <v>19022</v>
      </c>
      <c r="E2416" s="15" t="s">
        <v>366</v>
      </c>
      <c r="F2416" s="15">
        <v>276115</v>
      </c>
      <c r="G2416" s="15" t="s">
        <v>131</v>
      </c>
      <c r="H2416" s="15">
        <v>15890.76</v>
      </c>
      <c r="I2416" s="30">
        <v>433.3</v>
      </c>
      <c r="J2416" s="30">
        <v>48.14</v>
      </c>
      <c r="K2416" s="15">
        <v>0.3</v>
      </c>
      <c r="L2416" s="130">
        <v>2</v>
      </c>
    </row>
    <row r="2417" spans="1:12" x14ac:dyDescent="0.2">
      <c r="A2417" s="129">
        <v>30</v>
      </c>
      <c r="B2417" s="15" t="s">
        <v>329</v>
      </c>
      <c r="C2417" s="15">
        <v>5008</v>
      </c>
      <c r="D2417" s="15">
        <v>19022</v>
      </c>
      <c r="E2417" s="15" t="s">
        <v>366</v>
      </c>
      <c r="F2417" s="15">
        <v>276115</v>
      </c>
      <c r="G2417" s="15" t="s">
        <v>331</v>
      </c>
      <c r="H2417" s="15">
        <v>15890.76</v>
      </c>
      <c r="I2417" s="30">
        <v>389.23</v>
      </c>
      <c r="J2417" s="30">
        <v>43.25</v>
      </c>
      <c r="K2417" s="15">
        <v>0.27</v>
      </c>
      <c r="L2417" s="130">
        <v>2</v>
      </c>
    </row>
    <row r="2418" spans="1:12" x14ac:dyDescent="0.2">
      <c r="A2418" s="129">
        <v>30</v>
      </c>
      <c r="B2418" s="15" t="s">
        <v>329</v>
      </c>
      <c r="C2418" s="15">
        <v>5008</v>
      </c>
      <c r="D2418" s="15">
        <v>19022</v>
      </c>
      <c r="E2418" s="15" t="s">
        <v>366</v>
      </c>
      <c r="F2418" s="15">
        <v>276115</v>
      </c>
      <c r="G2418" s="15" t="s">
        <v>332</v>
      </c>
      <c r="H2418" s="15">
        <v>15890.76</v>
      </c>
      <c r="I2418" s="30">
        <v>194.62</v>
      </c>
      <c r="J2418" s="30">
        <v>21.62</v>
      </c>
      <c r="K2418" s="15">
        <v>0.14000000000000001</v>
      </c>
      <c r="L2418" s="130">
        <v>1</v>
      </c>
    </row>
    <row r="2419" spans="1:12" x14ac:dyDescent="0.2">
      <c r="A2419" s="129">
        <v>30</v>
      </c>
      <c r="B2419" s="15" t="s">
        <v>329</v>
      </c>
      <c r="C2419" s="15">
        <v>5008</v>
      </c>
      <c r="D2419" s="15">
        <v>19022</v>
      </c>
      <c r="E2419" s="15" t="s">
        <v>366</v>
      </c>
      <c r="F2419" s="15">
        <v>276115</v>
      </c>
      <c r="G2419" s="15" t="s">
        <v>127</v>
      </c>
      <c r="H2419" s="15">
        <v>15890.76</v>
      </c>
      <c r="I2419" s="30">
        <v>420.44</v>
      </c>
      <c r="J2419" s="30">
        <v>46.72</v>
      </c>
      <c r="K2419" s="15">
        <v>0.28999999999999998</v>
      </c>
      <c r="L2419" s="130">
        <v>2</v>
      </c>
    </row>
    <row r="2420" spans="1:12" x14ac:dyDescent="0.2">
      <c r="A2420" s="129">
        <v>30</v>
      </c>
      <c r="B2420" s="15" t="s">
        <v>329</v>
      </c>
      <c r="C2420" s="15">
        <v>5008</v>
      </c>
      <c r="D2420" s="15">
        <v>19022</v>
      </c>
      <c r="E2420" s="15" t="s">
        <v>366</v>
      </c>
      <c r="F2420" s="15">
        <v>276115</v>
      </c>
      <c r="G2420" s="15" t="s">
        <v>339</v>
      </c>
      <c r="H2420" s="15">
        <v>15890.76</v>
      </c>
      <c r="I2420" s="30">
        <v>240.52</v>
      </c>
      <c r="J2420" s="30">
        <v>26.72</v>
      </c>
      <c r="K2420" s="15">
        <v>0.17</v>
      </c>
      <c r="L2420" s="130">
        <v>1</v>
      </c>
    </row>
    <row r="2421" spans="1:12" x14ac:dyDescent="0.2">
      <c r="A2421" s="129">
        <v>30</v>
      </c>
      <c r="B2421" s="15" t="s">
        <v>329</v>
      </c>
      <c r="C2421" s="15">
        <v>5008</v>
      </c>
      <c r="D2421" s="15">
        <v>19022</v>
      </c>
      <c r="E2421" s="15" t="s">
        <v>366</v>
      </c>
      <c r="F2421" s="15">
        <v>276115</v>
      </c>
      <c r="G2421" s="15" t="s">
        <v>333</v>
      </c>
      <c r="H2421" s="15">
        <v>15890.76</v>
      </c>
      <c r="I2421" s="30">
        <v>721.55</v>
      </c>
      <c r="J2421" s="30">
        <v>80.17</v>
      </c>
      <c r="K2421" s="15">
        <v>0.5</v>
      </c>
      <c r="L2421" s="130">
        <v>3</v>
      </c>
    </row>
    <row r="2422" spans="1:12" x14ac:dyDescent="0.2">
      <c r="A2422" s="129">
        <v>30</v>
      </c>
      <c r="B2422" s="15" t="s">
        <v>329</v>
      </c>
      <c r="C2422" s="15">
        <v>5008</v>
      </c>
      <c r="D2422" s="15">
        <v>19022</v>
      </c>
      <c r="E2422" s="15" t="s">
        <v>366</v>
      </c>
      <c r="F2422" s="15">
        <v>276115</v>
      </c>
      <c r="G2422" s="15" t="s">
        <v>111</v>
      </c>
      <c r="H2422" s="15">
        <v>15890.76</v>
      </c>
      <c r="I2422" s="30">
        <v>266.22000000000003</v>
      </c>
      <c r="J2422" s="30">
        <v>29.58</v>
      </c>
      <c r="K2422" s="15">
        <v>0.19</v>
      </c>
      <c r="L2422" s="130">
        <v>2</v>
      </c>
    </row>
    <row r="2423" spans="1:12" x14ac:dyDescent="0.2">
      <c r="A2423" s="129">
        <v>30</v>
      </c>
      <c r="B2423" s="15" t="s">
        <v>329</v>
      </c>
      <c r="C2423" s="15">
        <v>5008</v>
      </c>
      <c r="D2423" s="15">
        <v>28105</v>
      </c>
      <c r="E2423" s="15" t="s">
        <v>384</v>
      </c>
      <c r="F2423" s="15">
        <v>273872</v>
      </c>
      <c r="G2423" s="15" t="s">
        <v>331</v>
      </c>
      <c r="H2423" s="15">
        <v>17604.38</v>
      </c>
      <c r="I2423" s="30">
        <v>899.64</v>
      </c>
      <c r="J2423" s="30">
        <v>99.96</v>
      </c>
      <c r="K2423" s="15">
        <v>0.56999999999999995</v>
      </c>
      <c r="L2423" s="130">
        <v>5</v>
      </c>
    </row>
    <row r="2424" spans="1:12" x14ac:dyDescent="0.2">
      <c r="A2424" s="129">
        <v>30</v>
      </c>
      <c r="B2424" s="15" t="s">
        <v>329</v>
      </c>
      <c r="C2424" s="15">
        <v>5008</v>
      </c>
      <c r="D2424" s="15">
        <v>28105</v>
      </c>
      <c r="E2424" s="15" t="s">
        <v>384</v>
      </c>
      <c r="F2424" s="15">
        <v>273872</v>
      </c>
      <c r="G2424" s="15" t="s">
        <v>333</v>
      </c>
      <c r="H2424" s="15">
        <v>17604.38</v>
      </c>
      <c r="I2424" s="30">
        <v>1083.24</v>
      </c>
      <c r="J2424" s="30">
        <v>120.36</v>
      </c>
      <c r="K2424" s="15">
        <v>0.68</v>
      </c>
      <c r="L2424" s="130">
        <v>5</v>
      </c>
    </row>
    <row r="2425" spans="1:12" x14ac:dyDescent="0.2">
      <c r="A2425" s="129">
        <v>30</v>
      </c>
      <c r="B2425" s="15" t="s">
        <v>329</v>
      </c>
      <c r="C2425" s="15">
        <v>5008</v>
      </c>
      <c r="D2425" s="15">
        <v>28105</v>
      </c>
      <c r="E2425" s="15" t="s">
        <v>384</v>
      </c>
      <c r="F2425" s="15">
        <v>273872</v>
      </c>
      <c r="G2425" s="15" t="s">
        <v>111</v>
      </c>
      <c r="H2425" s="15">
        <v>17604.38</v>
      </c>
      <c r="I2425" s="30">
        <v>665.55</v>
      </c>
      <c r="J2425" s="30">
        <v>73.95</v>
      </c>
      <c r="K2425" s="15">
        <v>0.42</v>
      </c>
      <c r="L2425" s="130">
        <v>5</v>
      </c>
    </row>
    <row r="2426" spans="1:12" x14ac:dyDescent="0.2">
      <c r="A2426" s="129">
        <v>30</v>
      </c>
      <c r="B2426" s="15" t="s">
        <v>329</v>
      </c>
      <c r="C2426" s="15">
        <v>5008</v>
      </c>
      <c r="D2426" s="15">
        <v>20002</v>
      </c>
      <c r="E2426" s="15" t="s">
        <v>372</v>
      </c>
      <c r="F2426" s="15">
        <v>273925</v>
      </c>
      <c r="G2426" s="15" t="s">
        <v>123</v>
      </c>
      <c r="H2426" s="15">
        <v>9325.59</v>
      </c>
      <c r="I2426" s="30">
        <v>206.55</v>
      </c>
      <c r="J2426" s="30">
        <v>22.95</v>
      </c>
      <c r="K2426" s="15">
        <v>0.25</v>
      </c>
      <c r="L2426" s="130">
        <v>1</v>
      </c>
    </row>
    <row r="2427" spans="1:12" x14ac:dyDescent="0.2">
      <c r="A2427" s="129">
        <v>30</v>
      </c>
      <c r="B2427" s="15" t="s">
        <v>329</v>
      </c>
      <c r="C2427" s="15">
        <v>5008</v>
      </c>
      <c r="D2427" s="15">
        <v>20002</v>
      </c>
      <c r="E2427" s="15" t="s">
        <v>372</v>
      </c>
      <c r="F2427" s="15">
        <v>273925</v>
      </c>
      <c r="G2427" s="15" t="s">
        <v>131</v>
      </c>
      <c r="H2427" s="15">
        <v>9325.59</v>
      </c>
      <c r="I2427" s="30">
        <v>206.55</v>
      </c>
      <c r="J2427" s="30">
        <v>22.95</v>
      </c>
      <c r="K2427" s="15">
        <v>0.25</v>
      </c>
      <c r="L2427" s="130">
        <v>1</v>
      </c>
    </row>
    <row r="2428" spans="1:12" x14ac:dyDescent="0.2">
      <c r="A2428" s="129">
        <v>30</v>
      </c>
      <c r="B2428" s="15" t="s">
        <v>329</v>
      </c>
      <c r="C2428" s="15">
        <v>5008</v>
      </c>
      <c r="D2428" s="15">
        <v>20002</v>
      </c>
      <c r="E2428" s="15" t="s">
        <v>372</v>
      </c>
      <c r="F2428" s="15">
        <v>273925</v>
      </c>
      <c r="G2428" s="15" t="s">
        <v>331</v>
      </c>
      <c r="H2428" s="15">
        <v>9325.59</v>
      </c>
      <c r="I2428" s="30">
        <v>179.93</v>
      </c>
      <c r="J2428" s="30">
        <v>19.989999999999998</v>
      </c>
      <c r="K2428" s="15">
        <v>0.21</v>
      </c>
      <c r="L2428" s="130">
        <v>1</v>
      </c>
    </row>
    <row r="2429" spans="1:12" x14ac:dyDescent="0.2">
      <c r="A2429" s="129">
        <v>30</v>
      </c>
      <c r="B2429" s="15" t="s">
        <v>329</v>
      </c>
      <c r="C2429" s="15">
        <v>5008</v>
      </c>
      <c r="D2429" s="15">
        <v>20002</v>
      </c>
      <c r="E2429" s="15" t="s">
        <v>372</v>
      </c>
      <c r="F2429" s="15">
        <v>273925</v>
      </c>
      <c r="G2429" s="15" t="s">
        <v>332</v>
      </c>
      <c r="H2429" s="15">
        <v>9325.59</v>
      </c>
      <c r="I2429" s="30">
        <v>179.93</v>
      </c>
      <c r="J2429" s="30">
        <v>19.989999999999998</v>
      </c>
      <c r="K2429" s="15">
        <v>0.21</v>
      </c>
      <c r="L2429" s="130">
        <v>1</v>
      </c>
    </row>
    <row r="2430" spans="1:12" x14ac:dyDescent="0.2">
      <c r="A2430" s="129">
        <v>30</v>
      </c>
      <c r="B2430" s="15" t="s">
        <v>329</v>
      </c>
      <c r="C2430" s="15">
        <v>5008</v>
      </c>
      <c r="D2430" s="15">
        <v>20002</v>
      </c>
      <c r="E2430" s="15" t="s">
        <v>372</v>
      </c>
      <c r="F2430" s="15">
        <v>273925</v>
      </c>
      <c r="G2430" s="15" t="s">
        <v>127</v>
      </c>
      <c r="H2430" s="15">
        <v>9325.59</v>
      </c>
      <c r="I2430" s="30">
        <v>189.11</v>
      </c>
      <c r="J2430" s="30">
        <v>21.01</v>
      </c>
      <c r="K2430" s="15">
        <v>0.23</v>
      </c>
      <c r="L2430" s="130">
        <v>1</v>
      </c>
    </row>
    <row r="2431" spans="1:12" x14ac:dyDescent="0.2">
      <c r="A2431" s="129">
        <v>30</v>
      </c>
      <c r="B2431" s="15" t="s">
        <v>329</v>
      </c>
      <c r="C2431" s="15">
        <v>5008</v>
      </c>
      <c r="D2431" s="15">
        <v>20003</v>
      </c>
      <c r="E2431" s="15" t="s">
        <v>337</v>
      </c>
      <c r="F2431" s="15">
        <v>276613</v>
      </c>
      <c r="G2431" s="15" t="s">
        <v>123</v>
      </c>
      <c r="H2431" s="15">
        <v>20141.349999999999</v>
      </c>
      <c r="I2431" s="30">
        <v>1299.8900000000001</v>
      </c>
      <c r="J2431" s="30">
        <v>144.43</v>
      </c>
      <c r="K2431" s="15">
        <v>0.72</v>
      </c>
      <c r="L2431" s="130">
        <v>6</v>
      </c>
    </row>
    <row r="2432" spans="1:12" x14ac:dyDescent="0.2">
      <c r="A2432" s="129">
        <v>30</v>
      </c>
      <c r="B2432" s="15" t="s">
        <v>329</v>
      </c>
      <c r="C2432" s="15">
        <v>5008</v>
      </c>
      <c r="D2432" s="15">
        <v>20003</v>
      </c>
      <c r="E2432" s="15" t="s">
        <v>337</v>
      </c>
      <c r="F2432" s="15">
        <v>276613</v>
      </c>
      <c r="G2432" s="15" t="s">
        <v>331</v>
      </c>
      <c r="H2432" s="15">
        <v>20141.349999999999</v>
      </c>
      <c r="I2432" s="30">
        <v>1946.16</v>
      </c>
      <c r="J2432" s="30">
        <v>216.24</v>
      </c>
      <c r="K2432" s="15">
        <v>1.07</v>
      </c>
      <c r="L2432" s="130">
        <v>10</v>
      </c>
    </row>
    <row r="2433" spans="1:12" x14ac:dyDescent="0.2">
      <c r="A2433" s="129">
        <v>30</v>
      </c>
      <c r="B2433" s="15" t="s">
        <v>329</v>
      </c>
      <c r="C2433" s="15">
        <v>5008</v>
      </c>
      <c r="D2433" s="15">
        <v>20003</v>
      </c>
      <c r="E2433" s="15" t="s">
        <v>337</v>
      </c>
      <c r="F2433" s="15">
        <v>276613</v>
      </c>
      <c r="G2433" s="15" t="s">
        <v>127</v>
      </c>
      <c r="H2433" s="15">
        <v>20141.349999999999</v>
      </c>
      <c r="I2433" s="30">
        <v>1261.33</v>
      </c>
      <c r="J2433" s="30">
        <v>140.15</v>
      </c>
      <c r="K2433" s="15">
        <v>0.7</v>
      </c>
      <c r="L2433" s="130">
        <v>6</v>
      </c>
    </row>
    <row r="2434" spans="1:12" x14ac:dyDescent="0.2">
      <c r="A2434" s="129">
        <v>30</v>
      </c>
      <c r="B2434" s="15" t="s">
        <v>329</v>
      </c>
      <c r="C2434" s="15">
        <v>5008</v>
      </c>
      <c r="D2434" s="15">
        <v>20003</v>
      </c>
      <c r="E2434" s="15" t="s">
        <v>337</v>
      </c>
      <c r="F2434" s="15">
        <v>276613</v>
      </c>
      <c r="G2434" s="15" t="s">
        <v>333</v>
      </c>
      <c r="H2434" s="15">
        <v>20141.349999999999</v>
      </c>
      <c r="I2434" s="30">
        <v>1443.1</v>
      </c>
      <c r="J2434" s="30">
        <v>160.34</v>
      </c>
      <c r="K2434" s="15">
        <v>0.8</v>
      </c>
      <c r="L2434" s="130">
        <v>6</v>
      </c>
    </row>
    <row r="2435" spans="1:12" x14ac:dyDescent="0.2">
      <c r="A2435" s="129">
        <v>30</v>
      </c>
      <c r="B2435" s="15" t="s">
        <v>329</v>
      </c>
      <c r="C2435" s="15">
        <v>5008</v>
      </c>
      <c r="D2435" s="15">
        <v>7004</v>
      </c>
      <c r="E2435" s="15" t="s">
        <v>337</v>
      </c>
      <c r="F2435" s="15">
        <v>277520</v>
      </c>
      <c r="G2435" s="15" t="s">
        <v>123</v>
      </c>
      <c r="H2435" s="15">
        <v>11399.46</v>
      </c>
      <c r="I2435" s="30">
        <v>1299.8900000000001</v>
      </c>
      <c r="J2435" s="30">
        <v>144.43</v>
      </c>
      <c r="K2435" s="15">
        <v>1.27</v>
      </c>
      <c r="L2435" s="130">
        <v>6</v>
      </c>
    </row>
    <row r="2436" spans="1:12" x14ac:dyDescent="0.2">
      <c r="A2436" s="128">
        <v>30</v>
      </c>
      <c r="B2436" s="134" t="s">
        <v>329</v>
      </c>
      <c r="C2436" s="134">
        <v>5008</v>
      </c>
      <c r="D2436" s="134">
        <v>7004</v>
      </c>
      <c r="E2436" s="134" t="s">
        <v>337</v>
      </c>
      <c r="F2436" s="134">
        <v>277520</v>
      </c>
      <c r="G2436" s="134" t="s">
        <v>331</v>
      </c>
      <c r="H2436" s="134">
        <v>11399.46</v>
      </c>
      <c r="I2436" s="135">
        <v>1167.7</v>
      </c>
      <c r="J2436" s="135">
        <v>129.74</v>
      </c>
      <c r="K2436" s="134">
        <v>1.1399999999999999</v>
      </c>
      <c r="L2436" s="127">
        <v>6</v>
      </c>
    </row>
    <row r="2437" spans="1:12" x14ac:dyDescent="0.2">
      <c r="I2437" s="14">
        <f>SUM(I4:I2436)</f>
        <v>1819321.8899999966</v>
      </c>
      <c r="J2437" s="14">
        <f>SUM(J4:J2436)</f>
        <v>316364.95999999857</v>
      </c>
    </row>
  </sheetData>
  <phoneticPr fontId="8"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6145" r:id="rId4" name="Button 1">
              <controlPr defaultSize="0" print="0" autoFill="0" autoPict="0" macro="[0]!Clientes_Asc">
                <anchor moveWithCells="1" sizeWithCells="1">
                  <from>
                    <xdr:col>12</xdr:col>
                    <xdr:colOff>447675</xdr:colOff>
                    <xdr:row>1</xdr:row>
                    <xdr:rowOff>123825</xdr:rowOff>
                  </from>
                  <to>
                    <xdr:col>15</xdr:col>
                    <xdr:colOff>200025</xdr:colOff>
                    <xdr:row>4</xdr:row>
                    <xdr:rowOff>123825</xdr:rowOff>
                  </to>
                </anchor>
              </controlPr>
            </control>
          </mc:Choice>
        </mc:AlternateContent>
        <mc:AlternateContent xmlns:mc="http://schemas.openxmlformats.org/markup-compatibility/2006">
          <mc:Choice Requires="x14">
            <control shapeId="6146" r:id="rId5" name="Button 2">
              <controlPr defaultSize="0" print="0" autoFill="0" autoPict="0" macro="[0]!Clientes_Desc">
                <anchor moveWithCells="1" sizeWithCells="1">
                  <from>
                    <xdr:col>12</xdr:col>
                    <xdr:colOff>485775</xdr:colOff>
                    <xdr:row>6</xdr:row>
                    <xdr:rowOff>76200</xdr:rowOff>
                  </from>
                  <to>
                    <xdr:col>15</xdr:col>
                    <xdr:colOff>200025</xdr:colOff>
                    <xdr:row>10</xdr:row>
                    <xdr:rowOff>9525</xdr:rowOff>
                  </to>
                </anchor>
              </controlPr>
            </control>
          </mc:Choice>
        </mc:AlternateContent>
      </controls>
    </mc:Choice>
  </mc:AlternateContent>
  <tableParts count="1">
    <tablePart r:id="rId6"/>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D4BF1-1C2B-442E-A5AB-25928CA32780}">
  <sheetPr codeName="Hoja14"/>
  <dimension ref="A1:N2442"/>
  <sheetViews>
    <sheetView showGridLines="0" zoomScale="90" zoomScaleNormal="90" workbookViewId="0">
      <selection activeCell="I30" sqref="I30"/>
    </sheetView>
  </sheetViews>
  <sheetFormatPr baseColWidth="10" defaultColWidth="8.85546875" defaultRowHeight="12.75" x14ac:dyDescent="0.2"/>
  <cols>
    <col min="1" max="1" width="4.140625" bestFit="1" customWidth="1"/>
    <col min="2" max="2" width="9.85546875" bestFit="1" customWidth="1"/>
    <col min="3" max="3" width="10.140625" bestFit="1" customWidth="1"/>
    <col min="4" max="4" width="7.5703125" bestFit="1" customWidth="1"/>
    <col min="5" max="5" width="38.140625" bestFit="1" customWidth="1"/>
    <col min="6" max="6" width="7.85546875" bestFit="1" customWidth="1"/>
    <col min="7" max="7" width="7.5703125" bestFit="1" customWidth="1"/>
    <col min="8" max="8" width="11.140625" bestFit="1" customWidth="1"/>
    <col min="9" max="9" width="15" bestFit="1" customWidth="1"/>
    <col min="10" max="10" width="13.42578125" bestFit="1" customWidth="1"/>
    <col min="11" max="11" width="11" bestFit="1" customWidth="1"/>
    <col min="12" max="12" width="6.140625" bestFit="1" customWidth="1"/>
    <col min="13" max="13" width="36.5703125" bestFit="1" customWidth="1"/>
    <col min="14" max="14" width="25.42578125" bestFit="1" customWidth="1"/>
  </cols>
  <sheetData>
    <row r="1" spans="1:14" x14ac:dyDescent="0.2">
      <c r="E1" s="17" t="s">
        <v>547</v>
      </c>
    </row>
    <row r="2" spans="1:14" x14ac:dyDescent="0.2">
      <c r="E2">
        <f>COUNTIF(E8:E2441,"=CENTROS COMERCIALES SORIANA")</f>
        <v>507</v>
      </c>
    </row>
    <row r="7" spans="1:14" x14ac:dyDescent="0.2">
      <c r="D7" t="s">
        <v>319</v>
      </c>
      <c r="E7" t="s">
        <v>319</v>
      </c>
      <c r="H7" t="s">
        <v>319</v>
      </c>
    </row>
    <row r="8" spans="1:14" s="9" customFormat="1" x14ac:dyDescent="0.2">
      <c r="A8" s="29" t="s">
        <v>320</v>
      </c>
      <c r="B8" s="29" t="s">
        <v>3</v>
      </c>
      <c r="C8" s="29" t="s">
        <v>321</v>
      </c>
      <c r="D8" s="29" t="s">
        <v>296</v>
      </c>
      <c r="E8" s="29" t="s">
        <v>322</v>
      </c>
      <c r="F8" s="29" t="s">
        <v>323</v>
      </c>
      <c r="G8" s="29" t="s">
        <v>1</v>
      </c>
      <c r="H8" s="29" t="s">
        <v>324</v>
      </c>
      <c r="I8" s="29" t="s">
        <v>325</v>
      </c>
      <c r="J8" s="29" t="s">
        <v>326</v>
      </c>
      <c r="K8" s="29" t="s">
        <v>327</v>
      </c>
      <c r="L8" s="29" t="s">
        <v>328</v>
      </c>
      <c r="M8" s="29" t="s">
        <v>548</v>
      </c>
      <c r="N8" s="29" t="s">
        <v>549</v>
      </c>
    </row>
    <row r="9" spans="1:14" x14ac:dyDescent="0.2">
      <c r="A9" s="15">
        <v>30</v>
      </c>
      <c r="B9" s="15" t="s">
        <v>329</v>
      </c>
      <c r="C9" s="15">
        <v>5008</v>
      </c>
      <c r="D9" s="15">
        <v>34122</v>
      </c>
      <c r="E9" s="15" t="s">
        <v>398</v>
      </c>
      <c r="F9" s="15">
        <v>79040</v>
      </c>
      <c r="G9" s="15" t="s">
        <v>331</v>
      </c>
      <c r="H9" s="15">
        <v>-1448.43</v>
      </c>
      <c r="I9" s="30">
        <v>-1259.5</v>
      </c>
      <c r="J9" s="30">
        <v>-139.94</v>
      </c>
      <c r="K9" s="15">
        <v>9.66</v>
      </c>
      <c r="L9" s="15">
        <v>-7</v>
      </c>
      <c r="M9" s="15" t="str">
        <f>LOWER(E9)</f>
        <v>organizacion sahuayo sa de cv</v>
      </c>
      <c r="N9" s="15" t="str">
        <f>_xlfn.CONCAT(D9, E9)</f>
        <v>34122ORGANIZACION SAHUAYO SA DE CV</v>
      </c>
    </row>
    <row r="10" spans="1:14" x14ac:dyDescent="0.2">
      <c r="A10" s="15">
        <v>30</v>
      </c>
      <c r="B10" s="15" t="s">
        <v>329</v>
      </c>
      <c r="C10" s="15">
        <v>5008</v>
      </c>
      <c r="D10" s="15">
        <v>500000</v>
      </c>
      <c r="E10" s="15" t="s">
        <v>467</v>
      </c>
      <c r="F10" s="15">
        <v>79390</v>
      </c>
      <c r="G10" s="15" t="s">
        <v>332</v>
      </c>
      <c r="H10" s="15">
        <v>-218.83</v>
      </c>
      <c r="I10" s="30">
        <v>-190.29</v>
      </c>
      <c r="J10" s="30">
        <v>-33.58</v>
      </c>
      <c r="K10" s="15">
        <v>15.35</v>
      </c>
      <c r="L10" s="15">
        <v>-1</v>
      </c>
      <c r="M10" s="15" t="str">
        <f t="shared" ref="M10:M73" si="0">LOWER(E10)</f>
        <v>tiendas chedraui s.a. de c.v.</v>
      </c>
      <c r="N10" s="15" t="str">
        <f t="shared" ref="N10:N73" si="1">_xlfn.CONCAT(D10, E10)</f>
        <v>500000TIENDAS CHEDRAUI S.A. DE C.V.</v>
      </c>
    </row>
    <row r="11" spans="1:14" x14ac:dyDescent="0.2">
      <c r="A11" s="15">
        <v>30</v>
      </c>
      <c r="B11" s="15" t="s">
        <v>329</v>
      </c>
      <c r="C11" s="15">
        <v>5008</v>
      </c>
      <c r="D11" s="15">
        <v>388000</v>
      </c>
      <c r="E11" s="15" t="s">
        <v>409</v>
      </c>
      <c r="F11" s="15">
        <v>275721</v>
      </c>
      <c r="G11" s="15" t="s">
        <v>111</v>
      </c>
      <c r="H11" s="15">
        <v>15177.59</v>
      </c>
      <c r="I11" s="30">
        <v>130.15</v>
      </c>
      <c r="J11" s="30">
        <v>22.97</v>
      </c>
      <c r="K11" s="15">
        <v>0.15</v>
      </c>
      <c r="L11" s="15">
        <v>1</v>
      </c>
      <c r="M11" s="15" t="str">
        <f t="shared" si="0"/>
        <v>grandes superficies de mexico</v>
      </c>
      <c r="N11" s="15" t="str">
        <f t="shared" si="1"/>
        <v>388000GRANDES SUPERFICIES DE MEXICO</v>
      </c>
    </row>
    <row r="12" spans="1:14" x14ac:dyDescent="0.2">
      <c r="A12" s="15">
        <v>30</v>
      </c>
      <c r="B12" s="15" t="s">
        <v>329</v>
      </c>
      <c r="C12" s="15">
        <v>5008</v>
      </c>
      <c r="D12" s="15">
        <v>388000</v>
      </c>
      <c r="E12" s="15" t="s">
        <v>409</v>
      </c>
      <c r="F12" s="15">
        <v>276144</v>
      </c>
      <c r="G12" s="15" t="s">
        <v>111</v>
      </c>
      <c r="H12" s="15">
        <v>3415.91</v>
      </c>
      <c r="I12" s="30">
        <v>130.15</v>
      </c>
      <c r="J12" s="30">
        <v>22.97</v>
      </c>
      <c r="K12" s="15">
        <v>0.67</v>
      </c>
      <c r="L12" s="15">
        <v>1</v>
      </c>
      <c r="M12" s="15" t="str">
        <f t="shared" si="0"/>
        <v>grandes superficies de mexico</v>
      </c>
      <c r="N12" s="15" t="str">
        <f t="shared" si="1"/>
        <v>388000GRANDES SUPERFICIES DE MEXICO</v>
      </c>
    </row>
    <row r="13" spans="1:14" x14ac:dyDescent="0.2">
      <c r="A13" s="15">
        <v>30</v>
      </c>
      <c r="B13" s="15" t="s">
        <v>329</v>
      </c>
      <c r="C13" s="15">
        <v>5008</v>
      </c>
      <c r="D13" s="15">
        <v>388802</v>
      </c>
      <c r="E13" s="15" t="s">
        <v>409</v>
      </c>
      <c r="F13" s="15">
        <v>275091</v>
      </c>
      <c r="G13" s="15" t="s">
        <v>111</v>
      </c>
      <c r="H13" s="15">
        <v>13928.51</v>
      </c>
      <c r="I13" s="30">
        <v>130.15</v>
      </c>
      <c r="J13" s="30">
        <v>43.84</v>
      </c>
      <c r="K13" s="15">
        <v>0.31</v>
      </c>
      <c r="L13" s="15">
        <v>1</v>
      </c>
      <c r="M13" s="15" t="str">
        <f t="shared" si="0"/>
        <v>grandes superficies de mexico</v>
      </c>
      <c r="N13" s="15" t="str">
        <f t="shared" si="1"/>
        <v>388802GRANDES SUPERFICIES DE MEXICO</v>
      </c>
    </row>
    <row r="14" spans="1:14" x14ac:dyDescent="0.2">
      <c r="A14" s="15">
        <v>30</v>
      </c>
      <c r="B14" s="15" t="s">
        <v>329</v>
      </c>
      <c r="C14" s="15">
        <v>5008</v>
      </c>
      <c r="D14" s="15">
        <v>21033</v>
      </c>
      <c r="E14" s="15" t="s">
        <v>378</v>
      </c>
      <c r="F14" s="15">
        <v>275797</v>
      </c>
      <c r="G14" s="15" t="s">
        <v>111</v>
      </c>
      <c r="H14" s="15">
        <v>9849.2199999999993</v>
      </c>
      <c r="I14" s="30">
        <v>133.11000000000001</v>
      </c>
      <c r="J14" s="30">
        <v>14.79</v>
      </c>
      <c r="K14" s="15">
        <v>0.15</v>
      </c>
      <c r="L14" s="15">
        <v>1</v>
      </c>
      <c r="M14" s="15" t="str">
        <f t="shared" si="0"/>
        <v>super servicio de ocampo s.a.</v>
      </c>
      <c r="N14" s="15" t="str">
        <f t="shared" si="1"/>
        <v>21033SUPER SERVICIO DE OCAMPO S.A.</v>
      </c>
    </row>
    <row r="15" spans="1:14" x14ac:dyDescent="0.2">
      <c r="A15" s="15">
        <v>30</v>
      </c>
      <c r="B15" s="15" t="s">
        <v>329</v>
      </c>
      <c r="C15" s="15">
        <v>5008</v>
      </c>
      <c r="D15" s="15">
        <v>390000</v>
      </c>
      <c r="E15" s="15" t="s">
        <v>414</v>
      </c>
      <c r="F15" s="15">
        <v>273838</v>
      </c>
      <c r="G15" s="15" t="s">
        <v>111</v>
      </c>
      <c r="H15" s="15">
        <v>12428.07</v>
      </c>
      <c r="I15" s="30">
        <v>135.02000000000001</v>
      </c>
      <c r="J15" s="30">
        <v>33.76</v>
      </c>
      <c r="K15" s="15">
        <v>0.27</v>
      </c>
      <c r="L15" s="15">
        <v>1</v>
      </c>
      <c r="M15" s="15" t="str">
        <f t="shared" si="0"/>
        <v>comercial mexicana s.a.de c.v.</v>
      </c>
      <c r="N15" s="15" t="str">
        <f t="shared" si="1"/>
        <v>390000COMERCIAL MEXICANA S.A.DE C.V.</v>
      </c>
    </row>
    <row r="16" spans="1:14" x14ac:dyDescent="0.2">
      <c r="A16" s="15">
        <v>30</v>
      </c>
      <c r="B16" s="15" t="s">
        <v>329</v>
      </c>
      <c r="C16" s="15">
        <v>5008</v>
      </c>
      <c r="D16" s="15">
        <v>390000</v>
      </c>
      <c r="E16" s="15" t="s">
        <v>414</v>
      </c>
      <c r="F16" s="15">
        <v>274000</v>
      </c>
      <c r="G16" s="15" t="s">
        <v>111</v>
      </c>
      <c r="H16" s="15">
        <v>12807.08</v>
      </c>
      <c r="I16" s="30">
        <v>135.02000000000001</v>
      </c>
      <c r="J16" s="30">
        <v>33.76</v>
      </c>
      <c r="K16" s="15">
        <v>0.26</v>
      </c>
      <c r="L16" s="15">
        <v>1</v>
      </c>
      <c r="M16" s="15" t="str">
        <f t="shared" si="0"/>
        <v>comercial mexicana s.a.de c.v.</v>
      </c>
      <c r="N16" s="15" t="str">
        <f t="shared" si="1"/>
        <v>390000COMERCIAL MEXICANA S.A.DE C.V.</v>
      </c>
    </row>
    <row r="17" spans="1:14" x14ac:dyDescent="0.2">
      <c r="A17" s="15">
        <v>30</v>
      </c>
      <c r="B17" s="15" t="s">
        <v>329</v>
      </c>
      <c r="C17" s="15">
        <v>5008</v>
      </c>
      <c r="D17" s="15">
        <v>390000</v>
      </c>
      <c r="E17" s="15" t="s">
        <v>414</v>
      </c>
      <c r="F17" s="15">
        <v>274090</v>
      </c>
      <c r="G17" s="15" t="s">
        <v>111</v>
      </c>
      <c r="H17" s="15">
        <v>13803.89</v>
      </c>
      <c r="I17" s="30">
        <v>135.02000000000001</v>
      </c>
      <c r="J17" s="30">
        <v>33.76</v>
      </c>
      <c r="K17" s="15">
        <v>0.24</v>
      </c>
      <c r="L17" s="15">
        <v>1</v>
      </c>
      <c r="M17" s="15" t="str">
        <f t="shared" si="0"/>
        <v>comercial mexicana s.a.de c.v.</v>
      </c>
      <c r="N17" s="15" t="str">
        <f t="shared" si="1"/>
        <v>390000COMERCIAL MEXICANA S.A.DE C.V.</v>
      </c>
    </row>
    <row r="18" spans="1:14" x14ac:dyDescent="0.2">
      <c r="A18" s="15">
        <v>30</v>
      </c>
      <c r="B18" s="15" t="s">
        <v>329</v>
      </c>
      <c r="C18" s="15">
        <v>5008</v>
      </c>
      <c r="D18" s="15">
        <v>390000</v>
      </c>
      <c r="E18" s="15" t="s">
        <v>414</v>
      </c>
      <c r="F18" s="15">
        <v>274246</v>
      </c>
      <c r="G18" s="15" t="s">
        <v>111</v>
      </c>
      <c r="H18" s="15">
        <v>16197.08</v>
      </c>
      <c r="I18" s="30">
        <v>135.02000000000001</v>
      </c>
      <c r="J18" s="30">
        <v>33.76</v>
      </c>
      <c r="K18" s="15">
        <v>0.21</v>
      </c>
      <c r="L18" s="15">
        <v>1</v>
      </c>
      <c r="M18" s="15" t="str">
        <f t="shared" si="0"/>
        <v>comercial mexicana s.a.de c.v.</v>
      </c>
      <c r="N18" s="15" t="str">
        <f t="shared" si="1"/>
        <v>390000COMERCIAL MEXICANA S.A.DE C.V.</v>
      </c>
    </row>
    <row r="19" spans="1:14" x14ac:dyDescent="0.2">
      <c r="A19" s="15">
        <v>30</v>
      </c>
      <c r="B19" s="15" t="s">
        <v>329</v>
      </c>
      <c r="C19" s="15">
        <v>5008</v>
      </c>
      <c r="D19" s="15">
        <v>390000</v>
      </c>
      <c r="E19" s="15" t="s">
        <v>414</v>
      </c>
      <c r="F19" s="15">
        <v>274396</v>
      </c>
      <c r="G19" s="15" t="s">
        <v>111</v>
      </c>
      <c r="H19" s="15">
        <v>375.88</v>
      </c>
      <c r="I19" s="30">
        <v>135.02000000000001</v>
      </c>
      <c r="J19" s="30">
        <v>33.76</v>
      </c>
      <c r="K19" s="15">
        <v>8.98</v>
      </c>
      <c r="L19" s="15">
        <v>1</v>
      </c>
      <c r="M19" s="15" t="str">
        <f t="shared" si="0"/>
        <v>comercial mexicana s.a.de c.v.</v>
      </c>
      <c r="N19" s="15" t="str">
        <f t="shared" si="1"/>
        <v>390000COMERCIAL MEXICANA S.A.DE C.V.</v>
      </c>
    </row>
    <row r="20" spans="1:14" x14ac:dyDescent="0.2">
      <c r="A20" s="15">
        <v>30</v>
      </c>
      <c r="B20" s="15" t="s">
        <v>329</v>
      </c>
      <c r="C20" s="15">
        <v>5008</v>
      </c>
      <c r="D20" s="15">
        <v>390000</v>
      </c>
      <c r="E20" s="15" t="s">
        <v>414</v>
      </c>
      <c r="F20" s="15">
        <v>274397</v>
      </c>
      <c r="G20" s="15" t="s">
        <v>111</v>
      </c>
      <c r="H20" s="15">
        <v>375.88</v>
      </c>
      <c r="I20" s="30">
        <v>135.02000000000001</v>
      </c>
      <c r="J20" s="30">
        <v>33.76</v>
      </c>
      <c r="K20" s="15">
        <v>8.98</v>
      </c>
      <c r="L20" s="15">
        <v>1</v>
      </c>
      <c r="M20" s="15" t="str">
        <f t="shared" si="0"/>
        <v>comercial mexicana s.a.de c.v.</v>
      </c>
      <c r="N20" s="15" t="str">
        <f t="shared" si="1"/>
        <v>390000COMERCIAL MEXICANA S.A.DE C.V.</v>
      </c>
    </row>
    <row r="21" spans="1:14" x14ac:dyDescent="0.2">
      <c r="A21" s="15">
        <v>30</v>
      </c>
      <c r="B21" s="15" t="s">
        <v>329</v>
      </c>
      <c r="C21" s="15">
        <v>5008</v>
      </c>
      <c r="D21" s="15">
        <v>390000</v>
      </c>
      <c r="E21" s="15" t="s">
        <v>414</v>
      </c>
      <c r="F21" s="15">
        <v>274398</v>
      </c>
      <c r="G21" s="15" t="s">
        <v>111</v>
      </c>
      <c r="H21" s="15">
        <v>375.88</v>
      </c>
      <c r="I21" s="30">
        <v>135.02000000000001</v>
      </c>
      <c r="J21" s="30">
        <v>33.76</v>
      </c>
      <c r="K21" s="15">
        <v>8.98</v>
      </c>
      <c r="L21" s="15">
        <v>1</v>
      </c>
      <c r="M21" s="15" t="str">
        <f t="shared" si="0"/>
        <v>comercial mexicana s.a.de c.v.</v>
      </c>
      <c r="N21" s="15" t="str">
        <f t="shared" si="1"/>
        <v>390000COMERCIAL MEXICANA S.A.DE C.V.</v>
      </c>
    </row>
    <row r="22" spans="1:14" x14ac:dyDescent="0.2">
      <c r="A22" s="15">
        <v>30</v>
      </c>
      <c r="B22" s="15" t="s">
        <v>329</v>
      </c>
      <c r="C22" s="15">
        <v>5008</v>
      </c>
      <c r="D22" s="15">
        <v>390000</v>
      </c>
      <c r="E22" s="15" t="s">
        <v>414</v>
      </c>
      <c r="F22" s="15">
        <v>274399</v>
      </c>
      <c r="G22" s="15" t="s">
        <v>111</v>
      </c>
      <c r="H22" s="15">
        <v>375.88</v>
      </c>
      <c r="I22" s="30">
        <v>135.02000000000001</v>
      </c>
      <c r="J22" s="30">
        <v>33.76</v>
      </c>
      <c r="K22" s="15">
        <v>8.98</v>
      </c>
      <c r="L22" s="15">
        <v>1</v>
      </c>
      <c r="M22" s="15" t="str">
        <f t="shared" si="0"/>
        <v>comercial mexicana s.a.de c.v.</v>
      </c>
      <c r="N22" s="15" t="str">
        <f t="shared" si="1"/>
        <v>390000COMERCIAL MEXICANA S.A.DE C.V.</v>
      </c>
    </row>
    <row r="23" spans="1:14" x14ac:dyDescent="0.2">
      <c r="A23" s="15">
        <v>30</v>
      </c>
      <c r="B23" s="15" t="s">
        <v>329</v>
      </c>
      <c r="C23" s="15">
        <v>5008</v>
      </c>
      <c r="D23" s="15">
        <v>390000</v>
      </c>
      <c r="E23" s="15" t="s">
        <v>414</v>
      </c>
      <c r="F23" s="15">
        <v>274400</v>
      </c>
      <c r="G23" s="15" t="s">
        <v>111</v>
      </c>
      <c r="H23" s="15">
        <v>375.88</v>
      </c>
      <c r="I23" s="30">
        <v>135.02000000000001</v>
      </c>
      <c r="J23" s="30">
        <v>33.76</v>
      </c>
      <c r="K23" s="15">
        <v>8.98</v>
      </c>
      <c r="L23" s="15">
        <v>1</v>
      </c>
      <c r="M23" s="15" t="str">
        <f t="shared" si="0"/>
        <v>comercial mexicana s.a.de c.v.</v>
      </c>
      <c r="N23" s="15" t="str">
        <f t="shared" si="1"/>
        <v>390000COMERCIAL MEXICANA S.A.DE C.V.</v>
      </c>
    </row>
    <row r="24" spans="1:14" x14ac:dyDescent="0.2">
      <c r="A24" s="15">
        <v>30</v>
      </c>
      <c r="B24" s="15" t="s">
        <v>329</v>
      </c>
      <c r="C24" s="15">
        <v>5008</v>
      </c>
      <c r="D24" s="15">
        <v>390000</v>
      </c>
      <c r="E24" s="15" t="s">
        <v>414</v>
      </c>
      <c r="F24" s="15">
        <v>274401</v>
      </c>
      <c r="G24" s="15" t="s">
        <v>111</v>
      </c>
      <c r="H24" s="15">
        <v>375.88</v>
      </c>
      <c r="I24" s="30">
        <v>135.02000000000001</v>
      </c>
      <c r="J24" s="30">
        <v>33.76</v>
      </c>
      <c r="K24" s="15">
        <v>8.98</v>
      </c>
      <c r="L24" s="15">
        <v>1</v>
      </c>
      <c r="M24" s="15" t="str">
        <f t="shared" si="0"/>
        <v>comercial mexicana s.a.de c.v.</v>
      </c>
      <c r="N24" s="15" t="str">
        <f t="shared" si="1"/>
        <v>390000COMERCIAL MEXICANA S.A.DE C.V.</v>
      </c>
    </row>
    <row r="25" spans="1:14" x14ac:dyDescent="0.2">
      <c r="A25" s="15">
        <v>30</v>
      </c>
      <c r="B25" s="15" t="s">
        <v>329</v>
      </c>
      <c r="C25" s="15">
        <v>5008</v>
      </c>
      <c r="D25" s="15">
        <v>390000</v>
      </c>
      <c r="E25" s="15" t="s">
        <v>414</v>
      </c>
      <c r="F25" s="15">
        <v>274402</v>
      </c>
      <c r="G25" s="15" t="s">
        <v>111</v>
      </c>
      <c r="H25" s="15">
        <v>375.88</v>
      </c>
      <c r="I25" s="30">
        <v>135.02000000000001</v>
      </c>
      <c r="J25" s="30">
        <v>33.76</v>
      </c>
      <c r="K25" s="15">
        <v>8.98</v>
      </c>
      <c r="L25" s="15">
        <v>1</v>
      </c>
      <c r="M25" s="15" t="str">
        <f t="shared" si="0"/>
        <v>comercial mexicana s.a.de c.v.</v>
      </c>
      <c r="N25" s="15" t="str">
        <f t="shared" si="1"/>
        <v>390000COMERCIAL MEXICANA S.A.DE C.V.</v>
      </c>
    </row>
    <row r="26" spans="1:14" x14ac:dyDescent="0.2">
      <c r="A26" s="15">
        <v>30</v>
      </c>
      <c r="B26" s="15" t="s">
        <v>329</v>
      </c>
      <c r="C26" s="15">
        <v>5008</v>
      </c>
      <c r="D26" s="15">
        <v>390000</v>
      </c>
      <c r="E26" s="15" t="s">
        <v>414</v>
      </c>
      <c r="F26" s="15">
        <v>274403</v>
      </c>
      <c r="G26" s="15" t="s">
        <v>111</v>
      </c>
      <c r="H26" s="15">
        <v>375.88</v>
      </c>
      <c r="I26" s="30">
        <v>135.02000000000001</v>
      </c>
      <c r="J26" s="30">
        <v>33.76</v>
      </c>
      <c r="K26" s="15">
        <v>8.98</v>
      </c>
      <c r="L26" s="15">
        <v>1</v>
      </c>
      <c r="M26" s="15" t="str">
        <f t="shared" si="0"/>
        <v>comercial mexicana s.a.de c.v.</v>
      </c>
      <c r="N26" s="15" t="str">
        <f t="shared" si="1"/>
        <v>390000COMERCIAL MEXICANA S.A.DE C.V.</v>
      </c>
    </row>
    <row r="27" spans="1:14" x14ac:dyDescent="0.2">
      <c r="A27" s="15">
        <v>30</v>
      </c>
      <c r="B27" s="15" t="s">
        <v>329</v>
      </c>
      <c r="C27" s="15">
        <v>5008</v>
      </c>
      <c r="D27" s="15">
        <v>390000</v>
      </c>
      <c r="E27" s="15" t="s">
        <v>414</v>
      </c>
      <c r="F27" s="15">
        <v>274434</v>
      </c>
      <c r="G27" s="15" t="s">
        <v>111</v>
      </c>
      <c r="H27" s="15">
        <v>375.88</v>
      </c>
      <c r="I27" s="30">
        <v>135.02000000000001</v>
      </c>
      <c r="J27" s="30">
        <v>33.76</v>
      </c>
      <c r="K27" s="15">
        <v>8.98</v>
      </c>
      <c r="L27" s="15">
        <v>1</v>
      </c>
      <c r="M27" s="15" t="str">
        <f t="shared" si="0"/>
        <v>comercial mexicana s.a.de c.v.</v>
      </c>
      <c r="N27" s="15" t="str">
        <f t="shared" si="1"/>
        <v>390000COMERCIAL MEXICANA S.A.DE C.V.</v>
      </c>
    </row>
    <row r="28" spans="1:14" x14ac:dyDescent="0.2">
      <c r="A28" s="15">
        <v>30</v>
      </c>
      <c r="B28" s="15" t="s">
        <v>329</v>
      </c>
      <c r="C28" s="15">
        <v>5008</v>
      </c>
      <c r="D28" s="15">
        <v>390000</v>
      </c>
      <c r="E28" s="15" t="s">
        <v>414</v>
      </c>
      <c r="F28" s="15">
        <v>274435</v>
      </c>
      <c r="G28" s="15" t="s">
        <v>111</v>
      </c>
      <c r="H28" s="15">
        <v>375.88</v>
      </c>
      <c r="I28" s="30">
        <v>135.02000000000001</v>
      </c>
      <c r="J28" s="30">
        <v>33.76</v>
      </c>
      <c r="K28" s="15">
        <v>8.98</v>
      </c>
      <c r="L28" s="15">
        <v>1</v>
      </c>
      <c r="M28" s="15" t="str">
        <f t="shared" si="0"/>
        <v>comercial mexicana s.a.de c.v.</v>
      </c>
      <c r="N28" s="15" t="str">
        <f t="shared" si="1"/>
        <v>390000COMERCIAL MEXICANA S.A.DE C.V.</v>
      </c>
    </row>
    <row r="29" spans="1:14" x14ac:dyDescent="0.2">
      <c r="A29" s="15">
        <v>30</v>
      </c>
      <c r="B29" s="15" t="s">
        <v>329</v>
      </c>
      <c r="C29" s="15">
        <v>5008</v>
      </c>
      <c r="D29" s="15">
        <v>390000</v>
      </c>
      <c r="E29" s="15" t="s">
        <v>414</v>
      </c>
      <c r="F29" s="15">
        <v>274436</v>
      </c>
      <c r="G29" s="15" t="s">
        <v>111</v>
      </c>
      <c r="H29" s="15">
        <v>375.88</v>
      </c>
      <c r="I29" s="30">
        <v>135.02000000000001</v>
      </c>
      <c r="J29" s="30">
        <v>33.76</v>
      </c>
      <c r="K29" s="15">
        <v>8.98</v>
      </c>
      <c r="L29" s="15">
        <v>1</v>
      </c>
      <c r="M29" s="15" t="str">
        <f t="shared" si="0"/>
        <v>comercial mexicana s.a.de c.v.</v>
      </c>
      <c r="N29" s="15" t="str">
        <f t="shared" si="1"/>
        <v>390000COMERCIAL MEXICANA S.A.DE C.V.</v>
      </c>
    </row>
    <row r="30" spans="1:14" x14ac:dyDescent="0.2">
      <c r="A30" s="15">
        <v>30</v>
      </c>
      <c r="B30" s="15" t="s">
        <v>329</v>
      </c>
      <c r="C30" s="15">
        <v>5008</v>
      </c>
      <c r="D30" s="15">
        <v>390000</v>
      </c>
      <c r="E30" s="15" t="s">
        <v>414</v>
      </c>
      <c r="F30" s="15">
        <v>274437</v>
      </c>
      <c r="G30" s="15" t="s">
        <v>111</v>
      </c>
      <c r="H30" s="15">
        <v>375.88</v>
      </c>
      <c r="I30" s="30">
        <v>135.02000000000001</v>
      </c>
      <c r="J30" s="30">
        <v>33.76</v>
      </c>
      <c r="K30" s="15">
        <v>8.98</v>
      </c>
      <c r="L30" s="15">
        <v>1</v>
      </c>
      <c r="M30" s="15" t="str">
        <f t="shared" si="0"/>
        <v>comercial mexicana s.a.de c.v.</v>
      </c>
      <c r="N30" s="15" t="str">
        <f t="shared" si="1"/>
        <v>390000COMERCIAL MEXICANA S.A.DE C.V.</v>
      </c>
    </row>
    <row r="31" spans="1:14" x14ac:dyDescent="0.2">
      <c r="A31" s="15">
        <v>30</v>
      </c>
      <c r="B31" s="15" t="s">
        <v>329</v>
      </c>
      <c r="C31" s="15">
        <v>5008</v>
      </c>
      <c r="D31" s="15">
        <v>390000</v>
      </c>
      <c r="E31" s="15" t="s">
        <v>414</v>
      </c>
      <c r="F31" s="15">
        <v>274438</v>
      </c>
      <c r="G31" s="15" t="s">
        <v>111</v>
      </c>
      <c r="H31" s="15">
        <v>375.88</v>
      </c>
      <c r="I31" s="30">
        <v>135.02000000000001</v>
      </c>
      <c r="J31" s="30">
        <v>33.76</v>
      </c>
      <c r="K31" s="15">
        <v>8.98</v>
      </c>
      <c r="L31" s="15">
        <v>1</v>
      </c>
      <c r="M31" s="15" t="str">
        <f t="shared" si="0"/>
        <v>comercial mexicana s.a.de c.v.</v>
      </c>
      <c r="N31" s="15" t="str">
        <f t="shared" si="1"/>
        <v>390000COMERCIAL MEXICANA S.A.DE C.V.</v>
      </c>
    </row>
    <row r="32" spans="1:14" x14ac:dyDescent="0.2">
      <c r="A32" s="15">
        <v>30</v>
      </c>
      <c r="B32" s="15" t="s">
        <v>329</v>
      </c>
      <c r="C32" s="15">
        <v>5008</v>
      </c>
      <c r="D32" s="15">
        <v>390000</v>
      </c>
      <c r="E32" s="15" t="s">
        <v>414</v>
      </c>
      <c r="F32" s="15">
        <v>274444</v>
      </c>
      <c r="G32" s="15" t="s">
        <v>111</v>
      </c>
      <c r="H32" s="15">
        <v>375.88</v>
      </c>
      <c r="I32" s="30">
        <v>135.02000000000001</v>
      </c>
      <c r="J32" s="30">
        <v>33.76</v>
      </c>
      <c r="K32" s="15">
        <v>8.98</v>
      </c>
      <c r="L32" s="15">
        <v>1</v>
      </c>
      <c r="M32" s="15" t="str">
        <f t="shared" si="0"/>
        <v>comercial mexicana s.a.de c.v.</v>
      </c>
      <c r="N32" s="15" t="str">
        <f t="shared" si="1"/>
        <v>390000COMERCIAL MEXICANA S.A.DE C.V.</v>
      </c>
    </row>
    <row r="33" spans="1:14" x14ac:dyDescent="0.2">
      <c r="A33" s="15">
        <v>30</v>
      </c>
      <c r="B33" s="15" t="s">
        <v>329</v>
      </c>
      <c r="C33" s="15">
        <v>5008</v>
      </c>
      <c r="D33" s="15">
        <v>390000</v>
      </c>
      <c r="E33" s="15" t="s">
        <v>414</v>
      </c>
      <c r="F33" s="15">
        <v>274470</v>
      </c>
      <c r="G33" s="15" t="s">
        <v>111</v>
      </c>
      <c r="H33" s="15">
        <v>375.88</v>
      </c>
      <c r="I33" s="30">
        <v>135.02000000000001</v>
      </c>
      <c r="J33" s="30">
        <v>33.76</v>
      </c>
      <c r="K33" s="15">
        <v>8.98</v>
      </c>
      <c r="L33" s="15">
        <v>1</v>
      </c>
      <c r="M33" s="15" t="str">
        <f t="shared" si="0"/>
        <v>comercial mexicana s.a.de c.v.</v>
      </c>
      <c r="N33" s="15" t="str">
        <f t="shared" si="1"/>
        <v>390000COMERCIAL MEXICANA S.A.DE C.V.</v>
      </c>
    </row>
    <row r="34" spans="1:14" x14ac:dyDescent="0.2">
      <c r="A34" s="15">
        <v>30</v>
      </c>
      <c r="B34" s="15" t="s">
        <v>329</v>
      </c>
      <c r="C34" s="15">
        <v>5008</v>
      </c>
      <c r="D34" s="15">
        <v>390000</v>
      </c>
      <c r="E34" s="15" t="s">
        <v>414</v>
      </c>
      <c r="F34" s="15">
        <v>274471</v>
      </c>
      <c r="G34" s="15" t="s">
        <v>111</v>
      </c>
      <c r="H34" s="15">
        <v>375.88</v>
      </c>
      <c r="I34" s="30">
        <v>135.02000000000001</v>
      </c>
      <c r="J34" s="30">
        <v>33.76</v>
      </c>
      <c r="K34" s="15">
        <v>8.98</v>
      </c>
      <c r="L34" s="15">
        <v>1</v>
      </c>
      <c r="M34" s="15" t="str">
        <f t="shared" si="0"/>
        <v>comercial mexicana s.a.de c.v.</v>
      </c>
      <c r="N34" s="15" t="str">
        <f t="shared" si="1"/>
        <v>390000COMERCIAL MEXICANA S.A.DE C.V.</v>
      </c>
    </row>
    <row r="35" spans="1:14" x14ac:dyDescent="0.2">
      <c r="A35" s="15">
        <v>30</v>
      </c>
      <c r="B35" s="15" t="s">
        <v>329</v>
      </c>
      <c r="C35" s="15">
        <v>5008</v>
      </c>
      <c r="D35" s="15">
        <v>390000</v>
      </c>
      <c r="E35" s="15" t="s">
        <v>414</v>
      </c>
      <c r="F35" s="15">
        <v>274511</v>
      </c>
      <c r="G35" s="15" t="s">
        <v>111</v>
      </c>
      <c r="H35" s="15">
        <v>375.88</v>
      </c>
      <c r="I35" s="30">
        <v>135.02000000000001</v>
      </c>
      <c r="J35" s="30">
        <v>33.76</v>
      </c>
      <c r="K35" s="15">
        <v>8.98</v>
      </c>
      <c r="L35" s="15">
        <v>1</v>
      </c>
      <c r="M35" s="15" t="str">
        <f t="shared" si="0"/>
        <v>comercial mexicana s.a.de c.v.</v>
      </c>
      <c r="N35" s="15" t="str">
        <f t="shared" si="1"/>
        <v>390000COMERCIAL MEXICANA S.A.DE C.V.</v>
      </c>
    </row>
    <row r="36" spans="1:14" x14ac:dyDescent="0.2">
      <c r="A36" s="15">
        <v>30</v>
      </c>
      <c r="B36" s="15" t="s">
        <v>329</v>
      </c>
      <c r="C36" s="15">
        <v>5008</v>
      </c>
      <c r="D36" s="15">
        <v>390000</v>
      </c>
      <c r="E36" s="15" t="s">
        <v>414</v>
      </c>
      <c r="F36" s="15">
        <v>274512</v>
      </c>
      <c r="G36" s="15" t="s">
        <v>111</v>
      </c>
      <c r="H36" s="15">
        <v>375.88</v>
      </c>
      <c r="I36" s="30">
        <v>135.02000000000001</v>
      </c>
      <c r="J36" s="30">
        <v>33.76</v>
      </c>
      <c r="K36" s="15">
        <v>8.98</v>
      </c>
      <c r="L36" s="15">
        <v>1</v>
      </c>
      <c r="M36" s="15" t="str">
        <f t="shared" si="0"/>
        <v>comercial mexicana s.a.de c.v.</v>
      </c>
      <c r="N36" s="15" t="str">
        <f t="shared" si="1"/>
        <v>390000COMERCIAL MEXICANA S.A.DE C.V.</v>
      </c>
    </row>
    <row r="37" spans="1:14" x14ac:dyDescent="0.2">
      <c r="A37" s="15">
        <v>30</v>
      </c>
      <c r="B37" s="15" t="s">
        <v>329</v>
      </c>
      <c r="C37" s="15">
        <v>5008</v>
      </c>
      <c r="D37" s="15">
        <v>390000</v>
      </c>
      <c r="E37" s="15" t="s">
        <v>414</v>
      </c>
      <c r="F37" s="15">
        <v>274513</v>
      </c>
      <c r="G37" s="15" t="s">
        <v>111</v>
      </c>
      <c r="H37" s="15">
        <v>375.88</v>
      </c>
      <c r="I37" s="30">
        <v>135.02000000000001</v>
      </c>
      <c r="J37" s="30">
        <v>33.76</v>
      </c>
      <c r="K37" s="15">
        <v>8.98</v>
      </c>
      <c r="L37" s="15">
        <v>1</v>
      </c>
      <c r="M37" s="15" t="str">
        <f t="shared" si="0"/>
        <v>comercial mexicana s.a.de c.v.</v>
      </c>
      <c r="N37" s="15" t="str">
        <f t="shared" si="1"/>
        <v>390000COMERCIAL MEXICANA S.A.DE C.V.</v>
      </c>
    </row>
    <row r="38" spans="1:14" x14ac:dyDescent="0.2">
      <c r="A38" s="15">
        <v>30</v>
      </c>
      <c r="B38" s="15" t="s">
        <v>329</v>
      </c>
      <c r="C38" s="15">
        <v>5008</v>
      </c>
      <c r="D38" s="15">
        <v>390000</v>
      </c>
      <c r="E38" s="15" t="s">
        <v>414</v>
      </c>
      <c r="F38" s="15">
        <v>274515</v>
      </c>
      <c r="G38" s="15" t="s">
        <v>111</v>
      </c>
      <c r="H38" s="15">
        <v>375.88</v>
      </c>
      <c r="I38" s="30">
        <v>135.02000000000001</v>
      </c>
      <c r="J38" s="30">
        <v>33.76</v>
      </c>
      <c r="K38" s="15">
        <v>8.98</v>
      </c>
      <c r="L38" s="15">
        <v>1</v>
      </c>
      <c r="M38" s="15" t="str">
        <f t="shared" si="0"/>
        <v>comercial mexicana s.a.de c.v.</v>
      </c>
      <c r="N38" s="15" t="str">
        <f t="shared" si="1"/>
        <v>390000COMERCIAL MEXICANA S.A.DE C.V.</v>
      </c>
    </row>
    <row r="39" spans="1:14" x14ac:dyDescent="0.2">
      <c r="A39" s="15">
        <v>30</v>
      </c>
      <c r="B39" s="15" t="s">
        <v>329</v>
      </c>
      <c r="C39" s="15">
        <v>5008</v>
      </c>
      <c r="D39" s="15">
        <v>390000</v>
      </c>
      <c r="E39" s="15" t="s">
        <v>414</v>
      </c>
      <c r="F39" s="15">
        <v>274567</v>
      </c>
      <c r="G39" s="15" t="s">
        <v>111</v>
      </c>
      <c r="H39" s="15">
        <v>375.88</v>
      </c>
      <c r="I39" s="30">
        <v>135.02000000000001</v>
      </c>
      <c r="J39" s="30">
        <v>33.76</v>
      </c>
      <c r="K39" s="15">
        <v>8.98</v>
      </c>
      <c r="L39" s="15">
        <v>1</v>
      </c>
      <c r="M39" s="15" t="str">
        <f t="shared" si="0"/>
        <v>comercial mexicana s.a.de c.v.</v>
      </c>
      <c r="N39" s="15" t="str">
        <f t="shared" si="1"/>
        <v>390000COMERCIAL MEXICANA S.A.DE C.V.</v>
      </c>
    </row>
    <row r="40" spans="1:14" x14ac:dyDescent="0.2">
      <c r="A40" s="15">
        <v>30</v>
      </c>
      <c r="B40" s="15" t="s">
        <v>329</v>
      </c>
      <c r="C40" s="15">
        <v>5008</v>
      </c>
      <c r="D40" s="15">
        <v>390000</v>
      </c>
      <c r="E40" s="15" t="s">
        <v>414</v>
      </c>
      <c r="F40" s="15">
        <v>274597</v>
      </c>
      <c r="G40" s="15" t="s">
        <v>111</v>
      </c>
      <c r="H40" s="15">
        <v>2782.69</v>
      </c>
      <c r="I40" s="30">
        <v>135.02000000000001</v>
      </c>
      <c r="J40" s="30">
        <v>33.76</v>
      </c>
      <c r="K40" s="15">
        <v>1.21</v>
      </c>
      <c r="L40" s="15">
        <v>1</v>
      </c>
      <c r="M40" s="15" t="str">
        <f t="shared" si="0"/>
        <v>comercial mexicana s.a.de c.v.</v>
      </c>
      <c r="N40" s="15" t="str">
        <f t="shared" si="1"/>
        <v>390000COMERCIAL MEXICANA S.A.DE C.V.</v>
      </c>
    </row>
    <row r="41" spans="1:14" x14ac:dyDescent="0.2">
      <c r="A41" s="15">
        <v>30</v>
      </c>
      <c r="B41" s="15" t="s">
        <v>329</v>
      </c>
      <c r="C41" s="15">
        <v>5008</v>
      </c>
      <c r="D41" s="15">
        <v>390000</v>
      </c>
      <c r="E41" s="15" t="s">
        <v>414</v>
      </c>
      <c r="F41" s="15">
        <v>274598</v>
      </c>
      <c r="G41" s="15" t="s">
        <v>111</v>
      </c>
      <c r="H41" s="15">
        <v>20169.21</v>
      </c>
      <c r="I41" s="30">
        <v>135.02000000000001</v>
      </c>
      <c r="J41" s="30">
        <v>33.76</v>
      </c>
      <c r="K41" s="15">
        <v>0.17</v>
      </c>
      <c r="L41" s="15">
        <v>1</v>
      </c>
      <c r="M41" s="15" t="str">
        <f t="shared" si="0"/>
        <v>comercial mexicana s.a.de c.v.</v>
      </c>
      <c r="N41" s="15" t="str">
        <f t="shared" si="1"/>
        <v>390000COMERCIAL MEXICANA S.A.DE C.V.</v>
      </c>
    </row>
    <row r="42" spans="1:14" x14ac:dyDescent="0.2">
      <c r="A42" s="15">
        <v>30</v>
      </c>
      <c r="B42" s="15" t="s">
        <v>329</v>
      </c>
      <c r="C42" s="15">
        <v>5008</v>
      </c>
      <c r="D42" s="15">
        <v>390000</v>
      </c>
      <c r="E42" s="15" t="s">
        <v>414</v>
      </c>
      <c r="F42" s="15">
        <v>274685</v>
      </c>
      <c r="G42" s="15" t="s">
        <v>111</v>
      </c>
      <c r="H42" s="15">
        <v>20033.16</v>
      </c>
      <c r="I42" s="30">
        <v>135.02000000000001</v>
      </c>
      <c r="J42" s="30">
        <v>33.76</v>
      </c>
      <c r="K42" s="15">
        <v>0.17</v>
      </c>
      <c r="L42" s="15">
        <v>1</v>
      </c>
      <c r="M42" s="15" t="str">
        <f t="shared" si="0"/>
        <v>comercial mexicana s.a.de c.v.</v>
      </c>
      <c r="N42" s="15" t="str">
        <f t="shared" si="1"/>
        <v>390000COMERCIAL MEXICANA S.A.DE C.V.</v>
      </c>
    </row>
    <row r="43" spans="1:14" x14ac:dyDescent="0.2">
      <c r="A43" s="15">
        <v>30</v>
      </c>
      <c r="B43" s="15" t="s">
        <v>329</v>
      </c>
      <c r="C43" s="15">
        <v>5008</v>
      </c>
      <c r="D43" s="15">
        <v>390000</v>
      </c>
      <c r="E43" s="15" t="s">
        <v>414</v>
      </c>
      <c r="F43" s="15">
        <v>274814</v>
      </c>
      <c r="G43" s="15" t="s">
        <v>111</v>
      </c>
      <c r="H43" s="15">
        <v>375.88</v>
      </c>
      <c r="I43" s="30">
        <v>135.02000000000001</v>
      </c>
      <c r="J43" s="30">
        <v>33.76</v>
      </c>
      <c r="K43" s="15">
        <v>8.98</v>
      </c>
      <c r="L43" s="15">
        <v>1</v>
      </c>
      <c r="M43" s="15" t="str">
        <f t="shared" si="0"/>
        <v>comercial mexicana s.a.de c.v.</v>
      </c>
      <c r="N43" s="15" t="str">
        <f t="shared" si="1"/>
        <v>390000COMERCIAL MEXICANA S.A.DE C.V.</v>
      </c>
    </row>
    <row r="44" spans="1:14" x14ac:dyDescent="0.2">
      <c r="A44" s="15">
        <v>30</v>
      </c>
      <c r="B44" s="15" t="s">
        <v>329</v>
      </c>
      <c r="C44" s="15">
        <v>5008</v>
      </c>
      <c r="D44" s="15">
        <v>390000</v>
      </c>
      <c r="E44" s="15" t="s">
        <v>414</v>
      </c>
      <c r="F44" s="15">
        <v>274828</v>
      </c>
      <c r="G44" s="15" t="s">
        <v>111</v>
      </c>
      <c r="H44" s="15">
        <v>375.88</v>
      </c>
      <c r="I44" s="30">
        <v>135.02000000000001</v>
      </c>
      <c r="J44" s="30">
        <v>33.76</v>
      </c>
      <c r="K44" s="15">
        <v>8.98</v>
      </c>
      <c r="L44" s="15">
        <v>1</v>
      </c>
      <c r="M44" s="15" t="str">
        <f t="shared" si="0"/>
        <v>comercial mexicana s.a.de c.v.</v>
      </c>
      <c r="N44" s="15" t="str">
        <f t="shared" si="1"/>
        <v>390000COMERCIAL MEXICANA S.A.DE C.V.</v>
      </c>
    </row>
    <row r="45" spans="1:14" x14ac:dyDescent="0.2">
      <c r="A45" s="15">
        <v>30</v>
      </c>
      <c r="B45" s="15" t="s">
        <v>329</v>
      </c>
      <c r="C45" s="15">
        <v>5008</v>
      </c>
      <c r="D45" s="15">
        <v>390000</v>
      </c>
      <c r="E45" s="15" t="s">
        <v>414</v>
      </c>
      <c r="F45" s="15">
        <v>274829</v>
      </c>
      <c r="G45" s="15" t="s">
        <v>111</v>
      </c>
      <c r="H45" s="15">
        <v>375.88</v>
      </c>
      <c r="I45" s="30">
        <v>135.02000000000001</v>
      </c>
      <c r="J45" s="30">
        <v>33.76</v>
      </c>
      <c r="K45" s="15">
        <v>8.98</v>
      </c>
      <c r="L45" s="15">
        <v>1</v>
      </c>
      <c r="M45" s="15" t="str">
        <f t="shared" si="0"/>
        <v>comercial mexicana s.a.de c.v.</v>
      </c>
      <c r="N45" s="15" t="str">
        <f t="shared" si="1"/>
        <v>390000COMERCIAL MEXICANA S.A.DE C.V.</v>
      </c>
    </row>
    <row r="46" spans="1:14" x14ac:dyDescent="0.2">
      <c r="A46" s="15">
        <v>30</v>
      </c>
      <c r="B46" s="15" t="s">
        <v>329</v>
      </c>
      <c r="C46" s="15">
        <v>5008</v>
      </c>
      <c r="D46" s="15">
        <v>390000</v>
      </c>
      <c r="E46" s="15" t="s">
        <v>414</v>
      </c>
      <c r="F46" s="15">
        <v>274830</v>
      </c>
      <c r="G46" s="15" t="s">
        <v>111</v>
      </c>
      <c r="H46" s="15">
        <v>375.88</v>
      </c>
      <c r="I46" s="30">
        <v>135.02000000000001</v>
      </c>
      <c r="J46" s="30">
        <v>33.76</v>
      </c>
      <c r="K46" s="15">
        <v>8.98</v>
      </c>
      <c r="L46" s="15">
        <v>1</v>
      </c>
      <c r="M46" s="15" t="str">
        <f t="shared" si="0"/>
        <v>comercial mexicana s.a.de c.v.</v>
      </c>
      <c r="N46" s="15" t="str">
        <f t="shared" si="1"/>
        <v>390000COMERCIAL MEXICANA S.A.DE C.V.</v>
      </c>
    </row>
    <row r="47" spans="1:14" x14ac:dyDescent="0.2">
      <c r="A47" s="15">
        <v>30</v>
      </c>
      <c r="B47" s="15" t="s">
        <v>329</v>
      </c>
      <c r="C47" s="15">
        <v>5008</v>
      </c>
      <c r="D47" s="15">
        <v>390000</v>
      </c>
      <c r="E47" s="15" t="s">
        <v>414</v>
      </c>
      <c r="F47" s="15">
        <v>274845</v>
      </c>
      <c r="G47" s="15" t="s">
        <v>111</v>
      </c>
      <c r="H47" s="15">
        <v>375.88</v>
      </c>
      <c r="I47" s="30">
        <v>135.02000000000001</v>
      </c>
      <c r="J47" s="30">
        <v>33.76</v>
      </c>
      <c r="K47" s="15">
        <v>8.98</v>
      </c>
      <c r="L47" s="15">
        <v>1</v>
      </c>
      <c r="M47" s="15" t="str">
        <f t="shared" si="0"/>
        <v>comercial mexicana s.a.de c.v.</v>
      </c>
      <c r="N47" s="15" t="str">
        <f t="shared" si="1"/>
        <v>390000COMERCIAL MEXICANA S.A.DE C.V.</v>
      </c>
    </row>
    <row r="48" spans="1:14" x14ac:dyDescent="0.2">
      <c r="A48" s="15">
        <v>30</v>
      </c>
      <c r="B48" s="15" t="s">
        <v>329</v>
      </c>
      <c r="C48" s="15">
        <v>5008</v>
      </c>
      <c r="D48" s="15">
        <v>390000</v>
      </c>
      <c r="E48" s="15" t="s">
        <v>414</v>
      </c>
      <c r="F48" s="15">
        <v>274846</v>
      </c>
      <c r="G48" s="15" t="s">
        <v>111</v>
      </c>
      <c r="H48" s="15">
        <v>375.88</v>
      </c>
      <c r="I48" s="30">
        <v>135.02000000000001</v>
      </c>
      <c r="J48" s="30">
        <v>33.76</v>
      </c>
      <c r="K48" s="15">
        <v>8.98</v>
      </c>
      <c r="L48" s="15">
        <v>1</v>
      </c>
      <c r="M48" s="15" t="str">
        <f t="shared" si="0"/>
        <v>comercial mexicana s.a.de c.v.</v>
      </c>
      <c r="N48" s="15" t="str">
        <f t="shared" si="1"/>
        <v>390000COMERCIAL MEXICANA S.A.DE C.V.</v>
      </c>
    </row>
    <row r="49" spans="1:14" x14ac:dyDescent="0.2">
      <c r="A49" s="15">
        <v>30</v>
      </c>
      <c r="B49" s="15" t="s">
        <v>329</v>
      </c>
      <c r="C49" s="15">
        <v>5008</v>
      </c>
      <c r="D49" s="15">
        <v>390000</v>
      </c>
      <c r="E49" s="15" t="s">
        <v>414</v>
      </c>
      <c r="F49" s="15">
        <v>274854</v>
      </c>
      <c r="G49" s="15" t="s">
        <v>111</v>
      </c>
      <c r="H49" s="15">
        <v>25435.25</v>
      </c>
      <c r="I49" s="30">
        <v>135.02000000000001</v>
      </c>
      <c r="J49" s="30">
        <v>33.76</v>
      </c>
      <c r="K49" s="15">
        <v>0.13</v>
      </c>
      <c r="L49" s="15">
        <v>1</v>
      </c>
      <c r="M49" s="15" t="str">
        <f t="shared" si="0"/>
        <v>comercial mexicana s.a.de c.v.</v>
      </c>
      <c r="N49" s="15" t="str">
        <f t="shared" si="1"/>
        <v>390000COMERCIAL MEXICANA S.A.DE C.V.</v>
      </c>
    </row>
    <row r="50" spans="1:14" x14ac:dyDescent="0.2">
      <c r="A50" s="15">
        <v>30</v>
      </c>
      <c r="B50" s="15" t="s">
        <v>329</v>
      </c>
      <c r="C50" s="15">
        <v>5008</v>
      </c>
      <c r="D50" s="15">
        <v>390000</v>
      </c>
      <c r="E50" s="15" t="s">
        <v>414</v>
      </c>
      <c r="F50" s="15">
        <v>274855</v>
      </c>
      <c r="G50" s="15" t="s">
        <v>111</v>
      </c>
      <c r="H50" s="15">
        <v>375.88</v>
      </c>
      <c r="I50" s="30">
        <v>135.02000000000001</v>
      </c>
      <c r="J50" s="30">
        <v>33.76</v>
      </c>
      <c r="K50" s="15">
        <v>8.98</v>
      </c>
      <c r="L50" s="15">
        <v>1</v>
      </c>
      <c r="M50" s="15" t="str">
        <f t="shared" si="0"/>
        <v>comercial mexicana s.a.de c.v.</v>
      </c>
      <c r="N50" s="15" t="str">
        <f t="shared" si="1"/>
        <v>390000COMERCIAL MEXICANA S.A.DE C.V.</v>
      </c>
    </row>
    <row r="51" spans="1:14" x14ac:dyDescent="0.2">
      <c r="A51" s="15">
        <v>30</v>
      </c>
      <c r="B51" s="15" t="s">
        <v>329</v>
      </c>
      <c r="C51" s="15">
        <v>5008</v>
      </c>
      <c r="D51" s="15">
        <v>390000</v>
      </c>
      <c r="E51" s="15" t="s">
        <v>414</v>
      </c>
      <c r="F51" s="15">
        <v>274856</v>
      </c>
      <c r="G51" s="15" t="s">
        <v>111</v>
      </c>
      <c r="H51" s="15">
        <v>375.88</v>
      </c>
      <c r="I51" s="30">
        <v>135.02000000000001</v>
      </c>
      <c r="J51" s="30">
        <v>33.76</v>
      </c>
      <c r="K51" s="15">
        <v>8.98</v>
      </c>
      <c r="L51" s="15">
        <v>1</v>
      </c>
      <c r="M51" s="15" t="str">
        <f t="shared" si="0"/>
        <v>comercial mexicana s.a.de c.v.</v>
      </c>
      <c r="N51" s="15" t="str">
        <f t="shared" si="1"/>
        <v>390000COMERCIAL MEXICANA S.A.DE C.V.</v>
      </c>
    </row>
    <row r="52" spans="1:14" x14ac:dyDescent="0.2">
      <c r="A52" s="15">
        <v>30</v>
      </c>
      <c r="B52" s="15" t="s">
        <v>329</v>
      </c>
      <c r="C52" s="15">
        <v>5008</v>
      </c>
      <c r="D52" s="15">
        <v>390000</v>
      </c>
      <c r="E52" s="15" t="s">
        <v>414</v>
      </c>
      <c r="F52" s="15">
        <v>274857</v>
      </c>
      <c r="G52" s="15" t="s">
        <v>111</v>
      </c>
      <c r="H52" s="15">
        <v>375.88</v>
      </c>
      <c r="I52" s="30">
        <v>135.02000000000001</v>
      </c>
      <c r="J52" s="30">
        <v>33.76</v>
      </c>
      <c r="K52" s="15">
        <v>8.98</v>
      </c>
      <c r="L52" s="15">
        <v>1</v>
      </c>
      <c r="M52" s="15" t="str">
        <f t="shared" si="0"/>
        <v>comercial mexicana s.a.de c.v.</v>
      </c>
      <c r="N52" s="15" t="str">
        <f t="shared" si="1"/>
        <v>390000COMERCIAL MEXICANA S.A.DE C.V.</v>
      </c>
    </row>
    <row r="53" spans="1:14" x14ac:dyDescent="0.2">
      <c r="A53" s="15">
        <v>30</v>
      </c>
      <c r="B53" s="15" t="s">
        <v>329</v>
      </c>
      <c r="C53" s="15">
        <v>5008</v>
      </c>
      <c r="D53" s="15">
        <v>390000</v>
      </c>
      <c r="E53" s="15" t="s">
        <v>414</v>
      </c>
      <c r="F53" s="15">
        <v>274858</v>
      </c>
      <c r="G53" s="15" t="s">
        <v>111</v>
      </c>
      <c r="H53" s="15">
        <v>375.88</v>
      </c>
      <c r="I53" s="30">
        <v>135.02000000000001</v>
      </c>
      <c r="J53" s="30">
        <v>33.76</v>
      </c>
      <c r="K53" s="15">
        <v>8.98</v>
      </c>
      <c r="L53" s="15">
        <v>1</v>
      </c>
      <c r="M53" s="15" t="str">
        <f t="shared" si="0"/>
        <v>comercial mexicana s.a.de c.v.</v>
      </c>
      <c r="N53" s="15" t="str">
        <f t="shared" si="1"/>
        <v>390000COMERCIAL MEXICANA S.A.DE C.V.</v>
      </c>
    </row>
    <row r="54" spans="1:14" x14ac:dyDescent="0.2">
      <c r="A54" s="15">
        <v>30</v>
      </c>
      <c r="B54" s="15" t="s">
        <v>329</v>
      </c>
      <c r="C54" s="15">
        <v>5008</v>
      </c>
      <c r="D54" s="15">
        <v>390000</v>
      </c>
      <c r="E54" s="15" t="s">
        <v>414</v>
      </c>
      <c r="F54" s="15">
        <v>274871</v>
      </c>
      <c r="G54" s="15" t="s">
        <v>111</v>
      </c>
      <c r="H54" s="15">
        <v>375.88</v>
      </c>
      <c r="I54" s="30">
        <v>135.02000000000001</v>
      </c>
      <c r="J54" s="30">
        <v>33.76</v>
      </c>
      <c r="K54" s="15">
        <v>8.98</v>
      </c>
      <c r="L54" s="15">
        <v>1</v>
      </c>
      <c r="M54" s="15" t="str">
        <f t="shared" si="0"/>
        <v>comercial mexicana s.a.de c.v.</v>
      </c>
      <c r="N54" s="15" t="str">
        <f t="shared" si="1"/>
        <v>390000COMERCIAL MEXICANA S.A.DE C.V.</v>
      </c>
    </row>
    <row r="55" spans="1:14" x14ac:dyDescent="0.2">
      <c r="A55" s="15">
        <v>30</v>
      </c>
      <c r="B55" s="15" t="s">
        <v>329</v>
      </c>
      <c r="C55" s="15">
        <v>5008</v>
      </c>
      <c r="D55" s="15">
        <v>390000</v>
      </c>
      <c r="E55" s="15" t="s">
        <v>414</v>
      </c>
      <c r="F55" s="15">
        <v>274872</v>
      </c>
      <c r="G55" s="15" t="s">
        <v>111</v>
      </c>
      <c r="H55" s="15">
        <v>375.88</v>
      </c>
      <c r="I55" s="30">
        <v>135.02000000000001</v>
      </c>
      <c r="J55" s="30">
        <v>33.76</v>
      </c>
      <c r="K55" s="15">
        <v>8.98</v>
      </c>
      <c r="L55" s="15">
        <v>1</v>
      </c>
      <c r="M55" s="15" t="str">
        <f t="shared" si="0"/>
        <v>comercial mexicana s.a.de c.v.</v>
      </c>
      <c r="N55" s="15" t="str">
        <f t="shared" si="1"/>
        <v>390000COMERCIAL MEXICANA S.A.DE C.V.</v>
      </c>
    </row>
    <row r="56" spans="1:14" x14ac:dyDescent="0.2">
      <c r="A56" s="15">
        <v>30</v>
      </c>
      <c r="B56" s="15" t="s">
        <v>329</v>
      </c>
      <c r="C56" s="15">
        <v>5008</v>
      </c>
      <c r="D56" s="15">
        <v>390000</v>
      </c>
      <c r="E56" s="15" t="s">
        <v>414</v>
      </c>
      <c r="F56" s="15">
        <v>274884</v>
      </c>
      <c r="G56" s="15" t="s">
        <v>111</v>
      </c>
      <c r="H56" s="15">
        <v>375.88</v>
      </c>
      <c r="I56" s="30">
        <v>135.02000000000001</v>
      </c>
      <c r="J56" s="30">
        <v>33.76</v>
      </c>
      <c r="K56" s="15">
        <v>8.98</v>
      </c>
      <c r="L56" s="15">
        <v>1</v>
      </c>
      <c r="M56" s="15" t="str">
        <f t="shared" si="0"/>
        <v>comercial mexicana s.a.de c.v.</v>
      </c>
      <c r="N56" s="15" t="str">
        <f t="shared" si="1"/>
        <v>390000COMERCIAL MEXICANA S.A.DE C.V.</v>
      </c>
    </row>
    <row r="57" spans="1:14" x14ac:dyDescent="0.2">
      <c r="A57" s="15">
        <v>30</v>
      </c>
      <c r="B57" s="15" t="s">
        <v>329</v>
      </c>
      <c r="C57" s="15">
        <v>5008</v>
      </c>
      <c r="D57" s="15">
        <v>390000</v>
      </c>
      <c r="E57" s="15" t="s">
        <v>414</v>
      </c>
      <c r="F57" s="15">
        <v>274885</v>
      </c>
      <c r="G57" s="15" t="s">
        <v>111</v>
      </c>
      <c r="H57" s="15">
        <v>375.88</v>
      </c>
      <c r="I57" s="30">
        <v>135.02000000000001</v>
      </c>
      <c r="J57" s="30">
        <v>33.76</v>
      </c>
      <c r="K57" s="15">
        <v>8.98</v>
      </c>
      <c r="L57" s="15">
        <v>1</v>
      </c>
      <c r="M57" s="15" t="str">
        <f t="shared" si="0"/>
        <v>comercial mexicana s.a.de c.v.</v>
      </c>
      <c r="N57" s="15" t="str">
        <f t="shared" si="1"/>
        <v>390000COMERCIAL MEXICANA S.A.DE C.V.</v>
      </c>
    </row>
    <row r="58" spans="1:14" x14ac:dyDescent="0.2">
      <c r="A58" s="15">
        <v>30</v>
      </c>
      <c r="B58" s="15" t="s">
        <v>329</v>
      </c>
      <c r="C58" s="15">
        <v>5008</v>
      </c>
      <c r="D58" s="15">
        <v>390000</v>
      </c>
      <c r="E58" s="15" t="s">
        <v>414</v>
      </c>
      <c r="F58" s="15">
        <v>274899</v>
      </c>
      <c r="G58" s="15" t="s">
        <v>111</v>
      </c>
      <c r="H58" s="15">
        <v>375.88</v>
      </c>
      <c r="I58" s="30">
        <v>135.02000000000001</v>
      </c>
      <c r="J58" s="30">
        <v>33.76</v>
      </c>
      <c r="K58" s="15">
        <v>8.98</v>
      </c>
      <c r="L58" s="15">
        <v>1</v>
      </c>
      <c r="M58" s="15" t="str">
        <f t="shared" si="0"/>
        <v>comercial mexicana s.a.de c.v.</v>
      </c>
      <c r="N58" s="15" t="str">
        <f t="shared" si="1"/>
        <v>390000COMERCIAL MEXICANA S.A.DE C.V.</v>
      </c>
    </row>
    <row r="59" spans="1:14" x14ac:dyDescent="0.2">
      <c r="A59" s="15">
        <v>30</v>
      </c>
      <c r="B59" s="15" t="s">
        <v>329</v>
      </c>
      <c r="C59" s="15">
        <v>5008</v>
      </c>
      <c r="D59" s="15">
        <v>390000</v>
      </c>
      <c r="E59" s="15" t="s">
        <v>414</v>
      </c>
      <c r="F59" s="15">
        <v>274900</v>
      </c>
      <c r="G59" s="15" t="s">
        <v>111</v>
      </c>
      <c r="H59" s="15">
        <v>375.88</v>
      </c>
      <c r="I59" s="30">
        <v>135.02000000000001</v>
      </c>
      <c r="J59" s="30">
        <v>33.76</v>
      </c>
      <c r="K59" s="15">
        <v>8.98</v>
      </c>
      <c r="L59" s="15">
        <v>1</v>
      </c>
      <c r="M59" s="15" t="str">
        <f t="shared" si="0"/>
        <v>comercial mexicana s.a.de c.v.</v>
      </c>
      <c r="N59" s="15" t="str">
        <f t="shared" si="1"/>
        <v>390000COMERCIAL MEXICANA S.A.DE C.V.</v>
      </c>
    </row>
    <row r="60" spans="1:14" x14ac:dyDescent="0.2">
      <c r="A60" s="15">
        <v>30</v>
      </c>
      <c r="B60" s="15" t="s">
        <v>329</v>
      </c>
      <c r="C60" s="15">
        <v>5008</v>
      </c>
      <c r="D60" s="15">
        <v>390000</v>
      </c>
      <c r="E60" s="15" t="s">
        <v>414</v>
      </c>
      <c r="F60" s="15">
        <v>274901</v>
      </c>
      <c r="G60" s="15" t="s">
        <v>111</v>
      </c>
      <c r="H60" s="15">
        <v>375.88</v>
      </c>
      <c r="I60" s="30">
        <v>135.02000000000001</v>
      </c>
      <c r="J60" s="30">
        <v>33.76</v>
      </c>
      <c r="K60" s="15">
        <v>8.98</v>
      </c>
      <c r="L60" s="15">
        <v>1</v>
      </c>
      <c r="M60" s="15" t="str">
        <f t="shared" si="0"/>
        <v>comercial mexicana s.a.de c.v.</v>
      </c>
      <c r="N60" s="15" t="str">
        <f t="shared" si="1"/>
        <v>390000COMERCIAL MEXICANA S.A.DE C.V.</v>
      </c>
    </row>
    <row r="61" spans="1:14" x14ac:dyDescent="0.2">
      <c r="A61" s="15">
        <v>30</v>
      </c>
      <c r="B61" s="15" t="s">
        <v>329</v>
      </c>
      <c r="C61" s="15">
        <v>5008</v>
      </c>
      <c r="D61" s="15">
        <v>390000</v>
      </c>
      <c r="E61" s="15" t="s">
        <v>414</v>
      </c>
      <c r="F61" s="15">
        <v>274902</v>
      </c>
      <c r="G61" s="15" t="s">
        <v>111</v>
      </c>
      <c r="H61" s="15">
        <v>375.88</v>
      </c>
      <c r="I61" s="30">
        <v>135.02000000000001</v>
      </c>
      <c r="J61" s="30">
        <v>33.76</v>
      </c>
      <c r="K61" s="15">
        <v>8.98</v>
      </c>
      <c r="L61" s="15">
        <v>1</v>
      </c>
      <c r="M61" s="15" t="str">
        <f t="shared" si="0"/>
        <v>comercial mexicana s.a.de c.v.</v>
      </c>
      <c r="N61" s="15" t="str">
        <f t="shared" si="1"/>
        <v>390000COMERCIAL MEXICANA S.A.DE C.V.</v>
      </c>
    </row>
    <row r="62" spans="1:14" x14ac:dyDescent="0.2">
      <c r="A62" s="15">
        <v>30</v>
      </c>
      <c r="B62" s="15" t="s">
        <v>329</v>
      </c>
      <c r="C62" s="15">
        <v>5008</v>
      </c>
      <c r="D62" s="15">
        <v>390000</v>
      </c>
      <c r="E62" s="15" t="s">
        <v>414</v>
      </c>
      <c r="F62" s="15">
        <v>274903</v>
      </c>
      <c r="G62" s="15" t="s">
        <v>111</v>
      </c>
      <c r="H62" s="15">
        <v>375.88</v>
      </c>
      <c r="I62" s="30">
        <v>135.02000000000001</v>
      </c>
      <c r="J62" s="30">
        <v>33.76</v>
      </c>
      <c r="K62" s="15">
        <v>8.98</v>
      </c>
      <c r="L62" s="15">
        <v>1</v>
      </c>
      <c r="M62" s="15" t="str">
        <f t="shared" si="0"/>
        <v>comercial mexicana s.a.de c.v.</v>
      </c>
      <c r="N62" s="15" t="str">
        <f t="shared" si="1"/>
        <v>390000COMERCIAL MEXICANA S.A.DE C.V.</v>
      </c>
    </row>
    <row r="63" spans="1:14" x14ac:dyDescent="0.2">
      <c r="A63" s="15">
        <v>30</v>
      </c>
      <c r="B63" s="15" t="s">
        <v>329</v>
      </c>
      <c r="C63" s="15">
        <v>5008</v>
      </c>
      <c r="D63" s="15">
        <v>390000</v>
      </c>
      <c r="E63" s="15" t="s">
        <v>414</v>
      </c>
      <c r="F63" s="15">
        <v>274904</v>
      </c>
      <c r="G63" s="15" t="s">
        <v>111</v>
      </c>
      <c r="H63" s="15">
        <v>375.88</v>
      </c>
      <c r="I63" s="30">
        <v>135.02000000000001</v>
      </c>
      <c r="J63" s="30">
        <v>33.76</v>
      </c>
      <c r="K63" s="15">
        <v>8.98</v>
      </c>
      <c r="L63" s="15">
        <v>1</v>
      </c>
      <c r="M63" s="15" t="str">
        <f t="shared" si="0"/>
        <v>comercial mexicana s.a.de c.v.</v>
      </c>
      <c r="N63" s="15" t="str">
        <f t="shared" si="1"/>
        <v>390000COMERCIAL MEXICANA S.A.DE C.V.</v>
      </c>
    </row>
    <row r="64" spans="1:14" x14ac:dyDescent="0.2">
      <c r="A64" s="15">
        <v>30</v>
      </c>
      <c r="B64" s="15" t="s">
        <v>329</v>
      </c>
      <c r="C64" s="15">
        <v>5008</v>
      </c>
      <c r="D64" s="15">
        <v>390000</v>
      </c>
      <c r="E64" s="15" t="s">
        <v>414</v>
      </c>
      <c r="F64" s="15">
        <v>274905</v>
      </c>
      <c r="G64" s="15" t="s">
        <v>111</v>
      </c>
      <c r="H64" s="15">
        <v>375.88</v>
      </c>
      <c r="I64" s="30">
        <v>135.02000000000001</v>
      </c>
      <c r="J64" s="30">
        <v>33.76</v>
      </c>
      <c r="K64" s="15">
        <v>8.98</v>
      </c>
      <c r="L64" s="15">
        <v>1</v>
      </c>
      <c r="M64" s="15" t="str">
        <f t="shared" si="0"/>
        <v>comercial mexicana s.a.de c.v.</v>
      </c>
      <c r="N64" s="15" t="str">
        <f t="shared" si="1"/>
        <v>390000COMERCIAL MEXICANA S.A.DE C.V.</v>
      </c>
    </row>
    <row r="65" spans="1:14" x14ac:dyDescent="0.2">
      <c r="A65" s="15">
        <v>30</v>
      </c>
      <c r="B65" s="15" t="s">
        <v>329</v>
      </c>
      <c r="C65" s="15">
        <v>5008</v>
      </c>
      <c r="D65" s="15">
        <v>390000</v>
      </c>
      <c r="E65" s="15" t="s">
        <v>414</v>
      </c>
      <c r="F65" s="15">
        <v>274906</v>
      </c>
      <c r="G65" s="15" t="s">
        <v>111</v>
      </c>
      <c r="H65" s="15">
        <v>375.88</v>
      </c>
      <c r="I65" s="30">
        <v>135.02000000000001</v>
      </c>
      <c r="J65" s="30">
        <v>33.76</v>
      </c>
      <c r="K65" s="15">
        <v>8.98</v>
      </c>
      <c r="L65" s="15">
        <v>1</v>
      </c>
      <c r="M65" s="15" t="str">
        <f t="shared" si="0"/>
        <v>comercial mexicana s.a.de c.v.</v>
      </c>
      <c r="N65" s="15" t="str">
        <f t="shared" si="1"/>
        <v>390000COMERCIAL MEXICANA S.A.DE C.V.</v>
      </c>
    </row>
    <row r="66" spans="1:14" x14ac:dyDescent="0.2">
      <c r="A66" s="15">
        <v>30</v>
      </c>
      <c r="B66" s="15" t="s">
        <v>329</v>
      </c>
      <c r="C66" s="15">
        <v>5008</v>
      </c>
      <c r="D66" s="15">
        <v>390000</v>
      </c>
      <c r="E66" s="15" t="s">
        <v>414</v>
      </c>
      <c r="F66" s="15">
        <v>274907</v>
      </c>
      <c r="G66" s="15" t="s">
        <v>111</v>
      </c>
      <c r="H66" s="15">
        <v>375.88</v>
      </c>
      <c r="I66" s="30">
        <v>135.02000000000001</v>
      </c>
      <c r="J66" s="30">
        <v>33.76</v>
      </c>
      <c r="K66" s="15">
        <v>8.98</v>
      </c>
      <c r="L66" s="15">
        <v>1</v>
      </c>
      <c r="M66" s="15" t="str">
        <f t="shared" si="0"/>
        <v>comercial mexicana s.a.de c.v.</v>
      </c>
      <c r="N66" s="15" t="str">
        <f t="shared" si="1"/>
        <v>390000COMERCIAL MEXICANA S.A.DE C.V.</v>
      </c>
    </row>
    <row r="67" spans="1:14" x14ac:dyDescent="0.2">
      <c r="A67" s="15">
        <v>30</v>
      </c>
      <c r="B67" s="15" t="s">
        <v>329</v>
      </c>
      <c r="C67" s="15">
        <v>5008</v>
      </c>
      <c r="D67" s="15">
        <v>390000</v>
      </c>
      <c r="E67" s="15" t="s">
        <v>414</v>
      </c>
      <c r="F67" s="15">
        <v>274908</v>
      </c>
      <c r="G67" s="15" t="s">
        <v>111</v>
      </c>
      <c r="H67" s="15">
        <v>375.88</v>
      </c>
      <c r="I67" s="30">
        <v>135.02000000000001</v>
      </c>
      <c r="J67" s="30">
        <v>33.76</v>
      </c>
      <c r="K67" s="15">
        <v>8.98</v>
      </c>
      <c r="L67" s="15">
        <v>1</v>
      </c>
      <c r="M67" s="15" t="str">
        <f t="shared" si="0"/>
        <v>comercial mexicana s.a.de c.v.</v>
      </c>
      <c r="N67" s="15" t="str">
        <f t="shared" si="1"/>
        <v>390000COMERCIAL MEXICANA S.A.DE C.V.</v>
      </c>
    </row>
    <row r="68" spans="1:14" x14ac:dyDescent="0.2">
      <c r="A68" s="15">
        <v>30</v>
      </c>
      <c r="B68" s="15" t="s">
        <v>329</v>
      </c>
      <c r="C68" s="15">
        <v>5008</v>
      </c>
      <c r="D68" s="15">
        <v>390000</v>
      </c>
      <c r="E68" s="15" t="s">
        <v>414</v>
      </c>
      <c r="F68" s="15">
        <v>274909</v>
      </c>
      <c r="G68" s="15" t="s">
        <v>111</v>
      </c>
      <c r="H68" s="15">
        <v>375.88</v>
      </c>
      <c r="I68" s="30">
        <v>135.02000000000001</v>
      </c>
      <c r="J68" s="30">
        <v>33.76</v>
      </c>
      <c r="K68" s="15">
        <v>8.98</v>
      </c>
      <c r="L68" s="15">
        <v>1</v>
      </c>
      <c r="M68" s="15" t="str">
        <f t="shared" si="0"/>
        <v>comercial mexicana s.a.de c.v.</v>
      </c>
      <c r="N68" s="15" t="str">
        <f t="shared" si="1"/>
        <v>390000COMERCIAL MEXICANA S.A.DE C.V.</v>
      </c>
    </row>
    <row r="69" spans="1:14" x14ac:dyDescent="0.2">
      <c r="A69" s="15">
        <v>30</v>
      </c>
      <c r="B69" s="15" t="s">
        <v>329</v>
      </c>
      <c r="C69" s="15">
        <v>5008</v>
      </c>
      <c r="D69" s="15">
        <v>390000</v>
      </c>
      <c r="E69" s="15" t="s">
        <v>414</v>
      </c>
      <c r="F69" s="15">
        <v>274910</v>
      </c>
      <c r="G69" s="15" t="s">
        <v>111</v>
      </c>
      <c r="H69" s="15">
        <v>375.88</v>
      </c>
      <c r="I69" s="30">
        <v>135.02000000000001</v>
      </c>
      <c r="J69" s="30">
        <v>33.76</v>
      </c>
      <c r="K69" s="15">
        <v>8.98</v>
      </c>
      <c r="L69" s="15">
        <v>1</v>
      </c>
      <c r="M69" s="15" t="str">
        <f t="shared" si="0"/>
        <v>comercial mexicana s.a.de c.v.</v>
      </c>
      <c r="N69" s="15" t="str">
        <f t="shared" si="1"/>
        <v>390000COMERCIAL MEXICANA S.A.DE C.V.</v>
      </c>
    </row>
    <row r="70" spans="1:14" x14ac:dyDescent="0.2">
      <c r="A70" s="15">
        <v>30</v>
      </c>
      <c r="B70" s="15" t="s">
        <v>329</v>
      </c>
      <c r="C70" s="15">
        <v>5008</v>
      </c>
      <c r="D70" s="15">
        <v>390000</v>
      </c>
      <c r="E70" s="15" t="s">
        <v>414</v>
      </c>
      <c r="F70" s="15">
        <v>274911</v>
      </c>
      <c r="G70" s="15" t="s">
        <v>111</v>
      </c>
      <c r="H70" s="15">
        <v>375.88</v>
      </c>
      <c r="I70" s="30">
        <v>135.02000000000001</v>
      </c>
      <c r="J70" s="30">
        <v>33.76</v>
      </c>
      <c r="K70" s="15">
        <v>8.98</v>
      </c>
      <c r="L70" s="15">
        <v>1</v>
      </c>
      <c r="M70" s="15" t="str">
        <f t="shared" si="0"/>
        <v>comercial mexicana s.a.de c.v.</v>
      </c>
      <c r="N70" s="15" t="str">
        <f t="shared" si="1"/>
        <v>390000COMERCIAL MEXICANA S.A.DE C.V.</v>
      </c>
    </row>
    <row r="71" spans="1:14" x14ac:dyDescent="0.2">
      <c r="A71" s="15">
        <v>30</v>
      </c>
      <c r="B71" s="15" t="s">
        <v>329</v>
      </c>
      <c r="C71" s="15">
        <v>5008</v>
      </c>
      <c r="D71" s="15">
        <v>390000</v>
      </c>
      <c r="E71" s="15" t="s">
        <v>414</v>
      </c>
      <c r="F71" s="15">
        <v>274912</v>
      </c>
      <c r="G71" s="15" t="s">
        <v>111</v>
      </c>
      <c r="H71" s="15">
        <v>375.88</v>
      </c>
      <c r="I71" s="30">
        <v>135.02000000000001</v>
      </c>
      <c r="J71" s="30">
        <v>33.76</v>
      </c>
      <c r="K71" s="15">
        <v>8.98</v>
      </c>
      <c r="L71" s="15">
        <v>1</v>
      </c>
      <c r="M71" s="15" t="str">
        <f t="shared" si="0"/>
        <v>comercial mexicana s.a.de c.v.</v>
      </c>
      <c r="N71" s="15" t="str">
        <f t="shared" si="1"/>
        <v>390000COMERCIAL MEXICANA S.A.DE C.V.</v>
      </c>
    </row>
    <row r="72" spans="1:14" x14ac:dyDescent="0.2">
      <c r="A72" s="15">
        <v>30</v>
      </c>
      <c r="B72" s="15" t="s">
        <v>329</v>
      </c>
      <c r="C72" s="15">
        <v>5008</v>
      </c>
      <c r="D72" s="15">
        <v>390000</v>
      </c>
      <c r="E72" s="15" t="s">
        <v>414</v>
      </c>
      <c r="F72" s="15">
        <v>274913</v>
      </c>
      <c r="G72" s="15" t="s">
        <v>111</v>
      </c>
      <c r="H72" s="15">
        <v>375.88</v>
      </c>
      <c r="I72" s="30">
        <v>135.02000000000001</v>
      </c>
      <c r="J72" s="30">
        <v>33.76</v>
      </c>
      <c r="K72" s="15">
        <v>8.98</v>
      </c>
      <c r="L72" s="15">
        <v>1</v>
      </c>
      <c r="M72" s="15" t="str">
        <f t="shared" si="0"/>
        <v>comercial mexicana s.a.de c.v.</v>
      </c>
      <c r="N72" s="15" t="str">
        <f t="shared" si="1"/>
        <v>390000COMERCIAL MEXICANA S.A.DE C.V.</v>
      </c>
    </row>
    <row r="73" spans="1:14" x14ac:dyDescent="0.2">
      <c r="A73" s="15">
        <v>30</v>
      </c>
      <c r="B73" s="15" t="s">
        <v>329</v>
      </c>
      <c r="C73" s="15">
        <v>5008</v>
      </c>
      <c r="D73" s="15">
        <v>390000</v>
      </c>
      <c r="E73" s="15" t="s">
        <v>414</v>
      </c>
      <c r="F73" s="15">
        <v>274914</v>
      </c>
      <c r="G73" s="15" t="s">
        <v>111</v>
      </c>
      <c r="H73" s="15">
        <v>375.88</v>
      </c>
      <c r="I73" s="30">
        <v>135.02000000000001</v>
      </c>
      <c r="J73" s="30">
        <v>33.76</v>
      </c>
      <c r="K73" s="15">
        <v>8.98</v>
      </c>
      <c r="L73" s="15">
        <v>1</v>
      </c>
      <c r="M73" s="15" t="str">
        <f t="shared" si="0"/>
        <v>comercial mexicana s.a.de c.v.</v>
      </c>
      <c r="N73" s="15" t="str">
        <f t="shared" si="1"/>
        <v>390000COMERCIAL MEXICANA S.A.DE C.V.</v>
      </c>
    </row>
    <row r="74" spans="1:14" x14ac:dyDescent="0.2">
      <c r="A74" s="15">
        <v>30</v>
      </c>
      <c r="B74" s="15" t="s">
        <v>329</v>
      </c>
      <c r="C74" s="15">
        <v>5008</v>
      </c>
      <c r="D74" s="15">
        <v>390000</v>
      </c>
      <c r="E74" s="15" t="s">
        <v>414</v>
      </c>
      <c r="F74" s="15">
        <v>274915</v>
      </c>
      <c r="G74" s="15" t="s">
        <v>111</v>
      </c>
      <c r="H74" s="15">
        <v>375.88</v>
      </c>
      <c r="I74" s="30">
        <v>135.02000000000001</v>
      </c>
      <c r="J74" s="30">
        <v>33.76</v>
      </c>
      <c r="K74" s="15">
        <v>8.98</v>
      </c>
      <c r="L74" s="15">
        <v>1</v>
      </c>
      <c r="M74" s="15" t="str">
        <f t="shared" ref="M74:M137" si="2">LOWER(E74)</f>
        <v>comercial mexicana s.a.de c.v.</v>
      </c>
      <c r="N74" s="15" t="str">
        <f t="shared" ref="N74:N137" si="3">_xlfn.CONCAT(D74, E74)</f>
        <v>390000COMERCIAL MEXICANA S.A.DE C.V.</v>
      </c>
    </row>
    <row r="75" spans="1:14" x14ac:dyDescent="0.2">
      <c r="A75" s="15">
        <v>30</v>
      </c>
      <c r="B75" s="15" t="s">
        <v>329</v>
      </c>
      <c r="C75" s="15">
        <v>5008</v>
      </c>
      <c r="D75" s="15">
        <v>390000</v>
      </c>
      <c r="E75" s="15" t="s">
        <v>414</v>
      </c>
      <c r="F75" s="15">
        <v>274916</v>
      </c>
      <c r="G75" s="15" t="s">
        <v>111</v>
      </c>
      <c r="H75" s="15">
        <v>375.88</v>
      </c>
      <c r="I75" s="30">
        <v>135.02000000000001</v>
      </c>
      <c r="J75" s="30">
        <v>33.76</v>
      </c>
      <c r="K75" s="15">
        <v>8.98</v>
      </c>
      <c r="L75" s="15">
        <v>1</v>
      </c>
      <c r="M75" s="15" t="str">
        <f t="shared" si="2"/>
        <v>comercial mexicana s.a.de c.v.</v>
      </c>
      <c r="N75" s="15" t="str">
        <f t="shared" si="3"/>
        <v>390000COMERCIAL MEXICANA S.A.DE C.V.</v>
      </c>
    </row>
    <row r="76" spans="1:14" x14ac:dyDescent="0.2">
      <c r="A76" s="15">
        <v>30</v>
      </c>
      <c r="B76" s="15" t="s">
        <v>329</v>
      </c>
      <c r="C76" s="15">
        <v>5008</v>
      </c>
      <c r="D76" s="15">
        <v>390000</v>
      </c>
      <c r="E76" s="15" t="s">
        <v>414</v>
      </c>
      <c r="F76" s="15">
        <v>274997</v>
      </c>
      <c r="G76" s="15" t="s">
        <v>111</v>
      </c>
      <c r="H76" s="15">
        <v>375.88</v>
      </c>
      <c r="I76" s="30">
        <v>135.02000000000001</v>
      </c>
      <c r="J76" s="30">
        <v>33.76</v>
      </c>
      <c r="K76" s="15">
        <v>8.98</v>
      </c>
      <c r="L76" s="15">
        <v>1</v>
      </c>
      <c r="M76" s="15" t="str">
        <f t="shared" si="2"/>
        <v>comercial mexicana s.a.de c.v.</v>
      </c>
      <c r="N76" s="15" t="str">
        <f t="shared" si="3"/>
        <v>390000COMERCIAL MEXICANA S.A.DE C.V.</v>
      </c>
    </row>
    <row r="77" spans="1:14" x14ac:dyDescent="0.2">
      <c r="A77" s="15">
        <v>30</v>
      </c>
      <c r="B77" s="15" t="s">
        <v>329</v>
      </c>
      <c r="C77" s="15">
        <v>5008</v>
      </c>
      <c r="D77" s="15">
        <v>390000</v>
      </c>
      <c r="E77" s="15" t="s">
        <v>414</v>
      </c>
      <c r="F77" s="15">
        <v>275003</v>
      </c>
      <c r="G77" s="15" t="s">
        <v>111</v>
      </c>
      <c r="H77" s="15">
        <v>375.88</v>
      </c>
      <c r="I77" s="30">
        <v>135.02000000000001</v>
      </c>
      <c r="J77" s="30">
        <v>33.76</v>
      </c>
      <c r="K77" s="15">
        <v>8.98</v>
      </c>
      <c r="L77" s="15">
        <v>1</v>
      </c>
      <c r="M77" s="15" t="str">
        <f t="shared" si="2"/>
        <v>comercial mexicana s.a.de c.v.</v>
      </c>
      <c r="N77" s="15" t="str">
        <f t="shared" si="3"/>
        <v>390000COMERCIAL MEXICANA S.A.DE C.V.</v>
      </c>
    </row>
    <row r="78" spans="1:14" x14ac:dyDescent="0.2">
      <c r="A78" s="15">
        <v>30</v>
      </c>
      <c r="B78" s="15" t="s">
        <v>329</v>
      </c>
      <c r="C78" s="15">
        <v>5008</v>
      </c>
      <c r="D78" s="15">
        <v>390000</v>
      </c>
      <c r="E78" s="15" t="s">
        <v>414</v>
      </c>
      <c r="F78" s="15">
        <v>275004</v>
      </c>
      <c r="G78" s="15" t="s">
        <v>111</v>
      </c>
      <c r="H78" s="15">
        <v>375.88</v>
      </c>
      <c r="I78" s="30">
        <v>135.02000000000001</v>
      </c>
      <c r="J78" s="30">
        <v>33.76</v>
      </c>
      <c r="K78" s="15">
        <v>8.98</v>
      </c>
      <c r="L78" s="15">
        <v>1</v>
      </c>
      <c r="M78" s="15" t="str">
        <f t="shared" si="2"/>
        <v>comercial mexicana s.a.de c.v.</v>
      </c>
      <c r="N78" s="15" t="str">
        <f t="shared" si="3"/>
        <v>390000COMERCIAL MEXICANA S.A.DE C.V.</v>
      </c>
    </row>
    <row r="79" spans="1:14" x14ac:dyDescent="0.2">
      <c r="A79" s="15">
        <v>30</v>
      </c>
      <c r="B79" s="15" t="s">
        <v>329</v>
      </c>
      <c r="C79" s="15">
        <v>5008</v>
      </c>
      <c r="D79" s="15">
        <v>390000</v>
      </c>
      <c r="E79" s="15" t="s">
        <v>414</v>
      </c>
      <c r="F79" s="15">
        <v>275005</v>
      </c>
      <c r="G79" s="15" t="s">
        <v>111</v>
      </c>
      <c r="H79" s="15">
        <v>375.88</v>
      </c>
      <c r="I79" s="30">
        <v>135.02000000000001</v>
      </c>
      <c r="J79" s="30">
        <v>33.76</v>
      </c>
      <c r="K79" s="15">
        <v>8.98</v>
      </c>
      <c r="L79" s="15">
        <v>1</v>
      </c>
      <c r="M79" s="15" t="str">
        <f t="shared" si="2"/>
        <v>comercial mexicana s.a.de c.v.</v>
      </c>
      <c r="N79" s="15" t="str">
        <f t="shared" si="3"/>
        <v>390000COMERCIAL MEXICANA S.A.DE C.V.</v>
      </c>
    </row>
    <row r="80" spans="1:14" x14ac:dyDescent="0.2">
      <c r="A80" s="15">
        <v>30</v>
      </c>
      <c r="B80" s="15" t="s">
        <v>329</v>
      </c>
      <c r="C80" s="15">
        <v>5008</v>
      </c>
      <c r="D80" s="15">
        <v>390000</v>
      </c>
      <c r="E80" s="15" t="s">
        <v>414</v>
      </c>
      <c r="F80" s="15">
        <v>275017</v>
      </c>
      <c r="G80" s="15" t="s">
        <v>111</v>
      </c>
      <c r="H80" s="15">
        <v>375.88</v>
      </c>
      <c r="I80" s="30">
        <v>135.02000000000001</v>
      </c>
      <c r="J80" s="30">
        <v>33.76</v>
      </c>
      <c r="K80" s="15">
        <v>8.98</v>
      </c>
      <c r="L80" s="15">
        <v>1</v>
      </c>
      <c r="M80" s="15" t="str">
        <f t="shared" si="2"/>
        <v>comercial mexicana s.a.de c.v.</v>
      </c>
      <c r="N80" s="15" t="str">
        <f t="shared" si="3"/>
        <v>390000COMERCIAL MEXICANA S.A.DE C.V.</v>
      </c>
    </row>
    <row r="81" spans="1:14" x14ac:dyDescent="0.2">
      <c r="A81" s="15">
        <v>30</v>
      </c>
      <c r="B81" s="15" t="s">
        <v>329</v>
      </c>
      <c r="C81" s="15">
        <v>5008</v>
      </c>
      <c r="D81" s="15">
        <v>390000</v>
      </c>
      <c r="E81" s="15" t="s">
        <v>414</v>
      </c>
      <c r="F81" s="15">
        <v>275018</v>
      </c>
      <c r="G81" s="15" t="s">
        <v>111</v>
      </c>
      <c r="H81" s="15">
        <v>375.88</v>
      </c>
      <c r="I81" s="30">
        <v>135.02000000000001</v>
      </c>
      <c r="J81" s="30">
        <v>33.76</v>
      </c>
      <c r="K81" s="15">
        <v>8.98</v>
      </c>
      <c r="L81" s="15">
        <v>1</v>
      </c>
      <c r="M81" s="15" t="str">
        <f t="shared" si="2"/>
        <v>comercial mexicana s.a.de c.v.</v>
      </c>
      <c r="N81" s="15" t="str">
        <f t="shared" si="3"/>
        <v>390000COMERCIAL MEXICANA S.A.DE C.V.</v>
      </c>
    </row>
    <row r="82" spans="1:14" x14ac:dyDescent="0.2">
      <c r="A82" s="15">
        <v>30</v>
      </c>
      <c r="B82" s="15" t="s">
        <v>329</v>
      </c>
      <c r="C82" s="15">
        <v>5008</v>
      </c>
      <c r="D82" s="15">
        <v>390000</v>
      </c>
      <c r="E82" s="15" t="s">
        <v>414</v>
      </c>
      <c r="F82" s="15">
        <v>275019</v>
      </c>
      <c r="G82" s="15" t="s">
        <v>111</v>
      </c>
      <c r="H82" s="15">
        <v>375.88</v>
      </c>
      <c r="I82" s="30">
        <v>135.02000000000001</v>
      </c>
      <c r="J82" s="30">
        <v>33.76</v>
      </c>
      <c r="K82" s="15">
        <v>8.98</v>
      </c>
      <c r="L82" s="15">
        <v>1</v>
      </c>
      <c r="M82" s="15" t="str">
        <f t="shared" si="2"/>
        <v>comercial mexicana s.a.de c.v.</v>
      </c>
      <c r="N82" s="15" t="str">
        <f t="shared" si="3"/>
        <v>390000COMERCIAL MEXICANA S.A.DE C.V.</v>
      </c>
    </row>
    <row r="83" spans="1:14" x14ac:dyDescent="0.2">
      <c r="A83" s="15">
        <v>30</v>
      </c>
      <c r="B83" s="15" t="s">
        <v>329</v>
      </c>
      <c r="C83" s="15">
        <v>5008</v>
      </c>
      <c r="D83" s="15">
        <v>390000</v>
      </c>
      <c r="E83" s="15" t="s">
        <v>414</v>
      </c>
      <c r="F83" s="15">
        <v>275033</v>
      </c>
      <c r="G83" s="15" t="s">
        <v>111</v>
      </c>
      <c r="H83" s="15">
        <v>375.88</v>
      </c>
      <c r="I83" s="30">
        <v>135.02000000000001</v>
      </c>
      <c r="J83" s="30">
        <v>33.76</v>
      </c>
      <c r="K83" s="15">
        <v>8.98</v>
      </c>
      <c r="L83" s="15">
        <v>1</v>
      </c>
      <c r="M83" s="15" t="str">
        <f t="shared" si="2"/>
        <v>comercial mexicana s.a.de c.v.</v>
      </c>
      <c r="N83" s="15" t="str">
        <f t="shared" si="3"/>
        <v>390000COMERCIAL MEXICANA S.A.DE C.V.</v>
      </c>
    </row>
    <row r="84" spans="1:14" x14ac:dyDescent="0.2">
      <c r="A84" s="15">
        <v>30</v>
      </c>
      <c r="B84" s="15" t="s">
        <v>329</v>
      </c>
      <c r="C84" s="15">
        <v>5008</v>
      </c>
      <c r="D84" s="15">
        <v>390000</v>
      </c>
      <c r="E84" s="15" t="s">
        <v>414</v>
      </c>
      <c r="F84" s="15">
        <v>275039</v>
      </c>
      <c r="G84" s="15" t="s">
        <v>111</v>
      </c>
      <c r="H84" s="15">
        <v>375.88</v>
      </c>
      <c r="I84" s="30">
        <v>135.02000000000001</v>
      </c>
      <c r="J84" s="30">
        <v>33.76</v>
      </c>
      <c r="K84" s="15">
        <v>8.98</v>
      </c>
      <c r="L84" s="15">
        <v>1</v>
      </c>
      <c r="M84" s="15" t="str">
        <f t="shared" si="2"/>
        <v>comercial mexicana s.a.de c.v.</v>
      </c>
      <c r="N84" s="15" t="str">
        <f t="shared" si="3"/>
        <v>390000COMERCIAL MEXICANA S.A.DE C.V.</v>
      </c>
    </row>
    <row r="85" spans="1:14" x14ac:dyDescent="0.2">
      <c r="A85" s="15">
        <v>30</v>
      </c>
      <c r="B85" s="15" t="s">
        <v>329</v>
      </c>
      <c r="C85" s="15">
        <v>5008</v>
      </c>
      <c r="D85" s="15">
        <v>390000</v>
      </c>
      <c r="E85" s="15" t="s">
        <v>414</v>
      </c>
      <c r="F85" s="15">
        <v>275044</v>
      </c>
      <c r="G85" s="15" t="s">
        <v>111</v>
      </c>
      <c r="H85" s="15">
        <v>375.88</v>
      </c>
      <c r="I85" s="30">
        <v>135.02000000000001</v>
      </c>
      <c r="J85" s="30">
        <v>33.76</v>
      </c>
      <c r="K85" s="15">
        <v>8.98</v>
      </c>
      <c r="L85" s="15">
        <v>1</v>
      </c>
      <c r="M85" s="15" t="str">
        <f t="shared" si="2"/>
        <v>comercial mexicana s.a.de c.v.</v>
      </c>
      <c r="N85" s="15" t="str">
        <f t="shared" si="3"/>
        <v>390000COMERCIAL MEXICANA S.A.DE C.V.</v>
      </c>
    </row>
    <row r="86" spans="1:14" x14ac:dyDescent="0.2">
      <c r="A86" s="15">
        <v>30</v>
      </c>
      <c r="B86" s="15" t="s">
        <v>329</v>
      </c>
      <c r="C86" s="15">
        <v>5008</v>
      </c>
      <c r="D86" s="15">
        <v>390000</v>
      </c>
      <c r="E86" s="15" t="s">
        <v>414</v>
      </c>
      <c r="F86" s="15">
        <v>275053</v>
      </c>
      <c r="G86" s="15" t="s">
        <v>111</v>
      </c>
      <c r="H86" s="15">
        <v>375.88</v>
      </c>
      <c r="I86" s="30">
        <v>135.02000000000001</v>
      </c>
      <c r="J86" s="30">
        <v>33.76</v>
      </c>
      <c r="K86" s="15">
        <v>8.98</v>
      </c>
      <c r="L86" s="15">
        <v>1</v>
      </c>
      <c r="M86" s="15" t="str">
        <f t="shared" si="2"/>
        <v>comercial mexicana s.a.de c.v.</v>
      </c>
      <c r="N86" s="15" t="str">
        <f t="shared" si="3"/>
        <v>390000COMERCIAL MEXICANA S.A.DE C.V.</v>
      </c>
    </row>
    <row r="87" spans="1:14" x14ac:dyDescent="0.2">
      <c r="A87" s="15">
        <v>30</v>
      </c>
      <c r="B87" s="15" t="s">
        <v>329</v>
      </c>
      <c r="C87" s="15">
        <v>5008</v>
      </c>
      <c r="D87" s="15">
        <v>390000</v>
      </c>
      <c r="E87" s="15" t="s">
        <v>414</v>
      </c>
      <c r="F87" s="15">
        <v>275054</v>
      </c>
      <c r="G87" s="15" t="s">
        <v>111</v>
      </c>
      <c r="H87" s="15">
        <v>375.88</v>
      </c>
      <c r="I87" s="30">
        <v>135.02000000000001</v>
      </c>
      <c r="J87" s="30">
        <v>33.76</v>
      </c>
      <c r="K87" s="15">
        <v>8.98</v>
      </c>
      <c r="L87" s="15">
        <v>1</v>
      </c>
      <c r="M87" s="15" t="str">
        <f t="shared" si="2"/>
        <v>comercial mexicana s.a.de c.v.</v>
      </c>
      <c r="N87" s="15" t="str">
        <f t="shared" si="3"/>
        <v>390000COMERCIAL MEXICANA S.A.DE C.V.</v>
      </c>
    </row>
    <row r="88" spans="1:14" x14ac:dyDescent="0.2">
      <c r="A88" s="15">
        <v>30</v>
      </c>
      <c r="B88" s="15" t="s">
        <v>329</v>
      </c>
      <c r="C88" s="15">
        <v>5008</v>
      </c>
      <c r="D88" s="15">
        <v>390000</v>
      </c>
      <c r="E88" s="15" t="s">
        <v>414</v>
      </c>
      <c r="F88" s="15">
        <v>275055</v>
      </c>
      <c r="G88" s="15" t="s">
        <v>111</v>
      </c>
      <c r="H88" s="15">
        <v>375.88</v>
      </c>
      <c r="I88" s="30">
        <v>135.02000000000001</v>
      </c>
      <c r="J88" s="30">
        <v>33.76</v>
      </c>
      <c r="K88" s="15">
        <v>8.98</v>
      </c>
      <c r="L88" s="15">
        <v>1</v>
      </c>
      <c r="M88" s="15" t="str">
        <f t="shared" si="2"/>
        <v>comercial mexicana s.a.de c.v.</v>
      </c>
      <c r="N88" s="15" t="str">
        <f t="shared" si="3"/>
        <v>390000COMERCIAL MEXICANA S.A.DE C.V.</v>
      </c>
    </row>
    <row r="89" spans="1:14" x14ac:dyDescent="0.2">
      <c r="A89" s="15">
        <v>30</v>
      </c>
      <c r="B89" s="15" t="s">
        <v>329</v>
      </c>
      <c r="C89" s="15">
        <v>5008</v>
      </c>
      <c r="D89" s="15">
        <v>390000</v>
      </c>
      <c r="E89" s="15" t="s">
        <v>414</v>
      </c>
      <c r="F89" s="15">
        <v>275057</v>
      </c>
      <c r="G89" s="15" t="s">
        <v>111</v>
      </c>
      <c r="H89" s="15">
        <v>375.88</v>
      </c>
      <c r="I89" s="30">
        <v>135.02000000000001</v>
      </c>
      <c r="J89" s="30">
        <v>33.76</v>
      </c>
      <c r="K89" s="15">
        <v>8.98</v>
      </c>
      <c r="L89" s="15">
        <v>1</v>
      </c>
      <c r="M89" s="15" t="str">
        <f t="shared" si="2"/>
        <v>comercial mexicana s.a.de c.v.</v>
      </c>
      <c r="N89" s="15" t="str">
        <f t="shared" si="3"/>
        <v>390000COMERCIAL MEXICANA S.A.DE C.V.</v>
      </c>
    </row>
    <row r="90" spans="1:14" x14ac:dyDescent="0.2">
      <c r="A90" s="15">
        <v>30</v>
      </c>
      <c r="B90" s="15" t="s">
        <v>329</v>
      </c>
      <c r="C90" s="15">
        <v>5008</v>
      </c>
      <c r="D90" s="15">
        <v>390000</v>
      </c>
      <c r="E90" s="15" t="s">
        <v>414</v>
      </c>
      <c r="F90" s="15">
        <v>275058</v>
      </c>
      <c r="G90" s="15" t="s">
        <v>111</v>
      </c>
      <c r="H90" s="15">
        <v>375.88</v>
      </c>
      <c r="I90" s="30">
        <v>135.02000000000001</v>
      </c>
      <c r="J90" s="30">
        <v>33.76</v>
      </c>
      <c r="K90" s="15">
        <v>8.98</v>
      </c>
      <c r="L90" s="15">
        <v>1</v>
      </c>
      <c r="M90" s="15" t="str">
        <f t="shared" si="2"/>
        <v>comercial mexicana s.a.de c.v.</v>
      </c>
      <c r="N90" s="15" t="str">
        <f t="shared" si="3"/>
        <v>390000COMERCIAL MEXICANA S.A.DE C.V.</v>
      </c>
    </row>
    <row r="91" spans="1:14" x14ac:dyDescent="0.2">
      <c r="A91" s="15">
        <v>30</v>
      </c>
      <c r="B91" s="15" t="s">
        <v>329</v>
      </c>
      <c r="C91" s="15">
        <v>5008</v>
      </c>
      <c r="D91" s="15">
        <v>390000</v>
      </c>
      <c r="E91" s="15" t="s">
        <v>414</v>
      </c>
      <c r="F91" s="15">
        <v>275059</v>
      </c>
      <c r="G91" s="15" t="s">
        <v>111</v>
      </c>
      <c r="H91" s="15">
        <v>375.88</v>
      </c>
      <c r="I91" s="30">
        <v>135.02000000000001</v>
      </c>
      <c r="J91" s="30">
        <v>33.76</v>
      </c>
      <c r="K91" s="15">
        <v>8.98</v>
      </c>
      <c r="L91" s="15">
        <v>1</v>
      </c>
      <c r="M91" s="15" t="str">
        <f t="shared" si="2"/>
        <v>comercial mexicana s.a.de c.v.</v>
      </c>
      <c r="N91" s="15" t="str">
        <f t="shared" si="3"/>
        <v>390000COMERCIAL MEXICANA S.A.DE C.V.</v>
      </c>
    </row>
    <row r="92" spans="1:14" x14ac:dyDescent="0.2">
      <c r="A92" s="15">
        <v>30</v>
      </c>
      <c r="B92" s="15" t="s">
        <v>329</v>
      </c>
      <c r="C92" s="15">
        <v>5008</v>
      </c>
      <c r="D92" s="15">
        <v>390000</v>
      </c>
      <c r="E92" s="15" t="s">
        <v>414</v>
      </c>
      <c r="F92" s="15">
        <v>275079</v>
      </c>
      <c r="G92" s="15" t="s">
        <v>111</v>
      </c>
      <c r="H92" s="15">
        <v>2642.25</v>
      </c>
      <c r="I92" s="30">
        <v>135.02000000000001</v>
      </c>
      <c r="J92" s="30">
        <v>33.76</v>
      </c>
      <c r="K92" s="15">
        <v>1.28</v>
      </c>
      <c r="L92" s="15">
        <v>1</v>
      </c>
      <c r="M92" s="15" t="str">
        <f t="shared" si="2"/>
        <v>comercial mexicana s.a.de c.v.</v>
      </c>
      <c r="N92" s="15" t="str">
        <f t="shared" si="3"/>
        <v>390000COMERCIAL MEXICANA S.A.DE C.V.</v>
      </c>
    </row>
    <row r="93" spans="1:14" x14ac:dyDescent="0.2">
      <c r="A93" s="15">
        <v>30</v>
      </c>
      <c r="B93" s="15" t="s">
        <v>329</v>
      </c>
      <c r="C93" s="15">
        <v>5008</v>
      </c>
      <c r="D93" s="15">
        <v>390000</v>
      </c>
      <c r="E93" s="15" t="s">
        <v>414</v>
      </c>
      <c r="F93" s="15">
        <v>275097</v>
      </c>
      <c r="G93" s="15" t="s">
        <v>111</v>
      </c>
      <c r="H93" s="15">
        <v>375.88</v>
      </c>
      <c r="I93" s="30">
        <v>135.02000000000001</v>
      </c>
      <c r="J93" s="30">
        <v>33.76</v>
      </c>
      <c r="K93" s="15">
        <v>8.98</v>
      </c>
      <c r="L93" s="15">
        <v>1</v>
      </c>
      <c r="M93" s="15" t="str">
        <f t="shared" si="2"/>
        <v>comercial mexicana s.a.de c.v.</v>
      </c>
      <c r="N93" s="15" t="str">
        <f t="shared" si="3"/>
        <v>390000COMERCIAL MEXICANA S.A.DE C.V.</v>
      </c>
    </row>
    <row r="94" spans="1:14" x14ac:dyDescent="0.2">
      <c r="A94" s="15">
        <v>30</v>
      </c>
      <c r="B94" s="15" t="s">
        <v>329</v>
      </c>
      <c r="C94" s="15">
        <v>5008</v>
      </c>
      <c r="D94" s="15">
        <v>390000</v>
      </c>
      <c r="E94" s="15" t="s">
        <v>414</v>
      </c>
      <c r="F94" s="15">
        <v>275098</v>
      </c>
      <c r="G94" s="15" t="s">
        <v>111</v>
      </c>
      <c r="H94" s="15">
        <v>375.88</v>
      </c>
      <c r="I94" s="30">
        <v>135.02000000000001</v>
      </c>
      <c r="J94" s="30">
        <v>33.76</v>
      </c>
      <c r="K94" s="15">
        <v>8.98</v>
      </c>
      <c r="L94" s="15">
        <v>1</v>
      </c>
      <c r="M94" s="15" t="str">
        <f t="shared" si="2"/>
        <v>comercial mexicana s.a.de c.v.</v>
      </c>
      <c r="N94" s="15" t="str">
        <f t="shared" si="3"/>
        <v>390000COMERCIAL MEXICANA S.A.DE C.V.</v>
      </c>
    </row>
    <row r="95" spans="1:14" x14ac:dyDescent="0.2">
      <c r="A95" s="15">
        <v>30</v>
      </c>
      <c r="B95" s="15" t="s">
        <v>329</v>
      </c>
      <c r="C95" s="15">
        <v>5008</v>
      </c>
      <c r="D95" s="15">
        <v>390000</v>
      </c>
      <c r="E95" s="15" t="s">
        <v>414</v>
      </c>
      <c r="F95" s="15">
        <v>275099</v>
      </c>
      <c r="G95" s="15" t="s">
        <v>111</v>
      </c>
      <c r="H95" s="15">
        <v>375.88</v>
      </c>
      <c r="I95" s="30">
        <v>135.02000000000001</v>
      </c>
      <c r="J95" s="30">
        <v>33.76</v>
      </c>
      <c r="K95" s="15">
        <v>8.98</v>
      </c>
      <c r="L95" s="15">
        <v>1</v>
      </c>
      <c r="M95" s="15" t="str">
        <f t="shared" si="2"/>
        <v>comercial mexicana s.a.de c.v.</v>
      </c>
      <c r="N95" s="15" t="str">
        <f t="shared" si="3"/>
        <v>390000COMERCIAL MEXICANA S.A.DE C.V.</v>
      </c>
    </row>
    <row r="96" spans="1:14" x14ac:dyDescent="0.2">
      <c r="A96" s="15">
        <v>30</v>
      </c>
      <c r="B96" s="15" t="s">
        <v>329</v>
      </c>
      <c r="C96" s="15">
        <v>5008</v>
      </c>
      <c r="D96" s="15">
        <v>390000</v>
      </c>
      <c r="E96" s="15" t="s">
        <v>414</v>
      </c>
      <c r="F96" s="15">
        <v>275100</v>
      </c>
      <c r="G96" s="15" t="s">
        <v>111</v>
      </c>
      <c r="H96" s="15">
        <v>375.88</v>
      </c>
      <c r="I96" s="30">
        <v>135.02000000000001</v>
      </c>
      <c r="J96" s="30">
        <v>33.76</v>
      </c>
      <c r="K96" s="15">
        <v>8.98</v>
      </c>
      <c r="L96" s="15">
        <v>1</v>
      </c>
      <c r="M96" s="15" t="str">
        <f t="shared" si="2"/>
        <v>comercial mexicana s.a.de c.v.</v>
      </c>
      <c r="N96" s="15" t="str">
        <f t="shared" si="3"/>
        <v>390000COMERCIAL MEXICANA S.A.DE C.V.</v>
      </c>
    </row>
    <row r="97" spans="1:14" x14ac:dyDescent="0.2">
      <c r="A97" s="15">
        <v>30</v>
      </c>
      <c r="B97" s="15" t="s">
        <v>329</v>
      </c>
      <c r="C97" s="15">
        <v>5008</v>
      </c>
      <c r="D97" s="15">
        <v>390000</v>
      </c>
      <c r="E97" s="15" t="s">
        <v>414</v>
      </c>
      <c r="F97" s="15">
        <v>275101</v>
      </c>
      <c r="G97" s="15" t="s">
        <v>111</v>
      </c>
      <c r="H97" s="15">
        <v>375.88</v>
      </c>
      <c r="I97" s="30">
        <v>135.02000000000001</v>
      </c>
      <c r="J97" s="30">
        <v>33.76</v>
      </c>
      <c r="K97" s="15">
        <v>8.98</v>
      </c>
      <c r="L97" s="15">
        <v>1</v>
      </c>
      <c r="M97" s="15" t="str">
        <f t="shared" si="2"/>
        <v>comercial mexicana s.a.de c.v.</v>
      </c>
      <c r="N97" s="15" t="str">
        <f t="shared" si="3"/>
        <v>390000COMERCIAL MEXICANA S.A.DE C.V.</v>
      </c>
    </row>
    <row r="98" spans="1:14" x14ac:dyDescent="0.2">
      <c r="A98" s="15">
        <v>30</v>
      </c>
      <c r="B98" s="15" t="s">
        <v>329</v>
      </c>
      <c r="C98" s="15">
        <v>5008</v>
      </c>
      <c r="D98" s="15">
        <v>390000</v>
      </c>
      <c r="E98" s="15" t="s">
        <v>414</v>
      </c>
      <c r="F98" s="15">
        <v>275118</v>
      </c>
      <c r="G98" s="15" t="s">
        <v>111</v>
      </c>
      <c r="H98" s="15">
        <v>375.88</v>
      </c>
      <c r="I98" s="30">
        <v>135.02000000000001</v>
      </c>
      <c r="J98" s="30">
        <v>33.76</v>
      </c>
      <c r="K98" s="15">
        <v>8.98</v>
      </c>
      <c r="L98" s="15">
        <v>1</v>
      </c>
      <c r="M98" s="15" t="str">
        <f t="shared" si="2"/>
        <v>comercial mexicana s.a.de c.v.</v>
      </c>
      <c r="N98" s="15" t="str">
        <f t="shared" si="3"/>
        <v>390000COMERCIAL MEXICANA S.A.DE C.V.</v>
      </c>
    </row>
    <row r="99" spans="1:14" x14ac:dyDescent="0.2">
      <c r="A99" s="15">
        <v>30</v>
      </c>
      <c r="B99" s="15" t="s">
        <v>329</v>
      </c>
      <c r="C99" s="15">
        <v>5008</v>
      </c>
      <c r="D99" s="15">
        <v>390000</v>
      </c>
      <c r="E99" s="15" t="s">
        <v>414</v>
      </c>
      <c r="F99" s="15">
        <v>275119</v>
      </c>
      <c r="G99" s="15" t="s">
        <v>111</v>
      </c>
      <c r="H99" s="15">
        <v>375.88</v>
      </c>
      <c r="I99" s="30">
        <v>135.02000000000001</v>
      </c>
      <c r="J99" s="30">
        <v>33.76</v>
      </c>
      <c r="K99" s="15">
        <v>8.98</v>
      </c>
      <c r="L99" s="15">
        <v>1</v>
      </c>
      <c r="M99" s="15" t="str">
        <f t="shared" si="2"/>
        <v>comercial mexicana s.a.de c.v.</v>
      </c>
      <c r="N99" s="15" t="str">
        <f t="shared" si="3"/>
        <v>390000COMERCIAL MEXICANA S.A.DE C.V.</v>
      </c>
    </row>
    <row r="100" spans="1:14" x14ac:dyDescent="0.2">
      <c r="A100" s="15">
        <v>30</v>
      </c>
      <c r="B100" s="15" t="s">
        <v>329</v>
      </c>
      <c r="C100" s="15">
        <v>5008</v>
      </c>
      <c r="D100" s="15">
        <v>390000</v>
      </c>
      <c r="E100" s="15" t="s">
        <v>414</v>
      </c>
      <c r="F100" s="15">
        <v>275121</v>
      </c>
      <c r="G100" s="15" t="s">
        <v>111</v>
      </c>
      <c r="H100" s="15">
        <v>375.88</v>
      </c>
      <c r="I100" s="30">
        <v>135.02000000000001</v>
      </c>
      <c r="J100" s="30">
        <v>33.76</v>
      </c>
      <c r="K100" s="15">
        <v>8.98</v>
      </c>
      <c r="L100" s="15">
        <v>1</v>
      </c>
      <c r="M100" s="15" t="str">
        <f t="shared" si="2"/>
        <v>comercial mexicana s.a.de c.v.</v>
      </c>
      <c r="N100" s="15" t="str">
        <f t="shared" si="3"/>
        <v>390000COMERCIAL MEXICANA S.A.DE C.V.</v>
      </c>
    </row>
    <row r="101" spans="1:14" x14ac:dyDescent="0.2">
      <c r="A101" s="15">
        <v>30</v>
      </c>
      <c r="B101" s="15" t="s">
        <v>329</v>
      </c>
      <c r="C101" s="15">
        <v>5008</v>
      </c>
      <c r="D101" s="15">
        <v>390000</v>
      </c>
      <c r="E101" s="15" t="s">
        <v>414</v>
      </c>
      <c r="F101" s="15">
        <v>275131</v>
      </c>
      <c r="G101" s="15" t="s">
        <v>111</v>
      </c>
      <c r="H101" s="15">
        <v>375.88</v>
      </c>
      <c r="I101" s="30">
        <v>135.02000000000001</v>
      </c>
      <c r="J101" s="30">
        <v>33.76</v>
      </c>
      <c r="K101" s="15">
        <v>8.98</v>
      </c>
      <c r="L101" s="15">
        <v>1</v>
      </c>
      <c r="M101" s="15" t="str">
        <f t="shared" si="2"/>
        <v>comercial mexicana s.a.de c.v.</v>
      </c>
      <c r="N101" s="15" t="str">
        <f t="shared" si="3"/>
        <v>390000COMERCIAL MEXICANA S.A.DE C.V.</v>
      </c>
    </row>
    <row r="102" spans="1:14" x14ac:dyDescent="0.2">
      <c r="A102" s="15">
        <v>30</v>
      </c>
      <c r="B102" s="15" t="s">
        <v>329</v>
      </c>
      <c r="C102" s="15">
        <v>5008</v>
      </c>
      <c r="D102" s="15">
        <v>390000</v>
      </c>
      <c r="E102" s="15" t="s">
        <v>414</v>
      </c>
      <c r="F102" s="15">
        <v>275132</v>
      </c>
      <c r="G102" s="15" t="s">
        <v>111</v>
      </c>
      <c r="H102" s="15">
        <v>375.88</v>
      </c>
      <c r="I102" s="30">
        <v>135.02000000000001</v>
      </c>
      <c r="J102" s="30">
        <v>33.76</v>
      </c>
      <c r="K102" s="15">
        <v>8.98</v>
      </c>
      <c r="L102" s="15">
        <v>1</v>
      </c>
      <c r="M102" s="15" t="str">
        <f t="shared" si="2"/>
        <v>comercial mexicana s.a.de c.v.</v>
      </c>
      <c r="N102" s="15" t="str">
        <f t="shared" si="3"/>
        <v>390000COMERCIAL MEXICANA S.A.DE C.V.</v>
      </c>
    </row>
    <row r="103" spans="1:14" x14ac:dyDescent="0.2">
      <c r="A103" s="15">
        <v>30</v>
      </c>
      <c r="B103" s="15" t="s">
        <v>329</v>
      </c>
      <c r="C103" s="15">
        <v>5008</v>
      </c>
      <c r="D103" s="15">
        <v>390000</v>
      </c>
      <c r="E103" s="15" t="s">
        <v>414</v>
      </c>
      <c r="F103" s="15">
        <v>275133</v>
      </c>
      <c r="G103" s="15" t="s">
        <v>111</v>
      </c>
      <c r="H103" s="15">
        <v>375.88</v>
      </c>
      <c r="I103" s="30">
        <v>135.02000000000001</v>
      </c>
      <c r="J103" s="30">
        <v>33.76</v>
      </c>
      <c r="K103" s="15">
        <v>8.98</v>
      </c>
      <c r="L103" s="15">
        <v>1</v>
      </c>
      <c r="M103" s="15" t="str">
        <f t="shared" si="2"/>
        <v>comercial mexicana s.a.de c.v.</v>
      </c>
      <c r="N103" s="15" t="str">
        <f t="shared" si="3"/>
        <v>390000COMERCIAL MEXICANA S.A.DE C.V.</v>
      </c>
    </row>
    <row r="104" spans="1:14" x14ac:dyDescent="0.2">
      <c r="A104" s="15">
        <v>30</v>
      </c>
      <c r="B104" s="15" t="s">
        <v>329</v>
      </c>
      <c r="C104" s="15">
        <v>5008</v>
      </c>
      <c r="D104" s="15">
        <v>390000</v>
      </c>
      <c r="E104" s="15" t="s">
        <v>414</v>
      </c>
      <c r="F104" s="15">
        <v>275134</v>
      </c>
      <c r="G104" s="15" t="s">
        <v>111</v>
      </c>
      <c r="H104" s="15">
        <v>375.88</v>
      </c>
      <c r="I104" s="30">
        <v>135.02000000000001</v>
      </c>
      <c r="J104" s="30">
        <v>33.76</v>
      </c>
      <c r="K104" s="15">
        <v>8.98</v>
      </c>
      <c r="L104" s="15">
        <v>1</v>
      </c>
      <c r="M104" s="15" t="str">
        <f t="shared" si="2"/>
        <v>comercial mexicana s.a.de c.v.</v>
      </c>
      <c r="N104" s="15" t="str">
        <f t="shared" si="3"/>
        <v>390000COMERCIAL MEXICANA S.A.DE C.V.</v>
      </c>
    </row>
    <row r="105" spans="1:14" x14ac:dyDescent="0.2">
      <c r="A105" s="15">
        <v>30</v>
      </c>
      <c r="B105" s="15" t="s">
        <v>329</v>
      </c>
      <c r="C105" s="15">
        <v>5008</v>
      </c>
      <c r="D105" s="15">
        <v>390000</v>
      </c>
      <c r="E105" s="15" t="s">
        <v>414</v>
      </c>
      <c r="F105" s="15">
        <v>275148</v>
      </c>
      <c r="G105" s="15" t="s">
        <v>111</v>
      </c>
      <c r="H105" s="15">
        <v>375.88</v>
      </c>
      <c r="I105" s="30">
        <v>135.02000000000001</v>
      </c>
      <c r="J105" s="30">
        <v>33.76</v>
      </c>
      <c r="K105" s="15">
        <v>8.98</v>
      </c>
      <c r="L105" s="15">
        <v>1</v>
      </c>
      <c r="M105" s="15" t="str">
        <f t="shared" si="2"/>
        <v>comercial mexicana s.a.de c.v.</v>
      </c>
      <c r="N105" s="15" t="str">
        <f t="shared" si="3"/>
        <v>390000COMERCIAL MEXICANA S.A.DE C.V.</v>
      </c>
    </row>
    <row r="106" spans="1:14" x14ac:dyDescent="0.2">
      <c r="A106" s="15">
        <v>30</v>
      </c>
      <c r="B106" s="15" t="s">
        <v>329</v>
      </c>
      <c r="C106" s="15">
        <v>5008</v>
      </c>
      <c r="D106" s="15">
        <v>390000</v>
      </c>
      <c r="E106" s="15" t="s">
        <v>414</v>
      </c>
      <c r="F106" s="15">
        <v>275149</v>
      </c>
      <c r="G106" s="15" t="s">
        <v>111</v>
      </c>
      <c r="H106" s="15">
        <v>375.88</v>
      </c>
      <c r="I106" s="30">
        <v>135.02000000000001</v>
      </c>
      <c r="J106" s="30">
        <v>33.76</v>
      </c>
      <c r="K106" s="15">
        <v>8.98</v>
      </c>
      <c r="L106" s="15">
        <v>1</v>
      </c>
      <c r="M106" s="15" t="str">
        <f t="shared" si="2"/>
        <v>comercial mexicana s.a.de c.v.</v>
      </c>
      <c r="N106" s="15" t="str">
        <f t="shared" si="3"/>
        <v>390000COMERCIAL MEXICANA S.A.DE C.V.</v>
      </c>
    </row>
    <row r="107" spans="1:14" x14ac:dyDescent="0.2">
      <c r="A107" s="15">
        <v>30</v>
      </c>
      <c r="B107" s="15" t="s">
        <v>329</v>
      </c>
      <c r="C107" s="15">
        <v>5008</v>
      </c>
      <c r="D107" s="15">
        <v>390000</v>
      </c>
      <c r="E107" s="15" t="s">
        <v>414</v>
      </c>
      <c r="F107" s="15">
        <v>275158</v>
      </c>
      <c r="G107" s="15" t="s">
        <v>111</v>
      </c>
      <c r="H107" s="15">
        <v>375.88</v>
      </c>
      <c r="I107" s="30">
        <v>135.02000000000001</v>
      </c>
      <c r="J107" s="30">
        <v>33.76</v>
      </c>
      <c r="K107" s="15">
        <v>8.98</v>
      </c>
      <c r="L107" s="15">
        <v>1</v>
      </c>
      <c r="M107" s="15" t="str">
        <f t="shared" si="2"/>
        <v>comercial mexicana s.a.de c.v.</v>
      </c>
      <c r="N107" s="15" t="str">
        <f t="shared" si="3"/>
        <v>390000COMERCIAL MEXICANA S.A.DE C.V.</v>
      </c>
    </row>
    <row r="108" spans="1:14" x14ac:dyDescent="0.2">
      <c r="A108" s="15">
        <v>30</v>
      </c>
      <c r="B108" s="15" t="s">
        <v>329</v>
      </c>
      <c r="C108" s="15">
        <v>5008</v>
      </c>
      <c r="D108" s="15">
        <v>390000</v>
      </c>
      <c r="E108" s="15" t="s">
        <v>414</v>
      </c>
      <c r="F108" s="15">
        <v>275159</v>
      </c>
      <c r="G108" s="15" t="s">
        <v>111</v>
      </c>
      <c r="H108" s="15">
        <v>375.88</v>
      </c>
      <c r="I108" s="30">
        <v>135.02000000000001</v>
      </c>
      <c r="J108" s="30">
        <v>33.76</v>
      </c>
      <c r="K108" s="15">
        <v>8.98</v>
      </c>
      <c r="L108" s="15">
        <v>1</v>
      </c>
      <c r="M108" s="15" t="str">
        <f t="shared" si="2"/>
        <v>comercial mexicana s.a.de c.v.</v>
      </c>
      <c r="N108" s="15" t="str">
        <f t="shared" si="3"/>
        <v>390000COMERCIAL MEXICANA S.A.DE C.V.</v>
      </c>
    </row>
    <row r="109" spans="1:14" x14ac:dyDescent="0.2">
      <c r="A109" s="15">
        <v>30</v>
      </c>
      <c r="B109" s="15" t="s">
        <v>329</v>
      </c>
      <c r="C109" s="15">
        <v>5008</v>
      </c>
      <c r="D109" s="15">
        <v>390000</v>
      </c>
      <c r="E109" s="15" t="s">
        <v>414</v>
      </c>
      <c r="F109" s="15">
        <v>275173</v>
      </c>
      <c r="G109" s="15" t="s">
        <v>111</v>
      </c>
      <c r="H109" s="15">
        <v>375.88</v>
      </c>
      <c r="I109" s="30">
        <v>135.02000000000001</v>
      </c>
      <c r="J109" s="30">
        <v>33.76</v>
      </c>
      <c r="K109" s="15">
        <v>8.98</v>
      </c>
      <c r="L109" s="15">
        <v>1</v>
      </c>
      <c r="M109" s="15" t="str">
        <f t="shared" si="2"/>
        <v>comercial mexicana s.a.de c.v.</v>
      </c>
      <c r="N109" s="15" t="str">
        <f t="shared" si="3"/>
        <v>390000COMERCIAL MEXICANA S.A.DE C.V.</v>
      </c>
    </row>
    <row r="110" spans="1:14" x14ac:dyDescent="0.2">
      <c r="A110" s="15">
        <v>30</v>
      </c>
      <c r="B110" s="15" t="s">
        <v>329</v>
      </c>
      <c r="C110" s="15">
        <v>5008</v>
      </c>
      <c r="D110" s="15">
        <v>390000</v>
      </c>
      <c r="E110" s="15" t="s">
        <v>414</v>
      </c>
      <c r="F110" s="15">
        <v>275174</v>
      </c>
      <c r="G110" s="15" t="s">
        <v>111</v>
      </c>
      <c r="H110" s="15">
        <v>375.88</v>
      </c>
      <c r="I110" s="30">
        <v>135.02000000000001</v>
      </c>
      <c r="J110" s="30">
        <v>33.76</v>
      </c>
      <c r="K110" s="15">
        <v>8.98</v>
      </c>
      <c r="L110" s="15">
        <v>1</v>
      </c>
      <c r="M110" s="15" t="str">
        <f t="shared" si="2"/>
        <v>comercial mexicana s.a.de c.v.</v>
      </c>
      <c r="N110" s="15" t="str">
        <f t="shared" si="3"/>
        <v>390000COMERCIAL MEXICANA S.A.DE C.V.</v>
      </c>
    </row>
    <row r="111" spans="1:14" x14ac:dyDescent="0.2">
      <c r="A111" s="15">
        <v>30</v>
      </c>
      <c r="B111" s="15" t="s">
        <v>329</v>
      </c>
      <c r="C111" s="15">
        <v>5008</v>
      </c>
      <c r="D111" s="15">
        <v>390000</v>
      </c>
      <c r="E111" s="15" t="s">
        <v>414</v>
      </c>
      <c r="F111" s="15">
        <v>275199</v>
      </c>
      <c r="G111" s="15" t="s">
        <v>111</v>
      </c>
      <c r="H111" s="15">
        <v>375.88</v>
      </c>
      <c r="I111" s="30">
        <v>135.02000000000001</v>
      </c>
      <c r="J111" s="30">
        <v>33.76</v>
      </c>
      <c r="K111" s="15">
        <v>8.98</v>
      </c>
      <c r="L111" s="15">
        <v>1</v>
      </c>
      <c r="M111" s="15" t="str">
        <f t="shared" si="2"/>
        <v>comercial mexicana s.a.de c.v.</v>
      </c>
      <c r="N111" s="15" t="str">
        <f t="shared" si="3"/>
        <v>390000COMERCIAL MEXICANA S.A.DE C.V.</v>
      </c>
    </row>
    <row r="112" spans="1:14" x14ac:dyDescent="0.2">
      <c r="A112" s="15">
        <v>30</v>
      </c>
      <c r="B112" s="15" t="s">
        <v>329</v>
      </c>
      <c r="C112" s="15">
        <v>5008</v>
      </c>
      <c r="D112" s="15">
        <v>390000</v>
      </c>
      <c r="E112" s="15" t="s">
        <v>414</v>
      </c>
      <c r="F112" s="15">
        <v>275440</v>
      </c>
      <c r="G112" s="15" t="s">
        <v>111</v>
      </c>
      <c r="H112" s="15">
        <v>375.88</v>
      </c>
      <c r="I112" s="30">
        <v>135.02000000000001</v>
      </c>
      <c r="J112" s="30">
        <v>33.76</v>
      </c>
      <c r="K112" s="15">
        <v>8.98</v>
      </c>
      <c r="L112" s="15">
        <v>1</v>
      </c>
      <c r="M112" s="15" t="str">
        <f t="shared" si="2"/>
        <v>comercial mexicana s.a.de c.v.</v>
      </c>
      <c r="N112" s="15" t="str">
        <f t="shared" si="3"/>
        <v>390000COMERCIAL MEXICANA S.A.DE C.V.</v>
      </c>
    </row>
    <row r="113" spans="1:14" x14ac:dyDescent="0.2">
      <c r="A113" s="15">
        <v>30</v>
      </c>
      <c r="B113" s="15" t="s">
        <v>329</v>
      </c>
      <c r="C113" s="15">
        <v>5008</v>
      </c>
      <c r="D113" s="15">
        <v>390000</v>
      </c>
      <c r="E113" s="15" t="s">
        <v>414</v>
      </c>
      <c r="F113" s="15">
        <v>275441</v>
      </c>
      <c r="G113" s="15" t="s">
        <v>111</v>
      </c>
      <c r="H113" s="15">
        <v>375.88</v>
      </c>
      <c r="I113" s="30">
        <v>135.02000000000001</v>
      </c>
      <c r="J113" s="30">
        <v>33.76</v>
      </c>
      <c r="K113" s="15">
        <v>8.98</v>
      </c>
      <c r="L113" s="15">
        <v>1</v>
      </c>
      <c r="M113" s="15" t="str">
        <f t="shared" si="2"/>
        <v>comercial mexicana s.a.de c.v.</v>
      </c>
      <c r="N113" s="15" t="str">
        <f t="shared" si="3"/>
        <v>390000COMERCIAL MEXICANA S.A.DE C.V.</v>
      </c>
    </row>
    <row r="114" spans="1:14" x14ac:dyDescent="0.2">
      <c r="A114" s="15">
        <v>30</v>
      </c>
      <c r="B114" s="15" t="s">
        <v>329</v>
      </c>
      <c r="C114" s="15">
        <v>5008</v>
      </c>
      <c r="D114" s="15">
        <v>390000</v>
      </c>
      <c r="E114" s="15" t="s">
        <v>414</v>
      </c>
      <c r="F114" s="15">
        <v>275816</v>
      </c>
      <c r="G114" s="15" t="s">
        <v>111</v>
      </c>
      <c r="H114" s="15">
        <v>375.88</v>
      </c>
      <c r="I114" s="30">
        <v>135.02000000000001</v>
      </c>
      <c r="J114" s="30">
        <v>33.76</v>
      </c>
      <c r="K114" s="15">
        <v>8.98</v>
      </c>
      <c r="L114" s="15">
        <v>1</v>
      </c>
      <c r="M114" s="15" t="str">
        <f t="shared" si="2"/>
        <v>comercial mexicana s.a.de c.v.</v>
      </c>
      <c r="N114" s="15" t="str">
        <f t="shared" si="3"/>
        <v>390000COMERCIAL MEXICANA S.A.DE C.V.</v>
      </c>
    </row>
    <row r="115" spans="1:14" x14ac:dyDescent="0.2">
      <c r="A115" s="15">
        <v>30</v>
      </c>
      <c r="B115" s="15" t="s">
        <v>329</v>
      </c>
      <c r="C115" s="15">
        <v>5008</v>
      </c>
      <c r="D115" s="15">
        <v>390000</v>
      </c>
      <c r="E115" s="15" t="s">
        <v>414</v>
      </c>
      <c r="F115" s="15">
        <v>275833</v>
      </c>
      <c r="G115" s="15" t="s">
        <v>111</v>
      </c>
      <c r="H115" s="15">
        <v>375.88</v>
      </c>
      <c r="I115" s="30">
        <v>135.02000000000001</v>
      </c>
      <c r="J115" s="30">
        <v>33.76</v>
      </c>
      <c r="K115" s="15">
        <v>8.98</v>
      </c>
      <c r="L115" s="15">
        <v>1</v>
      </c>
      <c r="M115" s="15" t="str">
        <f t="shared" si="2"/>
        <v>comercial mexicana s.a.de c.v.</v>
      </c>
      <c r="N115" s="15" t="str">
        <f t="shared" si="3"/>
        <v>390000COMERCIAL MEXICANA S.A.DE C.V.</v>
      </c>
    </row>
    <row r="116" spans="1:14" x14ac:dyDescent="0.2">
      <c r="A116" s="15">
        <v>30</v>
      </c>
      <c r="B116" s="15" t="s">
        <v>329</v>
      </c>
      <c r="C116" s="15">
        <v>5008</v>
      </c>
      <c r="D116" s="15">
        <v>390000</v>
      </c>
      <c r="E116" s="15" t="s">
        <v>414</v>
      </c>
      <c r="F116" s="15">
        <v>275842</v>
      </c>
      <c r="G116" s="15" t="s">
        <v>111</v>
      </c>
      <c r="H116" s="15">
        <v>375.88</v>
      </c>
      <c r="I116" s="30">
        <v>135.02000000000001</v>
      </c>
      <c r="J116" s="30">
        <v>33.76</v>
      </c>
      <c r="K116" s="15">
        <v>8.98</v>
      </c>
      <c r="L116" s="15">
        <v>1</v>
      </c>
      <c r="M116" s="15" t="str">
        <f t="shared" si="2"/>
        <v>comercial mexicana s.a.de c.v.</v>
      </c>
      <c r="N116" s="15" t="str">
        <f t="shared" si="3"/>
        <v>390000COMERCIAL MEXICANA S.A.DE C.V.</v>
      </c>
    </row>
    <row r="117" spans="1:14" x14ac:dyDescent="0.2">
      <c r="A117" s="15">
        <v>30</v>
      </c>
      <c r="B117" s="15" t="s">
        <v>329</v>
      </c>
      <c r="C117" s="15">
        <v>5008</v>
      </c>
      <c r="D117" s="15">
        <v>390000</v>
      </c>
      <c r="E117" s="15" t="s">
        <v>414</v>
      </c>
      <c r="F117" s="15">
        <v>275854</v>
      </c>
      <c r="G117" s="15" t="s">
        <v>111</v>
      </c>
      <c r="H117" s="15">
        <v>375.88</v>
      </c>
      <c r="I117" s="30">
        <v>135.02000000000001</v>
      </c>
      <c r="J117" s="30">
        <v>33.76</v>
      </c>
      <c r="K117" s="15">
        <v>8.98</v>
      </c>
      <c r="L117" s="15">
        <v>1</v>
      </c>
      <c r="M117" s="15" t="str">
        <f t="shared" si="2"/>
        <v>comercial mexicana s.a.de c.v.</v>
      </c>
      <c r="N117" s="15" t="str">
        <f t="shared" si="3"/>
        <v>390000COMERCIAL MEXICANA S.A.DE C.V.</v>
      </c>
    </row>
    <row r="118" spans="1:14" x14ac:dyDescent="0.2">
      <c r="A118" s="15">
        <v>30</v>
      </c>
      <c r="B118" s="15" t="s">
        <v>329</v>
      </c>
      <c r="C118" s="15">
        <v>5008</v>
      </c>
      <c r="D118" s="15">
        <v>390000</v>
      </c>
      <c r="E118" s="15" t="s">
        <v>414</v>
      </c>
      <c r="F118" s="15">
        <v>275956</v>
      </c>
      <c r="G118" s="15" t="s">
        <v>111</v>
      </c>
      <c r="H118" s="15">
        <v>5224.7299999999996</v>
      </c>
      <c r="I118" s="30">
        <v>135.02000000000001</v>
      </c>
      <c r="J118" s="30">
        <v>33.76</v>
      </c>
      <c r="K118" s="15">
        <v>0.65</v>
      </c>
      <c r="L118" s="15">
        <v>1</v>
      </c>
      <c r="M118" s="15" t="str">
        <f t="shared" si="2"/>
        <v>comercial mexicana s.a.de c.v.</v>
      </c>
      <c r="N118" s="15" t="str">
        <f t="shared" si="3"/>
        <v>390000COMERCIAL MEXICANA S.A.DE C.V.</v>
      </c>
    </row>
    <row r="119" spans="1:14" x14ac:dyDescent="0.2">
      <c r="A119" s="15">
        <v>30</v>
      </c>
      <c r="B119" s="15" t="s">
        <v>329</v>
      </c>
      <c r="C119" s="15">
        <v>5008</v>
      </c>
      <c r="D119" s="15">
        <v>390000</v>
      </c>
      <c r="E119" s="15" t="s">
        <v>414</v>
      </c>
      <c r="F119" s="15">
        <v>276291</v>
      </c>
      <c r="G119" s="15" t="s">
        <v>111</v>
      </c>
      <c r="H119" s="15">
        <v>20610.939999999999</v>
      </c>
      <c r="I119" s="30">
        <v>135.02000000000001</v>
      </c>
      <c r="J119" s="30">
        <v>33.76</v>
      </c>
      <c r="K119" s="15">
        <v>0.16</v>
      </c>
      <c r="L119" s="15">
        <v>1</v>
      </c>
      <c r="M119" s="15" t="str">
        <f t="shared" si="2"/>
        <v>comercial mexicana s.a.de c.v.</v>
      </c>
      <c r="N119" s="15" t="str">
        <f t="shared" si="3"/>
        <v>390000COMERCIAL MEXICANA S.A.DE C.V.</v>
      </c>
    </row>
    <row r="120" spans="1:14" x14ac:dyDescent="0.2">
      <c r="A120" s="15">
        <v>30</v>
      </c>
      <c r="B120" s="15" t="s">
        <v>329</v>
      </c>
      <c r="C120" s="15">
        <v>5008</v>
      </c>
      <c r="D120" s="15">
        <v>390000</v>
      </c>
      <c r="E120" s="15" t="s">
        <v>414</v>
      </c>
      <c r="F120" s="15">
        <v>276418</v>
      </c>
      <c r="G120" s="15" t="s">
        <v>111</v>
      </c>
      <c r="H120" s="15">
        <v>9771.69</v>
      </c>
      <c r="I120" s="30">
        <v>135.02000000000001</v>
      </c>
      <c r="J120" s="30">
        <v>33.76</v>
      </c>
      <c r="K120" s="15">
        <v>0.35</v>
      </c>
      <c r="L120" s="15">
        <v>1</v>
      </c>
      <c r="M120" s="15" t="str">
        <f t="shared" si="2"/>
        <v>comercial mexicana s.a.de c.v.</v>
      </c>
      <c r="N120" s="15" t="str">
        <f t="shared" si="3"/>
        <v>390000COMERCIAL MEXICANA S.A.DE C.V.</v>
      </c>
    </row>
    <row r="121" spans="1:14" x14ac:dyDescent="0.2">
      <c r="A121" s="15">
        <v>30</v>
      </c>
      <c r="B121" s="15" t="s">
        <v>329</v>
      </c>
      <c r="C121" s="15">
        <v>5008</v>
      </c>
      <c r="D121" s="15">
        <v>390000</v>
      </c>
      <c r="E121" s="15" t="s">
        <v>414</v>
      </c>
      <c r="F121" s="15">
        <v>276425</v>
      </c>
      <c r="G121" s="15" t="s">
        <v>111</v>
      </c>
      <c r="H121" s="15">
        <v>3209.16</v>
      </c>
      <c r="I121" s="30">
        <v>135.02000000000001</v>
      </c>
      <c r="J121" s="30">
        <v>33.76</v>
      </c>
      <c r="K121" s="15">
        <v>1.05</v>
      </c>
      <c r="L121" s="15">
        <v>1</v>
      </c>
      <c r="M121" s="15" t="str">
        <f t="shared" si="2"/>
        <v>comercial mexicana s.a.de c.v.</v>
      </c>
      <c r="N121" s="15" t="str">
        <f t="shared" si="3"/>
        <v>390000COMERCIAL MEXICANA S.A.DE C.V.</v>
      </c>
    </row>
    <row r="122" spans="1:14" x14ac:dyDescent="0.2">
      <c r="A122" s="15">
        <v>30</v>
      </c>
      <c r="B122" s="15" t="s">
        <v>329</v>
      </c>
      <c r="C122" s="15">
        <v>5008</v>
      </c>
      <c r="D122" s="15">
        <v>390000</v>
      </c>
      <c r="E122" s="15" t="s">
        <v>414</v>
      </c>
      <c r="F122" s="15">
        <v>276700</v>
      </c>
      <c r="G122" s="15" t="s">
        <v>111</v>
      </c>
      <c r="H122" s="15">
        <v>13226.25</v>
      </c>
      <c r="I122" s="30">
        <v>135.02000000000001</v>
      </c>
      <c r="J122" s="30">
        <v>33.76</v>
      </c>
      <c r="K122" s="15">
        <v>0.26</v>
      </c>
      <c r="L122" s="15">
        <v>1</v>
      </c>
      <c r="M122" s="15" t="str">
        <f t="shared" si="2"/>
        <v>comercial mexicana s.a.de c.v.</v>
      </c>
      <c r="N122" s="15" t="str">
        <f t="shared" si="3"/>
        <v>390000COMERCIAL MEXICANA S.A.DE C.V.</v>
      </c>
    </row>
    <row r="123" spans="1:14" x14ac:dyDescent="0.2">
      <c r="A123" s="15">
        <v>30</v>
      </c>
      <c r="B123" s="15" t="s">
        <v>329</v>
      </c>
      <c r="C123" s="15">
        <v>5008</v>
      </c>
      <c r="D123" s="15">
        <v>390000</v>
      </c>
      <c r="E123" s="15" t="s">
        <v>414</v>
      </c>
      <c r="F123" s="15">
        <v>277043</v>
      </c>
      <c r="G123" s="15" t="s">
        <v>111</v>
      </c>
      <c r="H123" s="15">
        <v>18119.560000000001</v>
      </c>
      <c r="I123" s="30">
        <v>135.02000000000001</v>
      </c>
      <c r="J123" s="30">
        <v>33.76</v>
      </c>
      <c r="K123" s="15">
        <v>0.19</v>
      </c>
      <c r="L123" s="15">
        <v>1</v>
      </c>
      <c r="M123" s="15" t="str">
        <f t="shared" si="2"/>
        <v>comercial mexicana s.a.de c.v.</v>
      </c>
      <c r="N123" s="15" t="str">
        <f t="shared" si="3"/>
        <v>390000COMERCIAL MEXICANA S.A.DE C.V.</v>
      </c>
    </row>
    <row r="124" spans="1:14" x14ac:dyDescent="0.2">
      <c r="A124" s="15">
        <v>30</v>
      </c>
      <c r="B124" s="15" t="s">
        <v>329</v>
      </c>
      <c r="C124" s="15">
        <v>5008</v>
      </c>
      <c r="D124" s="15">
        <v>390000</v>
      </c>
      <c r="E124" s="15" t="s">
        <v>414</v>
      </c>
      <c r="F124" s="15">
        <v>277972</v>
      </c>
      <c r="G124" s="15" t="s">
        <v>111</v>
      </c>
      <c r="H124" s="15">
        <v>19171.080000000002</v>
      </c>
      <c r="I124" s="30">
        <v>135.02000000000001</v>
      </c>
      <c r="J124" s="30">
        <v>33.76</v>
      </c>
      <c r="K124" s="15">
        <v>0.18</v>
      </c>
      <c r="L124" s="15">
        <v>1</v>
      </c>
      <c r="M124" s="15" t="str">
        <f t="shared" si="2"/>
        <v>comercial mexicana s.a.de c.v.</v>
      </c>
      <c r="N124" s="15" t="str">
        <f t="shared" si="3"/>
        <v>390000COMERCIAL MEXICANA S.A.DE C.V.</v>
      </c>
    </row>
    <row r="125" spans="1:14" x14ac:dyDescent="0.2">
      <c r="A125" s="15">
        <v>30</v>
      </c>
      <c r="B125" s="15" t="s">
        <v>329</v>
      </c>
      <c r="C125" s="15">
        <v>5008</v>
      </c>
      <c r="D125" s="15">
        <v>390000</v>
      </c>
      <c r="E125" s="15" t="s">
        <v>414</v>
      </c>
      <c r="F125" s="15">
        <v>278004</v>
      </c>
      <c r="G125" s="15" t="s">
        <v>111</v>
      </c>
      <c r="H125" s="15">
        <v>17871.36</v>
      </c>
      <c r="I125" s="30">
        <v>135.02000000000001</v>
      </c>
      <c r="J125" s="30">
        <v>33.76</v>
      </c>
      <c r="K125" s="15">
        <v>0.19</v>
      </c>
      <c r="L125" s="15">
        <v>1</v>
      </c>
      <c r="M125" s="15" t="str">
        <f t="shared" si="2"/>
        <v>comercial mexicana s.a.de c.v.</v>
      </c>
      <c r="N125" s="15" t="str">
        <f t="shared" si="3"/>
        <v>390000COMERCIAL MEXICANA S.A.DE C.V.</v>
      </c>
    </row>
    <row r="126" spans="1:14" x14ac:dyDescent="0.2">
      <c r="A126" s="15">
        <v>30</v>
      </c>
      <c r="B126" s="15" t="s">
        <v>329</v>
      </c>
      <c r="C126" s="15">
        <v>5008</v>
      </c>
      <c r="D126" s="15">
        <v>390000</v>
      </c>
      <c r="E126" s="15" t="s">
        <v>414</v>
      </c>
      <c r="F126" s="15">
        <v>278189</v>
      </c>
      <c r="G126" s="15" t="s">
        <v>111</v>
      </c>
      <c r="H126" s="15">
        <v>28335.25</v>
      </c>
      <c r="I126" s="30">
        <v>135.02000000000001</v>
      </c>
      <c r="J126" s="30">
        <v>38.97</v>
      </c>
      <c r="K126" s="15">
        <v>0.14000000000000001</v>
      </c>
      <c r="L126" s="15">
        <v>1</v>
      </c>
      <c r="M126" s="15" t="str">
        <f t="shared" si="2"/>
        <v>comercial mexicana s.a.de c.v.</v>
      </c>
      <c r="N126" s="15" t="str">
        <f t="shared" si="3"/>
        <v>390000COMERCIAL MEXICANA S.A.DE C.V.</v>
      </c>
    </row>
    <row r="127" spans="1:14" x14ac:dyDescent="0.2">
      <c r="A127" s="15">
        <v>30</v>
      </c>
      <c r="B127" s="15" t="s">
        <v>329</v>
      </c>
      <c r="C127" s="15">
        <v>5008</v>
      </c>
      <c r="D127" s="15">
        <v>390002</v>
      </c>
      <c r="E127" s="15" t="s">
        <v>415</v>
      </c>
      <c r="F127" s="15">
        <v>275047</v>
      </c>
      <c r="G127" s="15" t="s">
        <v>111</v>
      </c>
      <c r="H127" s="15">
        <v>2460.34</v>
      </c>
      <c r="I127" s="30">
        <v>135.02000000000001</v>
      </c>
      <c r="J127" s="30">
        <v>38.97</v>
      </c>
      <c r="K127" s="15">
        <v>1.58</v>
      </c>
      <c r="L127" s="15">
        <v>1</v>
      </c>
      <c r="M127" s="15" t="str">
        <f t="shared" si="2"/>
        <v>comexa suc insurgentes</v>
      </c>
      <c r="N127" s="15" t="str">
        <f t="shared" si="3"/>
        <v>390002COMEXA SUC INSURGENTES</v>
      </c>
    </row>
    <row r="128" spans="1:14" x14ac:dyDescent="0.2">
      <c r="A128" s="15">
        <v>30</v>
      </c>
      <c r="B128" s="15" t="s">
        <v>329</v>
      </c>
      <c r="C128" s="15">
        <v>5008</v>
      </c>
      <c r="D128" s="15">
        <v>390003</v>
      </c>
      <c r="E128" s="15" t="s">
        <v>416</v>
      </c>
      <c r="F128" s="15">
        <v>275225</v>
      </c>
      <c r="G128" s="15" t="s">
        <v>111</v>
      </c>
      <c r="H128" s="15">
        <v>2483.23</v>
      </c>
      <c r="I128" s="30">
        <v>135.02000000000001</v>
      </c>
      <c r="J128" s="30">
        <v>38.97</v>
      </c>
      <c r="K128" s="15">
        <v>1.57</v>
      </c>
      <c r="L128" s="15">
        <v>1</v>
      </c>
      <c r="M128" s="15" t="str">
        <f t="shared" si="2"/>
        <v>comexa suc asturias</v>
      </c>
      <c r="N128" s="15" t="str">
        <f t="shared" si="3"/>
        <v>390003COMEXA SUC ASTURIAS</v>
      </c>
    </row>
    <row r="129" spans="1:14" x14ac:dyDescent="0.2">
      <c r="A129" s="15">
        <v>30</v>
      </c>
      <c r="B129" s="15" t="s">
        <v>329</v>
      </c>
      <c r="C129" s="15">
        <v>5008</v>
      </c>
      <c r="D129" s="15">
        <v>390022</v>
      </c>
      <c r="E129" s="15" t="s">
        <v>423</v>
      </c>
      <c r="F129" s="15">
        <v>275130</v>
      </c>
      <c r="G129" s="15" t="s">
        <v>111</v>
      </c>
      <c r="H129" s="15">
        <v>9944.7999999999993</v>
      </c>
      <c r="I129" s="30">
        <v>135.02000000000001</v>
      </c>
      <c r="J129" s="30">
        <v>38.97</v>
      </c>
      <c r="K129" s="15">
        <v>0.39</v>
      </c>
      <c r="L129" s="15">
        <v>1</v>
      </c>
      <c r="M129" s="15" t="str">
        <f t="shared" si="2"/>
        <v>comexa suc.satelite</v>
      </c>
      <c r="N129" s="15" t="str">
        <f t="shared" si="3"/>
        <v>390022COMEXA SUC.SATELITE</v>
      </c>
    </row>
    <row r="130" spans="1:14" x14ac:dyDescent="0.2">
      <c r="A130" s="15">
        <v>30</v>
      </c>
      <c r="B130" s="15" t="s">
        <v>329</v>
      </c>
      <c r="C130" s="15">
        <v>5008</v>
      </c>
      <c r="D130" s="15">
        <v>390030</v>
      </c>
      <c r="E130" s="15" t="s">
        <v>425</v>
      </c>
      <c r="F130" s="15">
        <v>275460</v>
      </c>
      <c r="G130" s="15" t="s">
        <v>111</v>
      </c>
      <c r="H130" s="15">
        <v>8590.6</v>
      </c>
      <c r="I130" s="30">
        <v>135.02000000000001</v>
      </c>
      <c r="J130" s="30">
        <v>38.97</v>
      </c>
      <c r="K130" s="15">
        <v>0.45</v>
      </c>
      <c r="L130" s="15">
        <v>1</v>
      </c>
      <c r="M130" s="15" t="str">
        <f t="shared" si="2"/>
        <v>comexa suc aragon</v>
      </c>
      <c r="N130" s="15" t="str">
        <f t="shared" si="3"/>
        <v>390030COMEXA SUC ARAGON</v>
      </c>
    </row>
    <row r="131" spans="1:14" x14ac:dyDescent="0.2">
      <c r="A131" s="15">
        <v>30</v>
      </c>
      <c r="B131" s="15" t="s">
        <v>329</v>
      </c>
      <c r="C131" s="15">
        <v>5008</v>
      </c>
      <c r="D131" s="15">
        <v>390061</v>
      </c>
      <c r="E131" s="15" t="s">
        <v>432</v>
      </c>
      <c r="F131" s="15">
        <v>275083</v>
      </c>
      <c r="G131" s="15" t="s">
        <v>111</v>
      </c>
      <c r="H131" s="15">
        <v>14100.79</v>
      </c>
      <c r="I131" s="30">
        <v>135.02000000000001</v>
      </c>
      <c r="J131" s="30">
        <v>38.97</v>
      </c>
      <c r="K131" s="15">
        <v>0.28000000000000003</v>
      </c>
      <c r="L131" s="15">
        <v>1</v>
      </c>
      <c r="M131" s="15" t="str">
        <f t="shared" si="2"/>
        <v>comexa suc cuernavaca ii</v>
      </c>
      <c r="N131" s="15" t="str">
        <f t="shared" si="3"/>
        <v>390061COMEXA SUC CUERNAVACA II</v>
      </c>
    </row>
    <row r="132" spans="1:14" x14ac:dyDescent="0.2">
      <c r="A132" s="15">
        <v>30</v>
      </c>
      <c r="B132" s="15" t="s">
        <v>329</v>
      </c>
      <c r="C132" s="15">
        <v>5008</v>
      </c>
      <c r="D132" s="15">
        <v>390103</v>
      </c>
      <c r="E132" s="15" t="s">
        <v>438</v>
      </c>
      <c r="F132" s="15">
        <v>275204</v>
      </c>
      <c r="G132" s="15" t="s">
        <v>111</v>
      </c>
      <c r="H132" s="15">
        <v>15935.45</v>
      </c>
      <c r="I132" s="30">
        <v>135.02000000000001</v>
      </c>
      <c r="J132" s="30">
        <v>38.97</v>
      </c>
      <c r="K132" s="15">
        <v>0.24</v>
      </c>
      <c r="L132" s="15">
        <v>1</v>
      </c>
      <c r="M132" s="15" t="str">
        <f t="shared" si="2"/>
        <v>comexa suc pachuca</v>
      </c>
      <c r="N132" s="15" t="str">
        <f t="shared" si="3"/>
        <v>390103COMEXA SUC PACHUCA</v>
      </c>
    </row>
    <row r="133" spans="1:14" x14ac:dyDescent="0.2">
      <c r="A133" s="15">
        <v>30</v>
      </c>
      <c r="B133" s="15" t="s">
        <v>329</v>
      </c>
      <c r="C133" s="15">
        <v>5008</v>
      </c>
      <c r="D133" s="15">
        <v>390135</v>
      </c>
      <c r="E133" s="15" t="s">
        <v>443</v>
      </c>
      <c r="F133" s="15">
        <v>275771</v>
      </c>
      <c r="G133" s="15" t="s">
        <v>111</v>
      </c>
      <c r="H133" s="15">
        <v>7157.3</v>
      </c>
      <c r="I133" s="30">
        <v>135.02000000000001</v>
      </c>
      <c r="J133" s="30">
        <v>38.97</v>
      </c>
      <c r="K133" s="15">
        <v>0.54</v>
      </c>
      <c r="L133" s="15">
        <v>1</v>
      </c>
      <c r="M133" s="15" t="str">
        <f t="shared" si="2"/>
        <v>comexa suc. cuautla ii</v>
      </c>
      <c r="N133" s="15" t="str">
        <f t="shared" si="3"/>
        <v>390135COMEXA SUC. CUAUTLA II</v>
      </c>
    </row>
    <row r="134" spans="1:14" x14ac:dyDescent="0.2">
      <c r="A134" s="15">
        <v>30</v>
      </c>
      <c r="B134" s="15" t="s">
        <v>329</v>
      </c>
      <c r="C134" s="15">
        <v>5008</v>
      </c>
      <c r="D134" s="15">
        <v>392016</v>
      </c>
      <c r="E134" s="15" t="s">
        <v>452</v>
      </c>
      <c r="F134" s="15">
        <v>275224</v>
      </c>
      <c r="G134" s="15" t="s">
        <v>111</v>
      </c>
      <c r="H134" s="15">
        <v>3593.6</v>
      </c>
      <c r="I134" s="30">
        <v>135.02000000000001</v>
      </c>
      <c r="J134" s="30">
        <v>38.97</v>
      </c>
      <c r="K134" s="15">
        <v>1.08</v>
      </c>
      <c r="L134" s="15">
        <v>1</v>
      </c>
      <c r="M134" s="15" t="str">
        <f t="shared" si="2"/>
        <v>comexa suc mixcoac</v>
      </c>
      <c r="N134" s="15" t="str">
        <f t="shared" si="3"/>
        <v>392016COMEXA SUC MIXCOAC</v>
      </c>
    </row>
    <row r="135" spans="1:14" x14ac:dyDescent="0.2">
      <c r="A135" s="15">
        <v>30</v>
      </c>
      <c r="B135" s="15" t="s">
        <v>329</v>
      </c>
      <c r="C135" s="15">
        <v>5008</v>
      </c>
      <c r="D135" s="15">
        <v>392131</v>
      </c>
      <c r="E135" s="15" t="s">
        <v>454</v>
      </c>
      <c r="F135" s="15">
        <v>275206</v>
      </c>
      <c r="G135" s="15" t="s">
        <v>111</v>
      </c>
      <c r="H135" s="15">
        <v>12087.68</v>
      </c>
      <c r="I135" s="30">
        <v>135.02000000000001</v>
      </c>
      <c r="J135" s="30">
        <v>38.97</v>
      </c>
      <c r="K135" s="15">
        <v>0.32</v>
      </c>
      <c r="L135" s="15">
        <v>1</v>
      </c>
      <c r="M135" s="15" t="str">
        <f t="shared" si="2"/>
        <v>mega comexa pza olivar d.l.p.</v>
      </c>
      <c r="N135" s="15" t="str">
        <f t="shared" si="3"/>
        <v>392131MEGA COMEXA PZA OLIVAR D.L.P.</v>
      </c>
    </row>
    <row r="136" spans="1:14" x14ac:dyDescent="0.2">
      <c r="A136" s="15">
        <v>30</v>
      </c>
      <c r="B136" s="15" t="s">
        <v>329</v>
      </c>
      <c r="C136" s="15">
        <v>5008</v>
      </c>
      <c r="D136" s="15">
        <v>393000</v>
      </c>
      <c r="E136" s="15" t="s">
        <v>414</v>
      </c>
      <c r="F136" s="15">
        <v>273963</v>
      </c>
      <c r="G136" s="15" t="s">
        <v>111</v>
      </c>
      <c r="H136" s="15">
        <v>6102.94</v>
      </c>
      <c r="I136" s="30">
        <v>135.02000000000001</v>
      </c>
      <c r="J136" s="30">
        <v>33.76</v>
      </c>
      <c r="K136" s="15">
        <v>0.55000000000000004</v>
      </c>
      <c r="L136" s="15">
        <v>1</v>
      </c>
      <c r="M136" s="15" t="str">
        <f t="shared" si="2"/>
        <v>comercial mexicana s.a.de c.v.</v>
      </c>
      <c r="N136" s="15" t="str">
        <f t="shared" si="3"/>
        <v>393000COMERCIAL MEXICANA S.A.DE C.V.</v>
      </c>
    </row>
    <row r="137" spans="1:14" x14ac:dyDescent="0.2">
      <c r="A137" s="15">
        <v>30</v>
      </c>
      <c r="B137" s="15" t="s">
        <v>329</v>
      </c>
      <c r="C137" s="15">
        <v>5008</v>
      </c>
      <c r="D137" s="15">
        <v>393000</v>
      </c>
      <c r="E137" s="15" t="s">
        <v>414</v>
      </c>
      <c r="F137" s="15">
        <v>275529</v>
      </c>
      <c r="G137" s="15" t="s">
        <v>111</v>
      </c>
      <c r="H137" s="15">
        <v>6968.22</v>
      </c>
      <c r="I137" s="30">
        <v>135.02000000000001</v>
      </c>
      <c r="J137" s="30">
        <v>33.76</v>
      </c>
      <c r="K137" s="15">
        <v>0.48</v>
      </c>
      <c r="L137" s="15">
        <v>1</v>
      </c>
      <c r="M137" s="15" t="str">
        <f t="shared" si="2"/>
        <v>comercial mexicana s.a.de c.v.</v>
      </c>
      <c r="N137" s="15" t="str">
        <f t="shared" si="3"/>
        <v>393000COMERCIAL MEXICANA S.A.DE C.V.</v>
      </c>
    </row>
    <row r="138" spans="1:14" x14ac:dyDescent="0.2">
      <c r="A138" s="15">
        <v>30</v>
      </c>
      <c r="B138" s="15" t="s">
        <v>329</v>
      </c>
      <c r="C138" s="15">
        <v>5008</v>
      </c>
      <c r="D138" s="15">
        <v>393000</v>
      </c>
      <c r="E138" s="15" t="s">
        <v>414</v>
      </c>
      <c r="F138" s="15">
        <v>276717</v>
      </c>
      <c r="G138" s="15" t="s">
        <v>111</v>
      </c>
      <c r="H138" s="15">
        <v>10616.34</v>
      </c>
      <c r="I138" s="30">
        <v>135.02000000000001</v>
      </c>
      <c r="J138" s="30">
        <v>33.76</v>
      </c>
      <c r="K138" s="15">
        <v>0.32</v>
      </c>
      <c r="L138" s="15">
        <v>1</v>
      </c>
      <c r="M138" s="15" t="str">
        <f t="shared" ref="M138:M201" si="4">LOWER(E138)</f>
        <v>comercial mexicana s.a.de c.v.</v>
      </c>
      <c r="N138" s="15" t="str">
        <f t="shared" ref="N138:N201" si="5">_xlfn.CONCAT(D138, E138)</f>
        <v>393000COMERCIAL MEXICANA S.A.DE C.V.</v>
      </c>
    </row>
    <row r="139" spans="1:14" x14ac:dyDescent="0.2">
      <c r="A139" s="15">
        <v>30</v>
      </c>
      <c r="B139" s="15" t="s">
        <v>329</v>
      </c>
      <c r="C139" s="15">
        <v>5008</v>
      </c>
      <c r="D139" s="15">
        <v>393000</v>
      </c>
      <c r="E139" s="15" t="s">
        <v>414</v>
      </c>
      <c r="F139" s="15">
        <v>276787</v>
      </c>
      <c r="G139" s="15" t="s">
        <v>111</v>
      </c>
      <c r="H139" s="15">
        <v>3614.35</v>
      </c>
      <c r="I139" s="30">
        <v>135.02000000000001</v>
      </c>
      <c r="J139" s="30">
        <v>33.76</v>
      </c>
      <c r="K139" s="15">
        <v>0.93</v>
      </c>
      <c r="L139" s="15">
        <v>1</v>
      </c>
      <c r="M139" s="15" t="str">
        <f t="shared" si="4"/>
        <v>comercial mexicana s.a.de c.v.</v>
      </c>
      <c r="N139" s="15" t="str">
        <f t="shared" si="5"/>
        <v>393000COMERCIAL MEXICANA S.A.DE C.V.</v>
      </c>
    </row>
    <row r="140" spans="1:14" x14ac:dyDescent="0.2">
      <c r="A140" s="15">
        <v>30</v>
      </c>
      <c r="B140" s="15" t="s">
        <v>329</v>
      </c>
      <c r="C140" s="15">
        <v>5008</v>
      </c>
      <c r="D140" s="15">
        <v>393000</v>
      </c>
      <c r="E140" s="15" t="s">
        <v>414</v>
      </c>
      <c r="F140" s="15">
        <v>277007</v>
      </c>
      <c r="G140" s="15" t="s">
        <v>111</v>
      </c>
      <c r="H140" s="15">
        <v>21640.27</v>
      </c>
      <c r="I140" s="30">
        <v>135.02000000000001</v>
      </c>
      <c r="J140" s="30">
        <v>33.76</v>
      </c>
      <c r="K140" s="15">
        <v>0.16</v>
      </c>
      <c r="L140" s="15">
        <v>1</v>
      </c>
      <c r="M140" s="15" t="str">
        <f t="shared" si="4"/>
        <v>comercial mexicana s.a.de c.v.</v>
      </c>
      <c r="N140" s="15" t="str">
        <f t="shared" si="5"/>
        <v>393000COMERCIAL MEXICANA S.A.DE C.V.</v>
      </c>
    </row>
    <row r="141" spans="1:14" x14ac:dyDescent="0.2">
      <c r="A141" s="15">
        <v>30</v>
      </c>
      <c r="B141" s="15" t="s">
        <v>329</v>
      </c>
      <c r="C141" s="15">
        <v>5008</v>
      </c>
      <c r="D141" s="15">
        <v>393000</v>
      </c>
      <c r="E141" s="15" t="s">
        <v>414</v>
      </c>
      <c r="F141" s="15">
        <v>277374</v>
      </c>
      <c r="G141" s="15" t="s">
        <v>111</v>
      </c>
      <c r="H141" s="15">
        <v>5245.58</v>
      </c>
      <c r="I141" s="30">
        <v>135.02000000000001</v>
      </c>
      <c r="J141" s="30">
        <v>33.76</v>
      </c>
      <c r="K141" s="15">
        <v>0.64</v>
      </c>
      <c r="L141" s="15">
        <v>1</v>
      </c>
      <c r="M141" s="15" t="str">
        <f t="shared" si="4"/>
        <v>comercial mexicana s.a.de c.v.</v>
      </c>
      <c r="N141" s="15" t="str">
        <f t="shared" si="5"/>
        <v>393000COMERCIAL MEXICANA S.A.DE C.V.</v>
      </c>
    </row>
    <row r="142" spans="1:14" x14ac:dyDescent="0.2">
      <c r="A142" s="15">
        <v>30</v>
      </c>
      <c r="B142" s="15" t="s">
        <v>329</v>
      </c>
      <c r="C142" s="15">
        <v>5008</v>
      </c>
      <c r="D142" s="15">
        <v>393000</v>
      </c>
      <c r="E142" s="15" t="s">
        <v>414</v>
      </c>
      <c r="F142" s="15">
        <v>277990</v>
      </c>
      <c r="G142" s="15" t="s">
        <v>111</v>
      </c>
      <c r="H142" s="15">
        <v>2984.69</v>
      </c>
      <c r="I142" s="30">
        <v>135.02000000000001</v>
      </c>
      <c r="J142" s="30">
        <v>33.76</v>
      </c>
      <c r="K142" s="15">
        <v>1.1299999999999999</v>
      </c>
      <c r="L142" s="15">
        <v>1</v>
      </c>
      <c r="M142" s="15" t="str">
        <f t="shared" si="4"/>
        <v>comercial mexicana s.a.de c.v.</v>
      </c>
      <c r="N142" s="15" t="str">
        <f t="shared" si="5"/>
        <v>393000COMERCIAL MEXICANA S.A.DE C.V.</v>
      </c>
    </row>
    <row r="143" spans="1:14" x14ac:dyDescent="0.2">
      <c r="A143" s="15">
        <v>30</v>
      </c>
      <c r="B143" s="15" t="s">
        <v>329</v>
      </c>
      <c r="C143" s="15">
        <v>5008</v>
      </c>
      <c r="D143" s="15">
        <v>393000</v>
      </c>
      <c r="E143" s="15" t="s">
        <v>414</v>
      </c>
      <c r="F143" s="15">
        <v>278002</v>
      </c>
      <c r="G143" s="15" t="s">
        <v>111</v>
      </c>
      <c r="H143" s="15">
        <v>4886.57</v>
      </c>
      <c r="I143" s="30">
        <v>135.02000000000001</v>
      </c>
      <c r="J143" s="30">
        <v>33.76</v>
      </c>
      <c r="K143" s="15">
        <v>0.69</v>
      </c>
      <c r="L143" s="15">
        <v>1</v>
      </c>
      <c r="M143" s="15" t="str">
        <f t="shared" si="4"/>
        <v>comercial mexicana s.a.de c.v.</v>
      </c>
      <c r="N143" s="15" t="str">
        <f t="shared" si="5"/>
        <v>393000COMERCIAL MEXICANA S.A.DE C.V.</v>
      </c>
    </row>
    <row r="144" spans="1:14" x14ac:dyDescent="0.2">
      <c r="A144" s="15">
        <v>30</v>
      </c>
      <c r="B144" s="15" t="s">
        <v>329</v>
      </c>
      <c r="C144" s="15">
        <v>5008</v>
      </c>
      <c r="D144" s="15">
        <v>393108</v>
      </c>
      <c r="E144" s="15" t="s">
        <v>459</v>
      </c>
      <c r="F144" s="15">
        <v>275232</v>
      </c>
      <c r="G144" s="15" t="s">
        <v>111</v>
      </c>
      <c r="H144" s="15">
        <v>8331.5</v>
      </c>
      <c r="I144" s="30">
        <v>135.02000000000001</v>
      </c>
      <c r="J144" s="30">
        <v>38.97</v>
      </c>
      <c r="K144" s="15">
        <v>0.47</v>
      </c>
      <c r="L144" s="15">
        <v>1</v>
      </c>
      <c r="M144" s="15" t="str">
        <f t="shared" si="4"/>
        <v>bodega comexa suc cuautepec</v>
      </c>
      <c r="N144" s="15" t="str">
        <f t="shared" si="5"/>
        <v>393108BODEGA COMEXA SUC CUAUTEPEC</v>
      </c>
    </row>
    <row r="145" spans="1:14" x14ac:dyDescent="0.2">
      <c r="A145" s="15">
        <v>30</v>
      </c>
      <c r="B145" s="15" t="s">
        <v>329</v>
      </c>
      <c r="C145" s="15">
        <v>5008</v>
      </c>
      <c r="D145" s="15">
        <v>393123</v>
      </c>
      <c r="E145" s="15" t="s">
        <v>463</v>
      </c>
      <c r="F145" s="15">
        <v>274614</v>
      </c>
      <c r="G145" s="15" t="s">
        <v>111</v>
      </c>
      <c r="H145" s="15">
        <v>3346.36</v>
      </c>
      <c r="I145" s="30">
        <v>135.02000000000001</v>
      </c>
      <c r="J145" s="30">
        <v>38.97</v>
      </c>
      <c r="K145" s="15">
        <v>1.1599999999999999</v>
      </c>
      <c r="L145" s="15">
        <v>1</v>
      </c>
      <c r="M145" s="15" t="str">
        <f t="shared" si="4"/>
        <v>bodega comexa suc azcapotzalco</v>
      </c>
      <c r="N145" s="15" t="str">
        <f t="shared" si="5"/>
        <v>393123BODEGA COMEXA SUC AZCAPOTZALCO</v>
      </c>
    </row>
    <row r="146" spans="1:14" x14ac:dyDescent="0.2">
      <c r="A146" s="15">
        <v>30</v>
      </c>
      <c r="B146" s="15" t="s">
        <v>329</v>
      </c>
      <c r="C146" s="15">
        <v>5008</v>
      </c>
      <c r="D146" s="15">
        <v>500000</v>
      </c>
      <c r="E146" s="15" t="s">
        <v>467</v>
      </c>
      <c r="F146" s="15">
        <v>273891</v>
      </c>
      <c r="G146" s="15" t="s">
        <v>331</v>
      </c>
      <c r="H146" s="15">
        <v>19422.03</v>
      </c>
      <c r="I146" s="30">
        <v>175.93</v>
      </c>
      <c r="J146" s="30">
        <v>31.05</v>
      </c>
      <c r="K146" s="15">
        <v>0.16</v>
      </c>
      <c r="L146" s="15">
        <v>1</v>
      </c>
      <c r="M146" s="15" t="str">
        <f t="shared" si="4"/>
        <v>tiendas chedraui s.a. de c.v.</v>
      </c>
      <c r="N146" s="15" t="str">
        <f t="shared" si="5"/>
        <v>500000TIENDAS CHEDRAUI S.A. DE C.V.</v>
      </c>
    </row>
    <row r="147" spans="1:14" x14ac:dyDescent="0.2">
      <c r="A147" s="15">
        <v>30</v>
      </c>
      <c r="B147" s="15" t="s">
        <v>329</v>
      </c>
      <c r="C147" s="15">
        <v>5008</v>
      </c>
      <c r="D147" s="15">
        <v>500000</v>
      </c>
      <c r="E147" s="15" t="s">
        <v>467</v>
      </c>
      <c r="F147" s="15">
        <v>273891</v>
      </c>
      <c r="G147" s="15" t="s">
        <v>332</v>
      </c>
      <c r="H147" s="15">
        <v>19422.03</v>
      </c>
      <c r="I147" s="30">
        <v>175.93</v>
      </c>
      <c r="J147" s="30">
        <v>31.05</v>
      </c>
      <c r="K147" s="15">
        <v>0.16</v>
      </c>
      <c r="L147" s="15">
        <v>1</v>
      </c>
      <c r="M147" s="15" t="str">
        <f t="shared" si="4"/>
        <v>tiendas chedraui s.a. de c.v.</v>
      </c>
      <c r="N147" s="15" t="str">
        <f t="shared" si="5"/>
        <v>500000TIENDAS CHEDRAUI S.A. DE C.V.</v>
      </c>
    </row>
    <row r="148" spans="1:14" x14ac:dyDescent="0.2">
      <c r="A148" s="15">
        <v>30</v>
      </c>
      <c r="B148" s="15" t="s">
        <v>329</v>
      </c>
      <c r="C148" s="15">
        <v>5008</v>
      </c>
      <c r="D148" s="15">
        <v>500000</v>
      </c>
      <c r="E148" s="15" t="s">
        <v>467</v>
      </c>
      <c r="F148" s="15">
        <v>274016</v>
      </c>
      <c r="G148" s="15" t="s">
        <v>332</v>
      </c>
      <c r="H148" s="15">
        <v>40766.129999999997</v>
      </c>
      <c r="I148" s="30">
        <v>175.93</v>
      </c>
      <c r="J148" s="30">
        <v>31.05</v>
      </c>
      <c r="K148" s="15">
        <v>0.08</v>
      </c>
      <c r="L148" s="15">
        <v>1</v>
      </c>
      <c r="M148" s="15" t="str">
        <f t="shared" si="4"/>
        <v>tiendas chedraui s.a. de c.v.</v>
      </c>
      <c r="N148" s="15" t="str">
        <f t="shared" si="5"/>
        <v>500000TIENDAS CHEDRAUI S.A. DE C.V.</v>
      </c>
    </row>
    <row r="149" spans="1:14" x14ac:dyDescent="0.2">
      <c r="A149" s="15">
        <v>30</v>
      </c>
      <c r="B149" s="15" t="s">
        <v>329</v>
      </c>
      <c r="C149" s="15">
        <v>5008</v>
      </c>
      <c r="D149" s="15">
        <v>500000</v>
      </c>
      <c r="E149" s="15" t="s">
        <v>467</v>
      </c>
      <c r="F149" s="15">
        <v>274021</v>
      </c>
      <c r="G149" s="15" t="s">
        <v>332</v>
      </c>
      <c r="H149" s="15">
        <v>3176.88</v>
      </c>
      <c r="I149" s="30">
        <v>175.93</v>
      </c>
      <c r="J149" s="30">
        <v>31.05</v>
      </c>
      <c r="K149" s="15">
        <v>0.98</v>
      </c>
      <c r="L149" s="15">
        <v>1</v>
      </c>
      <c r="M149" s="15" t="str">
        <f t="shared" si="4"/>
        <v>tiendas chedraui s.a. de c.v.</v>
      </c>
      <c r="N149" s="15" t="str">
        <f t="shared" si="5"/>
        <v>500000TIENDAS CHEDRAUI S.A. DE C.V.</v>
      </c>
    </row>
    <row r="150" spans="1:14" x14ac:dyDescent="0.2">
      <c r="A150" s="15">
        <v>30</v>
      </c>
      <c r="B150" s="15" t="s">
        <v>329</v>
      </c>
      <c r="C150" s="15">
        <v>5008</v>
      </c>
      <c r="D150" s="15">
        <v>500000</v>
      </c>
      <c r="E150" s="15" t="s">
        <v>467</v>
      </c>
      <c r="F150" s="15">
        <v>274167</v>
      </c>
      <c r="G150" s="15" t="s">
        <v>332</v>
      </c>
      <c r="H150" s="15">
        <v>2855.06</v>
      </c>
      <c r="I150" s="30">
        <v>175.93</v>
      </c>
      <c r="J150" s="30">
        <v>31.05</v>
      </c>
      <c r="K150" s="15">
        <v>1.0900000000000001</v>
      </c>
      <c r="L150" s="15">
        <v>1</v>
      </c>
      <c r="M150" s="15" t="str">
        <f t="shared" si="4"/>
        <v>tiendas chedraui s.a. de c.v.</v>
      </c>
      <c r="N150" s="15" t="str">
        <f t="shared" si="5"/>
        <v>500000TIENDAS CHEDRAUI S.A. DE C.V.</v>
      </c>
    </row>
    <row r="151" spans="1:14" x14ac:dyDescent="0.2">
      <c r="A151" s="15">
        <v>30</v>
      </c>
      <c r="B151" s="15" t="s">
        <v>329</v>
      </c>
      <c r="C151" s="15">
        <v>5008</v>
      </c>
      <c r="D151" s="15">
        <v>500000</v>
      </c>
      <c r="E151" s="15" t="s">
        <v>467</v>
      </c>
      <c r="F151" s="15">
        <v>274568</v>
      </c>
      <c r="G151" s="15" t="s">
        <v>331</v>
      </c>
      <c r="H151" s="15">
        <v>4468.8100000000004</v>
      </c>
      <c r="I151" s="30">
        <v>175.93</v>
      </c>
      <c r="J151" s="30">
        <v>31.05</v>
      </c>
      <c r="K151" s="15">
        <v>0.69</v>
      </c>
      <c r="L151" s="15">
        <v>1</v>
      </c>
      <c r="M151" s="15" t="str">
        <f t="shared" si="4"/>
        <v>tiendas chedraui s.a. de c.v.</v>
      </c>
      <c r="N151" s="15" t="str">
        <f t="shared" si="5"/>
        <v>500000TIENDAS CHEDRAUI S.A. DE C.V.</v>
      </c>
    </row>
    <row r="152" spans="1:14" x14ac:dyDescent="0.2">
      <c r="A152" s="15">
        <v>30</v>
      </c>
      <c r="B152" s="15" t="s">
        <v>329</v>
      </c>
      <c r="C152" s="15">
        <v>5008</v>
      </c>
      <c r="D152" s="15">
        <v>500000</v>
      </c>
      <c r="E152" s="15" t="s">
        <v>467</v>
      </c>
      <c r="F152" s="15">
        <v>274568</v>
      </c>
      <c r="G152" s="15" t="s">
        <v>332</v>
      </c>
      <c r="H152" s="15">
        <v>4468.8100000000004</v>
      </c>
      <c r="I152" s="30">
        <v>175.93</v>
      </c>
      <c r="J152" s="30">
        <v>31.05</v>
      </c>
      <c r="K152" s="15">
        <v>0.69</v>
      </c>
      <c r="L152" s="15">
        <v>1</v>
      </c>
      <c r="M152" s="15" t="str">
        <f t="shared" si="4"/>
        <v>tiendas chedraui s.a. de c.v.</v>
      </c>
      <c r="N152" s="15" t="str">
        <f t="shared" si="5"/>
        <v>500000TIENDAS CHEDRAUI S.A. DE C.V.</v>
      </c>
    </row>
    <row r="153" spans="1:14" x14ac:dyDescent="0.2">
      <c r="A153" s="15">
        <v>30</v>
      </c>
      <c r="B153" s="15" t="s">
        <v>329</v>
      </c>
      <c r="C153" s="15">
        <v>5008</v>
      </c>
      <c r="D153" s="15">
        <v>500000</v>
      </c>
      <c r="E153" s="15" t="s">
        <v>467</v>
      </c>
      <c r="F153" s="15">
        <v>274569</v>
      </c>
      <c r="G153" s="15" t="s">
        <v>331</v>
      </c>
      <c r="H153" s="15">
        <v>18362.900000000001</v>
      </c>
      <c r="I153" s="30">
        <v>175.93</v>
      </c>
      <c r="J153" s="30">
        <v>31.05</v>
      </c>
      <c r="K153" s="15">
        <v>0.17</v>
      </c>
      <c r="L153" s="15">
        <v>1</v>
      </c>
      <c r="M153" s="15" t="str">
        <f t="shared" si="4"/>
        <v>tiendas chedraui s.a. de c.v.</v>
      </c>
      <c r="N153" s="15" t="str">
        <f t="shared" si="5"/>
        <v>500000TIENDAS CHEDRAUI S.A. DE C.V.</v>
      </c>
    </row>
    <row r="154" spans="1:14" x14ac:dyDescent="0.2">
      <c r="A154" s="15">
        <v>30</v>
      </c>
      <c r="B154" s="15" t="s">
        <v>329</v>
      </c>
      <c r="C154" s="15">
        <v>5008</v>
      </c>
      <c r="D154" s="15">
        <v>500000</v>
      </c>
      <c r="E154" s="15" t="s">
        <v>467</v>
      </c>
      <c r="F154" s="15">
        <v>274569</v>
      </c>
      <c r="G154" s="15" t="s">
        <v>332</v>
      </c>
      <c r="H154" s="15">
        <v>18362.900000000001</v>
      </c>
      <c r="I154" s="30">
        <v>175.93</v>
      </c>
      <c r="J154" s="30">
        <v>31.05</v>
      </c>
      <c r="K154" s="15">
        <v>0.17</v>
      </c>
      <c r="L154" s="15">
        <v>1</v>
      </c>
      <c r="M154" s="15" t="str">
        <f t="shared" si="4"/>
        <v>tiendas chedraui s.a. de c.v.</v>
      </c>
      <c r="N154" s="15" t="str">
        <f t="shared" si="5"/>
        <v>500000TIENDAS CHEDRAUI S.A. DE C.V.</v>
      </c>
    </row>
    <row r="155" spans="1:14" x14ac:dyDescent="0.2">
      <c r="A155" s="15">
        <v>30</v>
      </c>
      <c r="B155" s="15" t="s">
        <v>329</v>
      </c>
      <c r="C155" s="15">
        <v>5008</v>
      </c>
      <c r="D155" s="15">
        <v>500000</v>
      </c>
      <c r="E155" s="15" t="s">
        <v>467</v>
      </c>
      <c r="F155" s="15">
        <v>274579</v>
      </c>
      <c r="G155" s="15" t="s">
        <v>332</v>
      </c>
      <c r="H155" s="15">
        <v>11519.57</v>
      </c>
      <c r="I155" s="30">
        <v>175.93</v>
      </c>
      <c r="J155" s="30">
        <v>31.05</v>
      </c>
      <c r="K155" s="15">
        <v>0.27</v>
      </c>
      <c r="L155" s="15">
        <v>1</v>
      </c>
      <c r="M155" s="15" t="str">
        <f t="shared" si="4"/>
        <v>tiendas chedraui s.a. de c.v.</v>
      </c>
      <c r="N155" s="15" t="str">
        <f t="shared" si="5"/>
        <v>500000TIENDAS CHEDRAUI S.A. DE C.V.</v>
      </c>
    </row>
    <row r="156" spans="1:14" x14ac:dyDescent="0.2">
      <c r="A156" s="15">
        <v>30</v>
      </c>
      <c r="B156" s="15" t="s">
        <v>329</v>
      </c>
      <c r="C156" s="15">
        <v>5008</v>
      </c>
      <c r="D156" s="15">
        <v>500000</v>
      </c>
      <c r="E156" s="15" t="s">
        <v>467</v>
      </c>
      <c r="F156" s="15">
        <v>274620</v>
      </c>
      <c r="G156" s="15" t="s">
        <v>331</v>
      </c>
      <c r="H156" s="15">
        <v>4014.57</v>
      </c>
      <c r="I156" s="30">
        <v>175.93</v>
      </c>
      <c r="J156" s="30">
        <v>31.05</v>
      </c>
      <c r="K156" s="15">
        <v>0.77</v>
      </c>
      <c r="L156" s="15">
        <v>1</v>
      </c>
      <c r="M156" s="15" t="str">
        <f t="shared" si="4"/>
        <v>tiendas chedraui s.a. de c.v.</v>
      </c>
      <c r="N156" s="15" t="str">
        <f t="shared" si="5"/>
        <v>500000TIENDAS CHEDRAUI S.A. DE C.V.</v>
      </c>
    </row>
    <row r="157" spans="1:14" x14ac:dyDescent="0.2">
      <c r="A157" s="15">
        <v>30</v>
      </c>
      <c r="B157" s="15" t="s">
        <v>329</v>
      </c>
      <c r="C157" s="15">
        <v>5008</v>
      </c>
      <c r="D157" s="15">
        <v>500000</v>
      </c>
      <c r="E157" s="15" t="s">
        <v>467</v>
      </c>
      <c r="F157" s="15">
        <v>274754</v>
      </c>
      <c r="G157" s="15" t="s">
        <v>331</v>
      </c>
      <c r="H157" s="15">
        <v>13001.35</v>
      </c>
      <c r="I157" s="30">
        <v>175.93</v>
      </c>
      <c r="J157" s="30">
        <v>31.05</v>
      </c>
      <c r="K157" s="15">
        <v>0.24</v>
      </c>
      <c r="L157" s="15">
        <v>1</v>
      </c>
      <c r="M157" s="15" t="str">
        <f t="shared" si="4"/>
        <v>tiendas chedraui s.a. de c.v.</v>
      </c>
      <c r="N157" s="15" t="str">
        <f t="shared" si="5"/>
        <v>500000TIENDAS CHEDRAUI S.A. DE C.V.</v>
      </c>
    </row>
    <row r="158" spans="1:14" x14ac:dyDescent="0.2">
      <c r="A158" s="15">
        <v>30</v>
      </c>
      <c r="B158" s="15" t="s">
        <v>329</v>
      </c>
      <c r="C158" s="15">
        <v>5008</v>
      </c>
      <c r="D158" s="15">
        <v>500000</v>
      </c>
      <c r="E158" s="15" t="s">
        <v>467</v>
      </c>
      <c r="F158" s="15">
        <v>275188</v>
      </c>
      <c r="G158" s="15" t="s">
        <v>331</v>
      </c>
      <c r="H158" s="15">
        <v>26578.19</v>
      </c>
      <c r="I158" s="30">
        <v>175.93</v>
      </c>
      <c r="J158" s="30">
        <v>31.05</v>
      </c>
      <c r="K158" s="15">
        <v>0.12</v>
      </c>
      <c r="L158" s="15">
        <v>1</v>
      </c>
      <c r="M158" s="15" t="str">
        <f t="shared" si="4"/>
        <v>tiendas chedraui s.a. de c.v.</v>
      </c>
      <c r="N158" s="15" t="str">
        <f t="shared" si="5"/>
        <v>500000TIENDAS CHEDRAUI S.A. DE C.V.</v>
      </c>
    </row>
    <row r="159" spans="1:14" x14ac:dyDescent="0.2">
      <c r="A159" s="15">
        <v>30</v>
      </c>
      <c r="B159" s="15" t="s">
        <v>329</v>
      </c>
      <c r="C159" s="15">
        <v>5008</v>
      </c>
      <c r="D159" s="15">
        <v>13000</v>
      </c>
      <c r="E159" s="15" t="s">
        <v>354</v>
      </c>
      <c r="F159" s="15">
        <v>275401</v>
      </c>
      <c r="G159" s="15" t="s">
        <v>332</v>
      </c>
      <c r="H159" s="15">
        <v>14826.43</v>
      </c>
      <c r="I159" s="30">
        <v>179.92</v>
      </c>
      <c r="J159" s="30">
        <v>55.27</v>
      </c>
      <c r="K159" s="15">
        <v>0.37</v>
      </c>
      <c r="L159" s="15">
        <v>1</v>
      </c>
      <c r="M159" s="15" t="str">
        <f t="shared" si="4"/>
        <v>el bazar universal s.a.</v>
      </c>
      <c r="N159" s="15" t="str">
        <f t="shared" si="5"/>
        <v>13000EL BAZAR UNIVERSAL S.A.</v>
      </c>
    </row>
    <row r="160" spans="1:14" x14ac:dyDescent="0.2">
      <c r="A160" s="15">
        <v>30</v>
      </c>
      <c r="B160" s="15" t="s">
        <v>329</v>
      </c>
      <c r="C160" s="15">
        <v>5008</v>
      </c>
      <c r="D160" s="15">
        <v>13000</v>
      </c>
      <c r="E160" s="15" t="s">
        <v>354</v>
      </c>
      <c r="F160" s="15">
        <v>276533</v>
      </c>
      <c r="G160" s="15" t="s">
        <v>331</v>
      </c>
      <c r="H160" s="15">
        <v>3670.56</v>
      </c>
      <c r="I160" s="30">
        <v>179.92</v>
      </c>
      <c r="J160" s="30">
        <v>55.27</v>
      </c>
      <c r="K160" s="15">
        <v>1.51</v>
      </c>
      <c r="L160" s="15">
        <v>1</v>
      </c>
      <c r="M160" s="15" t="str">
        <f t="shared" si="4"/>
        <v>el bazar universal s.a.</v>
      </c>
      <c r="N160" s="15" t="str">
        <f t="shared" si="5"/>
        <v>13000EL BAZAR UNIVERSAL S.A.</v>
      </c>
    </row>
    <row r="161" spans="1:14" x14ac:dyDescent="0.2">
      <c r="A161" s="15">
        <v>30</v>
      </c>
      <c r="B161" s="15" t="s">
        <v>329</v>
      </c>
      <c r="C161" s="15">
        <v>5008</v>
      </c>
      <c r="D161" s="15">
        <v>13013</v>
      </c>
      <c r="E161" s="15" t="s">
        <v>355</v>
      </c>
      <c r="F161" s="15">
        <v>275195</v>
      </c>
      <c r="G161" s="15" t="s">
        <v>331</v>
      </c>
      <c r="H161" s="15">
        <v>5056.3999999999996</v>
      </c>
      <c r="I161" s="30">
        <v>179.92</v>
      </c>
      <c r="J161" s="30">
        <v>55.27</v>
      </c>
      <c r="K161" s="15">
        <v>1.0900000000000001</v>
      </c>
      <c r="L161" s="15">
        <v>1</v>
      </c>
      <c r="M161" s="15" t="str">
        <f t="shared" si="4"/>
        <v>super teco s.a. de c.v.</v>
      </c>
      <c r="N161" s="15" t="str">
        <f t="shared" si="5"/>
        <v>13013SUPER TECO S.A. DE C.V.</v>
      </c>
    </row>
    <row r="162" spans="1:14" x14ac:dyDescent="0.2">
      <c r="A162" s="15">
        <v>30</v>
      </c>
      <c r="B162" s="15" t="s">
        <v>329</v>
      </c>
      <c r="C162" s="15">
        <v>5008</v>
      </c>
      <c r="D162" s="15">
        <v>13013</v>
      </c>
      <c r="E162" s="15" t="s">
        <v>355</v>
      </c>
      <c r="F162" s="15">
        <v>276671</v>
      </c>
      <c r="G162" s="15" t="s">
        <v>332</v>
      </c>
      <c r="H162" s="15">
        <v>5599.2</v>
      </c>
      <c r="I162" s="30">
        <v>179.92</v>
      </c>
      <c r="J162" s="30">
        <v>55.27</v>
      </c>
      <c r="K162" s="15">
        <v>0.99</v>
      </c>
      <c r="L162" s="15">
        <v>1</v>
      </c>
      <c r="M162" s="15" t="str">
        <f t="shared" si="4"/>
        <v>super teco s.a. de c.v.</v>
      </c>
      <c r="N162" s="15" t="str">
        <f t="shared" si="5"/>
        <v>13013SUPER TECO S.A. DE C.V.</v>
      </c>
    </row>
    <row r="163" spans="1:14" x14ac:dyDescent="0.2">
      <c r="A163" s="15">
        <v>30</v>
      </c>
      <c r="B163" s="15" t="s">
        <v>329</v>
      </c>
      <c r="C163" s="15">
        <v>5008</v>
      </c>
      <c r="D163" s="15">
        <v>20002</v>
      </c>
      <c r="E163" s="15" t="s">
        <v>372</v>
      </c>
      <c r="F163" s="15">
        <v>273925</v>
      </c>
      <c r="G163" s="15" t="s">
        <v>331</v>
      </c>
      <c r="H163" s="15">
        <v>9325.59</v>
      </c>
      <c r="I163" s="30">
        <v>179.93</v>
      </c>
      <c r="J163" s="30">
        <v>19.989999999999998</v>
      </c>
      <c r="K163" s="15">
        <v>0.21</v>
      </c>
      <c r="L163" s="15">
        <v>1</v>
      </c>
      <c r="M163" s="15" t="str">
        <f t="shared" si="4"/>
        <v>viveres de oaxaca s.a. de c.v.</v>
      </c>
      <c r="N163" s="15" t="str">
        <f t="shared" si="5"/>
        <v>20002VIVERES DE OAXACA S.A. DE C.V.</v>
      </c>
    </row>
    <row r="164" spans="1:14" x14ac:dyDescent="0.2">
      <c r="A164" s="15">
        <v>30</v>
      </c>
      <c r="B164" s="15" t="s">
        <v>329</v>
      </c>
      <c r="C164" s="15">
        <v>5008</v>
      </c>
      <c r="D164" s="15">
        <v>20002</v>
      </c>
      <c r="E164" s="15" t="s">
        <v>372</v>
      </c>
      <c r="F164" s="15">
        <v>273925</v>
      </c>
      <c r="G164" s="15" t="s">
        <v>332</v>
      </c>
      <c r="H164" s="15">
        <v>9325.59</v>
      </c>
      <c r="I164" s="30">
        <v>179.93</v>
      </c>
      <c r="J164" s="30">
        <v>19.989999999999998</v>
      </c>
      <c r="K164" s="15">
        <v>0.21</v>
      </c>
      <c r="L164" s="15">
        <v>1</v>
      </c>
      <c r="M164" s="15" t="str">
        <f t="shared" si="4"/>
        <v>viveres de oaxaca s.a. de c.v.</v>
      </c>
      <c r="N164" s="15" t="str">
        <f t="shared" si="5"/>
        <v>20002VIVERES DE OAXACA S.A. DE C.V.</v>
      </c>
    </row>
    <row r="165" spans="1:14" x14ac:dyDescent="0.2">
      <c r="A165" s="15">
        <v>30</v>
      </c>
      <c r="B165" s="15" t="s">
        <v>329</v>
      </c>
      <c r="C165" s="15">
        <v>5008</v>
      </c>
      <c r="D165" s="15">
        <v>21033</v>
      </c>
      <c r="E165" s="15" t="s">
        <v>378</v>
      </c>
      <c r="F165" s="15">
        <v>275796</v>
      </c>
      <c r="G165" s="15" t="s">
        <v>331</v>
      </c>
      <c r="H165" s="15">
        <v>19952.21</v>
      </c>
      <c r="I165" s="30">
        <v>179.93</v>
      </c>
      <c r="J165" s="30">
        <v>19.989999999999998</v>
      </c>
      <c r="K165" s="15">
        <v>0.1</v>
      </c>
      <c r="L165" s="15">
        <v>1</v>
      </c>
      <c r="M165" s="15" t="str">
        <f t="shared" si="4"/>
        <v>super servicio de ocampo s.a.</v>
      </c>
      <c r="N165" s="15" t="str">
        <f t="shared" si="5"/>
        <v>21033SUPER SERVICIO DE OCAMPO S.A.</v>
      </c>
    </row>
    <row r="166" spans="1:14" x14ac:dyDescent="0.2">
      <c r="A166" s="15">
        <v>30</v>
      </c>
      <c r="B166" s="15" t="s">
        <v>329</v>
      </c>
      <c r="C166" s="15">
        <v>5008</v>
      </c>
      <c r="D166" s="15">
        <v>21033</v>
      </c>
      <c r="E166" s="15" t="s">
        <v>378</v>
      </c>
      <c r="F166" s="15">
        <v>275796</v>
      </c>
      <c r="G166" s="15" t="s">
        <v>332</v>
      </c>
      <c r="H166" s="15">
        <v>19952.21</v>
      </c>
      <c r="I166" s="30">
        <v>179.93</v>
      </c>
      <c r="J166" s="30">
        <v>19.989999999999998</v>
      </c>
      <c r="K166" s="15">
        <v>0.1</v>
      </c>
      <c r="L166" s="15">
        <v>1</v>
      </c>
      <c r="M166" s="15" t="str">
        <f t="shared" si="4"/>
        <v>super servicio de ocampo s.a.</v>
      </c>
      <c r="N166" s="15" t="str">
        <f t="shared" si="5"/>
        <v>21033SUPER SERVICIO DE OCAMPO S.A.</v>
      </c>
    </row>
    <row r="167" spans="1:14" x14ac:dyDescent="0.2">
      <c r="A167" s="15">
        <v>30</v>
      </c>
      <c r="B167" s="15" t="s">
        <v>329</v>
      </c>
      <c r="C167" s="15">
        <v>5008</v>
      </c>
      <c r="D167" s="15">
        <v>21033</v>
      </c>
      <c r="E167" s="15" t="s">
        <v>378</v>
      </c>
      <c r="F167" s="15">
        <v>275797</v>
      </c>
      <c r="G167" s="15" t="s">
        <v>331</v>
      </c>
      <c r="H167" s="15">
        <v>9849.2199999999993</v>
      </c>
      <c r="I167" s="30">
        <v>179.93</v>
      </c>
      <c r="J167" s="30">
        <v>19.989999999999998</v>
      </c>
      <c r="K167" s="15">
        <v>0.2</v>
      </c>
      <c r="L167" s="15">
        <v>1</v>
      </c>
      <c r="M167" s="15" t="str">
        <f t="shared" si="4"/>
        <v>super servicio de ocampo s.a.</v>
      </c>
      <c r="N167" s="15" t="str">
        <f t="shared" si="5"/>
        <v>21033SUPER SERVICIO DE OCAMPO S.A.</v>
      </c>
    </row>
    <row r="168" spans="1:14" x14ac:dyDescent="0.2">
      <c r="A168" s="15">
        <v>30</v>
      </c>
      <c r="B168" s="15" t="s">
        <v>329</v>
      </c>
      <c r="C168" s="15">
        <v>5008</v>
      </c>
      <c r="D168" s="15">
        <v>21033</v>
      </c>
      <c r="E168" s="15" t="s">
        <v>378</v>
      </c>
      <c r="F168" s="15">
        <v>275797</v>
      </c>
      <c r="G168" s="15" t="s">
        <v>332</v>
      </c>
      <c r="H168" s="15">
        <v>9849.2199999999993</v>
      </c>
      <c r="I168" s="30">
        <v>179.93</v>
      </c>
      <c r="J168" s="30">
        <v>19.989999999999998</v>
      </c>
      <c r="K168" s="15">
        <v>0.2</v>
      </c>
      <c r="L168" s="15">
        <v>1</v>
      </c>
      <c r="M168" s="15" t="str">
        <f t="shared" si="4"/>
        <v>super servicio de ocampo s.a.</v>
      </c>
      <c r="N168" s="15" t="str">
        <f t="shared" si="5"/>
        <v>21033SUPER SERVICIO DE OCAMPO S.A.</v>
      </c>
    </row>
    <row r="169" spans="1:14" x14ac:dyDescent="0.2">
      <c r="A169" s="15">
        <v>30</v>
      </c>
      <c r="B169" s="15" t="s">
        <v>329</v>
      </c>
      <c r="C169" s="15">
        <v>5008</v>
      </c>
      <c r="D169" s="15">
        <v>393112</v>
      </c>
      <c r="E169" s="15" t="s">
        <v>460</v>
      </c>
      <c r="F169" s="15">
        <v>274608</v>
      </c>
      <c r="G169" s="15" t="s">
        <v>332</v>
      </c>
      <c r="H169" s="15">
        <v>10210.719999999999</v>
      </c>
      <c r="I169" s="30">
        <v>182.51</v>
      </c>
      <c r="J169" s="30">
        <v>52.68</v>
      </c>
      <c r="K169" s="15">
        <v>0.52</v>
      </c>
      <c r="L169" s="15">
        <v>1</v>
      </c>
      <c r="M169" s="15" t="str">
        <f t="shared" si="4"/>
        <v>bodega comexa suc.sta.ma.river</v>
      </c>
      <c r="N169" s="15" t="str">
        <f t="shared" si="5"/>
        <v>393112BODEGA COMEXA SUC.STA.MA.RIVER</v>
      </c>
    </row>
    <row r="170" spans="1:14" x14ac:dyDescent="0.2">
      <c r="A170" s="15">
        <v>30</v>
      </c>
      <c r="B170" s="15" t="s">
        <v>329</v>
      </c>
      <c r="C170" s="15">
        <v>5008</v>
      </c>
      <c r="D170" s="15">
        <v>393123</v>
      </c>
      <c r="E170" s="15" t="s">
        <v>463</v>
      </c>
      <c r="F170" s="15">
        <v>274614</v>
      </c>
      <c r="G170" s="15" t="s">
        <v>332</v>
      </c>
      <c r="H170" s="15">
        <v>3346.36</v>
      </c>
      <c r="I170" s="30">
        <v>182.51</v>
      </c>
      <c r="J170" s="30">
        <v>52.68</v>
      </c>
      <c r="K170" s="15">
        <v>1.57</v>
      </c>
      <c r="L170" s="15">
        <v>1</v>
      </c>
      <c r="M170" s="15" t="str">
        <f t="shared" si="4"/>
        <v>bodega comexa suc azcapotzalco</v>
      </c>
      <c r="N170" s="15" t="str">
        <f t="shared" si="5"/>
        <v>393123BODEGA COMEXA SUC AZCAPOTZALCO</v>
      </c>
    </row>
    <row r="171" spans="1:14" x14ac:dyDescent="0.2">
      <c r="A171" s="15">
        <v>30</v>
      </c>
      <c r="B171" s="15" t="s">
        <v>329</v>
      </c>
      <c r="C171" s="15">
        <v>5008</v>
      </c>
      <c r="D171" s="15">
        <v>390000</v>
      </c>
      <c r="E171" s="15" t="s">
        <v>414</v>
      </c>
      <c r="F171" s="15">
        <v>273997</v>
      </c>
      <c r="G171" s="15" t="s">
        <v>332</v>
      </c>
      <c r="H171" s="15">
        <v>15674.34</v>
      </c>
      <c r="I171" s="30">
        <v>182.52</v>
      </c>
      <c r="J171" s="30">
        <v>45.63</v>
      </c>
      <c r="K171" s="15">
        <v>0.28999999999999998</v>
      </c>
      <c r="L171" s="15">
        <v>1</v>
      </c>
      <c r="M171" s="15" t="str">
        <f t="shared" si="4"/>
        <v>comercial mexicana s.a.de c.v.</v>
      </c>
      <c r="N171" s="15" t="str">
        <f t="shared" si="5"/>
        <v>390000COMERCIAL MEXICANA S.A.DE C.V.</v>
      </c>
    </row>
    <row r="172" spans="1:14" x14ac:dyDescent="0.2">
      <c r="A172" s="15">
        <v>30</v>
      </c>
      <c r="B172" s="15" t="s">
        <v>329</v>
      </c>
      <c r="C172" s="15">
        <v>5008</v>
      </c>
      <c r="D172" s="15">
        <v>390000</v>
      </c>
      <c r="E172" s="15" t="s">
        <v>414</v>
      </c>
      <c r="F172" s="15">
        <v>274000</v>
      </c>
      <c r="G172" s="15" t="s">
        <v>332</v>
      </c>
      <c r="H172" s="15">
        <v>12807.08</v>
      </c>
      <c r="I172" s="30">
        <v>182.52</v>
      </c>
      <c r="J172" s="30">
        <v>45.63</v>
      </c>
      <c r="K172" s="15">
        <v>0.36</v>
      </c>
      <c r="L172" s="15">
        <v>1</v>
      </c>
      <c r="M172" s="15" t="str">
        <f t="shared" si="4"/>
        <v>comercial mexicana s.a.de c.v.</v>
      </c>
      <c r="N172" s="15" t="str">
        <f t="shared" si="5"/>
        <v>390000COMERCIAL MEXICANA S.A.DE C.V.</v>
      </c>
    </row>
    <row r="173" spans="1:14" x14ac:dyDescent="0.2">
      <c r="A173" s="15">
        <v>30</v>
      </c>
      <c r="B173" s="15" t="s">
        <v>329</v>
      </c>
      <c r="C173" s="15">
        <v>5008</v>
      </c>
      <c r="D173" s="15">
        <v>390000</v>
      </c>
      <c r="E173" s="15" t="s">
        <v>414</v>
      </c>
      <c r="F173" s="15">
        <v>274001</v>
      </c>
      <c r="G173" s="15" t="s">
        <v>331</v>
      </c>
      <c r="H173" s="15">
        <v>20936.77</v>
      </c>
      <c r="I173" s="30">
        <v>182.52</v>
      </c>
      <c r="J173" s="30">
        <v>45.63</v>
      </c>
      <c r="K173" s="15">
        <v>0.22</v>
      </c>
      <c r="L173" s="15">
        <v>1</v>
      </c>
      <c r="M173" s="15" t="str">
        <f t="shared" si="4"/>
        <v>comercial mexicana s.a.de c.v.</v>
      </c>
      <c r="N173" s="15" t="str">
        <f t="shared" si="5"/>
        <v>390000COMERCIAL MEXICANA S.A.DE C.V.</v>
      </c>
    </row>
    <row r="174" spans="1:14" x14ac:dyDescent="0.2">
      <c r="A174" s="15">
        <v>30</v>
      </c>
      <c r="B174" s="15" t="s">
        <v>329</v>
      </c>
      <c r="C174" s="15">
        <v>5008</v>
      </c>
      <c r="D174" s="15">
        <v>390000</v>
      </c>
      <c r="E174" s="15" t="s">
        <v>414</v>
      </c>
      <c r="F174" s="15">
        <v>274003</v>
      </c>
      <c r="G174" s="15" t="s">
        <v>331</v>
      </c>
      <c r="H174" s="15">
        <v>14832.91</v>
      </c>
      <c r="I174" s="30">
        <v>182.52</v>
      </c>
      <c r="J174" s="30">
        <v>45.63</v>
      </c>
      <c r="K174" s="15">
        <v>0.31</v>
      </c>
      <c r="L174" s="15">
        <v>1</v>
      </c>
      <c r="M174" s="15" t="str">
        <f t="shared" si="4"/>
        <v>comercial mexicana s.a.de c.v.</v>
      </c>
      <c r="N174" s="15" t="str">
        <f t="shared" si="5"/>
        <v>390000COMERCIAL MEXICANA S.A.DE C.V.</v>
      </c>
    </row>
    <row r="175" spans="1:14" x14ac:dyDescent="0.2">
      <c r="A175" s="15">
        <v>30</v>
      </c>
      <c r="B175" s="15" t="s">
        <v>329</v>
      </c>
      <c r="C175" s="15">
        <v>5008</v>
      </c>
      <c r="D175" s="15">
        <v>390000</v>
      </c>
      <c r="E175" s="15" t="s">
        <v>414</v>
      </c>
      <c r="F175" s="15">
        <v>274134</v>
      </c>
      <c r="G175" s="15" t="s">
        <v>331</v>
      </c>
      <c r="H175" s="15">
        <v>6957.24</v>
      </c>
      <c r="I175" s="30">
        <v>182.52</v>
      </c>
      <c r="J175" s="30">
        <v>45.63</v>
      </c>
      <c r="K175" s="15">
        <v>0.66</v>
      </c>
      <c r="L175" s="15">
        <v>1</v>
      </c>
      <c r="M175" s="15" t="str">
        <f t="shared" si="4"/>
        <v>comercial mexicana s.a.de c.v.</v>
      </c>
      <c r="N175" s="15" t="str">
        <f t="shared" si="5"/>
        <v>390000COMERCIAL MEXICANA S.A.DE C.V.</v>
      </c>
    </row>
    <row r="176" spans="1:14" x14ac:dyDescent="0.2">
      <c r="A176" s="15">
        <v>30</v>
      </c>
      <c r="B176" s="15" t="s">
        <v>329</v>
      </c>
      <c r="C176" s="15">
        <v>5008</v>
      </c>
      <c r="D176" s="15">
        <v>390000</v>
      </c>
      <c r="E176" s="15" t="s">
        <v>414</v>
      </c>
      <c r="F176" s="15">
        <v>274144</v>
      </c>
      <c r="G176" s="15" t="s">
        <v>331</v>
      </c>
      <c r="H176" s="15">
        <v>14741.34</v>
      </c>
      <c r="I176" s="30">
        <v>182.52</v>
      </c>
      <c r="J176" s="30">
        <v>45.63</v>
      </c>
      <c r="K176" s="15">
        <v>0.31</v>
      </c>
      <c r="L176" s="15">
        <v>1</v>
      </c>
      <c r="M176" s="15" t="str">
        <f t="shared" si="4"/>
        <v>comercial mexicana s.a.de c.v.</v>
      </c>
      <c r="N176" s="15" t="str">
        <f t="shared" si="5"/>
        <v>390000COMERCIAL MEXICANA S.A.DE C.V.</v>
      </c>
    </row>
    <row r="177" spans="1:14" x14ac:dyDescent="0.2">
      <c r="A177" s="15">
        <v>30</v>
      </c>
      <c r="B177" s="15" t="s">
        <v>329</v>
      </c>
      <c r="C177" s="15">
        <v>5008</v>
      </c>
      <c r="D177" s="15">
        <v>390000</v>
      </c>
      <c r="E177" s="15" t="s">
        <v>414</v>
      </c>
      <c r="F177" s="15">
        <v>274144</v>
      </c>
      <c r="G177" s="15" t="s">
        <v>332</v>
      </c>
      <c r="H177" s="15">
        <v>14741.34</v>
      </c>
      <c r="I177" s="30">
        <v>182.52</v>
      </c>
      <c r="J177" s="30">
        <v>45.63</v>
      </c>
      <c r="K177" s="15">
        <v>0.31</v>
      </c>
      <c r="L177" s="15">
        <v>1</v>
      </c>
      <c r="M177" s="15" t="str">
        <f t="shared" si="4"/>
        <v>comercial mexicana s.a.de c.v.</v>
      </c>
      <c r="N177" s="15" t="str">
        <f t="shared" si="5"/>
        <v>390000COMERCIAL MEXICANA S.A.DE C.V.</v>
      </c>
    </row>
    <row r="178" spans="1:14" x14ac:dyDescent="0.2">
      <c r="A178" s="15">
        <v>30</v>
      </c>
      <c r="B178" s="15" t="s">
        <v>329</v>
      </c>
      <c r="C178" s="15">
        <v>5008</v>
      </c>
      <c r="D178" s="15">
        <v>390000</v>
      </c>
      <c r="E178" s="15" t="s">
        <v>414</v>
      </c>
      <c r="F178" s="15">
        <v>274235</v>
      </c>
      <c r="G178" s="15" t="s">
        <v>331</v>
      </c>
      <c r="H178" s="15">
        <v>7869.34</v>
      </c>
      <c r="I178" s="30">
        <v>182.52</v>
      </c>
      <c r="J178" s="30">
        <v>45.63</v>
      </c>
      <c r="K178" s="15">
        <v>0.57999999999999996</v>
      </c>
      <c r="L178" s="15">
        <v>1</v>
      </c>
      <c r="M178" s="15" t="str">
        <f t="shared" si="4"/>
        <v>comercial mexicana s.a.de c.v.</v>
      </c>
      <c r="N178" s="15" t="str">
        <f t="shared" si="5"/>
        <v>390000COMERCIAL MEXICANA S.A.DE C.V.</v>
      </c>
    </row>
    <row r="179" spans="1:14" x14ac:dyDescent="0.2">
      <c r="A179" s="15">
        <v>30</v>
      </c>
      <c r="B179" s="15" t="s">
        <v>329</v>
      </c>
      <c r="C179" s="15">
        <v>5008</v>
      </c>
      <c r="D179" s="15">
        <v>390000</v>
      </c>
      <c r="E179" s="15" t="s">
        <v>414</v>
      </c>
      <c r="F179" s="15">
        <v>274246</v>
      </c>
      <c r="G179" s="15" t="s">
        <v>331</v>
      </c>
      <c r="H179" s="15">
        <v>16197.08</v>
      </c>
      <c r="I179" s="30">
        <v>182.52</v>
      </c>
      <c r="J179" s="30">
        <v>45.63</v>
      </c>
      <c r="K179" s="15">
        <v>0.28000000000000003</v>
      </c>
      <c r="L179" s="15">
        <v>1</v>
      </c>
      <c r="M179" s="15" t="str">
        <f t="shared" si="4"/>
        <v>comercial mexicana s.a.de c.v.</v>
      </c>
      <c r="N179" s="15" t="str">
        <f t="shared" si="5"/>
        <v>390000COMERCIAL MEXICANA S.A.DE C.V.</v>
      </c>
    </row>
    <row r="180" spans="1:14" x14ac:dyDescent="0.2">
      <c r="A180" s="15">
        <v>30</v>
      </c>
      <c r="B180" s="15" t="s">
        <v>329</v>
      </c>
      <c r="C180" s="15">
        <v>5008</v>
      </c>
      <c r="D180" s="15">
        <v>390000</v>
      </c>
      <c r="E180" s="15" t="s">
        <v>414</v>
      </c>
      <c r="F180" s="15">
        <v>274246</v>
      </c>
      <c r="G180" s="15" t="s">
        <v>332</v>
      </c>
      <c r="H180" s="15">
        <v>16197.08</v>
      </c>
      <c r="I180" s="30">
        <v>182.52</v>
      </c>
      <c r="J180" s="30">
        <v>45.63</v>
      </c>
      <c r="K180" s="15">
        <v>0.28000000000000003</v>
      </c>
      <c r="L180" s="15">
        <v>1</v>
      </c>
      <c r="M180" s="15" t="str">
        <f t="shared" si="4"/>
        <v>comercial mexicana s.a.de c.v.</v>
      </c>
      <c r="N180" s="15" t="str">
        <f t="shared" si="5"/>
        <v>390000COMERCIAL MEXICANA S.A.DE C.V.</v>
      </c>
    </row>
    <row r="181" spans="1:14" x14ac:dyDescent="0.2">
      <c r="A181" s="15">
        <v>30</v>
      </c>
      <c r="B181" s="15" t="s">
        <v>329</v>
      </c>
      <c r="C181" s="15">
        <v>5008</v>
      </c>
      <c r="D181" s="15">
        <v>390000</v>
      </c>
      <c r="E181" s="15" t="s">
        <v>414</v>
      </c>
      <c r="F181" s="15">
        <v>274597</v>
      </c>
      <c r="G181" s="15" t="s">
        <v>331</v>
      </c>
      <c r="H181" s="15">
        <v>2782.69</v>
      </c>
      <c r="I181" s="30">
        <v>182.52</v>
      </c>
      <c r="J181" s="30">
        <v>45.63</v>
      </c>
      <c r="K181" s="15">
        <v>1.64</v>
      </c>
      <c r="L181" s="15">
        <v>1</v>
      </c>
      <c r="M181" s="15" t="str">
        <f t="shared" si="4"/>
        <v>comercial mexicana s.a.de c.v.</v>
      </c>
      <c r="N181" s="15" t="str">
        <f t="shared" si="5"/>
        <v>390000COMERCIAL MEXICANA S.A.DE C.V.</v>
      </c>
    </row>
    <row r="182" spans="1:14" x14ac:dyDescent="0.2">
      <c r="A182" s="15">
        <v>30</v>
      </c>
      <c r="B182" s="15" t="s">
        <v>329</v>
      </c>
      <c r="C182" s="15">
        <v>5008</v>
      </c>
      <c r="D182" s="15">
        <v>390000</v>
      </c>
      <c r="E182" s="15" t="s">
        <v>414</v>
      </c>
      <c r="F182" s="15">
        <v>274710</v>
      </c>
      <c r="G182" s="15" t="s">
        <v>331</v>
      </c>
      <c r="H182" s="15">
        <v>14158.39</v>
      </c>
      <c r="I182" s="30">
        <v>182.52</v>
      </c>
      <c r="J182" s="30">
        <v>45.63</v>
      </c>
      <c r="K182" s="15">
        <v>0.32</v>
      </c>
      <c r="L182" s="15">
        <v>1</v>
      </c>
      <c r="M182" s="15" t="str">
        <f t="shared" si="4"/>
        <v>comercial mexicana s.a.de c.v.</v>
      </c>
      <c r="N182" s="15" t="str">
        <f t="shared" si="5"/>
        <v>390000COMERCIAL MEXICANA S.A.DE C.V.</v>
      </c>
    </row>
    <row r="183" spans="1:14" x14ac:dyDescent="0.2">
      <c r="A183" s="15">
        <v>30</v>
      </c>
      <c r="B183" s="15" t="s">
        <v>329</v>
      </c>
      <c r="C183" s="15">
        <v>5008</v>
      </c>
      <c r="D183" s="15">
        <v>390000</v>
      </c>
      <c r="E183" s="15" t="s">
        <v>414</v>
      </c>
      <c r="F183" s="15">
        <v>274710</v>
      </c>
      <c r="G183" s="15" t="s">
        <v>332</v>
      </c>
      <c r="H183" s="15">
        <v>14158.39</v>
      </c>
      <c r="I183" s="30">
        <v>182.52</v>
      </c>
      <c r="J183" s="30">
        <v>45.63</v>
      </c>
      <c r="K183" s="15">
        <v>0.32</v>
      </c>
      <c r="L183" s="15">
        <v>1</v>
      </c>
      <c r="M183" s="15" t="str">
        <f t="shared" si="4"/>
        <v>comercial mexicana s.a.de c.v.</v>
      </c>
      <c r="N183" s="15" t="str">
        <f t="shared" si="5"/>
        <v>390000COMERCIAL MEXICANA S.A.DE C.V.</v>
      </c>
    </row>
    <row r="184" spans="1:14" x14ac:dyDescent="0.2">
      <c r="A184" s="15">
        <v>30</v>
      </c>
      <c r="B184" s="15" t="s">
        <v>329</v>
      </c>
      <c r="C184" s="15">
        <v>5008</v>
      </c>
      <c r="D184" s="15">
        <v>390000</v>
      </c>
      <c r="E184" s="15" t="s">
        <v>414</v>
      </c>
      <c r="F184" s="15">
        <v>274724</v>
      </c>
      <c r="G184" s="15" t="s">
        <v>332</v>
      </c>
      <c r="H184" s="15">
        <v>8160.92</v>
      </c>
      <c r="I184" s="30">
        <v>182.52</v>
      </c>
      <c r="J184" s="30">
        <v>45.63</v>
      </c>
      <c r="K184" s="15">
        <v>0.56000000000000005</v>
      </c>
      <c r="L184" s="15">
        <v>1</v>
      </c>
      <c r="M184" s="15" t="str">
        <f t="shared" si="4"/>
        <v>comercial mexicana s.a.de c.v.</v>
      </c>
      <c r="N184" s="15" t="str">
        <f t="shared" si="5"/>
        <v>390000COMERCIAL MEXICANA S.A.DE C.V.</v>
      </c>
    </row>
    <row r="185" spans="1:14" x14ac:dyDescent="0.2">
      <c r="A185" s="15">
        <v>30</v>
      </c>
      <c r="B185" s="15" t="s">
        <v>329</v>
      </c>
      <c r="C185" s="15">
        <v>5008</v>
      </c>
      <c r="D185" s="15">
        <v>390000</v>
      </c>
      <c r="E185" s="15" t="s">
        <v>414</v>
      </c>
      <c r="F185" s="15">
        <v>274854</v>
      </c>
      <c r="G185" s="15" t="s">
        <v>332</v>
      </c>
      <c r="H185" s="15">
        <v>25435.25</v>
      </c>
      <c r="I185" s="30">
        <v>182.52</v>
      </c>
      <c r="J185" s="30">
        <v>45.63</v>
      </c>
      <c r="K185" s="15">
        <v>0.18</v>
      </c>
      <c r="L185" s="15">
        <v>1</v>
      </c>
      <c r="M185" s="15" t="str">
        <f t="shared" si="4"/>
        <v>comercial mexicana s.a.de c.v.</v>
      </c>
      <c r="N185" s="15" t="str">
        <f t="shared" si="5"/>
        <v>390000COMERCIAL MEXICANA S.A.DE C.V.</v>
      </c>
    </row>
    <row r="186" spans="1:14" x14ac:dyDescent="0.2">
      <c r="A186" s="15">
        <v>30</v>
      </c>
      <c r="B186" s="15" t="s">
        <v>329</v>
      </c>
      <c r="C186" s="15">
        <v>5008</v>
      </c>
      <c r="D186" s="15">
        <v>393000</v>
      </c>
      <c r="E186" s="15" t="s">
        <v>414</v>
      </c>
      <c r="F186" s="15">
        <v>274751</v>
      </c>
      <c r="G186" s="15" t="s">
        <v>331</v>
      </c>
      <c r="H186" s="15">
        <v>7528.36</v>
      </c>
      <c r="I186" s="30">
        <v>182.52</v>
      </c>
      <c r="J186" s="30">
        <v>45.63</v>
      </c>
      <c r="K186" s="15">
        <v>0.61</v>
      </c>
      <c r="L186" s="15">
        <v>1</v>
      </c>
      <c r="M186" s="15" t="str">
        <f t="shared" si="4"/>
        <v>comercial mexicana s.a.de c.v.</v>
      </c>
      <c r="N186" s="15" t="str">
        <f t="shared" si="5"/>
        <v>393000COMERCIAL MEXICANA S.A.DE C.V.</v>
      </c>
    </row>
    <row r="187" spans="1:14" x14ac:dyDescent="0.2">
      <c r="A187" s="15">
        <v>30</v>
      </c>
      <c r="B187" s="15" t="s">
        <v>329</v>
      </c>
      <c r="C187" s="15">
        <v>5008</v>
      </c>
      <c r="D187" s="15">
        <v>393000</v>
      </c>
      <c r="E187" s="15" t="s">
        <v>414</v>
      </c>
      <c r="F187" s="15">
        <v>274817</v>
      </c>
      <c r="G187" s="15" t="s">
        <v>331</v>
      </c>
      <c r="H187" s="15">
        <v>6883.3</v>
      </c>
      <c r="I187" s="30">
        <v>182.52</v>
      </c>
      <c r="J187" s="30">
        <v>45.63</v>
      </c>
      <c r="K187" s="15">
        <v>0.66</v>
      </c>
      <c r="L187" s="15">
        <v>1</v>
      </c>
      <c r="M187" s="15" t="str">
        <f t="shared" si="4"/>
        <v>comercial mexicana s.a.de c.v.</v>
      </c>
      <c r="N187" s="15" t="str">
        <f t="shared" si="5"/>
        <v>393000COMERCIAL MEXICANA S.A.DE C.V.</v>
      </c>
    </row>
    <row r="188" spans="1:14" x14ac:dyDescent="0.2">
      <c r="A188" s="15">
        <v>30</v>
      </c>
      <c r="B188" s="15" t="s">
        <v>329</v>
      </c>
      <c r="C188" s="15">
        <v>5008</v>
      </c>
      <c r="D188" s="15">
        <v>394000</v>
      </c>
      <c r="E188" s="15" t="s">
        <v>466</v>
      </c>
      <c r="F188" s="15">
        <v>273833</v>
      </c>
      <c r="G188" s="15" t="s">
        <v>331</v>
      </c>
      <c r="H188" s="15">
        <v>5702.57</v>
      </c>
      <c r="I188" s="30">
        <v>182.52</v>
      </c>
      <c r="J188" s="30">
        <v>45.63</v>
      </c>
      <c r="K188" s="15">
        <v>0.8</v>
      </c>
      <c r="L188" s="15">
        <v>1</v>
      </c>
      <c r="M188" s="15" t="str">
        <f t="shared" si="4"/>
        <v>super mercados s.a. de c.v.</v>
      </c>
      <c r="N188" s="15" t="str">
        <f t="shared" si="5"/>
        <v>394000SUPER MERCADOS S.A. DE C.V.</v>
      </c>
    </row>
    <row r="189" spans="1:14" x14ac:dyDescent="0.2">
      <c r="A189" s="15">
        <v>30</v>
      </c>
      <c r="B189" s="15" t="s">
        <v>329</v>
      </c>
      <c r="C189" s="15">
        <v>5008</v>
      </c>
      <c r="D189" s="15">
        <v>394000</v>
      </c>
      <c r="E189" s="15" t="s">
        <v>466</v>
      </c>
      <c r="F189" s="15">
        <v>273833</v>
      </c>
      <c r="G189" s="15" t="s">
        <v>332</v>
      </c>
      <c r="H189" s="15">
        <v>5702.57</v>
      </c>
      <c r="I189" s="30">
        <v>182.52</v>
      </c>
      <c r="J189" s="30">
        <v>45.63</v>
      </c>
      <c r="K189" s="15">
        <v>0.8</v>
      </c>
      <c r="L189" s="15">
        <v>1</v>
      </c>
      <c r="M189" s="15" t="str">
        <f t="shared" si="4"/>
        <v>super mercados s.a. de c.v.</v>
      </c>
      <c r="N189" s="15" t="str">
        <f t="shared" si="5"/>
        <v>394000SUPER MERCADOS S.A. DE C.V.</v>
      </c>
    </row>
    <row r="190" spans="1:14" x14ac:dyDescent="0.2">
      <c r="A190" s="15">
        <v>30</v>
      </c>
      <c r="B190" s="15" t="s">
        <v>329</v>
      </c>
      <c r="C190" s="15">
        <v>5008</v>
      </c>
      <c r="D190" s="15">
        <v>394000</v>
      </c>
      <c r="E190" s="15" t="s">
        <v>466</v>
      </c>
      <c r="F190" s="15">
        <v>274107</v>
      </c>
      <c r="G190" s="15" t="s">
        <v>331</v>
      </c>
      <c r="H190" s="15">
        <v>5250.81</v>
      </c>
      <c r="I190" s="30">
        <v>182.52</v>
      </c>
      <c r="J190" s="30">
        <v>45.63</v>
      </c>
      <c r="K190" s="15">
        <v>0.87</v>
      </c>
      <c r="L190" s="15">
        <v>1</v>
      </c>
      <c r="M190" s="15" t="str">
        <f t="shared" si="4"/>
        <v>super mercados s.a. de c.v.</v>
      </c>
      <c r="N190" s="15" t="str">
        <f t="shared" si="5"/>
        <v>394000SUPER MERCADOS S.A. DE C.V.</v>
      </c>
    </row>
    <row r="191" spans="1:14" x14ac:dyDescent="0.2">
      <c r="A191" s="15">
        <v>30</v>
      </c>
      <c r="B191" s="15" t="s">
        <v>329</v>
      </c>
      <c r="C191" s="15">
        <v>5008</v>
      </c>
      <c r="D191" s="15">
        <v>394000</v>
      </c>
      <c r="E191" s="15" t="s">
        <v>466</v>
      </c>
      <c r="F191" s="15">
        <v>274107</v>
      </c>
      <c r="G191" s="15" t="s">
        <v>332</v>
      </c>
      <c r="H191" s="15">
        <v>5250.81</v>
      </c>
      <c r="I191" s="30">
        <v>182.52</v>
      </c>
      <c r="J191" s="30">
        <v>45.63</v>
      </c>
      <c r="K191" s="15">
        <v>0.87</v>
      </c>
      <c r="L191" s="15">
        <v>1</v>
      </c>
      <c r="M191" s="15" t="str">
        <f t="shared" si="4"/>
        <v>super mercados s.a. de c.v.</v>
      </c>
      <c r="N191" s="15" t="str">
        <f t="shared" si="5"/>
        <v>394000SUPER MERCADOS S.A. DE C.V.</v>
      </c>
    </row>
    <row r="192" spans="1:14" x14ac:dyDescent="0.2">
      <c r="A192" s="15">
        <v>30</v>
      </c>
      <c r="B192" s="15" t="s">
        <v>329</v>
      </c>
      <c r="C192" s="15">
        <v>5008</v>
      </c>
      <c r="D192" s="15">
        <v>388000</v>
      </c>
      <c r="E192" s="15" t="s">
        <v>409</v>
      </c>
      <c r="F192" s="15">
        <v>274065</v>
      </c>
      <c r="G192" s="15" t="s">
        <v>127</v>
      </c>
      <c r="H192" s="15">
        <v>4274.8100000000004</v>
      </c>
      <c r="I192" s="30">
        <v>184.91</v>
      </c>
      <c r="J192" s="30">
        <v>32.630000000000003</v>
      </c>
      <c r="K192" s="15">
        <v>0.76</v>
      </c>
      <c r="L192" s="15">
        <v>1</v>
      </c>
      <c r="M192" s="15" t="str">
        <f t="shared" si="4"/>
        <v>grandes superficies de mexico</v>
      </c>
      <c r="N192" s="15" t="str">
        <f t="shared" si="5"/>
        <v>388000GRANDES SUPERFICIES DE MEXICO</v>
      </c>
    </row>
    <row r="193" spans="1:14" x14ac:dyDescent="0.2">
      <c r="A193" s="15">
        <v>30</v>
      </c>
      <c r="B193" s="15" t="s">
        <v>329</v>
      </c>
      <c r="C193" s="15">
        <v>5008</v>
      </c>
      <c r="D193" s="15">
        <v>500000</v>
      </c>
      <c r="E193" s="15" t="s">
        <v>467</v>
      </c>
      <c r="F193" s="15">
        <v>274580</v>
      </c>
      <c r="G193" s="15" t="s">
        <v>127</v>
      </c>
      <c r="H193" s="15">
        <v>16987.77</v>
      </c>
      <c r="I193" s="30">
        <v>184.91</v>
      </c>
      <c r="J193" s="30">
        <v>32.630000000000003</v>
      </c>
      <c r="K193" s="15">
        <v>0.19</v>
      </c>
      <c r="L193" s="15">
        <v>1</v>
      </c>
      <c r="M193" s="15" t="str">
        <f t="shared" si="4"/>
        <v>tiendas chedraui s.a. de c.v.</v>
      </c>
      <c r="N193" s="15" t="str">
        <f t="shared" si="5"/>
        <v>500000TIENDAS CHEDRAUI S.A. DE C.V.</v>
      </c>
    </row>
    <row r="194" spans="1:14" x14ac:dyDescent="0.2">
      <c r="A194" s="15">
        <v>30</v>
      </c>
      <c r="B194" s="15" t="s">
        <v>329</v>
      </c>
      <c r="C194" s="15">
        <v>5008</v>
      </c>
      <c r="D194" s="15">
        <v>19116</v>
      </c>
      <c r="E194" s="15" t="s">
        <v>368</v>
      </c>
      <c r="F194" s="15">
        <v>276123</v>
      </c>
      <c r="G194" s="15" t="s">
        <v>127</v>
      </c>
      <c r="H194" s="15">
        <v>31891.37</v>
      </c>
      <c r="I194" s="30">
        <v>189.11</v>
      </c>
      <c r="J194" s="30">
        <v>21.01</v>
      </c>
      <c r="K194" s="15">
        <v>7.0000000000000007E-2</v>
      </c>
      <c r="L194" s="15">
        <v>1</v>
      </c>
      <c r="M194" s="15" t="str">
        <f t="shared" si="4"/>
        <v>hemsa s.a.de c.v.</v>
      </c>
      <c r="N194" s="15" t="str">
        <f t="shared" si="5"/>
        <v>19116HEMSA S.A.DE C.V.</v>
      </c>
    </row>
    <row r="195" spans="1:14" x14ac:dyDescent="0.2">
      <c r="A195" s="15">
        <v>30</v>
      </c>
      <c r="B195" s="15" t="s">
        <v>329</v>
      </c>
      <c r="C195" s="15">
        <v>5008</v>
      </c>
      <c r="D195" s="15">
        <v>20002</v>
      </c>
      <c r="E195" s="15" t="s">
        <v>372</v>
      </c>
      <c r="F195" s="15">
        <v>273925</v>
      </c>
      <c r="G195" s="15" t="s">
        <v>127</v>
      </c>
      <c r="H195" s="15">
        <v>9325.59</v>
      </c>
      <c r="I195" s="30">
        <v>189.11</v>
      </c>
      <c r="J195" s="30">
        <v>21.01</v>
      </c>
      <c r="K195" s="15">
        <v>0.23</v>
      </c>
      <c r="L195" s="15">
        <v>1</v>
      </c>
      <c r="M195" s="15" t="str">
        <f t="shared" si="4"/>
        <v>viveres de oaxaca s.a. de c.v.</v>
      </c>
      <c r="N195" s="15" t="str">
        <f t="shared" si="5"/>
        <v>20002VIVERES DE OAXACA S.A. DE C.V.</v>
      </c>
    </row>
    <row r="196" spans="1:14" x14ac:dyDescent="0.2">
      <c r="A196" s="15">
        <v>30</v>
      </c>
      <c r="B196" s="15" t="s">
        <v>329</v>
      </c>
      <c r="C196" s="15">
        <v>5008</v>
      </c>
      <c r="D196" s="15">
        <v>21033</v>
      </c>
      <c r="E196" s="15" t="s">
        <v>378</v>
      </c>
      <c r="F196" s="15">
        <v>275797</v>
      </c>
      <c r="G196" s="15" t="s">
        <v>127</v>
      </c>
      <c r="H196" s="15">
        <v>9849.2199999999993</v>
      </c>
      <c r="I196" s="30">
        <v>189.11</v>
      </c>
      <c r="J196" s="30">
        <v>21.01</v>
      </c>
      <c r="K196" s="15">
        <v>0.21</v>
      </c>
      <c r="L196" s="15">
        <v>1</v>
      </c>
      <c r="M196" s="15" t="str">
        <f t="shared" si="4"/>
        <v>super servicio de ocampo s.a.</v>
      </c>
      <c r="N196" s="15" t="str">
        <f t="shared" si="5"/>
        <v>21033SUPER SERVICIO DE OCAMPO S.A.</v>
      </c>
    </row>
    <row r="197" spans="1:14" x14ac:dyDescent="0.2">
      <c r="A197" s="15">
        <v>30</v>
      </c>
      <c r="B197" s="15" t="s">
        <v>329</v>
      </c>
      <c r="C197" s="15">
        <v>5008</v>
      </c>
      <c r="D197" s="15">
        <v>388000</v>
      </c>
      <c r="E197" s="15" t="s">
        <v>409</v>
      </c>
      <c r="F197" s="15">
        <v>277750</v>
      </c>
      <c r="G197" s="15" t="s">
        <v>331</v>
      </c>
      <c r="H197" s="15">
        <v>3447.79</v>
      </c>
      <c r="I197" s="30">
        <v>190.29</v>
      </c>
      <c r="J197" s="30">
        <v>64.099999999999994</v>
      </c>
      <c r="K197" s="15">
        <v>1.86</v>
      </c>
      <c r="L197" s="15">
        <v>1</v>
      </c>
      <c r="M197" s="15" t="str">
        <f t="shared" si="4"/>
        <v>grandes superficies de mexico</v>
      </c>
      <c r="N197" s="15" t="str">
        <f t="shared" si="5"/>
        <v>388000GRANDES SUPERFICIES DE MEXICO</v>
      </c>
    </row>
    <row r="198" spans="1:14" x14ac:dyDescent="0.2">
      <c r="A198" s="15">
        <v>30</v>
      </c>
      <c r="B198" s="15" t="s">
        <v>329</v>
      </c>
      <c r="C198" s="15">
        <v>5008</v>
      </c>
      <c r="D198" s="15">
        <v>500000</v>
      </c>
      <c r="E198" s="15" t="s">
        <v>467</v>
      </c>
      <c r="F198" s="15">
        <v>275237</v>
      </c>
      <c r="G198" s="15" t="s">
        <v>331</v>
      </c>
      <c r="H198" s="15">
        <v>7721.4</v>
      </c>
      <c r="I198" s="30">
        <v>190.29</v>
      </c>
      <c r="J198" s="30">
        <v>33.58</v>
      </c>
      <c r="K198" s="15">
        <v>0.43</v>
      </c>
      <c r="L198" s="15">
        <v>1</v>
      </c>
      <c r="M198" s="15" t="str">
        <f t="shared" si="4"/>
        <v>tiendas chedraui s.a. de c.v.</v>
      </c>
      <c r="N198" s="15" t="str">
        <f t="shared" si="5"/>
        <v>500000TIENDAS CHEDRAUI S.A. DE C.V.</v>
      </c>
    </row>
    <row r="199" spans="1:14" x14ac:dyDescent="0.2">
      <c r="A199" s="15">
        <v>30</v>
      </c>
      <c r="B199" s="15" t="s">
        <v>329</v>
      </c>
      <c r="C199" s="15">
        <v>5008</v>
      </c>
      <c r="D199" s="15">
        <v>500000</v>
      </c>
      <c r="E199" s="15" t="s">
        <v>467</v>
      </c>
      <c r="F199" s="15">
        <v>275809</v>
      </c>
      <c r="G199" s="15" t="s">
        <v>332</v>
      </c>
      <c r="H199" s="15">
        <v>16052.48</v>
      </c>
      <c r="I199" s="30">
        <v>190.29</v>
      </c>
      <c r="J199" s="30">
        <v>33.58</v>
      </c>
      <c r="K199" s="15">
        <v>0.21</v>
      </c>
      <c r="L199" s="15">
        <v>1</v>
      </c>
      <c r="M199" s="15" t="str">
        <f t="shared" si="4"/>
        <v>tiendas chedraui s.a. de c.v.</v>
      </c>
      <c r="N199" s="15" t="str">
        <f t="shared" si="5"/>
        <v>500000TIENDAS CHEDRAUI S.A. DE C.V.</v>
      </c>
    </row>
    <row r="200" spans="1:14" x14ac:dyDescent="0.2">
      <c r="A200" s="15">
        <v>30</v>
      </c>
      <c r="B200" s="15" t="s">
        <v>329</v>
      </c>
      <c r="C200" s="15">
        <v>5008</v>
      </c>
      <c r="D200" s="15">
        <v>500000</v>
      </c>
      <c r="E200" s="15" t="s">
        <v>467</v>
      </c>
      <c r="F200" s="15">
        <v>275859</v>
      </c>
      <c r="G200" s="15" t="s">
        <v>331</v>
      </c>
      <c r="H200" s="15">
        <v>7901.74</v>
      </c>
      <c r="I200" s="30">
        <v>190.29</v>
      </c>
      <c r="J200" s="30">
        <v>33.58</v>
      </c>
      <c r="K200" s="15">
        <v>0.42</v>
      </c>
      <c r="L200" s="15">
        <v>1</v>
      </c>
      <c r="M200" s="15" t="str">
        <f t="shared" si="4"/>
        <v>tiendas chedraui s.a. de c.v.</v>
      </c>
      <c r="N200" s="15" t="str">
        <f t="shared" si="5"/>
        <v>500000TIENDAS CHEDRAUI S.A. DE C.V.</v>
      </c>
    </row>
    <row r="201" spans="1:14" x14ac:dyDescent="0.2">
      <c r="A201" s="15">
        <v>30</v>
      </c>
      <c r="B201" s="15" t="s">
        <v>329</v>
      </c>
      <c r="C201" s="15">
        <v>5008</v>
      </c>
      <c r="D201" s="15">
        <v>500000</v>
      </c>
      <c r="E201" s="15" t="s">
        <v>467</v>
      </c>
      <c r="F201" s="15">
        <v>275859</v>
      </c>
      <c r="G201" s="15" t="s">
        <v>332</v>
      </c>
      <c r="H201" s="15">
        <v>7901.74</v>
      </c>
      <c r="I201" s="30">
        <v>190.29</v>
      </c>
      <c r="J201" s="30">
        <v>33.58</v>
      </c>
      <c r="K201" s="15">
        <v>0.42</v>
      </c>
      <c r="L201" s="15">
        <v>1</v>
      </c>
      <c r="M201" s="15" t="str">
        <f t="shared" si="4"/>
        <v>tiendas chedraui s.a. de c.v.</v>
      </c>
      <c r="N201" s="15" t="str">
        <f t="shared" si="5"/>
        <v>500000TIENDAS CHEDRAUI S.A. DE C.V.</v>
      </c>
    </row>
    <row r="202" spans="1:14" x14ac:dyDescent="0.2">
      <c r="A202" s="15">
        <v>30</v>
      </c>
      <c r="B202" s="15" t="s">
        <v>329</v>
      </c>
      <c r="C202" s="15">
        <v>5008</v>
      </c>
      <c r="D202" s="15">
        <v>500000</v>
      </c>
      <c r="E202" s="15" t="s">
        <v>467</v>
      </c>
      <c r="F202" s="15">
        <v>275871</v>
      </c>
      <c r="G202" s="15" t="s">
        <v>331</v>
      </c>
      <c r="H202" s="15">
        <v>16384.07</v>
      </c>
      <c r="I202" s="30">
        <v>190.29</v>
      </c>
      <c r="J202" s="30">
        <v>33.58</v>
      </c>
      <c r="K202" s="15">
        <v>0.2</v>
      </c>
      <c r="L202" s="15">
        <v>1</v>
      </c>
      <c r="M202" s="15" t="str">
        <f t="shared" ref="M202:M265" si="6">LOWER(E202)</f>
        <v>tiendas chedraui s.a. de c.v.</v>
      </c>
      <c r="N202" s="15" t="str">
        <f t="shared" ref="N202:N265" si="7">_xlfn.CONCAT(D202, E202)</f>
        <v>500000TIENDAS CHEDRAUI S.A. DE C.V.</v>
      </c>
    </row>
    <row r="203" spans="1:14" x14ac:dyDescent="0.2">
      <c r="A203" s="15">
        <v>30</v>
      </c>
      <c r="B203" s="15" t="s">
        <v>329</v>
      </c>
      <c r="C203" s="15">
        <v>5008</v>
      </c>
      <c r="D203" s="15">
        <v>500000</v>
      </c>
      <c r="E203" s="15" t="s">
        <v>467</v>
      </c>
      <c r="F203" s="15">
        <v>275895</v>
      </c>
      <c r="G203" s="15" t="s">
        <v>332</v>
      </c>
      <c r="H203" s="15">
        <v>11877.92</v>
      </c>
      <c r="I203" s="30">
        <v>190.29</v>
      </c>
      <c r="J203" s="30">
        <v>33.58</v>
      </c>
      <c r="K203" s="15">
        <v>0.28000000000000003</v>
      </c>
      <c r="L203" s="15">
        <v>1</v>
      </c>
      <c r="M203" s="15" t="str">
        <f t="shared" si="6"/>
        <v>tiendas chedraui s.a. de c.v.</v>
      </c>
      <c r="N203" s="15" t="str">
        <f t="shared" si="7"/>
        <v>500000TIENDAS CHEDRAUI S.A. DE C.V.</v>
      </c>
    </row>
    <row r="204" spans="1:14" x14ac:dyDescent="0.2">
      <c r="A204" s="15">
        <v>30</v>
      </c>
      <c r="B204" s="15" t="s">
        <v>329</v>
      </c>
      <c r="C204" s="15">
        <v>5008</v>
      </c>
      <c r="D204" s="15">
        <v>500000</v>
      </c>
      <c r="E204" s="15" t="s">
        <v>467</v>
      </c>
      <c r="F204" s="15">
        <v>275908</v>
      </c>
      <c r="G204" s="15" t="s">
        <v>332</v>
      </c>
      <c r="H204" s="15">
        <v>7955.08</v>
      </c>
      <c r="I204" s="30">
        <v>190.29</v>
      </c>
      <c r="J204" s="30">
        <v>33.58</v>
      </c>
      <c r="K204" s="15">
        <v>0.42</v>
      </c>
      <c r="L204" s="15">
        <v>1</v>
      </c>
      <c r="M204" s="15" t="str">
        <f t="shared" si="6"/>
        <v>tiendas chedraui s.a. de c.v.</v>
      </c>
      <c r="N204" s="15" t="str">
        <f t="shared" si="7"/>
        <v>500000TIENDAS CHEDRAUI S.A. DE C.V.</v>
      </c>
    </row>
    <row r="205" spans="1:14" x14ac:dyDescent="0.2">
      <c r="A205" s="15">
        <v>30</v>
      </c>
      <c r="B205" s="15" t="s">
        <v>329</v>
      </c>
      <c r="C205" s="15">
        <v>5008</v>
      </c>
      <c r="D205" s="15">
        <v>500000</v>
      </c>
      <c r="E205" s="15" t="s">
        <v>467</v>
      </c>
      <c r="F205" s="15">
        <v>275909</v>
      </c>
      <c r="G205" s="15" t="s">
        <v>331</v>
      </c>
      <c r="H205" s="15">
        <v>4379.13</v>
      </c>
      <c r="I205" s="30">
        <v>190.29</v>
      </c>
      <c r="J205" s="30">
        <v>33.58</v>
      </c>
      <c r="K205" s="15">
        <v>0.77</v>
      </c>
      <c r="L205" s="15">
        <v>1</v>
      </c>
      <c r="M205" s="15" t="str">
        <f t="shared" si="6"/>
        <v>tiendas chedraui s.a. de c.v.</v>
      </c>
      <c r="N205" s="15" t="str">
        <f t="shared" si="7"/>
        <v>500000TIENDAS CHEDRAUI S.A. DE C.V.</v>
      </c>
    </row>
    <row r="206" spans="1:14" x14ac:dyDescent="0.2">
      <c r="A206" s="15">
        <v>30</v>
      </c>
      <c r="B206" s="15" t="s">
        <v>329</v>
      </c>
      <c r="C206" s="15">
        <v>5008</v>
      </c>
      <c r="D206" s="15">
        <v>500000</v>
      </c>
      <c r="E206" s="15" t="s">
        <v>467</v>
      </c>
      <c r="F206" s="15">
        <v>276250</v>
      </c>
      <c r="G206" s="15" t="s">
        <v>332</v>
      </c>
      <c r="H206" s="15">
        <v>8431.94</v>
      </c>
      <c r="I206" s="30">
        <v>190.29</v>
      </c>
      <c r="J206" s="30">
        <v>33.58</v>
      </c>
      <c r="K206" s="15">
        <v>0.4</v>
      </c>
      <c r="L206" s="15">
        <v>1</v>
      </c>
      <c r="M206" s="15" t="str">
        <f t="shared" si="6"/>
        <v>tiendas chedraui s.a. de c.v.</v>
      </c>
      <c r="N206" s="15" t="str">
        <f t="shared" si="7"/>
        <v>500000TIENDAS CHEDRAUI S.A. DE C.V.</v>
      </c>
    </row>
    <row r="207" spans="1:14" x14ac:dyDescent="0.2">
      <c r="A207" s="15">
        <v>30</v>
      </c>
      <c r="B207" s="15" t="s">
        <v>329</v>
      </c>
      <c r="C207" s="15">
        <v>5008</v>
      </c>
      <c r="D207" s="15">
        <v>500000</v>
      </c>
      <c r="E207" s="15" t="s">
        <v>467</v>
      </c>
      <c r="F207" s="15">
        <v>276297</v>
      </c>
      <c r="G207" s="15" t="s">
        <v>332</v>
      </c>
      <c r="H207" s="15">
        <v>8815.4500000000007</v>
      </c>
      <c r="I207" s="30">
        <v>190.29</v>
      </c>
      <c r="J207" s="30">
        <v>33.58</v>
      </c>
      <c r="K207" s="15">
        <v>0.38</v>
      </c>
      <c r="L207" s="15">
        <v>1</v>
      </c>
      <c r="M207" s="15" t="str">
        <f t="shared" si="6"/>
        <v>tiendas chedraui s.a. de c.v.</v>
      </c>
      <c r="N207" s="15" t="str">
        <f t="shared" si="7"/>
        <v>500000TIENDAS CHEDRAUI S.A. DE C.V.</v>
      </c>
    </row>
    <row r="208" spans="1:14" x14ac:dyDescent="0.2">
      <c r="A208" s="15">
        <v>30</v>
      </c>
      <c r="B208" s="15" t="s">
        <v>329</v>
      </c>
      <c r="C208" s="15">
        <v>5008</v>
      </c>
      <c r="D208" s="15">
        <v>500000</v>
      </c>
      <c r="E208" s="15" t="s">
        <v>467</v>
      </c>
      <c r="F208" s="15">
        <v>276528</v>
      </c>
      <c r="G208" s="15" t="s">
        <v>331</v>
      </c>
      <c r="H208" s="15">
        <v>6569.52</v>
      </c>
      <c r="I208" s="30">
        <v>190.29</v>
      </c>
      <c r="J208" s="30">
        <v>33.58</v>
      </c>
      <c r="K208" s="15">
        <v>0.51</v>
      </c>
      <c r="L208" s="15">
        <v>1</v>
      </c>
      <c r="M208" s="15" t="str">
        <f t="shared" si="6"/>
        <v>tiendas chedraui s.a. de c.v.</v>
      </c>
      <c r="N208" s="15" t="str">
        <f t="shared" si="7"/>
        <v>500000TIENDAS CHEDRAUI S.A. DE C.V.</v>
      </c>
    </row>
    <row r="209" spans="1:14" x14ac:dyDescent="0.2">
      <c r="A209" s="15">
        <v>30</v>
      </c>
      <c r="B209" s="15" t="s">
        <v>329</v>
      </c>
      <c r="C209" s="15">
        <v>5008</v>
      </c>
      <c r="D209" s="15">
        <v>500000</v>
      </c>
      <c r="E209" s="15" t="s">
        <v>467</v>
      </c>
      <c r="F209" s="15">
        <v>276546</v>
      </c>
      <c r="G209" s="15" t="s">
        <v>331</v>
      </c>
      <c r="H209" s="15">
        <v>7286.32</v>
      </c>
      <c r="I209" s="30">
        <v>190.29</v>
      </c>
      <c r="J209" s="30">
        <v>33.58</v>
      </c>
      <c r="K209" s="15">
        <v>0.46</v>
      </c>
      <c r="L209" s="15">
        <v>1</v>
      </c>
      <c r="M209" s="15" t="str">
        <f t="shared" si="6"/>
        <v>tiendas chedraui s.a. de c.v.</v>
      </c>
      <c r="N209" s="15" t="str">
        <f t="shared" si="7"/>
        <v>500000TIENDAS CHEDRAUI S.A. DE C.V.</v>
      </c>
    </row>
    <row r="210" spans="1:14" x14ac:dyDescent="0.2">
      <c r="A210" s="15">
        <v>30</v>
      </c>
      <c r="B210" s="15" t="s">
        <v>329</v>
      </c>
      <c r="C210" s="15">
        <v>5008</v>
      </c>
      <c r="D210" s="15">
        <v>500000</v>
      </c>
      <c r="E210" s="15" t="s">
        <v>467</v>
      </c>
      <c r="F210" s="15">
        <v>276546</v>
      </c>
      <c r="G210" s="15" t="s">
        <v>332</v>
      </c>
      <c r="H210" s="15">
        <v>7286.32</v>
      </c>
      <c r="I210" s="30">
        <v>190.29</v>
      </c>
      <c r="J210" s="30">
        <v>33.58</v>
      </c>
      <c r="K210" s="15">
        <v>0.46</v>
      </c>
      <c r="L210" s="15">
        <v>1</v>
      </c>
      <c r="M210" s="15" t="str">
        <f t="shared" si="6"/>
        <v>tiendas chedraui s.a. de c.v.</v>
      </c>
      <c r="N210" s="15" t="str">
        <f t="shared" si="7"/>
        <v>500000TIENDAS CHEDRAUI S.A. DE C.V.</v>
      </c>
    </row>
    <row r="211" spans="1:14" x14ac:dyDescent="0.2">
      <c r="A211" s="15">
        <v>30</v>
      </c>
      <c r="B211" s="15" t="s">
        <v>329</v>
      </c>
      <c r="C211" s="15">
        <v>5008</v>
      </c>
      <c r="D211" s="15">
        <v>500000</v>
      </c>
      <c r="E211" s="15" t="s">
        <v>467</v>
      </c>
      <c r="F211" s="15">
        <v>276562</v>
      </c>
      <c r="G211" s="15" t="s">
        <v>332</v>
      </c>
      <c r="H211" s="15">
        <v>20623.64</v>
      </c>
      <c r="I211" s="30">
        <v>190.29</v>
      </c>
      <c r="J211" s="30">
        <v>33.58</v>
      </c>
      <c r="K211" s="15">
        <v>0.16</v>
      </c>
      <c r="L211" s="15">
        <v>1</v>
      </c>
      <c r="M211" s="15" t="str">
        <f t="shared" si="6"/>
        <v>tiendas chedraui s.a. de c.v.</v>
      </c>
      <c r="N211" s="15" t="str">
        <f t="shared" si="7"/>
        <v>500000TIENDAS CHEDRAUI S.A. DE C.V.</v>
      </c>
    </row>
    <row r="212" spans="1:14" x14ac:dyDescent="0.2">
      <c r="A212" s="15">
        <v>30</v>
      </c>
      <c r="B212" s="15" t="s">
        <v>329</v>
      </c>
      <c r="C212" s="15">
        <v>5008</v>
      </c>
      <c r="D212" s="15">
        <v>500000</v>
      </c>
      <c r="E212" s="15" t="s">
        <v>467</v>
      </c>
      <c r="F212" s="15">
        <v>276818</v>
      </c>
      <c r="G212" s="15" t="s">
        <v>332</v>
      </c>
      <c r="H212" s="15">
        <v>7923.96</v>
      </c>
      <c r="I212" s="30">
        <v>190.29</v>
      </c>
      <c r="J212" s="30">
        <v>33.58</v>
      </c>
      <c r="K212" s="15">
        <v>0.42</v>
      </c>
      <c r="L212" s="15">
        <v>1</v>
      </c>
      <c r="M212" s="15" t="str">
        <f t="shared" si="6"/>
        <v>tiendas chedraui s.a. de c.v.</v>
      </c>
      <c r="N212" s="15" t="str">
        <f t="shared" si="7"/>
        <v>500000TIENDAS CHEDRAUI S.A. DE C.V.</v>
      </c>
    </row>
    <row r="213" spans="1:14" x14ac:dyDescent="0.2">
      <c r="A213" s="15">
        <v>30</v>
      </c>
      <c r="B213" s="15" t="s">
        <v>329</v>
      </c>
      <c r="C213" s="15">
        <v>5008</v>
      </c>
      <c r="D213" s="15">
        <v>500000</v>
      </c>
      <c r="E213" s="15" t="s">
        <v>467</v>
      </c>
      <c r="F213" s="15">
        <v>276986</v>
      </c>
      <c r="G213" s="15" t="s">
        <v>331</v>
      </c>
      <c r="H213" s="15">
        <v>8834.27</v>
      </c>
      <c r="I213" s="30">
        <v>190.29</v>
      </c>
      <c r="J213" s="30">
        <v>33.58</v>
      </c>
      <c r="K213" s="15">
        <v>0.38</v>
      </c>
      <c r="L213" s="15">
        <v>1</v>
      </c>
      <c r="M213" s="15" t="str">
        <f t="shared" si="6"/>
        <v>tiendas chedraui s.a. de c.v.</v>
      </c>
      <c r="N213" s="15" t="str">
        <f t="shared" si="7"/>
        <v>500000TIENDAS CHEDRAUI S.A. DE C.V.</v>
      </c>
    </row>
    <row r="214" spans="1:14" x14ac:dyDescent="0.2">
      <c r="A214" s="15">
        <v>30</v>
      </c>
      <c r="B214" s="15" t="s">
        <v>329</v>
      </c>
      <c r="C214" s="15">
        <v>5008</v>
      </c>
      <c r="D214" s="15">
        <v>500000</v>
      </c>
      <c r="E214" s="15" t="s">
        <v>467</v>
      </c>
      <c r="F214" s="15">
        <v>276992</v>
      </c>
      <c r="G214" s="15" t="s">
        <v>331</v>
      </c>
      <c r="H214" s="15">
        <v>19936.62</v>
      </c>
      <c r="I214" s="30">
        <v>190.29</v>
      </c>
      <c r="J214" s="30">
        <v>33.58</v>
      </c>
      <c r="K214" s="15">
        <v>0.17</v>
      </c>
      <c r="L214" s="15">
        <v>1</v>
      </c>
      <c r="M214" s="15" t="str">
        <f t="shared" si="6"/>
        <v>tiendas chedraui s.a. de c.v.</v>
      </c>
      <c r="N214" s="15" t="str">
        <f t="shared" si="7"/>
        <v>500000TIENDAS CHEDRAUI S.A. DE C.V.</v>
      </c>
    </row>
    <row r="215" spans="1:14" x14ac:dyDescent="0.2">
      <c r="A215" s="15">
        <v>30</v>
      </c>
      <c r="B215" s="15" t="s">
        <v>329</v>
      </c>
      <c r="C215" s="15">
        <v>5008</v>
      </c>
      <c r="D215" s="15">
        <v>500000</v>
      </c>
      <c r="E215" s="15" t="s">
        <v>467</v>
      </c>
      <c r="F215" s="15">
        <v>276992</v>
      </c>
      <c r="G215" s="15" t="s">
        <v>332</v>
      </c>
      <c r="H215" s="15">
        <v>19936.62</v>
      </c>
      <c r="I215" s="30">
        <v>190.29</v>
      </c>
      <c r="J215" s="30">
        <v>33.58</v>
      </c>
      <c r="K215" s="15">
        <v>0.17</v>
      </c>
      <c r="L215" s="15">
        <v>1</v>
      </c>
      <c r="M215" s="15" t="str">
        <f t="shared" si="6"/>
        <v>tiendas chedraui s.a. de c.v.</v>
      </c>
      <c r="N215" s="15" t="str">
        <f t="shared" si="7"/>
        <v>500000TIENDAS CHEDRAUI S.A. DE C.V.</v>
      </c>
    </row>
    <row r="216" spans="1:14" x14ac:dyDescent="0.2">
      <c r="A216" s="15">
        <v>30</v>
      </c>
      <c r="B216" s="15" t="s">
        <v>329</v>
      </c>
      <c r="C216" s="15">
        <v>5008</v>
      </c>
      <c r="D216" s="15">
        <v>500000</v>
      </c>
      <c r="E216" s="15" t="s">
        <v>467</v>
      </c>
      <c r="F216" s="15">
        <v>276993</v>
      </c>
      <c r="G216" s="15" t="s">
        <v>332</v>
      </c>
      <c r="H216" s="15">
        <v>15185.68</v>
      </c>
      <c r="I216" s="30">
        <v>190.29</v>
      </c>
      <c r="J216" s="30">
        <v>33.58</v>
      </c>
      <c r="K216" s="15">
        <v>0.22</v>
      </c>
      <c r="L216" s="15">
        <v>1</v>
      </c>
      <c r="M216" s="15" t="str">
        <f t="shared" si="6"/>
        <v>tiendas chedraui s.a. de c.v.</v>
      </c>
      <c r="N216" s="15" t="str">
        <f t="shared" si="7"/>
        <v>500000TIENDAS CHEDRAUI S.A. DE C.V.</v>
      </c>
    </row>
    <row r="217" spans="1:14" x14ac:dyDescent="0.2">
      <c r="A217" s="15">
        <v>30</v>
      </c>
      <c r="B217" s="15" t="s">
        <v>329</v>
      </c>
      <c r="C217" s="15">
        <v>5008</v>
      </c>
      <c r="D217" s="15">
        <v>500000</v>
      </c>
      <c r="E217" s="15" t="s">
        <v>467</v>
      </c>
      <c r="F217" s="15">
        <v>277559</v>
      </c>
      <c r="G217" s="15" t="s">
        <v>332</v>
      </c>
      <c r="H217" s="15">
        <v>19032.37</v>
      </c>
      <c r="I217" s="30">
        <v>190.29</v>
      </c>
      <c r="J217" s="30">
        <v>33.58</v>
      </c>
      <c r="K217" s="15">
        <v>0.18</v>
      </c>
      <c r="L217" s="15">
        <v>1</v>
      </c>
      <c r="M217" s="15" t="str">
        <f t="shared" si="6"/>
        <v>tiendas chedraui s.a. de c.v.</v>
      </c>
      <c r="N217" s="15" t="str">
        <f t="shared" si="7"/>
        <v>500000TIENDAS CHEDRAUI S.A. DE C.V.</v>
      </c>
    </row>
    <row r="218" spans="1:14" x14ac:dyDescent="0.2">
      <c r="A218" s="15">
        <v>30</v>
      </c>
      <c r="B218" s="15" t="s">
        <v>329</v>
      </c>
      <c r="C218" s="15">
        <v>5008</v>
      </c>
      <c r="D218" s="15">
        <v>500000</v>
      </c>
      <c r="E218" s="15" t="s">
        <v>467</v>
      </c>
      <c r="F218" s="15">
        <v>277574</v>
      </c>
      <c r="G218" s="15" t="s">
        <v>331</v>
      </c>
      <c r="H218" s="15">
        <v>19783.43</v>
      </c>
      <c r="I218" s="30">
        <v>190.29</v>
      </c>
      <c r="J218" s="30">
        <v>33.58</v>
      </c>
      <c r="K218" s="15">
        <v>0.17</v>
      </c>
      <c r="L218" s="15">
        <v>1</v>
      </c>
      <c r="M218" s="15" t="str">
        <f t="shared" si="6"/>
        <v>tiendas chedraui s.a. de c.v.</v>
      </c>
      <c r="N218" s="15" t="str">
        <f t="shared" si="7"/>
        <v>500000TIENDAS CHEDRAUI S.A. DE C.V.</v>
      </c>
    </row>
    <row r="219" spans="1:14" x14ac:dyDescent="0.2">
      <c r="A219" s="15">
        <v>30</v>
      </c>
      <c r="B219" s="15" t="s">
        <v>329</v>
      </c>
      <c r="C219" s="15">
        <v>5008</v>
      </c>
      <c r="D219" s="15">
        <v>500000</v>
      </c>
      <c r="E219" s="15" t="s">
        <v>467</v>
      </c>
      <c r="F219" s="15">
        <v>278127</v>
      </c>
      <c r="G219" s="15" t="s">
        <v>331</v>
      </c>
      <c r="H219" s="15">
        <v>25899.93</v>
      </c>
      <c r="I219" s="30">
        <v>190.29</v>
      </c>
      <c r="J219" s="30">
        <v>33.58</v>
      </c>
      <c r="K219" s="15">
        <v>0.13</v>
      </c>
      <c r="L219" s="15">
        <v>1</v>
      </c>
      <c r="M219" s="15" t="str">
        <f t="shared" si="6"/>
        <v>tiendas chedraui s.a. de c.v.</v>
      </c>
      <c r="N219" s="15" t="str">
        <f t="shared" si="7"/>
        <v>500000TIENDAS CHEDRAUI S.A. DE C.V.</v>
      </c>
    </row>
    <row r="220" spans="1:14" x14ac:dyDescent="0.2">
      <c r="A220" s="15">
        <v>30</v>
      </c>
      <c r="B220" s="15" t="s">
        <v>329</v>
      </c>
      <c r="C220" s="15">
        <v>5008</v>
      </c>
      <c r="D220" s="15">
        <v>500000</v>
      </c>
      <c r="E220" s="15" t="s">
        <v>467</v>
      </c>
      <c r="F220" s="15">
        <v>278127</v>
      </c>
      <c r="G220" s="15" t="s">
        <v>332</v>
      </c>
      <c r="H220" s="15">
        <v>25899.93</v>
      </c>
      <c r="I220" s="30">
        <v>190.29</v>
      </c>
      <c r="J220" s="30">
        <v>33.58</v>
      </c>
      <c r="K220" s="15">
        <v>0.13</v>
      </c>
      <c r="L220" s="15">
        <v>1</v>
      </c>
      <c r="M220" s="15" t="str">
        <f t="shared" si="6"/>
        <v>tiendas chedraui s.a. de c.v.</v>
      </c>
      <c r="N220" s="15" t="str">
        <f t="shared" si="7"/>
        <v>500000TIENDAS CHEDRAUI S.A. DE C.V.</v>
      </c>
    </row>
    <row r="221" spans="1:14" x14ac:dyDescent="0.2">
      <c r="A221" s="15">
        <v>30</v>
      </c>
      <c r="B221" s="15" t="s">
        <v>329</v>
      </c>
      <c r="C221" s="15">
        <v>5008</v>
      </c>
      <c r="D221" s="15">
        <v>390002</v>
      </c>
      <c r="E221" s="15" t="s">
        <v>415</v>
      </c>
      <c r="F221" s="15">
        <v>275047</v>
      </c>
      <c r="G221" s="15" t="s">
        <v>127</v>
      </c>
      <c r="H221" s="15">
        <v>2460.34</v>
      </c>
      <c r="I221" s="30">
        <v>191.82</v>
      </c>
      <c r="J221" s="30">
        <v>55.37</v>
      </c>
      <c r="K221" s="15">
        <v>2.25</v>
      </c>
      <c r="L221" s="15">
        <v>1</v>
      </c>
      <c r="M221" s="15" t="str">
        <f t="shared" si="6"/>
        <v>comexa suc insurgentes</v>
      </c>
      <c r="N221" s="15" t="str">
        <f t="shared" si="7"/>
        <v>390002COMEXA SUC INSURGENTES</v>
      </c>
    </row>
    <row r="222" spans="1:14" x14ac:dyDescent="0.2">
      <c r="A222" s="15">
        <v>30</v>
      </c>
      <c r="B222" s="15" t="s">
        <v>329</v>
      </c>
      <c r="C222" s="15">
        <v>5008</v>
      </c>
      <c r="D222" s="15">
        <v>390012</v>
      </c>
      <c r="E222" s="15" t="s">
        <v>418</v>
      </c>
      <c r="F222" s="15">
        <v>275236</v>
      </c>
      <c r="G222" s="15" t="s">
        <v>127</v>
      </c>
      <c r="H222" s="15">
        <v>8589.86</v>
      </c>
      <c r="I222" s="30">
        <v>191.82</v>
      </c>
      <c r="J222" s="30">
        <v>55.37</v>
      </c>
      <c r="K222" s="15">
        <v>0.64</v>
      </c>
      <c r="L222" s="15">
        <v>1</v>
      </c>
      <c r="M222" s="15" t="str">
        <f t="shared" si="6"/>
        <v>comexa suc. el dorado</v>
      </c>
      <c r="N222" s="15" t="str">
        <f t="shared" si="7"/>
        <v>390012COMEXA SUC. EL DORADO</v>
      </c>
    </row>
    <row r="223" spans="1:14" x14ac:dyDescent="0.2">
      <c r="A223" s="15">
        <v>30</v>
      </c>
      <c r="B223" s="15" t="s">
        <v>329</v>
      </c>
      <c r="C223" s="15">
        <v>5008</v>
      </c>
      <c r="D223" s="15">
        <v>390022</v>
      </c>
      <c r="E223" s="15" t="s">
        <v>423</v>
      </c>
      <c r="F223" s="15">
        <v>275130</v>
      </c>
      <c r="G223" s="15" t="s">
        <v>127</v>
      </c>
      <c r="H223" s="15">
        <v>9944.7999999999993</v>
      </c>
      <c r="I223" s="30">
        <v>191.82</v>
      </c>
      <c r="J223" s="30">
        <v>55.37</v>
      </c>
      <c r="K223" s="15">
        <v>0.56000000000000005</v>
      </c>
      <c r="L223" s="15">
        <v>1</v>
      </c>
      <c r="M223" s="15" t="str">
        <f t="shared" si="6"/>
        <v>comexa suc.satelite</v>
      </c>
      <c r="N223" s="15" t="str">
        <f t="shared" si="7"/>
        <v>390022COMEXA SUC.SATELITE</v>
      </c>
    </row>
    <row r="224" spans="1:14" x14ac:dyDescent="0.2">
      <c r="A224" s="15">
        <v>30</v>
      </c>
      <c r="B224" s="15" t="s">
        <v>329</v>
      </c>
      <c r="C224" s="15">
        <v>5008</v>
      </c>
      <c r="D224" s="15">
        <v>390061</v>
      </c>
      <c r="E224" s="15" t="s">
        <v>432</v>
      </c>
      <c r="F224" s="15">
        <v>275083</v>
      </c>
      <c r="G224" s="15" t="s">
        <v>127</v>
      </c>
      <c r="H224" s="15">
        <v>14100.79</v>
      </c>
      <c r="I224" s="30">
        <v>191.82</v>
      </c>
      <c r="J224" s="30">
        <v>55.37</v>
      </c>
      <c r="K224" s="15">
        <v>0.39</v>
      </c>
      <c r="L224" s="15">
        <v>1</v>
      </c>
      <c r="M224" s="15" t="str">
        <f t="shared" si="6"/>
        <v>comexa suc cuernavaca ii</v>
      </c>
      <c r="N224" s="15" t="str">
        <f t="shared" si="7"/>
        <v>390061COMEXA SUC CUERNAVACA II</v>
      </c>
    </row>
    <row r="225" spans="1:14" x14ac:dyDescent="0.2">
      <c r="A225" s="15">
        <v>30</v>
      </c>
      <c r="B225" s="15" t="s">
        <v>329</v>
      </c>
      <c r="C225" s="15">
        <v>5008</v>
      </c>
      <c r="D225" s="15">
        <v>390103</v>
      </c>
      <c r="E225" s="15" t="s">
        <v>438</v>
      </c>
      <c r="F225" s="15">
        <v>275204</v>
      </c>
      <c r="G225" s="15" t="s">
        <v>127</v>
      </c>
      <c r="H225" s="15">
        <v>15935.45</v>
      </c>
      <c r="I225" s="30">
        <v>191.82</v>
      </c>
      <c r="J225" s="30">
        <v>55.37</v>
      </c>
      <c r="K225" s="15">
        <v>0.35</v>
      </c>
      <c r="L225" s="15">
        <v>1</v>
      </c>
      <c r="M225" s="15" t="str">
        <f t="shared" si="6"/>
        <v>comexa suc pachuca</v>
      </c>
      <c r="N225" s="15" t="str">
        <f t="shared" si="7"/>
        <v>390103COMEXA SUC PACHUCA</v>
      </c>
    </row>
    <row r="226" spans="1:14" x14ac:dyDescent="0.2">
      <c r="A226" s="15">
        <v>30</v>
      </c>
      <c r="B226" s="15" t="s">
        <v>329</v>
      </c>
      <c r="C226" s="15">
        <v>5008</v>
      </c>
      <c r="D226" s="15">
        <v>392016</v>
      </c>
      <c r="E226" s="15" t="s">
        <v>452</v>
      </c>
      <c r="F226" s="15">
        <v>275224</v>
      </c>
      <c r="G226" s="15" t="s">
        <v>127</v>
      </c>
      <c r="H226" s="15">
        <v>3593.6</v>
      </c>
      <c r="I226" s="30">
        <v>191.82</v>
      </c>
      <c r="J226" s="30">
        <v>55.37</v>
      </c>
      <c r="K226" s="15">
        <v>1.54</v>
      </c>
      <c r="L226" s="15">
        <v>1</v>
      </c>
      <c r="M226" s="15" t="str">
        <f t="shared" si="6"/>
        <v>comexa suc mixcoac</v>
      </c>
      <c r="N226" s="15" t="str">
        <f t="shared" si="7"/>
        <v>392016COMEXA SUC MIXCOAC</v>
      </c>
    </row>
    <row r="227" spans="1:14" x14ac:dyDescent="0.2">
      <c r="A227" s="15">
        <v>30</v>
      </c>
      <c r="B227" s="15" t="s">
        <v>329</v>
      </c>
      <c r="C227" s="15">
        <v>5008</v>
      </c>
      <c r="D227" s="15">
        <v>392131</v>
      </c>
      <c r="E227" s="15" t="s">
        <v>454</v>
      </c>
      <c r="F227" s="15">
        <v>275206</v>
      </c>
      <c r="G227" s="15" t="s">
        <v>127</v>
      </c>
      <c r="H227" s="15">
        <v>12087.68</v>
      </c>
      <c r="I227" s="30">
        <v>191.82</v>
      </c>
      <c r="J227" s="30">
        <v>55.37</v>
      </c>
      <c r="K227" s="15">
        <v>0.46</v>
      </c>
      <c r="L227" s="15">
        <v>1</v>
      </c>
      <c r="M227" s="15" t="str">
        <f t="shared" si="6"/>
        <v>mega comexa pza olivar d.l.p.</v>
      </c>
      <c r="N227" s="15" t="str">
        <f t="shared" si="7"/>
        <v>392131MEGA COMEXA PZA OLIVAR D.L.P.</v>
      </c>
    </row>
    <row r="228" spans="1:14" x14ac:dyDescent="0.2">
      <c r="A228" s="15">
        <v>30</v>
      </c>
      <c r="B228" s="15" t="s">
        <v>329</v>
      </c>
      <c r="C228" s="15">
        <v>5008</v>
      </c>
      <c r="D228" s="15">
        <v>390000</v>
      </c>
      <c r="E228" s="15" t="s">
        <v>414</v>
      </c>
      <c r="F228" s="15">
        <v>274001</v>
      </c>
      <c r="G228" s="15" t="s">
        <v>127</v>
      </c>
      <c r="H228" s="15">
        <v>20936.77</v>
      </c>
      <c r="I228" s="30">
        <v>191.83</v>
      </c>
      <c r="J228" s="30">
        <v>47.96</v>
      </c>
      <c r="K228" s="15">
        <v>0.23</v>
      </c>
      <c r="L228" s="15">
        <v>1</v>
      </c>
      <c r="M228" s="15" t="str">
        <f t="shared" si="6"/>
        <v>comercial mexicana s.a.de c.v.</v>
      </c>
      <c r="N228" s="15" t="str">
        <f t="shared" si="7"/>
        <v>390000COMERCIAL MEXICANA S.A.DE C.V.</v>
      </c>
    </row>
    <row r="229" spans="1:14" x14ac:dyDescent="0.2">
      <c r="A229" s="15">
        <v>30</v>
      </c>
      <c r="B229" s="15" t="s">
        <v>329</v>
      </c>
      <c r="C229" s="15">
        <v>5008</v>
      </c>
      <c r="D229" s="15">
        <v>390000</v>
      </c>
      <c r="E229" s="15" t="s">
        <v>414</v>
      </c>
      <c r="F229" s="15">
        <v>274073</v>
      </c>
      <c r="G229" s="15" t="s">
        <v>127</v>
      </c>
      <c r="H229" s="15">
        <v>220.6</v>
      </c>
      <c r="I229" s="30">
        <v>191.83</v>
      </c>
      <c r="J229" s="30">
        <v>47.96</v>
      </c>
      <c r="K229" s="15">
        <v>21.74</v>
      </c>
      <c r="L229" s="15">
        <v>1</v>
      </c>
      <c r="M229" s="15" t="str">
        <f t="shared" si="6"/>
        <v>comercial mexicana s.a.de c.v.</v>
      </c>
      <c r="N229" s="15" t="str">
        <f t="shared" si="7"/>
        <v>390000COMERCIAL MEXICANA S.A.DE C.V.</v>
      </c>
    </row>
    <row r="230" spans="1:14" x14ac:dyDescent="0.2">
      <c r="A230" s="15">
        <v>30</v>
      </c>
      <c r="B230" s="15" t="s">
        <v>329</v>
      </c>
      <c r="C230" s="15">
        <v>5008</v>
      </c>
      <c r="D230" s="15">
        <v>390000</v>
      </c>
      <c r="E230" s="15" t="s">
        <v>414</v>
      </c>
      <c r="F230" s="15">
        <v>274144</v>
      </c>
      <c r="G230" s="15" t="s">
        <v>127</v>
      </c>
      <c r="H230" s="15">
        <v>14741.34</v>
      </c>
      <c r="I230" s="30">
        <v>191.83</v>
      </c>
      <c r="J230" s="30">
        <v>47.96</v>
      </c>
      <c r="K230" s="15">
        <v>0.33</v>
      </c>
      <c r="L230" s="15">
        <v>1</v>
      </c>
      <c r="M230" s="15" t="str">
        <f t="shared" si="6"/>
        <v>comercial mexicana s.a.de c.v.</v>
      </c>
      <c r="N230" s="15" t="str">
        <f t="shared" si="7"/>
        <v>390000COMERCIAL MEXICANA S.A.DE C.V.</v>
      </c>
    </row>
    <row r="231" spans="1:14" x14ac:dyDescent="0.2">
      <c r="A231" s="15">
        <v>30</v>
      </c>
      <c r="B231" s="15" t="s">
        <v>329</v>
      </c>
      <c r="C231" s="15">
        <v>5008</v>
      </c>
      <c r="D231" s="15">
        <v>390000</v>
      </c>
      <c r="E231" s="15" t="s">
        <v>414</v>
      </c>
      <c r="F231" s="15">
        <v>274396</v>
      </c>
      <c r="G231" s="15" t="s">
        <v>127</v>
      </c>
      <c r="H231" s="15">
        <v>375.88</v>
      </c>
      <c r="I231" s="30">
        <v>191.83</v>
      </c>
      <c r="J231" s="30">
        <v>47.96</v>
      </c>
      <c r="K231" s="15">
        <v>12.76</v>
      </c>
      <c r="L231" s="15">
        <v>1</v>
      </c>
      <c r="M231" s="15" t="str">
        <f t="shared" si="6"/>
        <v>comercial mexicana s.a.de c.v.</v>
      </c>
      <c r="N231" s="15" t="str">
        <f t="shared" si="7"/>
        <v>390000COMERCIAL MEXICANA S.A.DE C.V.</v>
      </c>
    </row>
    <row r="232" spans="1:14" x14ac:dyDescent="0.2">
      <c r="A232" s="15">
        <v>30</v>
      </c>
      <c r="B232" s="15" t="s">
        <v>329</v>
      </c>
      <c r="C232" s="15">
        <v>5008</v>
      </c>
      <c r="D232" s="15">
        <v>390000</v>
      </c>
      <c r="E232" s="15" t="s">
        <v>414</v>
      </c>
      <c r="F232" s="15">
        <v>274397</v>
      </c>
      <c r="G232" s="15" t="s">
        <v>127</v>
      </c>
      <c r="H232" s="15">
        <v>375.88</v>
      </c>
      <c r="I232" s="30">
        <v>191.83</v>
      </c>
      <c r="J232" s="30">
        <v>47.96</v>
      </c>
      <c r="K232" s="15">
        <v>12.76</v>
      </c>
      <c r="L232" s="15">
        <v>1</v>
      </c>
      <c r="M232" s="15" t="str">
        <f t="shared" si="6"/>
        <v>comercial mexicana s.a.de c.v.</v>
      </c>
      <c r="N232" s="15" t="str">
        <f t="shared" si="7"/>
        <v>390000COMERCIAL MEXICANA S.A.DE C.V.</v>
      </c>
    </row>
    <row r="233" spans="1:14" x14ac:dyDescent="0.2">
      <c r="A233" s="15">
        <v>30</v>
      </c>
      <c r="B233" s="15" t="s">
        <v>329</v>
      </c>
      <c r="C233" s="15">
        <v>5008</v>
      </c>
      <c r="D233" s="15">
        <v>390000</v>
      </c>
      <c r="E233" s="15" t="s">
        <v>414</v>
      </c>
      <c r="F233" s="15">
        <v>274398</v>
      </c>
      <c r="G233" s="15" t="s">
        <v>127</v>
      </c>
      <c r="H233" s="15">
        <v>375.88</v>
      </c>
      <c r="I233" s="30">
        <v>191.83</v>
      </c>
      <c r="J233" s="30">
        <v>47.96</v>
      </c>
      <c r="K233" s="15">
        <v>12.76</v>
      </c>
      <c r="L233" s="15">
        <v>1</v>
      </c>
      <c r="M233" s="15" t="str">
        <f t="shared" si="6"/>
        <v>comercial mexicana s.a.de c.v.</v>
      </c>
      <c r="N233" s="15" t="str">
        <f t="shared" si="7"/>
        <v>390000COMERCIAL MEXICANA S.A.DE C.V.</v>
      </c>
    </row>
    <row r="234" spans="1:14" x14ac:dyDescent="0.2">
      <c r="A234" s="15">
        <v>30</v>
      </c>
      <c r="B234" s="15" t="s">
        <v>329</v>
      </c>
      <c r="C234" s="15">
        <v>5008</v>
      </c>
      <c r="D234" s="15">
        <v>390000</v>
      </c>
      <c r="E234" s="15" t="s">
        <v>414</v>
      </c>
      <c r="F234" s="15">
        <v>274399</v>
      </c>
      <c r="G234" s="15" t="s">
        <v>127</v>
      </c>
      <c r="H234" s="15">
        <v>375.88</v>
      </c>
      <c r="I234" s="30">
        <v>191.83</v>
      </c>
      <c r="J234" s="30">
        <v>47.96</v>
      </c>
      <c r="K234" s="15">
        <v>12.76</v>
      </c>
      <c r="L234" s="15">
        <v>1</v>
      </c>
      <c r="M234" s="15" t="str">
        <f t="shared" si="6"/>
        <v>comercial mexicana s.a.de c.v.</v>
      </c>
      <c r="N234" s="15" t="str">
        <f t="shared" si="7"/>
        <v>390000COMERCIAL MEXICANA S.A.DE C.V.</v>
      </c>
    </row>
    <row r="235" spans="1:14" x14ac:dyDescent="0.2">
      <c r="A235" s="15">
        <v>30</v>
      </c>
      <c r="B235" s="15" t="s">
        <v>329</v>
      </c>
      <c r="C235" s="15">
        <v>5008</v>
      </c>
      <c r="D235" s="15">
        <v>390000</v>
      </c>
      <c r="E235" s="15" t="s">
        <v>414</v>
      </c>
      <c r="F235" s="15">
        <v>274400</v>
      </c>
      <c r="G235" s="15" t="s">
        <v>127</v>
      </c>
      <c r="H235" s="15">
        <v>375.88</v>
      </c>
      <c r="I235" s="30">
        <v>191.83</v>
      </c>
      <c r="J235" s="30">
        <v>47.96</v>
      </c>
      <c r="K235" s="15">
        <v>12.76</v>
      </c>
      <c r="L235" s="15">
        <v>1</v>
      </c>
      <c r="M235" s="15" t="str">
        <f t="shared" si="6"/>
        <v>comercial mexicana s.a.de c.v.</v>
      </c>
      <c r="N235" s="15" t="str">
        <f t="shared" si="7"/>
        <v>390000COMERCIAL MEXICANA S.A.DE C.V.</v>
      </c>
    </row>
    <row r="236" spans="1:14" x14ac:dyDescent="0.2">
      <c r="A236" s="15">
        <v>30</v>
      </c>
      <c r="B236" s="15" t="s">
        <v>329</v>
      </c>
      <c r="C236" s="15">
        <v>5008</v>
      </c>
      <c r="D236" s="15">
        <v>390000</v>
      </c>
      <c r="E236" s="15" t="s">
        <v>414</v>
      </c>
      <c r="F236" s="15">
        <v>274401</v>
      </c>
      <c r="G236" s="15" t="s">
        <v>127</v>
      </c>
      <c r="H236" s="15">
        <v>375.88</v>
      </c>
      <c r="I236" s="30">
        <v>191.83</v>
      </c>
      <c r="J236" s="30">
        <v>47.96</v>
      </c>
      <c r="K236" s="15">
        <v>12.76</v>
      </c>
      <c r="L236" s="15">
        <v>1</v>
      </c>
      <c r="M236" s="15" t="str">
        <f t="shared" si="6"/>
        <v>comercial mexicana s.a.de c.v.</v>
      </c>
      <c r="N236" s="15" t="str">
        <f t="shared" si="7"/>
        <v>390000COMERCIAL MEXICANA S.A.DE C.V.</v>
      </c>
    </row>
    <row r="237" spans="1:14" x14ac:dyDescent="0.2">
      <c r="A237" s="15">
        <v>30</v>
      </c>
      <c r="B237" s="15" t="s">
        <v>329</v>
      </c>
      <c r="C237" s="15">
        <v>5008</v>
      </c>
      <c r="D237" s="15">
        <v>390000</v>
      </c>
      <c r="E237" s="15" t="s">
        <v>414</v>
      </c>
      <c r="F237" s="15">
        <v>274402</v>
      </c>
      <c r="G237" s="15" t="s">
        <v>127</v>
      </c>
      <c r="H237" s="15">
        <v>375.88</v>
      </c>
      <c r="I237" s="30">
        <v>191.83</v>
      </c>
      <c r="J237" s="30">
        <v>47.96</v>
      </c>
      <c r="K237" s="15">
        <v>12.76</v>
      </c>
      <c r="L237" s="15">
        <v>1</v>
      </c>
      <c r="M237" s="15" t="str">
        <f t="shared" si="6"/>
        <v>comercial mexicana s.a.de c.v.</v>
      </c>
      <c r="N237" s="15" t="str">
        <f t="shared" si="7"/>
        <v>390000COMERCIAL MEXICANA S.A.DE C.V.</v>
      </c>
    </row>
    <row r="238" spans="1:14" x14ac:dyDescent="0.2">
      <c r="A238" s="15">
        <v>30</v>
      </c>
      <c r="B238" s="15" t="s">
        <v>329</v>
      </c>
      <c r="C238" s="15">
        <v>5008</v>
      </c>
      <c r="D238" s="15">
        <v>390000</v>
      </c>
      <c r="E238" s="15" t="s">
        <v>414</v>
      </c>
      <c r="F238" s="15">
        <v>274403</v>
      </c>
      <c r="G238" s="15" t="s">
        <v>127</v>
      </c>
      <c r="H238" s="15">
        <v>375.88</v>
      </c>
      <c r="I238" s="30">
        <v>191.83</v>
      </c>
      <c r="J238" s="30">
        <v>47.96</v>
      </c>
      <c r="K238" s="15">
        <v>12.76</v>
      </c>
      <c r="L238" s="15">
        <v>1</v>
      </c>
      <c r="M238" s="15" t="str">
        <f t="shared" si="6"/>
        <v>comercial mexicana s.a.de c.v.</v>
      </c>
      <c r="N238" s="15" t="str">
        <f t="shared" si="7"/>
        <v>390000COMERCIAL MEXICANA S.A.DE C.V.</v>
      </c>
    </row>
    <row r="239" spans="1:14" x14ac:dyDescent="0.2">
      <c r="A239" s="15">
        <v>30</v>
      </c>
      <c r="B239" s="15" t="s">
        <v>329</v>
      </c>
      <c r="C239" s="15">
        <v>5008</v>
      </c>
      <c r="D239" s="15">
        <v>390000</v>
      </c>
      <c r="E239" s="15" t="s">
        <v>414</v>
      </c>
      <c r="F239" s="15">
        <v>274434</v>
      </c>
      <c r="G239" s="15" t="s">
        <v>127</v>
      </c>
      <c r="H239" s="15">
        <v>375.88</v>
      </c>
      <c r="I239" s="30">
        <v>191.83</v>
      </c>
      <c r="J239" s="30">
        <v>47.96</v>
      </c>
      <c r="K239" s="15">
        <v>12.76</v>
      </c>
      <c r="L239" s="15">
        <v>1</v>
      </c>
      <c r="M239" s="15" t="str">
        <f t="shared" si="6"/>
        <v>comercial mexicana s.a.de c.v.</v>
      </c>
      <c r="N239" s="15" t="str">
        <f t="shared" si="7"/>
        <v>390000COMERCIAL MEXICANA S.A.DE C.V.</v>
      </c>
    </row>
    <row r="240" spans="1:14" x14ac:dyDescent="0.2">
      <c r="A240" s="15">
        <v>30</v>
      </c>
      <c r="B240" s="15" t="s">
        <v>329</v>
      </c>
      <c r="C240" s="15">
        <v>5008</v>
      </c>
      <c r="D240" s="15">
        <v>390000</v>
      </c>
      <c r="E240" s="15" t="s">
        <v>414</v>
      </c>
      <c r="F240" s="15">
        <v>274435</v>
      </c>
      <c r="G240" s="15" t="s">
        <v>127</v>
      </c>
      <c r="H240" s="15">
        <v>375.88</v>
      </c>
      <c r="I240" s="30">
        <v>191.83</v>
      </c>
      <c r="J240" s="30">
        <v>47.96</v>
      </c>
      <c r="K240" s="15">
        <v>12.76</v>
      </c>
      <c r="L240" s="15">
        <v>1</v>
      </c>
      <c r="M240" s="15" t="str">
        <f t="shared" si="6"/>
        <v>comercial mexicana s.a.de c.v.</v>
      </c>
      <c r="N240" s="15" t="str">
        <f t="shared" si="7"/>
        <v>390000COMERCIAL MEXICANA S.A.DE C.V.</v>
      </c>
    </row>
    <row r="241" spans="1:14" x14ac:dyDescent="0.2">
      <c r="A241" s="15">
        <v>30</v>
      </c>
      <c r="B241" s="15" t="s">
        <v>329</v>
      </c>
      <c r="C241" s="15">
        <v>5008</v>
      </c>
      <c r="D241" s="15">
        <v>390000</v>
      </c>
      <c r="E241" s="15" t="s">
        <v>414</v>
      </c>
      <c r="F241" s="15">
        <v>274436</v>
      </c>
      <c r="G241" s="15" t="s">
        <v>127</v>
      </c>
      <c r="H241" s="15">
        <v>375.88</v>
      </c>
      <c r="I241" s="30">
        <v>191.83</v>
      </c>
      <c r="J241" s="30">
        <v>47.96</v>
      </c>
      <c r="K241" s="15">
        <v>12.76</v>
      </c>
      <c r="L241" s="15">
        <v>1</v>
      </c>
      <c r="M241" s="15" t="str">
        <f t="shared" si="6"/>
        <v>comercial mexicana s.a.de c.v.</v>
      </c>
      <c r="N241" s="15" t="str">
        <f t="shared" si="7"/>
        <v>390000COMERCIAL MEXICANA S.A.DE C.V.</v>
      </c>
    </row>
    <row r="242" spans="1:14" x14ac:dyDescent="0.2">
      <c r="A242" s="15">
        <v>30</v>
      </c>
      <c r="B242" s="15" t="s">
        <v>329</v>
      </c>
      <c r="C242" s="15">
        <v>5008</v>
      </c>
      <c r="D242" s="15">
        <v>390000</v>
      </c>
      <c r="E242" s="15" t="s">
        <v>414</v>
      </c>
      <c r="F242" s="15">
        <v>274437</v>
      </c>
      <c r="G242" s="15" t="s">
        <v>127</v>
      </c>
      <c r="H242" s="15">
        <v>375.88</v>
      </c>
      <c r="I242" s="30">
        <v>191.83</v>
      </c>
      <c r="J242" s="30">
        <v>47.96</v>
      </c>
      <c r="K242" s="15">
        <v>12.76</v>
      </c>
      <c r="L242" s="15">
        <v>1</v>
      </c>
      <c r="M242" s="15" t="str">
        <f t="shared" si="6"/>
        <v>comercial mexicana s.a.de c.v.</v>
      </c>
      <c r="N242" s="15" t="str">
        <f t="shared" si="7"/>
        <v>390000COMERCIAL MEXICANA S.A.DE C.V.</v>
      </c>
    </row>
    <row r="243" spans="1:14" x14ac:dyDescent="0.2">
      <c r="A243" s="15">
        <v>30</v>
      </c>
      <c r="B243" s="15" t="s">
        <v>329</v>
      </c>
      <c r="C243" s="15">
        <v>5008</v>
      </c>
      <c r="D243" s="15">
        <v>390000</v>
      </c>
      <c r="E243" s="15" t="s">
        <v>414</v>
      </c>
      <c r="F243" s="15">
        <v>274438</v>
      </c>
      <c r="G243" s="15" t="s">
        <v>127</v>
      </c>
      <c r="H243" s="15">
        <v>375.88</v>
      </c>
      <c r="I243" s="30">
        <v>191.83</v>
      </c>
      <c r="J243" s="30">
        <v>47.96</v>
      </c>
      <c r="K243" s="15">
        <v>12.76</v>
      </c>
      <c r="L243" s="15">
        <v>1</v>
      </c>
      <c r="M243" s="15" t="str">
        <f t="shared" si="6"/>
        <v>comercial mexicana s.a.de c.v.</v>
      </c>
      <c r="N243" s="15" t="str">
        <f t="shared" si="7"/>
        <v>390000COMERCIAL MEXICANA S.A.DE C.V.</v>
      </c>
    </row>
    <row r="244" spans="1:14" x14ac:dyDescent="0.2">
      <c r="A244" s="15">
        <v>30</v>
      </c>
      <c r="B244" s="15" t="s">
        <v>329</v>
      </c>
      <c r="C244" s="15">
        <v>5008</v>
      </c>
      <c r="D244" s="15">
        <v>390000</v>
      </c>
      <c r="E244" s="15" t="s">
        <v>414</v>
      </c>
      <c r="F244" s="15">
        <v>274444</v>
      </c>
      <c r="G244" s="15" t="s">
        <v>127</v>
      </c>
      <c r="H244" s="15">
        <v>375.88</v>
      </c>
      <c r="I244" s="30">
        <v>191.83</v>
      </c>
      <c r="J244" s="30">
        <v>47.96</v>
      </c>
      <c r="K244" s="15">
        <v>12.76</v>
      </c>
      <c r="L244" s="15">
        <v>1</v>
      </c>
      <c r="M244" s="15" t="str">
        <f t="shared" si="6"/>
        <v>comercial mexicana s.a.de c.v.</v>
      </c>
      <c r="N244" s="15" t="str">
        <f t="shared" si="7"/>
        <v>390000COMERCIAL MEXICANA S.A.DE C.V.</v>
      </c>
    </row>
    <row r="245" spans="1:14" x14ac:dyDescent="0.2">
      <c r="A245" s="15">
        <v>30</v>
      </c>
      <c r="B245" s="15" t="s">
        <v>329</v>
      </c>
      <c r="C245" s="15">
        <v>5008</v>
      </c>
      <c r="D245" s="15">
        <v>390000</v>
      </c>
      <c r="E245" s="15" t="s">
        <v>414</v>
      </c>
      <c r="F245" s="15">
        <v>274470</v>
      </c>
      <c r="G245" s="15" t="s">
        <v>127</v>
      </c>
      <c r="H245" s="15">
        <v>375.88</v>
      </c>
      <c r="I245" s="30">
        <v>191.83</v>
      </c>
      <c r="J245" s="30">
        <v>47.96</v>
      </c>
      <c r="K245" s="15">
        <v>12.76</v>
      </c>
      <c r="L245" s="15">
        <v>1</v>
      </c>
      <c r="M245" s="15" t="str">
        <f t="shared" si="6"/>
        <v>comercial mexicana s.a.de c.v.</v>
      </c>
      <c r="N245" s="15" t="str">
        <f t="shared" si="7"/>
        <v>390000COMERCIAL MEXICANA S.A.DE C.V.</v>
      </c>
    </row>
    <row r="246" spans="1:14" x14ac:dyDescent="0.2">
      <c r="A246" s="15">
        <v>30</v>
      </c>
      <c r="B246" s="15" t="s">
        <v>329</v>
      </c>
      <c r="C246" s="15">
        <v>5008</v>
      </c>
      <c r="D246" s="15">
        <v>390000</v>
      </c>
      <c r="E246" s="15" t="s">
        <v>414</v>
      </c>
      <c r="F246" s="15">
        <v>274471</v>
      </c>
      <c r="G246" s="15" t="s">
        <v>127</v>
      </c>
      <c r="H246" s="15">
        <v>375.88</v>
      </c>
      <c r="I246" s="30">
        <v>191.83</v>
      </c>
      <c r="J246" s="30">
        <v>47.96</v>
      </c>
      <c r="K246" s="15">
        <v>12.76</v>
      </c>
      <c r="L246" s="15">
        <v>1</v>
      </c>
      <c r="M246" s="15" t="str">
        <f t="shared" si="6"/>
        <v>comercial mexicana s.a.de c.v.</v>
      </c>
      <c r="N246" s="15" t="str">
        <f t="shared" si="7"/>
        <v>390000COMERCIAL MEXICANA S.A.DE C.V.</v>
      </c>
    </row>
    <row r="247" spans="1:14" x14ac:dyDescent="0.2">
      <c r="A247" s="15">
        <v>30</v>
      </c>
      <c r="B247" s="15" t="s">
        <v>329</v>
      </c>
      <c r="C247" s="15">
        <v>5008</v>
      </c>
      <c r="D247" s="15">
        <v>390000</v>
      </c>
      <c r="E247" s="15" t="s">
        <v>414</v>
      </c>
      <c r="F247" s="15">
        <v>274511</v>
      </c>
      <c r="G247" s="15" t="s">
        <v>127</v>
      </c>
      <c r="H247" s="15">
        <v>375.88</v>
      </c>
      <c r="I247" s="30">
        <v>191.83</v>
      </c>
      <c r="J247" s="30">
        <v>47.96</v>
      </c>
      <c r="K247" s="15">
        <v>12.76</v>
      </c>
      <c r="L247" s="15">
        <v>1</v>
      </c>
      <c r="M247" s="15" t="str">
        <f t="shared" si="6"/>
        <v>comercial mexicana s.a.de c.v.</v>
      </c>
      <c r="N247" s="15" t="str">
        <f t="shared" si="7"/>
        <v>390000COMERCIAL MEXICANA S.A.DE C.V.</v>
      </c>
    </row>
    <row r="248" spans="1:14" x14ac:dyDescent="0.2">
      <c r="A248" s="15">
        <v>30</v>
      </c>
      <c r="B248" s="15" t="s">
        <v>329</v>
      </c>
      <c r="C248" s="15">
        <v>5008</v>
      </c>
      <c r="D248" s="15">
        <v>390000</v>
      </c>
      <c r="E248" s="15" t="s">
        <v>414</v>
      </c>
      <c r="F248" s="15">
        <v>274512</v>
      </c>
      <c r="G248" s="15" t="s">
        <v>127</v>
      </c>
      <c r="H248" s="15">
        <v>375.88</v>
      </c>
      <c r="I248" s="30">
        <v>191.83</v>
      </c>
      <c r="J248" s="30">
        <v>47.96</v>
      </c>
      <c r="K248" s="15">
        <v>12.76</v>
      </c>
      <c r="L248" s="15">
        <v>1</v>
      </c>
      <c r="M248" s="15" t="str">
        <f t="shared" si="6"/>
        <v>comercial mexicana s.a.de c.v.</v>
      </c>
      <c r="N248" s="15" t="str">
        <f t="shared" si="7"/>
        <v>390000COMERCIAL MEXICANA S.A.DE C.V.</v>
      </c>
    </row>
    <row r="249" spans="1:14" x14ac:dyDescent="0.2">
      <c r="A249" s="15">
        <v>30</v>
      </c>
      <c r="B249" s="15" t="s">
        <v>329</v>
      </c>
      <c r="C249" s="15">
        <v>5008</v>
      </c>
      <c r="D249" s="15">
        <v>390000</v>
      </c>
      <c r="E249" s="15" t="s">
        <v>414</v>
      </c>
      <c r="F249" s="15">
        <v>274513</v>
      </c>
      <c r="G249" s="15" t="s">
        <v>127</v>
      </c>
      <c r="H249" s="15">
        <v>375.88</v>
      </c>
      <c r="I249" s="30">
        <v>191.83</v>
      </c>
      <c r="J249" s="30">
        <v>47.96</v>
      </c>
      <c r="K249" s="15">
        <v>12.76</v>
      </c>
      <c r="L249" s="15">
        <v>1</v>
      </c>
      <c r="M249" s="15" t="str">
        <f t="shared" si="6"/>
        <v>comercial mexicana s.a.de c.v.</v>
      </c>
      <c r="N249" s="15" t="str">
        <f t="shared" si="7"/>
        <v>390000COMERCIAL MEXICANA S.A.DE C.V.</v>
      </c>
    </row>
    <row r="250" spans="1:14" x14ac:dyDescent="0.2">
      <c r="A250" s="15">
        <v>30</v>
      </c>
      <c r="B250" s="15" t="s">
        <v>329</v>
      </c>
      <c r="C250" s="15">
        <v>5008</v>
      </c>
      <c r="D250" s="15">
        <v>390000</v>
      </c>
      <c r="E250" s="15" t="s">
        <v>414</v>
      </c>
      <c r="F250" s="15">
        <v>274515</v>
      </c>
      <c r="G250" s="15" t="s">
        <v>127</v>
      </c>
      <c r="H250" s="15">
        <v>375.88</v>
      </c>
      <c r="I250" s="30">
        <v>191.83</v>
      </c>
      <c r="J250" s="30">
        <v>47.96</v>
      </c>
      <c r="K250" s="15">
        <v>12.76</v>
      </c>
      <c r="L250" s="15">
        <v>1</v>
      </c>
      <c r="M250" s="15" t="str">
        <f t="shared" si="6"/>
        <v>comercial mexicana s.a.de c.v.</v>
      </c>
      <c r="N250" s="15" t="str">
        <f t="shared" si="7"/>
        <v>390000COMERCIAL MEXICANA S.A.DE C.V.</v>
      </c>
    </row>
    <row r="251" spans="1:14" x14ac:dyDescent="0.2">
      <c r="A251" s="15">
        <v>30</v>
      </c>
      <c r="B251" s="15" t="s">
        <v>329</v>
      </c>
      <c r="C251" s="15">
        <v>5008</v>
      </c>
      <c r="D251" s="15">
        <v>390000</v>
      </c>
      <c r="E251" s="15" t="s">
        <v>414</v>
      </c>
      <c r="F251" s="15">
        <v>274567</v>
      </c>
      <c r="G251" s="15" t="s">
        <v>127</v>
      </c>
      <c r="H251" s="15">
        <v>375.88</v>
      </c>
      <c r="I251" s="30">
        <v>191.83</v>
      </c>
      <c r="J251" s="30">
        <v>47.96</v>
      </c>
      <c r="K251" s="15">
        <v>12.76</v>
      </c>
      <c r="L251" s="15">
        <v>1</v>
      </c>
      <c r="M251" s="15" t="str">
        <f t="shared" si="6"/>
        <v>comercial mexicana s.a.de c.v.</v>
      </c>
      <c r="N251" s="15" t="str">
        <f t="shared" si="7"/>
        <v>390000COMERCIAL MEXICANA S.A.DE C.V.</v>
      </c>
    </row>
    <row r="252" spans="1:14" x14ac:dyDescent="0.2">
      <c r="A252" s="15">
        <v>30</v>
      </c>
      <c r="B252" s="15" t="s">
        <v>329</v>
      </c>
      <c r="C252" s="15">
        <v>5008</v>
      </c>
      <c r="D252" s="15">
        <v>390000</v>
      </c>
      <c r="E252" s="15" t="s">
        <v>414</v>
      </c>
      <c r="F252" s="15">
        <v>274724</v>
      </c>
      <c r="G252" s="15" t="s">
        <v>127</v>
      </c>
      <c r="H252" s="15">
        <v>8160.92</v>
      </c>
      <c r="I252" s="30">
        <v>191.83</v>
      </c>
      <c r="J252" s="30">
        <v>47.96</v>
      </c>
      <c r="K252" s="15">
        <v>0.59</v>
      </c>
      <c r="L252" s="15">
        <v>1</v>
      </c>
      <c r="M252" s="15" t="str">
        <f t="shared" si="6"/>
        <v>comercial mexicana s.a.de c.v.</v>
      </c>
      <c r="N252" s="15" t="str">
        <f t="shared" si="7"/>
        <v>390000COMERCIAL MEXICANA S.A.DE C.V.</v>
      </c>
    </row>
    <row r="253" spans="1:14" x14ac:dyDescent="0.2">
      <c r="A253" s="15">
        <v>30</v>
      </c>
      <c r="B253" s="15" t="s">
        <v>329</v>
      </c>
      <c r="C253" s="15">
        <v>5008</v>
      </c>
      <c r="D253" s="15">
        <v>390000</v>
      </c>
      <c r="E253" s="15" t="s">
        <v>414</v>
      </c>
      <c r="F253" s="15">
        <v>274814</v>
      </c>
      <c r="G253" s="15" t="s">
        <v>127</v>
      </c>
      <c r="H253" s="15">
        <v>375.88</v>
      </c>
      <c r="I253" s="30">
        <v>191.83</v>
      </c>
      <c r="J253" s="30">
        <v>47.96</v>
      </c>
      <c r="K253" s="15">
        <v>12.76</v>
      </c>
      <c r="L253" s="15">
        <v>1</v>
      </c>
      <c r="M253" s="15" t="str">
        <f t="shared" si="6"/>
        <v>comercial mexicana s.a.de c.v.</v>
      </c>
      <c r="N253" s="15" t="str">
        <f t="shared" si="7"/>
        <v>390000COMERCIAL MEXICANA S.A.DE C.V.</v>
      </c>
    </row>
    <row r="254" spans="1:14" x14ac:dyDescent="0.2">
      <c r="A254" s="15">
        <v>30</v>
      </c>
      <c r="B254" s="15" t="s">
        <v>329</v>
      </c>
      <c r="C254" s="15">
        <v>5008</v>
      </c>
      <c r="D254" s="15">
        <v>390000</v>
      </c>
      <c r="E254" s="15" t="s">
        <v>414</v>
      </c>
      <c r="F254" s="15">
        <v>274828</v>
      </c>
      <c r="G254" s="15" t="s">
        <v>127</v>
      </c>
      <c r="H254" s="15">
        <v>375.88</v>
      </c>
      <c r="I254" s="30">
        <v>191.83</v>
      </c>
      <c r="J254" s="30">
        <v>47.96</v>
      </c>
      <c r="K254" s="15">
        <v>12.76</v>
      </c>
      <c r="L254" s="15">
        <v>1</v>
      </c>
      <c r="M254" s="15" t="str">
        <f t="shared" si="6"/>
        <v>comercial mexicana s.a.de c.v.</v>
      </c>
      <c r="N254" s="15" t="str">
        <f t="shared" si="7"/>
        <v>390000COMERCIAL MEXICANA S.A.DE C.V.</v>
      </c>
    </row>
    <row r="255" spans="1:14" x14ac:dyDescent="0.2">
      <c r="A255" s="15">
        <v>30</v>
      </c>
      <c r="B255" s="15" t="s">
        <v>329</v>
      </c>
      <c r="C255" s="15">
        <v>5008</v>
      </c>
      <c r="D255" s="15">
        <v>390000</v>
      </c>
      <c r="E255" s="15" t="s">
        <v>414</v>
      </c>
      <c r="F255" s="15">
        <v>274829</v>
      </c>
      <c r="G255" s="15" t="s">
        <v>127</v>
      </c>
      <c r="H255" s="15">
        <v>375.88</v>
      </c>
      <c r="I255" s="30">
        <v>191.83</v>
      </c>
      <c r="J255" s="30">
        <v>47.96</v>
      </c>
      <c r="K255" s="15">
        <v>12.76</v>
      </c>
      <c r="L255" s="15">
        <v>1</v>
      </c>
      <c r="M255" s="15" t="str">
        <f t="shared" si="6"/>
        <v>comercial mexicana s.a.de c.v.</v>
      </c>
      <c r="N255" s="15" t="str">
        <f t="shared" si="7"/>
        <v>390000COMERCIAL MEXICANA S.A.DE C.V.</v>
      </c>
    </row>
    <row r="256" spans="1:14" x14ac:dyDescent="0.2">
      <c r="A256" s="15">
        <v>30</v>
      </c>
      <c r="B256" s="15" t="s">
        <v>329</v>
      </c>
      <c r="C256" s="15">
        <v>5008</v>
      </c>
      <c r="D256" s="15">
        <v>390000</v>
      </c>
      <c r="E256" s="15" t="s">
        <v>414</v>
      </c>
      <c r="F256" s="15">
        <v>274830</v>
      </c>
      <c r="G256" s="15" t="s">
        <v>127</v>
      </c>
      <c r="H256" s="15">
        <v>375.88</v>
      </c>
      <c r="I256" s="30">
        <v>191.83</v>
      </c>
      <c r="J256" s="30">
        <v>47.96</v>
      </c>
      <c r="K256" s="15">
        <v>12.76</v>
      </c>
      <c r="L256" s="15">
        <v>1</v>
      </c>
      <c r="M256" s="15" t="str">
        <f t="shared" si="6"/>
        <v>comercial mexicana s.a.de c.v.</v>
      </c>
      <c r="N256" s="15" t="str">
        <f t="shared" si="7"/>
        <v>390000COMERCIAL MEXICANA S.A.DE C.V.</v>
      </c>
    </row>
    <row r="257" spans="1:14" x14ac:dyDescent="0.2">
      <c r="A257" s="15">
        <v>30</v>
      </c>
      <c r="B257" s="15" t="s">
        <v>329</v>
      </c>
      <c r="C257" s="15">
        <v>5008</v>
      </c>
      <c r="D257" s="15">
        <v>390000</v>
      </c>
      <c r="E257" s="15" t="s">
        <v>414</v>
      </c>
      <c r="F257" s="15">
        <v>274831</v>
      </c>
      <c r="G257" s="15" t="s">
        <v>127</v>
      </c>
      <c r="H257" s="15">
        <v>4102.8100000000004</v>
      </c>
      <c r="I257" s="30">
        <v>191.83</v>
      </c>
      <c r="J257" s="30">
        <v>47.96</v>
      </c>
      <c r="K257" s="15">
        <v>1.17</v>
      </c>
      <c r="L257" s="15">
        <v>1</v>
      </c>
      <c r="M257" s="15" t="str">
        <f t="shared" si="6"/>
        <v>comercial mexicana s.a.de c.v.</v>
      </c>
      <c r="N257" s="15" t="str">
        <f t="shared" si="7"/>
        <v>390000COMERCIAL MEXICANA S.A.DE C.V.</v>
      </c>
    </row>
    <row r="258" spans="1:14" x14ac:dyDescent="0.2">
      <c r="A258" s="15">
        <v>30</v>
      </c>
      <c r="B258" s="15" t="s">
        <v>329</v>
      </c>
      <c r="C258" s="15">
        <v>5008</v>
      </c>
      <c r="D258" s="15">
        <v>390000</v>
      </c>
      <c r="E258" s="15" t="s">
        <v>414</v>
      </c>
      <c r="F258" s="15">
        <v>274845</v>
      </c>
      <c r="G258" s="15" t="s">
        <v>127</v>
      </c>
      <c r="H258" s="15">
        <v>375.88</v>
      </c>
      <c r="I258" s="30">
        <v>191.83</v>
      </c>
      <c r="J258" s="30">
        <v>47.96</v>
      </c>
      <c r="K258" s="15">
        <v>12.76</v>
      </c>
      <c r="L258" s="15">
        <v>1</v>
      </c>
      <c r="M258" s="15" t="str">
        <f t="shared" si="6"/>
        <v>comercial mexicana s.a.de c.v.</v>
      </c>
      <c r="N258" s="15" t="str">
        <f t="shared" si="7"/>
        <v>390000COMERCIAL MEXICANA S.A.DE C.V.</v>
      </c>
    </row>
    <row r="259" spans="1:14" x14ac:dyDescent="0.2">
      <c r="A259" s="15">
        <v>30</v>
      </c>
      <c r="B259" s="15" t="s">
        <v>329</v>
      </c>
      <c r="C259" s="15">
        <v>5008</v>
      </c>
      <c r="D259" s="15">
        <v>390000</v>
      </c>
      <c r="E259" s="15" t="s">
        <v>414</v>
      </c>
      <c r="F259" s="15">
        <v>274846</v>
      </c>
      <c r="G259" s="15" t="s">
        <v>127</v>
      </c>
      <c r="H259" s="15">
        <v>375.88</v>
      </c>
      <c r="I259" s="30">
        <v>191.83</v>
      </c>
      <c r="J259" s="30">
        <v>47.96</v>
      </c>
      <c r="K259" s="15">
        <v>12.76</v>
      </c>
      <c r="L259" s="15">
        <v>1</v>
      </c>
      <c r="M259" s="15" t="str">
        <f t="shared" si="6"/>
        <v>comercial mexicana s.a.de c.v.</v>
      </c>
      <c r="N259" s="15" t="str">
        <f t="shared" si="7"/>
        <v>390000COMERCIAL MEXICANA S.A.DE C.V.</v>
      </c>
    </row>
    <row r="260" spans="1:14" x14ac:dyDescent="0.2">
      <c r="A260" s="15">
        <v>30</v>
      </c>
      <c r="B260" s="15" t="s">
        <v>329</v>
      </c>
      <c r="C260" s="15">
        <v>5008</v>
      </c>
      <c r="D260" s="15">
        <v>390000</v>
      </c>
      <c r="E260" s="15" t="s">
        <v>414</v>
      </c>
      <c r="F260" s="15">
        <v>274854</v>
      </c>
      <c r="G260" s="15" t="s">
        <v>127</v>
      </c>
      <c r="H260" s="15">
        <v>25435.25</v>
      </c>
      <c r="I260" s="30">
        <v>191.83</v>
      </c>
      <c r="J260" s="30">
        <v>47.96</v>
      </c>
      <c r="K260" s="15">
        <v>0.19</v>
      </c>
      <c r="L260" s="15">
        <v>1</v>
      </c>
      <c r="M260" s="15" t="str">
        <f t="shared" si="6"/>
        <v>comercial mexicana s.a.de c.v.</v>
      </c>
      <c r="N260" s="15" t="str">
        <f t="shared" si="7"/>
        <v>390000COMERCIAL MEXICANA S.A.DE C.V.</v>
      </c>
    </row>
    <row r="261" spans="1:14" x14ac:dyDescent="0.2">
      <c r="A261" s="15">
        <v>30</v>
      </c>
      <c r="B261" s="15" t="s">
        <v>329</v>
      </c>
      <c r="C261" s="15">
        <v>5008</v>
      </c>
      <c r="D261" s="15">
        <v>390000</v>
      </c>
      <c r="E261" s="15" t="s">
        <v>414</v>
      </c>
      <c r="F261" s="15">
        <v>274855</v>
      </c>
      <c r="G261" s="15" t="s">
        <v>127</v>
      </c>
      <c r="H261" s="15">
        <v>375.88</v>
      </c>
      <c r="I261" s="30">
        <v>191.83</v>
      </c>
      <c r="J261" s="30">
        <v>47.96</v>
      </c>
      <c r="K261" s="15">
        <v>12.76</v>
      </c>
      <c r="L261" s="15">
        <v>1</v>
      </c>
      <c r="M261" s="15" t="str">
        <f t="shared" si="6"/>
        <v>comercial mexicana s.a.de c.v.</v>
      </c>
      <c r="N261" s="15" t="str">
        <f t="shared" si="7"/>
        <v>390000COMERCIAL MEXICANA S.A.DE C.V.</v>
      </c>
    </row>
    <row r="262" spans="1:14" x14ac:dyDescent="0.2">
      <c r="A262" s="15">
        <v>30</v>
      </c>
      <c r="B262" s="15" t="s">
        <v>329</v>
      </c>
      <c r="C262" s="15">
        <v>5008</v>
      </c>
      <c r="D262" s="15">
        <v>390000</v>
      </c>
      <c r="E262" s="15" t="s">
        <v>414</v>
      </c>
      <c r="F262" s="15">
        <v>274856</v>
      </c>
      <c r="G262" s="15" t="s">
        <v>127</v>
      </c>
      <c r="H262" s="15">
        <v>375.88</v>
      </c>
      <c r="I262" s="30">
        <v>191.83</v>
      </c>
      <c r="J262" s="30">
        <v>47.96</v>
      </c>
      <c r="K262" s="15">
        <v>12.76</v>
      </c>
      <c r="L262" s="15">
        <v>1</v>
      </c>
      <c r="M262" s="15" t="str">
        <f t="shared" si="6"/>
        <v>comercial mexicana s.a.de c.v.</v>
      </c>
      <c r="N262" s="15" t="str">
        <f t="shared" si="7"/>
        <v>390000COMERCIAL MEXICANA S.A.DE C.V.</v>
      </c>
    </row>
    <row r="263" spans="1:14" x14ac:dyDescent="0.2">
      <c r="A263" s="15">
        <v>30</v>
      </c>
      <c r="B263" s="15" t="s">
        <v>329</v>
      </c>
      <c r="C263" s="15">
        <v>5008</v>
      </c>
      <c r="D263" s="15">
        <v>390000</v>
      </c>
      <c r="E263" s="15" t="s">
        <v>414</v>
      </c>
      <c r="F263" s="15">
        <v>274857</v>
      </c>
      <c r="G263" s="15" t="s">
        <v>127</v>
      </c>
      <c r="H263" s="15">
        <v>375.88</v>
      </c>
      <c r="I263" s="30">
        <v>191.83</v>
      </c>
      <c r="J263" s="30">
        <v>47.96</v>
      </c>
      <c r="K263" s="15">
        <v>12.76</v>
      </c>
      <c r="L263" s="15">
        <v>1</v>
      </c>
      <c r="M263" s="15" t="str">
        <f t="shared" si="6"/>
        <v>comercial mexicana s.a.de c.v.</v>
      </c>
      <c r="N263" s="15" t="str">
        <f t="shared" si="7"/>
        <v>390000COMERCIAL MEXICANA S.A.DE C.V.</v>
      </c>
    </row>
    <row r="264" spans="1:14" x14ac:dyDescent="0.2">
      <c r="A264" s="15">
        <v>30</v>
      </c>
      <c r="B264" s="15" t="s">
        <v>329</v>
      </c>
      <c r="C264" s="15">
        <v>5008</v>
      </c>
      <c r="D264" s="15">
        <v>390000</v>
      </c>
      <c r="E264" s="15" t="s">
        <v>414</v>
      </c>
      <c r="F264" s="15">
        <v>274858</v>
      </c>
      <c r="G264" s="15" t="s">
        <v>127</v>
      </c>
      <c r="H264" s="15">
        <v>375.88</v>
      </c>
      <c r="I264" s="30">
        <v>191.83</v>
      </c>
      <c r="J264" s="30">
        <v>47.96</v>
      </c>
      <c r="K264" s="15">
        <v>12.76</v>
      </c>
      <c r="L264" s="15">
        <v>1</v>
      </c>
      <c r="M264" s="15" t="str">
        <f t="shared" si="6"/>
        <v>comercial mexicana s.a.de c.v.</v>
      </c>
      <c r="N264" s="15" t="str">
        <f t="shared" si="7"/>
        <v>390000COMERCIAL MEXICANA S.A.DE C.V.</v>
      </c>
    </row>
    <row r="265" spans="1:14" x14ac:dyDescent="0.2">
      <c r="A265" s="15">
        <v>30</v>
      </c>
      <c r="B265" s="15" t="s">
        <v>329</v>
      </c>
      <c r="C265" s="15">
        <v>5008</v>
      </c>
      <c r="D265" s="15">
        <v>390000</v>
      </c>
      <c r="E265" s="15" t="s">
        <v>414</v>
      </c>
      <c r="F265" s="15">
        <v>274871</v>
      </c>
      <c r="G265" s="15" t="s">
        <v>127</v>
      </c>
      <c r="H265" s="15">
        <v>375.88</v>
      </c>
      <c r="I265" s="30">
        <v>191.83</v>
      </c>
      <c r="J265" s="30">
        <v>47.96</v>
      </c>
      <c r="K265" s="15">
        <v>12.76</v>
      </c>
      <c r="L265" s="15">
        <v>1</v>
      </c>
      <c r="M265" s="15" t="str">
        <f t="shared" si="6"/>
        <v>comercial mexicana s.a.de c.v.</v>
      </c>
      <c r="N265" s="15" t="str">
        <f t="shared" si="7"/>
        <v>390000COMERCIAL MEXICANA S.A.DE C.V.</v>
      </c>
    </row>
    <row r="266" spans="1:14" x14ac:dyDescent="0.2">
      <c r="A266" s="15">
        <v>30</v>
      </c>
      <c r="B266" s="15" t="s">
        <v>329</v>
      </c>
      <c r="C266" s="15">
        <v>5008</v>
      </c>
      <c r="D266" s="15">
        <v>390000</v>
      </c>
      <c r="E266" s="15" t="s">
        <v>414</v>
      </c>
      <c r="F266" s="15">
        <v>274872</v>
      </c>
      <c r="G266" s="15" t="s">
        <v>127</v>
      </c>
      <c r="H266" s="15">
        <v>375.88</v>
      </c>
      <c r="I266" s="30">
        <v>191.83</v>
      </c>
      <c r="J266" s="30">
        <v>47.96</v>
      </c>
      <c r="K266" s="15">
        <v>12.76</v>
      </c>
      <c r="L266" s="15">
        <v>1</v>
      </c>
      <c r="M266" s="15" t="str">
        <f t="shared" ref="M266:M329" si="8">LOWER(E266)</f>
        <v>comercial mexicana s.a.de c.v.</v>
      </c>
      <c r="N266" s="15" t="str">
        <f t="shared" ref="N266:N329" si="9">_xlfn.CONCAT(D266, E266)</f>
        <v>390000COMERCIAL MEXICANA S.A.DE C.V.</v>
      </c>
    </row>
    <row r="267" spans="1:14" x14ac:dyDescent="0.2">
      <c r="A267" s="15">
        <v>30</v>
      </c>
      <c r="B267" s="15" t="s">
        <v>329</v>
      </c>
      <c r="C267" s="15">
        <v>5008</v>
      </c>
      <c r="D267" s="15">
        <v>390000</v>
      </c>
      <c r="E267" s="15" t="s">
        <v>414</v>
      </c>
      <c r="F267" s="15">
        <v>274884</v>
      </c>
      <c r="G267" s="15" t="s">
        <v>127</v>
      </c>
      <c r="H267" s="15">
        <v>375.88</v>
      </c>
      <c r="I267" s="30">
        <v>191.83</v>
      </c>
      <c r="J267" s="30">
        <v>47.96</v>
      </c>
      <c r="K267" s="15">
        <v>12.76</v>
      </c>
      <c r="L267" s="15">
        <v>1</v>
      </c>
      <c r="M267" s="15" t="str">
        <f t="shared" si="8"/>
        <v>comercial mexicana s.a.de c.v.</v>
      </c>
      <c r="N267" s="15" t="str">
        <f t="shared" si="9"/>
        <v>390000COMERCIAL MEXICANA S.A.DE C.V.</v>
      </c>
    </row>
    <row r="268" spans="1:14" x14ac:dyDescent="0.2">
      <c r="A268" s="15">
        <v>30</v>
      </c>
      <c r="B268" s="15" t="s">
        <v>329</v>
      </c>
      <c r="C268" s="15">
        <v>5008</v>
      </c>
      <c r="D268" s="15">
        <v>390000</v>
      </c>
      <c r="E268" s="15" t="s">
        <v>414</v>
      </c>
      <c r="F268" s="15">
        <v>274885</v>
      </c>
      <c r="G268" s="15" t="s">
        <v>127</v>
      </c>
      <c r="H268" s="15">
        <v>375.88</v>
      </c>
      <c r="I268" s="30">
        <v>191.83</v>
      </c>
      <c r="J268" s="30">
        <v>47.96</v>
      </c>
      <c r="K268" s="15">
        <v>12.76</v>
      </c>
      <c r="L268" s="15">
        <v>1</v>
      </c>
      <c r="M268" s="15" t="str">
        <f t="shared" si="8"/>
        <v>comercial mexicana s.a.de c.v.</v>
      </c>
      <c r="N268" s="15" t="str">
        <f t="shared" si="9"/>
        <v>390000COMERCIAL MEXICANA S.A.DE C.V.</v>
      </c>
    </row>
    <row r="269" spans="1:14" x14ac:dyDescent="0.2">
      <c r="A269" s="15">
        <v>30</v>
      </c>
      <c r="B269" s="15" t="s">
        <v>329</v>
      </c>
      <c r="C269" s="15">
        <v>5008</v>
      </c>
      <c r="D269" s="15">
        <v>390000</v>
      </c>
      <c r="E269" s="15" t="s">
        <v>414</v>
      </c>
      <c r="F269" s="15">
        <v>274899</v>
      </c>
      <c r="G269" s="15" t="s">
        <v>127</v>
      </c>
      <c r="H269" s="15">
        <v>375.88</v>
      </c>
      <c r="I269" s="30">
        <v>191.83</v>
      </c>
      <c r="J269" s="30">
        <v>47.96</v>
      </c>
      <c r="K269" s="15">
        <v>12.76</v>
      </c>
      <c r="L269" s="15">
        <v>1</v>
      </c>
      <c r="M269" s="15" t="str">
        <f t="shared" si="8"/>
        <v>comercial mexicana s.a.de c.v.</v>
      </c>
      <c r="N269" s="15" t="str">
        <f t="shared" si="9"/>
        <v>390000COMERCIAL MEXICANA S.A.DE C.V.</v>
      </c>
    </row>
    <row r="270" spans="1:14" x14ac:dyDescent="0.2">
      <c r="A270" s="15">
        <v>30</v>
      </c>
      <c r="B270" s="15" t="s">
        <v>329</v>
      </c>
      <c r="C270" s="15">
        <v>5008</v>
      </c>
      <c r="D270" s="15">
        <v>390000</v>
      </c>
      <c r="E270" s="15" t="s">
        <v>414</v>
      </c>
      <c r="F270" s="15">
        <v>274900</v>
      </c>
      <c r="G270" s="15" t="s">
        <v>127</v>
      </c>
      <c r="H270" s="15">
        <v>375.88</v>
      </c>
      <c r="I270" s="30">
        <v>191.83</v>
      </c>
      <c r="J270" s="30">
        <v>47.96</v>
      </c>
      <c r="K270" s="15">
        <v>12.76</v>
      </c>
      <c r="L270" s="15">
        <v>1</v>
      </c>
      <c r="M270" s="15" t="str">
        <f t="shared" si="8"/>
        <v>comercial mexicana s.a.de c.v.</v>
      </c>
      <c r="N270" s="15" t="str">
        <f t="shared" si="9"/>
        <v>390000COMERCIAL MEXICANA S.A.DE C.V.</v>
      </c>
    </row>
    <row r="271" spans="1:14" x14ac:dyDescent="0.2">
      <c r="A271" s="15">
        <v>30</v>
      </c>
      <c r="B271" s="15" t="s">
        <v>329</v>
      </c>
      <c r="C271" s="15">
        <v>5008</v>
      </c>
      <c r="D271" s="15">
        <v>390000</v>
      </c>
      <c r="E271" s="15" t="s">
        <v>414</v>
      </c>
      <c r="F271" s="15">
        <v>274901</v>
      </c>
      <c r="G271" s="15" t="s">
        <v>127</v>
      </c>
      <c r="H271" s="15">
        <v>375.88</v>
      </c>
      <c r="I271" s="30">
        <v>191.83</v>
      </c>
      <c r="J271" s="30">
        <v>47.96</v>
      </c>
      <c r="K271" s="15">
        <v>12.76</v>
      </c>
      <c r="L271" s="15">
        <v>1</v>
      </c>
      <c r="M271" s="15" t="str">
        <f t="shared" si="8"/>
        <v>comercial mexicana s.a.de c.v.</v>
      </c>
      <c r="N271" s="15" t="str">
        <f t="shared" si="9"/>
        <v>390000COMERCIAL MEXICANA S.A.DE C.V.</v>
      </c>
    </row>
    <row r="272" spans="1:14" x14ac:dyDescent="0.2">
      <c r="A272" s="15">
        <v>30</v>
      </c>
      <c r="B272" s="15" t="s">
        <v>329</v>
      </c>
      <c r="C272" s="15">
        <v>5008</v>
      </c>
      <c r="D272" s="15">
        <v>390000</v>
      </c>
      <c r="E272" s="15" t="s">
        <v>414</v>
      </c>
      <c r="F272" s="15">
        <v>274902</v>
      </c>
      <c r="G272" s="15" t="s">
        <v>127</v>
      </c>
      <c r="H272" s="15">
        <v>375.88</v>
      </c>
      <c r="I272" s="30">
        <v>191.83</v>
      </c>
      <c r="J272" s="30">
        <v>47.96</v>
      </c>
      <c r="K272" s="15">
        <v>12.76</v>
      </c>
      <c r="L272" s="15">
        <v>1</v>
      </c>
      <c r="M272" s="15" t="str">
        <f t="shared" si="8"/>
        <v>comercial mexicana s.a.de c.v.</v>
      </c>
      <c r="N272" s="15" t="str">
        <f t="shared" si="9"/>
        <v>390000COMERCIAL MEXICANA S.A.DE C.V.</v>
      </c>
    </row>
    <row r="273" spans="1:14" x14ac:dyDescent="0.2">
      <c r="A273" s="15">
        <v>30</v>
      </c>
      <c r="B273" s="15" t="s">
        <v>329</v>
      </c>
      <c r="C273" s="15">
        <v>5008</v>
      </c>
      <c r="D273" s="15">
        <v>390000</v>
      </c>
      <c r="E273" s="15" t="s">
        <v>414</v>
      </c>
      <c r="F273" s="15">
        <v>274903</v>
      </c>
      <c r="G273" s="15" t="s">
        <v>127</v>
      </c>
      <c r="H273" s="15">
        <v>375.88</v>
      </c>
      <c r="I273" s="30">
        <v>191.83</v>
      </c>
      <c r="J273" s="30">
        <v>47.96</v>
      </c>
      <c r="K273" s="15">
        <v>12.76</v>
      </c>
      <c r="L273" s="15">
        <v>1</v>
      </c>
      <c r="M273" s="15" t="str">
        <f t="shared" si="8"/>
        <v>comercial mexicana s.a.de c.v.</v>
      </c>
      <c r="N273" s="15" t="str">
        <f t="shared" si="9"/>
        <v>390000COMERCIAL MEXICANA S.A.DE C.V.</v>
      </c>
    </row>
    <row r="274" spans="1:14" x14ac:dyDescent="0.2">
      <c r="A274" s="15">
        <v>30</v>
      </c>
      <c r="B274" s="15" t="s">
        <v>329</v>
      </c>
      <c r="C274" s="15">
        <v>5008</v>
      </c>
      <c r="D274" s="15">
        <v>390000</v>
      </c>
      <c r="E274" s="15" t="s">
        <v>414</v>
      </c>
      <c r="F274" s="15">
        <v>274904</v>
      </c>
      <c r="G274" s="15" t="s">
        <v>127</v>
      </c>
      <c r="H274" s="15">
        <v>375.88</v>
      </c>
      <c r="I274" s="30">
        <v>191.83</v>
      </c>
      <c r="J274" s="30">
        <v>47.96</v>
      </c>
      <c r="K274" s="15">
        <v>12.76</v>
      </c>
      <c r="L274" s="15">
        <v>1</v>
      </c>
      <c r="M274" s="15" t="str">
        <f t="shared" si="8"/>
        <v>comercial mexicana s.a.de c.v.</v>
      </c>
      <c r="N274" s="15" t="str">
        <f t="shared" si="9"/>
        <v>390000COMERCIAL MEXICANA S.A.DE C.V.</v>
      </c>
    </row>
    <row r="275" spans="1:14" x14ac:dyDescent="0.2">
      <c r="A275" s="15">
        <v>30</v>
      </c>
      <c r="B275" s="15" t="s">
        <v>329</v>
      </c>
      <c r="C275" s="15">
        <v>5008</v>
      </c>
      <c r="D275" s="15">
        <v>390000</v>
      </c>
      <c r="E275" s="15" t="s">
        <v>414</v>
      </c>
      <c r="F275" s="15">
        <v>274905</v>
      </c>
      <c r="G275" s="15" t="s">
        <v>127</v>
      </c>
      <c r="H275" s="15">
        <v>375.88</v>
      </c>
      <c r="I275" s="30">
        <v>191.83</v>
      </c>
      <c r="J275" s="30">
        <v>47.96</v>
      </c>
      <c r="K275" s="15">
        <v>12.76</v>
      </c>
      <c r="L275" s="15">
        <v>1</v>
      </c>
      <c r="M275" s="15" t="str">
        <f t="shared" si="8"/>
        <v>comercial mexicana s.a.de c.v.</v>
      </c>
      <c r="N275" s="15" t="str">
        <f t="shared" si="9"/>
        <v>390000COMERCIAL MEXICANA S.A.DE C.V.</v>
      </c>
    </row>
    <row r="276" spans="1:14" x14ac:dyDescent="0.2">
      <c r="A276" s="15">
        <v>30</v>
      </c>
      <c r="B276" s="15" t="s">
        <v>329</v>
      </c>
      <c r="C276" s="15">
        <v>5008</v>
      </c>
      <c r="D276" s="15">
        <v>390000</v>
      </c>
      <c r="E276" s="15" t="s">
        <v>414</v>
      </c>
      <c r="F276" s="15">
        <v>274906</v>
      </c>
      <c r="G276" s="15" t="s">
        <v>127</v>
      </c>
      <c r="H276" s="15">
        <v>375.88</v>
      </c>
      <c r="I276" s="30">
        <v>191.83</v>
      </c>
      <c r="J276" s="30">
        <v>47.96</v>
      </c>
      <c r="K276" s="15">
        <v>12.76</v>
      </c>
      <c r="L276" s="15">
        <v>1</v>
      </c>
      <c r="M276" s="15" t="str">
        <f t="shared" si="8"/>
        <v>comercial mexicana s.a.de c.v.</v>
      </c>
      <c r="N276" s="15" t="str">
        <f t="shared" si="9"/>
        <v>390000COMERCIAL MEXICANA S.A.DE C.V.</v>
      </c>
    </row>
    <row r="277" spans="1:14" x14ac:dyDescent="0.2">
      <c r="A277" s="15">
        <v>30</v>
      </c>
      <c r="B277" s="15" t="s">
        <v>329</v>
      </c>
      <c r="C277" s="15">
        <v>5008</v>
      </c>
      <c r="D277" s="15">
        <v>390000</v>
      </c>
      <c r="E277" s="15" t="s">
        <v>414</v>
      </c>
      <c r="F277" s="15">
        <v>274907</v>
      </c>
      <c r="G277" s="15" t="s">
        <v>127</v>
      </c>
      <c r="H277" s="15">
        <v>375.88</v>
      </c>
      <c r="I277" s="30">
        <v>191.83</v>
      </c>
      <c r="J277" s="30">
        <v>47.96</v>
      </c>
      <c r="K277" s="15">
        <v>12.76</v>
      </c>
      <c r="L277" s="15">
        <v>1</v>
      </c>
      <c r="M277" s="15" t="str">
        <f t="shared" si="8"/>
        <v>comercial mexicana s.a.de c.v.</v>
      </c>
      <c r="N277" s="15" t="str">
        <f t="shared" si="9"/>
        <v>390000COMERCIAL MEXICANA S.A.DE C.V.</v>
      </c>
    </row>
    <row r="278" spans="1:14" x14ac:dyDescent="0.2">
      <c r="A278" s="15">
        <v>30</v>
      </c>
      <c r="B278" s="15" t="s">
        <v>329</v>
      </c>
      <c r="C278" s="15">
        <v>5008</v>
      </c>
      <c r="D278" s="15">
        <v>390000</v>
      </c>
      <c r="E278" s="15" t="s">
        <v>414</v>
      </c>
      <c r="F278" s="15">
        <v>274908</v>
      </c>
      <c r="G278" s="15" t="s">
        <v>127</v>
      </c>
      <c r="H278" s="15">
        <v>375.88</v>
      </c>
      <c r="I278" s="30">
        <v>191.83</v>
      </c>
      <c r="J278" s="30">
        <v>47.96</v>
      </c>
      <c r="K278" s="15">
        <v>12.76</v>
      </c>
      <c r="L278" s="15">
        <v>1</v>
      </c>
      <c r="M278" s="15" t="str">
        <f t="shared" si="8"/>
        <v>comercial mexicana s.a.de c.v.</v>
      </c>
      <c r="N278" s="15" t="str">
        <f t="shared" si="9"/>
        <v>390000COMERCIAL MEXICANA S.A.DE C.V.</v>
      </c>
    </row>
    <row r="279" spans="1:14" x14ac:dyDescent="0.2">
      <c r="A279" s="15">
        <v>30</v>
      </c>
      <c r="B279" s="15" t="s">
        <v>329</v>
      </c>
      <c r="C279" s="15">
        <v>5008</v>
      </c>
      <c r="D279" s="15">
        <v>390000</v>
      </c>
      <c r="E279" s="15" t="s">
        <v>414</v>
      </c>
      <c r="F279" s="15">
        <v>274909</v>
      </c>
      <c r="G279" s="15" t="s">
        <v>127</v>
      </c>
      <c r="H279" s="15">
        <v>375.88</v>
      </c>
      <c r="I279" s="30">
        <v>191.83</v>
      </c>
      <c r="J279" s="30">
        <v>47.96</v>
      </c>
      <c r="K279" s="15">
        <v>12.76</v>
      </c>
      <c r="L279" s="15">
        <v>1</v>
      </c>
      <c r="M279" s="15" t="str">
        <f t="shared" si="8"/>
        <v>comercial mexicana s.a.de c.v.</v>
      </c>
      <c r="N279" s="15" t="str">
        <f t="shared" si="9"/>
        <v>390000COMERCIAL MEXICANA S.A.DE C.V.</v>
      </c>
    </row>
    <row r="280" spans="1:14" x14ac:dyDescent="0.2">
      <c r="A280" s="15">
        <v>30</v>
      </c>
      <c r="B280" s="15" t="s">
        <v>329</v>
      </c>
      <c r="C280" s="15">
        <v>5008</v>
      </c>
      <c r="D280" s="15">
        <v>390000</v>
      </c>
      <c r="E280" s="15" t="s">
        <v>414</v>
      </c>
      <c r="F280" s="15">
        <v>274910</v>
      </c>
      <c r="G280" s="15" t="s">
        <v>127</v>
      </c>
      <c r="H280" s="15">
        <v>375.88</v>
      </c>
      <c r="I280" s="30">
        <v>191.83</v>
      </c>
      <c r="J280" s="30">
        <v>47.96</v>
      </c>
      <c r="K280" s="15">
        <v>12.76</v>
      </c>
      <c r="L280" s="15">
        <v>1</v>
      </c>
      <c r="M280" s="15" t="str">
        <f t="shared" si="8"/>
        <v>comercial mexicana s.a.de c.v.</v>
      </c>
      <c r="N280" s="15" t="str">
        <f t="shared" si="9"/>
        <v>390000COMERCIAL MEXICANA S.A.DE C.V.</v>
      </c>
    </row>
    <row r="281" spans="1:14" x14ac:dyDescent="0.2">
      <c r="A281" s="15">
        <v>30</v>
      </c>
      <c r="B281" s="15" t="s">
        <v>329</v>
      </c>
      <c r="C281" s="15">
        <v>5008</v>
      </c>
      <c r="D281" s="15">
        <v>390000</v>
      </c>
      <c r="E281" s="15" t="s">
        <v>414</v>
      </c>
      <c r="F281" s="15">
        <v>274911</v>
      </c>
      <c r="G281" s="15" t="s">
        <v>127</v>
      </c>
      <c r="H281" s="15">
        <v>375.88</v>
      </c>
      <c r="I281" s="30">
        <v>191.83</v>
      </c>
      <c r="J281" s="30">
        <v>47.96</v>
      </c>
      <c r="K281" s="15">
        <v>12.76</v>
      </c>
      <c r="L281" s="15">
        <v>1</v>
      </c>
      <c r="M281" s="15" t="str">
        <f t="shared" si="8"/>
        <v>comercial mexicana s.a.de c.v.</v>
      </c>
      <c r="N281" s="15" t="str">
        <f t="shared" si="9"/>
        <v>390000COMERCIAL MEXICANA S.A.DE C.V.</v>
      </c>
    </row>
    <row r="282" spans="1:14" x14ac:dyDescent="0.2">
      <c r="A282" s="15">
        <v>30</v>
      </c>
      <c r="B282" s="15" t="s">
        <v>329</v>
      </c>
      <c r="C282" s="15">
        <v>5008</v>
      </c>
      <c r="D282" s="15">
        <v>390000</v>
      </c>
      <c r="E282" s="15" t="s">
        <v>414</v>
      </c>
      <c r="F282" s="15">
        <v>274912</v>
      </c>
      <c r="G282" s="15" t="s">
        <v>127</v>
      </c>
      <c r="H282" s="15">
        <v>375.88</v>
      </c>
      <c r="I282" s="30">
        <v>191.83</v>
      </c>
      <c r="J282" s="30">
        <v>47.96</v>
      </c>
      <c r="K282" s="15">
        <v>12.76</v>
      </c>
      <c r="L282" s="15">
        <v>1</v>
      </c>
      <c r="M282" s="15" t="str">
        <f t="shared" si="8"/>
        <v>comercial mexicana s.a.de c.v.</v>
      </c>
      <c r="N282" s="15" t="str">
        <f t="shared" si="9"/>
        <v>390000COMERCIAL MEXICANA S.A.DE C.V.</v>
      </c>
    </row>
    <row r="283" spans="1:14" x14ac:dyDescent="0.2">
      <c r="A283" s="15">
        <v>30</v>
      </c>
      <c r="B283" s="15" t="s">
        <v>329</v>
      </c>
      <c r="C283" s="15">
        <v>5008</v>
      </c>
      <c r="D283" s="15">
        <v>390000</v>
      </c>
      <c r="E283" s="15" t="s">
        <v>414</v>
      </c>
      <c r="F283" s="15">
        <v>274913</v>
      </c>
      <c r="G283" s="15" t="s">
        <v>127</v>
      </c>
      <c r="H283" s="15">
        <v>375.88</v>
      </c>
      <c r="I283" s="30">
        <v>191.83</v>
      </c>
      <c r="J283" s="30">
        <v>47.96</v>
      </c>
      <c r="K283" s="15">
        <v>12.76</v>
      </c>
      <c r="L283" s="15">
        <v>1</v>
      </c>
      <c r="M283" s="15" t="str">
        <f t="shared" si="8"/>
        <v>comercial mexicana s.a.de c.v.</v>
      </c>
      <c r="N283" s="15" t="str">
        <f t="shared" si="9"/>
        <v>390000COMERCIAL MEXICANA S.A.DE C.V.</v>
      </c>
    </row>
    <row r="284" spans="1:14" x14ac:dyDescent="0.2">
      <c r="A284" s="15">
        <v>30</v>
      </c>
      <c r="B284" s="15" t="s">
        <v>329</v>
      </c>
      <c r="C284" s="15">
        <v>5008</v>
      </c>
      <c r="D284" s="15">
        <v>390000</v>
      </c>
      <c r="E284" s="15" t="s">
        <v>414</v>
      </c>
      <c r="F284" s="15">
        <v>274914</v>
      </c>
      <c r="G284" s="15" t="s">
        <v>127</v>
      </c>
      <c r="H284" s="15">
        <v>375.88</v>
      </c>
      <c r="I284" s="30">
        <v>191.83</v>
      </c>
      <c r="J284" s="30">
        <v>47.96</v>
      </c>
      <c r="K284" s="15">
        <v>12.76</v>
      </c>
      <c r="L284" s="15">
        <v>1</v>
      </c>
      <c r="M284" s="15" t="str">
        <f t="shared" si="8"/>
        <v>comercial mexicana s.a.de c.v.</v>
      </c>
      <c r="N284" s="15" t="str">
        <f t="shared" si="9"/>
        <v>390000COMERCIAL MEXICANA S.A.DE C.V.</v>
      </c>
    </row>
    <row r="285" spans="1:14" x14ac:dyDescent="0.2">
      <c r="A285" s="15">
        <v>30</v>
      </c>
      <c r="B285" s="15" t="s">
        <v>329</v>
      </c>
      <c r="C285" s="15">
        <v>5008</v>
      </c>
      <c r="D285" s="15">
        <v>390000</v>
      </c>
      <c r="E285" s="15" t="s">
        <v>414</v>
      </c>
      <c r="F285" s="15">
        <v>274915</v>
      </c>
      <c r="G285" s="15" t="s">
        <v>127</v>
      </c>
      <c r="H285" s="15">
        <v>375.88</v>
      </c>
      <c r="I285" s="30">
        <v>191.83</v>
      </c>
      <c r="J285" s="30">
        <v>47.96</v>
      </c>
      <c r="K285" s="15">
        <v>12.76</v>
      </c>
      <c r="L285" s="15">
        <v>1</v>
      </c>
      <c r="M285" s="15" t="str">
        <f t="shared" si="8"/>
        <v>comercial mexicana s.a.de c.v.</v>
      </c>
      <c r="N285" s="15" t="str">
        <f t="shared" si="9"/>
        <v>390000COMERCIAL MEXICANA S.A.DE C.V.</v>
      </c>
    </row>
    <row r="286" spans="1:14" x14ac:dyDescent="0.2">
      <c r="A286" s="15">
        <v>30</v>
      </c>
      <c r="B286" s="15" t="s">
        <v>329</v>
      </c>
      <c r="C286" s="15">
        <v>5008</v>
      </c>
      <c r="D286" s="15">
        <v>390000</v>
      </c>
      <c r="E286" s="15" t="s">
        <v>414</v>
      </c>
      <c r="F286" s="15">
        <v>274916</v>
      </c>
      <c r="G286" s="15" t="s">
        <v>127</v>
      </c>
      <c r="H286" s="15">
        <v>375.88</v>
      </c>
      <c r="I286" s="30">
        <v>191.83</v>
      </c>
      <c r="J286" s="30">
        <v>47.96</v>
      </c>
      <c r="K286" s="15">
        <v>12.76</v>
      </c>
      <c r="L286" s="15">
        <v>1</v>
      </c>
      <c r="M286" s="15" t="str">
        <f t="shared" si="8"/>
        <v>comercial mexicana s.a.de c.v.</v>
      </c>
      <c r="N286" s="15" t="str">
        <f t="shared" si="9"/>
        <v>390000COMERCIAL MEXICANA S.A.DE C.V.</v>
      </c>
    </row>
    <row r="287" spans="1:14" x14ac:dyDescent="0.2">
      <c r="A287" s="15">
        <v>30</v>
      </c>
      <c r="B287" s="15" t="s">
        <v>329</v>
      </c>
      <c r="C287" s="15">
        <v>5008</v>
      </c>
      <c r="D287" s="15">
        <v>390000</v>
      </c>
      <c r="E287" s="15" t="s">
        <v>414</v>
      </c>
      <c r="F287" s="15">
        <v>274922</v>
      </c>
      <c r="G287" s="15" t="s">
        <v>127</v>
      </c>
      <c r="H287" s="15">
        <v>907.84</v>
      </c>
      <c r="I287" s="30">
        <v>191.83</v>
      </c>
      <c r="J287" s="30">
        <v>47.96</v>
      </c>
      <c r="K287" s="15">
        <v>5.28</v>
      </c>
      <c r="L287" s="15">
        <v>1</v>
      </c>
      <c r="M287" s="15" t="str">
        <f t="shared" si="8"/>
        <v>comercial mexicana s.a.de c.v.</v>
      </c>
      <c r="N287" s="15" t="str">
        <f t="shared" si="9"/>
        <v>390000COMERCIAL MEXICANA S.A.DE C.V.</v>
      </c>
    </row>
    <row r="288" spans="1:14" x14ac:dyDescent="0.2">
      <c r="A288" s="15">
        <v>30</v>
      </c>
      <c r="B288" s="15" t="s">
        <v>329</v>
      </c>
      <c r="C288" s="15">
        <v>5008</v>
      </c>
      <c r="D288" s="15">
        <v>390000</v>
      </c>
      <c r="E288" s="15" t="s">
        <v>414</v>
      </c>
      <c r="F288" s="15">
        <v>274997</v>
      </c>
      <c r="G288" s="15" t="s">
        <v>127</v>
      </c>
      <c r="H288" s="15">
        <v>375.88</v>
      </c>
      <c r="I288" s="30">
        <v>191.83</v>
      </c>
      <c r="J288" s="30">
        <v>47.96</v>
      </c>
      <c r="K288" s="15">
        <v>12.76</v>
      </c>
      <c r="L288" s="15">
        <v>1</v>
      </c>
      <c r="M288" s="15" t="str">
        <f t="shared" si="8"/>
        <v>comercial mexicana s.a.de c.v.</v>
      </c>
      <c r="N288" s="15" t="str">
        <f t="shared" si="9"/>
        <v>390000COMERCIAL MEXICANA S.A.DE C.V.</v>
      </c>
    </row>
    <row r="289" spans="1:14" x14ac:dyDescent="0.2">
      <c r="A289" s="15">
        <v>30</v>
      </c>
      <c r="B289" s="15" t="s">
        <v>329</v>
      </c>
      <c r="C289" s="15">
        <v>5008</v>
      </c>
      <c r="D289" s="15">
        <v>390000</v>
      </c>
      <c r="E289" s="15" t="s">
        <v>414</v>
      </c>
      <c r="F289" s="15">
        <v>275003</v>
      </c>
      <c r="G289" s="15" t="s">
        <v>127</v>
      </c>
      <c r="H289" s="15">
        <v>375.88</v>
      </c>
      <c r="I289" s="30">
        <v>191.83</v>
      </c>
      <c r="J289" s="30">
        <v>47.96</v>
      </c>
      <c r="K289" s="15">
        <v>12.76</v>
      </c>
      <c r="L289" s="15">
        <v>1</v>
      </c>
      <c r="M289" s="15" t="str">
        <f t="shared" si="8"/>
        <v>comercial mexicana s.a.de c.v.</v>
      </c>
      <c r="N289" s="15" t="str">
        <f t="shared" si="9"/>
        <v>390000COMERCIAL MEXICANA S.A.DE C.V.</v>
      </c>
    </row>
    <row r="290" spans="1:14" x14ac:dyDescent="0.2">
      <c r="A290" s="15">
        <v>30</v>
      </c>
      <c r="B290" s="15" t="s">
        <v>329</v>
      </c>
      <c r="C290" s="15">
        <v>5008</v>
      </c>
      <c r="D290" s="15">
        <v>390000</v>
      </c>
      <c r="E290" s="15" t="s">
        <v>414</v>
      </c>
      <c r="F290" s="15">
        <v>275004</v>
      </c>
      <c r="G290" s="15" t="s">
        <v>127</v>
      </c>
      <c r="H290" s="15">
        <v>375.88</v>
      </c>
      <c r="I290" s="30">
        <v>191.83</v>
      </c>
      <c r="J290" s="30">
        <v>47.96</v>
      </c>
      <c r="K290" s="15">
        <v>12.76</v>
      </c>
      <c r="L290" s="15">
        <v>1</v>
      </c>
      <c r="M290" s="15" t="str">
        <f t="shared" si="8"/>
        <v>comercial mexicana s.a.de c.v.</v>
      </c>
      <c r="N290" s="15" t="str">
        <f t="shared" si="9"/>
        <v>390000COMERCIAL MEXICANA S.A.DE C.V.</v>
      </c>
    </row>
    <row r="291" spans="1:14" x14ac:dyDescent="0.2">
      <c r="A291" s="15">
        <v>30</v>
      </c>
      <c r="B291" s="15" t="s">
        <v>329</v>
      </c>
      <c r="C291" s="15">
        <v>5008</v>
      </c>
      <c r="D291" s="15">
        <v>390000</v>
      </c>
      <c r="E291" s="15" t="s">
        <v>414</v>
      </c>
      <c r="F291" s="15">
        <v>275005</v>
      </c>
      <c r="G291" s="15" t="s">
        <v>127</v>
      </c>
      <c r="H291" s="15">
        <v>375.88</v>
      </c>
      <c r="I291" s="30">
        <v>191.83</v>
      </c>
      <c r="J291" s="30">
        <v>47.96</v>
      </c>
      <c r="K291" s="15">
        <v>12.76</v>
      </c>
      <c r="L291" s="15">
        <v>1</v>
      </c>
      <c r="M291" s="15" t="str">
        <f t="shared" si="8"/>
        <v>comercial mexicana s.a.de c.v.</v>
      </c>
      <c r="N291" s="15" t="str">
        <f t="shared" si="9"/>
        <v>390000COMERCIAL MEXICANA S.A.DE C.V.</v>
      </c>
    </row>
    <row r="292" spans="1:14" x14ac:dyDescent="0.2">
      <c r="A292" s="15">
        <v>30</v>
      </c>
      <c r="B292" s="15" t="s">
        <v>329</v>
      </c>
      <c r="C292" s="15">
        <v>5008</v>
      </c>
      <c r="D292" s="15">
        <v>390000</v>
      </c>
      <c r="E292" s="15" t="s">
        <v>414</v>
      </c>
      <c r="F292" s="15">
        <v>275017</v>
      </c>
      <c r="G292" s="15" t="s">
        <v>127</v>
      </c>
      <c r="H292" s="15">
        <v>375.88</v>
      </c>
      <c r="I292" s="30">
        <v>191.83</v>
      </c>
      <c r="J292" s="30">
        <v>47.96</v>
      </c>
      <c r="K292" s="15">
        <v>12.76</v>
      </c>
      <c r="L292" s="15">
        <v>1</v>
      </c>
      <c r="M292" s="15" t="str">
        <f t="shared" si="8"/>
        <v>comercial mexicana s.a.de c.v.</v>
      </c>
      <c r="N292" s="15" t="str">
        <f t="shared" si="9"/>
        <v>390000COMERCIAL MEXICANA S.A.DE C.V.</v>
      </c>
    </row>
    <row r="293" spans="1:14" x14ac:dyDescent="0.2">
      <c r="A293" s="15">
        <v>30</v>
      </c>
      <c r="B293" s="15" t="s">
        <v>329</v>
      </c>
      <c r="C293" s="15">
        <v>5008</v>
      </c>
      <c r="D293" s="15">
        <v>390000</v>
      </c>
      <c r="E293" s="15" t="s">
        <v>414</v>
      </c>
      <c r="F293" s="15">
        <v>275018</v>
      </c>
      <c r="G293" s="15" t="s">
        <v>127</v>
      </c>
      <c r="H293" s="15">
        <v>375.88</v>
      </c>
      <c r="I293" s="30">
        <v>191.83</v>
      </c>
      <c r="J293" s="30">
        <v>47.96</v>
      </c>
      <c r="K293" s="15">
        <v>12.76</v>
      </c>
      <c r="L293" s="15">
        <v>1</v>
      </c>
      <c r="M293" s="15" t="str">
        <f t="shared" si="8"/>
        <v>comercial mexicana s.a.de c.v.</v>
      </c>
      <c r="N293" s="15" t="str">
        <f t="shared" si="9"/>
        <v>390000COMERCIAL MEXICANA S.A.DE C.V.</v>
      </c>
    </row>
    <row r="294" spans="1:14" x14ac:dyDescent="0.2">
      <c r="A294" s="15">
        <v>30</v>
      </c>
      <c r="B294" s="15" t="s">
        <v>329</v>
      </c>
      <c r="C294" s="15">
        <v>5008</v>
      </c>
      <c r="D294" s="15">
        <v>390000</v>
      </c>
      <c r="E294" s="15" t="s">
        <v>414</v>
      </c>
      <c r="F294" s="15">
        <v>275019</v>
      </c>
      <c r="G294" s="15" t="s">
        <v>127</v>
      </c>
      <c r="H294" s="15">
        <v>375.88</v>
      </c>
      <c r="I294" s="30">
        <v>191.83</v>
      </c>
      <c r="J294" s="30">
        <v>47.96</v>
      </c>
      <c r="K294" s="15">
        <v>12.76</v>
      </c>
      <c r="L294" s="15">
        <v>1</v>
      </c>
      <c r="M294" s="15" t="str">
        <f t="shared" si="8"/>
        <v>comercial mexicana s.a.de c.v.</v>
      </c>
      <c r="N294" s="15" t="str">
        <f t="shared" si="9"/>
        <v>390000COMERCIAL MEXICANA S.A.DE C.V.</v>
      </c>
    </row>
    <row r="295" spans="1:14" x14ac:dyDescent="0.2">
      <c r="A295" s="15">
        <v>30</v>
      </c>
      <c r="B295" s="15" t="s">
        <v>329</v>
      </c>
      <c r="C295" s="15">
        <v>5008</v>
      </c>
      <c r="D295" s="15">
        <v>390000</v>
      </c>
      <c r="E295" s="15" t="s">
        <v>414</v>
      </c>
      <c r="F295" s="15">
        <v>275033</v>
      </c>
      <c r="G295" s="15" t="s">
        <v>127</v>
      </c>
      <c r="H295" s="15">
        <v>375.88</v>
      </c>
      <c r="I295" s="30">
        <v>191.83</v>
      </c>
      <c r="J295" s="30">
        <v>47.96</v>
      </c>
      <c r="K295" s="15">
        <v>12.76</v>
      </c>
      <c r="L295" s="15">
        <v>1</v>
      </c>
      <c r="M295" s="15" t="str">
        <f t="shared" si="8"/>
        <v>comercial mexicana s.a.de c.v.</v>
      </c>
      <c r="N295" s="15" t="str">
        <f t="shared" si="9"/>
        <v>390000COMERCIAL MEXICANA S.A.DE C.V.</v>
      </c>
    </row>
    <row r="296" spans="1:14" x14ac:dyDescent="0.2">
      <c r="A296" s="15">
        <v>30</v>
      </c>
      <c r="B296" s="15" t="s">
        <v>329</v>
      </c>
      <c r="C296" s="15">
        <v>5008</v>
      </c>
      <c r="D296" s="15">
        <v>390000</v>
      </c>
      <c r="E296" s="15" t="s">
        <v>414</v>
      </c>
      <c r="F296" s="15">
        <v>275039</v>
      </c>
      <c r="G296" s="15" t="s">
        <v>127</v>
      </c>
      <c r="H296" s="15">
        <v>375.88</v>
      </c>
      <c r="I296" s="30">
        <v>191.83</v>
      </c>
      <c r="J296" s="30">
        <v>47.96</v>
      </c>
      <c r="K296" s="15">
        <v>12.76</v>
      </c>
      <c r="L296" s="15">
        <v>1</v>
      </c>
      <c r="M296" s="15" t="str">
        <f t="shared" si="8"/>
        <v>comercial mexicana s.a.de c.v.</v>
      </c>
      <c r="N296" s="15" t="str">
        <f t="shared" si="9"/>
        <v>390000COMERCIAL MEXICANA S.A.DE C.V.</v>
      </c>
    </row>
    <row r="297" spans="1:14" x14ac:dyDescent="0.2">
      <c r="A297" s="15">
        <v>30</v>
      </c>
      <c r="B297" s="15" t="s">
        <v>329</v>
      </c>
      <c r="C297" s="15">
        <v>5008</v>
      </c>
      <c r="D297" s="15">
        <v>390000</v>
      </c>
      <c r="E297" s="15" t="s">
        <v>414</v>
      </c>
      <c r="F297" s="15">
        <v>275044</v>
      </c>
      <c r="G297" s="15" t="s">
        <v>127</v>
      </c>
      <c r="H297" s="15">
        <v>375.88</v>
      </c>
      <c r="I297" s="30">
        <v>191.83</v>
      </c>
      <c r="J297" s="30">
        <v>47.96</v>
      </c>
      <c r="K297" s="15">
        <v>12.76</v>
      </c>
      <c r="L297" s="15">
        <v>1</v>
      </c>
      <c r="M297" s="15" t="str">
        <f t="shared" si="8"/>
        <v>comercial mexicana s.a.de c.v.</v>
      </c>
      <c r="N297" s="15" t="str">
        <f t="shared" si="9"/>
        <v>390000COMERCIAL MEXICANA S.A.DE C.V.</v>
      </c>
    </row>
    <row r="298" spans="1:14" x14ac:dyDescent="0.2">
      <c r="A298" s="15">
        <v>30</v>
      </c>
      <c r="B298" s="15" t="s">
        <v>329</v>
      </c>
      <c r="C298" s="15">
        <v>5008</v>
      </c>
      <c r="D298" s="15">
        <v>390000</v>
      </c>
      <c r="E298" s="15" t="s">
        <v>414</v>
      </c>
      <c r="F298" s="15">
        <v>275053</v>
      </c>
      <c r="G298" s="15" t="s">
        <v>127</v>
      </c>
      <c r="H298" s="15">
        <v>375.88</v>
      </c>
      <c r="I298" s="30">
        <v>191.83</v>
      </c>
      <c r="J298" s="30">
        <v>47.96</v>
      </c>
      <c r="K298" s="15">
        <v>12.76</v>
      </c>
      <c r="L298" s="15">
        <v>1</v>
      </c>
      <c r="M298" s="15" t="str">
        <f t="shared" si="8"/>
        <v>comercial mexicana s.a.de c.v.</v>
      </c>
      <c r="N298" s="15" t="str">
        <f t="shared" si="9"/>
        <v>390000COMERCIAL MEXICANA S.A.DE C.V.</v>
      </c>
    </row>
    <row r="299" spans="1:14" x14ac:dyDescent="0.2">
      <c r="A299" s="15">
        <v>30</v>
      </c>
      <c r="B299" s="15" t="s">
        <v>329</v>
      </c>
      <c r="C299" s="15">
        <v>5008</v>
      </c>
      <c r="D299" s="15">
        <v>390000</v>
      </c>
      <c r="E299" s="15" t="s">
        <v>414</v>
      </c>
      <c r="F299" s="15">
        <v>275054</v>
      </c>
      <c r="G299" s="15" t="s">
        <v>127</v>
      </c>
      <c r="H299" s="15">
        <v>375.88</v>
      </c>
      <c r="I299" s="30">
        <v>191.83</v>
      </c>
      <c r="J299" s="30">
        <v>47.96</v>
      </c>
      <c r="K299" s="15">
        <v>12.76</v>
      </c>
      <c r="L299" s="15">
        <v>1</v>
      </c>
      <c r="M299" s="15" t="str">
        <f t="shared" si="8"/>
        <v>comercial mexicana s.a.de c.v.</v>
      </c>
      <c r="N299" s="15" t="str">
        <f t="shared" si="9"/>
        <v>390000COMERCIAL MEXICANA S.A.DE C.V.</v>
      </c>
    </row>
    <row r="300" spans="1:14" x14ac:dyDescent="0.2">
      <c r="A300" s="15">
        <v>30</v>
      </c>
      <c r="B300" s="15" t="s">
        <v>329</v>
      </c>
      <c r="C300" s="15">
        <v>5008</v>
      </c>
      <c r="D300" s="15">
        <v>390000</v>
      </c>
      <c r="E300" s="15" t="s">
        <v>414</v>
      </c>
      <c r="F300" s="15">
        <v>275055</v>
      </c>
      <c r="G300" s="15" t="s">
        <v>127</v>
      </c>
      <c r="H300" s="15">
        <v>375.88</v>
      </c>
      <c r="I300" s="30">
        <v>191.83</v>
      </c>
      <c r="J300" s="30">
        <v>47.96</v>
      </c>
      <c r="K300" s="15">
        <v>12.76</v>
      </c>
      <c r="L300" s="15">
        <v>1</v>
      </c>
      <c r="M300" s="15" t="str">
        <f t="shared" si="8"/>
        <v>comercial mexicana s.a.de c.v.</v>
      </c>
      <c r="N300" s="15" t="str">
        <f t="shared" si="9"/>
        <v>390000COMERCIAL MEXICANA S.A.DE C.V.</v>
      </c>
    </row>
    <row r="301" spans="1:14" x14ac:dyDescent="0.2">
      <c r="A301" s="15">
        <v>30</v>
      </c>
      <c r="B301" s="15" t="s">
        <v>329</v>
      </c>
      <c r="C301" s="15">
        <v>5008</v>
      </c>
      <c r="D301" s="15">
        <v>390000</v>
      </c>
      <c r="E301" s="15" t="s">
        <v>414</v>
      </c>
      <c r="F301" s="15">
        <v>275057</v>
      </c>
      <c r="G301" s="15" t="s">
        <v>127</v>
      </c>
      <c r="H301" s="15">
        <v>375.88</v>
      </c>
      <c r="I301" s="30">
        <v>191.83</v>
      </c>
      <c r="J301" s="30">
        <v>47.96</v>
      </c>
      <c r="K301" s="15">
        <v>12.76</v>
      </c>
      <c r="L301" s="15">
        <v>1</v>
      </c>
      <c r="M301" s="15" t="str">
        <f t="shared" si="8"/>
        <v>comercial mexicana s.a.de c.v.</v>
      </c>
      <c r="N301" s="15" t="str">
        <f t="shared" si="9"/>
        <v>390000COMERCIAL MEXICANA S.A.DE C.V.</v>
      </c>
    </row>
    <row r="302" spans="1:14" x14ac:dyDescent="0.2">
      <c r="A302" s="15">
        <v>30</v>
      </c>
      <c r="B302" s="15" t="s">
        <v>329</v>
      </c>
      <c r="C302" s="15">
        <v>5008</v>
      </c>
      <c r="D302" s="15">
        <v>390000</v>
      </c>
      <c r="E302" s="15" t="s">
        <v>414</v>
      </c>
      <c r="F302" s="15">
        <v>275058</v>
      </c>
      <c r="G302" s="15" t="s">
        <v>127</v>
      </c>
      <c r="H302" s="15">
        <v>375.88</v>
      </c>
      <c r="I302" s="30">
        <v>191.83</v>
      </c>
      <c r="J302" s="30">
        <v>47.96</v>
      </c>
      <c r="K302" s="15">
        <v>12.76</v>
      </c>
      <c r="L302" s="15">
        <v>1</v>
      </c>
      <c r="M302" s="15" t="str">
        <f t="shared" si="8"/>
        <v>comercial mexicana s.a.de c.v.</v>
      </c>
      <c r="N302" s="15" t="str">
        <f t="shared" si="9"/>
        <v>390000COMERCIAL MEXICANA S.A.DE C.V.</v>
      </c>
    </row>
    <row r="303" spans="1:14" x14ac:dyDescent="0.2">
      <c r="A303" s="15">
        <v>30</v>
      </c>
      <c r="B303" s="15" t="s">
        <v>329</v>
      </c>
      <c r="C303" s="15">
        <v>5008</v>
      </c>
      <c r="D303" s="15">
        <v>390000</v>
      </c>
      <c r="E303" s="15" t="s">
        <v>414</v>
      </c>
      <c r="F303" s="15">
        <v>275059</v>
      </c>
      <c r="G303" s="15" t="s">
        <v>127</v>
      </c>
      <c r="H303" s="15">
        <v>375.88</v>
      </c>
      <c r="I303" s="30">
        <v>191.83</v>
      </c>
      <c r="J303" s="30">
        <v>47.96</v>
      </c>
      <c r="K303" s="15">
        <v>12.76</v>
      </c>
      <c r="L303" s="15">
        <v>1</v>
      </c>
      <c r="M303" s="15" t="str">
        <f t="shared" si="8"/>
        <v>comercial mexicana s.a.de c.v.</v>
      </c>
      <c r="N303" s="15" t="str">
        <f t="shared" si="9"/>
        <v>390000COMERCIAL MEXICANA S.A.DE C.V.</v>
      </c>
    </row>
    <row r="304" spans="1:14" x14ac:dyDescent="0.2">
      <c r="A304" s="15">
        <v>30</v>
      </c>
      <c r="B304" s="15" t="s">
        <v>329</v>
      </c>
      <c r="C304" s="15">
        <v>5008</v>
      </c>
      <c r="D304" s="15">
        <v>390000</v>
      </c>
      <c r="E304" s="15" t="s">
        <v>414</v>
      </c>
      <c r="F304" s="15">
        <v>275097</v>
      </c>
      <c r="G304" s="15" t="s">
        <v>127</v>
      </c>
      <c r="H304" s="15">
        <v>375.88</v>
      </c>
      <c r="I304" s="30">
        <v>191.83</v>
      </c>
      <c r="J304" s="30">
        <v>47.96</v>
      </c>
      <c r="K304" s="15">
        <v>12.76</v>
      </c>
      <c r="L304" s="15">
        <v>1</v>
      </c>
      <c r="M304" s="15" t="str">
        <f t="shared" si="8"/>
        <v>comercial mexicana s.a.de c.v.</v>
      </c>
      <c r="N304" s="15" t="str">
        <f t="shared" si="9"/>
        <v>390000COMERCIAL MEXICANA S.A.DE C.V.</v>
      </c>
    </row>
    <row r="305" spans="1:14" x14ac:dyDescent="0.2">
      <c r="A305" s="15">
        <v>30</v>
      </c>
      <c r="B305" s="15" t="s">
        <v>329</v>
      </c>
      <c r="C305" s="15">
        <v>5008</v>
      </c>
      <c r="D305" s="15">
        <v>390000</v>
      </c>
      <c r="E305" s="15" t="s">
        <v>414</v>
      </c>
      <c r="F305" s="15">
        <v>275098</v>
      </c>
      <c r="G305" s="15" t="s">
        <v>127</v>
      </c>
      <c r="H305" s="15">
        <v>375.88</v>
      </c>
      <c r="I305" s="30">
        <v>191.83</v>
      </c>
      <c r="J305" s="30">
        <v>47.96</v>
      </c>
      <c r="K305" s="15">
        <v>12.76</v>
      </c>
      <c r="L305" s="15">
        <v>1</v>
      </c>
      <c r="M305" s="15" t="str">
        <f t="shared" si="8"/>
        <v>comercial mexicana s.a.de c.v.</v>
      </c>
      <c r="N305" s="15" t="str">
        <f t="shared" si="9"/>
        <v>390000COMERCIAL MEXICANA S.A.DE C.V.</v>
      </c>
    </row>
    <row r="306" spans="1:14" x14ac:dyDescent="0.2">
      <c r="A306" s="15">
        <v>30</v>
      </c>
      <c r="B306" s="15" t="s">
        <v>329</v>
      </c>
      <c r="C306" s="15">
        <v>5008</v>
      </c>
      <c r="D306" s="15">
        <v>390000</v>
      </c>
      <c r="E306" s="15" t="s">
        <v>414</v>
      </c>
      <c r="F306" s="15">
        <v>275099</v>
      </c>
      <c r="G306" s="15" t="s">
        <v>127</v>
      </c>
      <c r="H306" s="15">
        <v>375.88</v>
      </c>
      <c r="I306" s="30">
        <v>191.83</v>
      </c>
      <c r="J306" s="30">
        <v>47.96</v>
      </c>
      <c r="K306" s="15">
        <v>12.76</v>
      </c>
      <c r="L306" s="15">
        <v>1</v>
      </c>
      <c r="M306" s="15" t="str">
        <f t="shared" si="8"/>
        <v>comercial mexicana s.a.de c.v.</v>
      </c>
      <c r="N306" s="15" t="str">
        <f t="shared" si="9"/>
        <v>390000COMERCIAL MEXICANA S.A.DE C.V.</v>
      </c>
    </row>
    <row r="307" spans="1:14" x14ac:dyDescent="0.2">
      <c r="A307" s="15">
        <v>30</v>
      </c>
      <c r="B307" s="15" t="s">
        <v>329</v>
      </c>
      <c r="C307" s="15">
        <v>5008</v>
      </c>
      <c r="D307" s="15">
        <v>390000</v>
      </c>
      <c r="E307" s="15" t="s">
        <v>414</v>
      </c>
      <c r="F307" s="15">
        <v>275100</v>
      </c>
      <c r="G307" s="15" t="s">
        <v>127</v>
      </c>
      <c r="H307" s="15">
        <v>375.88</v>
      </c>
      <c r="I307" s="30">
        <v>191.83</v>
      </c>
      <c r="J307" s="30">
        <v>47.96</v>
      </c>
      <c r="K307" s="15">
        <v>12.76</v>
      </c>
      <c r="L307" s="15">
        <v>1</v>
      </c>
      <c r="M307" s="15" t="str">
        <f t="shared" si="8"/>
        <v>comercial mexicana s.a.de c.v.</v>
      </c>
      <c r="N307" s="15" t="str">
        <f t="shared" si="9"/>
        <v>390000COMERCIAL MEXICANA S.A.DE C.V.</v>
      </c>
    </row>
    <row r="308" spans="1:14" x14ac:dyDescent="0.2">
      <c r="A308" s="15">
        <v>30</v>
      </c>
      <c r="B308" s="15" t="s">
        <v>329</v>
      </c>
      <c r="C308" s="15">
        <v>5008</v>
      </c>
      <c r="D308" s="15">
        <v>390000</v>
      </c>
      <c r="E308" s="15" t="s">
        <v>414</v>
      </c>
      <c r="F308" s="15">
        <v>275101</v>
      </c>
      <c r="G308" s="15" t="s">
        <v>127</v>
      </c>
      <c r="H308" s="15">
        <v>375.88</v>
      </c>
      <c r="I308" s="30">
        <v>191.83</v>
      </c>
      <c r="J308" s="30">
        <v>47.96</v>
      </c>
      <c r="K308" s="15">
        <v>12.76</v>
      </c>
      <c r="L308" s="15">
        <v>1</v>
      </c>
      <c r="M308" s="15" t="str">
        <f t="shared" si="8"/>
        <v>comercial mexicana s.a.de c.v.</v>
      </c>
      <c r="N308" s="15" t="str">
        <f t="shared" si="9"/>
        <v>390000COMERCIAL MEXICANA S.A.DE C.V.</v>
      </c>
    </row>
    <row r="309" spans="1:14" x14ac:dyDescent="0.2">
      <c r="A309" s="15">
        <v>30</v>
      </c>
      <c r="B309" s="15" t="s">
        <v>329</v>
      </c>
      <c r="C309" s="15">
        <v>5008</v>
      </c>
      <c r="D309" s="15">
        <v>390000</v>
      </c>
      <c r="E309" s="15" t="s">
        <v>414</v>
      </c>
      <c r="F309" s="15">
        <v>275118</v>
      </c>
      <c r="G309" s="15" t="s">
        <v>127</v>
      </c>
      <c r="H309" s="15">
        <v>375.88</v>
      </c>
      <c r="I309" s="30">
        <v>191.83</v>
      </c>
      <c r="J309" s="30">
        <v>47.96</v>
      </c>
      <c r="K309" s="15">
        <v>12.76</v>
      </c>
      <c r="L309" s="15">
        <v>1</v>
      </c>
      <c r="M309" s="15" t="str">
        <f t="shared" si="8"/>
        <v>comercial mexicana s.a.de c.v.</v>
      </c>
      <c r="N309" s="15" t="str">
        <f t="shared" si="9"/>
        <v>390000COMERCIAL MEXICANA S.A.DE C.V.</v>
      </c>
    </row>
    <row r="310" spans="1:14" x14ac:dyDescent="0.2">
      <c r="A310" s="15">
        <v>30</v>
      </c>
      <c r="B310" s="15" t="s">
        <v>329</v>
      </c>
      <c r="C310" s="15">
        <v>5008</v>
      </c>
      <c r="D310" s="15">
        <v>390000</v>
      </c>
      <c r="E310" s="15" t="s">
        <v>414</v>
      </c>
      <c r="F310" s="15">
        <v>275119</v>
      </c>
      <c r="G310" s="15" t="s">
        <v>127</v>
      </c>
      <c r="H310" s="15">
        <v>375.88</v>
      </c>
      <c r="I310" s="30">
        <v>191.83</v>
      </c>
      <c r="J310" s="30">
        <v>47.96</v>
      </c>
      <c r="K310" s="15">
        <v>12.76</v>
      </c>
      <c r="L310" s="15">
        <v>1</v>
      </c>
      <c r="M310" s="15" t="str">
        <f t="shared" si="8"/>
        <v>comercial mexicana s.a.de c.v.</v>
      </c>
      <c r="N310" s="15" t="str">
        <f t="shared" si="9"/>
        <v>390000COMERCIAL MEXICANA S.A.DE C.V.</v>
      </c>
    </row>
    <row r="311" spans="1:14" x14ac:dyDescent="0.2">
      <c r="A311" s="15">
        <v>30</v>
      </c>
      <c r="B311" s="15" t="s">
        <v>329</v>
      </c>
      <c r="C311" s="15">
        <v>5008</v>
      </c>
      <c r="D311" s="15">
        <v>390000</v>
      </c>
      <c r="E311" s="15" t="s">
        <v>414</v>
      </c>
      <c r="F311" s="15">
        <v>275121</v>
      </c>
      <c r="G311" s="15" t="s">
        <v>127</v>
      </c>
      <c r="H311" s="15">
        <v>375.88</v>
      </c>
      <c r="I311" s="30">
        <v>191.83</v>
      </c>
      <c r="J311" s="30">
        <v>47.96</v>
      </c>
      <c r="K311" s="15">
        <v>12.76</v>
      </c>
      <c r="L311" s="15">
        <v>1</v>
      </c>
      <c r="M311" s="15" t="str">
        <f t="shared" si="8"/>
        <v>comercial mexicana s.a.de c.v.</v>
      </c>
      <c r="N311" s="15" t="str">
        <f t="shared" si="9"/>
        <v>390000COMERCIAL MEXICANA S.A.DE C.V.</v>
      </c>
    </row>
    <row r="312" spans="1:14" x14ac:dyDescent="0.2">
      <c r="A312" s="15">
        <v>30</v>
      </c>
      <c r="B312" s="15" t="s">
        <v>329</v>
      </c>
      <c r="C312" s="15">
        <v>5008</v>
      </c>
      <c r="D312" s="15">
        <v>390000</v>
      </c>
      <c r="E312" s="15" t="s">
        <v>414</v>
      </c>
      <c r="F312" s="15">
        <v>275131</v>
      </c>
      <c r="G312" s="15" t="s">
        <v>127</v>
      </c>
      <c r="H312" s="15">
        <v>375.88</v>
      </c>
      <c r="I312" s="30">
        <v>191.83</v>
      </c>
      <c r="J312" s="30">
        <v>47.96</v>
      </c>
      <c r="K312" s="15">
        <v>12.76</v>
      </c>
      <c r="L312" s="15">
        <v>1</v>
      </c>
      <c r="M312" s="15" t="str">
        <f t="shared" si="8"/>
        <v>comercial mexicana s.a.de c.v.</v>
      </c>
      <c r="N312" s="15" t="str">
        <f t="shared" si="9"/>
        <v>390000COMERCIAL MEXICANA S.A.DE C.V.</v>
      </c>
    </row>
    <row r="313" spans="1:14" x14ac:dyDescent="0.2">
      <c r="A313" s="15">
        <v>30</v>
      </c>
      <c r="B313" s="15" t="s">
        <v>329</v>
      </c>
      <c r="C313" s="15">
        <v>5008</v>
      </c>
      <c r="D313" s="15">
        <v>390000</v>
      </c>
      <c r="E313" s="15" t="s">
        <v>414</v>
      </c>
      <c r="F313" s="15">
        <v>275132</v>
      </c>
      <c r="G313" s="15" t="s">
        <v>127</v>
      </c>
      <c r="H313" s="15">
        <v>375.88</v>
      </c>
      <c r="I313" s="30">
        <v>191.83</v>
      </c>
      <c r="J313" s="30">
        <v>47.96</v>
      </c>
      <c r="K313" s="15">
        <v>12.76</v>
      </c>
      <c r="L313" s="15">
        <v>1</v>
      </c>
      <c r="M313" s="15" t="str">
        <f t="shared" si="8"/>
        <v>comercial mexicana s.a.de c.v.</v>
      </c>
      <c r="N313" s="15" t="str">
        <f t="shared" si="9"/>
        <v>390000COMERCIAL MEXICANA S.A.DE C.V.</v>
      </c>
    </row>
    <row r="314" spans="1:14" x14ac:dyDescent="0.2">
      <c r="A314" s="15">
        <v>30</v>
      </c>
      <c r="B314" s="15" t="s">
        <v>329</v>
      </c>
      <c r="C314" s="15">
        <v>5008</v>
      </c>
      <c r="D314" s="15">
        <v>390000</v>
      </c>
      <c r="E314" s="15" t="s">
        <v>414</v>
      </c>
      <c r="F314" s="15">
        <v>275133</v>
      </c>
      <c r="G314" s="15" t="s">
        <v>127</v>
      </c>
      <c r="H314" s="15">
        <v>375.88</v>
      </c>
      <c r="I314" s="30">
        <v>191.83</v>
      </c>
      <c r="J314" s="30">
        <v>47.96</v>
      </c>
      <c r="K314" s="15">
        <v>12.76</v>
      </c>
      <c r="L314" s="15">
        <v>1</v>
      </c>
      <c r="M314" s="15" t="str">
        <f t="shared" si="8"/>
        <v>comercial mexicana s.a.de c.v.</v>
      </c>
      <c r="N314" s="15" t="str">
        <f t="shared" si="9"/>
        <v>390000COMERCIAL MEXICANA S.A.DE C.V.</v>
      </c>
    </row>
    <row r="315" spans="1:14" x14ac:dyDescent="0.2">
      <c r="A315" s="15">
        <v>30</v>
      </c>
      <c r="B315" s="15" t="s">
        <v>329</v>
      </c>
      <c r="C315" s="15">
        <v>5008</v>
      </c>
      <c r="D315" s="15">
        <v>390000</v>
      </c>
      <c r="E315" s="15" t="s">
        <v>414</v>
      </c>
      <c r="F315" s="15">
        <v>275134</v>
      </c>
      <c r="G315" s="15" t="s">
        <v>127</v>
      </c>
      <c r="H315" s="15">
        <v>375.88</v>
      </c>
      <c r="I315" s="30">
        <v>191.83</v>
      </c>
      <c r="J315" s="30">
        <v>47.96</v>
      </c>
      <c r="K315" s="15">
        <v>12.76</v>
      </c>
      <c r="L315" s="15">
        <v>1</v>
      </c>
      <c r="M315" s="15" t="str">
        <f t="shared" si="8"/>
        <v>comercial mexicana s.a.de c.v.</v>
      </c>
      <c r="N315" s="15" t="str">
        <f t="shared" si="9"/>
        <v>390000COMERCIAL MEXICANA S.A.DE C.V.</v>
      </c>
    </row>
    <row r="316" spans="1:14" x14ac:dyDescent="0.2">
      <c r="A316" s="15">
        <v>30</v>
      </c>
      <c r="B316" s="15" t="s">
        <v>329</v>
      </c>
      <c r="C316" s="15">
        <v>5008</v>
      </c>
      <c r="D316" s="15">
        <v>390000</v>
      </c>
      <c r="E316" s="15" t="s">
        <v>414</v>
      </c>
      <c r="F316" s="15">
        <v>275148</v>
      </c>
      <c r="G316" s="15" t="s">
        <v>127</v>
      </c>
      <c r="H316" s="15">
        <v>375.88</v>
      </c>
      <c r="I316" s="30">
        <v>191.83</v>
      </c>
      <c r="J316" s="30">
        <v>47.96</v>
      </c>
      <c r="K316" s="15">
        <v>12.76</v>
      </c>
      <c r="L316" s="15">
        <v>1</v>
      </c>
      <c r="M316" s="15" t="str">
        <f t="shared" si="8"/>
        <v>comercial mexicana s.a.de c.v.</v>
      </c>
      <c r="N316" s="15" t="str">
        <f t="shared" si="9"/>
        <v>390000COMERCIAL MEXICANA S.A.DE C.V.</v>
      </c>
    </row>
    <row r="317" spans="1:14" x14ac:dyDescent="0.2">
      <c r="A317" s="15">
        <v>30</v>
      </c>
      <c r="B317" s="15" t="s">
        <v>329</v>
      </c>
      <c r="C317" s="15">
        <v>5008</v>
      </c>
      <c r="D317" s="15">
        <v>390000</v>
      </c>
      <c r="E317" s="15" t="s">
        <v>414</v>
      </c>
      <c r="F317" s="15">
        <v>275149</v>
      </c>
      <c r="G317" s="15" t="s">
        <v>127</v>
      </c>
      <c r="H317" s="15">
        <v>375.88</v>
      </c>
      <c r="I317" s="30">
        <v>191.83</v>
      </c>
      <c r="J317" s="30">
        <v>47.96</v>
      </c>
      <c r="K317" s="15">
        <v>12.76</v>
      </c>
      <c r="L317" s="15">
        <v>1</v>
      </c>
      <c r="M317" s="15" t="str">
        <f t="shared" si="8"/>
        <v>comercial mexicana s.a.de c.v.</v>
      </c>
      <c r="N317" s="15" t="str">
        <f t="shared" si="9"/>
        <v>390000COMERCIAL MEXICANA S.A.DE C.V.</v>
      </c>
    </row>
    <row r="318" spans="1:14" x14ac:dyDescent="0.2">
      <c r="A318" s="15">
        <v>30</v>
      </c>
      <c r="B318" s="15" t="s">
        <v>329</v>
      </c>
      <c r="C318" s="15">
        <v>5008</v>
      </c>
      <c r="D318" s="15">
        <v>390000</v>
      </c>
      <c r="E318" s="15" t="s">
        <v>414</v>
      </c>
      <c r="F318" s="15">
        <v>275158</v>
      </c>
      <c r="G318" s="15" t="s">
        <v>127</v>
      </c>
      <c r="H318" s="15">
        <v>375.88</v>
      </c>
      <c r="I318" s="30">
        <v>191.83</v>
      </c>
      <c r="J318" s="30">
        <v>47.96</v>
      </c>
      <c r="K318" s="15">
        <v>12.76</v>
      </c>
      <c r="L318" s="15">
        <v>1</v>
      </c>
      <c r="M318" s="15" t="str">
        <f t="shared" si="8"/>
        <v>comercial mexicana s.a.de c.v.</v>
      </c>
      <c r="N318" s="15" t="str">
        <f t="shared" si="9"/>
        <v>390000COMERCIAL MEXICANA S.A.DE C.V.</v>
      </c>
    </row>
    <row r="319" spans="1:14" x14ac:dyDescent="0.2">
      <c r="A319" s="15">
        <v>30</v>
      </c>
      <c r="B319" s="15" t="s">
        <v>329</v>
      </c>
      <c r="C319" s="15">
        <v>5008</v>
      </c>
      <c r="D319" s="15">
        <v>390000</v>
      </c>
      <c r="E319" s="15" t="s">
        <v>414</v>
      </c>
      <c r="F319" s="15">
        <v>275159</v>
      </c>
      <c r="G319" s="15" t="s">
        <v>127</v>
      </c>
      <c r="H319" s="15">
        <v>375.88</v>
      </c>
      <c r="I319" s="30">
        <v>191.83</v>
      </c>
      <c r="J319" s="30">
        <v>47.96</v>
      </c>
      <c r="K319" s="15">
        <v>12.76</v>
      </c>
      <c r="L319" s="15">
        <v>1</v>
      </c>
      <c r="M319" s="15" t="str">
        <f t="shared" si="8"/>
        <v>comercial mexicana s.a.de c.v.</v>
      </c>
      <c r="N319" s="15" t="str">
        <f t="shared" si="9"/>
        <v>390000COMERCIAL MEXICANA S.A.DE C.V.</v>
      </c>
    </row>
    <row r="320" spans="1:14" x14ac:dyDescent="0.2">
      <c r="A320" s="15">
        <v>30</v>
      </c>
      <c r="B320" s="15" t="s">
        <v>329</v>
      </c>
      <c r="C320" s="15">
        <v>5008</v>
      </c>
      <c r="D320" s="15">
        <v>390000</v>
      </c>
      <c r="E320" s="15" t="s">
        <v>414</v>
      </c>
      <c r="F320" s="15">
        <v>275173</v>
      </c>
      <c r="G320" s="15" t="s">
        <v>127</v>
      </c>
      <c r="H320" s="15">
        <v>375.88</v>
      </c>
      <c r="I320" s="30">
        <v>191.83</v>
      </c>
      <c r="J320" s="30">
        <v>47.96</v>
      </c>
      <c r="K320" s="15">
        <v>12.76</v>
      </c>
      <c r="L320" s="15">
        <v>1</v>
      </c>
      <c r="M320" s="15" t="str">
        <f t="shared" si="8"/>
        <v>comercial mexicana s.a.de c.v.</v>
      </c>
      <c r="N320" s="15" t="str">
        <f t="shared" si="9"/>
        <v>390000COMERCIAL MEXICANA S.A.DE C.V.</v>
      </c>
    </row>
    <row r="321" spans="1:14" x14ac:dyDescent="0.2">
      <c r="A321" s="15">
        <v>30</v>
      </c>
      <c r="B321" s="15" t="s">
        <v>329</v>
      </c>
      <c r="C321" s="15">
        <v>5008</v>
      </c>
      <c r="D321" s="15">
        <v>390000</v>
      </c>
      <c r="E321" s="15" t="s">
        <v>414</v>
      </c>
      <c r="F321" s="15">
        <v>275174</v>
      </c>
      <c r="G321" s="15" t="s">
        <v>127</v>
      </c>
      <c r="H321" s="15">
        <v>375.88</v>
      </c>
      <c r="I321" s="30">
        <v>191.83</v>
      </c>
      <c r="J321" s="30">
        <v>47.96</v>
      </c>
      <c r="K321" s="15">
        <v>12.76</v>
      </c>
      <c r="L321" s="15">
        <v>1</v>
      </c>
      <c r="M321" s="15" t="str">
        <f t="shared" si="8"/>
        <v>comercial mexicana s.a.de c.v.</v>
      </c>
      <c r="N321" s="15" t="str">
        <f t="shared" si="9"/>
        <v>390000COMERCIAL MEXICANA S.A.DE C.V.</v>
      </c>
    </row>
    <row r="322" spans="1:14" x14ac:dyDescent="0.2">
      <c r="A322" s="15">
        <v>30</v>
      </c>
      <c r="B322" s="15" t="s">
        <v>329</v>
      </c>
      <c r="C322" s="15">
        <v>5008</v>
      </c>
      <c r="D322" s="15">
        <v>390000</v>
      </c>
      <c r="E322" s="15" t="s">
        <v>414</v>
      </c>
      <c r="F322" s="15">
        <v>275199</v>
      </c>
      <c r="G322" s="15" t="s">
        <v>127</v>
      </c>
      <c r="H322" s="15">
        <v>375.88</v>
      </c>
      <c r="I322" s="30">
        <v>191.83</v>
      </c>
      <c r="J322" s="30">
        <v>47.96</v>
      </c>
      <c r="K322" s="15">
        <v>12.76</v>
      </c>
      <c r="L322" s="15">
        <v>1</v>
      </c>
      <c r="M322" s="15" t="str">
        <f t="shared" si="8"/>
        <v>comercial mexicana s.a.de c.v.</v>
      </c>
      <c r="N322" s="15" t="str">
        <f t="shared" si="9"/>
        <v>390000COMERCIAL MEXICANA S.A.DE C.V.</v>
      </c>
    </row>
    <row r="323" spans="1:14" x14ac:dyDescent="0.2">
      <c r="A323" s="15">
        <v>30</v>
      </c>
      <c r="B323" s="15" t="s">
        <v>329</v>
      </c>
      <c r="C323" s="15">
        <v>5008</v>
      </c>
      <c r="D323" s="15">
        <v>390000</v>
      </c>
      <c r="E323" s="15" t="s">
        <v>414</v>
      </c>
      <c r="F323" s="15">
        <v>275440</v>
      </c>
      <c r="G323" s="15" t="s">
        <v>127</v>
      </c>
      <c r="H323" s="15">
        <v>375.88</v>
      </c>
      <c r="I323" s="30">
        <v>191.83</v>
      </c>
      <c r="J323" s="30">
        <v>47.96</v>
      </c>
      <c r="K323" s="15">
        <v>12.76</v>
      </c>
      <c r="L323" s="15">
        <v>1</v>
      </c>
      <c r="M323" s="15" t="str">
        <f t="shared" si="8"/>
        <v>comercial mexicana s.a.de c.v.</v>
      </c>
      <c r="N323" s="15" t="str">
        <f t="shared" si="9"/>
        <v>390000COMERCIAL MEXICANA S.A.DE C.V.</v>
      </c>
    </row>
    <row r="324" spans="1:14" x14ac:dyDescent="0.2">
      <c r="A324" s="15">
        <v>30</v>
      </c>
      <c r="B324" s="15" t="s">
        <v>329</v>
      </c>
      <c r="C324" s="15">
        <v>5008</v>
      </c>
      <c r="D324" s="15">
        <v>390000</v>
      </c>
      <c r="E324" s="15" t="s">
        <v>414</v>
      </c>
      <c r="F324" s="15">
        <v>275441</v>
      </c>
      <c r="G324" s="15" t="s">
        <v>127</v>
      </c>
      <c r="H324" s="15">
        <v>375.88</v>
      </c>
      <c r="I324" s="30">
        <v>191.83</v>
      </c>
      <c r="J324" s="30">
        <v>47.96</v>
      </c>
      <c r="K324" s="15">
        <v>12.76</v>
      </c>
      <c r="L324" s="15">
        <v>1</v>
      </c>
      <c r="M324" s="15" t="str">
        <f t="shared" si="8"/>
        <v>comercial mexicana s.a.de c.v.</v>
      </c>
      <c r="N324" s="15" t="str">
        <f t="shared" si="9"/>
        <v>390000COMERCIAL MEXICANA S.A.DE C.V.</v>
      </c>
    </row>
    <row r="325" spans="1:14" x14ac:dyDescent="0.2">
      <c r="A325" s="15">
        <v>30</v>
      </c>
      <c r="B325" s="15" t="s">
        <v>329</v>
      </c>
      <c r="C325" s="15">
        <v>5008</v>
      </c>
      <c r="D325" s="15">
        <v>390000</v>
      </c>
      <c r="E325" s="15" t="s">
        <v>414</v>
      </c>
      <c r="F325" s="15">
        <v>275816</v>
      </c>
      <c r="G325" s="15" t="s">
        <v>127</v>
      </c>
      <c r="H325" s="15">
        <v>375.88</v>
      </c>
      <c r="I325" s="30">
        <v>191.83</v>
      </c>
      <c r="J325" s="30">
        <v>47.96</v>
      </c>
      <c r="K325" s="15">
        <v>12.76</v>
      </c>
      <c r="L325" s="15">
        <v>1</v>
      </c>
      <c r="M325" s="15" t="str">
        <f t="shared" si="8"/>
        <v>comercial mexicana s.a.de c.v.</v>
      </c>
      <c r="N325" s="15" t="str">
        <f t="shared" si="9"/>
        <v>390000COMERCIAL MEXICANA S.A.DE C.V.</v>
      </c>
    </row>
    <row r="326" spans="1:14" x14ac:dyDescent="0.2">
      <c r="A326" s="15">
        <v>30</v>
      </c>
      <c r="B326" s="15" t="s">
        <v>329</v>
      </c>
      <c r="C326" s="15">
        <v>5008</v>
      </c>
      <c r="D326" s="15">
        <v>390000</v>
      </c>
      <c r="E326" s="15" t="s">
        <v>414</v>
      </c>
      <c r="F326" s="15">
        <v>275833</v>
      </c>
      <c r="G326" s="15" t="s">
        <v>127</v>
      </c>
      <c r="H326" s="15">
        <v>375.88</v>
      </c>
      <c r="I326" s="30">
        <v>191.83</v>
      </c>
      <c r="J326" s="30">
        <v>47.96</v>
      </c>
      <c r="K326" s="15">
        <v>12.76</v>
      </c>
      <c r="L326" s="15">
        <v>1</v>
      </c>
      <c r="M326" s="15" t="str">
        <f t="shared" si="8"/>
        <v>comercial mexicana s.a.de c.v.</v>
      </c>
      <c r="N326" s="15" t="str">
        <f t="shared" si="9"/>
        <v>390000COMERCIAL MEXICANA S.A.DE C.V.</v>
      </c>
    </row>
    <row r="327" spans="1:14" x14ac:dyDescent="0.2">
      <c r="A327" s="15">
        <v>30</v>
      </c>
      <c r="B327" s="15" t="s">
        <v>329</v>
      </c>
      <c r="C327" s="15">
        <v>5008</v>
      </c>
      <c r="D327" s="15">
        <v>390000</v>
      </c>
      <c r="E327" s="15" t="s">
        <v>414</v>
      </c>
      <c r="F327" s="15">
        <v>275842</v>
      </c>
      <c r="G327" s="15" t="s">
        <v>127</v>
      </c>
      <c r="H327" s="15">
        <v>375.88</v>
      </c>
      <c r="I327" s="30">
        <v>191.83</v>
      </c>
      <c r="J327" s="30">
        <v>47.96</v>
      </c>
      <c r="K327" s="15">
        <v>12.76</v>
      </c>
      <c r="L327" s="15">
        <v>1</v>
      </c>
      <c r="M327" s="15" t="str">
        <f t="shared" si="8"/>
        <v>comercial mexicana s.a.de c.v.</v>
      </c>
      <c r="N327" s="15" t="str">
        <f t="shared" si="9"/>
        <v>390000COMERCIAL MEXICANA S.A.DE C.V.</v>
      </c>
    </row>
    <row r="328" spans="1:14" x14ac:dyDescent="0.2">
      <c r="A328" s="15">
        <v>30</v>
      </c>
      <c r="B328" s="15" t="s">
        <v>329</v>
      </c>
      <c r="C328" s="15">
        <v>5008</v>
      </c>
      <c r="D328" s="15">
        <v>390000</v>
      </c>
      <c r="E328" s="15" t="s">
        <v>414</v>
      </c>
      <c r="F328" s="15">
        <v>275854</v>
      </c>
      <c r="G328" s="15" t="s">
        <v>127</v>
      </c>
      <c r="H328" s="15">
        <v>375.88</v>
      </c>
      <c r="I328" s="30">
        <v>191.83</v>
      </c>
      <c r="J328" s="30">
        <v>47.96</v>
      </c>
      <c r="K328" s="15">
        <v>12.76</v>
      </c>
      <c r="L328" s="15">
        <v>1</v>
      </c>
      <c r="M328" s="15" t="str">
        <f t="shared" si="8"/>
        <v>comercial mexicana s.a.de c.v.</v>
      </c>
      <c r="N328" s="15" t="str">
        <f t="shared" si="9"/>
        <v>390000COMERCIAL MEXICANA S.A.DE C.V.</v>
      </c>
    </row>
    <row r="329" spans="1:14" x14ac:dyDescent="0.2">
      <c r="A329" s="15">
        <v>30</v>
      </c>
      <c r="B329" s="15" t="s">
        <v>329</v>
      </c>
      <c r="C329" s="15">
        <v>5008</v>
      </c>
      <c r="D329" s="15">
        <v>390000</v>
      </c>
      <c r="E329" s="15" t="s">
        <v>414</v>
      </c>
      <c r="F329" s="15">
        <v>274797</v>
      </c>
      <c r="G329" s="15" t="s">
        <v>331</v>
      </c>
      <c r="H329" s="15">
        <v>223.01</v>
      </c>
      <c r="I329" s="30">
        <v>193.92</v>
      </c>
      <c r="J329" s="30">
        <v>34.22</v>
      </c>
      <c r="K329" s="15">
        <v>15.34</v>
      </c>
      <c r="L329" s="15">
        <v>1</v>
      </c>
      <c r="M329" s="15" t="str">
        <f t="shared" si="8"/>
        <v>comercial mexicana s.a.de c.v.</v>
      </c>
      <c r="N329" s="15" t="str">
        <f t="shared" si="9"/>
        <v>390000COMERCIAL MEXICANA S.A.DE C.V.</v>
      </c>
    </row>
    <row r="330" spans="1:14" x14ac:dyDescent="0.2">
      <c r="A330" s="15">
        <v>30</v>
      </c>
      <c r="B330" s="15" t="s">
        <v>329</v>
      </c>
      <c r="C330" s="15">
        <v>5008</v>
      </c>
      <c r="D330" s="15">
        <v>390000</v>
      </c>
      <c r="E330" s="15" t="s">
        <v>414</v>
      </c>
      <c r="F330" s="15">
        <v>274840</v>
      </c>
      <c r="G330" s="15" t="s">
        <v>331</v>
      </c>
      <c r="H330" s="15">
        <v>223.01</v>
      </c>
      <c r="I330" s="30">
        <v>193.92</v>
      </c>
      <c r="J330" s="30">
        <v>34.22</v>
      </c>
      <c r="K330" s="15">
        <v>15.34</v>
      </c>
      <c r="L330" s="15">
        <v>1</v>
      </c>
      <c r="M330" s="15" t="str">
        <f t="shared" ref="M330:M393" si="10">LOWER(E330)</f>
        <v>comercial mexicana s.a.de c.v.</v>
      </c>
      <c r="N330" s="15" t="str">
        <f t="shared" ref="N330:N393" si="11">_xlfn.CONCAT(D330, E330)</f>
        <v>390000COMERCIAL MEXICANA S.A.DE C.V.</v>
      </c>
    </row>
    <row r="331" spans="1:14" x14ac:dyDescent="0.2">
      <c r="A331" s="15">
        <v>30</v>
      </c>
      <c r="B331" s="15" t="s">
        <v>329</v>
      </c>
      <c r="C331" s="15">
        <v>5008</v>
      </c>
      <c r="D331" s="15">
        <v>390000</v>
      </c>
      <c r="E331" s="15" t="s">
        <v>414</v>
      </c>
      <c r="F331" s="15">
        <v>274870</v>
      </c>
      <c r="G331" s="15" t="s">
        <v>331</v>
      </c>
      <c r="H331" s="15">
        <v>223.01</v>
      </c>
      <c r="I331" s="30">
        <v>193.92</v>
      </c>
      <c r="J331" s="30">
        <v>34.22</v>
      </c>
      <c r="K331" s="15">
        <v>15.34</v>
      </c>
      <c r="L331" s="15">
        <v>1</v>
      </c>
      <c r="M331" s="15" t="str">
        <f t="shared" si="10"/>
        <v>comercial mexicana s.a.de c.v.</v>
      </c>
      <c r="N331" s="15" t="str">
        <f t="shared" si="11"/>
        <v>390000COMERCIAL MEXICANA S.A.DE C.V.</v>
      </c>
    </row>
    <row r="332" spans="1:14" x14ac:dyDescent="0.2">
      <c r="A332" s="15">
        <v>30</v>
      </c>
      <c r="B332" s="15" t="s">
        <v>329</v>
      </c>
      <c r="C332" s="15">
        <v>5008</v>
      </c>
      <c r="D332" s="15">
        <v>390000</v>
      </c>
      <c r="E332" s="15" t="s">
        <v>414</v>
      </c>
      <c r="F332" s="15">
        <v>274890</v>
      </c>
      <c r="G332" s="15" t="s">
        <v>331</v>
      </c>
      <c r="H332" s="15">
        <v>223.01</v>
      </c>
      <c r="I332" s="30">
        <v>193.92</v>
      </c>
      <c r="J332" s="30">
        <v>34.22</v>
      </c>
      <c r="K332" s="15">
        <v>15.34</v>
      </c>
      <c r="L332" s="15">
        <v>1</v>
      </c>
      <c r="M332" s="15" t="str">
        <f t="shared" si="10"/>
        <v>comercial mexicana s.a.de c.v.</v>
      </c>
      <c r="N332" s="15" t="str">
        <f t="shared" si="11"/>
        <v>390000COMERCIAL MEXICANA S.A.DE C.V.</v>
      </c>
    </row>
    <row r="333" spans="1:14" x14ac:dyDescent="0.2">
      <c r="A333" s="15">
        <v>30</v>
      </c>
      <c r="B333" s="15" t="s">
        <v>329</v>
      </c>
      <c r="C333" s="15">
        <v>5008</v>
      </c>
      <c r="D333" s="15">
        <v>390000</v>
      </c>
      <c r="E333" s="15" t="s">
        <v>414</v>
      </c>
      <c r="F333" s="15">
        <v>274954</v>
      </c>
      <c r="G333" s="15" t="s">
        <v>331</v>
      </c>
      <c r="H333" s="15">
        <v>223.01</v>
      </c>
      <c r="I333" s="30">
        <v>193.92</v>
      </c>
      <c r="J333" s="30">
        <v>34.22</v>
      </c>
      <c r="K333" s="15">
        <v>15.34</v>
      </c>
      <c r="L333" s="15">
        <v>1</v>
      </c>
      <c r="M333" s="15" t="str">
        <f t="shared" si="10"/>
        <v>comercial mexicana s.a.de c.v.</v>
      </c>
      <c r="N333" s="15" t="str">
        <f t="shared" si="11"/>
        <v>390000COMERCIAL MEXICANA S.A.DE C.V.</v>
      </c>
    </row>
    <row r="334" spans="1:14" x14ac:dyDescent="0.2">
      <c r="A334" s="15">
        <v>30</v>
      </c>
      <c r="B334" s="15" t="s">
        <v>329</v>
      </c>
      <c r="C334" s="15">
        <v>5008</v>
      </c>
      <c r="D334" s="15">
        <v>390000</v>
      </c>
      <c r="E334" s="15" t="s">
        <v>414</v>
      </c>
      <c r="F334" s="15">
        <v>274956</v>
      </c>
      <c r="G334" s="15" t="s">
        <v>331</v>
      </c>
      <c r="H334" s="15">
        <v>223.01</v>
      </c>
      <c r="I334" s="30">
        <v>193.92</v>
      </c>
      <c r="J334" s="30">
        <v>34.22</v>
      </c>
      <c r="K334" s="15">
        <v>15.34</v>
      </c>
      <c r="L334" s="15">
        <v>1</v>
      </c>
      <c r="M334" s="15" t="str">
        <f t="shared" si="10"/>
        <v>comercial mexicana s.a.de c.v.</v>
      </c>
      <c r="N334" s="15" t="str">
        <f t="shared" si="11"/>
        <v>390000COMERCIAL MEXICANA S.A.DE C.V.</v>
      </c>
    </row>
    <row r="335" spans="1:14" x14ac:dyDescent="0.2">
      <c r="A335" s="15">
        <v>30</v>
      </c>
      <c r="B335" s="15" t="s">
        <v>329</v>
      </c>
      <c r="C335" s="15">
        <v>5008</v>
      </c>
      <c r="D335" s="15">
        <v>390000</v>
      </c>
      <c r="E335" s="15" t="s">
        <v>414</v>
      </c>
      <c r="F335" s="15">
        <v>274959</v>
      </c>
      <c r="G335" s="15" t="s">
        <v>331</v>
      </c>
      <c r="H335" s="15">
        <v>223.01</v>
      </c>
      <c r="I335" s="30">
        <v>193.92</v>
      </c>
      <c r="J335" s="30">
        <v>34.22</v>
      </c>
      <c r="K335" s="15">
        <v>15.34</v>
      </c>
      <c r="L335" s="15">
        <v>1</v>
      </c>
      <c r="M335" s="15" t="str">
        <f t="shared" si="10"/>
        <v>comercial mexicana s.a.de c.v.</v>
      </c>
      <c r="N335" s="15" t="str">
        <f t="shared" si="11"/>
        <v>390000COMERCIAL MEXICANA S.A.DE C.V.</v>
      </c>
    </row>
    <row r="336" spans="1:14" x14ac:dyDescent="0.2">
      <c r="A336" s="15">
        <v>30</v>
      </c>
      <c r="B336" s="15" t="s">
        <v>329</v>
      </c>
      <c r="C336" s="15">
        <v>5008</v>
      </c>
      <c r="D336" s="15">
        <v>390000</v>
      </c>
      <c r="E336" s="15" t="s">
        <v>414</v>
      </c>
      <c r="F336" s="15">
        <v>274966</v>
      </c>
      <c r="G336" s="15" t="s">
        <v>331</v>
      </c>
      <c r="H336" s="15">
        <v>223.01</v>
      </c>
      <c r="I336" s="30">
        <v>193.92</v>
      </c>
      <c r="J336" s="30">
        <v>34.22</v>
      </c>
      <c r="K336" s="15">
        <v>15.34</v>
      </c>
      <c r="L336" s="15">
        <v>1</v>
      </c>
      <c r="M336" s="15" t="str">
        <f t="shared" si="10"/>
        <v>comercial mexicana s.a.de c.v.</v>
      </c>
      <c r="N336" s="15" t="str">
        <f t="shared" si="11"/>
        <v>390000COMERCIAL MEXICANA S.A.DE C.V.</v>
      </c>
    </row>
    <row r="337" spans="1:14" x14ac:dyDescent="0.2">
      <c r="A337" s="15">
        <v>30</v>
      </c>
      <c r="B337" s="15" t="s">
        <v>329</v>
      </c>
      <c r="C337" s="15">
        <v>5008</v>
      </c>
      <c r="D337" s="15">
        <v>390000</v>
      </c>
      <c r="E337" s="15" t="s">
        <v>414</v>
      </c>
      <c r="F337" s="15">
        <v>274967</v>
      </c>
      <c r="G337" s="15" t="s">
        <v>331</v>
      </c>
      <c r="H337" s="15">
        <v>223.01</v>
      </c>
      <c r="I337" s="30">
        <v>193.92</v>
      </c>
      <c r="J337" s="30">
        <v>34.22</v>
      </c>
      <c r="K337" s="15">
        <v>15.34</v>
      </c>
      <c r="L337" s="15">
        <v>1</v>
      </c>
      <c r="M337" s="15" t="str">
        <f t="shared" si="10"/>
        <v>comercial mexicana s.a.de c.v.</v>
      </c>
      <c r="N337" s="15" t="str">
        <f t="shared" si="11"/>
        <v>390000COMERCIAL MEXICANA S.A.DE C.V.</v>
      </c>
    </row>
    <row r="338" spans="1:14" x14ac:dyDescent="0.2">
      <c r="A338" s="15">
        <v>30</v>
      </c>
      <c r="B338" s="15" t="s">
        <v>329</v>
      </c>
      <c r="C338" s="15">
        <v>5008</v>
      </c>
      <c r="D338" s="15">
        <v>390000</v>
      </c>
      <c r="E338" s="15" t="s">
        <v>414</v>
      </c>
      <c r="F338" s="15">
        <v>275067</v>
      </c>
      <c r="G338" s="15" t="s">
        <v>332</v>
      </c>
      <c r="H338" s="15">
        <v>1456.39</v>
      </c>
      <c r="I338" s="30">
        <v>193.92</v>
      </c>
      <c r="J338" s="30">
        <v>34.22</v>
      </c>
      <c r="K338" s="15">
        <v>2.35</v>
      </c>
      <c r="L338" s="15">
        <v>1</v>
      </c>
      <c r="M338" s="15" t="str">
        <f t="shared" si="10"/>
        <v>comercial mexicana s.a.de c.v.</v>
      </c>
      <c r="N338" s="15" t="str">
        <f t="shared" si="11"/>
        <v>390000COMERCIAL MEXICANA S.A.DE C.V.</v>
      </c>
    </row>
    <row r="339" spans="1:14" x14ac:dyDescent="0.2">
      <c r="A339" s="15">
        <v>30</v>
      </c>
      <c r="B339" s="15" t="s">
        <v>329</v>
      </c>
      <c r="C339" s="15">
        <v>5008</v>
      </c>
      <c r="D339" s="15">
        <v>390000</v>
      </c>
      <c r="E339" s="15" t="s">
        <v>414</v>
      </c>
      <c r="F339" s="15">
        <v>275075</v>
      </c>
      <c r="G339" s="15" t="s">
        <v>331</v>
      </c>
      <c r="H339" s="15">
        <v>223.01</v>
      </c>
      <c r="I339" s="30">
        <v>193.92</v>
      </c>
      <c r="J339" s="30">
        <v>34.22</v>
      </c>
      <c r="K339" s="15">
        <v>15.34</v>
      </c>
      <c r="L339" s="15">
        <v>1</v>
      </c>
      <c r="M339" s="15" t="str">
        <f t="shared" si="10"/>
        <v>comercial mexicana s.a.de c.v.</v>
      </c>
      <c r="N339" s="15" t="str">
        <f t="shared" si="11"/>
        <v>390000COMERCIAL MEXICANA S.A.DE C.V.</v>
      </c>
    </row>
    <row r="340" spans="1:14" x14ac:dyDescent="0.2">
      <c r="A340" s="15">
        <v>30</v>
      </c>
      <c r="B340" s="15" t="s">
        <v>329</v>
      </c>
      <c r="C340" s="15">
        <v>5008</v>
      </c>
      <c r="D340" s="15">
        <v>390000</v>
      </c>
      <c r="E340" s="15" t="s">
        <v>414</v>
      </c>
      <c r="F340" s="15">
        <v>275113</v>
      </c>
      <c r="G340" s="15" t="s">
        <v>331</v>
      </c>
      <c r="H340" s="15">
        <v>223.01</v>
      </c>
      <c r="I340" s="30">
        <v>193.92</v>
      </c>
      <c r="J340" s="30">
        <v>34.22</v>
      </c>
      <c r="K340" s="15">
        <v>15.34</v>
      </c>
      <c r="L340" s="15">
        <v>1</v>
      </c>
      <c r="M340" s="15" t="str">
        <f t="shared" si="10"/>
        <v>comercial mexicana s.a.de c.v.</v>
      </c>
      <c r="N340" s="15" t="str">
        <f t="shared" si="11"/>
        <v>390000COMERCIAL MEXICANA S.A.DE C.V.</v>
      </c>
    </row>
    <row r="341" spans="1:14" x14ac:dyDescent="0.2">
      <c r="A341" s="15">
        <v>30</v>
      </c>
      <c r="B341" s="15" t="s">
        <v>329</v>
      </c>
      <c r="C341" s="15">
        <v>5008</v>
      </c>
      <c r="D341" s="15">
        <v>390000</v>
      </c>
      <c r="E341" s="15" t="s">
        <v>414</v>
      </c>
      <c r="F341" s="15">
        <v>275129</v>
      </c>
      <c r="G341" s="15" t="s">
        <v>331</v>
      </c>
      <c r="H341" s="15">
        <v>223.01</v>
      </c>
      <c r="I341" s="30">
        <v>193.92</v>
      </c>
      <c r="J341" s="30">
        <v>34.22</v>
      </c>
      <c r="K341" s="15">
        <v>15.34</v>
      </c>
      <c r="L341" s="15">
        <v>1</v>
      </c>
      <c r="M341" s="15" t="str">
        <f t="shared" si="10"/>
        <v>comercial mexicana s.a.de c.v.</v>
      </c>
      <c r="N341" s="15" t="str">
        <f t="shared" si="11"/>
        <v>390000COMERCIAL MEXICANA S.A.DE C.V.</v>
      </c>
    </row>
    <row r="342" spans="1:14" x14ac:dyDescent="0.2">
      <c r="A342" s="15">
        <v>30</v>
      </c>
      <c r="B342" s="15" t="s">
        <v>329</v>
      </c>
      <c r="C342" s="15">
        <v>5008</v>
      </c>
      <c r="D342" s="15">
        <v>390000</v>
      </c>
      <c r="E342" s="15" t="s">
        <v>414</v>
      </c>
      <c r="F342" s="15">
        <v>275843</v>
      </c>
      <c r="G342" s="15" t="s">
        <v>332</v>
      </c>
      <c r="H342" s="15">
        <v>1187.8699999999999</v>
      </c>
      <c r="I342" s="30">
        <v>193.92</v>
      </c>
      <c r="J342" s="30">
        <v>34.22</v>
      </c>
      <c r="K342" s="15">
        <v>2.88</v>
      </c>
      <c r="L342" s="15">
        <v>1</v>
      </c>
      <c r="M342" s="15" t="str">
        <f t="shared" si="10"/>
        <v>comercial mexicana s.a.de c.v.</v>
      </c>
      <c r="N342" s="15" t="str">
        <f t="shared" si="11"/>
        <v>390000COMERCIAL MEXICANA S.A.DE C.V.</v>
      </c>
    </row>
    <row r="343" spans="1:14" x14ac:dyDescent="0.2">
      <c r="A343" s="15">
        <v>30</v>
      </c>
      <c r="B343" s="15" t="s">
        <v>329</v>
      </c>
      <c r="C343" s="15">
        <v>5008</v>
      </c>
      <c r="D343" s="15">
        <v>390000</v>
      </c>
      <c r="E343" s="15" t="s">
        <v>414</v>
      </c>
      <c r="F343" s="15">
        <v>275845</v>
      </c>
      <c r="G343" s="15" t="s">
        <v>331</v>
      </c>
      <c r="H343" s="15">
        <v>223.01</v>
      </c>
      <c r="I343" s="30">
        <v>193.92</v>
      </c>
      <c r="J343" s="30">
        <v>34.22</v>
      </c>
      <c r="K343" s="15">
        <v>15.34</v>
      </c>
      <c r="L343" s="15">
        <v>1</v>
      </c>
      <c r="M343" s="15" t="str">
        <f t="shared" si="10"/>
        <v>comercial mexicana s.a.de c.v.</v>
      </c>
      <c r="N343" s="15" t="str">
        <f t="shared" si="11"/>
        <v>390000COMERCIAL MEXICANA S.A.DE C.V.</v>
      </c>
    </row>
    <row r="344" spans="1:14" x14ac:dyDescent="0.2">
      <c r="A344" s="15">
        <v>30</v>
      </c>
      <c r="B344" s="15" t="s">
        <v>329</v>
      </c>
      <c r="C344" s="15">
        <v>5008</v>
      </c>
      <c r="D344" s="15">
        <v>390012</v>
      </c>
      <c r="E344" s="15" t="s">
        <v>418</v>
      </c>
      <c r="F344" s="15">
        <v>275236</v>
      </c>
      <c r="G344" s="15" t="s">
        <v>331</v>
      </c>
      <c r="H344" s="15">
        <v>8589.86</v>
      </c>
      <c r="I344" s="30">
        <v>193.92</v>
      </c>
      <c r="J344" s="30">
        <v>41.27</v>
      </c>
      <c r="K344" s="15">
        <v>0.48</v>
      </c>
      <c r="L344" s="15">
        <v>1</v>
      </c>
      <c r="M344" s="15" t="str">
        <f t="shared" si="10"/>
        <v>comexa suc. el dorado</v>
      </c>
      <c r="N344" s="15" t="str">
        <f t="shared" si="11"/>
        <v>390012COMEXA SUC. EL DORADO</v>
      </c>
    </row>
    <row r="345" spans="1:14" x14ac:dyDescent="0.2">
      <c r="A345" s="15">
        <v>30</v>
      </c>
      <c r="B345" s="15" t="s">
        <v>329</v>
      </c>
      <c r="C345" s="15">
        <v>5008</v>
      </c>
      <c r="D345" s="15">
        <v>390038</v>
      </c>
      <c r="E345" s="15" t="s">
        <v>427</v>
      </c>
      <c r="F345" s="15">
        <v>274474</v>
      </c>
      <c r="G345" s="15" t="s">
        <v>331</v>
      </c>
      <c r="H345" s="15">
        <v>223.01</v>
      </c>
      <c r="I345" s="30">
        <v>193.92</v>
      </c>
      <c r="J345" s="30">
        <v>41.27</v>
      </c>
      <c r="K345" s="15">
        <v>18.510000000000002</v>
      </c>
      <c r="L345" s="15">
        <v>1</v>
      </c>
      <c r="M345" s="15" t="str">
        <f t="shared" si="10"/>
        <v>comexa suc culiacan</v>
      </c>
      <c r="N345" s="15" t="str">
        <f t="shared" si="11"/>
        <v>390038COMEXA SUC CULIACAN</v>
      </c>
    </row>
    <row r="346" spans="1:14" x14ac:dyDescent="0.2">
      <c r="A346" s="15">
        <v>30</v>
      </c>
      <c r="B346" s="15" t="s">
        <v>329</v>
      </c>
      <c r="C346" s="15">
        <v>5008</v>
      </c>
      <c r="D346" s="15">
        <v>390038</v>
      </c>
      <c r="E346" s="15" t="s">
        <v>427</v>
      </c>
      <c r="F346" s="15">
        <v>274475</v>
      </c>
      <c r="G346" s="15" t="s">
        <v>332</v>
      </c>
      <c r="H346" s="15">
        <v>1456.39</v>
      </c>
      <c r="I346" s="30">
        <v>193.92</v>
      </c>
      <c r="J346" s="30">
        <v>41.27</v>
      </c>
      <c r="K346" s="15">
        <v>2.83</v>
      </c>
      <c r="L346" s="15">
        <v>1</v>
      </c>
      <c r="M346" s="15" t="str">
        <f t="shared" si="10"/>
        <v>comexa suc culiacan</v>
      </c>
      <c r="N346" s="15" t="str">
        <f t="shared" si="11"/>
        <v>390038COMEXA SUC CULIACAN</v>
      </c>
    </row>
    <row r="347" spans="1:14" x14ac:dyDescent="0.2">
      <c r="A347" s="15">
        <v>30</v>
      </c>
      <c r="B347" s="15" t="s">
        <v>329</v>
      </c>
      <c r="C347" s="15">
        <v>5008</v>
      </c>
      <c r="D347" s="15">
        <v>390044</v>
      </c>
      <c r="E347" s="15" t="s">
        <v>422</v>
      </c>
      <c r="F347" s="15">
        <v>275751</v>
      </c>
      <c r="G347" s="15" t="s">
        <v>332</v>
      </c>
      <c r="H347" s="15">
        <v>223.01</v>
      </c>
      <c r="I347" s="30">
        <v>193.92</v>
      </c>
      <c r="J347" s="30">
        <v>41.27</v>
      </c>
      <c r="K347" s="15">
        <v>18.510000000000002</v>
      </c>
      <c r="L347" s="15">
        <v>1</v>
      </c>
      <c r="M347" s="15" t="str">
        <f t="shared" si="10"/>
        <v>comercial mexicana sa de cv</v>
      </c>
      <c r="N347" s="15" t="str">
        <f t="shared" si="11"/>
        <v>390044COMERCIAL MEXICANA SA DE CV</v>
      </c>
    </row>
    <row r="348" spans="1:14" x14ac:dyDescent="0.2">
      <c r="A348" s="15">
        <v>30</v>
      </c>
      <c r="B348" s="15" t="s">
        <v>329</v>
      </c>
      <c r="C348" s="15">
        <v>5008</v>
      </c>
      <c r="D348" s="15">
        <v>390057</v>
      </c>
      <c r="E348" s="15" t="s">
        <v>430</v>
      </c>
      <c r="F348" s="15">
        <v>274411</v>
      </c>
      <c r="G348" s="15" t="s">
        <v>331</v>
      </c>
      <c r="H348" s="15">
        <v>223.01</v>
      </c>
      <c r="I348" s="30">
        <v>193.92</v>
      </c>
      <c r="J348" s="30">
        <v>41.27</v>
      </c>
      <c r="K348" s="15">
        <v>18.510000000000002</v>
      </c>
      <c r="L348" s="15">
        <v>1</v>
      </c>
      <c r="M348" s="15" t="str">
        <f t="shared" si="10"/>
        <v>comexa suc tepic</v>
      </c>
      <c r="N348" s="15" t="str">
        <f t="shared" si="11"/>
        <v>390057COMEXA SUC TEPIC</v>
      </c>
    </row>
    <row r="349" spans="1:14" x14ac:dyDescent="0.2">
      <c r="A349" s="15">
        <v>30</v>
      </c>
      <c r="B349" s="15" t="s">
        <v>329</v>
      </c>
      <c r="C349" s="15">
        <v>5008</v>
      </c>
      <c r="D349" s="15">
        <v>390057</v>
      </c>
      <c r="E349" s="15" t="s">
        <v>430</v>
      </c>
      <c r="F349" s="15">
        <v>274412</v>
      </c>
      <c r="G349" s="15" t="s">
        <v>332</v>
      </c>
      <c r="H349" s="15">
        <v>1456.39</v>
      </c>
      <c r="I349" s="30">
        <v>193.92</v>
      </c>
      <c r="J349" s="30">
        <v>41.27</v>
      </c>
      <c r="K349" s="15">
        <v>2.83</v>
      </c>
      <c r="L349" s="15">
        <v>1</v>
      </c>
      <c r="M349" s="15" t="str">
        <f t="shared" si="10"/>
        <v>comexa suc tepic</v>
      </c>
      <c r="N349" s="15" t="str">
        <f t="shared" si="11"/>
        <v>390057COMEXA SUC TEPIC</v>
      </c>
    </row>
    <row r="350" spans="1:14" x14ac:dyDescent="0.2">
      <c r="A350" s="15">
        <v>30</v>
      </c>
      <c r="B350" s="15" t="s">
        <v>329</v>
      </c>
      <c r="C350" s="15">
        <v>5008</v>
      </c>
      <c r="D350" s="15">
        <v>390058</v>
      </c>
      <c r="E350" s="15" t="s">
        <v>431</v>
      </c>
      <c r="F350" s="15">
        <v>274477</v>
      </c>
      <c r="G350" s="15" t="s">
        <v>332</v>
      </c>
      <c r="H350" s="15">
        <v>1456.39</v>
      </c>
      <c r="I350" s="30">
        <v>193.92</v>
      </c>
      <c r="J350" s="30">
        <v>41.27</v>
      </c>
      <c r="K350" s="15">
        <v>2.83</v>
      </c>
      <c r="L350" s="15">
        <v>1</v>
      </c>
      <c r="M350" s="15" t="str">
        <f t="shared" si="10"/>
        <v>comexa suc mazatlan</v>
      </c>
      <c r="N350" s="15" t="str">
        <f t="shared" si="11"/>
        <v>390058COMEXA SUC MAZATLAN</v>
      </c>
    </row>
    <row r="351" spans="1:14" x14ac:dyDescent="0.2">
      <c r="A351" s="15">
        <v>30</v>
      </c>
      <c r="B351" s="15" t="s">
        <v>329</v>
      </c>
      <c r="C351" s="15">
        <v>5008</v>
      </c>
      <c r="D351" s="15">
        <v>390086</v>
      </c>
      <c r="E351" s="15" t="s">
        <v>437</v>
      </c>
      <c r="F351" s="15">
        <v>274415</v>
      </c>
      <c r="G351" s="15" t="s">
        <v>331</v>
      </c>
      <c r="H351" s="15">
        <v>223.01</v>
      </c>
      <c r="I351" s="30">
        <v>193.92</v>
      </c>
      <c r="J351" s="30">
        <v>41.27</v>
      </c>
      <c r="K351" s="15">
        <v>18.510000000000002</v>
      </c>
      <c r="L351" s="15">
        <v>1</v>
      </c>
      <c r="M351" s="15" t="str">
        <f t="shared" si="10"/>
        <v>comexa suc colima</v>
      </c>
      <c r="N351" s="15" t="str">
        <f t="shared" si="11"/>
        <v>390086COMEXA SUC COLIMA</v>
      </c>
    </row>
    <row r="352" spans="1:14" x14ac:dyDescent="0.2">
      <c r="A352" s="15">
        <v>30</v>
      </c>
      <c r="B352" s="15" t="s">
        <v>329</v>
      </c>
      <c r="C352" s="15">
        <v>5008</v>
      </c>
      <c r="D352" s="15">
        <v>390086</v>
      </c>
      <c r="E352" s="15" t="s">
        <v>437</v>
      </c>
      <c r="F352" s="15">
        <v>274421</v>
      </c>
      <c r="G352" s="15" t="s">
        <v>332</v>
      </c>
      <c r="H352" s="15">
        <v>1306.2</v>
      </c>
      <c r="I352" s="30">
        <v>193.92</v>
      </c>
      <c r="J352" s="30">
        <v>41.27</v>
      </c>
      <c r="K352" s="15">
        <v>3.16</v>
      </c>
      <c r="L352" s="15">
        <v>1</v>
      </c>
      <c r="M352" s="15" t="str">
        <f t="shared" si="10"/>
        <v>comexa suc colima</v>
      </c>
      <c r="N352" s="15" t="str">
        <f t="shared" si="11"/>
        <v>390086COMEXA SUC COLIMA</v>
      </c>
    </row>
    <row r="353" spans="1:14" x14ac:dyDescent="0.2">
      <c r="A353" s="15">
        <v>30</v>
      </c>
      <c r="B353" s="15" t="s">
        <v>329</v>
      </c>
      <c r="C353" s="15">
        <v>5008</v>
      </c>
      <c r="D353" s="15">
        <v>390105</v>
      </c>
      <c r="E353" s="15" t="s">
        <v>440</v>
      </c>
      <c r="F353" s="15">
        <v>274418</v>
      </c>
      <c r="G353" s="15" t="s">
        <v>331</v>
      </c>
      <c r="H353" s="15">
        <v>223.01</v>
      </c>
      <c r="I353" s="30">
        <v>193.92</v>
      </c>
      <c r="J353" s="30">
        <v>41.27</v>
      </c>
      <c r="K353" s="15">
        <v>18.510000000000002</v>
      </c>
      <c r="L353" s="15">
        <v>1</v>
      </c>
      <c r="M353" s="15" t="str">
        <f t="shared" si="10"/>
        <v>comercial mexicana las fuentes</v>
      </c>
      <c r="N353" s="15" t="str">
        <f t="shared" si="11"/>
        <v>390105COMERCIAL MEXICANA LAS FUENTES</v>
      </c>
    </row>
    <row r="354" spans="1:14" x14ac:dyDescent="0.2">
      <c r="A354" s="15">
        <v>30</v>
      </c>
      <c r="B354" s="15" t="s">
        <v>329</v>
      </c>
      <c r="C354" s="15">
        <v>5008</v>
      </c>
      <c r="D354" s="15">
        <v>390105</v>
      </c>
      <c r="E354" s="15" t="s">
        <v>440</v>
      </c>
      <c r="F354" s="15">
        <v>274422</v>
      </c>
      <c r="G354" s="15" t="s">
        <v>332</v>
      </c>
      <c r="H354" s="15">
        <v>1456.39</v>
      </c>
      <c r="I354" s="30">
        <v>193.92</v>
      </c>
      <c r="J354" s="30">
        <v>41.27</v>
      </c>
      <c r="K354" s="15">
        <v>2.83</v>
      </c>
      <c r="L354" s="15">
        <v>1</v>
      </c>
      <c r="M354" s="15" t="str">
        <f t="shared" si="10"/>
        <v>comercial mexicana las fuentes</v>
      </c>
      <c r="N354" s="15" t="str">
        <f t="shared" si="11"/>
        <v>390105COMERCIAL MEXICANA LAS FUENTES</v>
      </c>
    </row>
    <row r="355" spans="1:14" x14ac:dyDescent="0.2">
      <c r="A355" s="15">
        <v>30</v>
      </c>
      <c r="B355" s="15" t="s">
        <v>329</v>
      </c>
      <c r="C355" s="15">
        <v>5008</v>
      </c>
      <c r="D355" s="15">
        <v>390107</v>
      </c>
      <c r="E355" s="15" t="s">
        <v>441</v>
      </c>
      <c r="F355" s="15">
        <v>274419</v>
      </c>
      <c r="G355" s="15" t="s">
        <v>331</v>
      </c>
      <c r="H355" s="15">
        <v>223.01</v>
      </c>
      <c r="I355" s="30">
        <v>193.92</v>
      </c>
      <c r="J355" s="30">
        <v>41.27</v>
      </c>
      <c r="K355" s="15">
        <v>18.510000000000002</v>
      </c>
      <c r="L355" s="15">
        <v>1</v>
      </c>
      <c r="M355" s="15" t="str">
        <f t="shared" si="10"/>
        <v>comexa suc manzanillo</v>
      </c>
      <c r="N355" s="15" t="str">
        <f t="shared" si="11"/>
        <v>390107COMEXA SUC MANZANILLO</v>
      </c>
    </row>
    <row r="356" spans="1:14" x14ac:dyDescent="0.2">
      <c r="A356" s="15">
        <v>30</v>
      </c>
      <c r="B356" s="15" t="s">
        <v>329</v>
      </c>
      <c r="C356" s="15">
        <v>5008</v>
      </c>
      <c r="D356" s="15">
        <v>390107</v>
      </c>
      <c r="E356" s="15" t="s">
        <v>441</v>
      </c>
      <c r="F356" s="15">
        <v>274423</v>
      </c>
      <c r="G356" s="15" t="s">
        <v>332</v>
      </c>
      <c r="H356" s="15">
        <v>1456.39</v>
      </c>
      <c r="I356" s="30">
        <v>193.92</v>
      </c>
      <c r="J356" s="30">
        <v>41.27</v>
      </c>
      <c r="K356" s="15">
        <v>2.83</v>
      </c>
      <c r="L356" s="15">
        <v>1</v>
      </c>
      <c r="M356" s="15" t="str">
        <f t="shared" si="10"/>
        <v>comexa suc manzanillo</v>
      </c>
      <c r="N356" s="15" t="str">
        <f t="shared" si="11"/>
        <v>390107COMEXA SUC MANZANILLO</v>
      </c>
    </row>
    <row r="357" spans="1:14" x14ac:dyDescent="0.2">
      <c r="A357" s="15">
        <v>30</v>
      </c>
      <c r="B357" s="15" t="s">
        <v>329</v>
      </c>
      <c r="C357" s="15">
        <v>5008</v>
      </c>
      <c r="D357" s="15">
        <v>390133</v>
      </c>
      <c r="E357" s="15" t="s">
        <v>442</v>
      </c>
      <c r="F357" s="15">
        <v>274524</v>
      </c>
      <c r="G357" s="15" t="s">
        <v>332</v>
      </c>
      <c r="H357" s="15">
        <v>1456.39</v>
      </c>
      <c r="I357" s="30">
        <v>193.92</v>
      </c>
      <c r="J357" s="30">
        <v>41.27</v>
      </c>
      <c r="K357" s="15">
        <v>2.83</v>
      </c>
      <c r="L357" s="15">
        <v>1</v>
      </c>
      <c r="M357" s="15" t="str">
        <f t="shared" si="10"/>
        <v>comexa suc merida</v>
      </c>
      <c r="N357" s="15" t="str">
        <f t="shared" si="11"/>
        <v>390133COMEXA SUC MERIDA</v>
      </c>
    </row>
    <row r="358" spans="1:14" x14ac:dyDescent="0.2">
      <c r="A358" s="15">
        <v>30</v>
      </c>
      <c r="B358" s="15" t="s">
        <v>329</v>
      </c>
      <c r="C358" s="15">
        <v>5008</v>
      </c>
      <c r="D358" s="15">
        <v>390135</v>
      </c>
      <c r="E358" s="15" t="s">
        <v>443</v>
      </c>
      <c r="F358" s="15">
        <v>275771</v>
      </c>
      <c r="G358" s="15" t="s">
        <v>331</v>
      </c>
      <c r="H358" s="15">
        <v>7157.3</v>
      </c>
      <c r="I358" s="30">
        <v>193.92</v>
      </c>
      <c r="J358" s="30">
        <v>41.27</v>
      </c>
      <c r="K358" s="15">
        <v>0.57999999999999996</v>
      </c>
      <c r="L358" s="15">
        <v>1</v>
      </c>
      <c r="M358" s="15" t="str">
        <f t="shared" si="10"/>
        <v>comexa suc. cuautla ii</v>
      </c>
      <c r="N358" s="15" t="str">
        <f t="shared" si="11"/>
        <v>390135COMEXA SUC. CUAUTLA II</v>
      </c>
    </row>
    <row r="359" spans="1:14" x14ac:dyDescent="0.2">
      <c r="A359" s="15">
        <v>30</v>
      </c>
      <c r="B359" s="15" t="s">
        <v>329</v>
      </c>
      <c r="C359" s="15">
        <v>5008</v>
      </c>
      <c r="D359" s="15">
        <v>390137</v>
      </c>
      <c r="E359" s="15" t="s">
        <v>444</v>
      </c>
      <c r="F359" s="15">
        <v>274841</v>
      </c>
      <c r="G359" s="15" t="s">
        <v>331</v>
      </c>
      <c r="H359" s="15">
        <v>14684.05</v>
      </c>
      <c r="I359" s="30">
        <v>193.92</v>
      </c>
      <c r="J359" s="30">
        <v>41.27</v>
      </c>
      <c r="K359" s="15">
        <v>0.28000000000000003</v>
      </c>
      <c r="L359" s="15">
        <v>1</v>
      </c>
      <c r="M359" s="15" t="str">
        <f t="shared" si="10"/>
        <v>comexa pabellon bosques</v>
      </c>
      <c r="N359" s="15" t="str">
        <f t="shared" si="11"/>
        <v>390137COMEXA PABELLON BOSQUES</v>
      </c>
    </row>
    <row r="360" spans="1:14" x14ac:dyDescent="0.2">
      <c r="A360" s="15">
        <v>30</v>
      </c>
      <c r="B360" s="15" t="s">
        <v>329</v>
      </c>
      <c r="C360" s="15">
        <v>5008</v>
      </c>
      <c r="D360" s="15">
        <v>392025</v>
      </c>
      <c r="E360" s="15" t="s">
        <v>453</v>
      </c>
      <c r="F360" s="15">
        <v>275014</v>
      </c>
      <c r="G360" s="15" t="s">
        <v>331</v>
      </c>
      <c r="H360" s="15">
        <v>2095.84</v>
      </c>
      <c r="I360" s="30">
        <v>193.92</v>
      </c>
      <c r="J360" s="30">
        <v>41.27</v>
      </c>
      <c r="K360" s="15">
        <v>1.97</v>
      </c>
      <c r="L360" s="15">
        <v>1</v>
      </c>
      <c r="M360" s="15" t="str">
        <f t="shared" si="10"/>
        <v>mega comercial san jeronimo</v>
      </c>
      <c r="N360" s="15" t="str">
        <f t="shared" si="11"/>
        <v>392025MEGA COMERCIAL SAN JERONIMO</v>
      </c>
    </row>
    <row r="361" spans="1:14" x14ac:dyDescent="0.2">
      <c r="A361" s="15">
        <v>30</v>
      </c>
      <c r="B361" s="15" t="s">
        <v>329</v>
      </c>
      <c r="C361" s="15">
        <v>5008</v>
      </c>
      <c r="D361" s="15">
        <v>392131</v>
      </c>
      <c r="E361" s="15" t="s">
        <v>454</v>
      </c>
      <c r="F361" s="15">
        <v>275206</v>
      </c>
      <c r="G361" s="15" t="s">
        <v>331</v>
      </c>
      <c r="H361" s="15">
        <v>12087.68</v>
      </c>
      <c r="I361" s="30">
        <v>193.92</v>
      </c>
      <c r="J361" s="30">
        <v>41.27</v>
      </c>
      <c r="K361" s="15">
        <v>0.34</v>
      </c>
      <c r="L361" s="15">
        <v>1</v>
      </c>
      <c r="M361" s="15" t="str">
        <f t="shared" si="10"/>
        <v>mega comexa pza olivar d.l.p.</v>
      </c>
      <c r="N361" s="15" t="str">
        <f t="shared" si="11"/>
        <v>392131MEGA COMEXA PZA OLIVAR D.L.P.</v>
      </c>
    </row>
    <row r="362" spans="1:14" x14ac:dyDescent="0.2">
      <c r="A362" s="15">
        <v>30</v>
      </c>
      <c r="B362" s="15" t="s">
        <v>329</v>
      </c>
      <c r="C362" s="15">
        <v>5008</v>
      </c>
      <c r="D362" s="15">
        <v>392131</v>
      </c>
      <c r="E362" s="15" t="s">
        <v>454</v>
      </c>
      <c r="F362" s="15">
        <v>275206</v>
      </c>
      <c r="G362" s="15" t="s">
        <v>332</v>
      </c>
      <c r="H362" s="15">
        <v>12087.68</v>
      </c>
      <c r="I362" s="30">
        <v>193.92</v>
      </c>
      <c r="J362" s="30">
        <v>41.27</v>
      </c>
      <c r="K362" s="15">
        <v>0.34</v>
      </c>
      <c r="L362" s="15">
        <v>1</v>
      </c>
      <c r="M362" s="15" t="str">
        <f t="shared" si="10"/>
        <v>mega comexa pza olivar d.l.p.</v>
      </c>
      <c r="N362" s="15" t="str">
        <f t="shared" si="11"/>
        <v>392131MEGA COMEXA PZA OLIVAR D.L.P.</v>
      </c>
    </row>
    <row r="363" spans="1:14" x14ac:dyDescent="0.2">
      <c r="A363" s="15">
        <v>30</v>
      </c>
      <c r="B363" s="15" t="s">
        <v>329</v>
      </c>
      <c r="C363" s="15">
        <v>5008</v>
      </c>
      <c r="D363" s="15">
        <v>392163</v>
      </c>
      <c r="E363" s="15" t="s">
        <v>456</v>
      </c>
      <c r="F363" s="15">
        <v>275081</v>
      </c>
      <c r="G363" s="15" t="s">
        <v>331</v>
      </c>
      <c r="H363" s="15">
        <v>14991.33</v>
      </c>
      <c r="I363" s="30">
        <v>193.92</v>
      </c>
      <c r="J363" s="30">
        <v>41.27</v>
      </c>
      <c r="K363" s="15">
        <v>0.28000000000000003</v>
      </c>
      <c r="L363" s="15">
        <v>1</v>
      </c>
      <c r="M363" s="15" t="str">
        <f t="shared" si="10"/>
        <v>mega cuernavaca suc. 163</v>
      </c>
      <c r="N363" s="15" t="str">
        <f t="shared" si="11"/>
        <v>392163MEGA CUERNAVACA SUC. 163</v>
      </c>
    </row>
    <row r="364" spans="1:14" x14ac:dyDescent="0.2">
      <c r="A364" s="15">
        <v>30</v>
      </c>
      <c r="B364" s="15" t="s">
        <v>329</v>
      </c>
      <c r="C364" s="15">
        <v>5008</v>
      </c>
      <c r="D364" s="15">
        <v>393108</v>
      </c>
      <c r="E364" s="15" t="s">
        <v>459</v>
      </c>
      <c r="F364" s="15">
        <v>275232</v>
      </c>
      <c r="G364" s="15" t="s">
        <v>331</v>
      </c>
      <c r="H364" s="15">
        <v>8331.5</v>
      </c>
      <c r="I364" s="30">
        <v>193.92</v>
      </c>
      <c r="J364" s="30">
        <v>41.27</v>
      </c>
      <c r="K364" s="15">
        <v>0.5</v>
      </c>
      <c r="L364" s="15">
        <v>1</v>
      </c>
      <c r="M364" s="15" t="str">
        <f t="shared" si="10"/>
        <v>bodega comexa suc cuautepec</v>
      </c>
      <c r="N364" s="15" t="str">
        <f t="shared" si="11"/>
        <v>393108BODEGA COMEXA SUC CUAUTEPEC</v>
      </c>
    </row>
    <row r="365" spans="1:14" x14ac:dyDescent="0.2">
      <c r="A365" s="15">
        <v>30</v>
      </c>
      <c r="B365" s="15" t="s">
        <v>329</v>
      </c>
      <c r="C365" s="15">
        <v>5008</v>
      </c>
      <c r="D365" s="15">
        <v>7029</v>
      </c>
      <c r="E365" s="15" t="s">
        <v>340</v>
      </c>
      <c r="F365" s="15">
        <v>278143</v>
      </c>
      <c r="G365" s="15" t="s">
        <v>331</v>
      </c>
      <c r="H365" s="15">
        <v>14344.51</v>
      </c>
      <c r="I365" s="30">
        <v>194.61</v>
      </c>
      <c r="J365" s="30">
        <v>59.78</v>
      </c>
      <c r="K365" s="15">
        <v>0.42</v>
      </c>
      <c r="L365" s="15">
        <v>1</v>
      </c>
      <c r="M365" s="15" t="str">
        <f t="shared" si="10"/>
        <v>abarrotera la estrella del sur</v>
      </c>
      <c r="N365" s="15" t="str">
        <f t="shared" si="11"/>
        <v>7029ABARROTERA LA ESTRELLA DEL SUR</v>
      </c>
    </row>
    <row r="366" spans="1:14" x14ac:dyDescent="0.2">
      <c r="A366" s="15">
        <v>30</v>
      </c>
      <c r="B366" s="15" t="s">
        <v>329</v>
      </c>
      <c r="C366" s="15">
        <v>5008</v>
      </c>
      <c r="D366" s="15">
        <v>7029</v>
      </c>
      <c r="E366" s="15" t="s">
        <v>340</v>
      </c>
      <c r="F366" s="15">
        <v>278143</v>
      </c>
      <c r="G366" s="15" t="s">
        <v>332</v>
      </c>
      <c r="H366" s="15">
        <v>14344.51</v>
      </c>
      <c r="I366" s="30">
        <v>194.61</v>
      </c>
      <c r="J366" s="30">
        <v>59.78</v>
      </c>
      <c r="K366" s="15">
        <v>0.42</v>
      </c>
      <c r="L366" s="15">
        <v>1</v>
      </c>
      <c r="M366" s="15" t="str">
        <f t="shared" si="10"/>
        <v>abarrotera la estrella del sur</v>
      </c>
      <c r="N366" s="15" t="str">
        <f t="shared" si="11"/>
        <v>7029ABARROTERA LA ESTRELLA DEL SUR</v>
      </c>
    </row>
    <row r="367" spans="1:14" x14ac:dyDescent="0.2">
      <c r="A367" s="15">
        <v>30</v>
      </c>
      <c r="B367" s="15" t="s">
        <v>329</v>
      </c>
      <c r="C367" s="15">
        <v>5008</v>
      </c>
      <c r="D367" s="15">
        <v>19022</v>
      </c>
      <c r="E367" s="15" t="s">
        <v>366</v>
      </c>
      <c r="F367" s="15">
        <v>276115</v>
      </c>
      <c r="G367" s="15" t="s">
        <v>332</v>
      </c>
      <c r="H367" s="15">
        <v>15890.76</v>
      </c>
      <c r="I367" s="30">
        <v>194.62</v>
      </c>
      <c r="J367" s="30">
        <v>21.62</v>
      </c>
      <c r="K367" s="15">
        <v>0.14000000000000001</v>
      </c>
      <c r="L367" s="15">
        <v>1</v>
      </c>
      <c r="M367" s="15" t="str">
        <f t="shared" si="10"/>
        <v>union de compras detallistas</v>
      </c>
      <c r="N367" s="15" t="str">
        <f t="shared" si="11"/>
        <v>19022UNION DE COMPRAS DETALLISTAS</v>
      </c>
    </row>
    <row r="368" spans="1:14" x14ac:dyDescent="0.2">
      <c r="A368" s="15">
        <v>30</v>
      </c>
      <c r="B368" s="15" t="s">
        <v>329</v>
      </c>
      <c r="C368" s="15">
        <v>5008</v>
      </c>
      <c r="D368" s="15">
        <v>34140</v>
      </c>
      <c r="E368" s="15" t="s">
        <v>398</v>
      </c>
      <c r="F368" s="15">
        <v>277002</v>
      </c>
      <c r="G368" s="15" t="s">
        <v>331</v>
      </c>
      <c r="H368" s="15">
        <v>23849.67</v>
      </c>
      <c r="I368" s="30">
        <v>194.62</v>
      </c>
      <c r="J368" s="30">
        <v>21.62</v>
      </c>
      <c r="K368" s="15">
        <v>0.09</v>
      </c>
      <c r="L368" s="15">
        <v>1</v>
      </c>
      <c r="M368" s="15" t="str">
        <f t="shared" si="10"/>
        <v>organizacion sahuayo sa de cv</v>
      </c>
      <c r="N368" s="15" t="str">
        <f t="shared" si="11"/>
        <v>34140ORGANIZACION SAHUAYO SA DE CV</v>
      </c>
    </row>
    <row r="369" spans="1:14" x14ac:dyDescent="0.2">
      <c r="A369" s="15">
        <v>30</v>
      </c>
      <c r="B369" s="15" t="s">
        <v>329</v>
      </c>
      <c r="C369" s="15">
        <v>5008</v>
      </c>
      <c r="D369" s="15">
        <v>388806</v>
      </c>
      <c r="E369" s="15" t="s">
        <v>411</v>
      </c>
      <c r="F369" s="15">
        <v>274394</v>
      </c>
      <c r="G369" s="15" t="s">
        <v>123</v>
      </c>
      <c r="H369" s="15">
        <v>3701.25</v>
      </c>
      <c r="I369" s="30">
        <v>201.96</v>
      </c>
      <c r="J369" s="30">
        <v>68.040000000000006</v>
      </c>
      <c r="K369" s="15">
        <v>1.84</v>
      </c>
      <c r="L369" s="15">
        <v>1</v>
      </c>
      <c r="M369" s="15" t="str">
        <f t="shared" si="10"/>
        <v>carrefour plaza lomas</v>
      </c>
      <c r="N369" s="15" t="str">
        <f t="shared" si="11"/>
        <v>388806CARREFOUR PLAZA LOMAS</v>
      </c>
    </row>
    <row r="370" spans="1:14" x14ac:dyDescent="0.2">
      <c r="A370" s="15">
        <v>30</v>
      </c>
      <c r="B370" s="15" t="s">
        <v>329</v>
      </c>
      <c r="C370" s="15">
        <v>5008</v>
      </c>
      <c r="D370" s="15">
        <v>388000</v>
      </c>
      <c r="E370" s="15" t="s">
        <v>409</v>
      </c>
      <c r="F370" s="15">
        <v>275721</v>
      </c>
      <c r="G370" s="15" t="s">
        <v>127</v>
      </c>
      <c r="H370" s="15">
        <v>15177.59</v>
      </c>
      <c r="I370" s="30">
        <v>205.55</v>
      </c>
      <c r="J370" s="30">
        <v>36.270000000000003</v>
      </c>
      <c r="K370" s="15">
        <v>0.24</v>
      </c>
      <c r="L370" s="15">
        <v>1</v>
      </c>
      <c r="M370" s="15" t="str">
        <f t="shared" si="10"/>
        <v>grandes superficies de mexico</v>
      </c>
      <c r="N370" s="15" t="str">
        <f t="shared" si="11"/>
        <v>388000GRANDES SUPERFICIES DE MEXICO</v>
      </c>
    </row>
    <row r="371" spans="1:14" x14ac:dyDescent="0.2">
      <c r="A371" s="15">
        <v>30</v>
      </c>
      <c r="B371" s="15" t="s">
        <v>329</v>
      </c>
      <c r="C371" s="15">
        <v>5004</v>
      </c>
      <c r="D371" s="15">
        <v>13008</v>
      </c>
      <c r="E371" s="15" t="s">
        <v>330</v>
      </c>
      <c r="F371" s="15">
        <v>276046</v>
      </c>
      <c r="G371" s="15" t="s">
        <v>123</v>
      </c>
      <c r="H371" s="15">
        <v>25839.38</v>
      </c>
      <c r="I371" s="30">
        <v>206.55</v>
      </c>
      <c r="J371" s="30">
        <v>22.95</v>
      </c>
      <c r="K371" s="15">
        <v>0.09</v>
      </c>
      <c r="L371" s="15">
        <v>1</v>
      </c>
      <c r="M371" s="15" t="str">
        <f t="shared" si="10"/>
        <v>qualcan s.a. de c.v.</v>
      </c>
      <c r="N371" s="15" t="str">
        <f t="shared" si="11"/>
        <v>13008QUALCAN S.A. DE C.V.</v>
      </c>
    </row>
    <row r="372" spans="1:14" x14ac:dyDescent="0.2">
      <c r="A372" s="15">
        <v>30</v>
      </c>
      <c r="B372" s="15" t="s">
        <v>329</v>
      </c>
      <c r="C372" s="15">
        <v>5004</v>
      </c>
      <c r="D372" s="15">
        <v>13008</v>
      </c>
      <c r="E372" s="15" t="s">
        <v>330</v>
      </c>
      <c r="F372" s="15">
        <v>276046</v>
      </c>
      <c r="G372" s="15" t="s">
        <v>131</v>
      </c>
      <c r="H372" s="15">
        <v>25839.38</v>
      </c>
      <c r="I372" s="30">
        <v>206.55</v>
      </c>
      <c r="J372" s="30">
        <v>22.95</v>
      </c>
      <c r="K372" s="15">
        <v>0.09</v>
      </c>
      <c r="L372" s="15">
        <v>1</v>
      </c>
      <c r="M372" s="15" t="str">
        <f t="shared" si="10"/>
        <v>qualcan s.a. de c.v.</v>
      </c>
      <c r="N372" s="15" t="str">
        <f t="shared" si="11"/>
        <v>13008QUALCAN S.A. DE C.V.</v>
      </c>
    </row>
    <row r="373" spans="1:14" x14ac:dyDescent="0.2">
      <c r="A373" s="15">
        <v>30</v>
      </c>
      <c r="B373" s="15" t="s">
        <v>329</v>
      </c>
      <c r="C373" s="15">
        <v>5008</v>
      </c>
      <c r="D373" s="15">
        <v>19116</v>
      </c>
      <c r="E373" s="15" t="s">
        <v>368</v>
      </c>
      <c r="F373" s="15">
        <v>276123</v>
      </c>
      <c r="G373" s="15" t="s">
        <v>123</v>
      </c>
      <c r="H373" s="15">
        <v>31891.37</v>
      </c>
      <c r="I373" s="30">
        <v>206.55</v>
      </c>
      <c r="J373" s="30">
        <v>22.95</v>
      </c>
      <c r="K373" s="15">
        <v>7.0000000000000007E-2</v>
      </c>
      <c r="L373" s="15">
        <v>1</v>
      </c>
      <c r="M373" s="15" t="str">
        <f t="shared" si="10"/>
        <v>hemsa s.a.de c.v.</v>
      </c>
      <c r="N373" s="15" t="str">
        <f t="shared" si="11"/>
        <v>19116HEMSA S.A.DE C.V.</v>
      </c>
    </row>
    <row r="374" spans="1:14" x14ac:dyDescent="0.2">
      <c r="A374" s="15">
        <v>30</v>
      </c>
      <c r="B374" s="15" t="s">
        <v>329</v>
      </c>
      <c r="C374" s="15">
        <v>5008</v>
      </c>
      <c r="D374" s="15">
        <v>19116</v>
      </c>
      <c r="E374" s="15" t="s">
        <v>368</v>
      </c>
      <c r="F374" s="15">
        <v>276123</v>
      </c>
      <c r="G374" s="15" t="s">
        <v>131</v>
      </c>
      <c r="H374" s="15">
        <v>31891.37</v>
      </c>
      <c r="I374" s="30">
        <v>206.55</v>
      </c>
      <c r="J374" s="30">
        <v>22.95</v>
      </c>
      <c r="K374" s="15">
        <v>7.0000000000000007E-2</v>
      </c>
      <c r="L374" s="15">
        <v>1</v>
      </c>
      <c r="M374" s="15" t="str">
        <f t="shared" si="10"/>
        <v>hemsa s.a.de c.v.</v>
      </c>
      <c r="N374" s="15" t="str">
        <f t="shared" si="11"/>
        <v>19116HEMSA S.A.DE C.V.</v>
      </c>
    </row>
    <row r="375" spans="1:14" x14ac:dyDescent="0.2">
      <c r="A375" s="15">
        <v>30</v>
      </c>
      <c r="B375" s="15" t="s">
        <v>329</v>
      </c>
      <c r="C375" s="15">
        <v>5008</v>
      </c>
      <c r="D375" s="15">
        <v>20002</v>
      </c>
      <c r="E375" s="15" t="s">
        <v>372</v>
      </c>
      <c r="F375" s="15">
        <v>273925</v>
      </c>
      <c r="G375" s="15" t="s">
        <v>123</v>
      </c>
      <c r="H375" s="15">
        <v>9325.59</v>
      </c>
      <c r="I375" s="30">
        <v>206.55</v>
      </c>
      <c r="J375" s="30">
        <v>22.95</v>
      </c>
      <c r="K375" s="15">
        <v>0.25</v>
      </c>
      <c r="L375" s="15">
        <v>1</v>
      </c>
      <c r="M375" s="15" t="str">
        <f t="shared" si="10"/>
        <v>viveres de oaxaca s.a. de c.v.</v>
      </c>
      <c r="N375" s="15" t="str">
        <f t="shared" si="11"/>
        <v>20002VIVERES DE OAXACA S.A. DE C.V.</v>
      </c>
    </row>
    <row r="376" spans="1:14" x14ac:dyDescent="0.2">
      <c r="A376" s="15">
        <v>30</v>
      </c>
      <c r="B376" s="15" t="s">
        <v>329</v>
      </c>
      <c r="C376" s="15">
        <v>5008</v>
      </c>
      <c r="D376" s="15">
        <v>20002</v>
      </c>
      <c r="E376" s="15" t="s">
        <v>372</v>
      </c>
      <c r="F376" s="15">
        <v>273925</v>
      </c>
      <c r="G376" s="15" t="s">
        <v>131</v>
      </c>
      <c r="H376" s="15">
        <v>9325.59</v>
      </c>
      <c r="I376" s="30">
        <v>206.55</v>
      </c>
      <c r="J376" s="30">
        <v>22.95</v>
      </c>
      <c r="K376" s="15">
        <v>0.25</v>
      </c>
      <c r="L376" s="15">
        <v>1</v>
      </c>
      <c r="M376" s="15" t="str">
        <f t="shared" si="10"/>
        <v>viveres de oaxaca s.a. de c.v.</v>
      </c>
      <c r="N376" s="15" t="str">
        <f t="shared" si="11"/>
        <v>20002VIVERES DE OAXACA S.A. DE C.V.</v>
      </c>
    </row>
    <row r="377" spans="1:14" x14ac:dyDescent="0.2">
      <c r="A377" s="15">
        <v>30</v>
      </c>
      <c r="B377" s="15" t="s">
        <v>329</v>
      </c>
      <c r="C377" s="15">
        <v>5008</v>
      </c>
      <c r="D377" s="15">
        <v>21016</v>
      </c>
      <c r="E377" s="15" t="s">
        <v>376</v>
      </c>
      <c r="F377" s="15">
        <v>274853</v>
      </c>
      <c r="G377" s="15" t="s">
        <v>131</v>
      </c>
      <c r="H377" s="15">
        <v>24363.49</v>
      </c>
      <c r="I377" s="30">
        <v>206.55</v>
      </c>
      <c r="J377" s="30">
        <v>22.95</v>
      </c>
      <c r="K377" s="15">
        <v>0.09</v>
      </c>
      <c r="L377" s="15">
        <v>1</v>
      </c>
      <c r="M377" s="15" t="str">
        <f t="shared" si="10"/>
        <v>proveedora de abarrotes</v>
      </c>
      <c r="N377" s="15" t="str">
        <f t="shared" si="11"/>
        <v>21016PROVEEDORA DE ABARROTES</v>
      </c>
    </row>
    <row r="378" spans="1:14" x14ac:dyDescent="0.2">
      <c r="A378" s="15">
        <v>30</v>
      </c>
      <c r="B378" s="15" t="s">
        <v>329</v>
      </c>
      <c r="C378" s="15">
        <v>5008</v>
      </c>
      <c r="D378" s="15">
        <v>393000</v>
      </c>
      <c r="E378" s="15" t="s">
        <v>414</v>
      </c>
      <c r="F378" s="15">
        <v>274684</v>
      </c>
      <c r="G378" s="15" t="s">
        <v>131</v>
      </c>
      <c r="H378" s="15">
        <v>5360.09</v>
      </c>
      <c r="I378" s="30">
        <v>209.52</v>
      </c>
      <c r="J378" s="30">
        <v>52.38</v>
      </c>
      <c r="K378" s="15">
        <v>0.98</v>
      </c>
      <c r="L378" s="15">
        <v>1</v>
      </c>
      <c r="M378" s="15" t="str">
        <f t="shared" si="10"/>
        <v>comercial mexicana s.a.de c.v.</v>
      </c>
      <c r="N378" s="15" t="str">
        <f t="shared" si="11"/>
        <v>393000COMERCIAL MEXICANA S.A.DE C.V.</v>
      </c>
    </row>
    <row r="379" spans="1:14" x14ac:dyDescent="0.2">
      <c r="A379" s="15">
        <v>30</v>
      </c>
      <c r="B379" s="15" t="s">
        <v>329</v>
      </c>
      <c r="C379" s="15">
        <v>5008</v>
      </c>
      <c r="D379" s="15">
        <v>393000</v>
      </c>
      <c r="E379" s="15" t="s">
        <v>414</v>
      </c>
      <c r="F379" s="15">
        <v>274684</v>
      </c>
      <c r="G379" s="15" t="s">
        <v>131</v>
      </c>
      <c r="H379" s="15">
        <v>5360.09</v>
      </c>
      <c r="I379" s="30">
        <v>209.52</v>
      </c>
      <c r="J379" s="30">
        <v>52.38</v>
      </c>
      <c r="K379" s="15">
        <v>0.98</v>
      </c>
      <c r="L379" s="15">
        <v>1</v>
      </c>
      <c r="M379" s="15" t="str">
        <f t="shared" si="10"/>
        <v>comercial mexicana s.a.de c.v.</v>
      </c>
      <c r="N379" s="15" t="str">
        <f t="shared" si="11"/>
        <v>393000COMERCIAL MEXICANA S.A.DE C.V.</v>
      </c>
    </row>
    <row r="380" spans="1:14" x14ac:dyDescent="0.2">
      <c r="A380" s="15">
        <v>30</v>
      </c>
      <c r="B380" s="15" t="s">
        <v>329</v>
      </c>
      <c r="C380" s="15">
        <v>5008</v>
      </c>
      <c r="D380" s="15">
        <v>393062</v>
      </c>
      <c r="E380" s="15" t="s">
        <v>458</v>
      </c>
      <c r="F380" s="15">
        <v>275265</v>
      </c>
      <c r="G380" s="15" t="s">
        <v>131</v>
      </c>
      <c r="H380" s="15">
        <v>7543.41</v>
      </c>
      <c r="I380" s="30">
        <v>209.52</v>
      </c>
      <c r="J380" s="30">
        <v>60.48</v>
      </c>
      <c r="K380" s="15">
        <v>0.8</v>
      </c>
      <c r="L380" s="15">
        <v>1</v>
      </c>
      <c r="M380" s="15" t="str">
        <f t="shared" si="10"/>
        <v>bodega comexa curiel</v>
      </c>
      <c r="N380" s="15" t="str">
        <f t="shared" si="11"/>
        <v>393062BODEGA COMEXA CURIEL</v>
      </c>
    </row>
    <row r="381" spans="1:14" x14ac:dyDescent="0.2">
      <c r="A381" s="15">
        <v>30</v>
      </c>
      <c r="B381" s="15" t="s">
        <v>329</v>
      </c>
      <c r="C381" s="15">
        <v>5008</v>
      </c>
      <c r="D381" s="15">
        <v>390000</v>
      </c>
      <c r="E381" s="15" t="s">
        <v>414</v>
      </c>
      <c r="F381" s="15">
        <v>275517</v>
      </c>
      <c r="G381" s="15" t="s">
        <v>332</v>
      </c>
      <c r="H381" s="15">
        <v>1279.43</v>
      </c>
      <c r="I381" s="30">
        <v>209.75</v>
      </c>
      <c r="J381" s="30">
        <v>37.020000000000003</v>
      </c>
      <c r="K381" s="15">
        <v>2.89</v>
      </c>
      <c r="L381" s="15">
        <v>1</v>
      </c>
      <c r="M381" s="15" t="str">
        <f t="shared" si="10"/>
        <v>comercial mexicana s.a.de c.v.</v>
      </c>
      <c r="N381" s="15" t="str">
        <f t="shared" si="11"/>
        <v>390000COMERCIAL MEXICANA S.A.DE C.V.</v>
      </c>
    </row>
    <row r="382" spans="1:14" x14ac:dyDescent="0.2">
      <c r="A382" s="15">
        <v>30</v>
      </c>
      <c r="B382" s="15" t="s">
        <v>329</v>
      </c>
      <c r="C382" s="15">
        <v>5008</v>
      </c>
      <c r="D382" s="15">
        <v>390000</v>
      </c>
      <c r="E382" s="15" t="s">
        <v>414</v>
      </c>
      <c r="F382" s="15">
        <v>275957</v>
      </c>
      <c r="G382" s="15" t="s">
        <v>331</v>
      </c>
      <c r="H382" s="15">
        <v>10246.780000000001</v>
      </c>
      <c r="I382" s="30">
        <v>209.75</v>
      </c>
      <c r="J382" s="30">
        <v>37.020000000000003</v>
      </c>
      <c r="K382" s="15">
        <v>0.36</v>
      </c>
      <c r="L382" s="15">
        <v>1</v>
      </c>
      <c r="M382" s="15" t="str">
        <f t="shared" si="10"/>
        <v>comercial mexicana s.a.de c.v.</v>
      </c>
      <c r="N382" s="15" t="str">
        <f t="shared" si="11"/>
        <v>390000COMERCIAL MEXICANA S.A.DE C.V.</v>
      </c>
    </row>
    <row r="383" spans="1:14" x14ac:dyDescent="0.2">
      <c r="A383" s="15">
        <v>30</v>
      </c>
      <c r="B383" s="15" t="s">
        <v>329</v>
      </c>
      <c r="C383" s="15">
        <v>5008</v>
      </c>
      <c r="D383" s="15">
        <v>390000</v>
      </c>
      <c r="E383" s="15" t="s">
        <v>414</v>
      </c>
      <c r="F383" s="15">
        <v>275957</v>
      </c>
      <c r="G383" s="15" t="s">
        <v>332</v>
      </c>
      <c r="H383" s="15">
        <v>10246.780000000001</v>
      </c>
      <c r="I383" s="30">
        <v>209.75</v>
      </c>
      <c r="J383" s="30">
        <v>37.020000000000003</v>
      </c>
      <c r="K383" s="15">
        <v>0.36</v>
      </c>
      <c r="L383" s="15">
        <v>1</v>
      </c>
      <c r="M383" s="15" t="str">
        <f t="shared" si="10"/>
        <v>comercial mexicana s.a.de c.v.</v>
      </c>
      <c r="N383" s="15" t="str">
        <f t="shared" si="11"/>
        <v>390000COMERCIAL MEXICANA S.A.DE C.V.</v>
      </c>
    </row>
    <row r="384" spans="1:14" x14ac:dyDescent="0.2">
      <c r="A384" s="15">
        <v>30</v>
      </c>
      <c r="B384" s="15" t="s">
        <v>329</v>
      </c>
      <c r="C384" s="15">
        <v>5008</v>
      </c>
      <c r="D384" s="15">
        <v>390000</v>
      </c>
      <c r="E384" s="15" t="s">
        <v>414</v>
      </c>
      <c r="F384" s="15">
        <v>276006</v>
      </c>
      <c r="G384" s="15" t="s">
        <v>331</v>
      </c>
      <c r="H384" s="15">
        <v>8376.2099999999991</v>
      </c>
      <c r="I384" s="30">
        <v>209.75</v>
      </c>
      <c r="J384" s="30">
        <v>37.020000000000003</v>
      </c>
      <c r="K384" s="15">
        <v>0.44</v>
      </c>
      <c r="L384" s="15">
        <v>1</v>
      </c>
      <c r="M384" s="15" t="str">
        <f t="shared" si="10"/>
        <v>comercial mexicana s.a.de c.v.</v>
      </c>
      <c r="N384" s="15" t="str">
        <f t="shared" si="11"/>
        <v>390000COMERCIAL MEXICANA S.A.DE C.V.</v>
      </c>
    </row>
    <row r="385" spans="1:14" x14ac:dyDescent="0.2">
      <c r="A385" s="15">
        <v>30</v>
      </c>
      <c r="B385" s="15" t="s">
        <v>329</v>
      </c>
      <c r="C385" s="15">
        <v>5008</v>
      </c>
      <c r="D385" s="15">
        <v>390000</v>
      </c>
      <c r="E385" s="15" t="s">
        <v>414</v>
      </c>
      <c r="F385" s="15">
        <v>276006</v>
      </c>
      <c r="G385" s="15" t="s">
        <v>332</v>
      </c>
      <c r="H385" s="15">
        <v>8376.2099999999991</v>
      </c>
      <c r="I385" s="30">
        <v>209.75</v>
      </c>
      <c r="J385" s="30">
        <v>37.020000000000003</v>
      </c>
      <c r="K385" s="15">
        <v>0.44</v>
      </c>
      <c r="L385" s="15">
        <v>1</v>
      </c>
      <c r="M385" s="15" t="str">
        <f t="shared" si="10"/>
        <v>comercial mexicana s.a.de c.v.</v>
      </c>
      <c r="N385" s="15" t="str">
        <f t="shared" si="11"/>
        <v>390000COMERCIAL MEXICANA S.A.DE C.V.</v>
      </c>
    </row>
    <row r="386" spans="1:14" x14ac:dyDescent="0.2">
      <c r="A386" s="15">
        <v>30</v>
      </c>
      <c r="B386" s="15" t="s">
        <v>329</v>
      </c>
      <c r="C386" s="15">
        <v>5008</v>
      </c>
      <c r="D386" s="15">
        <v>390000</v>
      </c>
      <c r="E386" s="15" t="s">
        <v>414</v>
      </c>
      <c r="F386" s="15">
        <v>276027</v>
      </c>
      <c r="G386" s="15" t="s">
        <v>331</v>
      </c>
      <c r="H386" s="15">
        <v>19877.36</v>
      </c>
      <c r="I386" s="30">
        <v>209.75</v>
      </c>
      <c r="J386" s="30">
        <v>37.020000000000003</v>
      </c>
      <c r="K386" s="15">
        <v>0.19</v>
      </c>
      <c r="L386" s="15">
        <v>1</v>
      </c>
      <c r="M386" s="15" t="str">
        <f t="shared" si="10"/>
        <v>comercial mexicana s.a.de c.v.</v>
      </c>
      <c r="N386" s="15" t="str">
        <f t="shared" si="11"/>
        <v>390000COMERCIAL MEXICANA S.A.DE C.V.</v>
      </c>
    </row>
    <row r="387" spans="1:14" x14ac:dyDescent="0.2">
      <c r="A387" s="15">
        <v>30</v>
      </c>
      <c r="B387" s="15" t="s">
        <v>329</v>
      </c>
      <c r="C387" s="15">
        <v>5008</v>
      </c>
      <c r="D387" s="15">
        <v>390000</v>
      </c>
      <c r="E387" s="15" t="s">
        <v>414</v>
      </c>
      <c r="F387" s="15">
        <v>276040</v>
      </c>
      <c r="G387" s="15" t="s">
        <v>331</v>
      </c>
      <c r="H387" s="15">
        <v>24173.63</v>
      </c>
      <c r="I387" s="30">
        <v>209.75</v>
      </c>
      <c r="J387" s="30">
        <v>37.020000000000003</v>
      </c>
      <c r="K387" s="15">
        <v>0.15</v>
      </c>
      <c r="L387" s="15">
        <v>1</v>
      </c>
      <c r="M387" s="15" t="str">
        <f t="shared" si="10"/>
        <v>comercial mexicana s.a.de c.v.</v>
      </c>
      <c r="N387" s="15" t="str">
        <f t="shared" si="11"/>
        <v>390000COMERCIAL MEXICANA S.A.DE C.V.</v>
      </c>
    </row>
    <row r="388" spans="1:14" x14ac:dyDescent="0.2">
      <c r="A388" s="15">
        <v>30</v>
      </c>
      <c r="B388" s="15" t="s">
        <v>329</v>
      </c>
      <c r="C388" s="15">
        <v>5008</v>
      </c>
      <c r="D388" s="15">
        <v>390000</v>
      </c>
      <c r="E388" s="15" t="s">
        <v>414</v>
      </c>
      <c r="F388" s="15">
        <v>276041</v>
      </c>
      <c r="G388" s="15" t="s">
        <v>331</v>
      </c>
      <c r="H388" s="15">
        <v>17547.59</v>
      </c>
      <c r="I388" s="30">
        <v>209.75</v>
      </c>
      <c r="J388" s="30">
        <v>37.020000000000003</v>
      </c>
      <c r="K388" s="15">
        <v>0.21</v>
      </c>
      <c r="L388" s="15">
        <v>1</v>
      </c>
      <c r="M388" s="15" t="str">
        <f t="shared" si="10"/>
        <v>comercial mexicana s.a.de c.v.</v>
      </c>
      <c r="N388" s="15" t="str">
        <f t="shared" si="11"/>
        <v>390000COMERCIAL MEXICANA S.A.DE C.V.</v>
      </c>
    </row>
    <row r="389" spans="1:14" x14ac:dyDescent="0.2">
      <c r="A389" s="15">
        <v>30</v>
      </c>
      <c r="B389" s="15" t="s">
        <v>329</v>
      </c>
      <c r="C389" s="15">
        <v>5008</v>
      </c>
      <c r="D389" s="15">
        <v>390000</v>
      </c>
      <c r="E389" s="15" t="s">
        <v>414</v>
      </c>
      <c r="F389" s="15">
        <v>276058</v>
      </c>
      <c r="G389" s="15" t="s">
        <v>331</v>
      </c>
      <c r="H389" s="15">
        <v>4437.22</v>
      </c>
      <c r="I389" s="30">
        <v>209.75</v>
      </c>
      <c r="J389" s="30">
        <v>37.020000000000003</v>
      </c>
      <c r="K389" s="15">
        <v>0.83</v>
      </c>
      <c r="L389" s="15">
        <v>1</v>
      </c>
      <c r="M389" s="15" t="str">
        <f t="shared" si="10"/>
        <v>comercial mexicana s.a.de c.v.</v>
      </c>
      <c r="N389" s="15" t="str">
        <f t="shared" si="11"/>
        <v>390000COMERCIAL MEXICANA S.A.DE C.V.</v>
      </c>
    </row>
    <row r="390" spans="1:14" x14ac:dyDescent="0.2">
      <c r="A390" s="15">
        <v>30</v>
      </c>
      <c r="B390" s="15" t="s">
        <v>329</v>
      </c>
      <c r="C390" s="15">
        <v>5008</v>
      </c>
      <c r="D390" s="15">
        <v>390000</v>
      </c>
      <c r="E390" s="15" t="s">
        <v>414</v>
      </c>
      <c r="F390" s="15">
        <v>276063</v>
      </c>
      <c r="G390" s="15" t="s">
        <v>331</v>
      </c>
      <c r="H390" s="15">
        <v>9635.1299999999992</v>
      </c>
      <c r="I390" s="30">
        <v>209.75</v>
      </c>
      <c r="J390" s="30">
        <v>37.020000000000003</v>
      </c>
      <c r="K390" s="15">
        <v>0.38</v>
      </c>
      <c r="L390" s="15">
        <v>1</v>
      </c>
      <c r="M390" s="15" t="str">
        <f t="shared" si="10"/>
        <v>comercial mexicana s.a.de c.v.</v>
      </c>
      <c r="N390" s="15" t="str">
        <f t="shared" si="11"/>
        <v>390000COMERCIAL MEXICANA S.A.DE C.V.</v>
      </c>
    </row>
    <row r="391" spans="1:14" x14ac:dyDescent="0.2">
      <c r="A391" s="15">
        <v>30</v>
      </c>
      <c r="B391" s="15" t="s">
        <v>329</v>
      </c>
      <c r="C391" s="15">
        <v>5008</v>
      </c>
      <c r="D391" s="15">
        <v>390000</v>
      </c>
      <c r="E391" s="15" t="s">
        <v>414</v>
      </c>
      <c r="F391" s="15">
        <v>276148</v>
      </c>
      <c r="G391" s="15" t="s">
        <v>331</v>
      </c>
      <c r="H391" s="15">
        <v>6574.8</v>
      </c>
      <c r="I391" s="30">
        <v>209.75</v>
      </c>
      <c r="J391" s="30">
        <v>37.020000000000003</v>
      </c>
      <c r="K391" s="15">
        <v>0.56000000000000005</v>
      </c>
      <c r="L391" s="15">
        <v>1</v>
      </c>
      <c r="M391" s="15" t="str">
        <f t="shared" si="10"/>
        <v>comercial mexicana s.a.de c.v.</v>
      </c>
      <c r="N391" s="15" t="str">
        <f t="shared" si="11"/>
        <v>390000COMERCIAL MEXICANA S.A.DE C.V.</v>
      </c>
    </row>
    <row r="392" spans="1:14" x14ac:dyDescent="0.2">
      <c r="A392" s="15">
        <v>30</v>
      </c>
      <c r="B392" s="15" t="s">
        <v>329</v>
      </c>
      <c r="C392" s="15">
        <v>5008</v>
      </c>
      <c r="D392" s="15">
        <v>390000</v>
      </c>
      <c r="E392" s="15" t="s">
        <v>414</v>
      </c>
      <c r="F392" s="15">
        <v>276148</v>
      </c>
      <c r="G392" s="15" t="s">
        <v>332</v>
      </c>
      <c r="H392" s="15">
        <v>6574.8</v>
      </c>
      <c r="I392" s="30">
        <v>209.75</v>
      </c>
      <c r="J392" s="30">
        <v>37.020000000000003</v>
      </c>
      <c r="K392" s="15">
        <v>0.56000000000000005</v>
      </c>
      <c r="L392" s="15">
        <v>1</v>
      </c>
      <c r="M392" s="15" t="str">
        <f t="shared" si="10"/>
        <v>comercial mexicana s.a.de c.v.</v>
      </c>
      <c r="N392" s="15" t="str">
        <f t="shared" si="11"/>
        <v>390000COMERCIAL MEXICANA S.A.DE C.V.</v>
      </c>
    </row>
    <row r="393" spans="1:14" x14ac:dyDescent="0.2">
      <c r="A393" s="15">
        <v>30</v>
      </c>
      <c r="B393" s="15" t="s">
        <v>329</v>
      </c>
      <c r="C393" s="15">
        <v>5008</v>
      </c>
      <c r="D393" s="15">
        <v>390000</v>
      </c>
      <c r="E393" s="15" t="s">
        <v>414</v>
      </c>
      <c r="F393" s="15">
        <v>276177</v>
      </c>
      <c r="G393" s="15" t="s">
        <v>331</v>
      </c>
      <c r="H393" s="15">
        <v>9152.5499999999993</v>
      </c>
      <c r="I393" s="30">
        <v>209.75</v>
      </c>
      <c r="J393" s="30">
        <v>37.020000000000003</v>
      </c>
      <c r="K393" s="15">
        <v>0.4</v>
      </c>
      <c r="L393" s="15">
        <v>1</v>
      </c>
      <c r="M393" s="15" t="str">
        <f t="shared" si="10"/>
        <v>comercial mexicana s.a.de c.v.</v>
      </c>
      <c r="N393" s="15" t="str">
        <f t="shared" si="11"/>
        <v>390000COMERCIAL MEXICANA S.A.DE C.V.</v>
      </c>
    </row>
    <row r="394" spans="1:14" x14ac:dyDescent="0.2">
      <c r="A394" s="15">
        <v>30</v>
      </c>
      <c r="B394" s="15" t="s">
        <v>329</v>
      </c>
      <c r="C394" s="15">
        <v>5008</v>
      </c>
      <c r="D394" s="15">
        <v>390000</v>
      </c>
      <c r="E394" s="15" t="s">
        <v>414</v>
      </c>
      <c r="F394" s="15">
        <v>276177</v>
      </c>
      <c r="G394" s="15" t="s">
        <v>332</v>
      </c>
      <c r="H394" s="15">
        <v>9152.5499999999993</v>
      </c>
      <c r="I394" s="30">
        <v>209.75</v>
      </c>
      <c r="J394" s="30">
        <v>37.020000000000003</v>
      </c>
      <c r="K394" s="15">
        <v>0.4</v>
      </c>
      <c r="L394" s="15">
        <v>1</v>
      </c>
      <c r="M394" s="15" t="str">
        <f t="shared" ref="M394:M457" si="12">LOWER(E394)</f>
        <v>comercial mexicana s.a.de c.v.</v>
      </c>
      <c r="N394" s="15" t="str">
        <f t="shared" ref="N394:N457" si="13">_xlfn.CONCAT(D394, E394)</f>
        <v>390000COMERCIAL MEXICANA S.A.DE C.V.</v>
      </c>
    </row>
    <row r="395" spans="1:14" x14ac:dyDescent="0.2">
      <c r="A395" s="15">
        <v>30</v>
      </c>
      <c r="B395" s="15" t="s">
        <v>329</v>
      </c>
      <c r="C395" s="15">
        <v>5008</v>
      </c>
      <c r="D395" s="15">
        <v>390000</v>
      </c>
      <c r="E395" s="15" t="s">
        <v>414</v>
      </c>
      <c r="F395" s="15">
        <v>276286</v>
      </c>
      <c r="G395" s="15" t="s">
        <v>331</v>
      </c>
      <c r="H395" s="15">
        <v>9063.82</v>
      </c>
      <c r="I395" s="30">
        <v>209.75</v>
      </c>
      <c r="J395" s="30">
        <v>37.020000000000003</v>
      </c>
      <c r="K395" s="15">
        <v>0.41</v>
      </c>
      <c r="L395" s="15">
        <v>1</v>
      </c>
      <c r="M395" s="15" t="str">
        <f t="shared" si="12"/>
        <v>comercial mexicana s.a.de c.v.</v>
      </c>
      <c r="N395" s="15" t="str">
        <f t="shared" si="13"/>
        <v>390000COMERCIAL MEXICANA S.A.DE C.V.</v>
      </c>
    </row>
    <row r="396" spans="1:14" x14ac:dyDescent="0.2">
      <c r="A396" s="15">
        <v>30</v>
      </c>
      <c r="B396" s="15" t="s">
        <v>329</v>
      </c>
      <c r="C396" s="15">
        <v>5008</v>
      </c>
      <c r="D396" s="15">
        <v>390000</v>
      </c>
      <c r="E396" s="15" t="s">
        <v>414</v>
      </c>
      <c r="F396" s="15">
        <v>276286</v>
      </c>
      <c r="G396" s="15" t="s">
        <v>332</v>
      </c>
      <c r="H396" s="15">
        <v>9063.82</v>
      </c>
      <c r="I396" s="30">
        <v>209.75</v>
      </c>
      <c r="J396" s="30">
        <v>37.020000000000003</v>
      </c>
      <c r="K396" s="15">
        <v>0.41</v>
      </c>
      <c r="L396" s="15">
        <v>1</v>
      </c>
      <c r="M396" s="15" t="str">
        <f t="shared" si="12"/>
        <v>comercial mexicana s.a.de c.v.</v>
      </c>
      <c r="N396" s="15" t="str">
        <f t="shared" si="13"/>
        <v>390000COMERCIAL MEXICANA S.A.DE C.V.</v>
      </c>
    </row>
    <row r="397" spans="1:14" x14ac:dyDescent="0.2">
      <c r="A397" s="15">
        <v>30</v>
      </c>
      <c r="B397" s="15" t="s">
        <v>329</v>
      </c>
      <c r="C397" s="15">
        <v>5008</v>
      </c>
      <c r="D397" s="15">
        <v>390000</v>
      </c>
      <c r="E397" s="15" t="s">
        <v>414</v>
      </c>
      <c r="F397" s="15">
        <v>276291</v>
      </c>
      <c r="G397" s="15" t="s">
        <v>331</v>
      </c>
      <c r="H397" s="15">
        <v>20610.939999999999</v>
      </c>
      <c r="I397" s="30">
        <v>209.75</v>
      </c>
      <c r="J397" s="30">
        <v>37.020000000000003</v>
      </c>
      <c r="K397" s="15">
        <v>0.18</v>
      </c>
      <c r="L397" s="15">
        <v>1</v>
      </c>
      <c r="M397" s="15" t="str">
        <f t="shared" si="12"/>
        <v>comercial mexicana s.a.de c.v.</v>
      </c>
      <c r="N397" s="15" t="str">
        <f t="shared" si="13"/>
        <v>390000COMERCIAL MEXICANA S.A.DE C.V.</v>
      </c>
    </row>
    <row r="398" spans="1:14" x14ac:dyDescent="0.2">
      <c r="A398" s="15">
        <v>30</v>
      </c>
      <c r="B398" s="15" t="s">
        <v>329</v>
      </c>
      <c r="C398" s="15">
        <v>5008</v>
      </c>
      <c r="D398" s="15">
        <v>390000</v>
      </c>
      <c r="E398" s="15" t="s">
        <v>414</v>
      </c>
      <c r="F398" s="15">
        <v>276291</v>
      </c>
      <c r="G398" s="15" t="s">
        <v>332</v>
      </c>
      <c r="H398" s="15">
        <v>20610.939999999999</v>
      </c>
      <c r="I398" s="30">
        <v>209.75</v>
      </c>
      <c r="J398" s="30">
        <v>37.020000000000003</v>
      </c>
      <c r="K398" s="15">
        <v>0.18</v>
      </c>
      <c r="L398" s="15">
        <v>1</v>
      </c>
      <c r="M398" s="15" t="str">
        <f t="shared" si="12"/>
        <v>comercial mexicana s.a.de c.v.</v>
      </c>
      <c r="N398" s="15" t="str">
        <f t="shared" si="13"/>
        <v>390000COMERCIAL MEXICANA S.A.DE C.V.</v>
      </c>
    </row>
    <row r="399" spans="1:14" x14ac:dyDescent="0.2">
      <c r="A399" s="15">
        <v>30</v>
      </c>
      <c r="B399" s="15" t="s">
        <v>329</v>
      </c>
      <c r="C399" s="15">
        <v>5008</v>
      </c>
      <c r="D399" s="15">
        <v>390000</v>
      </c>
      <c r="E399" s="15" t="s">
        <v>414</v>
      </c>
      <c r="F399" s="15">
        <v>276418</v>
      </c>
      <c r="G399" s="15" t="s">
        <v>331</v>
      </c>
      <c r="H399" s="15">
        <v>9771.69</v>
      </c>
      <c r="I399" s="30">
        <v>209.75</v>
      </c>
      <c r="J399" s="30">
        <v>37.020000000000003</v>
      </c>
      <c r="K399" s="15">
        <v>0.38</v>
      </c>
      <c r="L399" s="15">
        <v>1</v>
      </c>
      <c r="M399" s="15" t="str">
        <f t="shared" si="12"/>
        <v>comercial mexicana s.a.de c.v.</v>
      </c>
      <c r="N399" s="15" t="str">
        <f t="shared" si="13"/>
        <v>390000COMERCIAL MEXICANA S.A.DE C.V.</v>
      </c>
    </row>
    <row r="400" spans="1:14" x14ac:dyDescent="0.2">
      <c r="A400" s="15">
        <v>30</v>
      </c>
      <c r="B400" s="15" t="s">
        <v>329</v>
      </c>
      <c r="C400" s="15">
        <v>5008</v>
      </c>
      <c r="D400" s="15">
        <v>390000</v>
      </c>
      <c r="E400" s="15" t="s">
        <v>414</v>
      </c>
      <c r="F400" s="15">
        <v>276418</v>
      </c>
      <c r="G400" s="15" t="s">
        <v>332</v>
      </c>
      <c r="H400" s="15">
        <v>9771.69</v>
      </c>
      <c r="I400" s="30">
        <v>209.75</v>
      </c>
      <c r="J400" s="30">
        <v>37.020000000000003</v>
      </c>
      <c r="K400" s="15">
        <v>0.38</v>
      </c>
      <c r="L400" s="15">
        <v>1</v>
      </c>
      <c r="M400" s="15" t="str">
        <f t="shared" si="12"/>
        <v>comercial mexicana s.a.de c.v.</v>
      </c>
      <c r="N400" s="15" t="str">
        <f t="shared" si="13"/>
        <v>390000COMERCIAL MEXICANA S.A.DE C.V.</v>
      </c>
    </row>
    <row r="401" spans="1:14" x14ac:dyDescent="0.2">
      <c r="A401" s="15">
        <v>30</v>
      </c>
      <c r="B401" s="15" t="s">
        <v>329</v>
      </c>
      <c r="C401" s="15">
        <v>5008</v>
      </c>
      <c r="D401" s="15">
        <v>390000</v>
      </c>
      <c r="E401" s="15" t="s">
        <v>414</v>
      </c>
      <c r="F401" s="15">
        <v>276419</v>
      </c>
      <c r="G401" s="15" t="s">
        <v>332</v>
      </c>
      <c r="H401" s="15">
        <v>30002.22</v>
      </c>
      <c r="I401" s="30">
        <v>209.75</v>
      </c>
      <c r="J401" s="30">
        <v>37.020000000000003</v>
      </c>
      <c r="K401" s="15">
        <v>0.12</v>
      </c>
      <c r="L401" s="15">
        <v>1</v>
      </c>
      <c r="M401" s="15" t="str">
        <f t="shared" si="12"/>
        <v>comercial mexicana s.a.de c.v.</v>
      </c>
      <c r="N401" s="15" t="str">
        <f t="shared" si="13"/>
        <v>390000COMERCIAL MEXICANA S.A.DE C.V.</v>
      </c>
    </row>
    <row r="402" spans="1:14" x14ac:dyDescent="0.2">
      <c r="A402" s="15">
        <v>30</v>
      </c>
      <c r="B402" s="15" t="s">
        <v>329</v>
      </c>
      <c r="C402" s="15">
        <v>5008</v>
      </c>
      <c r="D402" s="15">
        <v>390000</v>
      </c>
      <c r="E402" s="15" t="s">
        <v>414</v>
      </c>
      <c r="F402" s="15">
        <v>276425</v>
      </c>
      <c r="G402" s="15" t="s">
        <v>332</v>
      </c>
      <c r="H402" s="15">
        <v>3209.16</v>
      </c>
      <c r="I402" s="30">
        <v>209.75</v>
      </c>
      <c r="J402" s="30">
        <v>37.020000000000003</v>
      </c>
      <c r="K402" s="15">
        <v>1.1499999999999999</v>
      </c>
      <c r="L402" s="15">
        <v>1</v>
      </c>
      <c r="M402" s="15" t="str">
        <f t="shared" si="12"/>
        <v>comercial mexicana s.a.de c.v.</v>
      </c>
      <c r="N402" s="15" t="str">
        <f t="shared" si="13"/>
        <v>390000COMERCIAL MEXICANA S.A.DE C.V.</v>
      </c>
    </row>
    <row r="403" spans="1:14" x14ac:dyDescent="0.2">
      <c r="A403" s="15">
        <v>30</v>
      </c>
      <c r="B403" s="15" t="s">
        <v>329</v>
      </c>
      <c r="C403" s="15">
        <v>5008</v>
      </c>
      <c r="D403" s="15">
        <v>390000</v>
      </c>
      <c r="E403" s="15" t="s">
        <v>414</v>
      </c>
      <c r="F403" s="15">
        <v>276621</v>
      </c>
      <c r="G403" s="15" t="s">
        <v>332</v>
      </c>
      <c r="H403" s="15">
        <v>17943.8</v>
      </c>
      <c r="I403" s="30">
        <v>209.75</v>
      </c>
      <c r="J403" s="30">
        <v>37.020000000000003</v>
      </c>
      <c r="K403" s="15">
        <v>0.21</v>
      </c>
      <c r="L403" s="15">
        <v>1</v>
      </c>
      <c r="M403" s="15" t="str">
        <f t="shared" si="12"/>
        <v>comercial mexicana s.a.de c.v.</v>
      </c>
      <c r="N403" s="15" t="str">
        <f t="shared" si="13"/>
        <v>390000COMERCIAL MEXICANA S.A.DE C.V.</v>
      </c>
    </row>
    <row r="404" spans="1:14" x14ac:dyDescent="0.2">
      <c r="A404" s="15">
        <v>30</v>
      </c>
      <c r="B404" s="15" t="s">
        <v>329</v>
      </c>
      <c r="C404" s="15">
        <v>5008</v>
      </c>
      <c r="D404" s="15">
        <v>390000</v>
      </c>
      <c r="E404" s="15" t="s">
        <v>414</v>
      </c>
      <c r="F404" s="15">
        <v>276694</v>
      </c>
      <c r="G404" s="15" t="s">
        <v>331</v>
      </c>
      <c r="H404" s="15">
        <v>7763.35</v>
      </c>
      <c r="I404" s="30">
        <v>209.75</v>
      </c>
      <c r="J404" s="30">
        <v>37.020000000000003</v>
      </c>
      <c r="K404" s="15">
        <v>0.48</v>
      </c>
      <c r="L404" s="15">
        <v>1</v>
      </c>
      <c r="M404" s="15" t="str">
        <f t="shared" si="12"/>
        <v>comercial mexicana s.a.de c.v.</v>
      </c>
      <c r="N404" s="15" t="str">
        <f t="shared" si="13"/>
        <v>390000COMERCIAL MEXICANA S.A.DE C.V.</v>
      </c>
    </row>
    <row r="405" spans="1:14" x14ac:dyDescent="0.2">
      <c r="A405" s="15">
        <v>30</v>
      </c>
      <c r="B405" s="15" t="s">
        <v>329</v>
      </c>
      <c r="C405" s="15">
        <v>5008</v>
      </c>
      <c r="D405" s="15">
        <v>390000</v>
      </c>
      <c r="E405" s="15" t="s">
        <v>414</v>
      </c>
      <c r="F405" s="15">
        <v>276694</v>
      </c>
      <c r="G405" s="15" t="s">
        <v>332</v>
      </c>
      <c r="H405" s="15">
        <v>7763.35</v>
      </c>
      <c r="I405" s="30">
        <v>209.75</v>
      </c>
      <c r="J405" s="30">
        <v>37.020000000000003</v>
      </c>
      <c r="K405" s="15">
        <v>0.48</v>
      </c>
      <c r="L405" s="15">
        <v>1</v>
      </c>
      <c r="M405" s="15" t="str">
        <f t="shared" si="12"/>
        <v>comercial mexicana s.a.de c.v.</v>
      </c>
      <c r="N405" s="15" t="str">
        <f t="shared" si="13"/>
        <v>390000COMERCIAL MEXICANA S.A.DE C.V.</v>
      </c>
    </row>
    <row r="406" spans="1:14" x14ac:dyDescent="0.2">
      <c r="A406" s="15">
        <v>30</v>
      </c>
      <c r="B406" s="15" t="s">
        <v>329</v>
      </c>
      <c r="C406" s="15">
        <v>5008</v>
      </c>
      <c r="D406" s="15">
        <v>390000</v>
      </c>
      <c r="E406" s="15" t="s">
        <v>414</v>
      </c>
      <c r="F406" s="15">
        <v>276699</v>
      </c>
      <c r="G406" s="15" t="s">
        <v>332</v>
      </c>
      <c r="H406" s="15">
        <v>27004.44</v>
      </c>
      <c r="I406" s="30">
        <v>209.75</v>
      </c>
      <c r="J406" s="30">
        <v>37.020000000000003</v>
      </c>
      <c r="K406" s="15">
        <v>0.14000000000000001</v>
      </c>
      <c r="L406" s="15">
        <v>1</v>
      </c>
      <c r="M406" s="15" t="str">
        <f t="shared" si="12"/>
        <v>comercial mexicana s.a.de c.v.</v>
      </c>
      <c r="N406" s="15" t="str">
        <f t="shared" si="13"/>
        <v>390000COMERCIAL MEXICANA S.A.DE C.V.</v>
      </c>
    </row>
    <row r="407" spans="1:14" x14ac:dyDescent="0.2">
      <c r="A407" s="15">
        <v>30</v>
      </c>
      <c r="B407" s="15" t="s">
        <v>329</v>
      </c>
      <c r="C407" s="15">
        <v>5008</v>
      </c>
      <c r="D407" s="15">
        <v>390000</v>
      </c>
      <c r="E407" s="15" t="s">
        <v>414</v>
      </c>
      <c r="F407" s="15">
        <v>276700</v>
      </c>
      <c r="G407" s="15" t="s">
        <v>332</v>
      </c>
      <c r="H407" s="15">
        <v>13226.25</v>
      </c>
      <c r="I407" s="30">
        <v>209.75</v>
      </c>
      <c r="J407" s="30">
        <v>37.020000000000003</v>
      </c>
      <c r="K407" s="15">
        <v>0.28000000000000003</v>
      </c>
      <c r="L407" s="15">
        <v>1</v>
      </c>
      <c r="M407" s="15" t="str">
        <f t="shared" si="12"/>
        <v>comercial mexicana s.a.de c.v.</v>
      </c>
      <c r="N407" s="15" t="str">
        <f t="shared" si="13"/>
        <v>390000COMERCIAL MEXICANA S.A.DE C.V.</v>
      </c>
    </row>
    <row r="408" spans="1:14" x14ac:dyDescent="0.2">
      <c r="A408" s="15">
        <v>30</v>
      </c>
      <c r="B408" s="15" t="s">
        <v>329</v>
      </c>
      <c r="C408" s="15">
        <v>5008</v>
      </c>
      <c r="D408" s="15">
        <v>390000</v>
      </c>
      <c r="E408" s="15" t="s">
        <v>414</v>
      </c>
      <c r="F408" s="15">
        <v>276716</v>
      </c>
      <c r="G408" s="15" t="s">
        <v>331</v>
      </c>
      <c r="H408" s="15">
        <v>3871.26</v>
      </c>
      <c r="I408" s="30">
        <v>209.75</v>
      </c>
      <c r="J408" s="30">
        <v>37.020000000000003</v>
      </c>
      <c r="K408" s="15">
        <v>0.96</v>
      </c>
      <c r="L408" s="15">
        <v>1</v>
      </c>
      <c r="M408" s="15" t="str">
        <f t="shared" si="12"/>
        <v>comercial mexicana s.a.de c.v.</v>
      </c>
      <c r="N408" s="15" t="str">
        <f t="shared" si="13"/>
        <v>390000COMERCIAL MEXICANA S.A.DE C.V.</v>
      </c>
    </row>
    <row r="409" spans="1:14" x14ac:dyDescent="0.2">
      <c r="A409" s="15">
        <v>30</v>
      </c>
      <c r="B409" s="15" t="s">
        <v>329</v>
      </c>
      <c r="C409" s="15">
        <v>5008</v>
      </c>
      <c r="D409" s="15">
        <v>390000</v>
      </c>
      <c r="E409" s="15" t="s">
        <v>414</v>
      </c>
      <c r="F409" s="15">
        <v>276750</v>
      </c>
      <c r="G409" s="15" t="s">
        <v>332</v>
      </c>
      <c r="H409" s="15">
        <v>3824.79</v>
      </c>
      <c r="I409" s="30">
        <v>209.75</v>
      </c>
      <c r="J409" s="30">
        <v>37.020000000000003</v>
      </c>
      <c r="K409" s="15">
        <v>0.97</v>
      </c>
      <c r="L409" s="15">
        <v>1</v>
      </c>
      <c r="M409" s="15" t="str">
        <f t="shared" si="12"/>
        <v>comercial mexicana s.a.de c.v.</v>
      </c>
      <c r="N409" s="15" t="str">
        <f t="shared" si="13"/>
        <v>390000COMERCIAL MEXICANA S.A.DE C.V.</v>
      </c>
    </row>
    <row r="410" spans="1:14" x14ac:dyDescent="0.2">
      <c r="A410" s="15">
        <v>30</v>
      </c>
      <c r="B410" s="15" t="s">
        <v>329</v>
      </c>
      <c r="C410" s="15">
        <v>5008</v>
      </c>
      <c r="D410" s="15">
        <v>390000</v>
      </c>
      <c r="E410" s="15" t="s">
        <v>414</v>
      </c>
      <c r="F410" s="15">
        <v>276933</v>
      </c>
      <c r="G410" s="15" t="s">
        <v>331</v>
      </c>
      <c r="H410" s="15">
        <v>5810.94</v>
      </c>
      <c r="I410" s="30">
        <v>209.75</v>
      </c>
      <c r="J410" s="30">
        <v>37.020000000000003</v>
      </c>
      <c r="K410" s="15">
        <v>0.64</v>
      </c>
      <c r="L410" s="15">
        <v>1</v>
      </c>
      <c r="M410" s="15" t="str">
        <f t="shared" si="12"/>
        <v>comercial mexicana s.a.de c.v.</v>
      </c>
      <c r="N410" s="15" t="str">
        <f t="shared" si="13"/>
        <v>390000COMERCIAL MEXICANA S.A.DE C.V.</v>
      </c>
    </row>
    <row r="411" spans="1:14" x14ac:dyDescent="0.2">
      <c r="A411" s="15">
        <v>30</v>
      </c>
      <c r="B411" s="15" t="s">
        <v>329</v>
      </c>
      <c r="C411" s="15">
        <v>5008</v>
      </c>
      <c r="D411" s="15">
        <v>390000</v>
      </c>
      <c r="E411" s="15" t="s">
        <v>414</v>
      </c>
      <c r="F411" s="15">
        <v>277043</v>
      </c>
      <c r="G411" s="15" t="s">
        <v>332</v>
      </c>
      <c r="H411" s="15">
        <v>18119.560000000001</v>
      </c>
      <c r="I411" s="30">
        <v>209.75</v>
      </c>
      <c r="J411" s="30">
        <v>37.020000000000003</v>
      </c>
      <c r="K411" s="15">
        <v>0.2</v>
      </c>
      <c r="L411" s="15">
        <v>1</v>
      </c>
      <c r="M411" s="15" t="str">
        <f t="shared" si="12"/>
        <v>comercial mexicana s.a.de c.v.</v>
      </c>
      <c r="N411" s="15" t="str">
        <f t="shared" si="13"/>
        <v>390000COMERCIAL MEXICANA S.A.DE C.V.</v>
      </c>
    </row>
    <row r="412" spans="1:14" x14ac:dyDescent="0.2">
      <c r="A412" s="15">
        <v>30</v>
      </c>
      <c r="B412" s="15" t="s">
        <v>329</v>
      </c>
      <c r="C412" s="15">
        <v>5008</v>
      </c>
      <c r="D412" s="15">
        <v>390000</v>
      </c>
      <c r="E412" s="15" t="s">
        <v>414</v>
      </c>
      <c r="F412" s="15">
        <v>277367</v>
      </c>
      <c r="G412" s="15" t="s">
        <v>331</v>
      </c>
      <c r="H412" s="15">
        <v>12638.56</v>
      </c>
      <c r="I412" s="30">
        <v>209.75</v>
      </c>
      <c r="J412" s="30">
        <v>37.020000000000003</v>
      </c>
      <c r="K412" s="15">
        <v>0.28999999999999998</v>
      </c>
      <c r="L412" s="15">
        <v>1</v>
      </c>
      <c r="M412" s="15" t="str">
        <f t="shared" si="12"/>
        <v>comercial mexicana s.a.de c.v.</v>
      </c>
      <c r="N412" s="15" t="str">
        <f t="shared" si="13"/>
        <v>390000COMERCIAL MEXICANA S.A.DE C.V.</v>
      </c>
    </row>
    <row r="413" spans="1:14" x14ac:dyDescent="0.2">
      <c r="A413" s="15">
        <v>30</v>
      </c>
      <c r="B413" s="15" t="s">
        <v>329</v>
      </c>
      <c r="C413" s="15">
        <v>5008</v>
      </c>
      <c r="D413" s="15">
        <v>390000</v>
      </c>
      <c r="E413" s="15" t="s">
        <v>414</v>
      </c>
      <c r="F413" s="15">
        <v>277509</v>
      </c>
      <c r="G413" s="15" t="s">
        <v>331</v>
      </c>
      <c r="H413" s="15">
        <v>12678.95</v>
      </c>
      <c r="I413" s="30">
        <v>209.75</v>
      </c>
      <c r="J413" s="30">
        <v>37.020000000000003</v>
      </c>
      <c r="K413" s="15">
        <v>0.28999999999999998</v>
      </c>
      <c r="L413" s="15">
        <v>1</v>
      </c>
      <c r="M413" s="15" t="str">
        <f t="shared" si="12"/>
        <v>comercial mexicana s.a.de c.v.</v>
      </c>
      <c r="N413" s="15" t="str">
        <f t="shared" si="13"/>
        <v>390000COMERCIAL MEXICANA S.A.DE C.V.</v>
      </c>
    </row>
    <row r="414" spans="1:14" x14ac:dyDescent="0.2">
      <c r="A414" s="15">
        <v>30</v>
      </c>
      <c r="B414" s="15" t="s">
        <v>329</v>
      </c>
      <c r="C414" s="15">
        <v>5008</v>
      </c>
      <c r="D414" s="15">
        <v>390000</v>
      </c>
      <c r="E414" s="15" t="s">
        <v>414</v>
      </c>
      <c r="F414" s="15">
        <v>277509</v>
      </c>
      <c r="G414" s="15" t="s">
        <v>332</v>
      </c>
      <c r="H414" s="15">
        <v>12678.95</v>
      </c>
      <c r="I414" s="30">
        <v>209.75</v>
      </c>
      <c r="J414" s="30">
        <v>37.020000000000003</v>
      </c>
      <c r="K414" s="15">
        <v>0.28999999999999998</v>
      </c>
      <c r="L414" s="15">
        <v>1</v>
      </c>
      <c r="M414" s="15" t="str">
        <f t="shared" si="12"/>
        <v>comercial mexicana s.a.de c.v.</v>
      </c>
      <c r="N414" s="15" t="str">
        <f t="shared" si="13"/>
        <v>390000COMERCIAL MEXICANA S.A.DE C.V.</v>
      </c>
    </row>
    <row r="415" spans="1:14" x14ac:dyDescent="0.2">
      <c r="A415" s="15">
        <v>30</v>
      </c>
      <c r="B415" s="15" t="s">
        <v>329</v>
      </c>
      <c r="C415" s="15">
        <v>5008</v>
      </c>
      <c r="D415" s="15">
        <v>390000</v>
      </c>
      <c r="E415" s="15" t="s">
        <v>414</v>
      </c>
      <c r="F415" s="15">
        <v>277511</v>
      </c>
      <c r="G415" s="15" t="s">
        <v>331</v>
      </c>
      <c r="H415" s="15">
        <v>2756.04</v>
      </c>
      <c r="I415" s="30">
        <v>209.75</v>
      </c>
      <c r="J415" s="30">
        <v>37.020000000000003</v>
      </c>
      <c r="K415" s="15">
        <v>1.34</v>
      </c>
      <c r="L415" s="15">
        <v>1</v>
      </c>
      <c r="M415" s="15" t="str">
        <f t="shared" si="12"/>
        <v>comercial mexicana s.a.de c.v.</v>
      </c>
      <c r="N415" s="15" t="str">
        <f t="shared" si="13"/>
        <v>390000COMERCIAL MEXICANA S.A.DE C.V.</v>
      </c>
    </row>
    <row r="416" spans="1:14" x14ac:dyDescent="0.2">
      <c r="A416" s="15">
        <v>30</v>
      </c>
      <c r="B416" s="15" t="s">
        <v>329</v>
      </c>
      <c r="C416" s="15">
        <v>5008</v>
      </c>
      <c r="D416" s="15">
        <v>390000</v>
      </c>
      <c r="E416" s="15" t="s">
        <v>414</v>
      </c>
      <c r="F416" s="15">
        <v>277742</v>
      </c>
      <c r="G416" s="15" t="s">
        <v>332</v>
      </c>
      <c r="H416" s="15">
        <v>7133.97</v>
      </c>
      <c r="I416" s="30">
        <v>209.75</v>
      </c>
      <c r="J416" s="30">
        <v>44.64</v>
      </c>
      <c r="K416" s="15">
        <v>0.63</v>
      </c>
      <c r="L416" s="15">
        <v>1</v>
      </c>
      <c r="M416" s="15" t="str">
        <f t="shared" si="12"/>
        <v>comercial mexicana s.a.de c.v.</v>
      </c>
      <c r="N416" s="15" t="str">
        <f t="shared" si="13"/>
        <v>390000COMERCIAL MEXICANA S.A.DE C.V.</v>
      </c>
    </row>
    <row r="417" spans="1:14" x14ac:dyDescent="0.2">
      <c r="A417" s="15">
        <v>30</v>
      </c>
      <c r="B417" s="15" t="s">
        <v>329</v>
      </c>
      <c r="C417" s="15">
        <v>5008</v>
      </c>
      <c r="D417" s="15">
        <v>390000</v>
      </c>
      <c r="E417" s="15" t="s">
        <v>414</v>
      </c>
      <c r="F417" s="15">
        <v>278004</v>
      </c>
      <c r="G417" s="15" t="s">
        <v>331</v>
      </c>
      <c r="H417" s="15">
        <v>17871.36</v>
      </c>
      <c r="I417" s="30">
        <v>209.75</v>
      </c>
      <c r="J417" s="30">
        <v>37.020000000000003</v>
      </c>
      <c r="K417" s="15">
        <v>0.21</v>
      </c>
      <c r="L417" s="15">
        <v>1</v>
      </c>
      <c r="M417" s="15" t="str">
        <f t="shared" si="12"/>
        <v>comercial mexicana s.a.de c.v.</v>
      </c>
      <c r="N417" s="15" t="str">
        <f t="shared" si="13"/>
        <v>390000COMERCIAL MEXICANA S.A.DE C.V.</v>
      </c>
    </row>
    <row r="418" spans="1:14" x14ac:dyDescent="0.2">
      <c r="A418" s="15">
        <v>30</v>
      </c>
      <c r="B418" s="15" t="s">
        <v>329</v>
      </c>
      <c r="C418" s="15">
        <v>5008</v>
      </c>
      <c r="D418" s="15">
        <v>390000</v>
      </c>
      <c r="E418" s="15" t="s">
        <v>414</v>
      </c>
      <c r="F418" s="15">
        <v>278004</v>
      </c>
      <c r="G418" s="15" t="s">
        <v>332</v>
      </c>
      <c r="H418" s="15">
        <v>17871.36</v>
      </c>
      <c r="I418" s="30">
        <v>209.75</v>
      </c>
      <c r="J418" s="30">
        <v>37.020000000000003</v>
      </c>
      <c r="K418" s="15">
        <v>0.21</v>
      </c>
      <c r="L418" s="15">
        <v>1</v>
      </c>
      <c r="M418" s="15" t="str">
        <f t="shared" si="12"/>
        <v>comercial mexicana s.a.de c.v.</v>
      </c>
      <c r="N418" s="15" t="str">
        <f t="shared" si="13"/>
        <v>390000COMERCIAL MEXICANA S.A.DE C.V.</v>
      </c>
    </row>
    <row r="419" spans="1:14" x14ac:dyDescent="0.2">
      <c r="A419" s="15">
        <v>30</v>
      </c>
      <c r="B419" s="15" t="s">
        <v>329</v>
      </c>
      <c r="C419" s="15">
        <v>5008</v>
      </c>
      <c r="D419" s="15">
        <v>390000</v>
      </c>
      <c r="E419" s="15" t="s">
        <v>414</v>
      </c>
      <c r="F419" s="15">
        <v>278032</v>
      </c>
      <c r="G419" s="15" t="s">
        <v>332</v>
      </c>
      <c r="H419" s="15">
        <v>7333.8</v>
      </c>
      <c r="I419" s="30">
        <v>209.75</v>
      </c>
      <c r="J419" s="30">
        <v>37.020000000000003</v>
      </c>
      <c r="K419" s="15">
        <v>0.5</v>
      </c>
      <c r="L419" s="15">
        <v>1</v>
      </c>
      <c r="M419" s="15" t="str">
        <f t="shared" si="12"/>
        <v>comercial mexicana s.a.de c.v.</v>
      </c>
      <c r="N419" s="15" t="str">
        <f t="shared" si="13"/>
        <v>390000COMERCIAL MEXICANA S.A.DE C.V.</v>
      </c>
    </row>
    <row r="420" spans="1:14" x14ac:dyDescent="0.2">
      <c r="A420" s="15">
        <v>30</v>
      </c>
      <c r="B420" s="15" t="s">
        <v>329</v>
      </c>
      <c r="C420" s="15">
        <v>5008</v>
      </c>
      <c r="D420" s="15">
        <v>390000</v>
      </c>
      <c r="E420" s="15" t="s">
        <v>414</v>
      </c>
      <c r="F420" s="15">
        <v>278059</v>
      </c>
      <c r="G420" s="15" t="s">
        <v>331</v>
      </c>
      <c r="H420" s="15">
        <v>4923.2700000000004</v>
      </c>
      <c r="I420" s="30">
        <v>209.75</v>
      </c>
      <c r="J420" s="30">
        <v>37.020000000000003</v>
      </c>
      <c r="K420" s="15">
        <v>0.75</v>
      </c>
      <c r="L420" s="15">
        <v>1</v>
      </c>
      <c r="M420" s="15" t="str">
        <f t="shared" si="12"/>
        <v>comercial mexicana s.a.de c.v.</v>
      </c>
      <c r="N420" s="15" t="str">
        <f t="shared" si="13"/>
        <v>390000COMERCIAL MEXICANA S.A.DE C.V.</v>
      </c>
    </row>
    <row r="421" spans="1:14" x14ac:dyDescent="0.2">
      <c r="A421" s="15">
        <v>30</v>
      </c>
      <c r="B421" s="15" t="s">
        <v>329</v>
      </c>
      <c r="C421" s="15">
        <v>5008</v>
      </c>
      <c r="D421" s="15">
        <v>390000</v>
      </c>
      <c r="E421" s="15" t="s">
        <v>414</v>
      </c>
      <c r="F421" s="15">
        <v>278059</v>
      </c>
      <c r="G421" s="15" t="s">
        <v>332</v>
      </c>
      <c r="H421" s="15">
        <v>4923.2700000000004</v>
      </c>
      <c r="I421" s="30">
        <v>209.75</v>
      </c>
      <c r="J421" s="30">
        <v>37.020000000000003</v>
      </c>
      <c r="K421" s="15">
        <v>0.75</v>
      </c>
      <c r="L421" s="15">
        <v>1</v>
      </c>
      <c r="M421" s="15" t="str">
        <f t="shared" si="12"/>
        <v>comercial mexicana s.a.de c.v.</v>
      </c>
      <c r="N421" s="15" t="str">
        <f t="shared" si="13"/>
        <v>390000COMERCIAL MEXICANA S.A.DE C.V.</v>
      </c>
    </row>
    <row r="422" spans="1:14" x14ac:dyDescent="0.2">
      <c r="A422" s="15">
        <v>30</v>
      </c>
      <c r="B422" s="15" t="s">
        <v>329</v>
      </c>
      <c r="C422" s="15">
        <v>5008</v>
      </c>
      <c r="D422" s="15">
        <v>390018</v>
      </c>
      <c r="E422" s="15" t="s">
        <v>421</v>
      </c>
      <c r="F422" s="15">
        <v>276013</v>
      </c>
      <c r="G422" s="15" t="s">
        <v>332</v>
      </c>
      <c r="H422" s="15">
        <v>46771.9</v>
      </c>
      <c r="I422" s="30">
        <v>209.75</v>
      </c>
      <c r="J422" s="30">
        <v>44.64</v>
      </c>
      <c r="K422" s="15">
        <v>0.1</v>
      </c>
      <c r="L422" s="15">
        <v>1</v>
      </c>
      <c r="M422" s="15" t="str">
        <f t="shared" si="12"/>
        <v>comexa suc acapulco i</v>
      </c>
      <c r="N422" s="15" t="str">
        <f t="shared" si="13"/>
        <v>390018COMEXA SUC ACAPULCO I</v>
      </c>
    </row>
    <row r="423" spans="1:14" x14ac:dyDescent="0.2">
      <c r="A423" s="15">
        <v>30</v>
      </c>
      <c r="B423" s="15" t="s">
        <v>329</v>
      </c>
      <c r="C423" s="15">
        <v>5008</v>
      </c>
      <c r="D423" s="15">
        <v>390026</v>
      </c>
      <c r="E423" s="15" t="s">
        <v>424</v>
      </c>
      <c r="F423" s="15">
        <v>276175</v>
      </c>
      <c r="G423" s="15" t="s">
        <v>331</v>
      </c>
      <c r="H423" s="15">
        <v>8224.49</v>
      </c>
      <c r="I423" s="30">
        <v>209.75</v>
      </c>
      <c r="J423" s="30">
        <v>44.64</v>
      </c>
      <c r="K423" s="15">
        <v>0.54</v>
      </c>
      <c r="L423" s="15">
        <v>1</v>
      </c>
      <c r="M423" s="15" t="str">
        <f t="shared" si="12"/>
        <v>comexa suc cuernavaca i</v>
      </c>
      <c r="N423" s="15" t="str">
        <f t="shared" si="13"/>
        <v>390026COMEXA SUC CUERNAVACA I</v>
      </c>
    </row>
    <row r="424" spans="1:14" x14ac:dyDescent="0.2">
      <c r="A424" s="15">
        <v>30</v>
      </c>
      <c r="B424" s="15" t="s">
        <v>329</v>
      </c>
      <c r="C424" s="15">
        <v>5008</v>
      </c>
      <c r="D424" s="15">
        <v>390026</v>
      </c>
      <c r="E424" s="15" t="s">
        <v>424</v>
      </c>
      <c r="F424" s="15">
        <v>276175</v>
      </c>
      <c r="G424" s="15" t="s">
        <v>332</v>
      </c>
      <c r="H424" s="15">
        <v>8224.49</v>
      </c>
      <c r="I424" s="30">
        <v>209.75</v>
      </c>
      <c r="J424" s="30">
        <v>44.64</v>
      </c>
      <c r="K424" s="15">
        <v>0.54</v>
      </c>
      <c r="L424" s="15">
        <v>1</v>
      </c>
      <c r="M424" s="15" t="str">
        <f t="shared" si="12"/>
        <v>comexa suc cuernavaca i</v>
      </c>
      <c r="N424" s="15" t="str">
        <f t="shared" si="13"/>
        <v>390026COMEXA SUC CUERNAVACA I</v>
      </c>
    </row>
    <row r="425" spans="1:14" x14ac:dyDescent="0.2">
      <c r="A425" s="15">
        <v>30</v>
      </c>
      <c r="B425" s="15" t="s">
        <v>329</v>
      </c>
      <c r="C425" s="15">
        <v>5008</v>
      </c>
      <c r="D425" s="15">
        <v>393000</v>
      </c>
      <c r="E425" s="15" t="s">
        <v>414</v>
      </c>
      <c r="F425" s="15">
        <v>275529</v>
      </c>
      <c r="G425" s="15" t="s">
        <v>331</v>
      </c>
      <c r="H425" s="15">
        <v>6968.22</v>
      </c>
      <c r="I425" s="30">
        <v>209.75</v>
      </c>
      <c r="J425" s="30">
        <v>37.020000000000003</v>
      </c>
      <c r="K425" s="15">
        <v>0.53</v>
      </c>
      <c r="L425" s="15">
        <v>1</v>
      </c>
      <c r="M425" s="15" t="str">
        <f t="shared" si="12"/>
        <v>comercial mexicana s.a.de c.v.</v>
      </c>
      <c r="N425" s="15" t="str">
        <f t="shared" si="13"/>
        <v>393000COMERCIAL MEXICANA S.A.DE C.V.</v>
      </c>
    </row>
    <row r="426" spans="1:14" x14ac:dyDescent="0.2">
      <c r="A426" s="15">
        <v>30</v>
      </c>
      <c r="B426" s="15" t="s">
        <v>329</v>
      </c>
      <c r="C426" s="15">
        <v>5008</v>
      </c>
      <c r="D426" s="15">
        <v>393000</v>
      </c>
      <c r="E426" s="15" t="s">
        <v>414</v>
      </c>
      <c r="F426" s="15">
        <v>275529</v>
      </c>
      <c r="G426" s="15" t="s">
        <v>332</v>
      </c>
      <c r="H426" s="15">
        <v>6968.22</v>
      </c>
      <c r="I426" s="30">
        <v>209.75</v>
      </c>
      <c r="J426" s="30">
        <v>37.020000000000003</v>
      </c>
      <c r="K426" s="15">
        <v>0.53</v>
      </c>
      <c r="L426" s="15">
        <v>1</v>
      </c>
      <c r="M426" s="15" t="str">
        <f t="shared" si="12"/>
        <v>comercial mexicana s.a.de c.v.</v>
      </c>
      <c r="N426" s="15" t="str">
        <f t="shared" si="13"/>
        <v>393000COMERCIAL MEXICANA S.A.DE C.V.</v>
      </c>
    </row>
    <row r="427" spans="1:14" x14ac:dyDescent="0.2">
      <c r="A427" s="15">
        <v>30</v>
      </c>
      <c r="B427" s="15" t="s">
        <v>329</v>
      </c>
      <c r="C427" s="15">
        <v>5008</v>
      </c>
      <c r="D427" s="15">
        <v>393000</v>
      </c>
      <c r="E427" s="15" t="s">
        <v>414</v>
      </c>
      <c r="F427" s="15">
        <v>276025</v>
      </c>
      <c r="G427" s="15" t="s">
        <v>332</v>
      </c>
      <c r="H427" s="15">
        <v>4845.82</v>
      </c>
      <c r="I427" s="30">
        <v>209.75</v>
      </c>
      <c r="J427" s="30">
        <v>37.020000000000003</v>
      </c>
      <c r="K427" s="15">
        <v>0.76</v>
      </c>
      <c r="L427" s="15">
        <v>1</v>
      </c>
      <c r="M427" s="15" t="str">
        <f t="shared" si="12"/>
        <v>comercial mexicana s.a.de c.v.</v>
      </c>
      <c r="N427" s="15" t="str">
        <f t="shared" si="13"/>
        <v>393000COMERCIAL MEXICANA S.A.DE C.V.</v>
      </c>
    </row>
    <row r="428" spans="1:14" x14ac:dyDescent="0.2">
      <c r="A428" s="15">
        <v>30</v>
      </c>
      <c r="B428" s="15" t="s">
        <v>329</v>
      </c>
      <c r="C428" s="15">
        <v>5008</v>
      </c>
      <c r="D428" s="15">
        <v>393000</v>
      </c>
      <c r="E428" s="15" t="s">
        <v>414</v>
      </c>
      <c r="F428" s="15">
        <v>276787</v>
      </c>
      <c r="G428" s="15" t="s">
        <v>331</v>
      </c>
      <c r="H428" s="15">
        <v>3614.35</v>
      </c>
      <c r="I428" s="30">
        <v>209.75</v>
      </c>
      <c r="J428" s="30">
        <v>37.020000000000003</v>
      </c>
      <c r="K428" s="15">
        <v>1.02</v>
      </c>
      <c r="L428" s="15">
        <v>1</v>
      </c>
      <c r="M428" s="15" t="str">
        <f t="shared" si="12"/>
        <v>comercial mexicana s.a.de c.v.</v>
      </c>
      <c r="N428" s="15" t="str">
        <f t="shared" si="13"/>
        <v>393000COMERCIAL MEXICANA S.A.DE C.V.</v>
      </c>
    </row>
    <row r="429" spans="1:14" x14ac:dyDescent="0.2">
      <c r="A429" s="15">
        <v>30</v>
      </c>
      <c r="B429" s="15" t="s">
        <v>329</v>
      </c>
      <c r="C429" s="15">
        <v>5008</v>
      </c>
      <c r="D429" s="15">
        <v>393000</v>
      </c>
      <c r="E429" s="15" t="s">
        <v>414</v>
      </c>
      <c r="F429" s="15">
        <v>276787</v>
      </c>
      <c r="G429" s="15" t="s">
        <v>332</v>
      </c>
      <c r="H429" s="15">
        <v>3614.35</v>
      </c>
      <c r="I429" s="30">
        <v>209.75</v>
      </c>
      <c r="J429" s="30">
        <v>37.020000000000003</v>
      </c>
      <c r="K429" s="15">
        <v>1.02</v>
      </c>
      <c r="L429" s="15">
        <v>1</v>
      </c>
      <c r="M429" s="15" t="str">
        <f t="shared" si="12"/>
        <v>comercial mexicana s.a.de c.v.</v>
      </c>
      <c r="N429" s="15" t="str">
        <f t="shared" si="13"/>
        <v>393000COMERCIAL MEXICANA S.A.DE C.V.</v>
      </c>
    </row>
    <row r="430" spans="1:14" x14ac:dyDescent="0.2">
      <c r="A430" s="15">
        <v>30</v>
      </c>
      <c r="B430" s="15" t="s">
        <v>329</v>
      </c>
      <c r="C430" s="15">
        <v>5008</v>
      </c>
      <c r="D430" s="15">
        <v>393000</v>
      </c>
      <c r="E430" s="15" t="s">
        <v>414</v>
      </c>
      <c r="F430" s="15">
        <v>277436</v>
      </c>
      <c r="G430" s="15" t="s">
        <v>332</v>
      </c>
      <c r="H430" s="15">
        <v>3461.63</v>
      </c>
      <c r="I430" s="30">
        <v>209.75</v>
      </c>
      <c r="J430" s="30">
        <v>37.020000000000003</v>
      </c>
      <c r="K430" s="15">
        <v>1.07</v>
      </c>
      <c r="L430" s="15">
        <v>1</v>
      </c>
      <c r="M430" s="15" t="str">
        <f t="shared" si="12"/>
        <v>comercial mexicana s.a.de c.v.</v>
      </c>
      <c r="N430" s="15" t="str">
        <f t="shared" si="13"/>
        <v>393000COMERCIAL MEXICANA S.A.DE C.V.</v>
      </c>
    </row>
    <row r="431" spans="1:14" x14ac:dyDescent="0.2">
      <c r="A431" s="15">
        <v>30</v>
      </c>
      <c r="B431" s="15" t="s">
        <v>329</v>
      </c>
      <c r="C431" s="15">
        <v>5008</v>
      </c>
      <c r="D431" s="15">
        <v>393000</v>
      </c>
      <c r="E431" s="15" t="s">
        <v>414</v>
      </c>
      <c r="F431" s="15">
        <v>278002</v>
      </c>
      <c r="G431" s="15" t="s">
        <v>331</v>
      </c>
      <c r="H431" s="15">
        <v>4886.57</v>
      </c>
      <c r="I431" s="30">
        <v>209.75</v>
      </c>
      <c r="J431" s="30">
        <v>37.020000000000003</v>
      </c>
      <c r="K431" s="15">
        <v>0.76</v>
      </c>
      <c r="L431" s="15">
        <v>1</v>
      </c>
      <c r="M431" s="15" t="str">
        <f t="shared" si="12"/>
        <v>comercial mexicana s.a.de c.v.</v>
      </c>
      <c r="N431" s="15" t="str">
        <f t="shared" si="13"/>
        <v>393000COMERCIAL MEXICANA S.A.DE C.V.</v>
      </c>
    </row>
    <row r="432" spans="1:14" x14ac:dyDescent="0.2">
      <c r="A432" s="15">
        <v>30</v>
      </c>
      <c r="B432" s="15" t="s">
        <v>329</v>
      </c>
      <c r="C432" s="15">
        <v>5008</v>
      </c>
      <c r="D432" s="15">
        <v>393000</v>
      </c>
      <c r="E432" s="15" t="s">
        <v>414</v>
      </c>
      <c r="F432" s="15">
        <v>278057</v>
      </c>
      <c r="G432" s="15" t="s">
        <v>332</v>
      </c>
      <c r="H432" s="15">
        <v>10508.84</v>
      </c>
      <c r="I432" s="30">
        <v>209.75</v>
      </c>
      <c r="J432" s="30">
        <v>37.020000000000003</v>
      </c>
      <c r="K432" s="15">
        <v>0.35</v>
      </c>
      <c r="L432" s="15">
        <v>1</v>
      </c>
      <c r="M432" s="15" t="str">
        <f t="shared" si="12"/>
        <v>comercial mexicana s.a.de c.v.</v>
      </c>
      <c r="N432" s="15" t="str">
        <f t="shared" si="13"/>
        <v>393000COMERCIAL MEXICANA S.A.DE C.V.</v>
      </c>
    </row>
    <row r="433" spans="1:14" x14ac:dyDescent="0.2">
      <c r="A433" s="15">
        <v>30</v>
      </c>
      <c r="B433" s="15" t="s">
        <v>329</v>
      </c>
      <c r="C433" s="15">
        <v>5008</v>
      </c>
      <c r="D433" s="15">
        <v>393000</v>
      </c>
      <c r="E433" s="15" t="s">
        <v>414</v>
      </c>
      <c r="F433" s="15">
        <v>278073</v>
      </c>
      <c r="G433" s="15" t="s">
        <v>332</v>
      </c>
      <c r="H433" s="15">
        <v>4691.83</v>
      </c>
      <c r="I433" s="30">
        <v>209.75</v>
      </c>
      <c r="J433" s="30">
        <v>37.020000000000003</v>
      </c>
      <c r="K433" s="15">
        <v>0.79</v>
      </c>
      <c r="L433" s="15">
        <v>1</v>
      </c>
      <c r="M433" s="15" t="str">
        <f t="shared" si="12"/>
        <v>comercial mexicana s.a.de c.v.</v>
      </c>
      <c r="N433" s="15" t="str">
        <f t="shared" si="13"/>
        <v>393000COMERCIAL MEXICANA S.A.DE C.V.</v>
      </c>
    </row>
    <row r="434" spans="1:14" x14ac:dyDescent="0.2">
      <c r="A434" s="15">
        <v>30</v>
      </c>
      <c r="B434" s="15" t="s">
        <v>329</v>
      </c>
      <c r="C434" s="15">
        <v>5008</v>
      </c>
      <c r="D434" s="15">
        <v>393115</v>
      </c>
      <c r="E434" s="15" t="s">
        <v>461</v>
      </c>
      <c r="F434" s="15">
        <v>275427</v>
      </c>
      <c r="G434" s="15" t="s">
        <v>331</v>
      </c>
      <c r="H434" s="15">
        <v>4572.66</v>
      </c>
      <c r="I434" s="30">
        <v>209.75</v>
      </c>
      <c r="J434" s="30">
        <v>44.64</v>
      </c>
      <c r="K434" s="15">
        <v>0.98</v>
      </c>
      <c r="L434" s="15">
        <v>1</v>
      </c>
      <c r="M434" s="15" t="str">
        <f t="shared" si="12"/>
        <v>bodega comexa suc.zaragoza</v>
      </c>
      <c r="N434" s="15" t="str">
        <f t="shared" si="13"/>
        <v>393115BODEGA COMEXA SUC.ZARAGOZA</v>
      </c>
    </row>
    <row r="435" spans="1:14" x14ac:dyDescent="0.2">
      <c r="A435" s="15">
        <v>30</v>
      </c>
      <c r="B435" s="15" t="s">
        <v>329</v>
      </c>
      <c r="C435" s="15">
        <v>5008</v>
      </c>
      <c r="D435" s="15">
        <v>393169</v>
      </c>
      <c r="E435" s="15" t="s">
        <v>465</v>
      </c>
      <c r="F435" s="15">
        <v>276059</v>
      </c>
      <c r="G435" s="15" t="s">
        <v>332</v>
      </c>
      <c r="H435" s="15">
        <v>5274.5</v>
      </c>
      <c r="I435" s="30">
        <v>209.75</v>
      </c>
      <c r="J435" s="30">
        <v>44.64</v>
      </c>
      <c r="K435" s="15">
        <v>0.85</v>
      </c>
      <c r="L435" s="15">
        <v>1</v>
      </c>
      <c r="M435" s="15" t="str">
        <f t="shared" si="12"/>
        <v>bod. comercial mexicana coapa</v>
      </c>
      <c r="N435" s="15" t="str">
        <f t="shared" si="13"/>
        <v>393169BOD. COMERCIAL MEXICANA COAPA</v>
      </c>
    </row>
    <row r="436" spans="1:14" x14ac:dyDescent="0.2">
      <c r="A436" s="15">
        <v>30</v>
      </c>
      <c r="B436" s="15" t="s">
        <v>329</v>
      </c>
      <c r="C436" s="15">
        <v>5008</v>
      </c>
      <c r="D436" s="15">
        <v>394000</v>
      </c>
      <c r="E436" s="15" t="s">
        <v>466</v>
      </c>
      <c r="F436" s="15">
        <v>276451</v>
      </c>
      <c r="G436" s="15" t="s">
        <v>331</v>
      </c>
      <c r="H436" s="15">
        <v>4901.08</v>
      </c>
      <c r="I436" s="30">
        <v>209.75</v>
      </c>
      <c r="J436" s="30">
        <v>37.020000000000003</v>
      </c>
      <c r="K436" s="15">
        <v>0.76</v>
      </c>
      <c r="L436" s="15">
        <v>1</v>
      </c>
      <c r="M436" s="15" t="str">
        <f t="shared" si="12"/>
        <v>super mercados s.a. de c.v.</v>
      </c>
      <c r="N436" s="15" t="str">
        <f t="shared" si="13"/>
        <v>394000SUPER MERCADOS S.A. DE C.V.</v>
      </c>
    </row>
    <row r="437" spans="1:14" x14ac:dyDescent="0.2">
      <c r="A437" s="15">
        <v>30</v>
      </c>
      <c r="B437" s="15" t="s">
        <v>329</v>
      </c>
      <c r="C437" s="15">
        <v>5008</v>
      </c>
      <c r="D437" s="15">
        <v>394000</v>
      </c>
      <c r="E437" s="15" t="s">
        <v>466</v>
      </c>
      <c r="F437" s="15">
        <v>276451</v>
      </c>
      <c r="G437" s="15" t="s">
        <v>332</v>
      </c>
      <c r="H437" s="15">
        <v>4901.08</v>
      </c>
      <c r="I437" s="30">
        <v>209.75</v>
      </c>
      <c r="J437" s="30">
        <v>37.020000000000003</v>
      </c>
      <c r="K437" s="15">
        <v>0.76</v>
      </c>
      <c r="L437" s="15">
        <v>1</v>
      </c>
      <c r="M437" s="15" t="str">
        <f t="shared" si="12"/>
        <v>super mercados s.a. de c.v.</v>
      </c>
      <c r="N437" s="15" t="str">
        <f t="shared" si="13"/>
        <v>394000SUPER MERCADOS S.A. DE C.V.</v>
      </c>
    </row>
    <row r="438" spans="1:14" x14ac:dyDescent="0.2">
      <c r="A438" s="15">
        <v>30</v>
      </c>
      <c r="B438" s="15" t="s">
        <v>329</v>
      </c>
      <c r="C438" s="15">
        <v>5008</v>
      </c>
      <c r="D438" s="15">
        <v>394000</v>
      </c>
      <c r="E438" s="15" t="s">
        <v>466</v>
      </c>
      <c r="F438" s="15">
        <v>276934</v>
      </c>
      <c r="G438" s="15" t="s">
        <v>331</v>
      </c>
      <c r="H438" s="15">
        <v>8032.38</v>
      </c>
      <c r="I438" s="30">
        <v>209.75</v>
      </c>
      <c r="J438" s="30">
        <v>37.020000000000003</v>
      </c>
      <c r="K438" s="15">
        <v>0.46</v>
      </c>
      <c r="L438" s="15">
        <v>1</v>
      </c>
      <c r="M438" s="15" t="str">
        <f t="shared" si="12"/>
        <v>super mercados s.a. de c.v.</v>
      </c>
      <c r="N438" s="15" t="str">
        <f t="shared" si="13"/>
        <v>394000SUPER MERCADOS S.A. DE C.V.</v>
      </c>
    </row>
    <row r="439" spans="1:14" x14ac:dyDescent="0.2">
      <c r="A439" s="15">
        <v>30</v>
      </c>
      <c r="B439" s="15" t="s">
        <v>329</v>
      </c>
      <c r="C439" s="15">
        <v>5008</v>
      </c>
      <c r="D439" s="15">
        <v>394000</v>
      </c>
      <c r="E439" s="15" t="s">
        <v>466</v>
      </c>
      <c r="F439" s="15">
        <v>276934</v>
      </c>
      <c r="G439" s="15" t="s">
        <v>332</v>
      </c>
      <c r="H439" s="15">
        <v>8032.38</v>
      </c>
      <c r="I439" s="30">
        <v>209.75</v>
      </c>
      <c r="J439" s="30">
        <v>37.020000000000003</v>
      </c>
      <c r="K439" s="15">
        <v>0.46</v>
      </c>
      <c r="L439" s="15">
        <v>1</v>
      </c>
      <c r="M439" s="15" t="str">
        <f t="shared" si="12"/>
        <v>super mercados s.a. de c.v.</v>
      </c>
      <c r="N439" s="15" t="str">
        <f t="shared" si="13"/>
        <v>394000SUPER MERCADOS S.A. DE C.V.</v>
      </c>
    </row>
    <row r="440" spans="1:14" x14ac:dyDescent="0.2">
      <c r="A440" s="15">
        <v>30</v>
      </c>
      <c r="B440" s="15" t="s">
        <v>329</v>
      </c>
      <c r="C440" s="15">
        <v>5008</v>
      </c>
      <c r="D440" s="15">
        <v>394000</v>
      </c>
      <c r="E440" s="15" t="s">
        <v>466</v>
      </c>
      <c r="F440" s="15">
        <v>276936</v>
      </c>
      <c r="G440" s="15" t="s">
        <v>331</v>
      </c>
      <c r="H440" s="15">
        <v>9214.4599999999991</v>
      </c>
      <c r="I440" s="30">
        <v>209.75</v>
      </c>
      <c r="J440" s="30">
        <v>37.020000000000003</v>
      </c>
      <c r="K440" s="15">
        <v>0.4</v>
      </c>
      <c r="L440" s="15">
        <v>1</v>
      </c>
      <c r="M440" s="15" t="str">
        <f t="shared" si="12"/>
        <v>super mercados s.a. de c.v.</v>
      </c>
      <c r="N440" s="15" t="str">
        <f t="shared" si="13"/>
        <v>394000SUPER MERCADOS S.A. DE C.V.</v>
      </c>
    </row>
    <row r="441" spans="1:14" x14ac:dyDescent="0.2">
      <c r="A441" s="15">
        <v>30</v>
      </c>
      <c r="B441" s="15" t="s">
        <v>329</v>
      </c>
      <c r="C441" s="15">
        <v>5008</v>
      </c>
      <c r="D441" s="15">
        <v>394000</v>
      </c>
      <c r="E441" s="15" t="s">
        <v>466</v>
      </c>
      <c r="F441" s="15">
        <v>277429</v>
      </c>
      <c r="G441" s="15" t="s">
        <v>331</v>
      </c>
      <c r="H441" s="15">
        <v>7493.85</v>
      </c>
      <c r="I441" s="30">
        <v>209.75</v>
      </c>
      <c r="J441" s="30">
        <v>37.020000000000003</v>
      </c>
      <c r="K441" s="15">
        <v>0.49</v>
      </c>
      <c r="L441" s="15">
        <v>1</v>
      </c>
      <c r="M441" s="15" t="str">
        <f t="shared" si="12"/>
        <v>super mercados s.a. de c.v.</v>
      </c>
      <c r="N441" s="15" t="str">
        <f t="shared" si="13"/>
        <v>394000SUPER MERCADOS S.A. DE C.V.</v>
      </c>
    </row>
    <row r="442" spans="1:14" x14ac:dyDescent="0.2">
      <c r="A442" s="15">
        <v>30</v>
      </c>
      <c r="B442" s="15" t="s">
        <v>329</v>
      </c>
      <c r="C442" s="15">
        <v>5008</v>
      </c>
      <c r="D442" s="15">
        <v>394000</v>
      </c>
      <c r="E442" s="15" t="s">
        <v>466</v>
      </c>
      <c r="F442" s="15">
        <v>277429</v>
      </c>
      <c r="G442" s="15" t="s">
        <v>332</v>
      </c>
      <c r="H442" s="15">
        <v>7493.85</v>
      </c>
      <c r="I442" s="30">
        <v>209.75</v>
      </c>
      <c r="J442" s="30">
        <v>37.020000000000003</v>
      </c>
      <c r="K442" s="15">
        <v>0.49</v>
      </c>
      <c r="L442" s="15">
        <v>1</v>
      </c>
      <c r="M442" s="15" t="str">
        <f t="shared" si="12"/>
        <v>super mercados s.a. de c.v.</v>
      </c>
      <c r="N442" s="15" t="str">
        <f t="shared" si="13"/>
        <v>394000SUPER MERCADOS S.A. DE C.V.</v>
      </c>
    </row>
    <row r="443" spans="1:14" x14ac:dyDescent="0.2">
      <c r="A443" s="15">
        <v>30</v>
      </c>
      <c r="B443" s="15" t="s">
        <v>329</v>
      </c>
      <c r="C443" s="15">
        <v>5008</v>
      </c>
      <c r="D443" s="15">
        <v>394000</v>
      </c>
      <c r="E443" s="15" t="s">
        <v>466</v>
      </c>
      <c r="F443" s="15">
        <v>277975</v>
      </c>
      <c r="G443" s="15" t="s">
        <v>332</v>
      </c>
      <c r="H443" s="15">
        <v>5474.25</v>
      </c>
      <c r="I443" s="30">
        <v>209.75</v>
      </c>
      <c r="J443" s="30">
        <v>37.020000000000003</v>
      </c>
      <c r="K443" s="15">
        <v>0.68</v>
      </c>
      <c r="L443" s="15">
        <v>1</v>
      </c>
      <c r="M443" s="15" t="str">
        <f t="shared" si="12"/>
        <v>super mercados s.a. de c.v.</v>
      </c>
      <c r="N443" s="15" t="str">
        <f t="shared" si="13"/>
        <v>394000SUPER MERCADOS S.A. DE C.V.</v>
      </c>
    </row>
    <row r="444" spans="1:14" x14ac:dyDescent="0.2">
      <c r="A444" s="15">
        <v>30</v>
      </c>
      <c r="B444" s="15" t="s">
        <v>329</v>
      </c>
      <c r="C444" s="15">
        <v>5008</v>
      </c>
      <c r="D444" s="15">
        <v>394000</v>
      </c>
      <c r="E444" s="15" t="s">
        <v>466</v>
      </c>
      <c r="F444" s="15">
        <v>277975</v>
      </c>
      <c r="G444" s="15" t="s">
        <v>331</v>
      </c>
      <c r="H444" s="15">
        <v>5474.25</v>
      </c>
      <c r="I444" s="30">
        <v>209.75</v>
      </c>
      <c r="J444" s="30">
        <v>37.020000000000003</v>
      </c>
      <c r="K444" s="15">
        <v>0.68</v>
      </c>
      <c r="L444" s="15">
        <v>1</v>
      </c>
      <c r="M444" s="15" t="str">
        <f t="shared" si="12"/>
        <v>super mercados s.a. de c.v.</v>
      </c>
      <c r="N444" s="15" t="str">
        <f t="shared" si="13"/>
        <v>394000SUPER MERCADOS S.A. DE C.V.</v>
      </c>
    </row>
    <row r="445" spans="1:14" x14ac:dyDescent="0.2">
      <c r="A445" s="15">
        <v>30</v>
      </c>
      <c r="B445" s="15" t="s">
        <v>329</v>
      </c>
      <c r="C445" s="15">
        <v>5008</v>
      </c>
      <c r="D445" s="15">
        <v>394000</v>
      </c>
      <c r="E445" s="15" t="s">
        <v>466</v>
      </c>
      <c r="F445" s="15">
        <v>277976</v>
      </c>
      <c r="G445" s="15" t="s">
        <v>332</v>
      </c>
      <c r="H445" s="15">
        <v>5474.25</v>
      </c>
      <c r="I445" s="30">
        <v>209.75</v>
      </c>
      <c r="J445" s="30">
        <v>37.020000000000003</v>
      </c>
      <c r="K445" s="15">
        <v>0.68</v>
      </c>
      <c r="L445" s="15">
        <v>1</v>
      </c>
      <c r="M445" s="15" t="str">
        <f t="shared" si="12"/>
        <v>super mercados s.a. de c.v.</v>
      </c>
      <c r="N445" s="15" t="str">
        <f t="shared" si="13"/>
        <v>394000SUPER MERCADOS S.A. DE C.V.</v>
      </c>
    </row>
    <row r="446" spans="1:14" x14ac:dyDescent="0.2">
      <c r="A446" s="15">
        <v>30</v>
      </c>
      <c r="B446" s="15" t="s">
        <v>329</v>
      </c>
      <c r="C446" s="15">
        <v>5008</v>
      </c>
      <c r="D446" s="15">
        <v>394000</v>
      </c>
      <c r="E446" s="15" t="s">
        <v>466</v>
      </c>
      <c r="F446" s="15">
        <v>277976</v>
      </c>
      <c r="G446" s="15" t="s">
        <v>331</v>
      </c>
      <c r="H446" s="15">
        <v>5474.25</v>
      </c>
      <c r="I446" s="30">
        <v>209.75</v>
      </c>
      <c r="J446" s="30">
        <v>37.020000000000003</v>
      </c>
      <c r="K446" s="15">
        <v>0.68</v>
      </c>
      <c r="L446" s="15">
        <v>1</v>
      </c>
      <c r="M446" s="15" t="str">
        <f t="shared" si="12"/>
        <v>super mercados s.a. de c.v.</v>
      </c>
      <c r="N446" s="15" t="str">
        <f t="shared" si="13"/>
        <v>394000SUPER MERCADOS S.A. DE C.V.</v>
      </c>
    </row>
    <row r="447" spans="1:14" x14ac:dyDescent="0.2">
      <c r="A447" s="15">
        <v>30</v>
      </c>
      <c r="B447" s="15" t="s">
        <v>329</v>
      </c>
      <c r="C447" s="15">
        <v>5008</v>
      </c>
      <c r="D447" s="15">
        <v>394000</v>
      </c>
      <c r="E447" s="15" t="s">
        <v>466</v>
      </c>
      <c r="F447" s="15">
        <v>277977</v>
      </c>
      <c r="G447" s="15" t="s">
        <v>332</v>
      </c>
      <c r="H447" s="15">
        <v>6827.57</v>
      </c>
      <c r="I447" s="30">
        <v>209.75</v>
      </c>
      <c r="J447" s="30">
        <v>37.020000000000003</v>
      </c>
      <c r="K447" s="15">
        <v>0.54</v>
      </c>
      <c r="L447" s="15">
        <v>1</v>
      </c>
      <c r="M447" s="15" t="str">
        <f t="shared" si="12"/>
        <v>super mercados s.a. de c.v.</v>
      </c>
      <c r="N447" s="15" t="str">
        <f t="shared" si="13"/>
        <v>394000SUPER MERCADOS S.A. DE C.V.</v>
      </c>
    </row>
    <row r="448" spans="1:14" x14ac:dyDescent="0.2">
      <c r="A448" s="15">
        <v>30</v>
      </c>
      <c r="B448" s="15" t="s">
        <v>329</v>
      </c>
      <c r="C448" s="15">
        <v>5008</v>
      </c>
      <c r="D448" s="15">
        <v>394000</v>
      </c>
      <c r="E448" s="15" t="s">
        <v>466</v>
      </c>
      <c r="F448" s="15">
        <v>277977</v>
      </c>
      <c r="G448" s="15" t="s">
        <v>331</v>
      </c>
      <c r="H448" s="15">
        <v>6827.57</v>
      </c>
      <c r="I448" s="30">
        <v>209.75</v>
      </c>
      <c r="J448" s="30">
        <v>37.020000000000003</v>
      </c>
      <c r="K448" s="15">
        <v>0.54</v>
      </c>
      <c r="L448" s="15">
        <v>1</v>
      </c>
      <c r="M448" s="15" t="str">
        <f t="shared" si="12"/>
        <v>super mercados s.a. de c.v.</v>
      </c>
      <c r="N448" s="15" t="str">
        <f t="shared" si="13"/>
        <v>394000SUPER MERCADOS S.A. DE C.V.</v>
      </c>
    </row>
    <row r="449" spans="1:14" x14ac:dyDescent="0.2">
      <c r="A449" s="15">
        <v>30</v>
      </c>
      <c r="B449" s="15" t="s">
        <v>329</v>
      </c>
      <c r="C449" s="15">
        <v>5008</v>
      </c>
      <c r="D449" s="15">
        <v>394000</v>
      </c>
      <c r="E449" s="15" t="s">
        <v>466</v>
      </c>
      <c r="F449" s="15">
        <v>277978</v>
      </c>
      <c r="G449" s="15" t="s">
        <v>332</v>
      </c>
      <c r="H449" s="15">
        <v>7710.38</v>
      </c>
      <c r="I449" s="30">
        <v>209.75</v>
      </c>
      <c r="J449" s="30">
        <v>37.020000000000003</v>
      </c>
      <c r="K449" s="15">
        <v>0.48</v>
      </c>
      <c r="L449" s="15">
        <v>1</v>
      </c>
      <c r="M449" s="15" t="str">
        <f t="shared" si="12"/>
        <v>super mercados s.a. de c.v.</v>
      </c>
      <c r="N449" s="15" t="str">
        <f t="shared" si="13"/>
        <v>394000SUPER MERCADOS S.A. DE C.V.</v>
      </c>
    </row>
    <row r="450" spans="1:14" x14ac:dyDescent="0.2">
      <c r="A450" s="15">
        <v>30</v>
      </c>
      <c r="B450" s="15" t="s">
        <v>329</v>
      </c>
      <c r="C450" s="15">
        <v>5008</v>
      </c>
      <c r="D450" s="15">
        <v>394000</v>
      </c>
      <c r="E450" s="15" t="s">
        <v>466</v>
      </c>
      <c r="F450" s="15">
        <v>277978</v>
      </c>
      <c r="G450" s="15" t="s">
        <v>331</v>
      </c>
      <c r="H450" s="15">
        <v>7710.38</v>
      </c>
      <c r="I450" s="30">
        <v>209.75</v>
      </c>
      <c r="J450" s="30">
        <v>37.020000000000003</v>
      </c>
      <c r="K450" s="15">
        <v>0.48</v>
      </c>
      <c r="L450" s="15">
        <v>1</v>
      </c>
      <c r="M450" s="15" t="str">
        <f t="shared" si="12"/>
        <v>super mercados s.a. de c.v.</v>
      </c>
      <c r="N450" s="15" t="str">
        <f t="shared" si="13"/>
        <v>394000SUPER MERCADOS S.A. DE C.V.</v>
      </c>
    </row>
    <row r="451" spans="1:14" x14ac:dyDescent="0.2">
      <c r="A451" s="15">
        <v>30</v>
      </c>
      <c r="B451" s="15" t="s">
        <v>329</v>
      </c>
      <c r="C451" s="15">
        <v>5008</v>
      </c>
      <c r="D451" s="15">
        <v>394000</v>
      </c>
      <c r="E451" s="15" t="s">
        <v>466</v>
      </c>
      <c r="F451" s="15">
        <v>277982</v>
      </c>
      <c r="G451" s="15" t="s">
        <v>332</v>
      </c>
      <c r="H451" s="15">
        <v>5474.25</v>
      </c>
      <c r="I451" s="30">
        <v>209.75</v>
      </c>
      <c r="J451" s="30">
        <v>37.020000000000003</v>
      </c>
      <c r="K451" s="15">
        <v>0.68</v>
      </c>
      <c r="L451" s="15">
        <v>1</v>
      </c>
      <c r="M451" s="15" t="str">
        <f t="shared" si="12"/>
        <v>super mercados s.a. de c.v.</v>
      </c>
      <c r="N451" s="15" t="str">
        <f t="shared" si="13"/>
        <v>394000SUPER MERCADOS S.A. DE C.V.</v>
      </c>
    </row>
    <row r="452" spans="1:14" x14ac:dyDescent="0.2">
      <c r="A452" s="15">
        <v>30</v>
      </c>
      <c r="B452" s="15" t="s">
        <v>329</v>
      </c>
      <c r="C452" s="15">
        <v>5008</v>
      </c>
      <c r="D452" s="15">
        <v>394000</v>
      </c>
      <c r="E452" s="15" t="s">
        <v>466</v>
      </c>
      <c r="F452" s="15">
        <v>277982</v>
      </c>
      <c r="G452" s="15" t="s">
        <v>331</v>
      </c>
      <c r="H452" s="15">
        <v>5474.25</v>
      </c>
      <c r="I452" s="30">
        <v>209.75</v>
      </c>
      <c r="J452" s="30">
        <v>37.020000000000003</v>
      </c>
      <c r="K452" s="15">
        <v>0.68</v>
      </c>
      <c r="L452" s="15">
        <v>1</v>
      </c>
      <c r="M452" s="15" t="str">
        <f t="shared" si="12"/>
        <v>super mercados s.a. de c.v.</v>
      </c>
      <c r="N452" s="15" t="str">
        <f t="shared" si="13"/>
        <v>394000SUPER MERCADOS S.A. DE C.V.</v>
      </c>
    </row>
    <row r="453" spans="1:14" x14ac:dyDescent="0.2">
      <c r="A453" s="15">
        <v>30</v>
      </c>
      <c r="B453" s="15" t="s">
        <v>329</v>
      </c>
      <c r="C453" s="15">
        <v>5008</v>
      </c>
      <c r="D453" s="15">
        <v>394000</v>
      </c>
      <c r="E453" s="15" t="s">
        <v>466</v>
      </c>
      <c r="F453" s="15">
        <v>277983</v>
      </c>
      <c r="G453" s="15" t="s">
        <v>332</v>
      </c>
      <c r="H453" s="15">
        <v>6827.57</v>
      </c>
      <c r="I453" s="30">
        <v>209.75</v>
      </c>
      <c r="J453" s="30">
        <v>37.020000000000003</v>
      </c>
      <c r="K453" s="15">
        <v>0.54</v>
      </c>
      <c r="L453" s="15">
        <v>1</v>
      </c>
      <c r="M453" s="15" t="str">
        <f t="shared" si="12"/>
        <v>super mercados s.a. de c.v.</v>
      </c>
      <c r="N453" s="15" t="str">
        <f t="shared" si="13"/>
        <v>394000SUPER MERCADOS S.A. DE C.V.</v>
      </c>
    </row>
    <row r="454" spans="1:14" x14ac:dyDescent="0.2">
      <c r="A454" s="15">
        <v>30</v>
      </c>
      <c r="B454" s="15" t="s">
        <v>329</v>
      </c>
      <c r="C454" s="15">
        <v>5008</v>
      </c>
      <c r="D454" s="15">
        <v>394000</v>
      </c>
      <c r="E454" s="15" t="s">
        <v>466</v>
      </c>
      <c r="F454" s="15">
        <v>277983</v>
      </c>
      <c r="G454" s="15" t="s">
        <v>331</v>
      </c>
      <c r="H454" s="15">
        <v>6827.57</v>
      </c>
      <c r="I454" s="30">
        <v>209.75</v>
      </c>
      <c r="J454" s="30">
        <v>37.020000000000003</v>
      </c>
      <c r="K454" s="15">
        <v>0.54</v>
      </c>
      <c r="L454" s="15">
        <v>1</v>
      </c>
      <c r="M454" s="15" t="str">
        <f t="shared" si="12"/>
        <v>super mercados s.a. de c.v.</v>
      </c>
      <c r="N454" s="15" t="str">
        <f t="shared" si="13"/>
        <v>394000SUPER MERCADOS S.A. DE C.V.</v>
      </c>
    </row>
    <row r="455" spans="1:14" x14ac:dyDescent="0.2">
      <c r="A455" s="15">
        <v>30</v>
      </c>
      <c r="B455" s="15" t="s">
        <v>329</v>
      </c>
      <c r="C455" s="15">
        <v>5008</v>
      </c>
      <c r="D455" s="15">
        <v>394000</v>
      </c>
      <c r="E455" s="15" t="s">
        <v>466</v>
      </c>
      <c r="F455" s="15">
        <v>277984</v>
      </c>
      <c r="G455" s="15" t="s">
        <v>332</v>
      </c>
      <c r="H455" s="15">
        <v>6827.57</v>
      </c>
      <c r="I455" s="30">
        <v>209.75</v>
      </c>
      <c r="J455" s="30">
        <v>37.020000000000003</v>
      </c>
      <c r="K455" s="15">
        <v>0.54</v>
      </c>
      <c r="L455" s="15">
        <v>1</v>
      </c>
      <c r="M455" s="15" t="str">
        <f t="shared" si="12"/>
        <v>super mercados s.a. de c.v.</v>
      </c>
      <c r="N455" s="15" t="str">
        <f t="shared" si="13"/>
        <v>394000SUPER MERCADOS S.A. DE C.V.</v>
      </c>
    </row>
    <row r="456" spans="1:14" x14ac:dyDescent="0.2">
      <c r="A456" s="15">
        <v>30</v>
      </c>
      <c r="B456" s="15" t="s">
        <v>329</v>
      </c>
      <c r="C456" s="15">
        <v>5008</v>
      </c>
      <c r="D456" s="15">
        <v>394000</v>
      </c>
      <c r="E456" s="15" t="s">
        <v>466</v>
      </c>
      <c r="F456" s="15">
        <v>277984</v>
      </c>
      <c r="G456" s="15" t="s">
        <v>331</v>
      </c>
      <c r="H456" s="15">
        <v>6827.57</v>
      </c>
      <c r="I456" s="30">
        <v>209.75</v>
      </c>
      <c r="J456" s="30">
        <v>37.020000000000003</v>
      </c>
      <c r="K456" s="15">
        <v>0.54</v>
      </c>
      <c r="L456" s="15">
        <v>1</v>
      </c>
      <c r="M456" s="15" t="str">
        <f t="shared" si="12"/>
        <v>super mercados s.a. de c.v.</v>
      </c>
      <c r="N456" s="15" t="str">
        <f t="shared" si="13"/>
        <v>394000SUPER MERCADOS S.A. DE C.V.</v>
      </c>
    </row>
    <row r="457" spans="1:14" x14ac:dyDescent="0.2">
      <c r="A457" s="15">
        <v>30</v>
      </c>
      <c r="B457" s="15" t="s">
        <v>329</v>
      </c>
      <c r="C457" s="15">
        <v>5008</v>
      </c>
      <c r="D457" s="15">
        <v>394000</v>
      </c>
      <c r="E457" s="15" t="s">
        <v>466</v>
      </c>
      <c r="F457" s="15">
        <v>277985</v>
      </c>
      <c r="G457" s="15" t="s">
        <v>332</v>
      </c>
      <c r="H457" s="15">
        <v>7710.38</v>
      </c>
      <c r="I457" s="30">
        <v>209.75</v>
      </c>
      <c r="J457" s="30">
        <v>37.020000000000003</v>
      </c>
      <c r="K457" s="15">
        <v>0.48</v>
      </c>
      <c r="L457" s="15">
        <v>1</v>
      </c>
      <c r="M457" s="15" t="str">
        <f t="shared" si="12"/>
        <v>super mercados s.a. de c.v.</v>
      </c>
      <c r="N457" s="15" t="str">
        <f t="shared" si="13"/>
        <v>394000SUPER MERCADOS S.A. DE C.V.</v>
      </c>
    </row>
    <row r="458" spans="1:14" x14ac:dyDescent="0.2">
      <c r="A458" s="15">
        <v>30</v>
      </c>
      <c r="B458" s="15" t="s">
        <v>329</v>
      </c>
      <c r="C458" s="15">
        <v>5008</v>
      </c>
      <c r="D458" s="15">
        <v>394000</v>
      </c>
      <c r="E458" s="15" t="s">
        <v>466</v>
      </c>
      <c r="F458" s="15">
        <v>277985</v>
      </c>
      <c r="G458" s="15" t="s">
        <v>331</v>
      </c>
      <c r="H458" s="15">
        <v>7710.38</v>
      </c>
      <c r="I458" s="30">
        <v>209.75</v>
      </c>
      <c r="J458" s="30">
        <v>37.020000000000003</v>
      </c>
      <c r="K458" s="15">
        <v>0.48</v>
      </c>
      <c r="L458" s="15">
        <v>1</v>
      </c>
      <c r="M458" s="15" t="str">
        <f t="shared" ref="M458:M521" si="14">LOWER(E458)</f>
        <v>super mercados s.a. de c.v.</v>
      </c>
      <c r="N458" s="15" t="str">
        <f t="shared" ref="N458:N521" si="15">_xlfn.CONCAT(D458, E458)</f>
        <v>394000SUPER MERCADOS S.A. DE C.V.</v>
      </c>
    </row>
    <row r="459" spans="1:14" x14ac:dyDescent="0.2">
      <c r="A459" s="15">
        <v>30</v>
      </c>
      <c r="B459" s="15" t="s">
        <v>329</v>
      </c>
      <c r="C459" s="15">
        <v>5008</v>
      </c>
      <c r="D459" s="15">
        <v>394000</v>
      </c>
      <c r="E459" s="15" t="s">
        <v>466</v>
      </c>
      <c r="F459" s="15">
        <v>277988</v>
      </c>
      <c r="G459" s="15" t="s">
        <v>332</v>
      </c>
      <c r="H459" s="15">
        <v>7710.38</v>
      </c>
      <c r="I459" s="30">
        <v>209.75</v>
      </c>
      <c r="J459" s="30">
        <v>37.020000000000003</v>
      </c>
      <c r="K459" s="15">
        <v>0.48</v>
      </c>
      <c r="L459" s="15">
        <v>1</v>
      </c>
      <c r="M459" s="15" t="str">
        <f t="shared" si="14"/>
        <v>super mercados s.a. de c.v.</v>
      </c>
      <c r="N459" s="15" t="str">
        <f t="shared" si="15"/>
        <v>394000SUPER MERCADOS S.A. DE C.V.</v>
      </c>
    </row>
    <row r="460" spans="1:14" x14ac:dyDescent="0.2">
      <c r="A460" s="15">
        <v>30</v>
      </c>
      <c r="B460" s="15" t="s">
        <v>329</v>
      </c>
      <c r="C460" s="15">
        <v>5008</v>
      </c>
      <c r="D460" s="15">
        <v>394000</v>
      </c>
      <c r="E460" s="15" t="s">
        <v>466</v>
      </c>
      <c r="F460" s="15">
        <v>277988</v>
      </c>
      <c r="G460" s="15" t="s">
        <v>331</v>
      </c>
      <c r="H460" s="15">
        <v>7710.38</v>
      </c>
      <c r="I460" s="30">
        <v>209.75</v>
      </c>
      <c r="J460" s="30">
        <v>37.020000000000003</v>
      </c>
      <c r="K460" s="15">
        <v>0.48</v>
      </c>
      <c r="L460" s="15">
        <v>1</v>
      </c>
      <c r="M460" s="15" t="str">
        <f t="shared" si="14"/>
        <v>super mercados s.a. de c.v.</v>
      </c>
      <c r="N460" s="15" t="str">
        <f t="shared" si="15"/>
        <v>394000SUPER MERCADOS S.A. DE C.V.</v>
      </c>
    </row>
    <row r="461" spans="1:14" x14ac:dyDescent="0.2">
      <c r="A461" s="15">
        <v>30</v>
      </c>
      <c r="B461" s="15" t="s">
        <v>329</v>
      </c>
      <c r="C461" s="15">
        <v>5008</v>
      </c>
      <c r="D461" s="15">
        <v>394000</v>
      </c>
      <c r="E461" s="15" t="s">
        <v>466</v>
      </c>
      <c r="F461" s="15">
        <v>277991</v>
      </c>
      <c r="G461" s="15" t="s">
        <v>332</v>
      </c>
      <c r="H461" s="15">
        <v>5474.25</v>
      </c>
      <c r="I461" s="30">
        <v>209.75</v>
      </c>
      <c r="J461" s="30">
        <v>37.020000000000003</v>
      </c>
      <c r="K461" s="15">
        <v>0.68</v>
      </c>
      <c r="L461" s="15">
        <v>1</v>
      </c>
      <c r="M461" s="15" t="str">
        <f t="shared" si="14"/>
        <v>super mercados s.a. de c.v.</v>
      </c>
      <c r="N461" s="15" t="str">
        <f t="shared" si="15"/>
        <v>394000SUPER MERCADOS S.A. DE C.V.</v>
      </c>
    </row>
    <row r="462" spans="1:14" x14ac:dyDescent="0.2">
      <c r="A462" s="15">
        <v>30</v>
      </c>
      <c r="B462" s="15" t="s">
        <v>329</v>
      </c>
      <c r="C462" s="15">
        <v>5008</v>
      </c>
      <c r="D462" s="15">
        <v>394000</v>
      </c>
      <c r="E462" s="15" t="s">
        <v>466</v>
      </c>
      <c r="F462" s="15">
        <v>277991</v>
      </c>
      <c r="G462" s="15" t="s">
        <v>331</v>
      </c>
      <c r="H462" s="15">
        <v>5474.25</v>
      </c>
      <c r="I462" s="30">
        <v>209.75</v>
      </c>
      <c r="J462" s="30">
        <v>37.020000000000003</v>
      </c>
      <c r="K462" s="15">
        <v>0.68</v>
      </c>
      <c r="L462" s="15">
        <v>1</v>
      </c>
      <c r="M462" s="15" t="str">
        <f t="shared" si="14"/>
        <v>super mercados s.a. de c.v.</v>
      </c>
      <c r="N462" s="15" t="str">
        <f t="shared" si="15"/>
        <v>394000SUPER MERCADOS S.A. DE C.V.</v>
      </c>
    </row>
    <row r="463" spans="1:14" x14ac:dyDescent="0.2">
      <c r="A463" s="15">
        <v>30</v>
      </c>
      <c r="B463" s="15" t="s">
        <v>329</v>
      </c>
      <c r="C463" s="15">
        <v>5008</v>
      </c>
      <c r="D463" s="15">
        <v>394000</v>
      </c>
      <c r="E463" s="15" t="s">
        <v>466</v>
      </c>
      <c r="F463" s="15">
        <v>277992</v>
      </c>
      <c r="G463" s="15" t="s">
        <v>332</v>
      </c>
      <c r="H463" s="15">
        <v>5474.25</v>
      </c>
      <c r="I463" s="30">
        <v>209.75</v>
      </c>
      <c r="J463" s="30">
        <v>37.020000000000003</v>
      </c>
      <c r="K463" s="15">
        <v>0.68</v>
      </c>
      <c r="L463" s="15">
        <v>1</v>
      </c>
      <c r="M463" s="15" t="str">
        <f t="shared" si="14"/>
        <v>super mercados s.a. de c.v.</v>
      </c>
      <c r="N463" s="15" t="str">
        <f t="shared" si="15"/>
        <v>394000SUPER MERCADOS S.A. DE C.V.</v>
      </c>
    </row>
    <row r="464" spans="1:14" x14ac:dyDescent="0.2">
      <c r="A464" s="15">
        <v>30</v>
      </c>
      <c r="B464" s="15" t="s">
        <v>329</v>
      </c>
      <c r="C464" s="15">
        <v>5008</v>
      </c>
      <c r="D464" s="15">
        <v>394000</v>
      </c>
      <c r="E464" s="15" t="s">
        <v>466</v>
      </c>
      <c r="F464" s="15">
        <v>277992</v>
      </c>
      <c r="G464" s="15" t="s">
        <v>331</v>
      </c>
      <c r="H464" s="15">
        <v>5474.25</v>
      </c>
      <c r="I464" s="30">
        <v>209.75</v>
      </c>
      <c r="J464" s="30">
        <v>37.020000000000003</v>
      </c>
      <c r="K464" s="15">
        <v>0.68</v>
      </c>
      <c r="L464" s="15">
        <v>1</v>
      </c>
      <c r="M464" s="15" t="str">
        <f t="shared" si="14"/>
        <v>super mercados s.a. de c.v.</v>
      </c>
      <c r="N464" s="15" t="str">
        <f t="shared" si="15"/>
        <v>394000SUPER MERCADOS S.A. DE C.V.</v>
      </c>
    </row>
    <row r="465" spans="1:14" x14ac:dyDescent="0.2">
      <c r="A465" s="15">
        <v>30</v>
      </c>
      <c r="B465" s="15" t="s">
        <v>329</v>
      </c>
      <c r="C465" s="15">
        <v>5008</v>
      </c>
      <c r="D465" s="15">
        <v>394000</v>
      </c>
      <c r="E465" s="15" t="s">
        <v>466</v>
      </c>
      <c r="F465" s="15">
        <v>277993</v>
      </c>
      <c r="G465" s="15" t="s">
        <v>332</v>
      </c>
      <c r="H465" s="15">
        <v>7710.38</v>
      </c>
      <c r="I465" s="30">
        <v>209.75</v>
      </c>
      <c r="J465" s="30">
        <v>37.020000000000003</v>
      </c>
      <c r="K465" s="15">
        <v>0.48</v>
      </c>
      <c r="L465" s="15">
        <v>1</v>
      </c>
      <c r="M465" s="15" t="str">
        <f t="shared" si="14"/>
        <v>super mercados s.a. de c.v.</v>
      </c>
      <c r="N465" s="15" t="str">
        <f t="shared" si="15"/>
        <v>394000SUPER MERCADOS S.A. DE C.V.</v>
      </c>
    </row>
    <row r="466" spans="1:14" x14ac:dyDescent="0.2">
      <c r="A466" s="15">
        <v>30</v>
      </c>
      <c r="B466" s="15" t="s">
        <v>329</v>
      </c>
      <c r="C466" s="15">
        <v>5008</v>
      </c>
      <c r="D466" s="15">
        <v>394000</v>
      </c>
      <c r="E466" s="15" t="s">
        <v>466</v>
      </c>
      <c r="F466" s="15">
        <v>277993</v>
      </c>
      <c r="G466" s="15" t="s">
        <v>331</v>
      </c>
      <c r="H466" s="15">
        <v>7710.38</v>
      </c>
      <c r="I466" s="30">
        <v>209.75</v>
      </c>
      <c r="J466" s="30">
        <v>37.020000000000003</v>
      </c>
      <c r="K466" s="15">
        <v>0.48</v>
      </c>
      <c r="L466" s="15">
        <v>1</v>
      </c>
      <c r="M466" s="15" t="str">
        <f t="shared" si="14"/>
        <v>super mercados s.a. de c.v.</v>
      </c>
      <c r="N466" s="15" t="str">
        <f t="shared" si="15"/>
        <v>394000SUPER MERCADOS S.A. DE C.V.</v>
      </c>
    </row>
    <row r="467" spans="1:14" x14ac:dyDescent="0.2">
      <c r="A467" s="15">
        <v>30</v>
      </c>
      <c r="B467" s="15" t="s">
        <v>329</v>
      </c>
      <c r="C467" s="15">
        <v>5008</v>
      </c>
      <c r="D467" s="15">
        <v>394000</v>
      </c>
      <c r="E467" s="15" t="s">
        <v>466</v>
      </c>
      <c r="F467" s="15">
        <v>278018</v>
      </c>
      <c r="G467" s="15" t="s">
        <v>332</v>
      </c>
      <c r="H467" s="15">
        <v>6827.57</v>
      </c>
      <c r="I467" s="30">
        <v>209.75</v>
      </c>
      <c r="J467" s="30">
        <v>37.020000000000003</v>
      </c>
      <c r="K467" s="15">
        <v>0.54</v>
      </c>
      <c r="L467" s="15">
        <v>1</v>
      </c>
      <c r="M467" s="15" t="str">
        <f t="shared" si="14"/>
        <v>super mercados s.a. de c.v.</v>
      </c>
      <c r="N467" s="15" t="str">
        <f t="shared" si="15"/>
        <v>394000SUPER MERCADOS S.A. DE C.V.</v>
      </c>
    </row>
    <row r="468" spans="1:14" x14ac:dyDescent="0.2">
      <c r="A468" s="15">
        <v>30</v>
      </c>
      <c r="B468" s="15" t="s">
        <v>329</v>
      </c>
      <c r="C468" s="15">
        <v>5008</v>
      </c>
      <c r="D468" s="15">
        <v>394000</v>
      </c>
      <c r="E468" s="15" t="s">
        <v>466</v>
      </c>
      <c r="F468" s="15">
        <v>278018</v>
      </c>
      <c r="G468" s="15" t="s">
        <v>331</v>
      </c>
      <c r="H468" s="15">
        <v>6827.57</v>
      </c>
      <c r="I468" s="30">
        <v>209.75</v>
      </c>
      <c r="J468" s="30">
        <v>37.020000000000003</v>
      </c>
      <c r="K468" s="15">
        <v>0.54</v>
      </c>
      <c r="L468" s="15">
        <v>1</v>
      </c>
      <c r="M468" s="15" t="str">
        <f t="shared" si="14"/>
        <v>super mercados s.a. de c.v.</v>
      </c>
      <c r="N468" s="15" t="str">
        <f t="shared" si="15"/>
        <v>394000SUPER MERCADOS S.A. DE C.V.</v>
      </c>
    </row>
    <row r="469" spans="1:14" x14ac:dyDescent="0.2">
      <c r="A469" s="15">
        <v>30</v>
      </c>
      <c r="B469" s="15" t="s">
        <v>329</v>
      </c>
      <c r="C469" s="15">
        <v>5008</v>
      </c>
      <c r="D469" s="15">
        <v>394000</v>
      </c>
      <c r="E469" s="15" t="s">
        <v>466</v>
      </c>
      <c r="F469" s="15">
        <v>278023</v>
      </c>
      <c r="G469" s="15" t="s">
        <v>332</v>
      </c>
      <c r="H469" s="15">
        <v>5474.25</v>
      </c>
      <c r="I469" s="30">
        <v>209.75</v>
      </c>
      <c r="J469" s="30">
        <v>37.020000000000003</v>
      </c>
      <c r="K469" s="15">
        <v>0.68</v>
      </c>
      <c r="L469" s="15">
        <v>1</v>
      </c>
      <c r="M469" s="15" t="str">
        <f t="shared" si="14"/>
        <v>super mercados s.a. de c.v.</v>
      </c>
      <c r="N469" s="15" t="str">
        <f t="shared" si="15"/>
        <v>394000SUPER MERCADOS S.A. DE C.V.</v>
      </c>
    </row>
    <row r="470" spans="1:14" x14ac:dyDescent="0.2">
      <c r="A470" s="15">
        <v>30</v>
      </c>
      <c r="B470" s="15" t="s">
        <v>329</v>
      </c>
      <c r="C470" s="15">
        <v>5008</v>
      </c>
      <c r="D470" s="15">
        <v>394000</v>
      </c>
      <c r="E470" s="15" t="s">
        <v>466</v>
      </c>
      <c r="F470" s="15">
        <v>278023</v>
      </c>
      <c r="G470" s="15" t="s">
        <v>331</v>
      </c>
      <c r="H470" s="15">
        <v>5474.25</v>
      </c>
      <c r="I470" s="30">
        <v>209.75</v>
      </c>
      <c r="J470" s="30">
        <v>37.020000000000003</v>
      </c>
      <c r="K470" s="15">
        <v>0.68</v>
      </c>
      <c r="L470" s="15">
        <v>1</v>
      </c>
      <c r="M470" s="15" t="str">
        <f t="shared" si="14"/>
        <v>super mercados s.a. de c.v.</v>
      </c>
      <c r="N470" s="15" t="str">
        <f t="shared" si="15"/>
        <v>394000SUPER MERCADOS S.A. DE C.V.</v>
      </c>
    </row>
    <row r="471" spans="1:14" x14ac:dyDescent="0.2">
      <c r="A471" s="15">
        <v>30</v>
      </c>
      <c r="B471" s="15" t="s">
        <v>329</v>
      </c>
      <c r="C471" s="15">
        <v>5008</v>
      </c>
      <c r="D471" s="15">
        <v>394000</v>
      </c>
      <c r="E471" s="15" t="s">
        <v>466</v>
      </c>
      <c r="F471" s="15">
        <v>278067</v>
      </c>
      <c r="G471" s="15" t="s">
        <v>332</v>
      </c>
      <c r="H471" s="15">
        <v>7710.38</v>
      </c>
      <c r="I471" s="30">
        <v>209.75</v>
      </c>
      <c r="J471" s="30">
        <v>37.020000000000003</v>
      </c>
      <c r="K471" s="15">
        <v>0.48</v>
      </c>
      <c r="L471" s="15">
        <v>1</v>
      </c>
      <c r="M471" s="15" t="str">
        <f t="shared" si="14"/>
        <v>super mercados s.a. de c.v.</v>
      </c>
      <c r="N471" s="15" t="str">
        <f t="shared" si="15"/>
        <v>394000SUPER MERCADOS S.A. DE C.V.</v>
      </c>
    </row>
    <row r="472" spans="1:14" x14ac:dyDescent="0.2">
      <c r="A472" s="15">
        <v>30</v>
      </c>
      <c r="B472" s="15" t="s">
        <v>329</v>
      </c>
      <c r="C472" s="15">
        <v>5008</v>
      </c>
      <c r="D472" s="15">
        <v>394000</v>
      </c>
      <c r="E472" s="15" t="s">
        <v>466</v>
      </c>
      <c r="F472" s="15">
        <v>278067</v>
      </c>
      <c r="G472" s="15" t="s">
        <v>331</v>
      </c>
      <c r="H472" s="15">
        <v>7710.38</v>
      </c>
      <c r="I472" s="30">
        <v>209.75</v>
      </c>
      <c r="J472" s="30">
        <v>37.020000000000003</v>
      </c>
      <c r="K472" s="15">
        <v>0.48</v>
      </c>
      <c r="L472" s="15">
        <v>1</v>
      </c>
      <c r="M472" s="15" t="str">
        <f t="shared" si="14"/>
        <v>super mercados s.a. de c.v.</v>
      </c>
      <c r="N472" s="15" t="str">
        <f t="shared" si="15"/>
        <v>394000SUPER MERCADOS S.A. DE C.V.</v>
      </c>
    </row>
    <row r="473" spans="1:14" x14ac:dyDescent="0.2">
      <c r="A473" s="15">
        <v>30</v>
      </c>
      <c r="B473" s="15" t="s">
        <v>329</v>
      </c>
      <c r="C473" s="15">
        <v>5008</v>
      </c>
      <c r="D473" s="15">
        <v>394000</v>
      </c>
      <c r="E473" s="15" t="s">
        <v>466</v>
      </c>
      <c r="F473" s="15">
        <v>278102</v>
      </c>
      <c r="G473" s="15" t="s">
        <v>332</v>
      </c>
      <c r="H473" s="15">
        <v>5474.25</v>
      </c>
      <c r="I473" s="30">
        <v>209.75</v>
      </c>
      <c r="J473" s="30">
        <v>37.020000000000003</v>
      </c>
      <c r="K473" s="15">
        <v>0.68</v>
      </c>
      <c r="L473" s="15">
        <v>1</v>
      </c>
      <c r="M473" s="15" t="str">
        <f t="shared" si="14"/>
        <v>super mercados s.a. de c.v.</v>
      </c>
      <c r="N473" s="15" t="str">
        <f t="shared" si="15"/>
        <v>394000SUPER MERCADOS S.A. DE C.V.</v>
      </c>
    </row>
    <row r="474" spans="1:14" x14ac:dyDescent="0.2">
      <c r="A474" s="15">
        <v>30</v>
      </c>
      <c r="B474" s="15" t="s">
        <v>329</v>
      </c>
      <c r="C474" s="15">
        <v>5008</v>
      </c>
      <c r="D474" s="15">
        <v>394000</v>
      </c>
      <c r="E474" s="15" t="s">
        <v>466</v>
      </c>
      <c r="F474" s="15">
        <v>278102</v>
      </c>
      <c r="G474" s="15" t="s">
        <v>331</v>
      </c>
      <c r="H474" s="15">
        <v>5474.25</v>
      </c>
      <c r="I474" s="30">
        <v>209.75</v>
      </c>
      <c r="J474" s="30">
        <v>37.020000000000003</v>
      </c>
      <c r="K474" s="15">
        <v>0.68</v>
      </c>
      <c r="L474" s="15">
        <v>1</v>
      </c>
      <c r="M474" s="15" t="str">
        <f t="shared" si="14"/>
        <v>super mercados s.a. de c.v.</v>
      </c>
      <c r="N474" s="15" t="str">
        <f t="shared" si="15"/>
        <v>394000SUPER MERCADOS S.A. DE C.V.</v>
      </c>
    </row>
    <row r="475" spans="1:14" x14ac:dyDescent="0.2">
      <c r="A475" s="15">
        <v>30</v>
      </c>
      <c r="B475" s="15" t="s">
        <v>329</v>
      </c>
      <c r="C475" s="15">
        <v>5008</v>
      </c>
      <c r="D475" s="15">
        <v>394000</v>
      </c>
      <c r="E475" s="15" t="s">
        <v>466</v>
      </c>
      <c r="F475" s="15">
        <v>278103</v>
      </c>
      <c r="G475" s="15" t="s">
        <v>332</v>
      </c>
      <c r="H475" s="15">
        <v>7710.38</v>
      </c>
      <c r="I475" s="30">
        <v>209.75</v>
      </c>
      <c r="J475" s="30">
        <v>37.020000000000003</v>
      </c>
      <c r="K475" s="15">
        <v>0.48</v>
      </c>
      <c r="L475" s="15">
        <v>1</v>
      </c>
      <c r="M475" s="15" t="str">
        <f t="shared" si="14"/>
        <v>super mercados s.a. de c.v.</v>
      </c>
      <c r="N475" s="15" t="str">
        <f t="shared" si="15"/>
        <v>394000SUPER MERCADOS S.A. DE C.V.</v>
      </c>
    </row>
    <row r="476" spans="1:14" x14ac:dyDescent="0.2">
      <c r="A476" s="15">
        <v>30</v>
      </c>
      <c r="B476" s="15" t="s">
        <v>329</v>
      </c>
      <c r="C476" s="15">
        <v>5008</v>
      </c>
      <c r="D476" s="15">
        <v>394000</v>
      </c>
      <c r="E476" s="15" t="s">
        <v>466</v>
      </c>
      <c r="F476" s="15">
        <v>278103</v>
      </c>
      <c r="G476" s="15" t="s">
        <v>331</v>
      </c>
      <c r="H476" s="15">
        <v>7710.38</v>
      </c>
      <c r="I476" s="30">
        <v>209.75</v>
      </c>
      <c r="J476" s="30">
        <v>37.020000000000003</v>
      </c>
      <c r="K476" s="15">
        <v>0.48</v>
      </c>
      <c r="L476" s="15">
        <v>1</v>
      </c>
      <c r="M476" s="15" t="str">
        <f t="shared" si="14"/>
        <v>super mercados s.a. de c.v.</v>
      </c>
      <c r="N476" s="15" t="str">
        <f t="shared" si="15"/>
        <v>394000SUPER MERCADOS S.A. DE C.V.</v>
      </c>
    </row>
    <row r="477" spans="1:14" x14ac:dyDescent="0.2">
      <c r="A477" s="15">
        <v>30</v>
      </c>
      <c r="B477" s="15" t="s">
        <v>329</v>
      </c>
      <c r="C477" s="15">
        <v>5008</v>
      </c>
      <c r="D477" s="15">
        <v>7029</v>
      </c>
      <c r="E477" s="15" t="s">
        <v>340</v>
      </c>
      <c r="F477" s="15">
        <v>278143</v>
      </c>
      <c r="G477" s="15" t="s">
        <v>127</v>
      </c>
      <c r="H477" s="15">
        <v>14344.51</v>
      </c>
      <c r="I477" s="30">
        <v>210.22</v>
      </c>
      <c r="J477" s="30">
        <v>64.569999999999993</v>
      </c>
      <c r="K477" s="15">
        <v>0.45</v>
      </c>
      <c r="L477" s="15">
        <v>1</v>
      </c>
      <c r="M477" s="15" t="str">
        <f t="shared" si="14"/>
        <v>abarrotera la estrella del sur</v>
      </c>
      <c r="N477" s="15" t="str">
        <f t="shared" si="15"/>
        <v>7029ABARROTERA LA ESTRELLA DEL SUR</v>
      </c>
    </row>
    <row r="478" spans="1:14" x14ac:dyDescent="0.2">
      <c r="A478" s="15">
        <v>30</v>
      </c>
      <c r="B478" s="15" t="s">
        <v>329</v>
      </c>
      <c r="C478" s="15">
        <v>5008</v>
      </c>
      <c r="D478" s="15">
        <v>19116</v>
      </c>
      <c r="E478" s="15" t="s">
        <v>368</v>
      </c>
      <c r="F478" s="15">
        <v>277930</v>
      </c>
      <c r="G478" s="15" t="s">
        <v>127</v>
      </c>
      <c r="H478" s="15">
        <v>41754.51</v>
      </c>
      <c r="I478" s="30">
        <v>210.22</v>
      </c>
      <c r="J478" s="30">
        <v>23.36</v>
      </c>
      <c r="K478" s="15">
        <v>0.06</v>
      </c>
      <c r="L478" s="15">
        <v>1</v>
      </c>
      <c r="M478" s="15" t="str">
        <f t="shared" si="14"/>
        <v>hemsa s.a.de c.v.</v>
      </c>
      <c r="N478" s="15" t="str">
        <f t="shared" si="15"/>
        <v>19116HEMSA S.A.DE C.V.</v>
      </c>
    </row>
    <row r="479" spans="1:14" x14ac:dyDescent="0.2">
      <c r="A479" s="15">
        <v>30</v>
      </c>
      <c r="B479" s="15" t="s">
        <v>329</v>
      </c>
      <c r="C479" s="15">
        <v>5008</v>
      </c>
      <c r="D479" s="15">
        <v>35600</v>
      </c>
      <c r="E479" s="15" t="s">
        <v>404</v>
      </c>
      <c r="F479" s="15">
        <v>276240</v>
      </c>
      <c r="G479" s="15" t="s">
        <v>127</v>
      </c>
      <c r="H479" s="15">
        <v>47200.88</v>
      </c>
      <c r="I479" s="30">
        <v>210.22</v>
      </c>
      <c r="J479" s="30">
        <v>23.36</v>
      </c>
      <c r="K479" s="15">
        <v>0.05</v>
      </c>
      <c r="L479" s="15">
        <v>1</v>
      </c>
      <c r="M479" s="15" t="str">
        <f t="shared" si="14"/>
        <v>abarrotera del duero s.a. de</v>
      </c>
      <c r="N479" s="15" t="str">
        <f t="shared" si="15"/>
        <v>35600ABARROTERA DEL DUERO S.A. DE</v>
      </c>
    </row>
    <row r="480" spans="1:14" x14ac:dyDescent="0.2">
      <c r="A480" s="15">
        <v>30</v>
      </c>
      <c r="B480" s="15" t="s">
        <v>329</v>
      </c>
      <c r="C480" s="15">
        <v>5008</v>
      </c>
      <c r="D480" s="15">
        <v>388000</v>
      </c>
      <c r="E480" s="15" t="s">
        <v>409</v>
      </c>
      <c r="F480" s="15">
        <v>275261</v>
      </c>
      <c r="G480" s="15" t="s">
        <v>121</v>
      </c>
      <c r="H480" s="15">
        <v>243.6</v>
      </c>
      <c r="I480" s="30">
        <v>211.83</v>
      </c>
      <c r="J480" s="30">
        <v>37.380000000000003</v>
      </c>
      <c r="K480" s="15">
        <v>15.34</v>
      </c>
      <c r="L480" s="15">
        <v>1</v>
      </c>
      <c r="M480" s="15" t="str">
        <f t="shared" si="14"/>
        <v>grandes superficies de mexico</v>
      </c>
      <c r="N480" s="15" t="str">
        <f t="shared" si="15"/>
        <v>388000GRANDES SUPERFICIES DE MEXICO</v>
      </c>
    </row>
    <row r="481" spans="1:14" x14ac:dyDescent="0.2">
      <c r="A481" s="15">
        <v>30</v>
      </c>
      <c r="B481" s="15" t="s">
        <v>329</v>
      </c>
      <c r="C481" s="15">
        <v>5008</v>
      </c>
      <c r="D481" s="15">
        <v>388000</v>
      </c>
      <c r="E481" s="15" t="s">
        <v>409</v>
      </c>
      <c r="F481" s="15">
        <v>275721</v>
      </c>
      <c r="G481" s="15" t="s">
        <v>123</v>
      </c>
      <c r="H481" s="15">
        <v>15177.59</v>
      </c>
      <c r="I481" s="30">
        <v>211.83</v>
      </c>
      <c r="J481" s="30">
        <v>37.380000000000003</v>
      </c>
      <c r="K481" s="15">
        <v>0.25</v>
      </c>
      <c r="L481" s="15">
        <v>1</v>
      </c>
      <c r="M481" s="15" t="str">
        <f t="shared" si="14"/>
        <v>grandes superficies de mexico</v>
      </c>
      <c r="N481" s="15" t="str">
        <f t="shared" si="15"/>
        <v>388000GRANDES SUPERFICIES DE MEXICO</v>
      </c>
    </row>
    <row r="482" spans="1:14" x14ac:dyDescent="0.2">
      <c r="A482" s="15">
        <v>30</v>
      </c>
      <c r="B482" s="15" t="s">
        <v>329</v>
      </c>
      <c r="C482" s="15">
        <v>5008</v>
      </c>
      <c r="D482" s="15">
        <v>388000</v>
      </c>
      <c r="E482" s="15" t="s">
        <v>409</v>
      </c>
      <c r="F482" s="15">
        <v>276145</v>
      </c>
      <c r="G482" s="15" t="s">
        <v>123</v>
      </c>
      <c r="H482" s="15">
        <v>730.83</v>
      </c>
      <c r="I482" s="30">
        <v>211.83</v>
      </c>
      <c r="J482" s="30">
        <v>37.380000000000003</v>
      </c>
      <c r="K482" s="15">
        <v>5.1100000000000003</v>
      </c>
      <c r="L482" s="15">
        <v>1</v>
      </c>
      <c r="M482" s="15" t="str">
        <f t="shared" si="14"/>
        <v>grandes superficies de mexico</v>
      </c>
      <c r="N482" s="15" t="str">
        <f t="shared" si="15"/>
        <v>388000GRANDES SUPERFICIES DE MEXICO</v>
      </c>
    </row>
    <row r="483" spans="1:14" x14ac:dyDescent="0.2">
      <c r="A483" s="15">
        <v>30</v>
      </c>
      <c r="B483" s="15" t="s">
        <v>329</v>
      </c>
      <c r="C483" s="15">
        <v>5008</v>
      </c>
      <c r="D483" s="15">
        <v>388000</v>
      </c>
      <c r="E483" s="15" t="s">
        <v>409</v>
      </c>
      <c r="F483" s="15">
        <v>276195</v>
      </c>
      <c r="G483" s="15" t="s">
        <v>123</v>
      </c>
      <c r="H483" s="15">
        <v>10560.16</v>
      </c>
      <c r="I483" s="30">
        <v>211.83</v>
      </c>
      <c r="J483" s="30">
        <v>37.380000000000003</v>
      </c>
      <c r="K483" s="15">
        <v>0.35</v>
      </c>
      <c r="L483" s="15">
        <v>1</v>
      </c>
      <c r="M483" s="15" t="str">
        <f t="shared" si="14"/>
        <v>grandes superficies de mexico</v>
      </c>
      <c r="N483" s="15" t="str">
        <f t="shared" si="15"/>
        <v>388000GRANDES SUPERFICIES DE MEXICO</v>
      </c>
    </row>
    <row r="484" spans="1:14" x14ac:dyDescent="0.2">
      <c r="A484" s="15">
        <v>30</v>
      </c>
      <c r="B484" s="15" t="s">
        <v>329</v>
      </c>
      <c r="C484" s="15">
        <v>5008</v>
      </c>
      <c r="D484" s="15">
        <v>388000</v>
      </c>
      <c r="E484" s="15" t="s">
        <v>409</v>
      </c>
      <c r="F484" s="15">
        <v>277751</v>
      </c>
      <c r="G484" s="15" t="s">
        <v>121</v>
      </c>
      <c r="H484" s="15">
        <v>3344.22</v>
      </c>
      <c r="I484" s="30">
        <v>211.83</v>
      </c>
      <c r="J484" s="30">
        <v>71.36</v>
      </c>
      <c r="K484" s="15">
        <v>2.13</v>
      </c>
      <c r="L484" s="15">
        <v>1</v>
      </c>
      <c r="M484" s="15" t="str">
        <f t="shared" si="14"/>
        <v>grandes superficies de mexico</v>
      </c>
      <c r="N484" s="15" t="str">
        <f t="shared" si="15"/>
        <v>388000GRANDES SUPERFICIES DE MEXICO</v>
      </c>
    </row>
    <row r="485" spans="1:14" x14ac:dyDescent="0.2">
      <c r="A485" s="15">
        <v>30</v>
      </c>
      <c r="B485" s="15" t="s">
        <v>329</v>
      </c>
      <c r="C485" s="15">
        <v>5008</v>
      </c>
      <c r="D485" s="15">
        <v>388802</v>
      </c>
      <c r="E485" s="15" t="s">
        <v>409</v>
      </c>
      <c r="F485" s="15">
        <v>275090</v>
      </c>
      <c r="G485" s="15" t="s">
        <v>123</v>
      </c>
      <c r="H485" s="15">
        <v>4362.38</v>
      </c>
      <c r="I485" s="30">
        <v>211.83</v>
      </c>
      <c r="J485" s="30">
        <v>71.36</v>
      </c>
      <c r="K485" s="15">
        <v>1.64</v>
      </c>
      <c r="L485" s="15">
        <v>1</v>
      </c>
      <c r="M485" s="15" t="str">
        <f t="shared" si="14"/>
        <v>grandes superficies de mexico</v>
      </c>
      <c r="N485" s="15" t="str">
        <f t="shared" si="15"/>
        <v>388802GRANDES SUPERFICIES DE MEXICO</v>
      </c>
    </row>
    <row r="486" spans="1:14" x14ac:dyDescent="0.2">
      <c r="A486" s="15">
        <v>30</v>
      </c>
      <c r="B486" s="15" t="s">
        <v>329</v>
      </c>
      <c r="C486" s="15">
        <v>5008</v>
      </c>
      <c r="D486" s="15">
        <v>389000</v>
      </c>
      <c r="E486" s="15" t="s">
        <v>413</v>
      </c>
      <c r="F486" s="15">
        <v>276134</v>
      </c>
      <c r="G486" s="15" t="s">
        <v>121</v>
      </c>
      <c r="H486" s="15">
        <v>12760.3</v>
      </c>
      <c r="I486" s="30">
        <v>211.83</v>
      </c>
      <c r="J486" s="30">
        <v>37.380000000000003</v>
      </c>
      <c r="K486" s="15">
        <v>0.28999999999999998</v>
      </c>
      <c r="L486" s="15">
        <v>1</v>
      </c>
      <c r="M486" s="15" t="str">
        <f t="shared" si="14"/>
        <v>carrefour de mexico s.a. de</v>
      </c>
      <c r="N486" s="15" t="str">
        <f t="shared" si="15"/>
        <v>389000CARREFOUR DE MEXICO S.A. DE</v>
      </c>
    </row>
    <row r="487" spans="1:14" x14ac:dyDescent="0.2">
      <c r="A487" s="15">
        <v>30</v>
      </c>
      <c r="B487" s="15" t="s">
        <v>329</v>
      </c>
      <c r="C487" s="15">
        <v>5008</v>
      </c>
      <c r="D487" s="15">
        <v>389000</v>
      </c>
      <c r="E487" s="15" t="s">
        <v>413</v>
      </c>
      <c r="F487" s="15">
        <v>276162</v>
      </c>
      <c r="G487" s="15" t="s">
        <v>123</v>
      </c>
      <c r="H487" s="15">
        <v>10280.99</v>
      </c>
      <c r="I487" s="30">
        <v>211.83</v>
      </c>
      <c r="J487" s="30">
        <v>37.380000000000003</v>
      </c>
      <c r="K487" s="15">
        <v>0.36</v>
      </c>
      <c r="L487" s="15">
        <v>1</v>
      </c>
      <c r="M487" s="15" t="str">
        <f t="shared" si="14"/>
        <v>carrefour de mexico s.a. de</v>
      </c>
      <c r="N487" s="15" t="str">
        <f t="shared" si="15"/>
        <v>389000CARREFOUR DE MEXICO S.A. DE</v>
      </c>
    </row>
    <row r="488" spans="1:14" x14ac:dyDescent="0.2">
      <c r="A488" s="15">
        <v>30</v>
      </c>
      <c r="B488" s="15" t="s">
        <v>329</v>
      </c>
      <c r="C488" s="15">
        <v>5008</v>
      </c>
      <c r="D488" s="15">
        <v>389000</v>
      </c>
      <c r="E488" s="15" t="s">
        <v>413</v>
      </c>
      <c r="F488" s="15">
        <v>276162</v>
      </c>
      <c r="G488" s="15" t="s">
        <v>121</v>
      </c>
      <c r="H488" s="15">
        <v>10280.99</v>
      </c>
      <c r="I488" s="30">
        <v>211.83</v>
      </c>
      <c r="J488" s="30">
        <v>37.380000000000003</v>
      </c>
      <c r="K488" s="15">
        <v>0.36</v>
      </c>
      <c r="L488" s="15">
        <v>1</v>
      </c>
      <c r="M488" s="15" t="str">
        <f t="shared" si="14"/>
        <v>carrefour de mexico s.a. de</v>
      </c>
      <c r="N488" s="15" t="str">
        <f t="shared" si="15"/>
        <v>389000CARREFOUR DE MEXICO S.A. DE</v>
      </c>
    </row>
    <row r="489" spans="1:14" x14ac:dyDescent="0.2">
      <c r="A489" s="15">
        <v>30</v>
      </c>
      <c r="B489" s="15" t="s">
        <v>329</v>
      </c>
      <c r="C489" s="15">
        <v>5008</v>
      </c>
      <c r="D489" s="15">
        <v>389000</v>
      </c>
      <c r="E489" s="15" t="s">
        <v>413</v>
      </c>
      <c r="F489" s="15">
        <v>276724</v>
      </c>
      <c r="G489" s="15" t="s">
        <v>121</v>
      </c>
      <c r="H489" s="15">
        <v>4302.1400000000003</v>
      </c>
      <c r="I489" s="30">
        <v>211.83</v>
      </c>
      <c r="J489" s="30">
        <v>37.380000000000003</v>
      </c>
      <c r="K489" s="15">
        <v>0.87</v>
      </c>
      <c r="L489" s="15">
        <v>1</v>
      </c>
      <c r="M489" s="15" t="str">
        <f t="shared" si="14"/>
        <v>carrefour de mexico s.a. de</v>
      </c>
      <c r="N489" s="15" t="str">
        <f t="shared" si="15"/>
        <v>389000CARREFOUR DE MEXICO S.A. DE</v>
      </c>
    </row>
    <row r="490" spans="1:14" x14ac:dyDescent="0.2">
      <c r="A490" s="15">
        <v>30</v>
      </c>
      <c r="B490" s="15" t="s">
        <v>329</v>
      </c>
      <c r="C490" s="15">
        <v>5008</v>
      </c>
      <c r="D490" s="15">
        <v>390000</v>
      </c>
      <c r="E490" s="15" t="s">
        <v>414</v>
      </c>
      <c r="F490" s="15">
        <v>275515</v>
      </c>
      <c r="G490" s="15" t="s">
        <v>127</v>
      </c>
      <c r="H490" s="15">
        <v>3609.75</v>
      </c>
      <c r="I490" s="30">
        <v>213.24</v>
      </c>
      <c r="J490" s="30">
        <v>53.31</v>
      </c>
      <c r="K490" s="15">
        <v>1.48</v>
      </c>
      <c r="L490" s="15">
        <v>1</v>
      </c>
      <c r="M490" s="15" t="str">
        <f t="shared" si="14"/>
        <v>comercial mexicana s.a.de c.v.</v>
      </c>
      <c r="N490" s="15" t="str">
        <f t="shared" si="15"/>
        <v>390000COMERCIAL MEXICANA S.A.DE C.V.</v>
      </c>
    </row>
    <row r="491" spans="1:14" x14ac:dyDescent="0.2">
      <c r="A491" s="15">
        <v>30</v>
      </c>
      <c r="B491" s="15" t="s">
        <v>329</v>
      </c>
      <c r="C491" s="15">
        <v>5008</v>
      </c>
      <c r="D491" s="15">
        <v>390000</v>
      </c>
      <c r="E491" s="15" t="s">
        <v>414</v>
      </c>
      <c r="F491" s="15">
        <v>275517</v>
      </c>
      <c r="G491" s="15" t="s">
        <v>127</v>
      </c>
      <c r="H491" s="15">
        <v>1279.43</v>
      </c>
      <c r="I491" s="30">
        <v>213.24</v>
      </c>
      <c r="J491" s="30">
        <v>53.31</v>
      </c>
      <c r="K491" s="15">
        <v>4.17</v>
      </c>
      <c r="L491" s="15">
        <v>1</v>
      </c>
      <c r="M491" s="15" t="str">
        <f t="shared" si="14"/>
        <v>comercial mexicana s.a.de c.v.</v>
      </c>
      <c r="N491" s="15" t="str">
        <f t="shared" si="15"/>
        <v>390000COMERCIAL MEXICANA S.A.DE C.V.</v>
      </c>
    </row>
    <row r="492" spans="1:14" x14ac:dyDescent="0.2">
      <c r="A492" s="15">
        <v>30</v>
      </c>
      <c r="B492" s="15" t="s">
        <v>329</v>
      </c>
      <c r="C492" s="15">
        <v>5008</v>
      </c>
      <c r="D492" s="15">
        <v>390000</v>
      </c>
      <c r="E492" s="15" t="s">
        <v>414</v>
      </c>
      <c r="F492" s="15">
        <v>275776</v>
      </c>
      <c r="G492" s="15" t="s">
        <v>127</v>
      </c>
      <c r="H492" s="15">
        <v>18121</v>
      </c>
      <c r="I492" s="30">
        <v>213.24</v>
      </c>
      <c r="J492" s="30">
        <v>53.31</v>
      </c>
      <c r="K492" s="15">
        <v>0.28999999999999998</v>
      </c>
      <c r="L492" s="15">
        <v>1</v>
      </c>
      <c r="M492" s="15" t="str">
        <f t="shared" si="14"/>
        <v>comercial mexicana s.a.de c.v.</v>
      </c>
      <c r="N492" s="15" t="str">
        <f t="shared" si="15"/>
        <v>390000COMERCIAL MEXICANA S.A.DE C.V.</v>
      </c>
    </row>
    <row r="493" spans="1:14" x14ac:dyDescent="0.2">
      <c r="A493" s="15">
        <v>30</v>
      </c>
      <c r="B493" s="15" t="s">
        <v>329</v>
      </c>
      <c r="C493" s="15">
        <v>5008</v>
      </c>
      <c r="D493" s="15">
        <v>390000</v>
      </c>
      <c r="E493" s="15" t="s">
        <v>414</v>
      </c>
      <c r="F493" s="15">
        <v>275858</v>
      </c>
      <c r="G493" s="15" t="s">
        <v>127</v>
      </c>
      <c r="H493" s="15">
        <v>20256.13</v>
      </c>
      <c r="I493" s="30">
        <v>213.24</v>
      </c>
      <c r="J493" s="30">
        <v>53.31</v>
      </c>
      <c r="K493" s="15">
        <v>0.26</v>
      </c>
      <c r="L493" s="15">
        <v>1</v>
      </c>
      <c r="M493" s="15" t="str">
        <f t="shared" si="14"/>
        <v>comercial mexicana s.a.de c.v.</v>
      </c>
      <c r="N493" s="15" t="str">
        <f t="shared" si="15"/>
        <v>390000COMERCIAL MEXICANA S.A.DE C.V.</v>
      </c>
    </row>
    <row r="494" spans="1:14" x14ac:dyDescent="0.2">
      <c r="A494" s="15">
        <v>30</v>
      </c>
      <c r="B494" s="15" t="s">
        <v>329</v>
      </c>
      <c r="C494" s="15">
        <v>5008</v>
      </c>
      <c r="D494" s="15">
        <v>390000</v>
      </c>
      <c r="E494" s="15" t="s">
        <v>414</v>
      </c>
      <c r="F494" s="15">
        <v>276006</v>
      </c>
      <c r="G494" s="15" t="s">
        <v>127</v>
      </c>
      <c r="H494" s="15">
        <v>8376.2099999999991</v>
      </c>
      <c r="I494" s="30">
        <v>213.24</v>
      </c>
      <c r="J494" s="30">
        <v>53.31</v>
      </c>
      <c r="K494" s="15">
        <v>0.64</v>
      </c>
      <c r="L494" s="15">
        <v>1</v>
      </c>
      <c r="M494" s="15" t="str">
        <f t="shared" si="14"/>
        <v>comercial mexicana s.a.de c.v.</v>
      </c>
      <c r="N494" s="15" t="str">
        <f t="shared" si="15"/>
        <v>390000COMERCIAL MEXICANA S.A.DE C.V.</v>
      </c>
    </row>
    <row r="495" spans="1:14" x14ac:dyDescent="0.2">
      <c r="A495" s="15">
        <v>30</v>
      </c>
      <c r="B495" s="15" t="s">
        <v>329</v>
      </c>
      <c r="C495" s="15">
        <v>5008</v>
      </c>
      <c r="D495" s="15">
        <v>390000</v>
      </c>
      <c r="E495" s="15" t="s">
        <v>414</v>
      </c>
      <c r="F495" s="15">
        <v>276148</v>
      </c>
      <c r="G495" s="15" t="s">
        <v>127</v>
      </c>
      <c r="H495" s="15">
        <v>6574.8</v>
      </c>
      <c r="I495" s="30">
        <v>213.24</v>
      </c>
      <c r="J495" s="30">
        <v>53.31</v>
      </c>
      <c r="K495" s="15">
        <v>0.81</v>
      </c>
      <c r="L495" s="15">
        <v>1</v>
      </c>
      <c r="M495" s="15" t="str">
        <f t="shared" si="14"/>
        <v>comercial mexicana s.a.de c.v.</v>
      </c>
      <c r="N495" s="15" t="str">
        <f t="shared" si="15"/>
        <v>390000COMERCIAL MEXICANA S.A.DE C.V.</v>
      </c>
    </row>
    <row r="496" spans="1:14" x14ac:dyDescent="0.2">
      <c r="A496" s="15">
        <v>30</v>
      </c>
      <c r="B496" s="15" t="s">
        <v>329</v>
      </c>
      <c r="C496" s="15">
        <v>5008</v>
      </c>
      <c r="D496" s="15">
        <v>390000</v>
      </c>
      <c r="E496" s="15" t="s">
        <v>414</v>
      </c>
      <c r="F496" s="15">
        <v>276280</v>
      </c>
      <c r="G496" s="15" t="s">
        <v>127</v>
      </c>
      <c r="H496" s="15">
        <v>11024.16</v>
      </c>
      <c r="I496" s="30">
        <v>213.24</v>
      </c>
      <c r="J496" s="30">
        <v>53.31</v>
      </c>
      <c r="K496" s="15">
        <v>0.48</v>
      </c>
      <c r="L496" s="15">
        <v>1</v>
      </c>
      <c r="M496" s="15" t="str">
        <f t="shared" si="14"/>
        <v>comercial mexicana s.a.de c.v.</v>
      </c>
      <c r="N496" s="15" t="str">
        <f t="shared" si="15"/>
        <v>390000COMERCIAL MEXICANA S.A.DE C.V.</v>
      </c>
    </row>
    <row r="497" spans="1:14" x14ac:dyDescent="0.2">
      <c r="A497" s="15">
        <v>30</v>
      </c>
      <c r="B497" s="15" t="s">
        <v>329</v>
      </c>
      <c r="C497" s="15">
        <v>5008</v>
      </c>
      <c r="D497" s="15">
        <v>390000</v>
      </c>
      <c r="E497" s="15" t="s">
        <v>414</v>
      </c>
      <c r="F497" s="15">
        <v>276291</v>
      </c>
      <c r="G497" s="15" t="s">
        <v>127</v>
      </c>
      <c r="H497" s="15">
        <v>20610.939999999999</v>
      </c>
      <c r="I497" s="30">
        <v>213.24</v>
      </c>
      <c r="J497" s="30">
        <v>53.31</v>
      </c>
      <c r="K497" s="15">
        <v>0.26</v>
      </c>
      <c r="L497" s="15">
        <v>1</v>
      </c>
      <c r="M497" s="15" t="str">
        <f t="shared" si="14"/>
        <v>comercial mexicana s.a.de c.v.</v>
      </c>
      <c r="N497" s="15" t="str">
        <f t="shared" si="15"/>
        <v>390000COMERCIAL MEXICANA S.A.DE C.V.</v>
      </c>
    </row>
    <row r="498" spans="1:14" x14ac:dyDescent="0.2">
      <c r="A498" s="15">
        <v>30</v>
      </c>
      <c r="B498" s="15" t="s">
        <v>329</v>
      </c>
      <c r="C498" s="15">
        <v>5008</v>
      </c>
      <c r="D498" s="15">
        <v>390000</v>
      </c>
      <c r="E498" s="15" t="s">
        <v>414</v>
      </c>
      <c r="F498" s="15">
        <v>276418</v>
      </c>
      <c r="G498" s="15" t="s">
        <v>127</v>
      </c>
      <c r="H498" s="15">
        <v>9771.69</v>
      </c>
      <c r="I498" s="30">
        <v>213.24</v>
      </c>
      <c r="J498" s="30">
        <v>53.31</v>
      </c>
      <c r="K498" s="15">
        <v>0.55000000000000004</v>
      </c>
      <c r="L498" s="15">
        <v>1</v>
      </c>
      <c r="M498" s="15" t="str">
        <f t="shared" si="14"/>
        <v>comercial mexicana s.a.de c.v.</v>
      </c>
      <c r="N498" s="15" t="str">
        <f t="shared" si="15"/>
        <v>390000COMERCIAL MEXICANA S.A.DE C.V.</v>
      </c>
    </row>
    <row r="499" spans="1:14" x14ac:dyDescent="0.2">
      <c r="A499" s="15">
        <v>30</v>
      </c>
      <c r="B499" s="15" t="s">
        <v>329</v>
      </c>
      <c r="C499" s="15">
        <v>5008</v>
      </c>
      <c r="D499" s="15">
        <v>390000</v>
      </c>
      <c r="E499" s="15" t="s">
        <v>414</v>
      </c>
      <c r="F499" s="15">
        <v>276419</v>
      </c>
      <c r="G499" s="15" t="s">
        <v>127</v>
      </c>
      <c r="H499" s="15">
        <v>30002.22</v>
      </c>
      <c r="I499" s="30">
        <v>213.24</v>
      </c>
      <c r="J499" s="30">
        <v>53.31</v>
      </c>
      <c r="K499" s="15">
        <v>0.18</v>
      </c>
      <c r="L499" s="15">
        <v>1</v>
      </c>
      <c r="M499" s="15" t="str">
        <f t="shared" si="14"/>
        <v>comercial mexicana s.a.de c.v.</v>
      </c>
      <c r="N499" s="15" t="str">
        <f t="shared" si="15"/>
        <v>390000COMERCIAL MEXICANA S.A.DE C.V.</v>
      </c>
    </row>
    <row r="500" spans="1:14" x14ac:dyDescent="0.2">
      <c r="A500" s="15">
        <v>30</v>
      </c>
      <c r="B500" s="15" t="s">
        <v>329</v>
      </c>
      <c r="C500" s="15">
        <v>5008</v>
      </c>
      <c r="D500" s="15">
        <v>390000</v>
      </c>
      <c r="E500" s="15" t="s">
        <v>414</v>
      </c>
      <c r="F500" s="15">
        <v>276596</v>
      </c>
      <c r="G500" s="15" t="s">
        <v>127</v>
      </c>
      <c r="H500" s="15">
        <v>17688.82</v>
      </c>
      <c r="I500" s="30">
        <v>213.24</v>
      </c>
      <c r="J500" s="30">
        <v>53.31</v>
      </c>
      <c r="K500" s="15">
        <v>0.3</v>
      </c>
      <c r="L500" s="15">
        <v>1</v>
      </c>
      <c r="M500" s="15" t="str">
        <f t="shared" si="14"/>
        <v>comercial mexicana s.a.de c.v.</v>
      </c>
      <c r="N500" s="15" t="str">
        <f t="shared" si="15"/>
        <v>390000COMERCIAL MEXICANA S.A.DE C.V.</v>
      </c>
    </row>
    <row r="501" spans="1:14" x14ac:dyDescent="0.2">
      <c r="A501" s="15">
        <v>30</v>
      </c>
      <c r="B501" s="15" t="s">
        <v>329</v>
      </c>
      <c r="C501" s="15">
        <v>5008</v>
      </c>
      <c r="D501" s="15">
        <v>390000</v>
      </c>
      <c r="E501" s="15" t="s">
        <v>414</v>
      </c>
      <c r="F501" s="15">
        <v>276700</v>
      </c>
      <c r="G501" s="15" t="s">
        <v>127</v>
      </c>
      <c r="H501" s="15">
        <v>13226.25</v>
      </c>
      <c r="I501" s="30">
        <v>213.24</v>
      </c>
      <c r="J501" s="30">
        <v>53.31</v>
      </c>
      <c r="K501" s="15">
        <v>0.4</v>
      </c>
      <c r="L501" s="15">
        <v>1</v>
      </c>
      <c r="M501" s="15" t="str">
        <f t="shared" si="14"/>
        <v>comercial mexicana s.a.de c.v.</v>
      </c>
      <c r="N501" s="15" t="str">
        <f t="shared" si="15"/>
        <v>390000COMERCIAL MEXICANA S.A.DE C.V.</v>
      </c>
    </row>
    <row r="502" spans="1:14" x14ac:dyDescent="0.2">
      <c r="A502" s="15">
        <v>30</v>
      </c>
      <c r="B502" s="15" t="s">
        <v>329</v>
      </c>
      <c r="C502" s="15">
        <v>5008</v>
      </c>
      <c r="D502" s="15">
        <v>390000</v>
      </c>
      <c r="E502" s="15" t="s">
        <v>414</v>
      </c>
      <c r="F502" s="15">
        <v>276933</v>
      </c>
      <c r="G502" s="15" t="s">
        <v>127</v>
      </c>
      <c r="H502" s="15">
        <v>5810.94</v>
      </c>
      <c r="I502" s="30">
        <v>213.24</v>
      </c>
      <c r="J502" s="30">
        <v>53.31</v>
      </c>
      <c r="K502" s="15">
        <v>0.92</v>
      </c>
      <c r="L502" s="15">
        <v>1</v>
      </c>
      <c r="M502" s="15" t="str">
        <f t="shared" si="14"/>
        <v>comercial mexicana s.a.de c.v.</v>
      </c>
      <c r="N502" s="15" t="str">
        <f t="shared" si="15"/>
        <v>390000COMERCIAL MEXICANA S.A.DE C.V.</v>
      </c>
    </row>
    <row r="503" spans="1:14" x14ac:dyDescent="0.2">
      <c r="A503" s="15">
        <v>30</v>
      </c>
      <c r="B503" s="15" t="s">
        <v>329</v>
      </c>
      <c r="C503" s="15">
        <v>5008</v>
      </c>
      <c r="D503" s="15">
        <v>390000</v>
      </c>
      <c r="E503" s="15" t="s">
        <v>414</v>
      </c>
      <c r="F503" s="15">
        <v>277367</v>
      </c>
      <c r="G503" s="15" t="s">
        <v>127</v>
      </c>
      <c r="H503" s="15">
        <v>12638.56</v>
      </c>
      <c r="I503" s="30">
        <v>213.24</v>
      </c>
      <c r="J503" s="30">
        <v>53.31</v>
      </c>
      <c r="K503" s="15">
        <v>0.42</v>
      </c>
      <c r="L503" s="15">
        <v>1</v>
      </c>
      <c r="M503" s="15" t="str">
        <f t="shared" si="14"/>
        <v>comercial mexicana s.a.de c.v.</v>
      </c>
      <c r="N503" s="15" t="str">
        <f t="shared" si="15"/>
        <v>390000COMERCIAL MEXICANA S.A.DE C.V.</v>
      </c>
    </row>
    <row r="504" spans="1:14" x14ac:dyDescent="0.2">
      <c r="A504" s="15">
        <v>30</v>
      </c>
      <c r="B504" s="15" t="s">
        <v>329</v>
      </c>
      <c r="C504" s="15">
        <v>5008</v>
      </c>
      <c r="D504" s="15">
        <v>390000</v>
      </c>
      <c r="E504" s="15" t="s">
        <v>414</v>
      </c>
      <c r="F504" s="15">
        <v>277505</v>
      </c>
      <c r="G504" s="15" t="s">
        <v>127</v>
      </c>
      <c r="H504" s="15">
        <v>5061.12</v>
      </c>
      <c r="I504" s="30">
        <v>213.24</v>
      </c>
      <c r="J504" s="30">
        <v>53.31</v>
      </c>
      <c r="K504" s="15">
        <v>1.05</v>
      </c>
      <c r="L504" s="15">
        <v>1</v>
      </c>
      <c r="M504" s="15" t="str">
        <f t="shared" si="14"/>
        <v>comercial mexicana s.a.de c.v.</v>
      </c>
      <c r="N504" s="15" t="str">
        <f t="shared" si="15"/>
        <v>390000COMERCIAL MEXICANA S.A.DE C.V.</v>
      </c>
    </row>
    <row r="505" spans="1:14" x14ac:dyDescent="0.2">
      <c r="A505" s="15">
        <v>30</v>
      </c>
      <c r="B505" s="15" t="s">
        <v>329</v>
      </c>
      <c r="C505" s="15">
        <v>5008</v>
      </c>
      <c r="D505" s="15">
        <v>390000</v>
      </c>
      <c r="E505" s="15" t="s">
        <v>414</v>
      </c>
      <c r="F505" s="15">
        <v>277742</v>
      </c>
      <c r="G505" s="15" t="s">
        <v>127</v>
      </c>
      <c r="H505" s="15">
        <v>7133.97</v>
      </c>
      <c r="I505" s="30">
        <v>213.24</v>
      </c>
      <c r="J505" s="30">
        <v>61.55</v>
      </c>
      <c r="K505" s="15">
        <v>0.86</v>
      </c>
      <c r="L505" s="15">
        <v>1</v>
      </c>
      <c r="M505" s="15" t="str">
        <f t="shared" si="14"/>
        <v>comercial mexicana s.a.de c.v.</v>
      </c>
      <c r="N505" s="15" t="str">
        <f t="shared" si="15"/>
        <v>390000COMERCIAL MEXICANA S.A.DE C.V.</v>
      </c>
    </row>
    <row r="506" spans="1:14" x14ac:dyDescent="0.2">
      <c r="A506" s="15">
        <v>30</v>
      </c>
      <c r="B506" s="15" t="s">
        <v>329</v>
      </c>
      <c r="C506" s="15">
        <v>5008</v>
      </c>
      <c r="D506" s="15">
        <v>390000</v>
      </c>
      <c r="E506" s="15" t="s">
        <v>414</v>
      </c>
      <c r="F506" s="15">
        <v>277837</v>
      </c>
      <c r="G506" s="15" t="s">
        <v>127</v>
      </c>
      <c r="H506" s="15">
        <v>22430.81</v>
      </c>
      <c r="I506" s="30">
        <v>213.24</v>
      </c>
      <c r="J506" s="30">
        <v>53.31</v>
      </c>
      <c r="K506" s="15">
        <v>0.24</v>
      </c>
      <c r="L506" s="15">
        <v>1</v>
      </c>
      <c r="M506" s="15" t="str">
        <f t="shared" si="14"/>
        <v>comercial mexicana s.a.de c.v.</v>
      </c>
      <c r="N506" s="15" t="str">
        <f t="shared" si="15"/>
        <v>390000COMERCIAL MEXICANA S.A.DE C.V.</v>
      </c>
    </row>
    <row r="507" spans="1:14" x14ac:dyDescent="0.2">
      <c r="A507" s="15">
        <v>30</v>
      </c>
      <c r="B507" s="15" t="s">
        <v>329</v>
      </c>
      <c r="C507" s="15">
        <v>5008</v>
      </c>
      <c r="D507" s="15">
        <v>394000</v>
      </c>
      <c r="E507" s="15" t="s">
        <v>466</v>
      </c>
      <c r="F507" s="15">
        <v>276935</v>
      </c>
      <c r="G507" s="15" t="s">
        <v>127</v>
      </c>
      <c r="H507" s="15">
        <v>1994.11</v>
      </c>
      <c r="I507" s="30">
        <v>213.24</v>
      </c>
      <c r="J507" s="30">
        <v>53.31</v>
      </c>
      <c r="K507" s="15">
        <v>2.67</v>
      </c>
      <c r="L507" s="15">
        <v>1</v>
      </c>
      <c r="M507" s="15" t="str">
        <f t="shared" si="14"/>
        <v>super mercados s.a. de c.v.</v>
      </c>
      <c r="N507" s="15" t="str">
        <f t="shared" si="15"/>
        <v>394000SUPER MERCADOS S.A. DE C.V.</v>
      </c>
    </row>
    <row r="508" spans="1:14" x14ac:dyDescent="0.2">
      <c r="A508" s="15">
        <v>30</v>
      </c>
      <c r="B508" s="15" t="s">
        <v>329</v>
      </c>
      <c r="C508" s="15">
        <v>5008</v>
      </c>
      <c r="D508" s="15">
        <v>7029</v>
      </c>
      <c r="E508" s="15" t="s">
        <v>340</v>
      </c>
      <c r="F508" s="15">
        <v>278143</v>
      </c>
      <c r="G508" s="15" t="s">
        <v>123</v>
      </c>
      <c r="H508" s="15">
        <v>14344.51</v>
      </c>
      <c r="I508" s="30">
        <v>216.64</v>
      </c>
      <c r="J508" s="30">
        <v>66.55</v>
      </c>
      <c r="K508" s="15">
        <v>0.46</v>
      </c>
      <c r="L508" s="15">
        <v>1</v>
      </c>
      <c r="M508" s="15" t="str">
        <f t="shared" si="14"/>
        <v>abarrotera la estrella del sur</v>
      </c>
      <c r="N508" s="15" t="str">
        <f t="shared" si="15"/>
        <v>7029ABARROTERA LA ESTRELLA DEL SUR</v>
      </c>
    </row>
    <row r="509" spans="1:14" x14ac:dyDescent="0.2">
      <c r="A509" s="15">
        <v>30</v>
      </c>
      <c r="B509" s="15" t="s">
        <v>329</v>
      </c>
      <c r="C509" s="15">
        <v>5008</v>
      </c>
      <c r="D509" s="15">
        <v>21016</v>
      </c>
      <c r="E509" s="15" t="s">
        <v>376</v>
      </c>
      <c r="F509" s="15">
        <v>274853</v>
      </c>
      <c r="G509" s="15" t="s">
        <v>339</v>
      </c>
      <c r="H509" s="15">
        <v>24363.49</v>
      </c>
      <c r="I509" s="30">
        <v>216.65</v>
      </c>
      <c r="J509" s="30">
        <v>24.07</v>
      </c>
      <c r="K509" s="15">
        <v>0.1</v>
      </c>
      <c r="L509" s="15">
        <v>1</v>
      </c>
      <c r="M509" s="15" t="str">
        <f t="shared" si="14"/>
        <v>proveedora de abarrotes</v>
      </c>
      <c r="N509" s="15" t="str">
        <f t="shared" si="15"/>
        <v>21016PROVEEDORA DE ABARROTES</v>
      </c>
    </row>
    <row r="510" spans="1:14" x14ac:dyDescent="0.2">
      <c r="A510" s="15">
        <v>30</v>
      </c>
      <c r="B510" s="15" t="s">
        <v>329</v>
      </c>
      <c r="C510" s="15">
        <v>5008</v>
      </c>
      <c r="D510" s="15">
        <v>21029</v>
      </c>
      <c r="E510" s="15" t="s">
        <v>377</v>
      </c>
      <c r="F510" s="15">
        <v>276975</v>
      </c>
      <c r="G510" s="15" t="s">
        <v>333</v>
      </c>
      <c r="H510" s="15">
        <v>1167.02</v>
      </c>
      <c r="I510" s="30">
        <v>216.65</v>
      </c>
      <c r="J510" s="30">
        <v>24.07</v>
      </c>
      <c r="K510" s="15">
        <v>2.06</v>
      </c>
      <c r="L510" s="15">
        <v>1</v>
      </c>
      <c r="M510" s="15" t="str">
        <f t="shared" si="14"/>
        <v>super gonzalez de izucar s.a.</v>
      </c>
      <c r="N510" s="15" t="str">
        <f t="shared" si="15"/>
        <v>21029SUPER GONZALEZ DE IZUCAR S.A.</v>
      </c>
    </row>
    <row r="511" spans="1:14" x14ac:dyDescent="0.2">
      <c r="A511" s="15">
        <v>30</v>
      </c>
      <c r="B511" s="15" t="s">
        <v>329</v>
      </c>
      <c r="C511" s="15">
        <v>5008</v>
      </c>
      <c r="D511" s="15">
        <v>21033</v>
      </c>
      <c r="E511" s="15" t="s">
        <v>378</v>
      </c>
      <c r="F511" s="15">
        <v>275797</v>
      </c>
      <c r="G511" s="15" t="s">
        <v>339</v>
      </c>
      <c r="H511" s="15">
        <v>9849.2199999999993</v>
      </c>
      <c r="I511" s="30">
        <v>216.65</v>
      </c>
      <c r="J511" s="30">
        <v>24.07</v>
      </c>
      <c r="K511" s="15">
        <v>0.24</v>
      </c>
      <c r="L511" s="15">
        <v>1</v>
      </c>
      <c r="M511" s="15" t="str">
        <f t="shared" si="14"/>
        <v>super servicio de ocampo s.a.</v>
      </c>
      <c r="N511" s="15" t="str">
        <f t="shared" si="15"/>
        <v>21033SUPER SERVICIO DE OCAMPO S.A.</v>
      </c>
    </row>
    <row r="512" spans="1:14" x14ac:dyDescent="0.2">
      <c r="A512" s="15">
        <v>30</v>
      </c>
      <c r="B512" s="15" t="s">
        <v>329</v>
      </c>
      <c r="C512" s="15">
        <v>5008</v>
      </c>
      <c r="D512" s="15">
        <v>21033</v>
      </c>
      <c r="E512" s="15" t="s">
        <v>378</v>
      </c>
      <c r="F512" s="15">
        <v>276593</v>
      </c>
      <c r="G512" s="15" t="s">
        <v>333</v>
      </c>
      <c r="H512" s="15">
        <v>698.41</v>
      </c>
      <c r="I512" s="30">
        <v>216.65</v>
      </c>
      <c r="J512" s="30">
        <v>24.07</v>
      </c>
      <c r="K512" s="15">
        <v>3.45</v>
      </c>
      <c r="L512" s="15">
        <v>1</v>
      </c>
      <c r="M512" s="15" t="str">
        <f t="shared" si="14"/>
        <v>super servicio de ocampo s.a.</v>
      </c>
      <c r="N512" s="15" t="str">
        <f t="shared" si="15"/>
        <v>21033SUPER SERVICIO DE OCAMPO S.A.</v>
      </c>
    </row>
    <row r="513" spans="1:14" x14ac:dyDescent="0.2">
      <c r="A513" s="15">
        <v>30</v>
      </c>
      <c r="B513" s="15" t="s">
        <v>329</v>
      </c>
      <c r="C513" s="15">
        <v>5008</v>
      </c>
      <c r="D513" s="15">
        <v>25009</v>
      </c>
      <c r="E513" s="15" t="s">
        <v>382</v>
      </c>
      <c r="F513" s="15">
        <v>275554</v>
      </c>
      <c r="G513" s="15" t="s">
        <v>123</v>
      </c>
      <c r="H513" s="15">
        <v>45672.4</v>
      </c>
      <c r="I513" s="30">
        <v>216.65</v>
      </c>
      <c r="J513" s="30">
        <v>24.07</v>
      </c>
      <c r="K513" s="15">
        <v>0.05</v>
      </c>
      <c r="L513" s="15">
        <v>1</v>
      </c>
      <c r="M513" s="15" t="str">
        <f t="shared" si="14"/>
        <v>rumax s.a. de c.v.</v>
      </c>
      <c r="N513" s="15" t="str">
        <f t="shared" si="15"/>
        <v>25009RUMAX S.A. DE C.V.</v>
      </c>
    </row>
    <row r="514" spans="1:14" x14ac:dyDescent="0.2">
      <c r="A514" s="15">
        <v>30</v>
      </c>
      <c r="B514" s="15" t="s">
        <v>329</v>
      </c>
      <c r="C514" s="15">
        <v>5008</v>
      </c>
      <c r="D514" s="15">
        <v>25009</v>
      </c>
      <c r="E514" s="15" t="s">
        <v>382</v>
      </c>
      <c r="F514" s="15">
        <v>275556</v>
      </c>
      <c r="G514" s="15" t="s">
        <v>123</v>
      </c>
      <c r="H514" s="15">
        <v>6428.51</v>
      </c>
      <c r="I514" s="30">
        <v>216.65</v>
      </c>
      <c r="J514" s="30">
        <v>24.07</v>
      </c>
      <c r="K514" s="15">
        <v>0.37</v>
      </c>
      <c r="L514" s="15">
        <v>1</v>
      </c>
      <c r="M514" s="15" t="str">
        <f t="shared" si="14"/>
        <v>rumax s.a. de c.v.</v>
      </c>
      <c r="N514" s="15" t="str">
        <f t="shared" si="15"/>
        <v>25009RUMAX S.A. DE C.V.</v>
      </c>
    </row>
    <row r="515" spans="1:14" x14ac:dyDescent="0.2">
      <c r="A515" s="15">
        <v>30</v>
      </c>
      <c r="B515" s="15" t="s">
        <v>329</v>
      </c>
      <c r="C515" s="15">
        <v>5008</v>
      </c>
      <c r="D515" s="15">
        <v>25009</v>
      </c>
      <c r="E515" s="15" t="s">
        <v>382</v>
      </c>
      <c r="F515" s="15">
        <v>275558</v>
      </c>
      <c r="G515" s="15" t="s">
        <v>123</v>
      </c>
      <c r="H515" s="15">
        <v>10785.03</v>
      </c>
      <c r="I515" s="30">
        <v>216.65</v>
      </c>
      <c r="J515" s="30">
        <v>24.07</v>
      </c>
      <c r="K515" s="15">
        <v>0.22</v>
      </c>
      <c r="L515" s="15">
        <v>1</v>
      </c>
      <c r="M515" s="15" t="str">
        <f t="shared" si="14"/>
        <v>rumax s.a. de c.v.</v>
      </c>
      <c r="N515" s="15" t="str">
        <f t="shared" si="15"/>
        <v>25009RUMAX S.A. DE C.V.</v>
      </c>
    </row>
    <row r="516" spans="1:14" x14ac:dyDescent="0.2">
      <c r="A516" s="15">
        <v>30</v>
      </c>
      <c r="B516" s="15" t="s">
        <v>329</v>
      </c>
      <c r="C516" s="15">
        <v>5008</v>
      </c>
      <c r="D516" s="15">
        <v>25009</v>
      </c>
      <c r="E516" s="15" t="s">
        <v>382</v>
      </c>
      <c r="F516" s="15">
        <v>277084</v>
      </c>
      <c r="G516" s="15" t="s">
        <v>123</v>
      </c>
      <c r="H516" s="15">
        <v>39075.449999999997</v>
      </c>
      <c r="I516" s="30">
        <v>216.65</v>
      </c>
      <c r="J516" s="30">
        <v>24.07</v>
      </c>
      <c r="K516" s="15">
        <v>0.06</v>
      </c>
      <c r="L516" s="15">
        <v>1</v>
      </c>
      <c r="M516" s="15" t="str">
        <f t="shared" si="14"/>
        <v>rumax s.a. de c.v.</v>
      </c>
      <c r="N516" s="15" t="str">
        <f t="shared" si="15"/>
        <v>25009RUMAX S.A. DE C.V.</v>
      </c>
    </row>
    <row r="517" spans="1:14" x14ac:dyDescent="0.2">
      <c r="A517" s="15">
        <v>30</v>
      </c>
      <c r="B517" s="15" t="s">
        <v>329</v>
      </c>
      <c r="C517" s="15">
        <v>5008</v>
      </c>
      <c r="D517" s="15">
        <v>390000</v>
      </c>
      <c r="E517" s="15" t="s">
        <v>414</v>
      </c>
      <c r="F517" s="15">
        <v>276418</v>
      </c>
      <c r="G517" s="15" t="s">
        <v>131</v>
      </c>
      <c r="H517" s="15">
        <v>9771.69</v>
      </c>
      <c r="I517" s="30">
        <v>219.76</v>
      </c>
      <c r="J517" s="30">
        <v>54.94</v>
      </c>
      <c r="K517" s="15">
        <v>0.56000000000000005</v>
      </c>
      <c r="L517" s="15">
        <v>1</v>
      </c>
      <c r="M517" s="15" t="str">
        <f t="shared" si="14"/>
        <v>comercial mexicana s.a.de c.v.</v>
      </c>
      <c r="N517" s="15" t="str">
        <f t="shared" si="15"/>
        <v>390000COMERCIAL MEXICANA S.A.DE C.V.</v>
      </c>
    </row>
    <row r="518" spans="1:14" x14ac:dyDescent="0.2">
      <c r="A518" s="15">
        <v>30</v>
      </c>
      <c r="B518" s="15" t="s">
        <v>329</v>
      </c>
      <c r="C518" s="15">
        <v>5008</v>
      </c>
      <c r="D518" s="15">
        <v>390000</v>
      </c>
      <c r="E518" s="15" t="s">
        <v>414</v>
      </c>
      <c r="F518" s="15">
        <v>276418</v>
      </c>
      <c r="G518" s="15" t="s">
        <v>131</v>
      </c>
      <c r="H518" s="15">
        <v>9771.69</v>
      </c>
      <c r="I518" s="30">
        <v>219.76</v>
      </c>
      <c r="J518" s="30">
        <v>54.94</v>
      </c>
      <c r="K518" s="15">
        <v>0.56000000000000005</v>
      </c>
      <c r="L518" s="15">
        <v>1</v>
      </c>
      <c r="M518" s="15" t="str">
        <f t="shared" si="14"/>
        <v>comercial mexicana s.a.de c.v.</v>
      </c>
      <c r="N518" s="15" t="str">
        <f t="shared" si="15"/>
        <v>390000COMERCIAL MEXICANA S.A.DE C.V.</v>
      </c>
    </row>
    <row r="519" spans="1:14" x14ac:dyDescent="0.2">
      <c r="A519" s="15">
        <v>30</v>
      </c>
      <c r="B519" s="15" t="s">
        <v>329</v>
      </c>
      <c r="C519" s="15">
        <v>5008</v>
      </c>
      <c r="D519" s="15">
        <v>390021</v>
      </c>
      <c r="E519" s="15" t="s">
        <v>422</v>
      </c>
      <c r="F519" s="15">
        <v>275753</v>
      </c>
      <c r="G519" s="15" t="s">
        <v>131</v>
      </c>
      <c r="H519" s="15">
        <v>22071.26</v>
      </c>
      <c r="I519" s="30">
        <v>219.76</v>
      </c>
      <c r="J519" s="30">
        <v>63.43</v>
      </c>
      <c r="K519" s="15">
        <v>0.28999999999999998</v>
      </c>
      <c r="L519" s="15">
        <v>1</v>
      </c>
      <c r="M519" s="15" t="str">
        <f t="shared" si="14"/>
        <v>comercial mexicana sa de cv</v>
      </c>
      <c r="N519" s="15" t="str">
        <f t="shared" si="15"/>
        <v>390021COMERCIAL MEXICANA SA DE CV</v>
      </c>
    </row>
    <row r="520" spans="1:14" x14ac:dyDescent="0.2">
      <c r="A520" s="15">
        <v>30</v>
      </c>
      <c r="B520" s="15" t="s">
        <v>329</v>
      </c>
      <c r="C520" s="15">
        <v>5008</v>
      </c>
      <c r="D520" s="15">
        <v>393000</v>
      </c>
      <c r="E520" s="15" t="s">
        <v>414</v>
      </c>
      <c r="F520" s="15">
        <v>277374</v>
      </c>
      <c r="G520" s="15" t="s">
        <v>131</v>
      </c>
      <c r="H520" s="15">
        <v>5245.58</v>
      </c>
      <c r="I520" s="30">
        <v>219.76</v>
      </c>
      <c r="J520" s="30">
        <v>54.94</v>
      </c>
      <c r="K520" s="15">
        <v>1.05</v>
      </c>
      <c r="L520" s="15">
        <v>1</v>
      </c>
      <c r="M520" s="15" t="str">
        <f t="shared" si="14"/>
        <v>comercial mexicana s.a.de c.v.</v>
      </c>
      <c r="N520" s="15" t="str">
        <f t="shared" si="15"/>
        <v>393000COMERCIAL MEXICANA S.A.DE C.V.</v>
      </c>
    </row>
    <row r="521" spans="1:14" x14ac:dyDescent="0.2">
      <c r="A521" s="15">
        <v>30</v>
      </c>
      <c r="B521" s="15" t="s">
        <v>329</v>
      </c>
      <c r="C521" s="15">
        <v>5008</v>
      </c>
      <c r="D521" s="15">
        <v>393000</v>
      </c>
      <c r="E521" s="15" t="s">
        <v>414</v>
      </c>
      <c r="F521" s="15">
        <v>277374</v>
      </c>
      <c r="G521" s="15" t="s">
        <v>131</v>
      </c>
      <c r="H521" s="15">
        <v>5245.58</v>
      </c>
      <c r="I521" s="30">
        <v>219.76</v>
      </c>
      <c r="J521" s="30">
        <v>54.94</v>
      </c>
      <c r="K521" s="15">
        <v>1.05</v>
      </c>
      <c r="L521" s="15">
        <v>1</v>
      </c>
      <c r="M521" s="15" t="str">
        <f t="shared" si="14"/>
        <v>comercial mexicana s.a.de c.v.</v>
      </c>
      <c r="N521" s="15" t="str">
        <f t="shared" si="15"/>
        <v>393000COMERCIAL MEXICANA S.A.DE C.V.</v>
      </c>
    </row>
    <row r="522" spans="1:14" x14ac:dyDescent="0.2">
      <c r="A522" s="15">
        <v>30</v>
      </c>
      <c r="B522" s="15" t="s">
        <v>329</v>
      </c>
      <c r="C522" s="15">
        <v>5008</v>
      </c>
      <c r="D522" s="15">
        <v>393000</v>
      </c>
      <c r="E522" s="15" t="s">
        <v>414</v>
      </c>
      <c r="F522" s="15">
        <v>278101</v>
      </c>
      <c r="G522" s="15" t="s">
        <v>131</v>
      </c>
      <c r="H522" s="15">
        <v>11520.9</v>
      </c>
      <c r="I522" s="30">
        <v>219.76</v>
      </c>
      <c r="J522" s="30">
        <v>54.94</v>
      </c>
      <c r="K522" s="15">
        <v>0.48</v>
      </c>
      <c r="L522" s="15">
        <v>1</v>
      </c>
      <c r="M522" s="15" t="str">
        <f t="shared" ref="M522:M585" si="16">LOWER(E522)</f>
        <v>comercial mexicana s.a.de c.v.</v>
      </c>
      <c r="N522" s="15" t="str">
        <f t="shared" ref="N522:N585" si="17">_xlfn.CONCAT(D522, E522)</f>
        <v>393000COMERCIAL MEXICANA S.A.DE C.V.</v>
      </c>
    </row>
    <row r="523" spans="1:14" x14ac:dyDescent="0.2">
      <c r="A523" s="15">
        <v>30</v>
      </c>
      <c r="B523" s="15" t="s">
        <v>329</v>
      </c>
      <c r="C523" s="15">
        <v>5008</v>
      </c>
      <c r="D523" s="15">
        <v>393000</v>
      </c>
      <c r="E523" s="15" t="s">
        <v>414</v>
      </c>
      <c r="F523" s="15">
        <v>278101</v>
      </c>
      <c r="G523" s="15" t="s">
        <v>131</v>
      </c>
      <c r="H523" s="15">
        <v>11520.9</v>
      </c>
      <c r="I523" s="30">
        <v>219.76</v>
      </c>
      <c r="J523" s="30">
        <v>54.94</v>
      </c>
      <c r="K523" s="15">
        <v>0.48</v>
      </c>
      <c r="L523" s="15">
        <v>1</v>
      </c>
      <c r="M523" s="15" t="str">
        <f t="shared" si="16"/>
        <v>comercial mexicana s.a.de c.v.</v>
      </c>
      <c r="N523" s="15" t="str">
        <f t="shared" si="17"/>
        <v>393000COMERCIAL MEXICANA S.A.DE C.V.</v>
      </c>
    </row>
    <row r="524" spans="1:14" x14ac:dyDescent="0.2">
      <c r="A524" s="15">
        <v>30</v>
      </c>
      <c r="B524" s="15" t="s">
        <v>329</v>
      </c>
      <c r="C524" s="15">
        <v>5008</v>
      </c>
      <c r="D524" s="15">
        <v>393017</v>
      </c>
      <c r="E524" s="15" t="s">
        <v>457</v>
      </c>
      <c r="F524" s="15">
        <v>275001</v>
      </c>
      <c r="G524" s="15" t="s">
        <v>131</v>
      </c>
      <c r="H524" s="15">
        <v>6812.05</v>
      </c>
      <c r="I524" s="30">
        <v>219.76</v>
      </c>
      <c r="J524" s="30">
        <v>63.43</v>
      </c>
      <c r="K524" s="15">
        <v>0.93</v>
      </c>
      <c r="L524" s="15">
        <v>1</v>
      </c>
      <c r="M524" s="15" t="str">
        <f t="shared" si="16"/>
        <v>bodega comexa suc tlalpan</v>
      </c>
      <c r="N524" s="15" t="str">
        <f t="shared" si="17"/>
        <v>393017BODEGA COMEXA SUC TLALPAN</v>
      </c>
    </row>
    <row r="525" spans="1:14" x14ac:dyDescent="0.2">
      <c r="A525" s="15">
        <v>30</v>
      </c>
      <c r="B525" s="15" t="s">
        <v>329</v>
      </c>
      <c r="C525" s="15">
        <v>5008</v>
      </c>
      <c r="D525" s="15">
        <v>393115</v>
      </c>
      <c r="E525" s="15" t="s">
        <v>461</v>
      </c>
      <c r="F525" s="15">
        <v>275427</v>
      </c>
      <c r="G525" s="15" t="s">
        <v>131</v>
      </c>
      <c r="H525" s="15">
        <v>4572.66</v>
      </c>
      <c r="I525" s="30">
        <v>219.76</v>
      </c>
      <c r="J525" s="30">
        <v>63.43</v>
      </c>
      <c r="K525" s="15">
        <v>1.39</v>
      </c>
      <c r="L525" s="15">
        <v>1</v>
      </c>
      <c r="M525" s="15" t="str">
        <f t="shared" si="16"/>
        <v>bodega comexa suc.zaragoza</v>
      </c>
      <c r="N525" s="15" t="str">
        <f t="shared" si="17"/>
        <v>393115BODEGA COMEXA SUC.ZARAGOZA</v>
      </c>
    </row>
    <row r="526" spans="1:14" x14ac:dyDescent="0.2">
      <c r="A526" s="15">
        <v>30</v>
      </c>
      <c r="B526" s="15" t="s">
        <v>329</v>
      </c>
      <c r="C526" s="15">
        <v>5008</v>
      </c>
      <c r="D526" s="15">
        <v>390002</v>
      </c>
      <c r="E526" s="15" t="s">
        <v>415</v>
      </c>
      <c r="F526" s="15">
        <v>275047</v>
      </c>
      <c r="G526" s="15" t="s">
        <v>339</v>
      </c>
      <c r="H526" s="15">
        <v>2460.34</v>
      </c>
      <c r="I526" s="30">
        <v>233.49</v>
      </c>
      <c r="J526" s="30">
        <v>49.7</v>
      </c>
      <c r="K526" s="15">
        <v>2.02</v>
      </c>
      <c r="L526" s="15">
        <v>1</v>
      </c>
      <c r="M526" s="15" t="str">
        <f t="shared" si="16"/>
        <v>comexa suc insurgentes</v>
      </c>
      <c r="N526" s="15" t="str">
        <f t="shared" si="17"/>
        <v>390002COMEXA SUC INSURGENTES</v>
      </c>
    </row>
    <row r="527" spans="1:14" x14ac:dyDescent="0.2">
      <c r="A527" s="15">
        <v>30</v>
      </c>
      <c r="B527" s="15" t="s">
        <v>329</v>
      </c>
      <c r="C527" s="15">
        <v>5008</v>
      </c>
      <c r="D527" s="15">
        <v>390002</v>
      </c>
      <c r="E527" s="15" t="s">
        <v>415</v>
      </c>
      <c r="F527" s="15">
        <v>275047</v>
      </c>
      <c r="G527" s="15" t="s">
        <v>333</v>
      </c>
      <c r="H527" s="15">
        <v>2460.34</v>
      </c>
      <c r="I527" s="30">
        <v>233.49</v>
      </c>
      <c r="J527" s="30">
        <v>49.7</v>
      </c>
      <c r="K527" s="15">
        <v>2.02</v>
      </c>
      <c r="L527" s="15">
        <v>1</v>
      </c>
      <c r="M527" s="15" t="str">
        <f t="shared" si="16"/>
        <v>comexa suc insurgentes</v>
      </c>
      <c r="N527" s="15" t="str">
        <f t="shared" si="17"/>
        <v>390002COMEXA SUC INSURGENTES</v>
      </c>
    </row>
    <row r="528" spans="1:14" x14ac:dyDescent="0.2">
      <c r="A528" s="15">
        <v>30</v>
      </c>
      <c r="B528" s="15" t="s">
        <v>329</v>
      </c>
      <c r="C528" s="15">
        <v>5008</v>
      </c>
      <c r="D528" s="15">
        <v>390003</v>
      </c>
      <c r="E528" s="15" t="s">
        <v>416</v>
      </c>
      <c r="F528" s="15">
        <v>275225</v>
      </c>
      <c r="G528" s="15" t="s">
        <v>339</v>
      </c>
      <c r="H528" s="15">
        <v>2483.23</v>
      </c>
      <c r="I528" s="30">
        <v>233.49</v>
      </c>
      <c r="J528" s="30">
        <v>49.7</v>
      </c>
      <c r="K528" s="15">
        <v>2</v>
      </c>
      <c r="L528" s="15">
        <v>1</v>
      </c>
      <c r="M528" s="15" t="str">
        <f t="shared" si="16"/>
        <v>comexa suc asturias</v>
      </c>
      <c r="N528" s="15" t="str">
        <f t="shared" si="17"/>
        <v>390003COMEXA SUC ASTURIAS</v>
      </c>
    </row>
    <row r="529" spans="1:14" x14ac:dyDescent="0.2">
      <c r="A529" s="15">
        <v>30</v>
      </c>
      <c r="B529" s="15" t="s">
        <v>329</v>
      </c>
      <c r="C529" s="15">
        <v>5008</v>
      </c>
      <c r="D529" s="15">
        <v>390031</v>
      </c>
      <c r="E529" s="15" t="s">
        <v>426</v>
      </c>
      <c r="F529" s="15">
        <v>275884</v>
      </c>
      <c r="G529" s="15" t="s">
        <v>339</v>
      </c>
      <c r="H529" s="15">
        <v>18534.79</v>
      </c>
      <c r="I529" s="30">
        <v>233.49</v>
      </c>
      <c r="J529" s="30">
        <v>49.7</v>
      </c>
      <c r="K529" s="15">
        <v>0.27</v>
      </c>
      <c r="L529" s="15">
        <v>1</v>
      </c>
      <c r="M529" s="15" t="str">
        <f t="shared" si="16"/>
        <v>comercial mexicana s.a. de cv</v>
      </c>
      <c r="N529" s="15" t="str">
        <f t="shared" si="17"/>
        <v>390031COMERCIAL MEXICANA S.A. DE CV</v>
      </c>
    </row>
    <row r="530" spans="1:14" x14ac:dyDescent="0.2">
      <c r="A530" s="15">
        <v>30</v>
      </c>
      <c r="B530" s="15" t="s">
        <v>329</v>
      </c>
      <c r="C530" s="15">
        <v>5008</v>
      </c>
      <c r="D530" s="15">
        <v>390038</v>
      </c>
      <c r="E530" s="15" t="s">
        <v>427</v>
      </c>
      <c r="F530" s="15">
        <v>274475</v>
      </c>
      <c r="G530" s="15" t="s">
        <v>339</v>
      </c>
      <c r="H530" s="15">
        <v>1456.39</v>
      </c>
      <c r="I530" s="30">
        <v>233.49</v>
      </c>
      <c r="J530" s="30">
        <v>49.7</v>
      </c>
      <c r="K530" s="15">
        <v>3.41</v>
      </c>
      <c r="L530" s="15">
        <v>1</v>
      </c>
      <c r="M530" s="15" t="str">
        <f t="shared" si="16"/>
        <v>comexa suc culiacan</v>
      </c>
      <c r="N530" s="15" t="str">
        <f t="shared" si="17"/>
        <v>390038COMEXA SUC CULIACAN</v>
      </c>
    </row>
    <row r="531" spans="1:14" x14ac:dyDescent="0.2">
      <c r="A531" s="15">
        <v>30</v>
      </c>
      <c r="B531" s="15" t="s">
        <v>329</v>
      </c>
      <c r="C531" s="15">
        <v>5008</v>
      </c>
      <c r="D531" s="15">
        <v>390038</v>
      </c>
      <c r="E531" s="15" t="s">
        <v>427</v>
      </c>
      <c r="F531" s="15">
        <v>274475</v>
      </c>
      <c r="G531" s="15" t="s">
        <v>333</v>
      </c>
      <c r="H531" s="15">
        <v>1456.39</v>
      </c>
      <c r="I531" s="30">
        <v>233.49</v>
      </c>
      <c r="J531" s="30">
        <v>49.7</v>
      </c>
      <c r="K531" s="15">
        <v>3.41</v>
      </c>
      <c r="L531" s="15">
        <v>1</v>
      </c>
      <c r="M531" s="15" t="str">
        <f t="shared" si="16"/>
        <v>comexa suc culiacan</v>
      </c>
      <c r="N531" s="15" t="str">
        <f t="shared" si="17"/>
        <v>390038COMEXA SUC CULIACAN</v>
      </c>
    </row>
    <row r="532" spans="1:14" x14ac:dyDescent="0.2">
      <c r="A532" s="15">
        <v>30</v>
      </c>
      <c r="B532" s="15" t="s">
        <v>329</v>
      </c>
      <c r="C532" s="15">
        <v>5008</v>
      </c>
      <c r="D532" s="15">
        <v>390057</v>
      </c>
      <c r="E532" s="15" t="s">
        <v>430</v>
      </c>
      <c r="F532" s="15">
        <v>274412</v>
      </c>
      <c r="G532" s="15" t="s">
        <v>339</v>
      </c>
      <c r="H532" s="15">
        <v>1456.39</v>
      </c>
      <c r="I532" s="30">
        <v>233.49</v>
      </c>
      <c r="J532" s="30">
        <v>49.7</v>
      </c>
      <c r="K532" s="15">
        <v>3.41</v>
      </c>
      <c r="L532" s="15">
        <v>1</v>
      </c>
      <c r="M532" s="15" t="str">
        <f t="shared" si="16"/>
        <v>comexa suc tepic</v>
      </c>
      <c r="N532" s="15" t="str">
        <f t="shared" si="17"/>
        <v>390057COMEXA SUC TEPIC</v>
      </c>
    </row>
    <row r="533" spans="1:14" x14ac:dyDescent="0.2">
      <c r="A533" s="15">
        <v>30</v>
      </c>
      <c r="B533" s="15" t="s">
        <v>329</v>
      </c>
      <c r="C533" s="15">
        <v>5008</v>
      </c>
      <c r="D533" s="15">
        <v>390057</v>
      </c>
      <c r="E533" s="15" t="s">
        <v>430</v>
      </c>
      <c r="F533" s="15">
        <v>274412</v>
      </c>
      <c r="G533" s="15" t="s">
        <v>333</v>
      </c>
      <c r="H533" s="15">
        <v>1456.39</v>
      </c>
      <c r="I533" s="30">
        <v>233.49</v>
      </c>
      <c r="J533" s="30">
        <v>49.7</v>
      </c>
      <c r="K533" s="15">
        <v>3.41</v>
      </c>
      <c r="L533" s="15">
        <v>1</v>
      </c>
      <c r="M533" s="15" t="str">
        <f t="shared" si="16"/>
        <v>comexa suc tepic</v>
      </c>
      <c r="N533" s="15" t="str">
        <f t="shared" si="17"/>
        <v>390057COMEXA SUC TEPIC</v>
      </c>
    </row>
    <row r="534" spans="1:14" x14ac:dyDescent="0.2">
      <c r="A534" s="15">
        <v>30</v>
      </c>
      <c r="B534" s="15" t="s">
        <v>329</v>
      </c>
      <c r="C534" s="15">
        <v>5008</v>
      </c>
      <c r="D534" s="15">
        <v>390058</v>
      </c>
      <c r="E534" s="15" t="s">
        <v>431</v>
      </c>
      <c r="F534" s="15">
        <v>274477</v>
      </c>
      <c r="G534" s="15" t="s">
        <v>339</v>
      </c>
      <c r="H534" s="15">
        <v>1456.39</v>
      </c>
      <c r="I534" s="30">
        <v>233.49</v>
      </c>
      <c r="J534" s="30">
        <v>49.7</v>
      </c>
      <c r="K534" s="15">
        <v>3.41</v>
      </c>
      <c r="L534" s="15">
        <v>1</v>
      </c>
      <c r="M534" s="15" t="str">
        <f t="shared" si="16"/>
        <v>comexa suc mazatlan</v>
      </c>
      <c r="N534" s="15" t="str">
        <f t="shared" si="17"/>
        <v>390058COMEXA SUC MAZATLAN</v>
      </c>
    </row>
    <row r="535" spans="1:14" x14ac:dyDescent="0.2">
      <c r="A535" s="15">
        <v>30</v>
      </c>
      <c r="B535" s="15" t="s">
        <v>329</v>
      </c>
      <c r="C535" s="15">
        <v>5008</v>
      </c>
      <c r="D535" s="15">
        <v>390058</v>
      </c>
      <c r="E535" s="15" t="s">
        <v>431</v>
      </c>
      <c r="F535" s="15">
        <v>274477</v>
      </c>
      <c r="G535" s="15" t="s">
        <v>333</v>
      </c>
      <c r="H535" s="15">
        <v>1456.39</v>
      </c>
      <c r="I535" s="30">
        <v>233.49</v>
      </c>
      <c r="J535" s="30">
        <v>49.7</v>
      </c>
      <c r="K535" s="15">
        <v>3.41</v>
      </c>
      <c r="L535" s="15">
        <v>1</v>
      </c>
      <c r="M535" s="15" t="str">
        <f t="shared" si="16"/>
        <v>comexa suc mazatlan</v>
      </c>
      <c r="N535" s="15" t="str">
        <f t="shared" si="17"/>
        <v>390058COMEXA SUC MAZATLAN</v>
      </c>
    </row>
    <row r="536" spans="1:14" x14ac:dyDescent="0.2">
      <c r="A536" s="15">
        <v>30</v>
      </c>
      <c r="B536" s="15" t="s">
        <v>329</v>
      </c>
      <c r="C536" s="15">
        <v>5008</v>
      </c>
      <c r="D536" s="15">
        <v>390061</v>
      </c>
      <c r="E536" s="15" t="s">
        <v>432</v>
      </c>
      <c r="F536" s="15">
        <v>275083</v>
      </c>
      <c r="G536" s="15" t="s">
        <v>339</v>
      </c>
      <c r="H536" s="15">
        <v>14100.79</v>
      </c>
      <c r="I536" s="30">
        <v>233.49</v>
      </c>
      <c r="J536" s="30">
        <v>49.7</v>
      </c>
      <c r="K536" s="15">
        <v>0.35</v>
      </c>
      <c r="L536" s="15">
        <v>1</v>
      </c>
      <c r="M536" s="15" t="str">
        <f t="shared" si="16"/>
        <v>comexa suc cuernavaca ii</v>
      </c>
      <c r="N536" s="15" t="str">
        <f t="shared" si="17"/>
        <v>390061COMEXA SUC CUERNAVACA II</v>
      </c>
    </row>
    <row r="537" spans="1:14" x14ac:dyDescent="0.2">
      <c r="A537" s="15">
        <v>30</v>
      </c>
      <c r="B537" s="15" t="s">
        <v>329</v>
      </c>
      <c r="C537" s="15">
        <v>5008</v>
      </c>
      <c r="D537" s="15">
        <v>390086</v>
      </c>
      <c r="E537" s="15" t="s">
        <v>437</v>
      </c>
      <c r="F537" s="15">
        <v>274421</v>
      </c>
      <c r="G537" s="15" t="s">
        <v>339</v>
      </c>
      <c r="H537" s="15">
        <v>1306.2</v>
      </c>
      <c r="I537" s="30">
        <v>233.49</v>
      </c>
      <c r="J537" s="30">
        <v>49.7</v>
      </c>
      <c r="K537" s="15">
        <v>3.8</v>
      </c>
      <c r="L537" s="15">
        <v>1</v>
      </c>
      <c r="M537" s="15" t="str">
        <f t="shared" si="16"/>
        <v>comexa suc colima</v>
      </c>
      <c r="N537" s="15" t="str">
        <f t="shared" si="17"/>
        <v>390086COMEXA SUC COLIMA</v>
      </c>
    </row>
    <row r="538" spans="1:14" x14ac:dyDescent="0.2">
      <c r="A538" s="15">
        <v>30</v>
      </c>
      <c r="B538" s="15" t="s">
        <v>329</v>
      </c>
      <c r="C538" s="15">
        <v>5008</v>
      </c>
      <c r="D538" s="15">
        <v>390086</v>
      </c>
      <c r="E538" s="15" t="s">
        <v>437</v>
      </c>
      <c r="F538" s="15">
        <v>274421</v>
      </c>
      <c r="G538" s="15" t="s">
        <v>333</v>
      </c>
      <c r="H538" s="15">
        <v>1306.2</v>
      </c>
      <c r="I538" s="30">
        <v>233.49</v>
      </c>
      <c r="J538" s="30">
        <v>49.7</v>
      </c>
      <c r="K538" s="15">
        <v>3.8</v>
      </c>
      <c r="L538" s="15">
        <v>1</v>
      </c>
      <c r="M538" s="15" t="str">
        <f t="shared" si="16"/>
        <v>comexa suc colima</v>
      </c>
      <c r="N538" s="15" t="str">
        <f t="shared" si="17"/>
        <v>390086COMEXA SUC COLIMA</v>
      </c>
    </row>
    <row r="539" spans="1:14" x14ac:dyDescent="0.2">
      <c r="A539" s="15">
        <v>30</v>
      </c>
      <c r="B539" s="15" t="s">
        <v>329</v>
      </c>
      <c r="C539" s="15">
        <v>5008</v>
      </c>
      <c r="D539" s="15">
        <v>390103</v>
      </c>
      <c r="E539" s="15" t="s">
        <v>438</v>
      </c>
      <c r="F539" s="15">
        <v>275204</v>
      </c>
      <c r="G539" s="15" t="s">
        <v>339</v>
      </c>
      <c r="H539" s="15">
        <v>15935.45</v>
      </c>
      <c r="I539" s="30">
        <v>233.49</v>
      </c>
      <c r="J539" s="30">
        <v>49.7</v>
      </c>
      <c r="K539" s="15">
        <v>0.31</v>
      </c>
      <c r="L539" s="15">
        <v>1</v>
      </c>
      <c r="M539" s="15" t="str">
        <f t="shared" si="16"/>
        <v>comexa suc pachuca</v>
      </c>
      <c r="N539" s="15" t="str">
        <f t="shared" si="17"/>
        <v>390103COMEXA SUC PACHUCA</v>
      </c>
    </row>
    <row r="540" spans="1:14" x14ac:dyDescent="0.2">
      <c r="A540" s="15">
        <v>30</v>
      </c>
      <c r="B540" s="15" t="s">
        <v>329</v>
      </c>
      <c r="C540" s="15">
        <v>5008</v>
      </c>
      <c r="D540" s="15">
        <v>390103</v>
      </c>
      <c r="E540" s="15" t="s">
        <v>438</v>
      </c>
      <c r="F540" s="15">
        <v>275204</v>
      </c>
      <c r="G540" s="15" t="s">
        <v>333</v>
      </c>
      <c r="H540" s="15">
        <v>15935.45</v>
      </c>
      <c r="I540" s="30">
        <v>233.49</v>
      </c>
      <c r="J540" s="30">
        <v>49.7</v>
      </c>
      <c r="K540" s="15">
        <v>0.31</v>
      </c>
      <c r="L540" s="15">
        <v>1</v>
      </c>
      <c r="M540" s="15" t="str">
        <f t="shared" si="16"/>
        <v>comexa suc pachuca</v>
      </c>
      <c r="N540" s="15" t="str">
        <f t="shared" si="17"/>
        <v>390103COMEXA SUC PACHUCA</v>
      </c>
    </row>
    <row r="541" spans="1:14" x14ac:dyDescent="0.2">
      <c r="A541" s="15">
        <v>30</v>
      </c>
      <c r="B541" s="15" t="s">
        <v>329</v>
      </c>
      <c r="C541" s="15">
        <v>5008</v>
      </c>
      <c r="D541" s="15">
        <v>390105</v>
      </c>
      <c r="E541" s="15" t="s">
        <v>440</v>
      </c>
      <c r="F541" s="15">
        <v>274422</v>
      </c>
      <c r="G541" s="15" t="s">
        <v>339</v>
      </c>
      <c r="H541" s="15">
        <v>1456.39</v>
      </c>
      <c r="I541" s="30">
        <v>233.49</v>
      </c>
      <c r="J541" s="30">
        <v>49.7</v>
      </c>
      <c r="K541" s="15">
        <v>3.41</v>
      </c>
      <c r="L541" s="15">
        <v>1</v>
      </c>
      <c r="M541" s="15" t="str">
        <f t="shared" si="16"/>
        <v>comercial mexicana las fuentes</v>
      </c>
      <c r="N541" s="15" t="str">
        <f t="shared" si="17"/>
        <v>390105COMERCIAL MEXICANA LAS FUENTES</v>
      </c>
    </row>
    <row r="542" spans="1:14" x14ac:dyDescent="0.2">
      <c r="A542" s="15">
        <v>30</v>
      </c>
      <c r="B542" s="15" t="s">
        <v>329</v>
      </c>
      <c r="C542" s="15">
        <v>5008</v>
      </c>
      <c r="D542" s="15">
        <v>390105</v>
      </c>
      <c r="E542" s="15" t="s">
        <v>440</v>
      </c>
      <c r="F542" s="15">
        <v>274422</v>
      </c>
      <c r="G542" s="15" t="s">
        <v>333</v>
      </c>
      <c r="H542" s="15">
        <v>1456.39</v>
      </c>
      <c r="I542" s="30">
        <v>233.49</v>
      </c>
      <c r="J542" s="30">
        <v>49.7</v>
      </c>
      <c r="K542" s="15">
        <v>3.41</v>
      </c>
      <c r="L542" s="15">
        <v>1</v>
      </c>
      <c r="M542" s="15" t="str">
        <f t="shared" si="16"/>
        <v>comercial mexicana las fuentes</v>
      </c>
      <c r="N542" s="15" t="str">
        <f t="shared" si="17"/>
        <v>390105COMERCIAL MEXICANA LAS FUENTES</v>
      </c>
    </row>
    <row r="543" spans="1:14" x14ac:dyDescent="0.2">
      <c r="A543" s="15">
        <v>30</v>
      </c>
      <c r="B543" s="15" t="s">
        <v>329</v>
      </c>
      <c r="C543" s="15">
        <v>5008</v>
      </c>
      <c r="D543" s="15">
        <v>390107</v>
      </c>
      <c r="E543" s="15" t="s">
        <v>441</v>
      </c>
      <c r="F543" s="15">
        <v>274423</v>
      </c>
      <c r="G543" s="15" t="s">
        <v>339</v>
      </c>
      <c r="H543" s="15">
        <v>1456.39</v>
      </c>
      <c r="I543" s="30">
        <v>233.49</v>
      </c>
      <c r="J543" s="30">
        <v>49.7</v>
      </c>
      <c r="K543" s="15">
        <v>3.41</v>
      </c>
      <c r="L543" s="15">
        <v>1</v>
      </c>
      <c r="M543" s="15" t="str">
        <f t="shared" si="16"/>
        <v>comexa suc manzanillo</v>
      </c>
      <c r="N543" s="15" t="str">
        <f t="shared" si="17"/>
        <v>390107COMEXA SUC MANZANILLO</v>
      </c>
    </row>
    <row r="544" spans="1:14" x14ac:dyDescent="0.2">
      <c r="A544" s="15">
        <v>30</v>
      </c>
      <c r="B544" s="15" t="s">
        <v>329</v>
      </c>
      <c r="C544" s="15">
        <v>5008</v>
      </c>
      <c r="D544" s="15">
        <v>390107</v>
      </c>
      <c r="E544" s="15" t="s">
        <v>441</v>
      </c>
      <c r="F544" s="15">
        <v>274423</v>
      </c>
      <c r="G544" s="15" t="s">
        <v>333</v>
      </c>
      <c r="H544" s="15">
        <v>1456.39</v>
      </c>
      <c r="I544" s="30">
        <v>233.49</v>
      </c>
      <c r="J544" s="30">
        <v>49.7</v>
      </c>
      <c r="K544" s="15">
        <v>3.41</v>
      </c>
      <c r="L544" s="15">
        <v>1</v>
      </c>
      <c r="M544" s="15" t="str">
        <f t="shared" si="16"/>
        <v>comexa suc manzanillo</v>
      </c>
      <c r="N544" s="15" t="str">
        <f t="shared" si="17"/>
        <v>390107COMEXA SUC MANZANILLO</v>
      </c>
    </row>
    <row r="545" spans="1:14" x14ac:dyDescent="0.2">
      <c r="A545" s="15">
        <v>30</v>
      </c>
      <c r="B545" s="15" t="s">
        <v>329</v>
      </c>
      <c r="C545" s="15">
        <v>5008</v>
      </c>
      <c r="D545" s="15">
        <v>390133</v>
      </c>
      <c r="E545" s="15" t="s">
        <v>442</v>
      </c>
      <c r="F545" s="15">
        <v>274524</v>
      </c>
      <c r="G545" s="15" t="s">
        <v>339</v>
      </c>
      <c r="H545" s="15">
        <v>1456.39</v>
      </c>
      <c r="I545" s="30">
        <v>233.49</v>
      </c>
      <c r="J545" s="30">
        <v>49.7</v>
      </c>
      <c r="K545" s="15">
        <v>3.41</v>
      </c>
      <c r="L545" s="15">
        <v>1</v>
      </c>
      <c r="M545" s="15" t="str">
        <f t="shared" si="16"/>
        <v>comexa suc merida</v>
      </c>
      <c r="N545" s="15" t="str">
        <f t="shared" si="17"/>
        <v>390133COMEXA SUC MERIDA</v>
      </c>
    </row>
    <row r="546" spans="1:14" x14ac:dyDescent="0.2">
      <c r="A546" s="15">
        <v>30</v>
      </c>
      <c r="B546" s="15" t="s">
        <v>329</v>
      </c>
      <c r="C546" s="15">
        <v>5008</v>
      </c>
      <c r="D546" s="15">
        <v>390133</v>
      </c>
      <c r="E546" s="15" t="s">
        <v>442</v>
      </c>
      <c r="F546" s="15">
        <v>274524</v>
      </c>
      <c r="G546" s="15" t="s">
        <v>333</v>
      </c>
      <c r="H546" s="15">
        <v>1456.39</v>
      </c>
      <c r="I546" s="30">
        <v>233.49</v>
      </c>
      <c r="J546" s="30">
        <v>49.7</v>
      </c>
      <c r="K546" s="15">
        <v>3.41</v>
      </c>
      <c r="L546" s="15">
        <v>1</v>
      </c>
      <c r="M546" s="15" t="str">
        <f t="shared" si="16"/>
        <v>comexa suc merida</v>
      </c>
      <c r="N546" s="15" t="str">
        <f t="shared" si="17"/>
        <v>390133COMEXA SUC MERIDA</v>
      </c>
    </row>
    <row r="547" spans="1:14" x14ac:dyDescent="0.2">
      <c r="A547" s="15">
        <v>30</v>
      </c>
      <c r="B547" s="15" t="s">
        <v>329</v>
      </c>
      <c r="C547" s="15">
        <v>5008</v>
      </c>
      <c r="D547" s="15">
        <v>390135</v>
      </c>
      <c r="E547" s="15" t="s">
        <v>443</v>
      </c>
      <c r="F547" s="15">
        <v>275771</v>
      </c>
      <c r="G547" s="15" t="s">
        <v>339</v>
      </c>
      <c r="H547" s="15">
        <v>7157.3</v>
      </c>
      <c r="I547" s="30">
        <v>233.49</v>
      </c>
      <c r="J547" s="30">
        <v>49.7</v>
      </c>
      <c r="K547" s="15">
        <v>0.69</v>
      </c>
      <c r="L547" s="15">
        <v>1</v>
      </c>
      <c r="M547" s="15" t="str">
        <f t="shared" si="16"/>
        <v>comexa suc. cuautla ii</v>
      </c>
      <c r="N547" s="15" t="str">
        <f t="shared" si="17"/>
        <v>390135COMEXA SUC. CUAUTLA II</v>
      </c>
    </row>
    <row r="548" spans="1:14" x14ac:dyDescent="0.2">
      <c r="A548" s="15">
        <v>30</v>
      </c>
      <c r="B548" s="15" t="s">
        <v>329</v>
      </c>
      <c r="C548" s="15">
        <v>5008</v>
      </c>
      <c r="D548" s="15">
        <v>390137</v>
      </c>
      <c r="E548" s="15" t="s">
        <v>444</v>
      </c>
      <c r="F548" s="15">
        <v>274841</v>
      </c>
      <c r="G548" s="15" t="s">
        <v>339</v>
      </c>
      <c r="H548" s="15">
        <v>14684.05</v>
      </c>
      <c r="I548" s="30">
        <v>233.49</v>
      </c>
      <c r="J548" s="30">
        <v>49.7</v>
      </c>
      <c r="K548" s="15">
        <v>0.34</v>
      </c>
      <c r="L548" s="15">
        <v>1</v>
      </c>
      <c r="M548" s="15" t="str">
        <f t="shared" si="16"/>
        <v>comexa pabellon bosques</v>
      </c>
      <c r="N548" s="15" t="str">
        <f t="shared" si="17"/>
        <v>390137COMEXA PABELLON BOSQUES</v>
      </c>
    </row>
    <row r="549" spans="1:14" x14ac:dyDescent="0.2">
      <c r="A549" s="15">
        <v>30</v>
      </c>
      <c r="B549" s="15" t="s">
        <v>329</v>
      </c>
      <c r="C549" s="15">
        <v>5008</v>
      </c>
      <c r="D549" s="15">
        <v>392016</v>
      </c>
      <c r="E549" s="15" t="s">
        <v>452</v>
      </c>
      <c r="F549" s="15">
        <v>275224</v>
      </c>
      <c r="G549" s="15" t="s">
        <v>339</v>
      </c>
      <c r="H549" s="15">
        <v>3593.6</v>
      </c>
      <c r="I549" s="30">
        <v>233.49</v>
      </c>
      <c r="J549" s="30">
        <v>49.7</v>
      </c>
      <c r="K549" s="15">
        <v>1.38</v>
      </c>
      <c r="L549" s="15">
        <v>1</v>
      </c>
      <c r="M549" s="15" t="str">
        <f t="shared" si="16"/>
        <v>comexa suc mixcoac</v>
      </c>
      <c r="N549" s="15" t="str">
        <f t="shared" si="17"/>
        <v>392016COMEXA SUC MIXCOAC</v>
      </c>
    </row>
    <row r="550" spans="1:14" x14ac:dyDescent="0.2">
      <c r="A550" s="15">
        <v>30</v>
      </c>
      <c r="B550" s="15" t="s">
        <v>329</v>
      </c>
      <c r="C550" s="15">
        <v>5008</v>
      </c>
      <c r="D550" s="15">
        <v>392025</v>
      </c>
      <c r="E550" s="15" t="s">
        <v>453</v>
      </c>
      <c r="F550" s="15">
        <v>275014</v>
      </c>
      <c r="G550" s="15" t="s">
        <v>339</v>
      </c>
      <c r="H550" s="15">
        <v>2095.84</v>
      </c>
      <c r="I550" s="30">
        <v>233.49</v>
      </c>
      <c r="J550" s="30">
        <v>49.7</v>
      </c>
      <c r="K550" s="15">
        <v>2.37</v>
      </c>
      <c r="L550" s="15">
        <v>1</v>
      </c>
      <c r="M550" s="15" t="str">
        <f t="shared" si="16"/>
        <v>mega comercial san jeronimo</v>
      </c>
      <c r="N550" s="15" t="str">
        <f t="shared" si="17"/>
        <v>392025MEGA COMERCIAL SAN JERONIMO</v>
      </c>
    </row>
    <row r="551" spans="1:14" x14ac:dyDescent="0.2">
      <c r="A551" s="15">
        <v>30</v>
      </c>
      <c r="B551" s="15" t="s">
        <v>329</v>
      </c>
      <c r="C551" s="15">
        <v>5008</v>
      </c>
      <c r="D551" s="15">
        <v>392025</v>
      </c>
      <c r="E551" s="15" t="s">
        <v>453</v>
      </c>
      <c r="F551" s="15">
        <v>275014</v>
      </c>
      <c r="G551" s="15" t="s">
        <v>333</v>
      </c>
      <c r="H551" s="15">
        <v>2095.84</v>
      </c>
      <c r="I551" s="30">
        <v>233.49</v>
      </c>
      <c r="J551" s="30">
        <v>49.7</v>
      </c>
      <c r="K551" s="15">
        <v>2.37</v>
      </c>
      <c r="L551" s="15">
        <v>1</v>
      </c>
      <c r="M551" s="15" t="str">
        <f t="shared" si="16"/>
        <v>mega comercial san jeronimo</v>
      </c>
      <c r="N551" s="15" t="str">
        <f t="shared" si="17"/>
        <v>392025MEGA COMERCIAL SAN JERONIMO</v>
      </c>
    </row>
    <row r="552" spans="1:14" x14ac:dyDescent="0.2">
      <c r="A552" s="15">
        <v>30</v>
      </c>
      <c r="B552" s="15" t="s">
        <v>329</v>
      </c>
      <c r="C552" s="15">
        <v>5008</v>
      </c>
      <c r="D552" s="15">
        <v>392131</v>
      </c>
      <c r="E552" s="15" t="s">
        <v>454</v>
      </c>
      <c r="F552" s="15">
        <v>275206</v>
      </c>
      <c r="G552" s="15" t="s">
        <v>339</v>
      </c>
      <c r="H552" s="15">
        <v>12087.68</v>
      </c>
      <c r="I552" s="30">
        <v>233.49</v>
      </c>
      <c r="J552" s="30">
        <v>49.7</v>
      </c>
      <c r="K552" s="15">
        <v>0.41</v>
      </c>
      <c r="L552" s="15">
        <v>1</v>
      </c>
      <c r="M552" s="15" t="str">
        <f t="shared" si="16"/>
        <v>mega comexa pza olivar d.l.p.</v>
      </c>
      <c r="N552" s="15" t="str">
        <f t="shared" si="17"/>
        <v>392131MEGA COMEXA PZA OLIVAR D.L.P.</v>
      </c>
    </row>
    <row r="553" spans="1:14" x14ac:dyDescent="0.2">
      <c r="A553" s="15">
        <v>30</v>
      </c>
      <c r="B553" s="15" t="s">
        <v>329</v>
      </c>
      <c r="C553" s="15">
        <v>5008</v>
      </c>
      <c r="D553" s="15">
        <v>392163</v>
      </c>
      <c r="E553" s="15" t="s">
        <v>456</v>
      </c>
      <c r="F553" s="15">
        <v>275081</v>
      </c>
      <c r="G553" s="15" t="s">
        <v>333</v>
      </c>
      <c r="H553" s="15">
        <v>14991.33</v>
      </c>
      <c r="I553" s="30">
        <v>233.49</v>
      </c>
      <c r="J553" s="30">
        <v>49.7</v>
      </c>
      <c r="K553" s="15">
        <v>0.33</v>
      </c>
      <c r="L553" s="15">
        <v>1</v>
      </c>
      <c r="M553" s="15" t="str">
        <f t="shared" si="16"/>
        <v>mega cuernavaca suc. 163</v>
      </c>
      <c r="N553" s="15" t="str">
        <f t="shared" si="17"/>
        <v>392163MEGA CUERNAVACA SUC. 163</v>
      </c>
    </row>
    <row r="554" spans="1:14" x14ac:dyDescent="0.2">
      <c r="A554" s="15">
        <v>30</v>
      </c>
      <c r="B554" s="15" t="s">
        <v>329</v>
      </c>
      <c r="C554" s="15">
        <v>5008</v>
      </c>
      <c r="D554" s="15">
        <v>393108</v>
      </c>
      <c r="E554" s="15" t="s">
        <v>459</v>
      </c>
      <c r="F554" s="15">
        <v>275232</v>
      </c>
      <c r="G554" s="15" t="s">
        <v>333</v>
      </c>
      <c r="H554" s="15">
        <v>8331.5</v>
      </c>
      <c r="I554" s="30">
        <v>233.49</v>
      </c>
      <c r="J554" s="30">
        <v>49.7</v>
      </c>
      <c r="K554" s="15">
        <v>0.6</v>
      </c>
      <c r="L554" s="15">
        <v>1</v>
      </c>
      <c r="M554" s="15" t="str">
        <f t="shared" si="16"/>
        <v>bodega comexa suc cuautepec</v>
      </c>
      <c r="N554" s="15" t="str">
        <f t="shared" si="17"/>
        <v>393108BODEGA COMEXA SUC CUAUTEPEC</v>
      </c>
    </row>
    <row r="555" spans="1:14" x14ac:dyDescent="0.2">
      <c r="A555" s="15">
        <v>30</v>
      </c>
      <c r="B555" s="15" t="s">
        <v>329</v>
      </c>
      <c r="C555" s="15">
        <v>5008</v>
      </c>
      <c r="D555" s="15">
        <v>390000</v>
      </c>
      <c r="E555" s="15" t="s">
        <v>414</v>
      </c>
      <c r="F555" s="15">
        <v>274685</v>
      </c>
      <c r="G555" s="15" t="s">
        <v>339</v>
      </c>
      <c r="H555" s="15">
        <v>20033.16</v>
      </c>
      <c r="I555" s="30">
        <v>233.5</v>
      </c>
      <c r="J555" s="30">
        <v>41.21</v>
      </c>
      <c r="K555" s="15">
        <v>0.21</v>
      </c>
      <c r="L555" s="15">
        <v>1</v>
      </c>
      <c r="M555" s="15" t="str">
        <f t="shared" si="16"/>
        <v>comercial mexicana s.a.de c.v.</v>
      </c>
      <c r="N555" s="15" t="str">
        <f t="shared" si="17"/>
        <v>390000COMERCIAL MEXICANA S.A.DE C.V.</v>
      </c>
    </row>
    <row r="556" spans="1:14" x14ac:dyDescent="0.2">
      <c r="A556" s="15">
        <v>30</v>
      </c>
      <c r="B556" s="15" t="s">
        <v>329</v>
      </c>
      <c r="C556" s="15">
        <v>5008</v>
      </c>
      <c r="D556" s="15">
        <v>390000</v>
      </c>
      <c r="E556" s="15" t="s">
        <v>414</v>
      </c>
      <c r="F556" s="15">
        <v>274796</v>
      </c>
      <c r="G556" s="15" t="s">
        <v>339</v>
      </c>
      <c r="H556" s="15">
        <v>1233.3900000000001</v>
      </c>
      <c r="I556" s="30">
        <v>233.5</v>
      </c>
      <c r="J556" s="30">
        <v>41.21</v>
      </c>
      <c r="K556" s="15">
        <v>3.34</v>
      </c>
      <c r="L556" s="15">
        <v>1</v>
      </c>
      <c r="M556" s="15" t="str">
        <f t="shared" si="16"/>
        <v>comercial mexicana s.a.de c.v.</v>
      </c>
      <c r="N556" s="15" t="str">
        <f t="shared" si="17"/>
        <v>390000COMERCIAL MEXICANA S.A.DE C.V.</v>
      </c>
    </row>
    <row r="557" spans="1:14" x14ac:dyDescent="0.2">
      <c r="A557" s="15">
        <v>30</v>
      </c>
      <c r="B557" s="15" t="s">
        <v>329</v>
      </c>
      <c r="C557" s="15">
        <v>5008</v>
      </c>
      <c r="D557" s="15">
        <v>390000</v>
      </c>
      <c r="E557" s="15" t="s">
        <v>414</v>
      </c>
      <c r="F557" s="15">
        <v>274796</v>
      </c>
      <c r="G557" s="15" t="s">
        <v>333</v>
      </c>
      <c r="H557" s="15">
        <v>1233.3900000000001</v>
      </c>
      <c r="I557" s="30">
        <v>233.5</v>
      </c>
      <c r="J557" s="30">
        <v>41.21</v>
      </c>
      <c r="K557" s="15">
        <v>3.34</v>
      </c>
      <c r="L557" s="15">
        <v>1</v>
      </c>
      <c r="M557" s="15" t="str">
        <f t="shared" si="16"/>
        <v>comercial mexicana s.a.de c.v.</v>
      </c>
      <c r="N557" s="15" t="str">
        <f t="shared" si="17"/>
        <v>390000COMERCIAL MEXICANA S.A.DE C.V.</v>
      </c>
    </row>
    <row r="558" spans="1:14" x14ac:dyDescent="0.2">
      <c r="A558" s="15">
        <v>30</v>
      </c>
      <c r="B558" s="15" t="s">
        <v>329</v>
      </c>
      <c r="C558" s="15">
        <v>5008</v>
      </c>
      <c r="D558" s="15">
        <v>390000</v>
      </c>
      <c r="E558" s="15" t="s">
        <v>414</v>
      </c>
      <c r="F558" s="15">
        <v>274831</v>
      </c>
      <c r="G558" s="15" t="s">
        <v>339</v>
      </c>
      <c r="H558" s="15">
        <v>4102.8100000000004</v>
      </c>
      <c r="I558" s="30">
        <v>233.5</v>
      </c>
      <c r="J558" s="30">
        <v>41.21</v>
      </c>
      <c r="K558" s="15">
        <v>1</v>
      </c>
      <c r="L558" s="15">
        <v>1</v>
      </c>
      <c r="M558" s="15" t="str">
        <f t="shared" si="16"/>
        <v>comercial mexicana s.a.de c.v.</v>
      </c>
      <c r="N558" s="15" t="str">
        <f t="shared" si="17"/>
        <v>390000COMERCIAL MEXICANA S.A.DE C.V.</v>
      </c>
    </row>
    <row r="559" spans="1:14" x14ac:dyDescent="0.2">
      <c r="A559" s="15">
        <v>30</v>
      </c>
      <c r="B559" s="15" t="s">
        <v>329</v>
      </c>
      <c r="C559" s="15">
        <v>5008</v>
      </c>
      <c r="D559" s="15">
        <v>390000</v>
      </c>
      <c r="E559" s="15" t="s">
        <v>414</v>
      </c>
      <c r="F559" s="15">
        <v>274831</v>
      </c>
      <c r="G559" s="15" t="s">
        <v>333</v>
      </c>
      <c r="H559" s="15">
        <v>4102.8100000000004</v>
      </c>
      <c r="I559" s="30">
        <v>233.5</v>
      </c>
      <c r="J559" s="30">
        <v>41.21</v>
      </c>
      <c r="K559" s="15">
        <v>1</v>
      </c>
      <c r="L559" s="15">
        <v>1</v>
      </c>
      <c r="M559" s="15" t="str">
        <f t="shared" si="16"/>
        <v>comercial mexicana s.a.de c.v.</v>
      </c>
      <c r="N559" s="15" t="str">
        <f t="shared" si="17"/>
        <v>390000COMERCIAL MEXICANA S.A.DE C.V.</v>
      </c>
    </row>
    <row r="560" spans="1:14" x14ac:dyDescent="0.2">
      <c r="A560" s="15">
        <v>30</v>
      </c>
      <c r="B560" s="15" t="s">
        <v>329</v>
      </c>
      <c r="C560" s="15">
        <v>5008</v>
      </c>
      <c r="D560" s="15">
        <v>390000</v>
      </c>
      <c r="E560" s="15" t="s">
        <v>414</v>
      </c>
      <c r="F560" s="15">
        <v>274833</v>
      </c>
      <c r="G560" s="15" t="s">
        <v>339</v>
      </c>
      <c r="H560" s="15">
        <v>1233.3900000000001</v>
      </c>
      <c r="I560" s="30">
        <v>233.5</v>
      </c>
      <c r="J560" s="30">
        <v>41.21</v>
      </c>
      <c r="K560" s="15">
        <v>3.34</v>
      </c>
      <c r="L560" s="15">
        <v>1</v>
      </c>
      <c r="M560" s="15" t="str">
        <f t="shared" si="16"/>
        <v>comercial mexicana s.a.de c.v.</v>
      </c>
      <c r="N560" s="15" t="str">
        <f t="shared" si="17"/>
        <v>390000COMERCIAL MEXICANA S.A.DE C.V.</v>
      </c>
    </row>
    <row r="561" spans="1:14" x14ac:dyDescent="0.2">
      <c r="A561" s="15">
        <v>30</v>
      </c>
      <c r="B561" s="15" t="s">
        <v>329</v>
      </c>
      <c r="C561" s="15">
        <v>5008</v>
      </c>
      <c r="D561" s="15">
        <v>390000</v>
      </c>
      <c r="E561" s="15" t="s">
        <v>414</v>
      </c>
      <c r="F561" s="15">
        <v>274833</v>
      </c>
      <c r="G561" s="15" t="s">
        <v>333</v>
      </c>
      <c r="H561" s="15">
        <v>1233.3900000000001</v>
      </c>
      <c r="I561" s="30">
        <v>233.5</v>
      </c>
      <c r="J561" s="30">
        <v>41.21</v>
      </c>
      <c r="K561" s="15">
        <v>3.34</v>
      </c>
      <c r="L561" s="15">
        <v>1</v>
      </c>
      <c r="M561" s="15" t="str">
        <f t="shared" si="16"/>
        <v>comercial mexicana s.a.de c.v.</v>
      </c>
      <c r="N561" s="15" t="str">
        <f t="shared" si="17"/>
        <v>390000COMERCIAL MEXICANA S.A.DE C.V.</v>
      </c>
    </row>
    <row r="562" spans="1:14" x14ac:dyDescent="0.2">
      <c r="A562" s="15">
        <v>30</v>
      </c>
      <c r="B562" s="15" t="s">
        <v>329</v>
      </c>
      <c r="C562" s="15">
        <v>5008</v>
      </c>
      <c r="D562" s="15">
        <v>390000</v>
      </c>
      <c r="E562" s="15" t="s">
        <v>414</v>
      </c>
      <c r="F562" s="15">
        <v>274861</v>
      </c>
      <c r="G562" s="15" t="s">
        <v>339</v>
      </c>
      <c r="H562" s="15">
        <v>1233.3900000000001</v>
      </c>
      <c r="I562" s="30">
        <v>233.5</v>
      </c>
      <c r="J562" s="30">
        <v>41.21</v>
      </c>
      <c r="K562" s="15">
        <v>3.34</v>
      </c>
      <c r="L562" s="15">
        <v>1</v>
      </c>
      <c r="M562" s="15" t="str">
        <f t="shared" si="16"/>
        <v>comercial mexicana s.a.de c.v.</v>
      </c>
      <c r="N562" s="15" t="str">
        <f t="shared" si="17"/>
        <v>390000COMERCIAL MEXICANA S.A.DE C.V.</v>
      </c>
    </row>
    <row r="563" spans="1:14" x14ac:dyDescent="0.2">
      <c r="A563" s="15">
        <v>30</v>
      </c>
      <c r="B563" s="15" t="s">
        <v>329</v>
      </c>
      <c r="C563" s="15">
        <v>5008</v>
      </c>
      <c r="D563" s="15">
        <v>390000</v>
      </c>
      <c r="E563" s="15" t="s">
        <v>414</v>
      </c>
      <c r="F563" s="15">
        <v>274861</v>
      </c>
      <c r="G563" s="15" t="s">
        <v>333</v>
      </c>
      <c r="H563" s="15">
        <v>1233.3900000000001</v>
      </c>
      <c r="I563" s="30">
        <v>233.5</v>
      </c>
      <c r="J563" s="30">
        <v>41.21</v>
      </c>
      <c r="K563" s="15">
        <v>3.34</v>
      </c>
      <c r="L563" s="15">
        <v>1</v>
      </c>
      <c r="M563" s="15" t="str">
        <f t="shared" si="16"/>
        <v>comercial mexicana s.a.de c.v.</v>
      </c>
      <c r="N563" s="15" t="str">
        <f t="shared" si="17"/>
        <v>390000COMERCIAL MEXICANA S.A.DE C.V.</v>
      </c>
    </row>
    <row r="564" spans="1:14" x14ac:dyDescent="0.2">
      <c r="A564" s="15">
        <v>30</v>
      </c>
      <c r="B564" s="15" t="s">
        <v>329</v>
      </c>
      <c r="C564" s="15">
        <v>5008</v>
      </c>
      <c r="D564" s="15">
        <v>390000</v>
      </c>
      <c r="E564" s="15" t="s">
        <v>414</v>
      </c>
      <c r="F564" s="15">
        <v>274887</v>
      </c>
      <c r="G564" s="15" t="s">
        <v>339</v>
      </c>
      <c r="H564" s="15">
        <v>1233.3900000000001</v>
      </c>
      <c r="I564" s="30">
        <v>233.5</v>
      </c>
      <c r="J564" s="30">
        <v>41.21</v>
      </c>
      <c r="K564" s="15">
        <v>3.34</v>
      </c>
      <c r="L564" s="15">
        <v>1</v>
      </c>
      <c r="M564" s="15" t="str">
        <f t="shared" si="16"/>
        <v>comercial mexicana s.a.de c.v.</v>
      </c>
      <c r="N564" s="15" t="str">
        <f t="shared" si="17"/>
        <v>390000COMERCIAL MEXICANA S.A.DE C.V.</v>
      </c>
    </row>
    <row r="565" spans="1:14" x14ac:dyDescent="0.2">
      <c r="A565" s="15">
        <v>30</v>
      </c>
      <c r="B565" s="15" t="s">
        <v>329</v>
      </c>
      <c r="C565" s="15">
        <v>5008</v>
      </c>
      <c r="D565" s="15">
        <v>390000</v>
      </c>
      <c r="E565" s="15" t="s">
        <v>414</v>
      </c>
      <c r="F565" s="15">
        <v>274887</v>
      </c>
      <c r="G565" s="15" t="s">
        <v>333</v>
      </c>
      <c r="H565" s="15">
        <v>1233.3900000000001</v>
      </c>
      <c r="I565" s="30">
        <v>233.5</v>
      </c>
      <c r="J565" s="30">
        <v>41.21</v>
      </c>
      <c r="K565" s="15">
        <v>3.34</v>
      </c>
      <c r="L565" s="15">
        <v>1</v>
      </c>
      <c r="M565" s="15" t="str">
        <f t="shared" si="16"/>
        <v>comercial mexicana s.a.de c.v.</v>
      </c>
      <c r="N565" s="15" t="str">
        <f t="shared" si="17"/>
        <v>390000COMERCIAL MEXICANA S.A.DE C.V.</v>
      </c>
    </row>
    <row r="566" spans="1:14" x14ac:dyDescent="0.2">
      <c r="A566" s="15">
        <v>30</v>
      </c>
      <c r="B566" s="15" t="s">
        <v>329</v>
      </c>
      <c r="C566" s="15">
        <v>5008</v>
      </c>
      <c r="D566" s="15">
        <v>390000</v>
      </c>
      <c r="E566" s="15" t="s">
        <v>414</v>
      </c>
      <c r="F566" s="15">
        <v>274922</v>
      </c>
      <c r="G566" s="15" t="s">
        <v>339</v>
      </c>
      <c r="H566" s="15">
        <v>907.84</v>
      </c>
      <c r="I566" s="30">
        <v>233.5</v>
      </c>
      <c r="J566" s="30">
        <v>41.21</v>
      </c>
      <c r="K566" s="15">
        <v>4.54</v>
      </c>
      <c r="L566" s="15">
        <v>1</v>
      </c>
      <c r="M566" s="15" t="str">
        <f t="shared" si="16"/>
        <v>comercial mexicana s.a.de c.v.</v>
      </c>
      <c r="N566" s="15" t="str">
        <f t="shared" si="17"/>
        <v>390000COMERCIAL MEXICANA S.A.DE C.V.</v>
      </c>
    </row>
    <row r="567" spans="1:14" x14ac:dyDescent="0.2">
      <c r="A567" s="15">
        <v>30</v>
      </c>
      <c r="B567" s="15" t="s">
        <v>329</v>
      </c>
      <c r="C567" s="15">
        <v>5008</v>
      </c>
      <c r="D567" s="15">
        <v>390000</v>
      </c>
      <c r="E567" s="15" t="s">
        <v>414</v>
      </c>
      <c r="F567" s="15">
        <v>274922</v>
      </c>
      <c r="G567" s="15" t="s">
        <v>333</v>
      </c>
      <c r="H567" s="15">
        <v>907.84</v>
      </c>
      <c r="I567" s="30">
        <v>233.5</v>
      </c>
      <c r="J567" s="30">
        <v>41.21</v>
      </c>
      <c r="K567" s="15">
        <v>4.54</v>
      </c>
      <c r="L567" s="15">
        <v>1</v>
      </c>
      <c r="M567" s="15" t="str">
        <f t="shared" si="16"/>
        <v>comercial mexicana s.a.de c.v.</v>
      </c>
      <c r="N567" s="15" t="str">
        <f t="shared" si="17"/>
        <v>390000COMERCIAL MEXICANA S.A.DE C.V.</v>
      </c>
    </row>
    <row r="568" spans="1:14" x14ac:dyDescent="0.2">
      <c r="A568" s="15">
        <v>30</v>
      </c>
      <c r="B568" s="15" t="s">
        <v>329</v>
      </c>
      <c r="C568" s="15">
        <v>5008</v>
      </c>
      <c r="D568" s="15">
        <v>390000</v>
      </c>
      <c r="E568" s="15" t="s">
        <v>414</v>
      </c>
      <c r="F568" s="15">
        <v>274923</v>
      </c>
      <c r="G568" s="15" t="s">
        <v>339</v>
      </c>
      <c r="H568" s="15">
        <v>1233.3900000000001</v>
      </c>
      <c r="I568" s="30">
        <v>233.5</v>
      </c>
      <c r="J568" s="30">
        <v>41.21</v>
      </c>
      <c r="K568" s="15">
        <v>3.34</v>
      </c>
      <c r="L568" s="15">
        <v>1</v>
      </c>
      <c r="M568" s="15" t="str">
        <f t="shared" si="16"/>
        <v>comercial mexicana s.a.de c.v.</v>
      </c>
      <c r="N568" s="15" t="str">
        <f t="shared" si="17"/>
        <v>390000COMERCIAL MEXICANA S.A.DE C.V.</v>
      </c>
    </row>
    <row r="569" spans="1:14" x14ac:dyDescent="0.2">
      <c r="A569" s="15">
        <v>30</v>
      </c>
      <c r="B569" s="15" t="s">
        <v>329</v>
      </c>
      <c r="C569" s="15">
        <v>5008</v>
      </c>
      <c r="D569" s="15">
        <v>390000</v>
      </c>
      <c r="E569" s="15" t="s">
        <v>414</v>
      </c>
      <c r="F569" s="15">
        <v>274923</v>
      </c>
      <c r="G569" s="15" t="s">
        <v>333</v>
      </c>
      <c r="H569" s="15">
        <v>1233.3900000000001</v>
      </c>
      <c r="I569" s="30">
        <v>233.5</v>
      </c>
      <c r="J569" s="30">
        <v>41.21</v>
      </c>
      <c r="K569" s="15">
        <v>3.34</v>
      </c>
      <c r="L569" s="15">
        <v>1</v>
      </c>
      <c r="M569" s="15" t="str">
        <f t="shared" si="16"/>
        <v>comercial mexicana s.a.de c.v.</v>
      </c>
      <c r="N569" s="15" t="str">
        <f t="shared" si="17"/>
        <v>390000COMERCIAL MEXICANA S.A.DE C.V.</v>
      </c>
    </row>
    <row r="570" spans="1:14" x14ac:dyDescent="0.2">
      <c r="A570" s="15">
        <v>30</v>
      </c>
      <c r="B570" s="15" t="s">
        <v>329</v>
      </c>
      <c r="C570" s="15">
        <v>5008</v>
      </c>
      <c r="D570" s="15">
        <v>390000</v>
      </c>
      <c r="E570" s="15" t="s">
        <v>414</v>
      </c>
      <c r="F570" s="15">
        <v>274928</v>
      </c>
      <c r="G570" s="15" t="s">
        <v>339</v>
      </c>
      <c r="H570" s="15">
        <v>1233.3900000000001</v>
      </c>
      <c r="I570" s="30">
        <v>233.5</v>
      </c>
      <c r="J570" s="30">
        <v>41.21</v>
      </c>
      <c r="K570" s="15">
        <v>3.34</v>
      </c>
      <c r="L570" s="15">
        <v>1</v>
      </c>
      <c r="M570" s="15" t="str">
        <f t="shared" si="16"/>
        <v>comercial mexicana s.a.de c.v.</v>
      </c>
      <c r="N570" s="15" t="str">
        <f t="shared" si="17"/>
        <v>390000COMERCIAL MEXICANA S.A.DE C.V.</v>
      </c>
    </row>
    <row r="571" spans="1:14" x14ac:dyDescent="0.2">
      <c r="A571" s="15">
        <v>30</v>
      </c>
      <c r="B571" s="15" t="s">
        <v>329</v>
      </c>
      <c r="C571" s="15">
        <v>5008</v>
      </c>
      <c r="D571" s="15">
        <v>390000</v>
      </c>
      <c r="E571" s="15" t="s">
        <v>414</v>
      </c>
      <c r="F571" s="15">
        <v>274928</v>
      </c>
      <c r="G571" s="15" t="s">
        <v>333</v>
      </c>
      <c r="H571" s="15">
        <v>1233.3900000000001</v>
      </c>
      <c r="I571" s="30">
        <v>233.5</v>
      </c>
      <c r="J571" s="30">
        <v>41.21</v>
      </c>
      <c r="K571" s="15">
        <v>3.34</v>
      </c>
      <c r="L571" s="15">
        <v>1</v>
      </c>
      <c r="M571" s="15" t="str">
        <f t="shared" si="16"/>
        <v>comercial mexicana s.a.de c.v.</v>
      </c>
      <c r="N571" s="15" t="str">
        <f t="shared" si="17"/>
        <v>390000COMERCIAL MEXICANA S.A.DE C.V.</v>
      </c>
    </row>
    <row r="572" spans="1:14" x14ac:dyDescent="0.2">
      <c r="A572" s="15">
        <v>30</v>
      </c>
      <c r="B572" s="15" t="s">
        <v>329</v>
      </c>
      <c r="C572" s="15">
        <v>5008</v>
      </c>
      <c r="D572" s="15">
        <v>390000</v>
      </c>
      <c r="E572" s="15" t="s">
        <v>414</v>
      </c>
      <c r="F572" s="15">
        <v>274930</v>
      </c>
      <c r="G572" s="15" t="s">
        <v>339</v>
      </c>
      <c r="H572" s="15">
        <v>1233.3900000000001</v>
      </c>
      <c r="I572" s="30">
        <v>233.5</v>
      </c>
      <c r="J572" s="30">
        <v>41.21</v>
      </c>
      <c r="K572" s="15">
        <v>3.34</v>
      </c>
      <c r="L572" s="15">
        <v>1</v>
      </c>
      <c r="M572" s="15" t="str">
        <f t="shared" si="16"/>
        <v>comercial mexicana s.a.de c.v.</v>
      </c>
      <c r="N572" s="15" t="str">
        <f t="shared" si="17"/>
        <v>390000COMERCIAL MEXICANA S.A.DE C.V.</v>
      </c>
    </row>
    <row r="573" spans="1:14" x14ac:dyDescent="0.2">
      <c r="A573" s="15">
        <v>30</v>
      </c>
      <c r="B573" s="15" t="s">
        <v>329</v>
      </c>
      <c r="C573" s="15">
        <v>5008</v>
      </c>
      <c r="D573" s="15">
        <v>390000</v>
      </c>
      <c r="E573" s="15" t="s">
        <v>414</v>
      </c>
      <c r="F573" s="15">
        <v>274930</v>
      </c>
      <c r="G573" s="15" t="s">
        <v>333</v>
      </c>
      <c r="H573" s="15">
        <v>1233.3900000000001</v>
      </c>
      <c r="I573" s="30">
        <v>233.5</v>
      </c>
      <c r="J573" s="30">
        <v>41.21</v>
      </c>
      <c r="K573" s="15">
        <v>3.34</v>
      </c>
      <c r="L573" s="15">
        <v>1</v>
      </c>
      <c r="M573" s="15" t="str">
        <f t="shared" si="16"/>
        <v>comercial mexicana s.a.de c.v.</v>
      </c>
      <c r="N573" s="15" t="str">
        <f t="shared" si="17"/>
        <v>390000COMERCIAL MEXICANA S.A.DE C.V.</v>
      </c>
    </row>
    <row r="574" spans="1:14" x14ac:dyDescent="0.2">
      <c r="A574" s="15">
        <v>30</v>
      </c>
      <c r="B574" s="15" t="s">
        <v>329</v>
      </c>
      <c r="C574" s="15">
        <v>5008</v>
      </c>
      <c r="D574" s="15">
        <v>390000</v>
      </c>
      <c r="E574" s="15" t="s">
        <v>414</v>
      </c>
      <c r="F574" s="15">
        <v>274934</v>
      </c>
      <c r="G574" s="15" t="s">
        <v>339</v>
      </c>
      <c r="H574" s="15">
        <v>1233.3900000000001</v>
      </c>
      <c r="I574" s="30">
        <v>233.5</v>
      </c>
      <c r="J574" s="30">
        <v>41.21</v>
      </c>
      <c r="K574" s="15">
        <v>3.34</v>
      </c>
      <c r="L574" s="15">
        <v>1</v>
      </c>
      <c r="M574" s="15" t="str">
        <f t="shared" si="16"/>
        <v>comercial mexicana s.a.de c.v.</v>
      </c>
      <c r="N574" s="15" t="str">
        <f t="shared" si="17"/>
        <v>390000COMERCIAL MEXICANA S.A.DE C.V.</v>
      </c>
    </row>
    <row r="575" spans="1:14" x14ac:dyDescent="0.2">
      <c r="A575" s="15">
        <v>30</v>
      </c>
      <c r="B575" s="15" t="s">
        <v>329</v>
      </c>
      <c r="C575" s="15">
        <v>5008</v>
      </c>
      <c r="D575" s="15">
        <v>390000</v>
      </c>
      <c r="E575" s="15" t="s">
        <v>414</v>
      </c>
      <c r="F575" s="15">
        <v>274934</v>
      </c>
      <c r="G575" s="15" t="s">
        <v>333</v>
      </c>
      <c r="H575" s="15">
        <v>1233.3900000000001</v>
      </c>
      <c r="I575" s="30">
        <v>233.5</v>
      </c>
      <c r="J575" s="30">
        <v>41.21</v>
      </c>
      <c r="K575" s="15">
        <v>3.34</v>
      </c>
      <c r="L575" s="15">
        <v>1</v>
      </c>
      <c r="M575" s="15" t="str">
        <f t="shared" si="16"/>
        <v>comercial mexicana s.a.de c.v.</v>
      </c>
      <c r="N575" s="15" t="str">
        <f t="shared" si="17"/>
        <v>390000COMERCIAL MEXICANA S.A.DE C.V.</v>
      </c>
    </row>
    <row r="576" spans="1:14" x14ac:dyDescent="0.2">
      <c r="A576" s="15">
        <v>30</v>
      </c>
      <c r="B576" s="15" t="s">
        <v>329</v>
      </c>
      <c r="C576" s="15">
        <v>5008</v>
      </c>
      <c r="D576" s="15">
        <v>390000</v>
      </c>
      <c r="E576" s="15" t="s">
        <v>414</v>
      </c>
      <c r="F576" s="15">
        <v>275067</v>
      </c>
      <c r="G576" s="15" t="s">
        <v>339</v>
      </c>
      <c r="H576" s="15">
        <v>1456.39</v>
      </c>
      <c r="I576" s="30">
        <v>233.5</v>
      </c>
      <c r="J576" s="30">
        <v>41.21</v>
      </c>
      <c r="K576" s="15">
        <v>2.83</v>
      </c>
      <c r="L576" s="15">
        <v>1</v>
      </c>
      <c r="M576" s="15" t="str">
        <f t="shared" si="16"/>
        <v>comercial mexicana s.a.de c.v.</v>
      </c>
      <c r="N576" s="15" t="str">
        <f t="shared" si="17"/>
        <v>390000COMERCIAL MEXICANA S.A.DE C.V.</v>
      </c>
    </row>
    <row r="577" spans="1:14" x14ac:dyDescent="0.2">
      <c r="A577" s="15">
        <v>30</v>
      </c>
      <c r="B577" s="15" t="s">
        <v>329</v>
      </c>
      <c r="C577" s="15">
        <v>5008</v>
      </c>
      <c r="D577" s="15">
        <v>390000</v>
      </c>
      <c r="E577" s="15" t="s">
        <v>414</v>
      </c>
      <c r="F577" s="15">
        <v>275067</v>
      </c>
      <c r="G577" s="15" t="s">
        <v>333</v>
      </c>
      <c r="H577" s="15">
        <v>1456.39</v>
      </c>
      <c r="I577" s="30">
        <v>233.5</v>
      </c>
      <c r="J577" s="30">
        <v>41.21</v>
      </c>
      <c r="K577" s="15">
        <v>2.83</v>
      </c>
      <c r="L577" s="15">
        <v>1</v>
      </c>
      <c r="M577" s="15" t="str">
        <f t="shared" si="16"/>
        <v>comercial mexicana s.a.de c.v.</v>
      </c>
      <c r="N577" s="15" t="str">
        <f t="shared" si="17"/>
        <v>390000COMERCIAL MEXICANA S.A.DE C.V.</v>
      </c>
    </row>
    <row r="578" spans="1:14" x14ac:dyDescent="0.2">
      <c r="A578" s="15">
        <v>30</v>
      </c>
      <c r="B578" s="15" t="s">
        <v>329</v>
      </c>
      <c r="C578" s="15">
        <v>5008</v>
      </c>
      <c r="D578" s="15">
        <v>390000</v>
      </c>
      <c r="E578" s="15" t="s">
        <v>414</v>
      </c>
      <c r="F578" s="15">
        <v>275106</v>
      </c>
      <c r="G578" s="15" t="s">
        <v>339</v>
      </c>
      <c r="H578" s="15">
        <v>1233.3900000000001</v>
      </c>
      <c r="I578" s="30">
        <v>233.5</v>
      </c>
      <c r="J578" s="30">
        <v>41.21</v>
      </c>
      <c r="K578" s="15">
        <v>3.34</v>
      </c>
      <c r="L578" s="15">
        <v>1</v>
      </c>
      <c r="M578" s="15" t="str">
        <f t="shared" si="16"/>
        <v>comercial mexicana s.a.de c.v.</v>
      </c>
      <c r="N578" s="15" t="str">
        <f t="shared" si="17"/>
        <v>390000COMERCIAL MEXICANA S.A.DE C.V.</v>
      </c>
    </row>
    <row r="579" spans="1:14" x14ac:dyDescent="0.2">
      <c r="A579" s="15">
        <v>30</v>
      </c>
      <c r="B579" s="15" t="s">
        <v>329</v>
      </c>
      <c r="C579" s="15">
        <v>5008</v>
      </c>
      <c r="D579" s="15">
        <v>390000</v>
      </c>
      <c r="E579" s="15" t="s">
        <v>414</v>
      </c>
      <c r="F579" s="15">
        <v>275106</v>
      </c>
      <c r="G579" s="15" t="s">
        <v>333</v>
      </c>
      <c r="H579" s="15">
        <v>1233.3900000000001</v>
      </c>
      <c r="I579" s="30">
        <v>233.5</v>
      </c>
      <c r="J579" s="30">
        <v>41.21</v>
      </c>
      <c r="K579" s="15">
        <v>3.34</v>
      </c>
      <c r="L579" s="15">
        <v>1</v>
      </c>
      <c r="M579" s="15" t="str">
        <f t="shared" si="16"/>
        <v>comercial mexicana s.a.de c.v.</v>
      </c>
      <c r="N579" s="15" t="str">
        <f t="shared" si="17"/>
        <v>390000COMERCIAL MEXICANA S.A.DE C.V.</v>
      </c>
    </row>
    <row r="580" spans="1:14" x14ac:dyDescent="0.2">
      <c r="A580" s="15">
        <v>30</v>
      </c>
      <c r="B580" s="15" t="s">
        <v>329</v>
      </c>
      <c r="C580" s="15">
        <v>5008</v>
      </c>
      <c r="D580" s="15">
        <v>390000</v>
      </c>
      <c r="E580" s="15" t="s">
        <v>414</v>
      </c>
      <c r="F580" s="15">
        <v>275124</v>
      </c>
      <c r="G580" s="15" t="s">
        <v>339</v>
      </c>
      <c r="H580" s="15">
        <v>1233.3900000000001</v>
      </c>
      <c r="I580" s="30">
        <v>233.5</v>
      </c>
      <c r="J580" s="30">
        <v>41.21</v>
      </c>
      <c r="K580" s="15">
        <v>3.34</v>
      </c>
      <c r="L580" s="15">
        <v>1</v>
      </c>
      <c r="M580" s="15" t="str">
        <f t="shared" si="16"/>
        <v>comercial mexicana s.a.de c.v.</v>
      </c>
      <c r="N580" s="15" t="str">
        <f t="shared" si="17"/>
        <v>390000COMERCIAL MEXICANA S.A.DE C.V.</v>
      </c>
    </row>
    <row r="581" spans="1:14" x14ac:dyDescent="0.2">
      <c r="A581" s="15">
        <v>30</v>
      </c>
      <c r="B581" s="15" t="s">
        <v>329</v>
      </c>
      <c r="C581" s="15">
        <v>5008</v>
      </c>
      <c r="D581" s="15">
        <v>390000</v>
      </c>
      <c r="E581" s="15" t="s">
        <v>414</v>
      </c>
      <c r="F581" s="15">
        <v>275124</v>
      </c>
      <c r="G581" s="15" t="s">
        <v>333</v>
      </c>
      <c r="H581" s="15">
        <v>1233.3900000000001</v>
      </c>
      <c r="I581" s="30">
        <v>233.5</v>
      </c>
      <c r="J581" s="30">
        <v>41.21</v>
      </c>
      <c r="K581" s="15">
        <v>3.34</v>
      </c>
      <c r="L581" s="15">
        <v>1</v>
      </c>
      <c r="M581" s="15" t="str">
        <f t="shared" si="16"/>
        <v>comercial mexicana s.a.de c.v.</v>
      </c>
      <c r="N581" s="15" t="str">
        <f t="shared" si="17"/>
        <v>390000COMERCIAL MEXICANA S.A.DE C.V.</v>
      </c>
    </row>
    <row r="582" spans="1:14" x14ac:dyDescent="0.2">
      <c r="A582" s="15">
        <v>30</v>
      </c>
      <c r="B582" s="15" t="s">
        <v>329</v>
      </c>
      <c r="C582" s="15">
        <v>5008</v>
      </c>
      <c r="D582" s="15">
        <v>390000</v>
      </c>
      <c r="E582" s="15" t="s">
        <v>414</v>
      </c>
      <c r="F582" s="15">
        <v>275843</v>
      </c>
      <c r="G582" s="15" t="s">
        <v>339</v>
      </c>
      <c r="H582" s="15">
        <v>1187.8699999999999</v>
      </c>
      <c r="I582" s="30">
        <v>233.5</v>
      </c>
      <c r="J582" s="30">
        <v>41.21</v>
      </c>
      <c r="K582" s="15">
        <v>3.47</v>
      </c>
      <c r="L582" s="15">
        <v>1</v>
      </c>
      <c r="M582" s="15" t="str">
        <f t="shared" si="16"/>
        <v>comercial mexicana s.a.de c.v.</v>
      </c>
      <c r="N582" s="15" t="str">
        <f t="shared" si="17"/>
        <v>390000COMERCIAL MEXICANA S.A.DE C.V.</v>
      </c>
    </row>
    <row r="583" spans="1:14" x14ac:dyDescent="0.2">
      <c r="A583" s="15">
        <v>30</v>
      </c>
      <c r="B583" s="15" t="s">
        <v>329</v>
      </c>
      <c r="C583" s="15">
        <v>5008</v>
      </c>
      <c r="D583" s="15">
        <v>388000</v>
      </c>
      <c r="E583" s="15" t="s">
        <v>409</v>
      </c>
      <c r="F583" s="15">
        <v>276144</v>
      </c>
      <c r="G583" s="15" t="s">
        <v>333</v>
      </c>
      <c r="H583" s="15">
        <v>3415.91</v>
      </c>
      <c r="I583" s="30">
        <v>235.17</v>
      </c>
      <c r="J583" s="30">
        <v>41.5</v>
      </c>
      <c r="K583" s="15">
        <v>1.21</v>
      </c>
      <c r="L583" s="15">
        <v>1</v>
      </c>
      <c r="M583" s="15" t="str">
        <f t="shared" si="16"/>
        <v>grandes superficies de mexico</v>
      </c>
      <c r="N583" s="15" t="str">
        <f t="shared" si="17"/>
        <v>388000GRANDES SUPERFICIES DE MEXICO</v>
      </c>
    </row>
    <row r="584" spans="1:14" x14ac:dyDescent="0.2">
      <c r="A584" s="15">
        <v>30</v>
      </c>
      <c r="B584" s="15" t="s">
        <v>329</v>
      </c>
      <c r="C584" s="15">
        <v>5008</v>
      </c>
      <c r="D584" s="15">
        <v>7029</v>
      </c>
      <c r="E584" s="15" t="s">
        <v>340</v>
      </c>
      <c r="F584" s="15">
        <v>278143</v>
      </c>
      <c r="G584" s="15" t="s">
        <v>333</v>
      </c>
      <c r="H584" s="15">
        <v>14344.51</v>
      </c>
      <c r="I584" s="30">
        <v>240.51</v>
      </c>
      <c r="J584" s="30">
        <v>73.88</v>
      </c>
      <c r="K584" s="15">
        <v>0.52</v>
      </c>
      <c r="L584" s="15">
        <v>1</v>
      </c>
      <c r="M584" s="15" t="str">
        <f t="shared" si="16"/>
        <v>abarrotera la estrella del sur</v>
      </c>
      <c r="N584" s="15" t="str">
        <f t="shared" si="17"/>
        <v>7029ABARROTERA LA ESTRELLA DEL SUR</v>
      </c>
    </row>
    <row r="585" spans="1:14" x14ac:dyDescent="0.2">
      <c r="A585" s="15">
        <v>30</v>
      </c>
      <c r="B585" s="15" t="s">
        <v>329</v>
      </c>
      <c r="C585" s="15">
        <v>5008</v>
      </c>
      <c r="D585" s="15">
        <v>19022</v>
      </c>
      <c r="E585" s="15" t="s">
        <v>366</v>
      </c>
      <c r="F585" s="15">
        <v>276115</v>
      </c>
      <c r="G585" s="15" t="s">
        <v>339</v>
      </c>
      <c r="H585" s="15">
        <v>15890.76</v>
      </c>
      <c r="I585" s="30">
        <v>240.52</v>
      </c>
      <c r="J585" s="30">
        <v>26.72</v>
      </c>
      <c r="K585" s="15">
        <v>0.17</v>
      </c>
      <c r="L585" s="15">
        <v>1</v>
      </c>
      <c r="M585" s="15" t="str">
        <f t="shared" si="16"/>
        <v>union de compras detallistas</v>
      </c>
      <c r="N585" s="15" t="str">
        <f t="shared" si="17"/>
        <v>19022UNION DE COMPRAS DETALLISTAS</v>
      </c>
    </row>
    <row r="586" spans="1:14" x14ac:dyDescent="0.2">
      <c r="A586" s="15">
        <v>30</v>
      </c>
      <c r="B586" s="15" t="s">
        <v>329</v>
      </c>
      <c r="C586" s="15">
        <v>5008</v>
      </c>
      <c r="D586" s="15">
        <v>35600</v>
      </c>
      <c r="E586" s="15" t="s">
        <v>404</v>
      </c>
      <c r="F586" s="15">
        <v>276240</v>
      </c>
      <c r="G586" s="15" t="s">
        <v>339</v>
      </c>
      <c r="H586" s="15">
        <v>47200.88</v>
      </c>
      <c r="I586" s="30">
        <v>240.52</v>
      </c>
      <c r="J586" s="30">
        <v>26.72</v>
      </c>
      <c r="K586" s="15">
        <v>0.06</v>
      </c>
      <c r="L586" s="15">
        <v>1</v>
      </c>
      <c r="M586" s="15" t="str">
        <f t="shared" ref="M586:M649" si="18">LOWER(E586)</f>
        <v>abarrotera del duero s.a. de</v>
      </c>
      <c r="N586" s="15" t="str">
        <f t="shared" ref="N586:N649" si="19">_xlfn.CONCAT(D586, E586)</f>
        <v>35600ABARROTERA DEL DUERO S.A. DE</v>
      </c>
    </row>
    <row r="587" spans="1:14" x14ac:dyDescent="0.2">
      <c r="A587" s="15">
        <v>30</v>
      </c>
      <c r="B587" s="15" t="s">
        <v>329</v>
      </c>
      <c r="C587" s="15">
        <v>5008</v>
      </c>
      <c r="D587" s="15">
        <v>501000</v>
      </c>
      <c r="E587" s="15" t="s">
        <v>472</v>
      </c>
      <c r="F587" s="15">
        <v>274334</v>
      </c>
      <c r="G587" s="15" t="s">
        <v>333</v>
      </c>
      <c r="H587" s="15">
        <v>1580.93</v>
      </c>
      <c r="I587" s="30">
        <v>240.72</v>
      </c>
      <c r="J587" s="30">
        <v>42.48</v>
      </c>
      <c r="K587" s="15">
        <v>2.69</v>
      </c>
      <c r="L587" s="15">
        <v>1</v>
      </c>
      <c r="M587" s="15" t="str">
        <f t="shared" si="18"/>
        <v>centros comerciales soriana</v>
      </c>
      <c r="N587" s="15" t="str">
        <f t="shared" si="19"/>
        <v>501000CENTROS COMERCIALES SORIANA</v>
      </c>
    </row>
    <row r="588" spans="1:14" x14ac:dyDescent="0.2">
      <c r="A588" s="15">
        <v>30</v>
      </c>
      <c r="B588" s="15" t="s">
        <v>329</v>
      </c>
      <c r="C588" s="15">
        <v>5008</v>
      </c>
      <c r="D588" s="15">
        <v>501000</v>
      </c>
      <c r="E588" s="15" t="s">
        <v>472</v>
      </c>
      <c r="F588" s="15">
        <v>274335</v>
      </c>
      <c r="G588" s="15" t="s">
        <v>333</v>
      </c>
      <c r="H588" s="15">
        <v>2321.3000000000002</v>
      </c>
      <c r="I588" s="30">
        <v>240.72</v>
      </c>
      <c r="J588" s="30">
        <v>42.48</v>
      </c>
      <c r="K588" s="15">
        <v>1.83</v>
      </c>
      <c r="L588" s="15">
        <v>1</v>
      </c>
      <c r="M588" s="15" t="str">
        <f t="shared" si="18"/>
        <v>centros comerciales soriana</v>
      </c>
      <c r="N588" s="15" t="str">
        <f t="shared" si="19"/>
        <v>501000CENTROS COMERCIALES SORIANA</v>
      </c>
    </row>
    <row r="589" spans="1:14" x14ac:dyDescent="0.2">
      <c r="A589" s="15">
        <v>30</v>
      </c>
      <c r="B589" s="15" t="s">
        <v>329</v>
      </c>
      <c r="C589" s="15">
        <v>5008</v>
      </c>
      <c r="D589" s="15">
        <v>501000</v>
      </c>
      <c r="E589" s="15" t="s">
        <v>472</v>
      </c>
      <c r="F589" s="15">
        <v>274342</v>
      </c>
      <c r="G589" s="15" t="s">
        <v>339</v>
      </c>
      <c r="H589" s="15">
        <v>7989.1</v>
      </c>
      <c r="I589" s="30">
        <v>240.72</v>
      </c>
      <c r="J589" s="30">
        <v>42.48</v>
      </c>
      <c r="K589" s="15">
        <v>0.53</v>
      </c>
      <c r="L589" s="15">
        <v>1</v>
      </c>
      <c r="M589" s="15" t="str">
        <f t="shared" si="18"/>
        <v>centros comerciales soriana</v>
      </c>
      <c r="N589" s="15" t="str">
        <f t="shared" si="19"/>
        <v>501000CENTROS COMERCIALES SORIANA</v>
      </c>
    </row>
    <row r="590" spans="1:14" x14ac:dyDescent="0.2">
      <c r="A590" s="15">
        <v>30</v>
      </c>
      <c r="B590" s="15" t="s">
        <v>329</v>
      </c>
      <c r="C590" s="15">
        <v>5008</v>
      </c>
      <c r="D590" s="15">
        <v>501000</v>
      </c>
      <c r="E590" s="15" t="s">
        <v>472</v>
      </c>
      <c r="F590" s="15">
        <v>274342</v>
      </c>
      <c r="G590" s="15" t="s">
        <v>333</v>
      </c>
      <c r="H590" s="15">
        <v>7989.1</v>
      </c>
      <c r="I590" s="30">
        <v>240.72</v>
      </c>
      <c r="J590" s="30">
        <v>42.48</v>
      </c>
      <c r="K590" s="15">
        <v>0.53</v>
      </c>
      <c r="L590" s="15">
        <v>1</v>
      </c>
      <c r="M590" s="15" t="str">
        <f t="shared" si="18"/>
        <v>centros comerciales soriana</v>
      </c>
      <c r="N590" s="15" t="str">
        <f t="shared" si="19"/>
        <v>501000CENTROS COMERCIALES SORIANA</v>
      </c>
    </row>
    <row r="591" spans="1:14" x14ac:dyDescent="0.2">
      <c r="A591" s="15">
        <v>30</v>
      </c>
      <c r="B591" s="15" t="s">
        <v>329</v>
      </c>
      <c r="C591" s="15">
        <v>5008</v>
      </c>
      <c r="D591" s="15">
        <v>501000</v>
      </c>
      <c r="E591" s="15" t="s">
        <v>472</v>
      </c>
      <c r="F591" s="15">
        <v>274343</v>
      </c>
      <c r="G591" s="15" t="s">
        <v>333</v>
      </c>
      <c r="H591" s="15">
        <v>26115.53</v>
      </c>
      <c r="I591" s="30">
        <v>240.72</v>
      </c>
      <c r="J591" s="30">
        <v>42.48</v>
      </c>
      <c r="K591" s="15">
        <v>0.16</v>
      </c>
      <c r="L591" s="15">
        <v>1</v>
      </c>
      <c r="M591" s="15" t="str">
        <f t="shared" si="18"/>
        <v>centros comerciales soriana</v>
      </c>
      <c r="N591" s="15" t="str">
        <f t="shared" si="19"/>
        <v>501000CENTROS COMERCIALES SORIANA</v>
      </c>
    </row>
    <row r="592" spans="1:14" x14ac:dyDescent="0.2">
      <c r="A592" s="15">
        <v>30</v>
      </c>
      <c r="B592" s="15" t="s">
        <v>329</v>
      </c>
      <c r="C592" s="15">
        <v>5008</v>
      </c>
      <c r="D592" s="15">
        <v>501000</v>
      </c>
      <c r="E592" s="15" t="s">
        <v>472</v>
      </c>
      <c r="F592" s="15">
        <v>274347</v>
      </c>
      <c r="G592" s="15" t="s">
        <v>339</v>
      </c>
      <c r="H592" s="15">
        <v>8963.7199999999993</v>
      </c>
      <c r="I592" s="30">
        <v>240.72</v>
      </c>
      <c r="J592" s="30">
        <v>42.48</v>
      </c>
      <c r="K592" s="15">
        <v>0.47</v>
      </c>
      <c r="L592" s="15">
        <v>1</v>
      </c>
      <c r="M592" s="15" t="str">
        <f t="shared" si="18"/>
        <v>centros comerciales soriana</v>
      </c>
      <c r="N592" s="15" t="str">
        <f t="shared" si="19"/>
        <v>501000CENTROS COMERCIALES SORIANA</v>
      </c>
    </row>
    <row r="593" spans="1:14" x14ac:dyDescent="0.2">
      <c r="A593" s="15">
        <v>30</v>
      </c>
      <c r="B593" s="15" t="s">
        <v>329</v>
      </c>
      <c r="C593" s="15">
        <v>5008</v>
      </c>
      <c r="D593" s="15">
        <v>501000</v>
      </c>
      <c r="E593" s="15" t="s">
        <v>472</v>
      </c>
      <c r="F593" s="15">
        <v>274347</v>
      </c>
      <c r="G593" s="15" t="s">
        <v>333</v>
      </c>
      <c r="H593" s="15">
        <v>8963.7199999999993</v>
      </c>
      <c r="I593" s="30">
        <v>240.72</v>
      </c>
      <c r="J593" s="30">
        <v>42.48</v>
      </c>
      <c r="K593" s="15">
        <v>0.47</v>
      </c>
      <c r="L593" s="15">
        <v>1</v>
      </c>
      <c r="M593" s="15" t="str">
        <f t="shared" si="18"/>
        <v>centros comerciales soriana</v>
      </c>
      <c r="N593" s="15" t="str">
        <f t="shared" si="19"/>
        <v>501000CENTROS COMERCIALES SORIANA</v>
      </c>
    </row>
    <row r="594" spans="1:14" x14ac:dyDescent="0.2">
      <c r="A594" s="15">
        <v>30</v>
      </c>
      <c r="B594" s="15" t="s">
        <v>329</v>
      </c>
      <c r="C594" s="15">
        <v>5008</v>
      </c>
      <c r="D594" s="15">
        <v>501000</v>
      </c>
      <c r="E594" s="15" t="s">
        <v>472</v>
      </c>
      <c r="F594" s="15">
        <v>274349</v>
      </c>
      <c r="G594" s="15" t="s">
        <v>339</v>
      </c>
      <c r="H594" s="15">
        <v>16475.060000000001</v>
      </c>
      <c r="I594" s="30">
        <v>240.72</v>
      </c>
      <c r="J594" s="30">
        <v>42.48</v>
      </c>
      <c r="K594" s="15">
        <v>0.26</v>
      </c>
      <c r="L594" s="15">
        <v>1</v>
      </c>
      <c r="M594" s="15" t="str">
        <f t="shared" si="18"/>
        <v>centros comerciales soriana</v>
      </c>
      <c r="N594" s="15" t="str">
        <f t="shared" si="19"/>
        <v>501000CENTROS COMERCIALES SORIANA</v>
      </c>
    </row>
    <row r="595" spans="1:14" x14ac:dyDescent="0.2">
      <c r="A595" s="15">
        <v>30</v>
      </c>
      <c r="B595" s="15" t="s">
        <v>329</v>
      </c>
      <c r="C595" s="15">
        <v>5008</v>
      </c>
      <c r="D595" s="15">
        <v>501000</v>
      </c>
      <c r="E595" s="15" t="s">
        <v>472</v>
      </c>
      <c r="F595" s="15">
        <v>274349</v>
      </c>
      <c r="G595" s="15" t="s">
        <v>333</v>
      </c>
      <c r="H595" s="15">
        <v>16475.060000000001</v>
      </c>
      <c r="I595" s="30">
        <v>240.72</v>
      </c>
      <c r="J595" s="30">
        <v>42.48</v>
      </c>
      <c r="K595" s="15">
        <v>0.26</v>
      </c>
      <c r="L595" s="15">
        <v>1</v>
      </c>
      <c r="M595" s="15" t="str">
        <f t="shared" si="18"/>
        <v>centros comerciales soriana</v>
      </c>
      <c r="N595" s="15" t="str">
        <f t="shared" si="19"/>
        <v>501000CENTROS COMERCIALES SORIANA</v>
      </c>
    </row>
    <row r="596" spans="1:14" x14ac:dyDescent="0.2">
      <c r="A596" s="15">
        <v>30</v>
      </c>
      <c r="B596" s="15" t="s">
        <v>329</v>
      </c>
      <c r="C596" s="15">
        <v>5008</v>
      </c>
      <c r="D596" s="15">
        <v>501000</v>
      </c>
      <c r="E596" s="15" t="s">
        <v>472</v>
      </c>
      <c r="F596" s="15">
        <v>274356</v>
      </c>
      <c r="G596" s="15" t="s">
        <v>333</v>
      </c>
      <c r="H596" s="15">
        <v>7509.75</v>
      </c>
      <c r="I596" s="30">
        <v>240.72</v>
      </c>
      <c r="J596" s="30">
        <v>42.48</v>
      </c>
      <c r="K596" s="15">
        <v>0.56999999999999995</v>
      </c>
      <c r="L596" s="15">
        <v>1</v>
      </c>
      <c r="M596" s="15" t="str">
        <f t="shared" si="18"/>
        <v>centros comerciales soriana</v>
      </c>
      <c r="N596" s="15" t="str">
        <f t="shared" si="19"/>
        <v>501000CENTROS COMERCIALES SORIANA</v>
      </c>
    </row>
    <row r="597" spans="1:14" x14ac:dyDescent="0.2">
      <c r="A597" s="15">
        <v>30</v>
      </c>
      <c r="B597" s="15" t="s">
        <v>329</v>
      </c>
      <c r="C597" s="15">
        <v>5008</v>
      </c>
      <c r="D597" s="15">
        <v>501000</v>
      </c>
      <c r="E597" s="15" t="s">
        <v>472</v>
      </c>
      <c r="F597" s="15">
        <v>274425</v>
      </c>
      <c r="G597" s="15" t="s">
        <v>339</v>
      </c>
      <c r="H597" s="15">
        <v>2665.06</v>
      </c>
      <c r="I597" s="30">
        <v>240.72</v>
      </c>
      <c r="J597" s="30">
        <v>42.48</v>
      </c>
      <c r="K597" s="15">
        <v>1.59</v>
      </c>
      <c r="L597" s="15">
        <v>1</v>
      </c>
      <c r="M597" s="15" t="str">
        <f t="shared" si="18"/>
        <v>centros comerciales soriana</v>
      </c>
      <c r="N597" s="15" t="str">
        <f t="shared" si="19"/>
        <v>501000CENTROS COMERCIALES SORIANA</v>
      </c>
    </row>
    <row r="598" spans="1:14" x14ac:dyDescent="0.2">
      <c r="A598" s="15">
        <v>30</v>
      </c>
      <c r="B598" s="15" t="s">
        <v>329</v>
      </c>
      <c r="C598" s="15">
        <v>5008</v>
      </c>
      <c r="D598" s="15">
        <v>501000</v>
      </c>
      <c r="E598" s="15" t="s">
        <v>472</v>
      </c>
      <c r="F598" s="15">
        <v>274425</v>
      </c>
      <c r="G598" s="15" t="s">
        <v>333</v>
      </c>
      <c r="H598" s="15">
        <v>2665.06</v>
      </c>
      <c r="I598" s="30">
        <v>240.72</v>
      </c>
      <c r="J598" s="30">
        <v>42.48</v>
      </c>
      <c r="K598" s="15">
        <v>1.59</v>
      </c>
      <c r="L598" s="15">
        <v>1</v>
      </c>
      <c r="M598" s="15" t="str">
        <f t="shared" si="18"/>
        <v>centros comerciales soriana</v>
      </c>
      <c r="N598" s="15" t="str">
        <f t="shared" si="19"/>
        <v>501000CENTROS COMERCIALES SORIANA</v>
      </c>
    </row>
    <row r="599" spans="1:14" x14ac:dyDescent="0.2">
      <c r="A599" s="15">
        <v>30</v>
      </c>
      <c r="B599" s="15" t="s">
        <v>329</v>
      </c>
      <c r="C599" s="15">
        <v>5008</v>
      </c>
      <c r="D599" s="15">
        <v>501000</v>
      </c>
      <c r="E599" s="15" t="s">
        <v>472</v>
      </c>
      <c r="F599" s="15">
        <v>274428</v>
      </c>
      <c r="G599" s="15" t="s">
        <v>333</v>
      </c>
      <c r="H599" s="15">
        <v>12013.38</v>
      </c>
      <c r="I599" s="30">
        <v>240.72</v>
      </c>
      <c r="J599" s="30">
        <v>42.48</v>
      </c>
      <c r="K599" s="15">
        <v>0.35</v>
      </c>
      <c r="L599" s="15">
        <v>1</v>
      </c>
      <c r="M599" s="15" t="str">
        <f t="shared" si="18"/>
        <v>centros comerciales soriana</v>
      </c>
      <c r="N599" s="15" t="str">
        <f t="shared" si="19"/>
        <v>501000CENTROS COMERCIALES SORIANA</v>
      </c>
    </row>
    <row r="600" spans="1:14" x14ac:dyDescent="0.2">
      <c r="A600" s="15">
        <v>30</v>
      </c>
      <c r="B600" s="15" t="s">
        <v>329</v>
      </c>
      <c r="C600" s="15">
        <v>5008</v>
      </c>
      <c r="D600" s="15">
        <v>501000</v>
      </c>
      <c r="E600" s="15" t="s">
        <v>472</v>
      </c>
      <c r="F600" s="15">
        <v>274483</v>
      </c>
      <c r="G600" s="15" t="s">
        <v>339</v>
      </c>
      <c r="H600" s="15">
        <v>9889.01</v>
      </c>
      <c r="I600" s="30">
        <v>240.72</v>
      </c>
      <c r="J600" s="30">
        <v>42.48</v>
      </c>
      <c r="K600" s="15">
        <v>0.43</v>
      </c>
      <c r="L600" s="15">
        <v>1</v>
      </c>
      <c r="M600" s="15" t="str">
        <f t="shared" si="18"/>
        <v>centros comerciales soriana</v>
      </c>
      <c r="N600" s="15" t="str">
        <f t="shared" si="19"/>
        <v>501000CENTROS COMERCIALES SORIANA</v>
      </c>
    </row>
    <row r="601" spans="1:14" x14ac:dyDescent="0.2">
      <c r="A601" s="15">
        <v>30</v>
      </c>
      <c r="B601" s="15" t="s">
        <v>329</v>
      </c>
      <c r="C601" s="15">
        <v>5008</v>
      </c>
      <c r="D601" s="15">
        <v>501000</v>
      </c>
      <c r="E601" s="15" t="s">
        <v>472</v>
      </c>
      <c r="F601" s="15">
        <v>274483</v>
      </c>
      <c r="G601" s="15" t="s">
        <v>333</v>
      </c>
      <c r="H601" s="15">
        <v>9889.01</v>
      </c>
      <c r="I601" s="30">
        <v>240.72</v>
      </c>
      <c r="J601" s="30">
        <v>42.48</v>
      </c>
      <c r="K601" s="15">
        <v>0.43</v>
      </c>
      <c r="L601" s="15">
        <v>1</v>
      </c>
      <c r="M601" s="15" t="str">
        <f t="shared" si="18"/>
        <v>centros comerciales soriana</v>
      </c>
      <c r="N601" s="15" t="str">
        <f t="shared" si="19"/>
        <v>501000CENTROS COMERCIALES SORIANA</v>
      </c>
    </row>
    <row r="602" spans="1:14" x14ac:dyDescent="0.2">
      <c r="A602" s="15">
        <v>30</v>
      </c>
      <c r="B602" s="15" t="s">
        <v>329</v>
      </c>
      <c r="C602" s="15">
        <v>5008</v>
      </c>
      <c r="D602" s="15">
        <v>501000</v>
      </c>
      <c r="E602" s="15" t="s">
        <v>472</v>
      </c>
      <c r="F602" s="15">
        <v>274505</v>
      </c>
      <c r="G602" s="15" t="s">
        <v>333</v>
      </c>
      <c r="H602" s="15">
        <v>9360.33</v>
      </c>
      <c r="I602" s="30">
        <v>240.72</v>
      </c>
      <c r="J602" s="30">
        <v>42.48</v>
      </c>
      <c r="K602" s="15">
        <v>0.45</v>
      </c>
      <c r="L602" s="15">
        <v>1</v>
      </c>
      <c r="M602" s="15" t="str">
        <f t="shared" si="18"/>
        <v>centros comerciales soriana</v>
      </c>
      <c r="N602" s="15" t="str">
        <f t="shared" si="19"/>
        <v>501000CENTROS COMERCIALES SORIANA</v>
      </c>
    </row>
    <row r="603" spans="1:14" x14ac:dyDescent="0.2">
      <c r="A603" s="15">
        <v>30</v>
      </c>
      <c r="B603" s="15" t="s">
        <v>329</v>
      </c>
      <c r="C603" s="15">
        <v>5008</v>
      </c>
      <c r="D603" s="15">
        <v>501000</v>
      </c>
      <c r="E603" s="15" t="s">
        <v>472</v>
      </c>
      <c r="F603" s="15">
        <v>274507</v>
      </c>
      <c r="G603" s="15" t="s">
        <v>333</v>
      </c>
      <c r="H603" s="15">
        <v>6868.05</v>
      </c>
      <c r="I603" s="30">
        <v>240.72</v>
      </c>
      <c r="J603" s="30">
        <v>42.48</v>
      </c>
      <c r="K603" s="15">
        <v>0.62</v>
      </c>
      <c r="L603" s="15">
        <v>1</v>
      </c>
      <c r="M603" s="15" t="str">
        <f t="shared" si="18"/>
        <v>centros comerciales soriana</v>
      </c>
      <c r="N603" s="15" t="str">
        <f t="shared" si="19"/>
        <v>501000CENTROS COMERCIALES SORIANA</v>
      </c>
    </row>
    <row r="604" spans="1:14" x14ac:dyDescent="0.2">
      <c r="A604" s="15">
        <v>30</v>
      </c>
      <c r="B604" s="15" t="s">
        <v>329</v>
      </c>
      <c r="C604" s="15">
        <v>5008</v>
      </c>
      <c r="D604" s="15">
        <v>501000</v>
      </c>
      <c r="E604" s="15" t="s">
        <v>472</v>
      </c>
      <c r="F604" s="15">
        <v>274662</v>
      </c>
      <c r="G604" s="15" t="s">
        <v>339</v>
      </c>
      <c r="H604" s="15">
        <v>10290.379999999999</v>
      </c>
      <c r="I604" s="30">
        <v>240.72</v>
      </c>
      <c r="J604" s="30">
        <v>42.48</v>
      </c>
      <c r="K604" s="15">
        <v>0.41</v>
      </c>
      <c r="L604" s="15">
        <v>1</v>
      </c>
      <c r="M604" s="15" t="str">
        <f t="shared" si="18"/>
        <v>centros comerciales soriana</v>
      </c>
      <c r="N604" s="15" t="str">
        <f t="shared" si="19"/>
        <v>501000CENTROS COMERCIALES SORIANA</v>
      </c>
    </row>
    <row r="605" spans="1:14" x14ac:dyDescent="0.2">
      <c r="A605" s="15">
        <v>30</v>
      </c>
      <c r="B605" s="15" t="s">
        <v>329</v>
      </c>
      <c r="C605" s="15">
        <v>5008</v>
      </c>
      <c r="D605" s="15">
        <v>501000</v>
      </c>
      <c r="E605" s="15" t="s">
        <v>472</v>
      </c>
      <c r="F605" s="15">
        <v>274663</v>
      </c>
      <c r="G605" s="15" t="s">
        <v>339</v>
      </c>
      <c r="H605" s="15">
        <v>32590.49</v>
      </c>
      <c r="I605" s="30">
        <v>240.72</v>
      </c>
      <c r="J605" s="30">
        <v>42.48</v>
      </c>
      <c r="K605" s="15">
        <v>0.13</v>
      </c>
      <c r="L605" s="15">
        <v>1</v>
      </c>
      <c r="M605" s="15" t="str">
        <f t="shared" si="18"/>
        <v>centros comerciales soriana</v>
      </c>
      <c r="N605" s="15" t="str">
        <f t="shared" si="19"/>
        <v>501000CENTROS COMERCIALES SORIANA</v>
      </c>
    </row>
    <row r="606" spans="1:14" x14ac:dyDescent="0.2">
      <c r="A606" s="15">
        <v>30</v>
      </c>
      <c r="B606" s="15" t="s">
        <v>329</v>
      </c>
      <c r="C606" s="15">
        <v>5008</v>
      </c>
      <c r="D606" s="15">
        <v>501000</v>
      </c>
      <c r="E606" s="15" t="s">
        <v>472</v>
      </c>
      <c r="F606" s="15">
        <v>274666</v>
      </c>
      <c r="G606" s="15" t="s">
        <v>333</v>
      </c>
      <c r="H606" s="15">
        <v>5065.43</v>
      </c>
      <c r="I606" s="30">
        <v>240.72</v>
      </c>
      <c r="J606" s="30">
        <v>42.48</v>
      </c>
      <c r="K606" s="15">
        <v>0.84</v>
      </c>
      <c r="L606" s="15">
        <v>1</v>
      </c>
      <c r="M606" s="15" t="str">
        <f t="shared" si="18"/>
        <v>centros comerciales soriana</v>
      </c>
      <c r="N606" s="15" t="str">
        <f t="shared" si="19"/>
        <v>501000CENTROS COMERCIALES SORIANA</v>
      </c>
    </row>
    <row r="607" spans="1:14" x14ac:dyDescent="0.2">
      <c r="A607" s="15">
        <v>30</v>
      </c>
      <c r="B607" s="15" t="s">
        <v>329</v>
      </c>
      <c r="C607" s="15">
        <v>5008</v>
      </c>
      <c r="D607" s="15">
        <v>501000</v>
      </c>
      <c r="E607" s="15" t="s">
        <v>472</v>
      </c>
      <c r="F607" s="15">
        <v>274669</v>
      </c>
      <c r="G607" s="15" t="s">
        <v>339</v>
      </c>
      <c r="H607" s="15">
        <v>2387.6799999999998</v>
      </c>
      <c r="I607" s="30">
        <v>240.72</v>
      </c>
      <c r="J607" s="30">
        <v>42.48</v>
      </c>
      <c r="K607" s="15">
        <v>1.78</v>
      </c>
      <c r="L607" s="15">
        <v>1</v>
      </c>
      <c r="M607" s="15" t="str">
        <f t="shared" si="18"/>
        <v>centros comerciales soriana</v>
      </c>
      <c r="N607" s="15" t="str">
        <f t="shared" si="19"/>
        <v>501000CENTROS COMERCIALES SORIANA</v>
      </c>
    </row>
    <row r="608" spans="1:14" x14ac:dyDescent="0.2">
      <c r="A608" s="15">
        <v>30</v>
      </c>
      <c r="B608" s="15" t="s">
        <v>329</v>
      </c>
      <c r="C608" s="15">
        <v>5008</v>
      </c>
      <c r="D608" s="15">
        <v>501000</v>
      </c>
      <c r="E608" s="15" t="s">
        <v>472</v>
      </c>
      <c r="F608" s="15">
        <v>274669</v>
      </c>
      <c r="G608" s="15" t="s">
        <v>333</v>
      </c>
      <c r="H608" s="15">
        <v>2387.6799999999998</v>
      </c>
      <c r="I608" s="30">
        <v>240.72</v>
      </c>
      <c r="J608" s="30">
        <v>42.48</v>
      </c>
      <c r="K608" s="15">
        <v>1.78</v>
      </c>
      <c r="L608" s="15">
        <v>1</v>
      </c>
      <c r="M608" s="15" t="str">
        <f t="shared" si="18"/>
        <v>centros comerciales soriana</v>
      </c>
      <c r="N608" s="15" t="str">
        <f t="shared" si="19"/>
        <v>501000CENTROS COMERCIALES SORIANA</v>
      </c>
    </row>
    <row r="609" spans="1:14" x14ac:dyDescent="0.2">
      <c r="A609" s="15">
        <v>30</v>
      </c>
      <c r="B609" s="15" t="s">
        <v>329</v>
      </c>
      <c r="C609" s="15">
        <v>5008</v>
      </c>
      <c r="D609" s="15">
        <v>501000</v>
      </c>
      <c r="E609" s="15" t="s">
        <v>472</v>
      </c>
      <c r="F609" s="15">
        <v>274702</v>
      </c>
      <c r="G609" s="15" t="s">
        <v>333</v>
      </c>
      <c r="H609" s="15">
        <v>2785.67</v>
      </c>
      <c r="I609" s="30">
        <v>240.72</v>
      </c>
      <c r="J609" s="30">
        <v>42.48</v>
      </c>
      <c r="K609" s="15">
        <v>1.52</v>
      </c>
      <c r="L609" s="15">
        <v>1</v>
      </c>
      <c r="M609" s="15" t="str">
        <f t="shared" si="18"/>
        <v>centros comerciales soriana</v>
      </c>
      <c r="N609" s="15" t="str">
        <f t="shared" si="19"/>
        <v>501000CENTROS COMERCIALES SORIANA</v>
      </c>
    </row>
    <row r="610" spans="1:14" x14ac:dyDescent="0.2">
      <c r="A610" s="15">
        <v>30</v>
      </c>
      <c r="B610" s="15" t="s">
        <v>329</v>
      </c>
      <c r="C610" s="15">
        <v>5008</v>
      </c>
      <c r="D610" s="15">
        <v>501000</v>
      </c>
      <c r="E610" s="15" t="s">
        <v>472</v>
      </c>
      <c r="F610" s="15">
        <v>274768</v>
      </c>
      <c r="G610" s="15" t="s">
        <v>339</v>
      </c>
      <c r="H610" s="15">
        <v>5711.27</v>
      </c>
      <c r="I610" s="30">
        <v>240.72</v>
      </c>
      <c r="J610" s="30">
        <v>42.48</v>
      </c>
      <c r="K610" s="15">
        <v>0.74</v>
      </c>
      <c r="L610" s="15">
        <v>1</v>
      </c>
      <c r="M610" s="15" t="str">
        <f t="shared" si="18"/>
        <v>centros comerciales soriana</v>
      </c>
      <c r="N610" s="15" t="str">
        <f t="shared" si="19"/>
        <v>501000CENTROS COMERCIALES SORIANA</v>
      </c>
    </row>
    <row r="611" spans="1:14" x14ac:dyDescent="0.2">
      <c r="A611" s="15">
        <v>30</v>
      </c>
      <c r="B611" s="15" t="s">
        <v>329</v>
      </c>
      <c r="C611" s="15">
        <v>5008</v>
      </c>
      <c r="D611" s="15">
        <v>390000</v>
      </c>
      <c r="E611" s="15" t="s">
        <v>414</v>
      </c>
      <c r="F611" s="15">
        <v>275079</v>
      </c>
      <c r="G611" s="15" t="s">
        <v>333</v>
      </c>
      <c r="H611" s="15">
        <v>2642.25</v>
      </c>
      <c r="I611" s="30">
        <v>259.22000000000003</v>
      </c>
      <c r="J611" s="30">
        <v>45.75</v>
      </c>
      <c r="K611" s="15">
        <v>1.73</v>
      </c>
      <c r="L611" s="15">
        <v>1</v>
      </c>
      <c r="M611" s="15" t="str">
        <f t="shared" si="18"/>
        <v>comercial mexicana s.a.de c.v.</v>
      </c>
      <c r="N611" s="15" t="str">
        <f t="shared" si="19"/>
        <v>390000COMERCIAL MEXICANA S.A.DE C.V.</v>
      </c>
    </row>
    <row r="612" spans="1:14" x14ac:dyDescent="0.2">
      <c r="A612" s="15">
        <v>30</v>
      </c>
      <c r="B612" s="15" t="s">
        <v>329</v>
      </c>
      <c r="C612" s="15">
        <v>5008</v>
      </c>
      <c r="D612" s="15">
        <v>390000</v>
      </c>
      <c r="E612" s="15" t="s">
        <v>414</v>
      </c>
      <c r="F612" s="15">
        <v>275079</v>
      </c>
      <c r="G612" s="15" t="s">
        <v>339</v>
      </c>
      <c r="H612" s="15">
        <v>2642.25</v>
      </c>
      <c r="I612" s="30">
        <v>259.22000000000003</v>
      </c>
      <c r="J612" s="30">
        <v>45.75</v>
      </c>
      <c r="K612" s="15">
        <v>1.73</v>
      </c>
      <c r="L612" s="15">
        <v>1</v>
      </c>
      <c r="M612" s="15" t="str">
        <f t="shared" si="18"/>
        <v>comercial mexicana s.a.de c.v.</v>
      </c>
      <c r="N612" s="15" t="str">
        <f t="shared" si="19"/>
        <v>390000COMERCIAL MEXICANA S.A.DE C.V.</v>
      </c>
    </row>
    <row r="613" spans="1:14" x14ac:dyDescent="0.2">
      <c r="A613" s="15">
        <v>30</v>
      </c>
      <c r="B613" s="15" t="s">
        <v>329</v>
      </c>
      <c r="C613" s="15">
        <v>5008</v>
      </c>
      <c r="D613" s="15">
        <v>390000</v>
      </c>
      <c r="E613" s="15" t="s">
        <v>414</v>
      </c>
      <c r="F613" s="15">
        <v>275776</v>
      </c>
      <c r="G613" s="15" t="s">
        <v>339</v>
      </c>
      <c r="H613" s="15">
        <v>18121</v>
      </c>
      <c r="I613" s="30">
        <v>259.22000000000003</v>
      </c>
      <c r="J613" s="30">
        <v>45.75</v>
      </c>
      <c r="K613" s="15">
        <v>0.25</v>
      </c>
      <c r="L613" s="15">
        <v>1</v>
      </c>
      <c r="M613" s="15" t="str">
        <f t="shared" si="18"/>
        <v>comercial mexicana s.a.de c.v.</v>
      </c>
      <c r="N613" s="15" t="str">
        <f t="shared" si="19"/>
        <v>390000COMERCIAL MEXICANA S.A.DE C.V.</v>
      </c>
    </row>
    <row r="614" spans="1:14" x14ac:dyDescent="0.2">
      <c r="A614" s="15">
        <v>30</v>
      </c>
      <c r="B614" s="15" t="s">
        <v>329</v>
      </c>
      <c r="C614" s="15">
        <v>5008</v>
      </c>
      <c r="D614" s="15">
        <v>390000</v>
      </c>
      <c r="E614" s="15" t="s">
        <v>414</v>
      </c>
      <c r="F614" s="15">
        <v>275957</v>
      </c>
      <c r="G614" s="15" t="s">
        <v>339</v>
      </c>
      <c r="H614" s="15">
        <v>10246.780000000001</v>
      </c>
      <c r="I614" s="30">
        <v>259.22000000000003</v>
      </c>
      <c r="J614" s="30">
        <v>45.75</v>
      </c>
      <c r="K614" s="15">
        <v>0.45</v>
      </c>
      <c r="L614" s="15">
        <v>1</v>
      </c>
      <c r="M614" s="15" t="str">
        <f t="shared" si="18"/>
        <v>comercial mexicana s.a.de c.v.</v>
      </c>
      <c r="N614" s="15" t="str">
        <f t="shared" si="19"/>
        <v>390000COMERCIAL MEXICANA S.A.DE C.V.</v>
      </c>
    </row>
    <row r="615" spans="1:14" x14ac:dyDescent="0.2">
      <c r="A615" s="15">
        <v>30</v>
      </c>
      <c r="B615" s="15" t="s">
        <v>329</v>
      </c>
      <c r="C615" s="15">
        <v>5008</v>
      </c>
      <c r="D615" s="15">
        <v>390000</v>
      </c>
      <c r="E615" s="15" t="s">
        <v>414</v>
      </c>
      <c r="F615" s="15">
        <v>276006</v>
      </c>
      <c r="G615" s="15" t="s">
        <v>339</v>
      </c>
      <c r="H615" s="15">
        <v>8376.2099999999991</v>
      </c>
      <c r="I615" s="30">
        <v>259.22000000000003</v>
      </c>
      <c r="J615" s="30">
        <v>45.75</v>
      </c>
      <c r="K615" s="15">
        <v>0.55000000000000004</v>
      </c>
      <c r="L615" s="15">
        <v>1</v>
      </c>
      <c r="M615" s="15" t="str">
        <f t="shared" si="18"/>
        <v>comercial mexicana s.a.de c.v.</v>
      </c>
      <c r="N615" s="15" t="str">
        <f t="shared" si="19"/>
        <v>390000COMERCIAL MEXICANA S.A.DE C.V.</v>
      </c>
    </row>
    <row r="616" spans="1:14" x14ac:dyDescent="0.2">
      <c r="A616" s="15">
        <v>30</v>
      </c>
      <c r="B616" s="15" t="s">
        <v>329</v>
      </c>
      <c r="C616" s="15">
        <v>5008</v>
      </c>
      <c r="D616" s="15">
        <v>390000</v>
      </c>
      <c r="E616" s="15" t="s">
        <v>414</v>
      </c>
      <c r="F616" s="15">
        <v>276040</v>
      </c>
      <c r="G616" s="15" t="s">
        <v>333</v>
      </c>
      <c r="H616" s="15">
        <v>24173.63</v>
      </c>
      <c r="I616" s="30">
        <v>259.22000000000003</v>
      </c>
      <c r="J616" s="30">
        <v>45.75</v>
      </c>
      <c r="K616" s="15">
        <v>0.19</v>
      </c>
      <c r="L616" s="15">
        <v>1</v>
      </c>
      <c r="M616" s="15" t="str">
        <f t="shared" si="18"/>
        <v>comercial mexicana s.a.de c.v.</v>
      </c>
      <c r="N616" s="15" t="str">
        <f t="shared" si="19"/>
        <v>390000COMERCIAL MEXICANA S.A.DE C.V.</v>
      </c>
    </row>
    <row r="617" spans="1:14" x14ac:dyDescent="0.2">
      <c r="A617" s="15">
        <v>30</v>
      </c>
      <c r="B617" s="15" t="s">
        <v>329</v>
      </c>
      <c r="C617" s="15">
        <v>5008</v>
      </c>
      <c r="D617" s="15">
        <v>390000</v>
      </c>
      <c r="E617" s="15" t="s">
        <v>414</v>
      </c>
      <c r="F617" s="15">
        <v>276041</v>
      </c>
      <c r="G617" s="15" t="s">
        <v>333</v>
      </c>
      <c r="H617" s="15">
        <v>17547.59</v>
      </c>
      <c r="I617" s="30">
        <v>259.22000000000003</v>
      </c>
      <c r="J617" s="30">
        <v>45.75</v>
      </c>
      <c r="K617" s="15">
        <v>0.26</v>
      </c>
      <c r="L617" s="15">
        <v>1</v>
      </c>
      <c r="M617" s="15" t="str">
        <f t="shared" si="18"/>
        <v>comercial mexicana s.a.de c.v.</v>
      </c>
      <c r="N617" s="15" t="str">
        <f t="shared" si="19"/>
        <v>390000COMERCIAL MEXICANA S.A.DE C.V.</v>
      </c>
    </row>
    <row r="618" spans="1:14" x14ac:dyDescent="0.2">
      <c r="A618" s="15">
        <v>30</v>
      </c>
      <c r="B618" s="15" t="s">
        <v>329</v>
      </c>
      <c r="C618" s="15">
        <v>5008</v>
      </c>
      <c r="D618" s="15">
        <v>390000</v>
      </c>
      <c r="E618" s="15" t="s">
        <v>414</v>
      </c>
      <c r="F618" s="15">
        <v>276063</v>
      </c>
      <c r="G618" s="15" t="s">
        <v>333</v>
      </c>
      <c r="H618" s="15">
        <v>9635.1299999999992</v>
      </c>
      <c r="I618" s="30">
        <v>259.22000000000003</v>
      </c>
      <c r="J618" s="30">
        <v>45.75</v>
      </c>
      <c r="K618" s="15">
        <v>0.47</v>
      </c>
      <c r="L618" s="15">
        <v>1</v>
      </c>
      <c r="M618" s="15" t="str">
        <f t="shared" si="18"/>
        <v>comercial mexicana s.a.de c.v.</v>
      </c>
      <c r="N618" s="15" t="str">
        <f t="shared" si="19"/>
        <v>390000COMERCIAL MEXICANA S.A.DE C.V.</v>
      </c>
    </row>
    <row r="619" spans="1:14" x14ac:dyDescent="0.2">
      <c r="A619" s="15">
        <v>30</v>
      </c>
      <c r="B619" s="15" t="s">
        <v>329</v>
      </c>
      <c r="C619" s="15">
        <v>5008</v>
      </c>
      <c r="D619" s="15">
        <v>390000</v>
      </c>
      <c r="E619" s="15" t="s">
        <v>414</v>
      </c>
      <c r="F619" s="15">
        <v>276093</v>
      </c>
      <c r="G619" s="15" t="s">
        <v>339</v>
      </c>
      <c r="H619" s="15">
        <v>15398.52</v>
      </c>
      <c r="I619" s="30">
        <v>259.22000000000003</v>
      </c>
      <c r="J619" s="30">
        <v>45.75</v>
      </c>
      <c r="K619" s="15">
        <v>0.3</v>
      </c>
      <c r="L619" s="15">
        <v>1</v>
      </c>
      <c r="M619" s="15" t="str">
        <f t="shared" si="18"/>
        <v>comercial mexicana s.a.de c.v.</v>
      </c>
      <c r="N619" s="15" t="str">
        <f t="shared" si="19"/>
        <v>390000COMERCIAL MEXICANA S.A.DE C.V.</v>
      </c>
    </row>
    <row r="620" spans="1:14" x14ac:dyDescent="0.2">
      <c r="A620" s="15">
        <v>30</v>
      </c>
      <c r="B620" s="15" t="s">
        <v>329</v>
      </c>
      <c r="C620" s="15">
        <v>5008</v>
      </c>
      <c r="D620" s="15">
        <v>390000</v>
      </c>
      <c r="E620" s="15" t="s">
        <v>414</v>
      </c>
      <c r="F620" s="15">
        <v>276094</v>
      </c>
      <c r="G620" s="15" t="s">
        <v>333</v>
      </c>
      <c r="H620" s="15">
        <v>9272.77</v>
      </c>
      <c r="I620" s="30">
        <v>259.22000000000003</v>
      </c>
      <c r="J620" s="30">
        <v>45.75</v>
      </c>
      <c r="K620" s="15">
        <v>0.49</v>
      </c>
      <c r="L620" s="15">
        <v>1</v>
      </c>
      <c r="M620" s="15" t="str">
        <f t="shared" si="18"/>
        <v>comercial mexicana s.a.de c.v.</v>
      </c>
      <c r="N620" s="15" t="str">
        <f t="shared" si="19"/>
        <v>390000COMERCIAL MEXICANA S.A.DE C.V.</v>
      </c>
    </row>
    <row r="621" spans="1:14" x14ac:dyDescent="0.2">
      <c r="A621" s="15">
        <v>30</v>
      </c>
      <c r="B621" s="15" t="s">
        <v>329</v>
      </c>
      <c r="C621" s="15">
        <v>5008</v>
      </c>
      <c r="D621" s="15">
        <v>390000</v>
      </c>
      <c r="E621" s="15" t="s">
        <v>414</v>
      </c>
      <c r="F621" s="15">
        <v>276109</v>
      </c>
      <c r="G621" s="15" t="s">
        <v>339</v>
      </c>
      <c r="H621" s="15">
        <v>10784.45</v>
      </c>
      <c r="I621" s="30">
        <v>259.22000000000003</v>
      </c>
      <c r="J621" s="30">
        <v>45.75</v>
      </c>
      <c r="K621" s="15">
        <v>0.42</v>
      </c>
      <c r="L621" s="15">
        <v>1</v>
      </c>
      <c r="M621" s="15" t="str">
        <f t="shared" si="18"/>
        <v>comercial mexicana s.a.de c.v.</v>
      </c>
      <c r="N621" s="15" t="str">
        <f t="shared" si="19"/>
        <v>390000COMERCIAL MEXICANA S.A.DE C.V.</v>
      </c>
    </row>
    <row r="622" spans="1:14" x14ac:dyDescent="0.2">
      <c r="A622" s="15">
        <v>30</v>
      </c>
      <c r="B622" s="15" t="s">
        <v>329</v>
      </c>
      <c r="C622" s="15">
        <v>5008</v>
      </c>
      <c r="D622" s="15">
        <v>390000</v>
      </c>
      <c r="E622" s="15" t="s">
        <v>414</v>
      </c>
      <c r="F622" s="15">
        <v>276109</v>
      </c>
      <c r="G622" s="15" t="s">
        <v>333</v>
      </c>
      <c r="H622" s="15">
        <v>10784.45</v>
      </c>
      <c r="I622" s="30">
        <v>259.22000000000003</v>
      </c>
      <c r="J622" s="30">
        <v>45.75</v>
      </c>
      <c r="K622" s="15">
        <v>0.42</v>
      </c>
      <c r="L622" s="15">
        <v>1</v>
      </c>
      <c r="M622" s="15" t="str">
        <f t="shared" si="18"/>
        <v>comercial mexicana s.a.de c.v.</v>
      </c>
      <c r="N622" s="15" t="str">
        <f t="shared" si="19"/>
        <v>390000COMERCIAL MEXICANA S.A.DE C.V.</v>
      </c>
    </row>
    <row r="623" spans="1:14" x14ac:dyDescent="0.2">
      <c r="A623" s="15">
        <v>30</v>
      </c>
      <c r="B623" s="15" t="s">
        <v>329</v>
      </c>
      <c r="C623" s="15">
        <v>5008</v>
      </c>
      <c r="D623" s="15">
        <v>390000</v>
      </c>
      <c r="E623" s="15" t="s">
        <v>414</v>
      </c>
      <c r="F623" s="15">
        <v>276148</v>
      </c>
      <c r="G623" s="15" t="s">
        <v>339</v>
      </c>
      <c r="H623" s="15">
        <v>6574.8</v>
      </c>
      <c r="I623" s="30">
        <v>259.22000000000003</v>
      </c>
      <c r="J623" s="30">
        <v>45.75</v>
      </c>
      <c r="K623" s="15">
        <v>0.7</v>
      </c>
      <c r="L623" s="15">
        <v>1</v>
      </c>
      <c r="M623" s="15" t="str">
        <f t="shared" si="18"/>
        <v>comercial mexicana s.a.de c.v.</v>
      </c>
      <c r="N623" s="15" t="str">
        <f t="shared" si="19"/>
        <v>390000COMERCIAL MEXICANA S.A.DE C.V.</v>
      </c>
    </row>
    <row r="624" spans="1:14" x14ac:dyDescent="0.2">
      <c r="A624" s="15">
        <v>30</v>
      </c>
      <c r="B624" s="15" t="s">
        <v>329</v>
      </c>
      <c r="C624" s="15">
        <v>5008</v>
      </c>
      <c r="D624" s="15">
        <v>390000</v>
      </c>
      <c r="E624" s="15" t="s">
        <v>414</v>
      </c>
      <c r="F624" s="15">
        <v>276235</v>
      </c>
      <c r="G624" s="15" t="s">
        <v>333</v>
      </c>
      <c r="H624" s="15">
        <v>4044.85</v>
      </c>
      <c r="I624" s="30">
        <v>259.22000000000003</v>
      </c>
      <c r="J624" s="30">
        <v>45.75</v>
      </c>
      <c r="K624" s="15">
        <v>1.1299999999999999</v>
      </c>
      <c r="L624" s="15">
        <v>1</v>
      </c>
      <c r="M624" s="15" t="str">
        <f t="shared" si="18"/>
        <v>comercial mexicana s.a.de c.v.</v>
      </c>
      <c r="N624" s="15" t="str">
        <f t="shared" si="19"/>
        <v>390000COMERCIAL MEXICANA S.A.DE C.V.</v>
      </c>
    </row>
    <row r="625" spans="1:14" x14ac:dyDescent="0.2">
      <c r="A625" s="15">
        <v>30</v>
      </c>
      <c r="B625" s="15" t="s">
        <v>329</v>
      </c>
      <c r="C625" s="15">
        <v>5008</v>
      </c>
      <c r="D625" s="15">
        <v>390000</v>
      </c>
      <c r="E625" s="15" t="s">
        <v>414</v>
      </c>
      <c r="F625" s="15">
        <v>276286</v>
      </c>
      <c r="G625" s="15" t="s">
        <v>333</v>
      </c>
      <c r="H625" s="15">
        <v>9063.82</v>
      </c>
      <c r="I625" s="30">
        <v>259.22000000000003</v>
      </c>
      <c r="J625" s="30">
        <v>45.75</v>
      </c>
      <c r="K625" s="15">
        <v>0.5</v>
      </c>
      <c r="L625" s="15">
        <v>1</v>
      </c>
      <c r="M625" s="15" t="str">
        <f t="shared" si="18"/>
        <v>comercial mexicana s.a.de c.v.</v>
      </c>
      <c r="N625" s="15" t="str">
        <f t="shared" si="19"/>
        <v>390000COMERCIAL MEXICANA S.A.DE C.V.</v>
      </c>
    </row>
    <row r="626" spans="1:14" x14ac:dyDescent="0.2">
      <c r="A626" s="15">
        <v>30</v>
      </c>
      <c r="B626" s="15" t="s">
        <v>329</v>
      </c>
      <c r="C626" s="15">
        <v>5008</v>
      </c>
      <c r="D626" s="15">
        <v>390000</v>
      </c>
      <c r="E626" s="15" t="s">
        <v>414</v>
      </c>
      <c r="F626" s="15">
        <v>276291</v>
      </c>
      <c r="G626" s="15" t="s">
        <v>339</v>
      </c>
      <c r="H626" s="15">
        <v>20610.939999999999</v>
      </c>
      <c r="I626" s="30">
        <v>259.22000000000003</v>
      </c>
      <c r="J626" s="30">
        <v>45.75</v>
      </c>
      <c r="K626" s="15">
        <v>0.22</v>
      </c>
      <c r="L626" s="15">
        <v>1</v>
      </c>
      <c r="M626" s="15" t="str">
        <f t="shared" si="18"/>
        <v>comercial mexicana s.a.de c.v.</v>
      </c>
      <c r="N626" s="15" t="str">
        <f t="shared" si="19"/>
        <v>390000COMERCIAL MEXICANA S.A.DE C.V.</v>
      </c>
    </row>
    <row r="627" spans="1:14" x14ac:dyDescent="0.2">
      <c r="A627" s="15">
        <v>30</v>
      </c>
      <c r="B627" s="15" t="s">
        <v>329</v>
      </c>
      <c r="C627" s="15">
        <v>5008</v>
      </c>
      <c r="D627" s="15">
        <v>390000</v>
      </c>
      <c r="E627" s="15" t="s">
        <v>414</v>
      </c>
      <c r="F627" s="15">
        <v>276291</v>
      </c>
      <c r="G627" s="15" t="s">
        <v>333</v>
      </c>
      <c r="H627" s="15">
        <v>20610.939999999999</v>
      </c>
      <c r="I627" s="30">
        <v>259.22000000000003</v>
      </c>
      <c r="J627" s="30">
        <v>45.75</v>
      </c>
      <c r="K627" s="15">
        <v>0.22</v>
      </c>
      <c r="L627" s="15">
        <v>1</v>
      </c>
      <c r="M627" s="15" t="str">
        <f t="shared" si="18"/>
        <v>comercial mexicana s.a.de c.v.</v>
      </c>
      <c r="N627" s="15" t="str">
        <f t="shared" si="19"/>
        <v>390000COMERCIAL MEXICANA S.A.DE C.V.</v>
      </c>
    </row>
    <row r="628" spans="1:14" x14ac:dyDescent="0.2">
      <c r="A628" s="15">
        <v>30</v>
      </c>
      <c r="B628" s="15" t="s">
        <v>329</v>
      </c>
      <c r="C628" s="15">
        <v>5008</v>
      </c>
      <c r="D628" s="15">
        <v>390000</v>
      </c>
      <c r="E628" s="15" t="s">
        <v>414</v>
      </c>
      <c r="F628" s="15">
        <v>276596</v>
      </c>
      <c r="G628" s="15" t="s">
        <v>333</v>
      </c>
      <c r="H628" s="15">
        <v>17688.82</v>
      </c>
      <c r="I628" s="30">
        <v>259.22000000000003</v>
      </c>
      <c r="J628" s="30">
        <v>45.75</v>
      </c>
      <c r="K628" s="15">
        <v>0.26</v>
      </c>
      <c r="L628" s="15">
        <v>1</v>
      </c>
      <c r="M628" s="15" t="str">
        <f t="shared" si="18"/>
        <v>comercial mexicana s.a.de c.v.</v>
      </c>
      <c r="N628" s="15" t="str">
        <f t="shared" si="19"/>
        <v>390000COMERCIAL MEXICANA S.A.DE C.V.</v>
      </c>
    </row>
    <row r="629" spans="1:14" x14ac:dyDescent="0.2">
      <c r="A629" s="15">
        <v>30</v>
      </c>
      <c r="B629" s="15" t="s">
        <v>329</v>
      </c>
      <c r="C629" s="15">
        <v>5008</v>
      </c>
      <c r="D629" s="15">
        <v>390000</v>
      </c>
      <c r="E629" s="15" t="s">
        <v>414</v>
      </c>
      <c r="F629" s="15">
        <v>276621</v>
      </c>
      <c r="G629" s="15" t="s">
        <v>339</v>
      </c>
      <c r="H629" s="15">
        <v>17943.8</v>
      </c>
      <c r="I629" s="30">
        <v>259.22000000000003</v>
      </c>
      <c r="J629" s="30">
        <v>45.75</v>
      </c>
      <c r="K629" s="15">
        <v>0.25</v>
      </c>
      <c r="L629" s="15">
        <v>1</v>
      </c>
      <c r="M629" s="15" t="str">
        <f t="shared" si="18"/>
        <v>comercial mexicana s.a.de c.v.</v>
      </c>
      <c r="N629" s="15" t="str">
        <f t="shared" si="19"/>
        <v>390000COMERCIAL MEXICANA S.A.DE C.V.</v>
      </c>
    </row>
    <row r="630" spans="1:14" x14ac:dyDescent="0.2">
      <c r="A630" s="15">
        <v>30</v>
      </c>
      <c r="B630" s="15" t="s">
        <v>329</v>
      </c>
      <c r="C630" s="15">
        <v>5008</v>
      </c>
      <c r="D630" s="15">
        <v>390000</v>
      </c>
      <c r="E630" s="15" t="s">
        <v>414</v>
      </c>
      <c r="F630" s="15">
        <v>276621</v>
      </c>
      <c r="G630" s="15" t="s">
        <v>333</v>
      </c>
      <c r="H630" s="15">
        <v>17943.8</v>
      </c>
      <c r="I630" s="30">
        <v>259.22000000000003</v>
      </c>
      <c r="J630" s="30">
        <v>45.75</v>
      </c>
      <c r="K630" s="15">
        <v>0.25</v>
      </c>
      <c r="L630" s="15">
        <v>1</v>
      </c>
      <c r="M630" s="15" t="str">
        <f t="shared" si="18"/>
        <v>comercial mexicana s.a.de c.v.</v>
      </c>
      <c r="N630" s="15" t="str">
        <f t="shared" si="19"/>
        <v>390000COMERCIAL MEXICANA S.A.DE C.V.</v>
      </c>
    </row>
    <row r="631" spans="1:14" x14ac:dyDescent="0.2">
      <c r="A631" s="15">
        <v>30</v>
      </c>
      <c r="B631" s="15" t="s">
        <v>329</v>
      </c>
      <c r="C631" s="15">
        <v>5008</v>
      </c>
      <c r="D631" s="15">
        <v>390000</v>
      </c>
      <c r="E631" s="15" t="s">
        <v>414</v>
      </c>
      <c r="F631" s="15">
        <v>276694</v>
      </c>
      <c r="G631" s="15" t="s">
        <v>333</v>
      </c>
      <c r="H631" s="15">
        <v>7763.35</v>
      </c>
      <c r="I631" s="30">
        <v>259.22000000000003</v>
      </c>
      <c r="J631" s="30">
        <v>45.75</v>
      </c>
      <c r="K631" s="15">
        <v>0.59</v>
      </c>
      <c r="L631" s="15">
        <v>1</v>
      </c>
      <c r="M631" s="15" t="str">
        <f t="shared" si="18"/>
        <v>comercial mexicana s.a.de c.v.</v>
      </c>
      <c r="N631" s="15" t="str">
        <f t="shared" si="19"/>
        <v>390000COMERCIAL MEXICANA S.A.DE C.V.</v>
      </c>
    </row>
    <row r="632" spans="1:14" x14ac:dyDescent="0.2">
      <c r="A632" s="15">
        <v>30</v>
      </c>
      <c r="B632" s="15" t="s">
        <v>329</v>
      </c>
      <c r="C632" s="15">
        <v>5008</v>
      </c>
      <c r="D632" s="15">
        <v>390000</v>
      </c>
      <c r="E632" s="15" t="s">
        <v>414</v>
      </c>
      <c r="F632" s="15">
        <v>276695</v>
      </c>
      <c r="G632" s="15" t="s">
        <v>333</v>
      </c>
      <c r="H632" s="15">
        <v>4700.1000000000004</v>
      </c>
      <c r="I632" s="30">
        <v>259.22000000000003</v>
      </c>
      <c r="J632" s="30">
        <v>45.75</v>
      </c>
      <c r="K632" s="15">
        <v>0.97</v>
      </c>
      <c r="L632" s="15">
        <v>1</v>
      </c>
      <c r="M632" s="15" t="str">
        <f t="shared" si="18"/>
        <v>comercial mexicana s.a.de c.v.</v>
      </c>
      <c r="N632" s="15" t="str">
        <f t="shared" si="19"/>
        <v>390000COMERCIAL MEXICANA S.A.DE C.V.</v>
      </c>
    </row>
    <row r="633" spans="1:14" x14ac:dyDescent="0.2">
      <c r="A633" s="15">
        <v>30</v>
      </c>
      <c r="B633" s="15" t="s">
        <v>329</v>
      </c>
      <c r="C633" s="15">
        <v>5008</v>
      </c>
      <c r="D633" s="15">
        <v>390000</v>
      </c>
      <c r="E633" s="15" t="s">
        <v>414</v>
      </c>
      <c r="F633" s="15">
        <v>276750</v>
      </c>
      <c r="G633" s="15" t="s">
        <v>333</v>
      </c>
      <c r="H633" s="15">
        <v>3824.79</v>
      </c>
      <c r="I633" s="30">
        <v>259.22000000000003</v>
      </c>
      <c r="J633" s="30">
        <v>45.75</v>
      </c>
      <c r="K633" s="15">
        <v>1.2</v>
      </c>
      <c r="L633" s="15">
        <v>1</v>
      </c>
      <c r="M633" s="15" t="str">
        <f t="shared" si="18"/>
        <v>comercial mexicana s.a.de c.v.</v>
      </c>
      <c r="N633" s="15" t="str">
        <f t="shared" si="19"/>
        <v>390000COMERCIAL MEXICANA S.A.DE C.V.</v>
      </c>
    </row>
    <row r="634" spans="1:14" x14ac:dyDescent="0.2">
      <c r="A634" s="15">
        <v>30</v>
      </c>
      <c r="B634" s="15" t="s">
        <v>329</v>
      </c>
      <c r="C634" s="15">
        <v>5008</v>
      </c>
      <c r="D634" s="15">
        <v>390000</v>
      </c>
      <c r="E634" s="15" t="s">
        <v>414</v>
      </c>
      <c r="F634" s="15">
        <v>277426</v>
      </c>
      <c r="G634" s="15" t="s">
        <v>339</v>
      </c>
      <c r="H634" s="15">
        <v>12185.45</v>
      </c>
      <c r="I634" s="30">
        <v>259.22000000000003</v>
      </c>
      <c r="J634" s="30">
        <v>45.75</v>
      </c>
      <c r="K634" s="15">
        <v>0.38</v>
      </c>
      <c r="L634" s="15">
        <v>1</v>
      </c>
      <c r="M634" s="15" t="str">
        <f t="shared" si="18"/>
        <v>comercial mexicana s.a.de c.v.</v>
      </c>
      <c r="N634" s="15" t="str">
        <f t="shared" si="19"/>
        <v>390000COMERCIAL MEXICANA S.A.DE C.V.</v>
      </c>
    </row>
    <row r="635" spans="1:14" x14ac:dyDescent="0.2">
      <c r="A635" s="15">
        <v>30</v>
      </c>
      <c r="B635" s="15" t="s">
        <v>329</v>
      </c>
      <c r="C635" s="15">
        <v>5008</v>
      </c>
      <c r="D635" s="15">
        <v>390000</v>
      </c>
      <c r="E635" s="15" t="s">
        <v>414</v>
      </c>
      <c r="F635" s="15">
        <v>277505</v>
      </c>
      <c r="G635" s="15" t="s">
        <v>333</v>
      </c>
      <c r="H635" s="15">
        <v>5061.12</v>
      </c>
      <c r="I635" s="30">
        <v>259.22000000000003</v>
      </c>
      <c r="J635" s="30">
        <v>45.75</v>
      </c>
      <c r="K635" s="15">
        <v>0.9</v>
      </c>
      <c r="L635" s="15">
        <v>1</v>
      </c>
      <c r="M635" s="15" t="str">
        <f t="shared" si="18"/>
        <v>comercial mexicana s.a.de c.v.</v>
      </c>
      <c r="N635" s="15" t="str">
        <f t="shared" si="19"/>
        <v>390000COMERCIAL MEXICANA S.A.DE C.V.</v>
      </c>
    </row>
    <row r="636" spans="1:14" x14ac:dyDescent="0.2">
      <c r="A636" s="15">
        <v>30</v>
      </c>
      <c r="B636" s="15" t="s">
        <v>329</v>
      </c>
      <c r="C636" s="15">
        <v>5008</v>
      </c>
      <c r="D636" s="15">
        <v>390000</v>
      </c>
      <c r="E636" s="15" t="s">
        <v>414</v>
      </c>
      <c r="F636" s="15">
        <v>277511</v>
      </c>
      <c r="G636" s="15" t="s">
        <v>339</v>
      </c>
      <c r="H636" s="15">
        <v>2756.04</v>
      </c>
      <c r="I636" s="30">
        <v>259.22000000000003</v>
      </c>
      <c r="J636" s="30">
        <v>45.75</v>
      </c>
      <c r="K636" s="15">
        <v>1.66</v>
      </c>
      <c r="L636" s="15">
        <v>1</v>
      </c>
      <c r="M636" s="15" t="str">
        <f t="shared" si="18"/>
        <v>comercial mexicana s.a.de c.v.</v>
      </c>
      <c r="N636" s="15" t="str">
        <f t="shared" si="19"/>
        <v>390000COMERCIAL MEXICANA S.A.DE C.V.</v>
      </c>
    </row>
    <row r="637" spans="1:14" x14ac:dyDescent="0.2">
      <c r="A637" s="15">
        <v>30</v>
      </c>
      <c r="B637" s="15" t="s">
        <v>329</v>
      </c>
      <c r="C637" s="15">
        <v>5008</v>
      </c>
      <c r="D637" s="15">
        <v>390000</v>
      </c>
      <c r="E637" s="15" t="s">
        <v>414</v>
      </c>
      <c r="F637" s="15">
        <v>277742</v>
      </c>
      <c r="G637" s="15" t="s">
        <v>339</v>
      </c>
      <c r="H637" s="15">
        <v>7133.97</v>
      </c>
      <c r="I637" s="30">
        <v>259.22000000000003</v>
      </c>
      <c r="J637" s="30">
        <v>55.17</v>
      </c>
      <c r="K637" s="15">
        <v>0.77</v>
      </c>
      <c r="L637" s="15">
        <v>1</v>
      </c>
      <c r="M637" s="15" t="str">
        <f t="shared" si="18"/>
        <v>comercial mexicana s.a.de c.v.</v>
      </c>
      <c r="N637" s="15" t="str">
        <f t="shared" si="19"/>
        <v>390000COMERCIAL MEXICANA S.A.DE C.V.</v>
      </c>
    </row>
    <row r="638" spans="1:14" x14ac:dyDescent="0.2">
      <c r="A638" s="15">
        <v>30</v>
      </c>
      <c r="B638" s="15" t="s">
        <v>329</v>
      </c>
      <c r="C638" s="15">
        <v>5008</v>
      </c>
      <c r="D638" s="15">
        <v>390000</v>
      </c>
      <c r="E638" s="15" t="s">
        <v>414</v>
      </c>
      <c r="F638" s="15">
        <v>277838</v>
      </c>
      <c r="G638" s="15" t="s">
        <v>339</v>
      </c>
      <c r="H638" s="15">
        <v>19390.349999999999</v>
      </c>
      <c r="I638" s="30">
        <v>259.22000000000003</v>
      </c>
      <c r="J638" s="30">
        <v>45.75</v>
      </c>
      <c r="K638" s="15">
        <v>0.24</v>
      </c>
      <c r="L638" s="15">
        <v>1</v>
      </c>
      <c r="M638" s="15" t="str">
        <f t="shared" si="18"/>
        <v>comercial mexicana s.a.de c.v.</v>
      </c>
      <c r="N638" s="15" t="str">
        <f t="shared" si="19"/>
        <v>390000COMERCIAL MEXICANA S.A.DE C.V.</v>
      </c>
    </row>
    <row r="639" spans="1:14" x14ac:dyDescent="0.2">
      <c r="A639" s="15">
        <v>30</v>
      </c>
      <c r="B639" s="15" t="s">
        <v>329</v>
      </c>
      <c r="C639" s="15">
        <v>5008</v>
      </c>
      <c r="D639" s="15">
        <v>390000</v>
      </c>
      <c r="E639" s="15" t="s">
        <v>414</v>
      </c>
      <c r="F639" s="15">
        <v>277972</v>
      </c>
      <c r="G639" s="15" t="s">
        <v>339</v>
      </c>
      <c r="H639" s="15">
        <v>19171.080000000002</v>
      </c>
      <c r="I639" s="30">
        <v>259.22000000000003</v>
      </c>
      <c r="J639" s="30">
        <v>45.75</v>
      </c>
      <c r="K639" s="15">
        <v>0.24</v>
      </c>
      <c r="L639" s="15">
        <v>1</v>
      </c>
      <c r="M639" s="15" t="str">
        <f t="shared" si="18"/>
        <v>comercial mexicana s.a.de c.v.</v>
      </c>
      <c r="N639" s="15" t="str">
        <f t="shared" si="19"/>
        <v>390000COMERCIAL MEXICANA S.A.DE C.V.</v>
      </c>
    </row>
    <row r="640" spans="1:14" x14ac:dyDescent="0.2">
      <c r="A640" s="15">
        <v>30</v>
      </c>
      <c r="B640" s="15" t="s">
        <v>329</v>
      </c>
      <c r="C640" s="15">
        <v>5008</v>
      </c>
      <c r="D640" s="15">
        <v>390000</v>
      </c>
      <c r="E640" s="15" t="s">
        <v>414</v>
      </c>
      <c r="F640" s="15">
        <v>278004</v>
      </c>
      <c r="G640" s="15" t="s">
        <v>333</v>
      </c>
      <c r="H640" s="15">
        <v>17871.36</v>
      </c>
      <c r="I640" s="30">
        <v>259.22000000000003</v>
      </c>
      <c r="J640" s="30">
        <v>45.75</v>
      </c>
      <c r="K640" s="15">
        <v>0.26</v>
      </c>
      <c r="L640" s="15">
        <v>1</v>
      </c>
      <c r="M640" s="15" t="str">
        <f t="shared" si="18"/>
        <v>comercial mexicana s.a.de c.v.</v>
      </c>
      <c r="N640" s="15" t="str">
        <f t="shared" si="19"/>
        <v>390000COMERCIAL MEXICANA S.A.DE C.V.</v>
      </c>
    </row>
    <row r="641" spans="1:14" x14ac:dyDescent="0.2">
      <c r="A641" s="15">
        <v>30</v>
      </c>
      <c r="B641" s="15" t="s">
        <v>329</v>
      </c>
      <c r="C641" s="15">
        <v>5008</v>
      </c>
      <c r="D641" s="15">
        <v>390000</v>
      </c>
      <c r="E641" s="15" t="s">
        <v>414</v>
      </c>
      <c r="F641" s="15">
        <v>278069</v>
      </c>
      <c r="G641" s="15" t="s">
        <v>333</v>
      </c>
      <c r="H641" s="15">
        <v>14124.92</v>
      </c>
      <c r="I641" s="30">
        <v>259.22000000000003</v>
      </c>
      <c r="J641" s="30">
        <v>45.75</v>
      </c>
      <c r="K641" s="15">
        <v>0.32</v>
      </c>
      <c r="L641" s="15">
        <v>1</v>
      </c>
      <c r="M641" s="15" t="str">
        <f t="shared" si="18"/>
        <v>comercial mexicana s.a.de c.v.</v>
      </c>
      <c r="N641" s="15" t="str">
        <f t="shared" si="19"/>
        <v>390000COMERCIAL MEXICANA S.A.DE C.V.</v>
      </c>
    </row>
    <row r="642" spans="1:14" x14ac:dyDescent="0.2">
      <c r="A642" s="15">
        <v>30</v>
      </c>
      <c r="B642" s="15" t="s">
        <v>329</v>
      </c>
      <c r="C642" s="15">
        <v>5008</v>
      </c>
      <c r="D642" s="15">
        <v>390026</v>
      </c>
      <c r="E642" s="15" t="s">
        <v>424</v>
      </c>
      <c r="F642" s="15">
        <v>276175</v>
      </c>
      <c r="G642" s="15" t="s">
        <v>333</v>
      </c>
      <c r="H642" s="15">
        <v>8224.49</v>
      </c>
      <c r="I642" s="30">
        <v>259.22000000000003</v>
      </c>
      <c r="J642" s="30">
        <v>55.17</v>
      </c>
      <c r="K642" s="15">
        <v>0.67</v>
      </c>
      <c r="L642" s="15">
        <v>1</v>
      </c>
      <c r="M642" s="15" t="str">
        <f t="shared" si="18"/>
        <v>comexa suc cuernavaca i</v>
      </c>
      <c r="N642" s="15" t="str">
        <f t="shared" si="19"/>
        <v>390026COMEXA SUC CUERNAVACA I</v>
      </c>
    </row>
    <row r="643" spans="1:14" x14ac:dyDescent="0.2">
      <c r="A643" s="15">
        <v>30</v>
      </c>
      <c r="B643" s="15" t="s">
        <v>329</v>
      </c>
      <c r="C643" s="15">
        <v>5008</v>
      </c>
      <c r="D643" s="15">
        <v>390061</v>
      </c>
      <c r="E643" s="15" t="s">
        <v>432</v>
      </c>
      <c r="F643" s="15">
        <v>276692</v>
      </c>
      <c r="G643" s="15" t="s">
        <v>339</v>
      </c>
      <c r="H643" s="15">
        <v>16819.53</v>
      </c>
      <c r="I643" s="30">
        <v>259.22000000000003</v>
      </c>
      <c r="J643" s="30">
        <v>55.17</v>
      </c>
      <c r="K643" s="15">
        <v>0.33</v>
      </c>
      <c r="L643" s="15">
        <v>1</v>
      </c>
      <c r="M643" s="15" t="str">
        <f t="shared" si="18"/>
        <v>comexa suc cuernavaca ii</v>
      </c>
      <c r="N643" s="15" t="str">
        <f t="shared" si="19"/>
        <v>390061COMEXA SUC CUERNAVACA II</v>
      </c>
    </row>
    <row r="644" spans="1:14" x14ac:dyDescent="0.2">
      <c r="A644" s="15">
        <v>30</v>
      </c>
      <c r="B644" s="15" t="s">
        <v>329</v>
      </c>
      <c r="C644" s="15">
        <v>5008</v>
      </c>
      <c r="D644" s="15">
        <v>390061</v>
      </c>
      <c r="E644" s="15" t="s">
        <v>432</v>
      </c>
      <c r="F644" s="15">
        <v>276692</v>
      </c>
      <c r="G644" s="15" t="s">
        <v>333</v>
      </c>
      <c r="H644" s="15">
        <v>16819.53</v>
      </c>
      <c r="I644" s="30">
        <v>259.22000000000003</v>
      </c>
      <c r="J644" s="30">
        <v>55.17</v>
      </c>
      <c r="K644" s="15">
        <v>0.33</v>
      </c>
      <c r="L644" s="15">
        <v>1</v>
      </c>
      <c r="M644" s="15" t="str">
        <f t="shared" si="18"/>
        <v>comexa suc cuernavaca ii</v>
      </c>
      <c r="N644" s="15" t="str">
        <f t="shared" si="19"/>
        <v>390061COMEXA SUC CUERNAVACA II</v>
      </c>
    </row>
    <row r="645" spans="1:14" x14ac:dyDescent="0.2">
      <c r="A645" s="15">
        <v>30</v>
      </c>
      <c r="B645" s="15" t="s">
        <v>329</v>
      </c>
      <c r="C645" s="15">
        <v>5008</v>
      </c>
      <c r="D645" s="15">
        <v>390126</v>
      </c>
      <c r="E645" s="15" t="s">
        <v>422</v>
      </c>
      <c r="F645" s="15">
        <v>275374</v>
      </c>
      <c r="G645" s="15" t="s">
        <v>339</v>
      </c>
      <c r="H645" s="15">
        <v>11681.56</v>
      </c>
      <c r="I645" s="30">
        <v>259.22000000000003</v>
      </c>
      <c r="J645" s="30">
        <v>55.17</v>
      </c>
      <c r="K645" s="15">
        <v>0.47</v>
      </c>
      <c r="L645" s="15">
        <v>1</v>
      </c>
      <c r="M645" s="15" t="str">
        <f t="shared" si="18"/>
        <v>comercial mexicana sa de cv</v>
      </c>
      <c r="N645" s="15" t="str">
        <f t="shared" si="19"/>
        <v>390126COMERCIAL MEXICANA SA DE CV</v>
      </c>
    </row>
    <row r="646" spans="1:14" x14ac:dyDescent="0.2">
      <c r="A646" s="15">
        <v>30</v>
      </c>
      <c r="B646" s="15" t="s">
        <v>329</v>
      </c>
      <c r="C646" s="15">
        <v>5008</v>
      </c>
      <c r="D646" s="15">
        <v>393000</v>
      </c>
      <c r="E646" s="15" t="s">
        <v>414</v>
      </c>
      <c r="F646" s="15">
        <v>275529</v>
      </c>
      <c r="G646" s="15" t="s">
        <v>339</v>
      </c>
      <c r="H646" s="15">
        <v>6968.22</v>
      </c>
      <c r="I646" s="30">
        <v>259.22000000000003</v>
      </c>
      <c r="J646" s="30">
        <v>45.75</v>
      </c>
      <c r="K646" s="15">
        <v>0.66</v>
      </c>
      <c r="L646" s="15">
        <v>1</v>
      </c>
      <c r="M646" s="15" t="str">
        <f t="shared" si="18"/>
        <v>comercial mexicana s.a.de c.v.</v>
      </c>
      <c r="N646" s="15" t="str">
        <f t="shared" si="19"/>
        <v>393000COMERCIAL MEXICANA S.A.DE C.V.</v>
      </c>
    </row>
    <row r="647" spans="1:14" x14ac:dyDescent="0.2">
      <c r="A647" s="15">
        <v>30</v>
      </c>
      <c r="B647" s="15" t="s">
        <v>329</v>
      </c>
      <c r="C647" s="15">
        <v>5008</v>
      </c>
      <c r="D647" s="15">
        <v>393000</v>
      </c>
      <c r="E647" s="15" t="s">
        <v>414</v>
      </c>
      <c r="F647" s="15">
        <v>276025</v>
      </c>
      <c r="G647" s="15" t="s">
        <v>333</v>
      </c>
      <c r="H647" s="15">
        <v>4845.82</v>
      </c>
      <c r="I647" s="30">
        <v>259.22000000000003</v>
      </c>
      <c r="J647" s="30">
        <v>45.75</v>
      </c>
      <c r="K647" s="15">
        <v>0.94</v>
      </c>
      <c r="L647" s="15">
        <v>1</v>
      </c>
      <c r="M647" s="15" t="str">
        <f t="shared" si="18"/>
        <v>comercial mexicana s.a.de c.v.</v>
      </c>
      <c r="N647" s="15" t="str">
        <f t="shared" si="19"/>
        <v>393000COMERCIAL MEXICANA S.A.DE C.V.</v>
      </c>
    </row>
    <row r="648" spans="1:14" x14ac:dyDescent="0.2">
      <c r="A648" s="15">
        <v>30</v>
      </c>
      <c r="B648" s="15" t="s">
        <v>329</v>
      </c>
      <c r="C648" s="15">
        <v>5008</v>
      </c>
      <c r="D648" s="15">
        <v>393000</v>
      </c>
      <c r="E648" s="15" t="s">
        <v>414</v>
      </c>
      <c r="F648" s="15">
        <v>276729</v>
      </c>
      <c r="G648" s="15" t="s">
        <v>339</v>
      </c>
      <c r="H648" s="15">
        <v>8069.15</v>
      </c>
      <c r="I648" s="30">
        <v>259.22000000000003</v>
      </c>
      <c r="J648" s="30">
        <v>45.75</v>
      </c>
      <c r="K648" s="15">
        <v>0.56999999999999995</v>
      </c>
      <c r="L648" s="15">
        <v>1</v>
      </c>
      <c r="M648" s="15" t="str">
        <f t="shared" si="18"/>
        <v>comercial mexicana s.a.de c.v.</v>
      </c>
      <c r="N648" s="15" t="str">
        <f t="shared" si="19"/>
        <v>393000COMERCIAL MEXICANA S.A.DE C.V.</v>
      </c>
    </row>
    <row r="649" spans="1:14" x14ac:dyDescent="0.2">
      <c r="A649" s="15">
        <v>30</v>
      </c>
      <c r="B649" s="15" t="s">
        <v>329</v>
      </c>
      <c r="C649" s="15">
        <v>5008</v>
      </c>
      <c r="D649" s="15">
        <v>393000</v>
      </c>
      <c r="E649" s="15" t="s">
        <v>414</v>
      </c>
      <c r="F649" s="15">
        <v>276736</v>
      </c>
      <c r="G649" s="15" t="s">
        <v>339</v>
      </c>
      <c r="H649" s="15">
        <v>5804.34</v>
      </c>
      <c r="I649" s="30">
        <v>259.22000000000003</v>
      </c>
      <c r="J649" s="30">
        <v>45.75</v>
      </c>
      <c r="K649" s="15">
        <v>0.79</v>
      </c>
      <c r="L649" s="15">
        <v>1</v>
      </c>
      <c r="M649" s="15" t="str">
        <f t="shared" si="18"/>
        <v>comercial mexicana s.a.de c.v.</v>
      </c>
      <c r="N649" s="15" t="str">
        <f t="shared" si="19"/>
        <v>393000COMERCIAL MEXICANA S.A.DE C.V.</v>
      </c>
    </row>
    <row r="650" spans="1:14" x14ac:dyDescent="0.2">
      <c r="A650" s="15">
        <v>30</v>
      </c>
      <c r="B650" s="15" t="s">
        <v>329</v>
      </c>
      <c r="C650" s="15">
        <v>5008</v>
      </c>
      <c r="D650" s="15">
        <v>393000</v>
      </c>
      <c r="E650" s="15" t="s">
        <v>414</v>
      </c>
      <c r="F650" s="15">
        <v>276787</v>
      </c>
      <c r="G650" s="15" t="s">
        <v>333</v>
      </c>
      <c r="H650" s="15">
        <v>3614.35</v>
      </c>
      <c r="I650" s="30">
        <v>259.22000000000003</v>
      </c>
      <c r="J650" s="30">
        <v>45.75</v>
      </c>
      <c r="K650" s="15">
        <v>1.27</v>
      </c>
      <c r="L650" s="15">
        <v>1</v>
      </c>
      <c r="M650" s="15" t="str">
        <f t="shared" ref="M650:M713" si="20">LOWER(E650)</f>
        <v>comercial mexicana s.a.de c.v.</v>
      </c>
      <c r="N650" s="15" t="str">
        <f t="shared" ref="N650:N713" si="21">_xlfn.CONCAT(D650, E650)</f>
        <v>393000COMERCIAL MEXICANA S.A.DE C.V.</v>
      </c>
    </row>
    <row r="651" spans="1:14" x14ac:dyDescent="0.2">
      <c r="A651" s="15">
        <v>30</v>
      </c>
      <c r="B651" s="15" t="s">
        <v>329</v>
      </c>
      <c r="C651" s="15">
        <v>5008</v>
      </c>
      <c r="D651" s="15">
        <v>393000</v>
      </c>
      <c r="E651" s="15" t="s">
        <v>414</v>
      </c>
      <c r="F651" s="15">
        <v>278002</v>
      </c>
      <c r="G651" s="15" t="s">
        <v>333</v>
      </c>
      <c r="H651" s="15">
        <v>4886.57</v>
      </c>
      <c r="I651" s="30">
        <v>259.22000000000003</v>
      </c>
      <c r="J651" s="30">
        <v>45.75</v>
      </c>
      <c r="K651" s="15">
        <v>0.94</v>
      </c>
      <c r="L651" s="15">
        <v>1</v>
      </c>
      <c r="M651" s="15" t="str">
        <f t="shared" si="20"/>
        <v>comercial mexicana s.a.de c.v.</v>
      </c>
      <c r="N651" s="15" t="str">
        <f t="shared" si="21"/>
        <v>393000COMERCIAL MEXICANA S.A.DE C.V.</v>
      </c>
    </row>
    <row r="652" spans="1:14" x14ac:dyDescent="0.2">
      <c r="A652" s="15">
        <v>30</v>
      </c>
      <c r="B652" s="15" t="s">
        <v>329</v>
      </c>
      <c r="C652" s="15">
        <v>5008</v>
      </c>
      <c r="D652" s="15">
        <v>393000</v>
      </c>
      <c r="E652" s="15" t="s">
        <v>414</v>
      </c>
      <c r="F652" s="15">
        <v>278022</v>
      </c>
      <c r="G652" s="15" t="s">
        <v>339</v>
      </c>
      <c r="H652" s="15">
        <v>11528.24</v>
      </c>
      <c r="I652" s="30">
        <v>259.22000000000003</v>
      </c>
      <c r="J652" s="30">
        <v>45.75</v>
      </c>
      <c r="K652" s="15">
        <v>0.4</v>
      </c>
      <c r="L652" s="15">
        <v>1</v>
      </c>
      <c r="M652" s="15" t="str">
        <f t="shared" si="20"/>
        <v>comercial mexicana s.a.de c.v.</v>
      </c>
      <c r="N652" s="15" t="str">
        <f t="shared" si="21"/>
        <v>393000COMERCIAL MEXICANA S.A.DE C.V.</v>
      </c>
    </row>
    <row r="653" spans="1:14" x14ac:dyDescent="0.2">
      <c r="A653" s="15">
        <v>30</v>
      </c>
      <c r="B653" s="15" t="s">
        <v>329</v>
      </c>
      <c r="C653" s="15">
        <v>5008</v>
      </c>
      <c r="D653" s="15">
        <v>393000</v>
      </c>
      <c r="E653" s="15" t="s">
        <v>414</v>
      </c>
      <c r="F653" s="15">
        <v>278033</v>
      </c>
      <c r="G653" s="15" t="s">
        <v>339</v>
      </c>
      <c r="H653" s="15">
        <v>11403.76</v>
      </c>
      <c r="I653" s="30">
        <v>259.22000000000003</v>
      </c>
      <c r="J653" s="30">
        <v>45.75</v>
      </c>
      <c r="K653" s="15">
        <v>0.4</v>
      </c>
      <c r="L653" s="15">
        <v>1</v>
      </c>
      <c r="M653" s="15" t="str">
        <f t="shared" si="20"/>
        <v>comercial mexicana s.a.de c.v.</v>
      </c>
      <c r="N653" s="15" t="str">
        <f t="shared" si="21"/>
        <v>393000COMERCIAL MEXICANA S.A.DE C.V.</v>
      </c>
    </row>
    <row r="654" spans="1:14" x14ac:dyDescent="0.2">
      <c r="A654" s="15">
        <v>30</v>
      </c>
      <c r="B654" s="15" t="s">
        <v>329</v>
      </c>
      <c r="C654" s="15">
        <v>5008</v>
      </c>
      <c r="D654" s="15">
        <v>393000</v>
      </c>
      <c r="E654" s="15" t="s">
        <v>414</v>
      </c>
      <c r="F654" s="15">
        <v>278073</v>
      </c>
      <c r="G654" s="15" t="s">
        <v>339</v>
      </c>
      <c r="H654" s="15">
        <v>4691.83</v>
      </c>
      <c r="I654" s="30">
        <v>259.22000000000003</v>
      </c>
      <c r="J654" s="30">
        <v>45.75</v>
      </c>
      <c r="K654" s="15">
        <v>0.98</v>
      </c>
      <c r="L654" s="15">
        <v>1</v>
      </c>
      <c r="M654" s="15" t="str">
        <f t="shared" si="20"/>
        <v>comercial mexicana s.a.de c.v.</v>
      </c>
      <c r="N654" s="15" t="str">
        <f t="shared" si="21"/>
        <v>393000COMERCIAL MEXICANA S.A.DE C.V.</v>
      </c>
    </row>
    <row r="655" spans="1:14" x14ac:dyDescent="0.2">
      <c r="A655" s="15">
        <v>30</v>
      </c>
      <c r="B655" s="15" t="s">
        <v>329</v>
      </c>
      <c r="C655" s="15">
        <v>5008</v>
      </c>
      <c r="D655" s="15">
        <v>393017</v>
      </c>
      <c r="E655" s="15" t="s">
        <v>457</v>
      </c>
      <c r="F655" s="15">
        <v>275001</v>
      </c>
      <c r="G655" s="15" t="s">
        <v>339</v>
      </c>
      <c r="H655" s="15">
        <v>6812.05</v>
      </c>
      <c r="I655" s="30">
        <v>259.22000000000003</v>
      </c>
      <c r="J655" s="30">
        <v>55.17</v>
      </c>
      <c r="K655" s="15">
        <v>0.81</v>
      </c>
      <c r="L655" s="15">
        <v>1</v>
      </c>
      <c r="M655" s="15" t="str">
        <f t="shared" si="20"/>
        <v>bodega comexa suc tlalpan</v>
      </c>
      <c r="N655" s="15" t="str">
        <f t="shared" si="21"/>
        <v>393017BODEGA COMEXA SUC TLALPAN</v>
      </c>
    </row>
    <row r="656" spans="1:14" x14ac:dyDescent="0.2">
      <c r="A656" s="15">
        <v>30</v>
      </c>
      <c r="B656" s="15" t="s">
        <v>329</v>
      </c>
      <c r="C656" s="15">
        <v>5008</v>
      </c>
      <c r="D656" s="15">
        <v>394000</v>
      </c>
      <c r="E656" s="15" t="s">
        <v>466</v>
      </c>
      <c r="F656" s="15">
        <v>276451</v>
      </c>
      <c r="G656" s="15" t="s">
        <v>333</v>
      </c>
      <c r="H656" s="15">
        <v>4901.08</v>
      </c>
      <c r="I656" s="30">
        <v>259.22000000000003</v>
      </c>
      <c r="J656" s="30">
        <v>45.75</v>
      </c>
      <c r="K656" s="15">
        <v>0.93</v>
      </c>
      <c r="L656" s="15">
        <v>1</v>
      </c>
      <c r="M656" s="15" t="str">
        <f t="shared" si="20"/>
        <v>super mercados s.a. de c.v.</v>
      </c>
      <c r="N656" s="15" t="str">
        <f t="shared" si="21"/>
        <v>394000SUPER MERCADOS S.A. DE C.V.</v>
      </c>
    </row>
    <row r="657" spans="1:14" x14ac:dyDescent="0.2">
      <c r="A657" s="15">
        <v>30</v>
      </c>
      <c r="B657" s="15" t="s">
        <v>329</v>
      </c>
      <c r="C657" s="15">
        <v>5008</v>
      </c>
      <c r="D657" s="15">
        <v>394000</v>
      </c>
      <c r="E657" s="15" t="s">
        <v>466</v>
      </c>
      <c r="F657" s="15">
        <v>276934</v>
      </c>
      <c r="G657" s="15" t="s">
        <v>339</v>
      </c>
      <c r="H657" s="15">
        <v>8032.38</v>
      </c>
      <c r="I657" s="30">
        <v>259.22000000000003</v>
      </c>
      <c r="J657" s="30">
        <v>45.75</v>
      </c>
      <c r="K657" s="15">
        <v>0.56999999999999995</v>
      </c>
      <c r="L657" s="15">
        <v>1</v>
      </c>
      <c r="M657" s="15" t="str">
        <f t="shared" si="20"/>
        <v>super mercados s.a. de c.v.</v>
      </c>
      <c r="N657" s="15" t="str">
        <f t="shared" si="21"/>
        <v>394000SUPER MERCADOS S.A. DE C.V.</v>
      </c>
    </row>
    <row r="658" spans="1:14" x14ac:dyDescent="0.2">
      <c r="A658" s="15">
        <v>30</v>
      </c>
      <c r="B658" s="15" t="s">
        <v>329</v>
      </c>
      <c r="C658" s="15">
        <v>5008</v>
      </c>
      <c r="D658" s="15">
        <v>394000</v>
      </c>
      <c r="E658" s="15" t="s">
        <v>466</v>
      </c>
      <c r="F658" s="15">
        <v>276936</v>
      </c>
      <c r="G658" s="15" t="s">
        <v>333</v>
      </c>
      <c r="H658" s="15">
        <v>9214.4599999999991</v>
      </c>
      <c r="I658" s="30">
        <v>259.22000000000003</v>
      </c>
      <c r="J658" s="30">
        <v>45.75</v>
      </c>
      <c r="K658" s="15">
        <v>0.5</v>
      </c>
      <c r="L658" s="15">
        <v>1</v>
      </c>
      <c r="M658" s="15" t="str">
        <f t="shared" si="20"/>
        <v>super mercados s.a. de c.v.</v>
      </c>
      <c r="N658" s="15" t="str">
        <f t="shared" si="21"/>
        <v>394000SUPER MERCADOS S.A. DE C.V.</v>
      </c>
    </row>
    <row r="659" spans="1:14" x14ac:dyDescent="0.2">
      <c r="A659" s="15">
        <v>30</v>
      </c>
      <c r="B659" s="15" t="s">
        <v>329</v>
      </c>
      <c r="C659" s="15">
        <v>5008</v>
      </c>
      <c r="D659" s="15">
        <v>394000</v>
      </c>
      <c r="E659" s="15" t="s">
        <v>466</v>
      </c>
      <c r="F659" s="15">
        <v>277429</v>
      </c>
      <c r="G659" s="15" t="s">
        <v>339</v>
      </c>
      <c r="H659" s="15">
        <v>7493.85</v>
      </c>
      <c r="I659" s="30">
        <v>259.22000000000003</v>
      </c>
      <c r="J659" s="30">
        <v>45.75</v>
      </c>
      <c r="K659" s="15">
        <v>0.61</v>
      </c>
      <c r="L659" s="15">
        <v>1</v>
      </c>
      <c r="M659" s="15" t="str">
        <f t="shared" si="20"/>
        <v>super mercados s.a. de c.v.</v>
      </c>
      <c r="N659" s="15" t="str">
        <f t="shared" si="21"/>
        <v>394000SUPER MERCADOS S.A. DE C.V.</v>
      </c>
    </row>
    <row r="660" spans="1:14" x14ac:dyDescent="0.2">
      <c r="A660" s="15">
        <v>30</v>
      </c>
      <c r="B660" s="15" t="s">
        <v>329</v>
      </c>
      <c r="C660" s="15">
        <v>5008</v>
      </c>
      <c r="D660" s="15">
        <v>394000</v>
      </c>
      <c r="E660" s="15" t="s">
        <v>466</v>
      </c>
      <c r="F660" s="15">
        <v>277429</v>
      </c>
      <c r="G660" s="15" t="s">
        <v>333</v>
      </c>
      <c r="H660" s="15">
        <v>7493.85</v>
      </c>
      <c r="I660" s="30">
        <v>259.22000000000003</v>
      </c>
      <c r="J660" s="30">
        <v>45.75</v>
      </c>
      <c r="K660" s="15">
        <v>0.61</v>
      </c>
      <c r="L660" s="15">
        <v>1</v>
      </c>
      <c r="M660" s="15" t="str">
        <f t="shared" si="20"/>
        <v>super mercados s.a. de c.v.</v>
      </c>
      <c r="N660" s="15" t="str">
        <f t="shared" si="21"/>
        <v>394000SUPER MERCADOS S.A. DE C.V.</v>
      </c>
    </row>
    <row r="661" spans="1:14" x14ac:dyDescent="0.2">
      <c r="A661" s="15">
        <v>30</v>
      </c>
      <c r="B661" s="15" t="s">
        <v>329</v>
      </c>
      <c r="C661" s="15">
        <v>5008</v>
      </c>
      <c r="D661" s="15">
        <v>394000</v>
      </c>
      <c r="E661" s="15" t="s">
        <v>466</v>
      </c>
      <c r="F661" s="15">
        <v>277975</v>
      </c>
      <c r="G661" s="15" t="s">
        <v>333</v>
      </c>
      <c r="H661" s="15">
        <v>5474.25</v>
      </c>
      <c r="I661" s="30">
        <v>259.22000000000003</v>
      </c>
      <c r="J661" s="30">
        <v>45.75</v>
      </c>
      <c r="K661" s="15">
        <v>0.84</v>
      </c>
      <c r="L661" s="15">
        <v>1</v>
      </c>
      <c r="M661" s="15" t="str">
        <f t="shared" si="20"/>
        <v>super mercados s.a. de c.v.</v>
      </c>
      <c r="N661" s="15" t="str">
        <f t="shared" si="21"/>
        <v>394000SUPER MERCADOS S.A. DE C.V.</v>
      </c>
    </row>
    <row r="662" spans="1:14" x14ac:dyDescent="0.2">
      <c r="A662" s="15">
        <v>30</v>
      </c>
      <c r="B662" s="15" t="s">
        <v>329</v>
      </c>
      <c r="C662" s="15">
        <v>5008</v>
      </c>
      <c r="D662" s="15">
        <v>394000</v>
      </c>
      <c r="E662" s="15" t="s">
        <v>466</v>
      </c>
      <c r="F662" s="15">
        <v>277975</v>
      </c>
      <c r="G662" s="15" t="s">
        <v>339</v>
      </c>
      <c r="H662" s="15">
        <v>5474.25</v>
      </c>
      <c r="I662" s="30">
        <v>259.22000000000003</v>
      </c>
      <c r="J662" s="30">
        <v>45.75</v>
      </c>
      <c r="K662" s="15">
        <v>0.84</v>
      </c>
      <c r="L662" s="15">
        <v>1</v>
      </c>
      <c r="M662" s="15" t="str">
        <f t="shared" si="20"/>
        <v>super mercados s.a. de c.v.</v>
      </c>
      <c r="N662" s="15" t="str">
        <f t="shared" si="21"/>
        <v>394000SUPER MERCADOS S.A. DE C.V.</v>
      </c>
    </row>
    <row r="663" spans="1:14" x14ac:dyDescent="0.2">
      <c r="A663" s="15">
        <v>30</v>
      </c>
      <c r="B663" s="15" t="s">
        <v>329</v>
      </c>
      <c r="C663" s="15">
        <v>5008</v>
      </c>
      <c r="D663" s="15">
        <v>394000</v>
      </c>
      <c r="E663" s="15" t="s">
        <v>466</v>
      </c>
      <c r="F663" s="15">
        <v>277976</v>
      </c>
      <c r="G663" s="15" t="s">
        <v>333</v>
      </c>
      <c r="H663" s="15">
        <v>5474.25</v>
      </c>
      <c r="I663" s="30">
        <v>259.22000000000003</v>
      </c>
      <c r="J663" s="30">
        <v>45.75</v>
      </c>
      <c r="K663" s="15">
        <v>0.84</v>
      </c>
      <c r="L663" s="15">
        <v>1</v>
      </c>
      <c r="M663" s="15" t="str">
        <f t="shared" si="20"/>
        <v>super mercados s.a. de c.v.</v>
      </c>
      <c r="N663" s="15" t="str">
        <f t="shared" si="21"/>
        <v>394000SUPER MERCADOS S.A. DE C.V.</v>
      </c>
    </row>
    <row r="664" spans="1:14" x14ac:dyDescent="0.2">
      <c r="A664" s="15">
        <v>30</v>
      </c>
      <c r="B664" s="15" t="s">
        <v>329</v>
      </c>
      <c r="C664" s="15">
        <v>5008</v>
      </c>
      <c r="D664" s="15">
        <v>394000</v>
      </c>
      <c r="E664" s="15" t="s">
        <v>466</v>
      </c>
      <c r="F664" s="15">
        <v>277976</v>
      </c>
      <c r="G664" s="15" t="s">
        <v>339</v>
      </c>
      <c r="H664" s="15">
        <v>5474.25</v>
      </c>
      <c r="I664" s="30">
        <v>259.22000000000003</v>
      </c>
      <c r="J664" s="30">
        <v>45.75</v>
      </c>
      <c r="K664" s="15">
        <v>0.84</v>
      </c>
      <c r="L664" s="15">
        <v>1</v>
      </c>
      <c r="M664" s="15" t="str">
        <f t="shared" si="20"/>
        <v>super mercados s.a. de c.v.</v>
      </c>
      <c r="N664" s="15" t="str">
        <f t="shared" si="21"/>
        <v>394000SUPER MERCADOS S.A. DE C.V.</v>
      </c>
    </row>
    <row r="665" spans="1:14" x14ac:dyDescent="0.2">
      <c r="A665" s="15">
        <v>30</v>
      </c>
      <c r="B665" s="15" t="s">
        <v>329</v>
      </c>
      <c r="C665" s="15">
        <v>5008</v>
      </c>
      <c r="D665" s="15">
        <v>394000</v>
      </c>
      <c r="E665" s="15" t="s">
        <v>466</v>
      </c>
      <c r="F665" s="15">
        <v>277977</v>
      </c>
      <c r="G665" s="15" t="s">
        <v>333</v>
      </c>
      <c r="H665" s="15">
        <v>6827.57</v>
      </c>
      <c r="I665" s="30">
        <v>259.22000000000003</v>
      </c>
      <c r="J665" s="30">
        <v>45.75</v>
      </c>
      <c r="K665" s="15">
        <v>0.67</v>
      </c>
      <c r="L665" s="15">
        <v>1</v>
      </c>
      <c r="M665" s="15" t="str">
        <f t="shared" si="20"/>
        <v>super mercados s.a. de c.v.</v>
      </c>
      <c r="N665" s="15" t="str">
        <f t="shared" si="21"/>
        <v>394000SUPER MERCADOS S.A. DE C.V.</v>
      </c>
    </row>
    <row r="666" spans="1:14" x14ac:dyDescent="0.2">
      <c r="A666" s="15">
        <v>30</v>
      </c>
      <c r="B666" s="15" t="s">
        <v>329</v>
      </c>
      <c r="C666" s="15">
        <v>5008</v>
      </c>
      <c r="D666" s="15">
        <v>394000</v>
      </c>
      <c r="E666" s="15" t="s">
        <v>466</v>
      </c>
      <c r="F666" s="15">
        <v>277977</v>
      </c>
      <c r="G666" s="15" t="s">
        <v>339</v>
      </c>
      <c r="H666" s="15">
        <v>6827.57</v>
      </c>
      <c r="I666" s="30">
        <v>259.22000000000003</v>
      </c>
      <c r="J666" s="30">
        <v>45.75</v>
      </c>
      <c r="K666" s="15">
        <v>0.67</v>
      </c>
      <c r="L666" s="15">
        <v>1</v>
      </c>
      <c r="M666" s="15" t="str">
        <f t="shared" si="20"/>
        <v>super mercados s.a. de c.v.</v>
      </c>
      <c r="N666" s="15" t="str">
        <f t="shared" si="21"/>
        <v>394000SUPER MERCADOS S.A. DE C.V.</v>
      </c>
    </row>
    <row r="667" spans="1:14" x14ac:dyDescent="0.2">
      <c r="A667" s="15">
        <v>30</v>
      </c>
      <c r="B667" s="15" t="s">
        <v>329</v>
      </c>
      <c r="C667" s="15">
        <v>5008</v>
      </c>
      <c r="D667" s="15">
        <v>394000</v>
      </c>
      <c r="E667" s="15" t="s">
        <v>466</v>
      </c>
      <c r="F667" s="15">
        <v>277978</v>
      </c>
      <c r="G667" s="15" t="s">
        <v>333</v>
      </c>
      <c r="H667" s="15">
        <v>7710.38</v>
      </c>
      <c r="I667" s="30">
        <v>259.22000000000003</v>
      </c>
      <c r="J667" s="30">
        <v>45.75</v>
      </c>
      <c r="K667" s="15">
        <v>0.59</v>
      </c>
      <c r="L667" s="15">
        <v>1</v>
      </c>
      <c r="M667" s="15" t="str">
        <f t="shared" si="20"/>
        <v>super mercados s.a. de c.v.</v>
      </c>
      <c r="N667" s="15" t="str">
        <f t="shared" si="21"/>
        <v>394000SUPER MERCADOS S.A. DE C.V.</v>
      </c>
    </row>
    <row r="668" spans="1:14" x14ac:dyDescent="0.2">
      <c r="A668" s="15">
        <v>30</v>
      </c>
      <c r="B668" s="15" t="s">
        <v>329</v>
      </c>
      <c r="C668" s="15">
        <v>5008</v>
      </c>
      <c r="D668" s="15">
        <v>394000</v>
      </c>
      <c r="E668" s="15" t="s">
        <v>466</v>
      </c>
      <c r="F668" s="15">
        <v>277978</v>
      </c>
      <c r="G668" s="15" t="s">
        <v>339</v>
      </c>
      <c r="H668" s="15">
        <v>7710.38</v>
      </c>
      <c r="I668" s="30">
        <v>259.22000000000003</v>
      </c>
      <c r="J668" s="30">
        <v>45.75</v>
      </c>
      <c r="K668" s="15">
        <v>0.59</v>
      </c>
      <c r="L668" s="15">
        <v>1</v>
      </c>
      <c r="M668" s="15" t="str">
        <f t="shared" si="20"/>
        <v>super mercados s.a. de c.v.</v>
      </c>
      <c r="N668" s="15" t="str">
        <f t="shared" si="21"/>
        <v>394000SUPER MERCADOS S.A. DE C.V.</v>
      </c>
    </row>
    <row r="669" spans="1:14" x14ac:dyDescent="0.2">
      <c r="A669" s="15">
        <v>30</v>
      </c>
      <c r="B669" s="15" t="s">
        <v>329</v>
      </c>
      <c r="C669" s="15">
        <v>5008</v>
      </c>
      <c r="D669" s="15">
        <v>394000</v>
      </c>
      <c r="E669" s="15" t="s">
        <v>466</v>
      </c>
      <c r="F669" s="15">
        <v>277982</v>
      </c>
      <c r="G669" s="15" t="s">
        <v>333</v>
      </c>
      <c r="H669" s="15">
        <v>5474.25</v>
      </c>
      <c r="I669" s="30">
        <v>259.22000000000003</v>
      </c>
      <c r="J669" s="30">
        <v>45.75</v>
      </c>
      <c r="K669" s="15">
        <v>0.84</v>
      </c>
      <c r="L669" s="15">
        <v>1</v>
      </c>
      <c r="M669" s="15" t="str">
        <f t="shared" si="20"/>
        <v>super mercados s.a. de c.v.</v>
      </c>
      <c r="N669" s="15" t="str">
        <f t="shared" si="21"/>
        <v>394000SUPER MERCADOS S.A. DE C.V.</v>
      </c>
    </row>
    <row r="670" spans="1:14" x14ac:dyDescent="0.2">
      <c r="A670" s="15">
        <v>30</v>
      </c>
      <c r="B670" s="15" t="s">
        <v>329</v>
      </c>
      <c r="C670" s="15">
        <v>5008</v>
      </c>
      <c r="D670" s="15">
        <v>394000</v>
      </c>
      <c r="E670" s="15" t="s">
        <v>466</v>
      </c>
      <c r="F670" s="15">
        <v>277982</v>
      </c>
      <c r="G670" s="15" t="s">
        <v>339</v>
      </c>
      <c r="H670" s="15">
        <v>5474.25</v>
      </c>
      <c r="I670" s="30">
        <v>259.22000000000003</v>
      </c>
      <c r="J670" s="30">
        <v>45.75</v>
      </c>
      <c r="K670" s="15">
        <v>0.84</v>
      </c>
      <c r="L670" s="15">
        <v>1</v>
      </c>
      <c r="M670" s="15" t="str">
        <f t="shared" si="20"/>
        <v>super mercados s.a. de c.v.</v>
      </c>
      <c r="N670" s="15" t="str">
        <f t="shared" si="21"/>
        <v>394000SUPER MERCADOS S.A. DE C.V.</v>
      </c>
    </row>
    <row r="671" spans="1:14" x14ac:dyDescent="0.2">
      <c r="A671" s="15">
        <v>30</v>
      </c>
      <c r="B671" s="15" t="s">
        <v>329</v>
      </c>
      <c r="C671" s="15">
        <v>5008</v>
      </c>
      <c r="D671" s="15">
        <v>394000</v>
      </c>
      <c r="E671" s="15" t="s">
        <v>466</v>
      </c>
      <c r="F671" s="15">
        <v>277983</v>
      </c>
      <c r="G671" s="15" t="s">
        <v>333</v>
      </c>
      <c r="H671" s="15">
        <v>6827.57</v>
      </c>
      <c r="I671" s="30">
        <v>259.22000000000003</v>
      </c>
      <c r="J671" s="30">
        <v>45.75</v>
      </c>
      <c r="K671" s="15">
        <v>0.67</v>
      </c>
      <c r="L671" s="15">
        <v>1</v>
      </c>
      <c r="M671" s="15" t="str">
        <f t="shared" si="20"/>
        <v>super mercados s.a. de c.v.</v>
      </c>
      <c r="N671" s="15" t="str">
        <f t="shared" si="21"/>
        <v>394000SUPER MERCADOS S.A. DE C.V.</v>
      </c>
    </row>
    <row r="672" spans="1:14" x14ac:dyDescent="0.2">
      <c r="A672" s="15">
        <v>30</v>
      </c>
      <c r="B672" s="15" t="s">
        <v>329</v>
      </c>
      <c r="C672" s="15">
        <v>5008</v>
      </c>
      <c r="D672" s="15">
        <v>394000</v>
      </c>
      <c r="E672" s="15" t="s">
        <v>466</v>
      </c>
      <c r="F672" s="15">
        <v>277983</v>
      </c>
      <c r="G672" s="15" t="s">
        <v>339</v>
      </c>
      <c r="H672" s="15">
        <v>6827.57</v>
      </c>
      <c r="I672" s="30">
        <v>259.22000000000003</v>
      </c>
      <c r="J672" s="30">
        <v>45.75</v>
      </c>
      <c r="K672" s="15">
        <v>0.67</v>
      </c>
      <c r="L672" s="15">
        <v>1</v>
      </c>
      <c r="M672" s="15" t="str">
        <f t="shared" si="20"/>
        <v>super mercados s.a. de c.v.</v>
      </c>
      <c r="N672" s="15" t="str">
        <f t="shared" si="21"/>
        <v>394000SUPER MERCADOS S.A. DE C.V.</v>
      </c>
    </row>
    <row r="673" spans="1:14" x14ac:dyDescent="0.2">
      <c r="A673" s="15">
        <v>30</v>
      </c>
      <c r="B673" s="15" t="s">
        <v>329</v>
      </c>
      <c r="C673" s="15">
        <v>5008</v>
      </c>
      <c r="D673" s="15">
        <v>394000</v>
      </c>
      <c r="E673" s="15" t="s">
        <v>466</v>
      </c>
      <c r="F673" s="15">
        <v>277984</v>
      </c>
      <c r="G673" s="15" t="s">
        <v>333</v>
      </c>
      <c r="H673" s="15">
        <v>6827.57</v>
      </c>
      <c r="I673" s="30">
        <v>259.22000000000003</v>
      </c>
      <c r="J673" s="30">
        <v>45.75</v>
      </c>
      <c r="K673" s="15">
        <v>0.67</v>
      </c>
      <c r="L673" s="15">
        <v>1</v>
      </c>
      <c r="M673" s="15" t="str">
        <f t="shared" si="20"/>
        <v>super mercados s.a. de c.v.</v>
      </c>
      <c r="N673" s="15" t="str">
        <f t="shared" si="21"/>
        <v>394000SUPER MERCADOS S.A. DE C.V.</v>
      </c>
    </row>
    <row r="674" spans="1:14" x14ac:dyDescent="0.2">
      <c r="A674" s="15">
        <v>30</v>
      </c>
      <c r="B674" s="15" t="s">
        <v>329</v>
      </c>
      <c r="C674" s="15">
        <v>5008</v>
      </c>
      <c r="D674" s="15">
        <v>394000</v>
      </c>
      <c r="E674" s="15" t="s">
        <v>466</v>
      </c>
      <c r="F674" s="15">
        <v>277984</v>
      </c>
      <c r="G674" s="15" t="s">
        <v>339</v>
      </c>
      <c r="H674" s="15">
        <v>6827.57</v>
      </c>
      <c r="I674" s="30">
        <v>259.22000000000003</v>
      </c>
      <c r="J674" s="30">
        <v>45.75</v>
      </c>
      <c r="K674" s="15">
        <v>0.67</v>
      </c>
      <c r="L674" s="15">
        <v>1</v>
      </c>
      <c r="M674" s="15" t="str">
        <f t="shared" si="20"/>
        <v>super mercados s.a. de c.v.</v>
      </c>
      <c r="N674" s="15" t="str">
        <f t="shared" si="21"/>
        <v>394000SUPER MERCADOS S.A. DE C.V.</v>
      </c>
    </row>
    <row r="675" spans="1:14" x14ac:dyDescent="0.2">
      <c r="A675" s="15">
        <v>30</v>
      </c>
      <c r="B675" s="15" t="s">
        <v>329</v>
      </c>
      <c r="C675" s="15">
        <v>5008</v>
      </c>
      <c r="D675" s="15">
        <v>394000</v>
      </c>
      <c r="E675" s="15" t="s">
        <v>466</v>
      </c>
      <c r="F675" s="15">
        <v>277985</v>
      </c>
      <c r="G675" s="15" t="s">
        <v>333</v>
      </c>
      <c r="H675" s="15">
        <v>7710.38</v>
      </c>
      <c r="I675" s="30">
        <v>259.22000000000003</v>
      </c>
      <c r="J675" s="30">
        <v>45.75</v>
      </c>
      <c r="K675" s="15">
        <v>0.59</v>
      </c>
      <c r="L675" s="15">
        <v>1</v>
      </c>
      <c r="M675" s="15" t="str">
        <f t="shared" si="20"/>
        <v>super mercados s.a. de c.v.</v>
      </c>
      <c r="N675" s="15" t="str">
        <f t="shared" si="21"/>
        <v>394000SUPER MERCADOS S.A. DE C.V.</v>
      </c>
    </row>
    <row r="676" spans="1:14" x14ac:dyDescent="0.2">
      <c r="A676" s="15">
        <v>30</v>
      </c>
      <c r="B676" s="15" t="s">
        <v>329</v>
      </c>
      <c r="C676" s="15">
        <v>5008</v>
      </c>
      <c r="D676" s="15">
        <v>394000</v>
      </c>
      <c r="E676" s="15" t="s">
        <v>466</v>
      </c>
      <c r="F676" s="15">
        <v>277985</v>
      </c>
      <c r="G676" s="15" t="s">
        <v>339</v>
      </c>
      <c r="H676" s="15">
        <v>7710.38</v>
      </c>
      <c r="I676" s="30">
        <v>259.22000000000003</v>
      </c>
      <c r="J676" s="30">
        <v>45.75</v>
      </c>
      <c r="K676" s="15">
        <v>0.59</v>
      </c>
      <c r="L676" s="15">
        <v>1</v>
      </c>
      <c r="M676" s="15" t="str">
        <f t="shared" si="20"/>
        <v>super mercados s.a. de c.v.</v>
      </c>
      <c r="N676" s="15" t="str">
        <f t="shared" si="21"/>
        <v>394000SUPER MERCADOS S.A. DE C.V.</v>
      </c>
    </row>
    <row r="677" spans="1:14" x14ac:dyDescent="0.2">
      <c r="A677" s="15">
        <v>30</v>
      </c>
      <c r="B677" s="15" t="s">
        <v>329</v>
      </c>
      <c r="C677" s="15">
        <v>5008</v>
      </c>
      <c r="D677" s="15">
        <v>394000</v>
      </c>
      <c r="E677" s="15" t="s">
        <v>466</v>
      </c>
      <c r="F677" s="15">
        <v>277988</v>
      </c>
      <c r="G677" s="15" t="s">
        <v>333</v>
      </c>
      <c r="H677" s="15">
        <v>7710.38</v>
      </c>
      <c r="I677" s="30">
        <v>259.22000000000003</v>
      </c>
      <c r="J677" s="30">
        <v>45.75</v>
      </c>
      <c r="K677" s="15">
        <v>0.59</v>
      </c>
      <c r="L677" s="15">
        <v>1</v>
      </c>
      <c r="M677" s="15" t="str">
        <f t="shared" si="20"/>
        <v>super mercados s.a. de c.v.</v>
      </c>
      <c r="N677" s="15" t="str">
        <f t="shared" si="21"/>
        <v>394000SUPER MERCADOS S.A. DE C.V.</v>
      </c>
    </row>
    <row r="678" spans="1:14" x14ac:dyDescent="0.2">
      <c r="A678" s="15">
        <v>30</v>
      </c>
      <c r="B678" s="15" t="s">
        <v>329</v>
      </c>
      <c r="C678" s="15">
        <v>5008</v>
      </c>
      <c r="D678" s="15">
        <v>394000</v>
      </c>
      <c r="E678" s="15" t="s">
        <v>466</v>
      </c>
      <c r="F678" s="15">
        <v>277988</v>
      </c>
      <c r="G678" s="15" t="s">
        <v>339</v>
      </c>
      <c r="H678" s="15">
        <v>7710.38</v>
      </c>
      <c r="I678" s="30">
        <v>259.22000000000003</v>
      </c>
      <c r="J678" s="30">
        <v>45.75</v>
      </c>
      <c r="K678" s="15">
        <v>0.59</v>
      </c>
      <c r="L678" s="15">
        <v>1</v>
      </c>
      <c r="M678" s="15" t="str">
        <f t="shared" si="20"/>
        <v>super mercados s.a. de c.v.</v>
      </c>
      <c r="N678" s="15" t="str">
        <f t="shared" si="21"/>
        <v>394000SUPER MERCADOS S.A. DE C.V.</v>
      </c>
    </row>
    <row r="679" spans="1:14" x14ac:dyDescent="0.2">
      <c r="A679" s="15">
        <v>30</v>
      </c>
      <c r="B679" s="15" t="s">
        <v>329</v>
      </c>
      <c r="C679" s="15">
        <v>5008</v>
      </c>
      <c r="D679" s="15">
        <v>394000</v>
      </c>
      <c r="E679" s="15" t="s">
        <v>466</v>
      </c>
      <c r="F679" s="15">
        <v>277991</v>
      </c>
      <c r="G679" s="15" t="s">
        <v>333</v>
      </c>
      <c r="H679" s="15">
        <v>5474.25</v>
      </c>
      <c r="I679" s="30">
        <v>259.22000000000003</v>
      </c>
      <c r="J679" s="30">
        <v>45.75</v>
      </c>
      <c r="K679" s="15">
        <v>0.84</v>
      </c>
      <c r="L679" s="15">
        <v>1</v>
      </c>
      <c r="M679" s="15" t="str">
        <f t="shared" si="20"/>
        <v>super mercados s.a. de c.v.</v>
      </c>
      <c r="N679" s="15" t="str">
        <f t="shared" si="21"/>
        <v>394000SUPER MERCADOS S.A. DE C.V.</v>
      </c>
    </row>
    <row r="680" spans="1:14" x14ac:dyDescent="0.2">
      <c r="A680" s="15">
        <v>30</v>
      </c>
      <c r="B680" s="15" t="s">
        <v>329</v>
      </c>
      <c r="C680" s="15">
        <v>5008</v>
      </c>
      <c r="D680" s="15">
        <v>394000</v>
      </c>
      <c r="E680" s="15" t="s">
        <v>466</v>
      </c>
      <c r="F680" s="15">
        <v>277991</v>
      </c>
      <c r="G680" s="15" t="s">
        <v>339</v>
      </c>
      <c r="H680" s="15">
        <v>5474.25</v>
      </c>
      <c r="I680" s="30">
        <v>259.22000000000003</v>
      </c>
      <c r="J680" s="30">
        <v>45.75</v>
      </c>
      <c r="K680" s="15">
        <v>0.84</v>
      </c>
      <c r="L680" s="15">
        <v>1</v>
      </c>
      <c r="M680" s="15" t="str">
        <f t="shared" si="20"/>
        <v>super mercados s.a. de c.v.</v>
      </c>
      <c r="N680" s="15" t="str">
        <f t="shared" si="21"/>
        <v>394000SUPER MERCADOS S.A. DE C.V.</v>
      </c>
    </row>
    <row r="681" spans="1:14" x14ac:dyDescent="0.2">
      <c r="A681" s="15">
        <v>30</v>
      </c>
      <c r="B681" s="15" t="s">
        <v>329</v>
      </c>
      <c r="C681" s="15">
        <v>5008</v>
      </c>
      <c r="D681" s="15">
        <v>394000</v>
      </c>
      <c r="E681" s="15" t="s">
        <v>466</v>
      </c>
      <c r="F681" s="15">
        <v>277992</v>
      </c>
      <c r="G681" s="15" t="s">
        <v>333</v>
      </c>
      <c r="H681" s="15">
        <v>5474.25</v>
      </c>
      <c r="I681" s="30">
        <v>259.22000000000003</v>
      </c>
      <c r="J681" s="30">
        <v>45.75</v>
      </c>
      <c r="K681" s="15">
        <v>0.84</v>
      </c>
      <c r="L681" s="15">
        <v>1</v>
      </c>
      <c r="M681" s="15" t="str">
        <f t="shared" si="20"/>
        <v>super mercados s.a. de c.v.</v>
      </c>
      <c r="N681" s="15" t="str">
        <f t="shared" si="21"/>
        <v>394000SUPER MERCADOS S.A. DE C.V.</v>
      </c>
    </row>
    <row r="682" spans="1:14" x14ac:dyDescent="0.2">
      <c r="A682" s="15">
        <v>30</v>
      </c>
      <c r="B682" s="15" t="s">
        <v>329</v>
      </c>
      <c r="C682" s="15">
        <v>5008</v>
      </c>
      <c r="D682" s="15">
        <v>394000</v>
      </c>
      <c r="E682" s="15" t="s">
        <v>466</v>
      </c>
      <c r="F682" s="15">
        <v>277992</v>
      </c>
      <c r="G682" s="15" t="s">
        <v>339</v>
      </c>
      <c r="H682" s="15">
        <v>5474.25</v>
      </c>
      <c r="I682" s="30">
        <v>259.22000000000003</v>
      </c>
      <c r="J682" s="30">
        <v>45.75</v>
      </c>
      <c r="K682" s="15">
        <v>0.84</v>
      </c>
      <c r="L682" s="15">
        <v>1</v>
      </c>
      <c r="M682" s="15" t="str">
        <f t="shared" si="20"/>
        <v>super mercados s.a. de c.v.</v>
      </c>
      <c r="N682" s="15" t="str">
        <f t="shared" si="21"/>
        <v>394000SUPER MERCADOS S.A. DE C.V.</v>
      </c>
    </row>
    <row r="683" spans="1:14" x14ac:dyDescent="0.2">
      <c r="A683" s="15">
        <v>30</v>
      </c>
      <c r="B683" s="15" t="s">
        <v>329</v>
      </c>
      <c r="C683" s="15">
        <v>5008</v>
      </c>
      <c r="D683" s="15">
        <v>394000</v>
      </c>
      <c r="E683" s="15" t="s">
        <v>466</v>
      </c>
      <c r="F683" s="15">
        <v>277993</v>
      </c>
      <c r="G683" s="15" t="s">
        <v>333</v>
      </c>
      <c r="H683" s="15">
        <v>7710.38</v>
      </c>
      <c r="I683" s="30">
        <v>259.22000000000003</v>
      </c>
      <c r="J683" s="30">
        <v>45.75</v>
      </c>
      <c r="K683" s="15">
        <v>0.59</v>
      </c>
      <c r="L683" s="15">
        <v>1</v>
      </c>
      <c r="M683" s="15" t="str">
        <f t="shared" si="20"/>
        <v>super mercados s.a. de c.v.</v>
      </c>
      <c r="N683" s="15" t="str">
        <f t="shared" si="21"/>
        <v>394000SUPER MERCADOS S.A. DE C.V.</v>
      </c>
    </row>
    <row r="684" spans="1:14" x14ac:dyDescent="0.2">
      <c r="A684" s="15">
        <v>30</v>
      </c>
      <c r="B684" s="15" t="s">
        <v>329</v>
      </c>
      <c r="C684" s="15">
        <v>5008</v>
      </c>
      <c r="D684" s="15">
        <v>394000</v>
      </c>
      <c r="E684" s="15" t="s">
        <v>466</v>
      </c>
      <c r="F684" s="15">
        <v>277993</v>
      </c>
      <c r="G684" s="15" t="s">
        <v>339</v>
      </c>
      <c r="H684" s="15">
        <v>7710.38</v>
      </c>
      <c r="I684" s="30">
        <v>259.22000000000003</v>
      </c>
      <c r="J684" s="30">
        <v>45.75</v>
      </c>
      <c r="K684" s="15">
        <v>0.59</v>
      </c>
      <c r="L684" s="15">
        <v>1</v>
      </c>
      <c r="M684" s="15" t="str">
        <f t="shared" si="20"/>
        <v>super mercados s.a. de c.v.</v>
      </c>
      <c r="N684" s="15" t="str">
        <f t="shared" si="21"/>
        <v>394000SUPER MERCADOS S.A. DE C.V.</v>
      </c>
    </row>
    <row r="685" spans="1:14" x14ac:dyDescent="0.2">
      <c r="A685" s="15">
        <v>30</v>
      </c>
      <c r="B685" s="15" t="s">
        <v>329</v>
      </c>
      <c r="C685" s="15">
        <v>5008</v>
      </c>
      <c r="D685" s="15">
        <v>394000</v>
      </c>
      <c r="E685" s="15" t="s">
        <v>466</v>
      </c>
      <c r="F685" s="15">
        <v>278018</v>
      </c>
      <c r="G685" s="15" t="s">
        <v>333</v>
      </c>
      <c r="H685" s="15">
        <v>6827.57</v>
      </c>
      <c r="I685" s="30">
        <v>259.22000000000003</v>
      </c>
      <c r="J685" s="30">
        <v>45.75</v>
      </c>
      <c r="K685" s="15">
        <v>0.67</v>
      </c>
      <c r="L685" s="15">
        <v>1</v>
      </c>
      <c r="M685" s="15" t="str">
        <f t="shared" si="20"/>
        <v>super mercados s.a. de c.v.</v>
      </c>
      <c r="N685" s="15" t="str">
        <f t="shared" si="21"/>
        <v>394000SUPER MERCADOS S.A. DE C.V.</v>
      </c>
    </row>
    <row r="686" spans="1:14" x14ac:dyDescent="0.2">
      <c r="A686" s="15">
        <v>30</v>
      </c>
      <c r="B686" s="15" t="s">
        <v>329</v>
      </c>
      <c r="C686" s="15">
        <v>5008</v>
      </c>
      <c r="D686" s="15">
        <v>394000</v>
      </c>
      <c r="E686" s="15" t="s">
        <v>466</v>
      </c>
      <c r="F686" s="15">
        <v>278018</v>
      </c>
      <c r="G686" s="15" t="s">
        <v>339</v>
      </c>
      <c r="H686" s="15">
        <v>6827.57</v>
      </c>
      <c r="I686" s="30">
        <v>259.22000000000003</v>
      </c>
      <c r="J686" s="30">
        <v>45.75</v>
      </c>
      <c r="K686" s="15">
        <v>0.67</v>
      </c>
      <c r="L686" s="15">
        <v>1</v>
      </c>
      <c r="M686" s="15" t="str">
        <f t="shared" si="20"/>
        <v>super mercados s.a. de c.v.</v>
      </c>
      <c r="N686" s="15" t="str">
        <f t="shared" si="21"/>
        <v>394000SUPER MERCADOS S.A. DE C.V.</v>
      </c>
    </row>
    <row r="687" spans="1:14" x14ac:dyDescent="0.2">
      <c r="A687" s="15">
        <v>30</v>
      </c>
      <c r="B687" s="15" t="s">
        <v>329</v>
      </c>
      <c r="C687" s="15">
        <v>5008</v>
      </c>
      <c r="D687" s="15">
        <v>394000</v>
      </c>
      <c r="E687" s="15" t="s">
        <v>466</v>
      </c>
      <c r="F687" s="15">
        <v>278023</v>
      </c>
      <c r="G687" s="15" t="s">
        <v>333</v>
      </c>
      <c r="H687" s="15">
        <v>5474.25</v>
      </c>
      <c r="I687" s="30">
        <v>259.22000000000003</v>
      </c>
      <c r="J687" s="30">
        <v>45.75</v>
      </c>
      <c r="K687" s="15">
        <v>0.84</v>
      </c>
      <c r="L687" s="15">
        <v>1</v>
      </c>
      <c r="M687" s="15" t="str">
        <f t="shared" si="20"/>
        <v>super mercados s.a. de c.v.</v>
      </c>
      <c r="N687" s="15" t="str">
        <f t="shared" si="21"/>
        <v>394000SUPER MERCADOS S.A. DE C.V.</v>
      </c>
    </row>
    <row r="688" spans="1:14" x14ac:dyDescent="0.2">
      <c r="A688" s="15">
        <v>30</v>
      </c>
      <c r="B688" s="15" t="s">
        <v>329</v>
      </c>
      <c r="C688" s="15">
        <v>5008</v>
      </c>
      <c r="D688" s="15">
        <v>394000</v>
      </c>
      <c r="E688" s="15" t="s">
        <v>466</v>
      </c>
      <c r="F688" s="15">
        <v>278023</v>
      </c>
      <c r="G688" s="15" t="s">
        <v>339</v>
      </c>
      <c r="H688" s="15">
        <v>5474.25</v>
      </c>
      <c r="I688" s="30">
        <v>259.22000000000003</v>
      </c>
      <c r="J688" s="30">
        <v>45.75</v>
      </c>
      <c r="K688" s="15">
        <v>0.84</v>
      </c>
      <c r="L688" s="15">
        <v>1</v>
      </c>
      <c r="M688" s="15" t="str">
        <f t="shared" si="20"/>
        <v>super mercados s.a. de c.v.</v>
      </c>
      <c r="N688" s="15" t="str">
        <f t="shared" si="21"/>
        <v>394000SUPER MERCADOS S.A. DE C.V.</v>
      </c>
    </row>
    <row r="689" spans="1:14" x14ac:dyDescent="0.2">
      <c r="A689" s="15">
        <v>30</v>
      </c>
      <c r="B689" s="15" t="s">
        <v>329</v>
      </c>
      <c r="C689" s="15">
        <v>5008</v>
      </c>
      <c r="D689" s="15">
        <v>394000</v>
      </c>
      <c r="E689" s="15" t="s">
        <v>466</v>
      </c>
      <c r="F689" s="15">
        <v>278067</v>
      </c>
      <c r="G689" s="15" t="s">
        <v>333</v>
      </c>
      <c r="H689" s="15">
        <v>7710.38</v>
      </c>
      <c r="I689" s="30">
        <v>259.22000000000003</v>
      </c>
      <c r="J689" s="30">
        <v>45.75</v>
      </c>
      <c r="K689" s="15">
        <v>0.59</v>
      </c>
      <c r="L689" s="15">
        <v>1</v>
      </c>
      <c r="M689" s="15" t="str">
        <f t="shared" si="20"/>
        <v>super mercados s.a. de c.v.</v>
      </c>
      <c r="N689" s="15" t="str">
        <f t="shared" si="21"/>
        <v>394000SUPER MERCADOS S.A. DE C.V.</v>
      </c>
    </row>
    <row r="690" spans="1:14" x14ac:dyDescent="0.2">
      <c r="A690" s="15">
        <v>30</v>
      </c>
      <c r="B690" s="15" t="s">
        <v>329</v>
      </c>
      <c r="C690" s="15">
        <v>5008</v>
      </c>
      <c r="D690" s="15">
        <v>394000</v>
      </c>
      <c r="E690" s="15" t="s">
        <v>466</v>
      </c>
      <c r="F690" s="15">
        <v>278067</v>
      </c>
      <c r="G690" s="15" t="s">
        <v>339</v>
      </c>
      <c r="H690" s="15">
        <v>7710.38</v>
      </c>
      <c r="I690" s="30">
        <v>259.22000000000003</v>
      </c>
      <c r="J690" s="30">
        <v>45.75</v>
      </c>
      <c r="K690" s="15">
        <v>0.59</v>
      </c>
      <c r="L690" s="15">
        <v>1</v>
      </c>
      <c r="M690" s="15" t="str">
        <f t="shared" si="20"/>
        <v>super mercados s.a. de c.v.</v>
      </c>
      <c r="N690" s="15" t="str">
        <f t="shared" si="21"/>
        <v>394000SUPER MERCADOS S.A. DE C.V.</v>
      </c>
    </row>
    <row r="691" spans="1:14" x14ac:dyDescent="0.2">
      <c r="A691" s="15">
        <v>30</v>
      </c>
      <c r="B691" s="15" t="s">
        <v>329</v>
      </c>
      <c r="C691" s="15">
        <v>5008</v>
      </c>
      <c r="D691" s="15">
        <v>394000</v>
      </c>
      <c r="E691" s="15" t="s">
        <v>466</v>
      </c>
      <c r="F691" s="15">
        <v>278102</v>
      </c>
      <c r="G691" s="15" t="s">
        <v>333</v>
      </c>
      <c r="H691" s="15">
        <v>5474.25</v>
      </c>
      <c r="I691" s="30">
        <v>259.22000000000003</v>
      </c>
      <c r="J691" s="30">
        <v>45.75</v>
      </c>
      <c r="K691" s="15">
        <v>0.84</v>
      </c>
      <c r="L691" s="15">
        <v>1</v>
      </c>
      <c r="M691" s="15" t="str">
        <f t="shared" si="20"/>
        <v>super mercados s.a. de c.v.</v>
      </c>
      <c r="N691" s="15" t="str">
        <f t="shared" si="21"/>
        <v>394000SUPER MERCADOS S.A. DE C.V.</v>
      </c>
    </row>
    <row r="692" spans="1:14" x14ac:dyDescent="0.2">
      <c r="A692" s="15">
        <v>30</v>
      </c>
      <c r="B692" s="15" t="s">
        <v>329</v>
      </c>
      <c r="C692" s="15">
        <v>5008</v>
      </c>
      <c r="D692" s="15">
        <v>394000</v>
      </c>
      <c r="E692" s="15" t="s">
        <v>466</v>
      </c>
      <c r="F692" s="15">
        <v>278102</v>
      </c>
      <c r="G692" s="15" t="s">
        <v>339</v>
      </c>
      <c r="H692" s="15">
        <v>5474.25</v>
      </c>
      <c r="I692" s="30">
        <v>259.22000000000003</v>
      </c>
      <c r="J692" s="30">
        <v>45.75</v>
      </c>
      <c r="K692" s="15">
        <v>0.84</v>
      </c>
      <c r="L692" s="15">
        <v>1</v>
      </c>
      <c r="M692" s="15" t="str">
        <f t="shared" si="20"/>
        <v>super mercados s.a. de c.v.</v>
      </c>
      <c r="N692" s="15" t="str">
        <f t="shared" si="21"/>
        <v>394000SUPER MERCADOS S.A. DE C.V.</v>
      </c>
    </row>
    <row r="693" spans="1:14" x14ac:dyDescent="0.2">
      <c r="A693" s="15">
        <v>30</v>
      </c>
      <c r="B693" s="15" t="s">
        <v>329</v>
      </c>
      <c r="C693" s="15">
        <v>5008</v>
      </c>
      <c r="D693" s="15">
        <v>394000</v>
      </c>
      <c r="E693" s="15" t="s">
        <v>466</v>
      </c>
      <c r="F693" s="15">
        <v>278103</v>
      </c>
      <c r="G693" s="15" t="s">
        <v>333</v>
      </c>
      <c r="H693" s="15">
        <v>7710.38</v>
      </c>
      <c r="I693" s="30">
        <v>259.22000000000003</v>
      </c>
      <c r="J693" s="30">
        <v>45.75</v>
      </c>
      <c r="K693" s="15">
        <v>0.59</v>
      </c>
      <c r="L693" s="15">
        <v>1</v>
      </c>
      <c r="M693" s="15" t="str">
        <f t="shared" si="20"/>
        <v>super mercados s.a. de c.v.</v>
      </c>
      <c r="N693" s="15" t="str">
        <f t="shared" si="21"/>
        <v>394000SUPER MERCADOS S.A. DE C.V.</v>
      </c>
    </row>
    <row r="694" spans="1:14" x14ac:dyDescent="0.2">
      <c r="A694" s="15">
        <v>30</v>
      </c>
      <c r="B694" s="15" t="s">
        <v>329</v>
      </c>
      <c r="C694" s="15">
        <v>5008</v>
      </c>
      <c r="D694" s="15">
        <v>394000</v>
      </c>
      <c r="E694" s="15" t="s">
        <v>466</v>
      </c>
      <c r="F694" s="15">
        <v>278103</v>
      </c>
      <c r="G694" s="15" t="s">
        <v>339</v>
      </c>
      <c r="H694" s="15">
        <v>7710.38</v>
      </c>
      <c r="I694" s="30">
        <v>259.22000000000003</v>
      </c>
      <c r="J694" s="30">
        <v>45.75</v>
      </c>
      <c r="K694" s="15">
        <v>0.59</v>
      </c>
      <c r="L694" s="15">
        <v>1</v>
      </c>
      <c r="M694" s="15" t="str">
        <f t="shared" si="20"/>
        <v>super mercados s.a. de c.v.</v>
      </c>
      <c r="N694" s="15" t="str">
        <f t="shared" si="21"/>
        <v>394000SUPER MERCADOS S.A. DE C.V.</v>
      </c>
    </row>
    <row r="695" spans="1:14" x14ac:dyDescent="0.2">
      <c r="A695" s="15">
        <v>30</v>
      </c>
      <c r="B695" s="15" t="s">
        <v>329</v>
      </c>
      <c r="C695" s="15">
        <v>5008</v>
      </c>
      <c r="D695" s="15">
        <v>388000</v>
      </c>
      <c r="E695" s="15" t="s">
        <v>409</v>
      </c>
      <c r="F695" s="15">
        <v>275172</v>
      </c>
      <c r="G695" s="15" t="s">
        <v>111</v>
      </c>
      <c r="H695" s="15">
        <v>10633.15</v>
      </c>
      <c r="I695" s="30">
        <v>260.3</v>
      </c>
      <c r="J695" s="30">
        <v>45.94</v>
      </c>
      <c r="K695" s="15">
        <v>0.43</v>
      </c>
      <c r="L695" s="15">
        <v>2</v>
      </c>
      <c r="M695" s="15" t="str">
        <f t="shared" si="20"/>
        <v>grandes superficies de mexico</v>
      </c>
      <c r="N695" s="15" t="str">
        <f t="shared" si="21"/>
        <v>388000GRANDES SUPERFICIES DE MEXICO</v>
      </c>
    </row>
    <row r="696" spans="1:14" x14ac:dyDescent="0.2">
      <c r="A696" s="15">
        <v>30</v>
      </c>
      <c r="B696" s="15" t="s">
        <v>329</v>
      </c>
      <c r="C696" s="15">
        <v>5008</v>
      </c>
      <c r="D696" s="15">
        <v>388000</v>
      </c>
      <c r="E696" s="15" t="s">
        <v>409</v>
      </c>
      <c r="F696" s="15">
        <v>277009</v>
      </c>
      <c r="G696" s="15" t="s">
        <v>111</v>
      </c>
      <c r="H696" s="15">
        <v>11576.05</v>
      </c>
      <c r="I696" s="30">
        <v>260.3</v>
      </c>
      <c r="J696" s="30">
        <v>45.94</v>
      </c>
      <c r="K696" s="15">
        <v>0.4</v>
      </c>
      <c r="L696" s="15">
        <v>2</v>
      </c>
      <c r="M696" s="15" t="str">
        <f t="shared" si="20"/>
        <v>grandes superficies de mexico</v>
      </c>
      <c r="N696" s="15" t="str">
        <f t="shared" si="21"/>
        <v>388000GRANDES SUPERFICIES DE MEXICO</v>
      </c>
    </row>
    <row r="697" spans="1:14" x14ac:dyDescent="0.2">
      <c r="A697" s="15">
        <v>30</v>
      </c>
      <c r="B697" s="15" t="s">
        <v>329</v>
      </c>
      <c r="C697" s="15">
        <v>5008</v>
      </c>
      <c r="D697" s="15">
        <v>388805</v>
      </c>
      <c r="E697" s="15" t="s">
        <v>409</v>
      </c>
      <c r="F697" s="15">
        <v>274388</v>
      </c>
      <c r="G697" s="15" t="s">
        <v>111</v>
      </c>
      <c r="H697" s="15">
        <v>2088.41</v>
      </c>
      <c r="I697" s="30">
        <v>260.3</v>
      </c>
      <c r="J697" s="30">
        <v>87.69</v>
      </c>
      <c r="K697" s="15">
        <v>4.2</v>
      </c>
      <c r="L697" s="15">
        <v>2</v>
      </c>
      <c r="M697" s="15" t="str">
        <f t="shared" si="20"/>
        <v>grandes superficies de mexico</v>
      </c>
      <c r="N697" s="15" t="str">
        <f t="shared" si="21"/>
        <v>388805GRANDES SUPERFICIES DE MEXICO</v>
      </c>
    </row>
    <row r="698" spans="1:14" x14ac:dyDescent="0.2">
      <c r="A698" s="15">
        <v>30</v>
      </c>
      <c r="B698" s="15" t="s">
        <v>329</v>
      </c>
      <c r="C698" s="15">
        <v>5008</v>
      </c>
      <c r="D698" s="15">
        <v>388809</v>
      </c>
      <c r="E698" s="15" t="s">
        <v>412</v>
      </c>
      <c r="F698" s="15">
        <v>277854</v>
      </c>
      <c r="G698" s="15" t="s">
        <v>111</v>
      </c>
      <c r="H698" s="15">
        <v>11463.52</v>
      </c>
      <c r="I698" s="30">
        <v>260.3</v>
      </c>
      <c r="J698" s="30">
        <v>87.69</v>
      </c>
      <c r="K698" s="15">
        <v>0.76</v>
      </c>
      <c r="L698" s="15">
        <v>2</v>
      </c>
      <c r="M698" s="15" t="str">
        <f t="shared" si="20"/>
        <v>carrefour hermosillo</v>
      </c>
      <c r="N698" s="15" t="str">
        <f t="shared" si="21"/>
        <v>388809CARREFOUR HERMOSILLO</v>
      </c>
    </row>
    <row r="699" spans="1:14" x14ac:dyDescent="0.2">
      <c r="A699" s="15">
        <v>30</v>
      </c>
      <c r="B699" s="15" t="s">
        <v>329</v>
      </c>
      <c r="C699" s="15">
        <v>5008</v>
      </c>
      <c r="D699" s="15">
        <v>388000</v>
      </c>
      <c r="E699" s="15" t="s">
        <v>409</v>
      </c>
      <c r="F699" s="15">
        <v>276222</v>
      </c>
      <c r="G699" s="15" t="s">
        <v>107</v>
      </c>
      <c r="H699" s="15">
        <v>25211.81</v>
      </c>
      <c r="I699" s="30">
        <v>262.10000000000002</v>
      </c>
      <c r="J699" s="30">
        <v>46.25</v>
      </c>
      <c r="K699" s="15">
        <v>0.18</v>
      </c>
      <c r="L699" s="15">
        <v>1</v>
      </c>
      <c r="M699" s="15" t="str">
        <f t="shared" si="20"/>
        <v>grandes superficies de mexico</v>
      </c>
      <c r="N699" s="15" t="str">
        <f t="shared" si="21"/>
        <v>388000GRANDES SUPERFICIES DE MEXICO</v>
      </c>
    </row>
    <row r="700" spans="1:14" x14ac:dyDescent="0.2">
      <c r="A700" s="15">
        <v>30</v>
      </c>
      <c r="B700" s="15" t="s">
        <v>329</v>
      </c>
      <c r="C700" s="15">
        <v>5008</v>
      </c>
      <c r="D700" s="15">
        <v>388000</v>
      </c>
      <c r="E700" s="15" t="s">
        <v>409</v>
      </c>
      <c r="F700" s="15">
        <v>276781</v>
      </c>
      <c r="G700" s="15" t="s">
        <v>107</v>
      </c>
      <c r="H700" s="15">
        <v>1702.12</v>
      </c>
      <c r="I700" s="30">
        <v>262.10000000000002</v>
      </c>
      <c r="J700" s="30">
        <v>46.25</v>
      </c>
      <c r="K700" s="15">
        <v>2.72</v>
      </c>
      <c r="L700" s="15">
        <v>1</v>
      </c>
      <c r="M700" s="15" t="str">
        <f t="shared" si="20"/>
        <v>grandes superficies de mexico</v>
      </c>
      <c r="N700" s="15" t="str">
        <f t="shared" si="21"/>
        <v>388000GRANDES SUPERFICIES DE MEXICO</v>
      </c>
    </row>
    <row r="701" spans="1:14" x14ac:dyDescent="0.2">
      <c r="A701" s="15">
        <v>30</v>
      </c>
      <c r="B701" s="15" t="s">
        <v>329</v>
      </c>
      <c r="C701" s="15">
        <v>5008</v>
      </c>
      <c r="D701" s="15">
        <v>389000</v>
      </c>
      <c r="E701" s="15" t="s">
        <v>413</v>
      </c>
      <c r="F701" s="15">
        <v>276724</v>
      </c>
      <c r="G701" s="15" t="s">
        <v>107</v>
      </c>
      <c r="H701" s="15">
        <v>4302.1400000000003</v>
      </c>
      <c r="I701" s="30">
        <v>262.10000000000002</v>
      </c>
      <c r="J701" s="30">
        <v>46.25</v>
      </c>
      <c r="K701" s="15">
        <v>1.08</v>
      </c>
      <c r="L701" s="15">
        <v>1</v>
      </c>
      <c r="M701" s="15" t="str">
        <f t="shared" si="20"/>
        <v>carrefour de mexico s.a. de</v>
      </c>
      <c r="N701" s="15" t="str">
        <f t="shared" si="21"/>
        <v>389000CARREFOUR DE MEXICO S.A. DE</v>
      </c>
    </row>
    <row r="702" spans="1:14" x14ac:dyDescent="0.2">
      <c r="A702" s="15">
        <v>30</v>
      </c>
      <c r="B702" s="15" t="s">
        <v>329</v>
      </c>
      <c r="C702" s="15">
        <v>5008</v>
      </c>
      <c r="D702" s="15">
        <v>389000</v>
      </c>
      <c r="E702" s="15" t="s">
        <v>413</v>
      </c>
      <c r="F702" s="15">
        <v>277928</v>
      </c>
      <c r="G702" s="15" t="s">
        <v>107</v>
      </c>
      <c r="H702" s="15">
        <v>12059.48</v>
      </c>
      <c r="I702" s="30">
        <v>262.10000000000002</v>
      </c>
      <c r="J702" s="30">
        <v>46.25</v>
      </c>
      <c r="K702" s="15">
        <v>0.38</v>
      </c>
      <c r="L702" s="15">
        <v>1</v>
      </c>
      <c r="M702" s="15" t="str">
        <f t="shared" si="20"/>
        <v>carrefour de mexico s.a. de</v>
      </c>
      <c r="N702" s="15" t="str">
        <f t="shared" si="21"/>
        <v>389000CARREFOUR DE MEXICO S.A. DE</v>
      </c>
    </row>
    <row r="703" spans="1:14" x14ac:dyDescent="0.2">
      <c r="A703" s="15">
        <v>30</v>
      </c>
      <c r="B703" s="15" t="s">
        <v>329</v>
      </c>
      <c r="C703" s="15">
        <v>5008</v>
      </c>
      <c r="D703" s="15">
        <v>16004</v>
      </c>
      <c r="E703" s="15" t="s">
        <v>362</v>
      </c>
      <c r="F703" s="15">
        <v>274237</v>
      </c>
      <c r="G703" s="15" t="s">
        <v>111</v>
      </c>
      <c r="H703" s="15">
        <v>23165.599999999999</v>
      </c>
      <c r="I703" s="30">
        <v>266.22000000000003</v>
      </c>
      <c r="J703" s="30">
        <v>29.58</v>
      </c>
      <c r="K703" s="15">
        <v>0.13</v>
      </c>
      <c r="L703" s="15">
        <v>2</v>
      </c>
      <c r="M703" s="15" t="str">
        <f t="shared" si="20"/>
        <v>hernandez carrillo ismael j</v>
      </c>
      <c r="N703" s="15" t="str">
        <f t="shared" si="21"/>
        <v>16004HERNANDEZ CARRILLO ISMAEL J</v>
      </c>
    </row>
    <row r="704" spans="1:14" x14ac:dyDescent="0.2">
      <c r="A704" s="15">
        <v>30</v>
      </c>
      <c r="B704" s="15" t="s">
        <v>329</v>
      </c>
      <c r="C704" s="15">
        <v>5008</v>
      </c>
      <c r="D704" s="15">
        <v>19022</v>
      </c>
      <c r="E704" s="15" t="s">
        <v>366</v>
      </c>
      <c r="F704" s="15">
        <v>276115</v>
      </c>
      <c r="G704" s="15" t="s">
        <v>111</v>
      </c>
      <c r="H704" s="15">
        <v>15890.76</v>
      </c>
      <c r="I704" s="30">
        <v>266.22000000000003</v>
      </c>
      <c r="J704" s="30">
        <v>29.58</v>
      </c>
      <c r="K704" s="15">
        <v>0.19</v>
      </c>
      <c r="L704" s="15">
        <v>2</v>
      </c>
      <c r="M704" s="15" t="str">
        <f t="shared" si="20"/>
        <v>union de compras detallistas</v>
      </c>
      <c r="N704" s="15" t="str">
        <f t="shared" si="21"/>
        <v>19022UNION DE COMPRAS DETALLISTAS</v>
      </c>
    </row>
    <row r="705" spans="1:14" x14ac:dyDescent="0.2">
      <c r="A705" s="15">
        <v>30</v>
      </c>
      <c r="B705" s="15" t="s">
        <v>329</v>
      </c>
      <c r="C705" s="15">
        <v>5008</v>
      </c>
      <c r="D705" s="15">
        <v>34147</v>
      </c>
      <c r="E705" s="15" t="s">
        <v>398</v>
      </c>
      <c r="F705" s="15">
        <v>275733</v>
      </c>
      <c r="G705" s="15" t="s">
        <v>111</v>
      </c>
      <c r="H705" s="15">
        <v>19577.37</v>
      </c>
      <c r="I705" s="30">
        <v>266.22000000000003</v>
      </c>
      <c r="J705" s="30">
        <v>29.58</v>
      </c>
      <c r="K705" s="15">
        <v>0.15</v>
      </c>
      <c r="L705" s="15">
        <v>2</v>
      </c>
      <c r="M705" s="15" t="str">
        <f t="shared" si="20"/>
        <v>organizacion sahuayo sa de cv</v>
      </c>
      <c r="N705" s="15" t="str">
        <f t="shared" si="21"/>
        <v>34147ORGANIZACION SAHUAYO SA DE CV</v>
      </c>
    </row>
    <row r="706" spans="1:14" x14ac:dyDescent="0.2">
      <c r="A706" s="15">
        <v>30</v>
      </c>
      <c r="B706" s="15" t="s">
        <v>329</v>
      </c>
      <c r="C706" s="15">
        <v>5008</v>
      </c>
      <c r="D706" s="15">
        <v>501000</v>
      </c>
      <c r="E706" s="15" t="s">
        <v>472</v>
      </c>
      <c r="F706" s="15">
        <v>275629</v>
      </c>
      <c r="G706" s="15" t="s">
        <v>339</v>
      </c>
      <c r="H706" s="15">
        <v>11399.08</v>
      </c>
      <c r="I706" s="30">
        <v>267.24</v>
      </c>
      <c r="J706" s="30">
        <v>47.16</v>
      </c>
      <c r="K706" s="15">
        <v>0.41</v>
      </c>
      <c r="L706" s="15">
        <v>1</v>
      </c>
      <c r="M706" s="15" t="str">
        <f t="shared" si="20"/>
        <v>centros comerciales soriana</v>
      </c>
      <c r="N706" s="15" t="str">
        <f t="shared" si="21"/>
        <v>501000CENTROS COMERCIALES SORIANA</v>
      </c>
    </row>
    <row r="707" spans="1:14" x14ac:dyDescent="0.2">
      <c r="A707" s="15">
        <v>30</v>
      </c>
      <c r="B707" s="15" t="s">
        <v>329</v>
      </c>
      <c r="C707" s="15">
        <v>5008</v>
      </c>
      <c r="D707" s="15">
        <v>501000</v>
      </c>
      <c r="E707" s="15" t="s">
        <v>472</v>
      </c>
      <c r="F707" s="15">
        <v>275635</v>
      </c>
      <c r="G707" s="15" t="s">
        <v>339</v>
      </c>
      <c r="H707" s="15">
        <v>9266.49</v>
      </c>
      <c r="I707" s="30">
        <v>267.24</v>
      </c>
      <c r="J707" s="30">
        <v>47.16</v>
      </c>
      <c r="K707" s="15">
        <v>0.51</v>
      </c>
      <c r="L707" s="15">
        <v>1</v>
      </c>
      <c r="M707" s="15" t="str">
        <f t="shared" si="20"/>
        <v>centros comerciales soriana</v>
      </c>
      <c r="N707" s="15" t="str">
        <f t="shared" si="21"/>
        <v>501000CENTROS COMERCIALES SORIANA</v>
      </c>
    </row>
    <row r="708" spans="1:14" x14ac:dyDescent="0.2">
      <c r="A708" s="15">
        <v>30</v>
      </c>
      <c r="B708" s="15" t="s">
        <v>329</v>
      </c>
      <c r="C708" s="15">
        <v>5008</v>
      </c>
      <c r="D708" s="15">
        <v>501000</v>
      </c>
      <c r="E708" s="15" t="s">
        <v>472</v>
      </c>
      <c r="F708" s="15">
        <v>275641</v>
      </c>
      <c r="G708" s="15" t="s">
        <v>339</v>
      </c>
      <c r="H708" s="15">
        <v>3385.62</v>
      </c>
      <c r="I708" s="30">
        <v>267.24</v>
      </c>
      <c r="J708" s="30">
        <v>47.16</v>
      </c>
      <c r="K708" s="15">
        <v>1.39</v>
      </c>
      <c r="L708" s="15">
        <v>1</v>
      </c>
      <c r="M708" s="15" t="str">
        <f t="shared" si="20"/>
        <v>centros comerciales soriana</v>
      </c>
      <c r="N708" s="15" t="str">
        <f t="shared" si="21"/>
        <v>501000CENTROS COMERCIALES SORIANA</v>
      </c>
    </row>
    <row r="709" spans="1:14" x14ac:dyDescent="0.2">
      <c r="A709" s="15">
        <v>30</v>
      </c>
      <c r="B709" s="15" t="s">
        <v>329</v>
      </c>
      <c r="C709" s="15">
        <v>5008</v>
      </c>
      <c r="D709" s="15">
        <v>501000</v>
      </c>
      <c r="E709" s="15" t="s">
        <v>472</v>
      </c>
      <c r="F709" s="15">
        <v>275645</v>
      </c>
      <c r="G709" s="15" t="s">
        <v>339</v>
      </c>
      <c r="H709" s="15">
        <v>11962.12</v>
      </c>
      <c r="I709" s="30">
        <v>267.24</v>
      </c>
      <c r="J709" s="30">
        <v>47.16</v>
      </c>
      <c r="K709" s="15">
        <v>0.39</v>
      </c>
      <c r="L709" s="15">
        <v>1</v>
      </c>
      <c r="M709" s="15" t="str">
        <f t="shared" si="20"/>
        <v>centros comerciales soriana</v>
      </c>
      <c r="N709" s="15" t="str">
        <f t="shared" si="21"/>
        <v>501000CENTROS COMERCIALES SORIANA</v>
      </c>
    </row>
    <row r="710" spans="1:14" x14ac:dyDescent="0.2">
      <c r="A710" s="15">
        <v>30</v>
      </c>
      <c r="B710" s="15" t="s">
        <v>329</v>
      </c>
      <c r="C710" s="15">
        <v>5008</v>
      </c>
      <c r="D710" s="15">
        <v>501000</v>
      </c>
      <c r="E710" s="15" t="s">
        <v>472</v>
      </c>
      <c r="F710" s="15">
        <v>275672</v>
      </c>
      <c r="G710" s="15" t="s">
        <v>339</v>
      </c>
      <c r="H710" s="15">
        <v>12271.31</v>
      </c>
      <c r="I710" s="30">
        <v>267.24</v>
      </c>
      <c r="J710" s="30">
        <v>47.16</v>
      </c>
      <c r="K710" s="15">
        <v>0.38</v>
      </c>
      <c r="L710" s="15">
        <v>1</v>
      </c>
      <c r="M710" s="15" t="str">
        <f t="shared" si="20"/>
        <v>centros comerciales soriana</v>
      </c>
      <c r="N710" s="15" t="str">
        <f t="shared" si="21"/>
        <v>501000CENTROS COMERCIALES SORIANA</v>
      </c>
    </row>
    <row r="711" spans="1:14" x14ac:dyDescent="0.2">
      <c r="A711" s="15">
        <v>30</v>
      </c>
      <c r="B711" s="15" t="s">
        <v>329</v>
      </c>
      <c r="C711" s="15">
        <v>5008</v>
      </c>
      <c r="D711" s="15">
        <v>501000</v>
      </c>
      <c r="E711" s="15" t="s">
        <v>472</v>
      </c>
      <c r="F711" s="15">
        <v>275695</v>
      </c>
      <c r="G711" s="15" t="s">
        <v>333</v>
      </c>
      <c r="H711" s="15">
        <v>2749.93</v>
      </c>
      <c r="I711" s="30">
        <v>267.24</v>
      </c>
      <c r="J711" s="30">
        <v>47.16</v>
      </c>
      <c r="K711" s="15">
        <v>1.71</v>
      </c>
      <c r="L711" s="15">
        <v>1</v>
      </c>
      <c r="M711" s="15" t="str">
        <f t="shared" si="20"/>
        <v>centros comerciales soriana</v>
      </c>
      <c r="N711" s="15" t="str">
        <f t="shared" si="21"/>
        <v>501000CENTROS COMERCIALES SORIANA</v>
      </c>
    </row>
    <row r="712" spans="1:14" x14ac:dyDescent="0.2">
      <c r="A712" s="15">
        <v>30</v>
      </c>
      <c r="B712" s="15" t="s">
        <v>329</v>
      </c>
      <c r="C712" s="15">
        <v>5008</v>
      </c>
      <c r="D712" s="15">
        <v>501000</v>
      </c>
      <c r="E712" s="15" t="s">
        <v>472</v>
      </c>
      <c r="F712" s="15">
        <v>275707</v>
      </c>
      <c r="G712" s="15" t="s">
        <v>333</v>
      </c>
      <c r="H712" s="15">
        <v>1550.02</v>
      </c>
      <c r="I712" s="30">
        <v>267.24</v>
      </c>
      <c r="J712" s="30">
        <v>47.16</v>
      </c>
      <c r="K712" s="15">
        <v>3.04</v>
      </c>
      <c r="L712" s="15">
        <v>1</v>
      </c>
      <c r="M712" s="15" t="str">
        <f t="shared" si="20"/>
        <v>centros comerciales soriana</v>
      </c>
      <c r="N712" s="15" t="str">
        <f t="shared" si="21"/>
        <v>501000CENTROS COMERCIALES SORIANA</v>
      </c>
    </row>
    <row r="713" spans="1:14" x14ac:dyDescent="0.2">
      <c r="A713" s="15">
        <v>30</v>
      </c>
      <c r="B713" s="15" t="s">
        <v>329</v>
      </c>
      <c r="C713" s="15">
        <v>5008</v>
      </c>
      <c r="D713" s="15">
        <v>501000</v>
      </c>
      <c r="E713" s="15" t="s">
        <v>472</v>
      </c>
      <c r="F713" s="15">
        <v>275710</v>
      </c>
      <c r="G713" s="15" t="s">
        <v>339</v>
      </c>
      <c r="H713" s="15">
        <v>9848.7800000000007</v>
      </c>
      <c r="I713" s="30">
        <v>267.24</v>
      </c>
      <c r="J713" s="30">
        <v>47.16</v>
      </c>
      <c r="K713" s="15">
        <v>0.48</v>
      </c>
      <c r="L713" s="15">
        <v>1</v>
      </c>
      <c r="M713" s="15" t="str">
        <f t="shared" si="20"/>
        <v>centros comerciales soriana</v>
      </c>
      <c r="N713" s="15" t="str">
        <f t="shared" si="21"/>
        <v>501000CENTROS COMERCIALES SORIANA</v>
      </c>
    </row>
    <row r="714" spans="1:14" x14ac:dyDescent="0.2">
      <c r="A714" s="15">
        <v>30</v>
      </c>
      <c r="B714" s="15" t="s">
        <v>329</v>
      </c>
      <c r="C714" s="15">
        <v>5008</v>
      </c>
      <c r="D714" s="15">
        <v>501000</v>
      </c>
      <c r="E714" s="15" t="s">
        <v>472</v>
      </c>
      <c r="F714" s="15">
        <v>275711</v>
      </c>
      <c r="G714" s="15" t="s">
        <v>339</v>
      </c>
      <c r="H714" s="15">
        <v>16551.439999999999</v>
      </c>
      <c r="I714" s="30">
        <v>267.24</v>
      </c>
      <c r="J714" s="30">
        <v>47.16</v>
      </c>
      <c r="K714" s="15">
        <v>0.28000000000000003</v>
      </c>
      <c r="L714" s="15">
        <v>1</v>
      </c>
      <c r="M714" s="15" t="str">
        <f t="shared" ref="M714:M777" si="22">LOWER(E714)</f>
        <v>centros comerciales soriana</v>
      </c>
      <c r="N714" s="15" t="str">
        <f t="shared" ref="N714:N777" si="23">_xlfn.CONCAT(D714, E714)</f>
        <v>501000CENTROS COMERCIALES SORIANA</v>
      </c>
    </row>
    <row r="715" spans="1:14" x14ac:dyDescent="0.2">
      <c r="A715" s="15">
        <v>30</v>
      </c>
      <c r="B715" s="15" t="s">
        <v>329</v>
      </c>
      <c r="C715" s="15">
        <v>5008</v>
      </c>
      <c r="D715" s="15">
        <v>501000</v>
      </c>
      <c r="E715" s="15" t="s">
        <v>472</v>
      </c>
      <c r="F715" s="15">
        <v>275716</v>
      </c>
      <c r="G715" s="15" t="s">
        <v>333</v>
      </c>
      <c r="H715" s="15">
        <v>10825.82</v>
      </c>
      <c r="I715" s="30">
        <v>267.24</v>
      </c>
      <c r="J715" s="30">
        <v>47.16</v>
      </c>
      <c r="K715" s="15">
        <v>0.44</v>
      </c>
      <c r="L715" s="15">
        <v>1</v>
      </c>
      <c r="M715" s="15" t="str">
        <f t="shared" si="22"/>
        <v>centros comerciales soriana</v>
      </c>
      <c r="N715" s="15" t="str">
        <f t="shared" si="23"/>
        <v>501000CENTROS COMERCIALES SORIANA</v>
      </c>
    </row>
    <row r="716" spans="1:14" x14ac:dyDescent="0.2">
      <c r="A716" s="15">
        <v>30</v>
      </c>
      <c r="B716" s="15" t="s">
        <v>329</v>
      </c>
      <c r="C716" s="15">
        <v>5008</v>
      </c>
      <c r="D716" s="15">
        <v>501000</v>
      </c>
      <c r="E716" s="15" t="s">
        <v>472</v>
      </c>
      <c r="F716" s="15">
        <v>275717</v>
      </c>
      <c r="G716" s="15" t="s">
        <v>339</v>
      </c>
      <c r="H716" s="15">
        <v>11245.55</v>
      </c>
      <c r="I716" s="30">
        <v>267.24</v>
      </c>
      <c r="J716" s="30">
        <v>47.16</v>
      </c>
      <c r="K716" s="15">
        <v>0.42</v>
      </c>
      <c r="L716" s="15">
        <v>1</v>
      </c>
      <c r="M716" s="15" t="str">
        <f t="shared" si="22"/>
        <v>centros comerciales soriana</v>
      </c>
      <c r="N716" s="15" t="str">
        <f t="shared" si="23"/>
        <v>501000CENTROS COMERCIALES SORIANA</v>
      </c>
    </row>
    <row r="717" spans="1:14" x14ac:dyDescent="0.2">
      <c r="A717" s="15">
        <v>30</v>
      </c>
      <c r="B717" s="15" t="s">
        <v>329</v>
      </c>
      <c r="C717" s="15">
        <v>5008</v>
      </c>
      <c r="D717" s="15">
        <v>501000</v>
      </c>
      <c r="E717" s="15" t="s">
        <v>472</v>
      </c>
      <c r="F717" s="15">
        <v>275717</v>
      </c>
      <c r="G717" s="15" t="s">
        <v>333</v>
      </c>
      <c r="H717" s="15">
        <v>11245.55</v>
      </c>
      <c r="I717" s="30">
        <v>267.24</v>
      </c>
      <c r="J717" s="30">
        <v>47.16</v>
      </c>
      <c r="K717" s="15">
        <v>0.42</v>
      </c>
      <c r="L717" s="15">
        <v>1</v>
      </c>
      <c r="M717" s="15" t="str">
        <f t="shared" si="22"/>
        <v>centros comerciales soriana</v>
      </c>
      <c r="N717" s="15" t="str">
        <f t="shared" si="23"/>
        <v>501000CENTROS COMERCIALES SORIANA</v>
      </c>
    </row>
    <row r="718" spans="1:14" x14ac:dyDescent="0.2">
      <c r="A718" s="15">
        <v>30</v>
      </c>
      <c r="B718" s="15" t="s">
        <v>329</v>
      </c>
      <c r="C718" s="15">
        <v>5008</v>
      </c>
      <c r="D718" s="15">
        <v>501000</v>
      </c>
      <c r="E718" s="15" t="s">
        <v>472</v>
      </c>
      <c r="F718" s="15">
        <v>275719</v>
      </c>
      <c r="G718" s="15" t="s">
        <v>339</v>
      </c>
      <c r="H718" s="15">
        <v>10511.87</v>
      </c>
      <c r="I718" s="30">
        <v>267.24</v>
      </c>
      <c r="J718" s="30">
        <v>47.16</v>
      </c>
      <c r="K718" s="15">
        <v>0.45</v>
      </c>
      <c r="L718" s="15">
        <v>1</v>
      </c>
      <c r="M718" s="15" t="str">
        <f t="shared" si="22"/>
        <v>centros comerciales soriana</v>
      </c>
      <c r="N718" s="15" t="str">
        <f t="shared" si="23"/>
        <v>501000CENTROS COMERCIALES SORIANA</v>
      </c>
    </row>
    <row r="719" spans="1:14" x14ac:dyDescent="0.2">
      <c r="A719" s="15">
        <v>30</v>
      </c>
      <c r="B719" s="15" t="s">
        <v>329</v>
      </c>
      <c r="C719" s="15">
        <v>5008</v>
      </c>
      <c r="D719" s="15">
        <v>501000</v>
      </c>
      <c r="E719" s="15" t="s">
        <v>472</v>
      </c>
      <c r="F719" s="15">
        <v>275727</v>
      </c>
      <c r="G719" s="15" t="s">
        <v>339</v>
      </c>
      <c r="H719" s="15">
        <v>17185.07</v>
      </c>
      <c r="I719" s="30">
        <v>267.24</v>
      </c>
      <c r="J719" s="30">
        <v>47.16</v>
      </c>
      <c r="K719" s="15">
        <v>0.27</v>
      </c>
      <c r="L719" s="15">
        <v>1</v>
      </c>
      <c r="M719" s="15" t="str">
        <f t="shared" si="22"/>
        <v>centros comerciales soriana</v>
      </c>
      <c r="N719" s="15" t="str">
        <f t="shared" si="23"/>
        <v>501000CENTROS COMERCIALES SORIANA</v>
      </c>
    </row>
    <row r="720" spans="1:14" x14ac:dyDescent="0.2">
      <c r="A720" s="15">
        <v>30</v>
      </c>
      <c r="B720" s="15" t="s">
        <v>329</v>
      </c>
      <c r="C720" s="15">
        <v>5008</v>
      </c>
      <c r="D720" s="15">
        <v>501000</v>
      </c>
      <c r="E720" s="15" t="s">
        <v>472</v>
      </c>
      <c r="F720" s="15">
        <v>275727</v>
      </c>
      <c r="G720" s="15" t="s">
        <v>333</v>
      </c>
      <c r="H720" s="15">
        <v>17185.07</v>
      </c>
      <c r="I720" s="30">
        <v>267.24</v>
      </c>
      <c r="J720" s="30">
        <v>47.16</v>
      </c>
      <c r="K720" s="15">
        <v>0.27</v>
      </c>
      <c r="L720" s="15">
        <v>1</v>
      </c>
      <c r="M720" s="15" t="str">
        <f t="shared" si="22"/>
        <v>centros comerciales soriana</v>
      </c>
      <c r="N720" s="15" t="str">
        <f t="shared" si="23"/>
        <v>501000CENTROS COMERCIALES SORIANA</v>
      </c>
    </row>
    <row r="721" spans="1:14" x14ac:dyDescent="0.2">
      <c r="A721" s="15">
        <v>30</v>
      </c>
      <c r="B721" s="15" t="s">
        <v>329</v>
      </c>
      <c r="C721" s="15">
        <v>5008</v>
      </c>
      <c r="D721" s="15">
        <v>501000</v>
      </c>
      <c r="E721" s="15" t="s">
        <v>472</v>
      </c>
      <c r="F721" s="15">
        <v>275728</v>
      </c>
      <c r="G721" s="15" t="s">
        <v>333</v>
      </c>
      <c r="H721" s="15">
        <v>9018.65</v>
      </c>
      <c r="I721" s="30">
        <v>267.24</v>
      </c>
      <c r="J721" s="30">
        <v>47.16</v>
      </c>
      <c r="K721" s="15">
        <v>0.52</v>
      </c>
      <c r="L721" s="15">
        <v>1</v>
      </c>
      <c r="M721" s="15" t="str">
        <f t="shared" si="22"/>
        <v>centros comerciales soriana</v>
      </c>
      <c r="N721" s="15" t="str">
        <f t="shared" si="23"/>
        <v>501000CENTROS COMERCIALES SORIANA</v>
      </c>
    </row>
    <row r="722" spans="1:14" x14ac:dyDescent="0.2">
      <c r="A722" s="15">
        <v>30</v>
      </c>
      <c r="B722" s="15" t="s">
        <v>329</v>
      </c>
      <c r="C722" s="15">
        <v>5008</v>
      </c>
      <c r="D722" s="15">
        <v>501000</v>
      </c>
      <c r="E722" s="15" t="s">
        <v>472</v>
      </c>
      <c r="F722" s="15">
        <v>275729</v>
      </c>
      <c r="G722" s="15" t="s">
        <v>339</v>
      </c>
      <c r="H722" s="15">
        <v>6772.21</v>
      </c>
      <c r="I722" s="30">
        <v>267.24</v>
      </c>
      <c r="J722" s="30">
        <v>47.16</v>
      </c>
      <c r="K722" s="15">
        <v>0.7</v>
      </c>
      <c r="L722" s="15">
        <v>1</v>
      </c>
      <c r="M722" s="15" t="str">
        <f t="shared" si="22"/>
        <v>centros comerciales soriana</v>
      </c>
      <c r="N722" s="15" t="str">
        <f t="shared" si="23"/>
        <v>501000CENTROS COMERCIALES SORIANA</v>
      </c>
    </row>
    <row r="723" spans="1:14" x14ac:dyDescent="0.2">
      <c r="A723" s="15">
        <v>30</v>
      </c>
      <c r="B723" s="15" t="s">
        <v>329</v>
      </c>
      <c r="C723" s="15">
        <v>5008</v>
      </c>
      <c r="D723" s="15">
        <v>501000</v>
      </c>
      <c r="E723" s="15" t="s">
        <v>472</v>
      </c>
      <c r="F723" s="15">
        <v>275729</v>
      </c>
      <c r="G723" s="15" t="s">
        <v>333</v>
      </c>
      <c r="H723" s="15">
        <v>6772.21</v>
      </c>
      <c r="I723" s="30">
        <v>267.24</v>
      </c>
      <c r="J723" s="30">
        <v>47.16</v>
      </c>
      <c r="K723" s="15">
        <v>0.7</v>
      </c>
      <c r="L723" s="15">
        <v>1</v>
      </c>
      <c r="M723" s="15" t="str">
        <f t="shared" si="22"/>
        <v>centros comerciales soriana</v>
      </c>
      <c r="N723" s="15" t="str">
        <f t="shared" si="23"/>
        <v>501000CENTROS COMERCIALES SORIANA</v>
      </c>
    </row>
    <row r="724" spans="1:14" x14ac:dyDescent="0.2">
      <c r="A724" s="15">
        <v>30</v>
      </c>
      <c r="B724" s="15" t="s">
        <v>329</v>
      </c>
      <c r="C724" s="15">
        <v>5008</v>
      </c>
      <c r="D724" s="15">
        <v>501000</v>
      </c>
      <c r="E724" s="15" t="s">
        <v>472</v>
      </c>
      <c r="F724" s="15">
        <v>275866</v>
      </c>
      <c r="G724" s="15" t="s">
        <v>333</v>
      </c>
      <c r="H724" s="15">
        <v>5885.36</v>
      </c>
      <c r="I724" s="30">
        <v>267.24</v>
      </c>
      <c r="J724" s="30">
        <v>47.16</v>
      </c>
      <c r="K724" s="15">
        <v>0.8</v>
      </c>
      <c r="L724" s="15">
        <v>1</v>
      </c>
      <c r="M724" s="15" t="str">
        <f t="shared" si="22"/>
        <v>centros comerciales soriana</v>
      </c>
      <c r="N724" s="15" t="str">
        <f t="shared" si="23"/>
        <v>501000CENTROS COMERCIALES SORIANA</v>
      </c>
    </row>
    <row r="725" spans="1:14" x14ac:dyDescent="0.2">
      <c r="A725" s="15">
        <v>30</v>
      </c>
      <c r="B725" s="15" t="s">
        <v>329</v>
      </c>
      <c r="C725" s="15">
        <v>5008</v>
      </c>
      <c r="D725" s="15">
        <v>501000</v>
      </c>
      <c r="E725" s="15" t="s">
        <v>472</v>
      </c>
      <c r="F725" s="15">
        <v>275868</v>
      </c>
      <c r="G725" s="15" t="s">
        <v>333</v>
      </c>
      <c r="H725" s="15">
        <v>8365.91</v>
      </c>
      <c r="I725" s="30">
        <v>267.24</v>
      </c>
      <c r="J725" s="30">
        <v>47.16</v>
      </c>
      <c r="K725" s="15">
        <v>0.56000000000000005</v>
      </c>
      <c r="L725" s="15">
        <v>1</v>
      </c>
      <c r="M725" s="15" t="str">
        <f t="shared" si="22"/>
        <v>centros comerciales soriana</v>
      </c>
      <c r="N725" s="15" t="str">
        <f t="shared" si="23"/>
        <v>501000CENTROS COMERCIALES SORIANA</v>
      </c>
    </row>
    <row r="726" spans="1:14" x14ac:dyDescent="0.2">
      <c r="A726" s="15">
        <v>30</v>
      </c>
      <c r="B726" s="15" t="s">
        <v>329</v>
      </c>
      <c r="C726" s="15">
        <v>5008</v>
      </c>
      <c r="D726" s="15">
        <v>501000</v>
      </c>
      <c r="E726" s="15" t="s">
        <v>472</v>
      </c>
      <c r="F726" s="15">
        <v>275932</v>
      </c>
      <c r="G726" s="15" t="s">
        <v>333</v>
      </c>
      <c r="H726" s="15">
        <v>1999.21</v>
      </c>
      <c r="I726" s="30">
        <v>267.24</v>
      </c>
      <c r="J726" s="30">
        <v>47.16</v>
      </c>
      <c r="K726" s="15">
        <v>2.36</v>
      </c>
      <c r="L726" s="15">
        <v>1</v>
      </c>
      <c r="M726" s="15" t="str">
        <f t="shared" si="22"/>
        <v>centros comerciales soriana</v>
      </c>
      <c r="N726" s="15" t="str">
        <f t="shared" si="23"/>
        <v>501000CENTROS COMERCIALES SORIANA</v>
      </c>
    </row>
    <row r="727" spans="1:14" x14ac:dyDescent="0.2">
      <c r="A727" s="15">
        <v>30</v>
      </c>
      <c r="B727" s="15" t="s">
        <v>329</v>
      </c>
      <c r="C727" s="15">
        <v>5008</v>
      </c>
      <c r="D727" s="15">
        <v>501000</v>
      </c>
      <c r="E727" s="15" t="s">
        <v>472</v>
      </c>
      <c r="F727" s="15">
        <v>276359</v>
      </c>
      <c r="G727" s="15" t="s">
        <v>333</v>
      </c>
      <c r="H727" s="15">
        <v>4586.29</v>
      </c>
      <c r="I727" s="30">
        <v>267.24</v>
      </c>
      <c r="J727" s="30">
        <v>47.16</v>
      </c>
      <c r="K727" s="15">
        <v>1.03</v>
      </c>
      <c r="L727" s="15">
        <v>1</v>
      </c>
      <c r="M727" s="15" t="str">
        <f t="shared" si="22"/>
        <v>centros comerciales soriana</v>
      </c>
      <c r="N727" s="15" t="str">
        <f t="shared" si="23"/>
        <v>501000CENTROS COMERCIALES SORIANA</v>
      </c>
    </row>
    <row r="728" spans="1:14" x14ac:dyDescent="0.2">
      <c r="A728" s="15">
        <v>30</v>
      </c>
      <c r="B728" s="15" t="s">
        <v>329</v>
      </c>
      <c r="C728" s="15">
        <v>5008</v>
      </c>
      <c r="D728" s="15">
        <v>501000</v>
      </c>
      <c r="E728" s="15" t="s">
        <v>472</v>
      </c>
      <c r="F728" s="15">
        <v>276360</v>
      </c>
      <c r="G728" s="15" t="s">
        <v>339</v>
      </c>
      <c r="H728" s="15">
        <v>15350.71</v>
      </c>
      <c r="I728" s="30">
        <v>267.24</v>
      </c>
      <c r="J728" s="30">
        <v>47.16</v>
      </c>
      <c r="K728" s="15">
        <v>0.31</v>
      </c>
      <c r="L728" s="15">
        <v>1</v>
      </c>
      <c r="M728" s="15" t="str">
        <f t="shared" si="22"/>
        <v>centros comerciales soriana</v>
      </c>
      <c r="N728" s="15" t="str">
        <f t="shared" si="23"/>
        <v>501000CENTROS COMERCIALES SORIANA</v>
      </c>
    </row>
    <row r="729" spans="1:14" x14ac:dyDescent="0.2">
      <c r="A729" s="15">
        <v>30</v>
      </c>
      <c r="B729" s="15" t="s">
        <v>329</v>
      </c>
      <c r="C729" s="15">
        <v>5008</v>
      </c>
      <c r="D729" s="15">
        <v>501000</v>
      </c>
      <c r="E729" s="15" t="s">
        <v>472</v>
      </c>
      <c r="F729" s="15">
        <v>276366</v>
      </c>
      <c r="G729" s="15" t="s">
        <v>339</v>
      </c>
      <c r="H729" s="15">
        <v>13711.13</v>
      </c>
      <c r="I729" s="30">
        <v>267.24</v>
      </c>
      <c r="J729" s="30">
        <v>47.16</v>
      </c>
      <c r="K729" s="15">
        <v>0.34</v>
      </c>
      <c r="L729" s="15">
        <v>1</v>
      </c>
      <c r="M729" s="15" t="str">
        <f t="shared" si="22"/>
        <v>centros comerciales soriana</v>
      </c>
      <c r="N729" s="15" t="str">
        <f t="shared" si="23"/>
        <v>501000CENTROS COMERCIALES SORIANA</v>
      </c>
    </row>
    <row r="730" spans="1:14" x14ac:dyDescent="0.2">
      <c r="A730" s="15">
        <v>30</v>
      </c>
      <c r="B730" s="15" t="s">
        <v>329</v>
      </c>
      <c r="C730" s="15">
        <v>5008</v>
      </c>
      <c r="D730" s="15">
        <v>501000</v>
      </c>
      <c r="E730" s="15" t="s">
        <v>472</v>
      </c>
      <c r="F730" s="15">
        <v>276370</v>
      </c>
      <c r="G730" s="15" t="s">
        <v>333</v>
      </c>
      <c r="H730" s="15">
        <v>19957.97</v>
      </c>
      <c r="I730" s="30">
        <v>267.24</v>
      </c>
      <c r="J730" s="30">
        <v>47.16</v>
      </c>
      <c r="K730" s="15">
        <v>0.24</v>
      </c>
      <c r="L730" s="15">
        <v>1</v>
      </c>
      <c r="M730" s="15" t="str">
        <f t="shared" si="22"/>
        <v>centros comerciales soriana</v>
      </c>
      <c r="N730" s="15" t="str">
        <f t="shared" si="23"/>
        <v>501000CENTROS COMERCIALES SORIANA</v>
      </c>
    </row>
    <row r="731" spans="1:14" x14ac:dyDescent="0.2">
      <c r="A731" s="15">
        <v>30</v>
      </c>
      <c r="B731" s="15" t="s">
        <v>329</v>
      </c>
      <c r="C731" s="15">
        <v>5008</v>
      </c>
      <c r="D731" s="15">
        <v>501000</v>
      </c>
      <c r="E731" s="15" t="s">
        <v>472</v>
      </c>
      <c r="F731" s="15">
        <v>276372</v>
      </c>
      <c r="G731" s="15" t="s">
        <v>333</v>
      </c>
      <c r="H731" s="15">
        <v>7327.66</v>
      </c>
      <c r="I731" s="30">
        <v>267.24</v>
      </c>
      <c r="J731" s="30">
        <v>47.16</v>
      </c>
      <c r="K731" s="15">
        <v>0.64</v>
      </c>
      <c r="L731" s="15">
        <v>1</v>
      </c>
      <c r="M731" s="15" t="str">
        <f t="shared" si="22"/>
        <v>centros comerciales soriana</v>
      </c>
      <c r="N731" s="15" t="str">
        <f t="shared" si="23"/>
        <v>501000CENTROS COMERCIALES SORIANA</v>
      </c>
    </row>
    <row r="732" spans="1:14" x14ac:dyDescent="0.2">
      <c r="A732" s="15">
        <v>30</v>
      </c>
      <c r="B732" s="15" t="s">
        <v>329</v>
      </c>
      <c r="C732" s="15">
        <v>5008</v>
      </c>
      <c r="D732" s="15">
        <v>501000</v>
      </c>
      <c r="E732" s="15" t="s">
        <v>472</v>
      </c>
      <c r="F732" s="15">
        <v>276374</v>
      </c>
      <c r="G732" s="15" t="s">
        <v>333</v>
      </c>
      <c r="H732" s="15">
        <v>7420.12</v>
      </c>
      <c r="I732" s="30">
        <v>267.24</v>
      </c>
      <c r="J732" s="30">
        <v>47.16</v>
      </c>
      <c r="K732" s="15">
        <v>0.64</v>
      </c>
      <c r="L732" s="15">
        <v>1</v>
      </c>
      <c r="M732" s="15" t="str">
        <f t="shared" si="22"/>
        <v>centros comerciales soriana</v>
      </c>
      <c r="N732" s="15" t="str">
        <f t="shared" si="23"/>
        <v>501000CENTROS COMERCIALES SORIANA</v>
      </c>
    </row>
    <row r="733" spans="1:14" x14ac:dyDescent="0.2">
      <c r="A733" s="15">
        <v>30</v>
      </c>
      <c r="B733" s="15" t="s">
        <v>329</v>
      </c>
      <c r="C733" s="15">
        <v>5008</v>
      </c>
      <c r="D733" s="15">
        <v>501000</v>
      </c>
      <c r="E733" s="15" t="s">
        <v>472</v>
      </c>
      <c r="F733" s="15">
        <v>276376</v>
      </c>
      <c r="G733" s="15" t="s">
        <v>333</v>
      </c>
      <c r="H733" s="15">
        <v>8541.3700000000008</v>
      </c>
      <c r="I733" s="30">
        <v>267.24</v>
      </c>
      <c r="J733" s="30">
        <v>47.16</v>
      </c>
      <c r="K733" s="15">
        <v>0.55000000000000004</v>
      </c>
      <c r="L733" s="15">
        <v>1</v>
      </c>
      <c r="M733" s="15" t="str">
        <f t="shared" si="22"/>
        <v>centros comerciales soriana</v>
      </c>
      <c r="N733" s="15" t="str">
        <f t="shared" si="23"/>
        <v>501000CENTROS COMERCIALES SORIANA</v>
      </c>
    </row>
    <row r="734" spans="1:14" x14ac:dyDescent="0.2">
      <c r="A734" s="15">
        <v>30</v>
      </c>
      <c r="B734" s="15" t="s">
        <v>329</v>
      </c>
      <c r="C734" s="15">
        <v>5008</v>
      </c>
      <c r="D734" s="15">
        <v>501000</v>
      </c>
      <c r="E734" s="15" t="s">
        <v>472</v>
      </c>
      <c r="F734" s="15">
        <v>276381</v>
      </c>
      <c r="G734" s="15" t="s">
        <v>333</v>
      </c>
      <c r="H734" s="15">
        <v>1737.01</v>
      </c>
      <c r="I734" s="30">
        <v>267.24</v>
      </c>
      <c r="J734" s="30">
        <v>47.16</v>
      </c>
      <c r="K734" s="15">
        <v>2.72</v>
      </c>
      <c r="L734" s="15">
        <v>1</v>
      </c>
      <c r="M734" s="15" t="str">
        <f t="shared" si="22"/>
        <v>centros comerciales soriana</v>
      </c>
      <c r="N734" s="15" t="str">
        <f t="shared" si="23"/>
        <v>501000CENTROS COMERCIALES SORIANA</v>
      </c>
    </row>
    <row r="735" spans="1:14" x14ac:dyDescent="0.2">
      <c r="A735" s="15">
        <v>30</v>
      </c>
      <c r="B735" s="15" t="s">
        <v>329</v>
      </c>
      <c r="C735" s="15">
        <v>5008</v>
      </c>
      <c r="D735" s="15">
        <v>501000</v>
      </c>
      <c r="E735" s="15" t="s">
        <v>472</v>
      </c>
      <c r="F735" s="15">
        <v>276383</v>
      </c>
      <c r="G735" s="15" t="s">
        <v>333</v>
      </c>
      <c r="H735" s="15">
        <v>5636.47</v>
      </c>
      <c r="I735" s="30">
        <v>267.24</v>
      </c>
      <c r="J735" s="30">
        <v>47.16</v>
      </c>
      <c r="K735" s="15">
        <v>0.84</v>
      </c>
      <c r="L735" s="15">
        <v>1</v>
      </c>
      <c r="M735" s="15" t="str">
        <f t="shared" si="22"/>
        <v>centros comerciales soriana</v>
      </c>
      <c r="N735" s="15" t="str">
        <f t="shared" si="23"/>
        <v>501000CENTROS COMERCIALES SORIANA</v>
      </c>
    </row>
    <row r="736" spans="1:14" x14ac:dyDescent="0.2">
      <c r="A736" s="15">
        <v>30</v>
      </c>
      <c r="B736" s="15" t="s">
        <v>329</v>
      </c>
      <c r="C736" s="15">
        <v>5008</v>
      </c>
      <c r="D736" s="15">
        <v>501000</v>
      </c>
      <c r="E736" s="15" t="s">
        <v>472</v>
      </c>
      <c r="F736" s="15">
        <v>276384</v>
      </c>
      <c r="G736" s="15" t="s">
        <v>339</v>
      </c>
      <c r="H736" s="15">
        <v>27494.15</v>
      </c>
      <c r="I736" s="30">
        <v>267.24</v>
      </c>
      <c r="J736" s="30">
        <v>47.16</v>
      </c>
      <c r="K736" s="15">
        <v>0.17</v>
      </c>
      <c r="L736" s="15">
        <v>1</v>
      </c>
      <c r="M736" s="15" t="str">
        <f t="shared" si="22"/>
        <v>centros comerciales soriana</v>
      </c>
      <c r="N736" s="15" t="str">
        <f t="shared" si="23"/>
        <v>501000CENTROS COMERCIALES SORIANA</v>
      </c>
    </row>
    <row r="737" spans="1:14" x14ac:dyDescent="0.2">
      <c r="A737" s="15">
        <v>30</v>
      </c>
      <c r="B737" s="15" t="s">
        <v>329</v>
      </c>
      <c r="C737" s="15">
        <v>5008</v>
      </c>
      <c r="D737" s="15">
        <v>501000</v>
      </c>
      <c r="E737" s="15" t="s">
        <v>472</v>
      </c>
      <c r="F737" s="15">
        <v>276385</v>
      </c>
      <c r="G737" s="15" t="s">
        <v>333</v>
      </c>
      <c r="H737" s="15">
        <v>4070.86</v>
      </c>
      <c r="I737" s="30">
        <v>267.24</v>
      </c>
      <c r="J737" s="30">
        <v>47.16</v>
      </c>
      <c r="K737" s="15">
        <v>1.1599999999999999</v>
      </c>
      <c r="L737" s="15">
        <v>1</v>
      </c>
      <c r="M737" s="15" t="str">
        <f t="shared" si="22"/>
        <v>centros comerciales soriana</v>
      </c>
      <c r="N737" s="15" t="str">
        <f t="shared" si="23"/>
        <v>501000CENTROS COMERCIALES SORIANA</v>
      </c>
    </row>
    <row r="738" spans="1:14" x14ac:dyDescent="0.2">
      <c r="A738" s="15">
        <v>30</v>
      </c>
      <c r="B738" s="15" t="s">
        <v>329</v>
      </c>
      <c r="C738" s="15">
        <v>5008</v>
      </c>
      <c r="D738" s="15">
        <v>501000</v>
      </c>
      <c r="E738" s="15" t="s">
        <v>472</v>
      </c>
      <c r="F738" s="15">
        <v>276394</v>
      </c>
      <c r="G738" s="15" t="s">
        <v>339</v>
      </c>
      <c r="H738" s="15">
        <v>22572.11</v>
      </c>
      <c r="I738" s="30">
        <v>267.24</v>
      </c>
      <c r="J738" s="30">
        <v>47.16</v>
      </c>
      <c r="K738" s="15">
        <v>0.21</v>
      </c>
      <c r="L738" s="15">
        <v>1</v>
      </c>
      <c r="M738" s="15" t="str">
        <f t="shared" si="22"/>
        <v>centros comerciales soriana</v>
      </c>
      <c r="N738" s="15" t="str">
        <f t="shared" si="23"/>
        <v>501000CENTROS COMERCIALES SORIANA</v>
      </c>
    </row>
    <row r="739" spans="1:14" x14ac:dyDescent="0.2">
      <c r="A739" s="15">
        <v>30</v>
      </c>
      <c r="B739" s="15" t="s">
        <v>329</v>
      </c>
      <c r="C739" s="15">
        <v>5008</v>
      </c>
      <c r="D739" s="15">
        <v>501000</v>
      </c>
      <c r="E739" s="15" t="s">
        <v>472</v>
      </c>
      <c r="F739" s="15">
        <v>276395</v>
      </c>
      <c r="G739" s="15" t="s">
        <v>339</v>
      </c>
      <c r="H739" s="15">
        <v>12988.28</v>
      </c>
      <c r="I739" s="30">
        <v>267.24</v>
      </c>
      <c r="J739" s="30">
        <v>47.16</v>
      </c>
      <c r="K739" s="15">
        <v>0.36</v>
      </c>
      <c r="L739" s="15">
        <v>1</v>
      </c>
      <c r="M739" s="15" t="str">
        <f t="shared" si="22"/>
        <v>centros comerciales soriana</v>
      </c>
      <c r="N739" s="15" t="str">
        <f t="shared" si="23"/>
        <v>501000CENTROS COMERCIALES SORIANA</v>
      </c>
    </row>
    <row r="740" spans="1:14" x14ac:dyDescent="0.2">
      <c r="A740" s="15">
        <v>30</v>
      </c>
      <c r="B740" s="15" t="s">
        <v>329</v>
      </c>
      <c r="C740" s="15">
        <v>5008</v>
      </c>
      <c r="D740" s="15">
        <v>501000</v>
      </c>
      <c r="E740" s="15" t="s">
        <v>472</v>
      </c>
      <c r="F740" s="15">
        <v>276400</v>
      </c>
      <c r="G740" s="15" t="s">
        <v>333</v>
      </c>
      <c r="H740" s="15">
        <v>10181.92</v>
      </c>
      <c r="I740" s="30">
        <v>267.24</v>
      </c>
      <c r="J740" s="30">
        <v>47.16</v>
      </c>
      <c r="K740" s="15">
        <v>0.46</v>
      </c>
      <c r="L740" s="15">
        <v>1</v>
      </c>
      <c r="M740" s="15" t="str">
        <f t="shared" si="22"/>
        <v>centros comerciales soriana</v>
      </c>
      <c r="N740" s="15" t="str">
        <f t="shared" si="23"/>
        <v>501000CENTROS COMERCIALES SORIANA</v>
      </c>
    </row>
    <row r="741" spans="1:14" x14ac:dyDescent="0.2">
      <c r="A741" s="15">
        <v>30</v>
      </c>
      <c r="B741" s="15" t="s">
        <v>329</v>
      </c>
      <c r="C741" s="15">
        <v>5008</v>
      </c>
      <c r="D741" s="15">
        <v>501000</v>
      </c>
      <c r="E741" s="15" t="s">
        <v>472</v>
      </c>
      <c r="F741" s="15">
        <v>276401</v>
      </c>
      <c r="G741" s="15" t="s">
        <v>339</v>
      </c>
      <c r="H741" s="15">
        <v>11341.67</v>
      </c>
      <c r="I741" s="30">
        <v>267.24</v>
      </c>
      <c r="J741" s="30">
        <v>47.16</v>
      </c>
      <c r="K741" s="15">
        <v>0.42</v>
      </c>
      <c r="L741" s="15">
        <v>1</v>
      </c>
      <c r="M741" s="15" t="str">
        <f t="shared" si="22"/>
        <v>centros comerciales soriana</v>
      </c>
      <c r="N741" s="15" t="str">
        <f t="shared" si="23"/>
        <v>501000CENTROS COMERCIALES SORIANA</v>
      </c>
    </row>
    <row r="742" spans="1:14" x14ac:dyDescent="0.2">
      <c r="A742" s="15">
        <v>30</v>
      </c>
      <c r="B742" s="15" t="s">
        <v>329</v>
      </c>
      <c r="C742" s="15">
        <v>5008</v>
      </c>
      <c r="D742" s="15">
        <v>501000</v>
      </c>
      <c r="E742" s="15" t="s">
        <v>472</v>
      </c>
      <c r="F742" s="15">
        <v>276401</v>
      </c>
      <c r="G742" s="15" t="s">
        <v>333</v>
      </c>
      <c r="H742" s="15">
        <v>11341.67</v>
      </c>
      <c r="I742" s="30">
        <v>267.24</v>
      </c>
      <c r="J742" s="30">
        <v>47.16</v>
      </c>
      <c r="K742" s="15">
        <v>0.42</v>
      </c>
      <c r="L742" s="15">
        <v>1</v>
      </c>
      <c r="M742" s="15" t="str">
        <f t="shared" si="22"/>
        <v>centros comerciales soriana</v>
      </c>
      <c r="N742" s="15" t="str">
        <f t="shared" si="23"/>
        <v>501000CENTROS COMERCIALES SORIANA</v>
      </c>
    </row>
    <row r="743" spans="1:14" x14ac:dyDescent="0.2">
      <c r="A743" s="15">
        <v>30</v>
      </c>
      <c r="B743" s="15" t="s">
        <v>329</v>
      </c>
      <c r="C743" s="15">
        <v>5008</v>
      </c>
      <c r="D743" s="15">
        <v>501000</v>
      </c>
      <c r="E743" s="15" t="s">
        <v>472</v>
      </c>
      <c r="F743" s="15">
        <v>276402</v>
      </c>
      <c r="G743" s="15" t="s">
        <v>333</v>
      </c>
      <c r="H743" s="15">
        <v>11428.33</v>
      </c>
      <c r="I743" s="30">
        <v>267.24</v>
      </c>
      <c r="J743" s="30">
        <v>47.16</v>
      </c>
      <c r="K743" s="15">
        <v>0.41</v>
      </c>
      <c r="L743" s="15">
        <v>1</v>
      </c>
      <c r="M743" s="15" t="str">
        <f t="shared" si="22"/>
        <v>centros comerciales soriana</v>
      </c>
      <c r="N743" s="15" t="str">
        <f t="shared" si="23"/>
        <v>501000CENTROS COMERCIALES SORIANA</v>
      </c>
    </row>
    <row r="744" spans="1:14" x14ac:dyDescent="0.2">
      <c r="A744" s="15">
        <v>30</v>
      </c>
      <c r="B744" s="15" t="s">
        <v>329</v>
      </c>
      <c r="C744" s="15">
        <v>5008</v>
      </c>
      <c r="D744" s="15">
        <v>501000</v>
      </c>
      <c r="E744" s="15" t="s">
        <v>472</v>
      </c>
      <c r="F744" s="15">
        <v>276403</v>
      </c>
      <c r="G744" s="15" t="s">
        <v>333</v>
      </c>
      <c r="H744" s="15">
        <v>18825.68</v>
      </c>
      <c r="I744" s="30">
        <v>267.24</v>
      </c>
      <c r="J744" s="30">
        <v>47.16</v>
      </c>
      <c r="K744" s="15">
        <v>0.25</v>
      </c>
      <c r="L744" s="15">
        <v>1</v>
      </c>
      <c r="M744" s="15" t="str">
        <f t="shared" si="22"/>
        <v>centros comerciales soriana</v>
      </c>
      <c r="N744" s="15" t="str">
        <f t="shared" si="23"/>
        <v>501000CENTROS COMERCIALES SORIANA</v>
      </c>
    </row>
    <row r="745" spans="1:14" x14ac:dyDescent="0.2">
      <c r="A745" s="15">
        <v>30</v>
      </c>
      <c r="B745" s="15" t="s">
        <v>329</v>
      </c>
      <c r="C745" s="15">
        <v>5008</v>
      </c>
      <c r="D745" s="15">
        <v>501000</v>
      </c>
      <c r="E745" s="15" t="s">
        <v>472</v>
      </c>
      <c r="F745" s="15">
        <v>276404</v>
      </c>
      <c r="G745" s="15" t="s">
        <v>339</v>
      </c>
      <c r="H745" s="15">
        <v>23590.55</v>
      </c>
      <c r="I745" s="30">
        <v>267.24</v>
      </c>
      <c r="J745" s="30">
        <v>47.16</v>
      </c>
      <c r="K745" s="15">
        <v>0.2</v>
      </c>
      <c r="L745" s="15">
        <v>1</v>
      </c>
      <c r="M745" s="15" t="str">
        <f t="shared" si="22"/>
        <v>centros comerciales soriana</v>
      </c>
      <c r="N745" s="15" t="str">
        <f t="shared" si="23"/>
        <v>501000CENTROS COMERCIALES SORIANA</v>
      </c>
    </row>
    <row r="746" spans="1:14" x14ac:dyDescent="0.2">
      <c r="A746" s="15">
        <v>30</v>
      </c>
      <c r="B746" s="15" t="s">
        <v>329</v>
      </c>
      <c r="C746" s="15">
        <v>5008</v>
      </c>
      <c r="D746" s="15">
        <v>501000</v>
      </c>
      <c r="E746" s="15" t="s">
        <v>472</v>
      </c>
      <c r="F746" s="15">
        <v>276478</v>
      </c>
      <c r="G746" s="15" t="s">
        <v>333</v>
      </c>
      <c r="H746" s="15">
        <v>4096.3900000000003</v>
      </c>
      <c r="I746" s="30">
        <v>267.24</v>
      </c>
      <c r="J746" s="30">
        <v>47.16</v>
      </c>
      <c r="K746" s="15">
        <v>1.1499999999999999</v>
      </c>
      <c r="L746" s="15">
        <v>1</v>
      </c>
      <c r="M746" s="15" t="str">
        <f t="shared" si="22"/>
        <v>centros comerciales soriana</v>
      </c>
      <c r="N746" s="15" t="str">
        <f t="shared" si="23"/>
        <v>501000CENTROS COMERCIALES SORIANA</v>
      </c>
    </row>
    <row r="747" spans="1:14" x14ac:dyDescent="0.2">
      <c r="A747" s="15">
        <v>30</v>
      </c>
      <c r="B747" s="15" t="s">
        <v>329</v>
      </c>
      <c r="C747" s="15">
        <v>5008</v>
      </c>
      <c r="D747" s="15">
        <v>501000</v>
      </c>
      <c r="E747" s="15" t="s">
        <v>472</v>
      </c>
      <c r="F747" s="15">
        <v>276479</v>
      </c>
      <c r="G747" s="15" t="s">
        <v>333</v>
      </c>
      <c r="H747" s="15">
        <v>3858.76</v>
      </c>
      <c r="I747" s="30">
        <v>267.24</v>
      </c>
      <c r="J747" s="30">
        <v>47.16</v>
      </c>
      <c r="K747" s="15">
        <v>1.22</v>
      </c>
      <c r="L747" s="15">
        <v>1</v>
      </c>
      <c r="M747" s="15" t="str">
        <f t="shared" si="22"/>
        <v>centros comerciales soriana</v>
      </c>
      <c r="N747" s="15" t="str">
        <f t="shared" si="23"/>
        <v>501000CENTROS COMERCIALES SORIANA</v>
      </c>
    </row>
    <row r="748" spans="1:14" x14ac:dyDescent="0.2">
      <c r="A748" s="15">
        <v>30</v>
      </c>
      <c r="B748" s="15" t="s">
        <v>329</v>
      </c>
      <c r="C748" s="15">
        <v>5008</v>
      </c>
      <c r="D748" s="15">
        <v>501000</v>
      </c>
      <c r="E748" s="15" t="s">
        <v>472</v>
      </c>
      <c r="F748" s="15">
        <v>276480</v>
      </c>
      <c r="G748" s="15" t="s">
        <v>339</v>
      </c>
      <c r="H748" s="15">
        <v>7652.24</v>
      </c>
      <c r="I748" s="30">
        <v>267.24</v>
      </c>
      <c r="J748" s="30">
        <v>47.16</v>
      </c>
      <c r="K748" s="15">
        <v>0.62</v>
      </c>
      <c r="L748" s="15">
        <v>1</v>
      </c>
      <c r="M748" s="15" t="str">
        <f t="shared" si="22"/>
        <v>centros comerciales soriana</v>
      </c>
      <c r="N748" s="15" t="str">
        <f t="shared" si="23"/>
        <v>501000CENTROS COMERCIALES SORIANA</v>
      </c>
    </row>
    <row r="749" spans="1:14" x14ac:dyDescent="0.2">
      <c r="A749" s="15">
        <v>30</v>
      </c>
      <c r="B749" s="15" t="s">
        <v>329</v>
      </c>
      <c r="C749" s="15">
        <v>5008</v>
      </c>
      <c r="D749" s="15">
        <v>501000</v>
      </c>
      <c r="E749" s="15" t="s">
        <v>472</v>
      </c>
      <c r="F749" s="15">
        <v>276480</v>
      </c>
      <c r="G749" s="15" t="s">
        <v>333</v>
      </c>
      <c r="H749" s="15">
        <v>7652.24</v>
      </c>
      <c r="I749" s="30">
        <v>267.24</v>
      </c>
      <c r="J749" s="30">
        <v>47.16</v>
      </c>
      <c r="K749" s="15">
        <v>0.62</v>
      </c>
      <c r="L749" s="15">
        <v>1</v>
      </c>
      <c r="M749" s="15" t="str">
        <f t="shared" si="22"/>
        <v>centros comerciales soriana</v>
      </c>
      <c r="N749" s="15" t="str">
        <f t="shared" si="23"/>
        <v>501000CENTROS COMERCIALES SORIANA</v>
      </c>
    </row>
    <row r="750" spans="1:14" x14ac:dyDescent="0.2">
      <c r="A750" s="15">
        <v>30</v>
      </c>
      <c r="B750" s="15" t="s">
        <v>329</v>
      </c>
      <c r="C750" s="15">
        <v>5008</v>
      </c>
      <c r="D750" s="15">
        <v>501000</v>
      </c>
      <c r="E750" s="15" t="s">
        <v>472</v>
      </c>
      <c r="F750" s="15">
        <v>276499</v>
      </c>
      <c r="G750" s="15" t="s">
        <v>333</v>
      </c>
      <c r="H750" s="15">
        <v>10958.86</v>
      </c>
      <c r="I750" s="30">
        <v>267.24</v>
      </c>
      <c r="J750" s="30">
        <v>47.16</v>
      </c>
      <c r="K750" s="15">
        <v>0.43</v>
      </c>
      <c r="L750" s="15">
        <v>1</v>
      </c>
      <c r="M750" s="15" t="str">
        <f t="shared" si="22"/>
        <v>centros comerciales soriana</v>
      </c>
      <c r="N750" s="15" t="str">
        <f t="shared" si="23"/>
        <v>501000CENTROS COMERCIALES SORIANA</v>
      </c>
    </row>
    <row r="751" spans="1:14" x14ac:dyDescent="0.2">
      <c r="A751" s="15">
        <v>30</v>
      </c>
      <c r="B751" s="15" t="s">
        <v>329</v>
      </c>
      <c r="C751" s="15">
        <v>5008</v>
      </c>
      <c r="D751" s="15">
        <v>501000</v>
      </c>
      <c r="E751" s="15" t="s">
        <v>472</v>
      </c>
      <c r="F751" s="15">
        <v>276501</v>
      </c>
      <c r="G751" s="15" t="s">
        <v>339</v>
      </c>
      <c r="H751" s="15">
        <v>11616.29</v>
      </c>
      <c r="I751" s="30">
        <v>267.24</v>
      </c>
      <c r="J751" s="30">
        <v>47.16</v>
      </c>
      <c r="K751" s="15">
        <v>0.41</v>
      </c>
      <c r="L751" s="15">
        <v>1</v>
      </c>
      <c r="M751" s="15" t="str">
        <f t="shared" si="22"/>
        <v>centros comerciales soriana</v>
      </c>
      <c r="N751" s="15" t="str">
        <f t="shared" si="23"/>
        <v>501000CENTROS COMERCIALES SORIANA</v>
      </c>
    </row>
    <row r="752" spans="1:14" x14ac:dyDescent="0.2">
      <c r="A752" s="15">
        <v>30</v>
      </c>
      <c r="B752" s="15" t="s">
        <v>329</v>
      </c>
      <c r="C752" s="15">
        <v>5008</v>
      </c>
      <c r="D752" s="15">
        <v>501000</v>
      </c>
      <c r="E752" s="15" t="s">
        <v>472</v>
      </c>
      <c r="F752" s="15">
        <v>276501</v>
      </c>
      <c r="G752" s="15" t="s">
        <v>333</v>
      </c>
      <c r="H752" s="15">
        <v>11616.29</v>
      </c>
      <c r="I752" s="30">
        <v>267.24</v>
      </c>
      <c r="J752" s="30">
        <v>47.16</v>
      </c>
      <c r="K752" s="15">
        <v>0.41</v>
      </c>
      <c r="L752" s="15">
        <v>1</v>
      </c>
      <c r="M752" s="15" t="str">
        <f t="shared" si="22"/>
        <v>centros comerciales soriana</v>
      </c>
      <c r="N752" s="15" t="str">
        <f t="shared" si="23"/>
        <v>501000CENTROS COMERCIALES SORIANA</v>
      </c>
    </row>
    <row r="753" spans="1:14" x14ac:dyDescent="0.2">
      <c r="A753" s="15">
        <v>30</v>
      </c>
      <c r="B753" s="15" t="s">
        <v>329</v>
      </c>
      <c r="C753" s="15">
        <v>5008</v>
      </c>
      <c r="D753" s="15">
        <v>501000</v>
      </c>
      <c r="E753" s="15" t="s">
        <v>472</v>
      </c>
      <c r="F753" s="15">
        <v>276502</v>
      </c>
      <c r="G753" s="15" t="s">
        <v>333</v>
      </c>
      <c r="H753" s="15">
        <v>18981.759999999998</v>
      </c>
      <c r="I753" s="30">
        <v>267.24</v>
      </c>
      <c r="J753" s="30">
        <v>47.16</v>
      </c>
      <c r="K753" s="15">
        <v>0.25</v>
      </c>
      <c r="L753" s="15">
        <v>1</v>
      </c>
      <c r="M753" s="15" t="str">
        <f t="shared" si="22"/>
        <v>centros comerciales soriana</v>
      </c>
      <c r="N753" s="15" t="str">
        <f t="shared" si="23"/>
        <v>501000CENTROS COMERCIALES SORIANA</v>
      </c>
    </row>
    <row r="754" spans="1:14" x14ac:dyDescent="0.2">
      <c r="A754" s="15">
        <v>30</v>
      </c>
      <c r="B754" s="15" t="s">
        <v>329</v>
      </c>
      <c r="C754" s="15">
        <v>5008</v>
      </c>
      <c r="D754" s="15">
        <v>501000</v>
      </c>
      <c r="E754" s="15" t="s">
        <v>472</v>
      </c>
      <c r="F754" s="15">
        <v>276504</v>
      </c>
      <c r="G754" s="15" t="s">
        <v>339</v>
      </c>
      <c r="H754" s="15">
        <v>24158.83</v>
      </c>
      <c r="I754" s="30">
        <v>267.24</v>
      </c>
      <c r="J754" s="30">
        <v>47.16</v>
      </c>
      <c r="K754" s="15">
        <v>0.2</v>
      </c>
      <c r="L754" s="15">
        <v>1</v>
      </c>
      <c r="M754" s="15" t="str">
        <f t="shared" si="22"/>
        <v>centros comerciales soriana</v>
      </c>
      <c r="N754" s="15" t="str">
        <f t="shared" si="23"/>
        <v>501000CENTROS COMERCIALES SORIANA</v>
      </c>
    </row>
    <row r="755" spans="1:14" x14ac:dyDescent="0.2">
      <c r="A755" s="15">
        <v>30</v>
      </c>
      <c r="B755" s="15" t="s">
        <v>329</v>
      </c>
      <c r="C755" s="15">
        <v>5008</v>
      </c>
      <c r="D755" s="15">
        <v>501000</v>
      </c>
      <c r="E755" s="15" t="s">
        <v>472</v>
      </c>
      <c r="F755" s="15">
        <v>276504</v>
      </c>
      <c r="G755" s="15" t="s">
        <v>333</v>
      </c>
      <c r="H755" s="15">
        <v>24158.83</v>
      </c>
      <c r="I755" s="30">
        <v>267.24</v>
      </c>
      <c r="J755" s="30">
        <v>47.16</v>
      </c>
      <c r="K755" s="15">
        <v>0.2</v>
      </c>
      <c r="L755" s="15">
        <v>1</v>
      </c>
      <c r="M755" s="15" t="str">
        <f t="shared" si="22"/>
        <v>centros comerciales soriana</v>
      </c>
      <c r="N755" s="15" t="str">
        <f t="shared" si="23"/>
        <v>501000CENTROS COMERCIALES SORIANA</v>
      </c>
    </row>
    <row r="756" spans="1:14" x14ac:dyDescent="0.2">
      <c r="A756" s="15">
        <v>30</v>
      </c>
      <c r="B756" s="15" t="s">
        <v>329</v>
      </c>
      <c r="C756" s="15">
        <v>5008</v>
      </c>
      <c r="D756" s="15">
        <v>501000</v>
      </c>
      <c r="E756" s="15" t="s">
        <v>472</v>
      </c>
      <c r="F756" s="15">
        <v>276505</v>
      </c>
      <c r="G756" s="15" t="s">
        <v>339</v>
      </c>
      <c r="H756" s="15">
        <v>18746.13</v>
      </c>
      <c r="I756" s="30">
        <v>267.24</v>
      </c>
      <c r="J756" s="30">
        <v>47.16</v>
      </c>
      <c r="K756" s="15">
        <v>0.25</v>
      </c>
      <c r="L756" s="15">
        <v>1</v>
      </c>
      <c r="M756" s="15" t="str">
        <f t="shared" si="22"/>
        <v>centros comerciales soriana</v>
      </c>
      <c r="N756" s="15" t="str">
        <f t="shared" si="23"/>
        <v>501000CENTROS COMERCIALES SORIANA</v>
      </c>
    </row>
    <row r="757" spans="1:14" x14ac:dyDescent="0.2">
      <c r="A757" s="15">
        <v>30</v>
      </c>
      <c r="B757" s="15" t="s">
        <v>329</v>
      </c>
      <c r="C757" s="15">
        <v>5008</v>
      </c>
      <c r="D757" s="15">
        <v>501000</v>
      </c>
      <c r="E757" s="15" t="s">
        <v>472</v>
      </c>
      <c r="F757" s="15">
        <v>276505</v>
      </c>
      <c r="G757" s="15" t="s">
        <v>333</v>
      </c>
      <c r="H757" s="15">
        <v>18746.13</v>
      </c>
      <c r="I757" s="30">
        <v>267.24</v>
      </c>
      <c r="J757" s="30">
        <v>47.16</v>
      </c>
      <c r="K757" s="15">
        <v>0.25</v>
      </c>
      <c r="L757" s="15">
        <v>1</v>
      </c>
      <c r="M757" s="15" t="str">
        <f t="shared" si="22"/>
        <v>centros comerciales soriana</v>
      </c>
      <c r="N757" s="15" t="str">
        <f t="shared" si="23"/>
        <v>501000CENTROS COMERCIALES SORIANA</v>
      </c>
    </row>
    <row r="758" spans="1:14" x14ac:dyDescent="0.2">
      <c r="A758" s="15">
        <v>30</v>
      </c>
      <c r="B758" s="15" t="s">
        <v>329</v>
      </c>
      <c r="C758" s="15">
        <v>5008</v>
      </c>
      <c r="D758" s="15">
        <v>501000</v>
      </c>
      <c r="E758" s="15" t="s">
        <v>472</v>
      </c>
      <c r="F758" s="15">
        <v>276506</v>
      </c>
      <c r="G758" s="15" t="s">
        <v>339</v>
      </c>
      <c r="H758" s="15">
        <v>9397.25</v>
      </c>
      <c r="I758" s="30">
        <v>267.24</v>
      </c>
      <c r="J758" s="30">
        <v>47.16</v>
      </c>
      <c r="K758" s="15">
        <v>0.5</v>
      </c>
      <c r="L758" s="15">
        <v>1</v>
      </c>
      <c r="M758" s="15" t="str">
        <f t="shared" si="22"/>
        <v>centros comerciales soriana</v>
      </c>
      <c r="N758" s="15" t="str">
        <f t="shared" si="23"/>
        <v>501000CENTROS COMERCIALES SORIANA</v>
      </c>
    </row>
    <row r="759" spans="1:14" x14ac:dyDescent="0.2">
      <c r="A759" s="15">
        <v>30</v>
      </c>
      <c r="B759" s="15" t="s">
        <v>329</v>
      </c>
      <c r="C759" s="15">
        <v>5008</v>
      </c>
      <c r="D759" s="15">
        <v>501000</v>
      </c>
      <c r="E759" s="15" t="s">
        <v>472</v>
      </c>
      <c r="F759" s="15">
        <v>276506</v>
      </c>
      <c r="G759" s="15" t="s">
        <v>333</v>
      </c>
      <c r="H759" s="15">
        <v>9397.25</v>
      </c>
      <c r="I759" s="30">
        <v>267.24</v>
      </c>
      <c r="J759" s="30">
        <v>47.16</v>
      </c>
      <c r="K759" s="15">
        <v>0.5</v>
      </c>
      <c r="L759" s="15">
        <v>1</v>
      </c>
      <c r="M759" s="15" t="str">
        <f t="shared" si="22"/>
        <v>centros comerciales soriana</v>
      </c>
      <c r="N759" s="15" t="str">
        <f t="shared" si="23"/>
        <v>501000CENTROS COMERCIALES SORIANA</v>
      </c>
    </row>
    <row r="760" spans="1:14" x14ac:dyDescent="0.2">
      <c r="A760" s="15">
        <v>30</v>
      </c>
      <c r="B760" s="15" t="s">
        <v>329</v>
      </c>
      <c r="C760" s="15">
        <v>5008</v>
      </c>
      <c r="D760" s="15">
        <v>501000</v>
      </c>
      <c r="E760" s="15" t="s">
        <v>472</v>
      </c>
      <c r="F760" s="15">
        <v>276611</v>
      </c>
      <c r="G760" s="15" t="s">
        <v>333</v>
      </c>
      <c r="H760" s="15">
        <v>3681.7</v>
      </c>
      <c r="I760" s="30">
        <v>267.24</v>
      </c>
      <c r="J760" s="30">
        <v>47.16</v>
      </c>
      <c r="K760" s="15">
        <v>1.28</v>
      </c>
      <c r="L760" s="15">
        <v>1</v>
      </c>
      <c r="M760" s="15" t="str">
        <f t="shared" si="22"/>
        <v>centros comerciales soriana</v>
      </c>
      <c r="N760" s="15" t="str">
        <f t="shared" si="23"/>
        <v>501000CENTROS COMERCIALES SORIANA</v>
      </c>
    </row>
    <row r="761" spans="1:14" x14ac:dyDescent="0.2">
      <c r="A761" s="15">
        <v>30</v>
      </c>
      <c r="B761" s="15" t="s">
        <v>329</v>
      </c>
      <c r="C761" s="15">
        <v>5008</v>
      </c>
      <c r="D761" s="15">
        <v>501000</v>
      </c>
      <c r="E761" s="15" t="s">
        <v>472</v>
      </c>
      <c r="F761" s="15">
        <v>276665</v>
      </c>
      <c r="G761" s="15" t="s">
        <v>333</v>
      </c>
      <c r="H761" s="15">
        <v>8767.69</v>
      </c>
      <c r="I761" s="30">
        <v>267.24</v>
      </c>
      <c r="J761" s="30">
        <v>47.16</v>
      </c>
      <c r="K761" s="15">
        <v>0.54</v>
      </c>
      <c r="L761" s="15">
        <v>1</v>
      </c>
      <c r="M761" s="15" t="str">
        <f t="shared" si="22"/>
        <v>centros comerciales soriana</v>
      </c>
      <c r="N761" s="15" t="str">
        <f t="shared" si="23"/>
        <v>501000CENTROS COMERCIALES SORIANA</v>
      </c>
    </row>
    <row r="762" spans="1:14" x14ac:dyDescent="0.2">
      <c r="A762" s="15">
        <v>30</v>
      </c>
      <c r="B762" s="15" t="s">
        <v>329</v>
      </c>
      <c r="C762" s="15">
        <v>5008</v>
      </c>
      <c r="D762" s="15">
        <v>501000</v>
      </c>
      <c r="E762" s="15" t="s">
        <v>472</v>
      </c>
      <c r="F762" s="15">
        <v>277022</v>
      </c>
      <c r="G762" s="15" t="s">
        <v>333</v>
      </c>
      <c r="H762" s="15">
        <v>5346.05</v>
      </c>
      <c r="I762" s="30">
        <v>267.24</v>
      </c>
      <c r="J762" s="30">
        <v>47.16</v>
      </c>
      <c r="K762" s="15">
        <v>0.88</v>
      </c>
      <c r="L762" s="15">
        <v>1</v>
      </c>
      <c r="M762" s="15" t="str">
        <f t="shared" si="22"/>
        <v>centros comerciales soriana</v>
      </c>
      <c r="N762" s="15" t="str">
        <f t="shared" si="23"/>
        <v>501000CENTROS COMERCIALES SORIANA</v>
      </c>
    </row>
    <row r="763" spans="1:14" x14ac:dyDescent="0.2">
      <c r="A763" s="15">
        <v>30</v>
      </c>
      <c r="B763" s="15" t="s">
        <v>329</v>
      </c>
      <c r="C763" s="15">
        <v>5008</v>
      </c>
      <c r="D763" s="15">
        <v>501000</v>
      </c>
      <c r="E763" s="15" t="s">
        <v>472</v>
      </c>
      <c r="F763" s="15">
        <v>277023</v>
      </c>
      <c r="G763" s="15" t="s">
        <v>339</v>
      </c>
      <c r="H763" s="15">
        <v>3858.62</v>
      </c>
      <c r="I763" s="30">
        <v>267.24</v>
      </c>
      <c r="J763" s="30">
        <v>47.16</v>
      </c>
      <c r="K763" s="15">
        <v>1.22</v>
      </c>
      <c r="L763" s="15">
        <v>1</v>
      </c>
      <c r="M763" s="15" t="str">
        <f t="shared" si="22"/>
        <v>centros comerciales soriana</v>
      </c>
      <c r="N763" s="15" t="str">
        <f t="shared" si="23"/>
        <v>501000CENTROS COMERCIALES SORIANA</v>
      </c>
    </row>
    <row r="764" spans="1:14" x14ac:dyDescent="0.2">
      <c r="A764" s="15">
        <v>30</v>
      </c>
      <c r="B764" s="15" t="s">
        <v>329</v>
      </c>
      <c r="C764" s="15">
        <v>5008</v>
      </c>
      <c r="D764" s="15">
        <v>501000</v>
      </c>
      <c r="E764" s="15" t="s">
        <v>472</v>
      </c>
      <c r="F764" s="15">
        <v>277023</v>
      </c>
      <c r="G764" s="15" t="s">
        <v>333</v>
      </c>
      <c r="H764" s="15">
        <v>3858.62</v>
      </c>
      <c r="I764" s="30">
        <v>267.24</v>
      </c>
      <c r="J764" s="30">
        <v>47.16</v>
      </c>
      <c r="K764" s="15">
        <v>1.22</v>
      </c>
      <c r="L764" s="15">
        <v>1</v>
      </c>
      <c r="M764" s="15" t="str">
        <f t="shared" si="22"/>
        <v>centros comerciales soriana</v>
      </c>
      <c r="N764" s="15" t="str">
        <f t="shared" si="23"/>
        <v>501000CENTROS COMERCIALES SORIANA</v>
      </c>
    </row>
    <row r="765" spans="1:14" x14ac:dyDescent="0.2">
      <c r="A765" s="15">
        <v>30</v>
      </c>
      <c r="B765" s="15" t="s">
        <v>329</v>
      </c>
      <c r="C765" s="15">
        <v>5008</v>
      </c>
      <c r="D765" s="15">
        <v>501000</v>
      </c>
      <c r="E765" s="15" t="s">
        <v>472</v>
      </c>
      <c r="F765" s="15">
        <v>277068</v>
      </c>
      <c r="G765" s="15" t="s">
        <v>339</v>
      </c>
      <c r="H765" s="15">
        <v>12162.08</v>
      </c>
      <c r="I765" s="30">
        <v>267.24</v>
      </c>
      <c r="J765" s="30">
        <v>47.16</v>
      </c>
      <c r="K765" s="15">
        <v>0.39</v>
      </c>
      <c r="L765" s="15">
        <v>1</v>
      </c>
      <c r="M765" s="15" t="str">
        <f t="shared" si="22"/>
        <v>centros comerciales soriana</v>
      </c>
      <c r="N765" s="15" t="str">
        <f t="shared" si="23"/>
        <v>501000CENTROS COMERCIALES SORIANA</v>
      </c>
    </row>
    <row r="766" spans="1:14" x14ac:dyDescent="0.2">
      <c r="A766" s="15">
        <v>30</v>
      </c>
      <c r="B766" s="15" t="s">
        <v>329</v>
      </c>
      <c r="C766" s="15">
        <v>5008</v>
      </c>
      <c r="D766" s="15">
        <v>501000</v>
      </c>
      <c r="E766" s="15" t="s">
        <v>472</v>
      </c>
      <c r="F766" s="15">
        <v>277068</v>
      </c>
      <c r="G766" s="15" t="s">
        <v>333</v>
      </c>
      <c r="H766" s="15">
        <v>12162.08</v>
      </c>
      <c r="I766" s="30">
        <v>267.24</v>
      </c>
      <c r="J766" s="30">
        <v>47.16</v>
      </c>
      <c r="K766" s="15">
        <v>0.39</v>
      </c>
      <c r="L766" s="15">
        <v>1</v>
      </c>
      <c r="M766" s="15" t="str">
        <f t="shared" si="22"/>
        <v>centros comerciales soriana</v>
      </c>
      <c r="N766" s="15" t="str">
        <f t="shared" si="23"/>
        <v>501000CENTROS COMERCIALES SORIANA</v>
      </c>
    </row>
    <row r="767" spans="1:14" x14ac:dyDescent="0.2">
      <c r="A767" s="15">
        <v>30</v>
      </c>
      <c r="B767" s="15" t="s">
        <v>329</v>
      </c>
      <c r="C767" s="15">
        <v>5008</v>
      </c>
      <c r="D767" s="15">
        <v>501000</v>
      </c>
      <c r="E767" s="15" t="s">
        <v>472</v>
      </c>
      <c r="F767" s="15">
        <v>277073</v>
      </c>
      <c r="G767" s="15" t="s">
        <v>333</v>
      </c>
      <c r="H767" s="15">
        <v>20074.580000000002</v>
      </c>
      <c r="I767" s="30">
        <v>267.24</v>
      </c>
      <c r="J767" s="30">
        <v>47.16</v>
      </c>
      <c r="K767" s="15">
        <v>0.23</v>
      </c>
      <c r="L767" s="15">
        <v>1</v>
      </c>
      <c r="M767" s="15" t="str">
        <f t="shared" si="22"/>
        <v>centros comerciales soriana</v>
      </c>
      <c r="N767" s="15" t="str">
        <f t="shared" si="23"/>
        <v>501000CENTROS COMERCIALES SORIANA</v>
      </c>
    </row>
    <row r="768" spans="1:14" x14ac:dyDescent="0.2">
      <c r="A768" s="15">
        <v>30</v>
      </c>
      <c r="B768" s="15" t="s">
        <v>329</v>
      </c>
      <c r="C768" s="15">
        <v>5008</v>
      </c>
      <c r="D768" s="15">
        <v>501000</v>
      </c>
      <c r="E768" s="15" t="s">
        <v>472</v>
      </c>
      <c r="F768" s="15">
        <v>277586</v>
      </c>
      <c r="G768" s="15" t="s">
        <v>339</v>
      </c>
      <c r="H768" s="15">
        <v>11426.68</v>
      </c>
      <c r="I768" s="30">
        <v>267.24</v>
      </c>
      <c r="J768" s="30">
        <v>47.16</v>
      </c>
      <c r="K768" s="15">
        <v>0.41</v>
      </c>
      <c r="L768" s="15">
        <v>1</v>
      </c>
      <c r="M768" s="15" t="str">
        <f t="shared" si="22"/>
        <v>centros comerciales soriana</v>
      </c>
      <c r="N768" s="15" t="str">
        <f t="shared" si="23"/>
        <v>501000CENTROS COMERCIALES SORIANA</v>
      </c>
    </row>
    <row r="769" spans="1:14" x14ac:dyDescent="0.2">
      <c r="A769" s="15">
        <v>30</v>
      </c>
      <c r="B769" s="15" t="s">
        <v>329</v>
      </c>
      <c r="C769" s="15">
        <v>5008</v>
      </c>
      <c r="D769" s="15">
        <v>501000</v>
      </c>
      <c r="E769" s="15" t="s">
        <v>472</v>
      </c>
      <c r="F769" s="15">
        <v>277587</v>
      </c>
      <c r="G769" s="15" t="s">
        <v>339</v>
      </c>
      <c r="H769" s="15">
        <v>5383.38</v>
      </c>
      <c r="I769" s="30">
        <v>267.24</v>
      </c>
      <c r="J769" s="30">
        <v>47.16</v>
      </c>
      <c r="K769" s="15">
        <v>0.88</v>
      </c>
      <c r="L769" s="15">
        <v>1</v>
      </c>
      <c r="M769" s="15" t="str">
        <f t="shared" si="22"/>
        <v>centros comerciales soriana</v>
      </c>
      <c r="N769" s="15" t="str">
        <f t="shared" si="23"/>
        <v>501000CENTROS COMERCIALES SORIANA</v>
      </c>
    </row>
    <row r="770" spans="1:14" x14ac:dyDescent="0.2">
      <c r="A770" s="15">
        <v>30</v>
      </c>
      <c r="B770" s="15" t="s">
        <v>329</v>
      </c>
      <c r="C770" s="15">
        <v>5008</v>
      </c>
      <c r="D770" s="15">
        <v>501000</v>
      </c>
      <c r="E770" s="15" t="s">
        <v>472</v>
      </c>
      <c r="F770" s="15">
        <v>277587</v>
      </c>
      <c r="G770" s="15" t="s">
        <v>333</v>
      </c>
      <c r="H770" s="15">
        <v>5383.38</v>
      </c>
      <c r="I770" s="30">
        <v>267.24</v>
      </c>
      <c r="J770" s="30">
        <v>47.16</v>
      </c>
      <c r="K770" s="15">
        <v>0.88</v>
      </c>
      <c r="L770" s="15">
        <v>1</v>
      </c>
      <c r="M770" s="15" t="str">
        <f t="shared" si="22"/>
        <v>centros comerciales soriana</v>
      </c>
      <c r="N770" s="15" t="str">
        <f t="shared" si="23"/>
        <v>501000CENTROS COMERCIALES SORIANA</v>
      </c>
    </row>
    <row r="771" spans="1:14" x14ac:dyDescent="0.2">
      <c r="A771" s="15">
        <v>30</v>
      </c>
      <c r="B771" s="15" t="s">
        <v>329</v>
      </c>
      <c r="C771" s="15">
        <v>5008</v>
      </c>
      <c r="D771" s="15">
        <v>501000</v>
      </c>
      <c r="E771" s="15" t="s">
        <v>472</v>
      </c>
      <c r="F771" s="15">
        <v>277589</v>
      </c>
      <c r="G771" s="15" t="s">
        <v>339</v>
      </c>
      <c r="H771" s="15">
        <v>5441.13</v>
      </c>
      <c r="I771" s="30">
        <v>267.24</v>
      </c>
      <c r="J771" s="30">
        <v>47.16</v>
      </c>
      <c r="K771" s="15">
        <v>0.87</v>
      </c>
      <c r="L771" s="15">
        <v>1</v>
      </c>
      <c r="M771" s="15" t="str">
        <f t="shared" si="22"/>
        <v>centros comerciales soriana</v>
      </c>
      <c r="N771" s="15" t="str">
        <f t="shared" si="23"/>
        <v>501000CENTROS COMERCIALES SORIANA</v>
      </c>
    </row>
    <row r="772" spans="1:14" x14ac:dyDescent="0.2">
      <c r="A772" s="15">
        <v>30</v>
      </c>
      <c r="B772" s="15" t="s">
        <v>329</v>
      </c>
      <c r="C772" s="15">
        <v>5008</v>
      </c>
      <c r="D772" s="15">
        <v>501000</v>
      </c>
      <c r="E772" s="15" t="s">
        <v>472</v>
      </c>
      <c r="F772" s="15">
        <v>277591</v>
      </c>
      <c r="G772" s="15" t="s">
        <v>339</v>
      </c>
      <c r="H772" s="15">
        <v>19035.439999999999</v>
      </c>
      <c r="I772" s="30">
        <v>267.24</v>
      </c>
      <c r="J772" s="30">
        <v>47.16</v>
      </c>
      <c r="K772" s="15">
        <v>0.25</v>
      </c>
      <c r="L772" s="15">
        <v>1</v>
      </c>
      <c r="M772" s="15" t="str">
        <f t="shared" si="22"/>
        <v>centros comerciales soriana</v>
      </c>
      <c r="N772" s="15" t="str">
        <f t="shared" si="23"/>
        <v>501000CENTROS COMERCIALES SORIANA</v>
      </c>
    </row>
    <row r="773" spans="1:14" x14ac:dyDescent="0.2">
      <c r="A773" s="15">
        <v>30</v>
      </c>
      <c r="B773" s="15" t="s">
        <v>329</v>
      </c>
      <c r="C773" s="15">
        <v>5008</v>
      </c>
      <c r="D773" s="15">
        <v>501000</v>
      </c>
      <c r="E773" s="15" t="s">
        <v>472</v>
      </c>
      <c r="F773" s="15">
        <v>277591</v>
      </c>
      <c r="G773" s="15" t="s">
        <v>333</v>
      </c>
      <c r="H773" s="15">
        <v>19035.439999999999</v>
      </c>
      <c r="I773" s="30">
        <v>267.24</v>
      </c>
      <c r="J773" s="30">
        <v>47.16</v>
      </c>
      <c r="K773" s="15">
        <v>0.25</v>
      </c>
      <c r="L773" s="15">
        <v>1</v>
      </c>
      <c r="M773" s="15" t="str">
        <f t="shared" si="22"/>
        <v>centros comerciales soriana</v>
      </c>
      <c r="N773" s="15" t="str">
        <f t="shared" si="23"/>
        <v>501000CENTROS COMERCIALES SORIANA</v>
      </c>
    </row>
    <row r="774" spans="1:14" x14ac:dyDescent="0.2">
      <c r="A774" s="15">
        <v>30</v>
      </c>
      <c r="B774" s="15" t="s">
        <v>329</v>
      </c>
      <c r="C774" s="15">
        <v>5008</v>
      </c>
      <c r="D774" s="15">
        <v>501000</v>
      </c>
      <c r="E774" s="15" t="s">
        <v>472</v>
      </c>
      <c r="F774" s="15">
        <v>277596</v>
      </c>
      <c r="G774" s="15" t="s">
        <v>339</v>
      </c>
      <c r="H774" s="15">
        <v>5802.62</v>
      </c>
      <c r="I774" s="30">
        <v>267.24</v>
      </c>
      <c r="J774" s="30">
        <v>47.16</v>
      </c>
      <c r="K774" s="15">
        <v>0.81</v>
      </c>
      <c r="L774" s="15">
        <v>1</v>
      </c>
      <c r="M774" s="15" t="str">
        <f t="shared" si="22"/>
        <v>centros comerciales soriana</v>
      </c>
      <c r="N774" s="15" t="str">
        <f t="shared" si="23"/>
        <v>501000CENTROS COMERCIALES SORIANA</v>
      </c>
    </row>
    <row r="775" spans="1:14" x14ac:dyDescent="0.2">
      <c r="A775" s="15">
        <v>30</v>
      </c>
      <c r="B775" s="15" t="s">
        <v>329</v>
      </c>
      <c r="C775" s="15">
        <v>5008</v>
      </c>
      <c r="D775" s="15">
        <v>501000</v>
      </c>
      <c r="E775" s="15" t="s">
        <v>472</v>
      </c>
      <c r="F775" s="15">
        <v>277600</v>
      </c>
      <c r="G775" s="15" t="s">
        <v>339</v>
      </c>
      <c r="H775" s="15">
        <v>12316.85</v>
      </c>
      <c r="I775" s="30">
        <v>267.24</v>
      </c>
      <c r="J775" s="30">
        <v>47.16</v>
      </c>
      <c r="K775" s="15">
        <v>0.38</v>
      </c>
      <c r="L775" s="15">
        <v>1</v>
      </c>
      <c r="M775" s="15" t="str">
        <f t="shared" si="22"/>
        <v>centros comerciales soriana</v>
      </c>
      <c r="N775" s="15" t="str">
        <f t="shared" si="23"/>
        <v>501000CENTROS COMERCIALES SORIANA</v>
      </c>
    </row>
    <row r="776" spans="1:14" x14ac:dyDescent="0.2">
      <c r="A776" s="15">
        <v>30</v>
      </c>
      <c r="B776" s="15" t="s">
        <v>329</v>
      </c>
      <c r="C776" s="15">
        <v>5008</v>
      </c>
      <c r="D776" s="15">
        <v>501000</v>
      </c>
      <c r="E776" s="15" t="s">
        <v>472</v>
      </c>
      <c r="F776" s="15">
        <v>277603</v>
      </c>
      <c r="G776" s="15" t="s">
        <v>339</v>
      </c>
      <c r="H776" s="15">
        <v>9458.52</v>
      </c>
      <c r="I776" s="30">
        <v>267.24</v>
      </c>
      <c r="J776" s="30">
        <v>47.16</v>
      </c>
      <c r="K776" s="15">
        <v>0.5</v>
      </c>
      <c r="L776" s="15">
        <v>1</v>
      </c>
      <c r="M776" s="15" t="str">
        <f t="shared" si="22"/>
        <v>centros comerciales soriana</v>
      </c>
      <c r="N776" s="15" t="str">
        <f t="shared" si="23"/>
        <v>501000CENTROS COMERCIALES SORIANA</v>
      </c>
    </row>
    <row r="777" spans="1:14" x14ac:dyDescent="0.2">
      <c r="A777" s="15">
        <v>30</v>
      </c>
      <c r="B777" s="15" t="s">
        <v>329</v>
      </c>
      <c r="C777" s="15">
        <v>5008</v>
      </c>
      <c r="D777" s="15">
        <v>501000</v>
      </c>
      <c r="E777" s="15" t="s">
        <v>472</v>
      </c>
      <c r="F777" s="15">
        <v>277604</v>
      </c>
      <c r="G777" s="15" t="s">
        <v>333</v>
      </c>
      <c r="H777" s="15">
        <v>8048.44</v>
      </c>
      <c r="I777" s="30">
        <v>267.24</v>
      </c>
      <c r="J777" s="30">
        <v>47.16</v>
      </c>
      <c r="K777" s="15">
        <v>0.59</v>
      </c>
      <c r="L777" s="15">
        <v>1</v>
      </c>
      <c r="M777" s="15" t="str">
        <f t="shared" si="22"/>
        <v>centros comerciales soriana</v>
      </c>
      <c r="N777" s="15" t="str">
        <f t="shared" si="23"/>
        <v>501000CENTROS COMERCIALES SORIANA</v>
      </c>
    </row>
    <row r="778" spans="1:14" x14ac:dyDescent="0.2">
      <c r="A778" s="15">
        <v>30</v>
      </c>
      <c r="B778" s="15" t="s">
        <v>329</v>
      </c>
      <c r="C778" s="15">
        <v>5008</v>
      </c>
      <c r="D778" s="15">
        <v>501000</v>
      </c>
      <c r="E778" s="15" t="s">
        <v>472</v>
      </c>
      <c r="F778" s="15">
        <v>277607</v>
      </c>
      <c r="G778" s="15" t="s">
        <v>339</v>
      </c>
      <c r="H778" s="15">
        <v>13746.32</v>
      </c>
      <c r="I778" s="30">
        <v>267.24</v>
      </c>
      <c r="J778" s="30">
        <v>47.16</v>
      </c>
      <c r="K778" s="15">
        <v>0.34</v>
      </c>
      <c r="L778" s="15">
        <v>1</v>
      </c>
      <c r="M778" s="15" t="str">
        <f t="shared" ref="M778:M841" si="24">LOWER(E778)</f>
        <v>centros comerciales soriana</v>
      </c>
      <c r="N778" s="15" t="str">
        <f t="shared" ref="N778:N841" si="25">_xlfn.CONCAT(D778, E778)</f>
        <v>501000CENTROS COMERCIALES SORIANA</v>
      </c>
    </row>
    <row r="779" spans="1:14" x14ac:dyDescent="0.2">
      <c r="A779" s="15">
        <v>30</v>
      </c>
      <c r="B779" s="15" t="s">
        <v>329</v>
      </c>
      <c r="C779" s="15">
        <v>5008</v>
      </c>
      <c r="D779" s="15">
        <v>501000</v>
      </c>
      <c r="E779" s="15" t="s">
        <v>472</v>
      </c>
      <c r="F779" s="15">
        <v>277607</v>
      </c>
      <c r="G779" s="15" t="s">
        <v>333</v>
      </c>
      <c r="H779" s="15">
        <v>13746.32</v>
      </c>
      <c r="I779" s="30">
        <v>267.24</v>
      </c>
      <c r="J779" s="30">
        <v>47.16</v>
      </c>
      <c r="K779" s="15">
        <v>0.34</v>
      </c>
      <c r="L779" s="15">
        <v>1</v>
      </c>
      <c r="M779" s="15" t="str">
        <f t="shared" si="24"/>
        <v>centros comerciales soriana</v>
      </c>
      <c r="N779" s="15" t="str">
        <f t="shared" si="25"/>
        <v>501000CENTROS COMERCIALES SORIANA</v>
      </c>
    </row>
    <row r="780" spans="1:14" x14ac:dyDescent="0.2">
      <c r="A780" s="15">
        <v>30</v>
      </c>
      <c r="B780" s="15" t="s">
        <v>329</v>
      </c>
      <c r="C780" s="15">
        <v>5008</v>
      </c>
      <c r="D780" s="15">
        <v>501000</v>
      </c>
      <c r="E780" s="15" t="s">
        <v>472</v>
      </c>
      <c r="F780" s="15">
        <v>277608</v>
      </c>
      <c r="G780" s="15" t="s">
        <v>333</v>
      </c>
      <c r="H780" s="15">
        <v>7559.92</v>
      </c>
      <c r="I780" s="30">
        <v>267.24</v>
      </c>
      <c r="J780" s="30">
        <v>47.16</v>
      </c>
      <c r="K780" s="15">
        <v>0.62</v>
      </c>
      <c r="L780" s="15">
        <v>1</v>
      </c>
      <c r="M780" s="15" t="str">
        <f t="shared" si="24"/>
        <v>centros comerciales soriana</v>
      </c>
      <c r="N780" s="15" t="str">
        <f t="shared" si="25"/>
        <v>501000CENTROS COMERCIALES SORIANA</v>
      </c>
    </row>
    <row r="781" spans="1:14" x14ac:dyDescent="0.2">
      <c r="A781" s="15">
        <v>30</v>
      </c>
      <c r="B781" s="15" t="s">
        <v>329</v>
      </c>
      <c r="C781" s="15">
        <v>5008</v>
      </c>
      <c r="D781" s="15">
        <v>501000</v>
      </c>
      <c r="E781" s="15" t="s">
        <v>472</v>
      </c>
      <c r="F781" s="15">
        <v>277609</v>
      </c>
      <c r="G781" s="15" t="s">
        <v>339</v>
      </c>
      <c r="H781" s="15">
        <v>4667.57</v>
      </c>
      <c r="I781" s="30">
        <v>267.24</v>
      </c>
      <c r="J781" s="30">
        <v>47.16</v>
      </c>
      <c r="K781" s="15">
        <v>1.01</v>
      </c>
      <c r="L781" s="15">
        <v>1</v>
      </c>
      <c r="M781" s="15" t="str">
        <f t="shared" si="24"/>
        <v>centros comerciales soriana</v>
      </c>
      <c r="N781" s="15" t="str">
        <f t="shared" si="25"/>
        <v>501000CENTROS COMERCIALES SORIANA</v>
      </c>
    </row>
    <row r="782" spans="1:14" x14ac:dyDescent="0.2">
      <c r="A782" s="15">
        <v>30</v>
      </c>
      <c r="B782" s="15" t="s">
        <v>329</v>
      </c>
      <c r="C782" s="15">
        <v>5008</v>
      </c>
      <c r="D782" s="15">
        <v>501000</v>
      </c>
      <c r="E782" s="15" t="s">
        <v>472</v>
      </c>
      <c r="F782" s="15">
        <v>277609</v>
      </c>
      <c r="G782" s="15" t="s">
        <v>333</v>
      </c>
      <c r="H782" s="15">
        <v>4667.57</v>
      </c>
      <c r="I782" s="30">
        <v>267.24</v>
      </c>
      <c r="J782" s="30">
        <v>47.16</v>
      </c>
      <c r="K782" s="15">
        <v>1.01</v>
      </c>
      <c r="L782" s="15">
        <v>1</v>
      </c>
      <c r="M782" s="15" t="str">
        <f t="shared" si="24"/>
        <v>centros comerciales soriana</v>
      </c>
      <c r="N782" s="15" t="str">
        <f t="shared" si="25"/>
        <v>501000CENTROS COMERCIALES SORIANA</v>
      </c>
    </row>
    <row r="783" spans="1:14" x14ac:dyDescent="0.2">
      <c r="A783" s="15">
        <v>30</v>
      </c>
      <c r="B783" s="15" t="s">
        <v>329</v>
      </c>
      <c r="C783" s="15">
        <v>5008</v>
      </c>
      <c r="D783" s="15">
        <v>501000</v>
      </c>
      <c r="E783" s="15" t="s">
        <v>472</v>
      </c>
      <c r="F783" s="15">
        <v>277613</v>
      </c>
      <c r="G783" s="15" t="s">
        <v>333</v>
      </c>
      <c r="H783" s="15">
        <v>6120.44</v>
      </c>
      <c r="I783" s="30">
        <v>267.24</v>
      </c>
      <c r="J783" s="30">
        <v>47.16</v>
      </c>
      <c r="K783" s="15">
        <v>0.77</v>
      </c>
      <c r="L783" s="15">
        <v>1</v>
      </c>
      <c r="M783" s="15" t="str">
        <f t="shared" si="24"/>
        <v>centros comerciales soriana</v>
      </c>
      <c r="N783" s="15" t="str">
        <f t="shared" si="25"/>
        <v>501000CENTROS COMERCIALES SORIANA</v>
      </c>
    </row>
    <row r="784" spans="1:14" x14ac:dyDescent="0.2">
      <c r="A784" s="15">
        <v>30</v>
      </c>
      <c r="B784" s="15" t="s">
        <v>329</v>
      </c>
      <c r="C784" s="15">
        <v>5008</v>
      </c>
      <c r="D784" s="15">
        <v>501000</v>
      </c>
      <c r="E784" s="15" t="s">
        <v>472</v>
      </c>
      <c r="F784" s="15">
        <v>277614</v>
      </c>
      <c r="G784" s="15" t="s">
        <v>333</v>
      </c>
      <c r="H784" s="15">
        <v>5507.44</v>
      </c>
      <c r="I784" s="30">
        <v>267.24</v>
      </c>
      <c r="J784" s="30">
        <v>47.16</v>
      </c>
      <c r="K784" s="15">
        <v>0.86</v>
      </c>
      <c r="L784" s="15">
        <v>1</v>
      </c>
      <c r="M784" s="15" t="str">
        <f t="shared" si="24"/>
        <v>centros comerciales soriana</v>
      </c>
      <c r="N784" s="15" t="str">
        <f t="shared" si="25"/>
        <v>501000CENTROS COMERCIALES SORIANA</v>
      </c>
    </row>
    <row r="785" spans="1:14" x14ac:dyDescent="0.2">
      <c r="A785" s="15">
        <v>30</v>
      </c>
      <c r="B785" s="15" t="s">
        <v>329</v>
      </c>
      <c r="C785" s="15">
        <v>5008</v>
      </c>
      <c r="D785" s="15">
        <v>501000</v>
      </c>
      <c r="E785" s="15" t="s">
        <v>472</v>
      </c>
      <c r="F785" s="15">
        <v>277615</v>
      </c>
      <c r="G785" s="15" t="s">
        <v>339</v>
      </c>
      <c r="H785" s="15">
        <v>2458.75</v>
      </c>
      <c r="I785" s="30">
        <v>267.24</v>
      </c>
      <c r="J785" s="30">
        <v>47.16</v>
      </c>
      <c r="K785" s="15">
        <v>1.92</v>
      </c>
      <c r="L785" s="15">
        <v>1</v>
      </c>
      <c r="M785" s="15" t="str">
        <f t="shared" si="24"/>
        <v>centros comerciales soriana</v>
      </c>
      <c r="N785" s="15" t="str">
        <f t="shared" si="25"/>
        <v>501000CENTROS COMERCIALES SORIANA</v>
      </c>
    </row>
    <row r="786" spans="1:14" x14ac:dyDescent="0.2">
      <c r="A786" s="15">
        <v>30</v>
      </c>
      <c r="B786" s="15" t="s">
        <v>329</v>
      </c>
      <c r="C786" s="15">
        <v>5008</v>
      </c>
      <c r="D786" s="15">
        <v>501000</v>
      </c>
      <c r="E786" s="15" t="s">
        <v>472</v>
      </c>
      <c r="F786" s="15">
        <v>277656</v>
      </c>
      <c r="G786" s="15" t="s">
        <v>339</v>
      </c>
      <c r="H786" s="15">
        <v>43934.78</v>
      </c>
      <c r="I786" s="30">
        <v>267.24</v>
      </c>
      <c r="J786" s="30">
        <v>47.16</v>
      </c>
      <c r="K786" s="15">
        <v>0.11</v>
      </c>
      <c r="L786" s="15">
        <v>1</v>
      </c>
      <c r="M786" s="15" t="str">
        <f t="shared" si="24"/>
        <v>centros comerciales soriana</v>
      </c>
      <c r="N786" s="15" t="str">
        <f t="shared" si="25"/>
        <v>501000CENTROS COMERCIALES SORIANA</v>
      </c>
    </row>
    <row r="787" spans="1:14" x14ac:dyDescent="0.2">
      <c r="A787" s="15">
        <v>30</v>
      </c>
      <c r="B787" s="15" t="s">
        <v>329</v>
      </c>
      <c r="C787" s="15">
        <v>5008</v>
      </c>
      <c r="D787" s="15">
        <v>501000</v>
      </c>
      <c r="E787" s="15" t="s">
        <v>472</v>
      </c>
      <c r="F787" s="15">
        <v>277657</v>
      </c>
      <c r="G787" s="15" t="s">
        <v>339</v>
      </c>
      <c r="H787" s="15">
        <v>14933.88</v>
      </c>
      <c r="I787" s="30">
        <v>267.24</v>
      </c>
      <c r="J787" s="30">
        <v>47.16</v>
      </c>
      <c r="K787" s="15">
        <v>0.32</v>
      </c>
      <c r="L787" s="15">
        <v>1</v>
      </c>
      <c r="M787" s="15" t="str">
        <f t="shared" si="24"/>
        <v>centros comerciales soriana</v>
      </c>
      <c r="N787" s="15" t="str">
        <f t="shared" si="25"/>
        <v>501000CENTROS COMERCIALES SORIANA</v>
      </c>
    </row>
    <row r="788" spans="1:14" x14ac:dyDescent="0.2">
      <c r="A788" s="15">
        <v>30</v>
      </c>
      <c r="B788" s="15" t="s">
        <v>329</v>
      </c>
      <c r="C788" s="15">
        <v>5008</v>
      </c>
      <c r="D788" s="15">
        <v>501000</v>
      </c>
      <c r="E788" s="15" t="s">
        <v>472</v>
      </c>
      <c r="F788" s="15">
        <v>277657</v>
      </c>
      <c r="G788" s="15" t="s">
        <v>333</v>
      </c>
      <c r="H788" s="15">
        <v>14933.88</v>
      </c>
      <c r="I788" s="30">
        <v>267.24</v>
      </c>
      <c r="J788" s="30">
        <v>47.16</v>
      </c>
      <c r="K788" s="15">
        <v>0.32</v>
      </c>
      <c r="L788" s="15">
        <v>1</v>
      </c>
      <c r="M788" s="15" t="str">
        <f t="shared" si="24"/>
        <v>centros comerciales soriana</v>
      </c>
      <c r="N788" s="15" t="str">
        <f t="shared" si="25"/>
        <v>501000CENTROS COMERCIALES SORIANA</v>
      </c>
    </row>
    <row r="789" spans="1:14" x14ac:dyDescent="0.2">
      <c r="A789" s="15">
        <v>30</v>
      </c>
      <c r="B789" s="15" t="s">
        <v>329</v>
      </c>
      <c r="C789" s="15">
        <v>5008</v>
      </c>
      <c r="D789" s="15">
        <v>501000</v>
      </c>
      <c r="E789" s="15" t="s">
        <v>472</v>
      </c>
      <c r="F789" s="15">
        <v>277658</v>
      </c>
      <c r="G789" s="15" t="s">
        <v>333</v>
      </c>
      <c r="H789" s="15">
        <v>11024.41</v>
      </c>
      <c r="I789" s="30">
        <v>267.24</v>
      </c>
      <c r="J789" s="30">
        <v>47.16</v>
      </c>
      <c r="K789" s="15">
        <v>0.43</v>
      </c>
      <c r="L789" s="15">
        <v>1</v>
      </c>
      <c r="M789" s="15" t="str">
        <f t="shared" si="24"/>
        <v>centros comerciales soriana</v>
      </c>
      <c r="N789" s="15" t="str">
        <f t="shared" si="25"/>
        <v>501000CENTROS COMERCIALES SORIANA</v>
      </c>
    </row>
    <row r="790" spans="1:14" x14ac:dyDescent="0.2">
      <c r="A790" s="15">
        <v>30</v>
      </c>
      <c r="B790" s="15" t="s">
        <v>329</v>
      </c>
      <c r="C790" s="15">
        <v>5008</v>
      </c>
      <c r="D790" s="15">
        <v>501000</v>
      </c>
      <c r="E790" s="15" t="s">
        <v>472</v>
      </c>
      <c r="F790" s="15">
        <v>277678</v>
      </c>
      <c r="G790" s="15" t="s">
        <v>339</v>
      </c>
      <c r="H790" s="15">
        <v>17425.12</v>
      </c>
      <c r="I790" s="30">
        <v>267.24</v>
      </c>
      <c r="J790" s="30">
        <v>47.16</v>
      </c>
      <c r="K790" s="15">
        <v>0.27</v>
      </c>
      <c r="L790" s="15">
        <v>1</v>
      </c>
      <c r="M790" s="15" t="str">
        <f t="shared" si="24"/>
        <v>centros comerciales soriana</v>
      </c>
      <c r="N790" s="15" t="str">
        <f t="shared" si="25"/>
        <v>501000CENTROS COMERCIALES SORIANA</v>
      </c>
    </row>
    <row r="791" spans="1:14" x14ac:dyDescent="0.2">
      <c r="A791" s="15">
        <v>30</v>
      </c>
      <c r="B791" s="15" t="s">
        <v>329</v>
      </c>
      <c r="C791" s="15">
        <v>5008</v>
      </c>
      <c r="D791" s="15">
        <v>501000</v>
      </c>
      <c r="E791" s="15" t="s">
        <v>472</v>
      </c>
      <c r="F791" s="15">
        <v>277678</v>
      </c>
      <c r="G791" s="15" t="s">
        <v>333</v>
      </c>
      <c r="H791" s="15">
        <v>17425.12</v>
      </c>
      <c r="I791" s="30">
        <v>267.24</v>
      </c>
      <c r="J791" s="30">
        <v>47.16</v>
      </c>
      <c r="K791" s="15">
        <v>0.27</v>
      </c>
      <c r="L791" s="15">
        <v>1</v>
      </c>
      <c r="M791" s="15" t="str">
        <f t="shared" si="24"/>
        <v>centros comerciales soriana</v>
      </c>
      <c r="N791" s="15" t="str">
        <f t="shared" si="25"/>
        <v>501000CENTROS COMERCIALES SORIANA</v>
      </c>
    </row>
    <row r="792" spans="1:14" x14ac:dyDescent="0.2">
      <c r="A792" s="15">
        <v>30</v>
      </c>
      <c r="B792" s="15" t="s">
        <v>329</v>
      </c>
      <c r="C792" s="15">
        <v>5008</v>
      </c>
      <c r="D792" s="15">
        <v>501000</v>
      </c>
      <c r="E792" s="15" t="s">
        <v>472</v>
      </c>
      <c r="F792" s="15">
        <v>277679</v>
      </c>
      <c r="G792" s="15" t="s">
        <v>333</v>
      </c>
      <c r="H792" s="15">
        <v>8903</v>
      </c>
      <c r="I792" s="30">
        <v>267.24</v>
      </c>
      <c r="J792" s="30">
        <v>47.16</v>
      </c>
      <c r="K792" s="15">
        <v>0.53</v>
      </c>
      <c r="L792" s="15">
        <v>1</v>
      </c>
      <c r="M792" s="15" t="str">
        <f t="shared" si="24"/>
        <v>centros comerciales soriana</v>
      </c>
      <c r="N792" s="15" t="str">
        <f t="shared" si="25"/>
        <v>501000CENTROS COMERCIALES SORIANA</v>
      </c>
    </row>
    <row r="793" spans="1:14" x14ac:dyDescent="0.2">
      <c r="A793" s="15">
        <v>30</v>
      </c>
      <c r="B793" s="15" t="s">
        <v>329</v>
      </c>
      <c r="C793" s="15">
        <v>5008</v>
      </c>
      <c r="D793" s="15">
        <v>501000</v>
      </c>
      <c r="E793" s="15" t="s">
        <v>472</v>
      </c>
      <c r="F793" s="15">
        <v>277717</v>
      </c>
      <c r="G793" s="15" t="s">
        <v>339</v>
      </c>
      <c r="H793" s="15">
        <v>20020.490000000002</v>
      </c>
      <c r="I793" s="30">
        <v>267.24</v>
      </c>
      <c r="J793" s="30">
        <v>47.16</v>
      </c>
      <c r="K793" s="15">
        <v>0.24</v>
      </c>
      <c r="L793" s="15">
        <v>1</v>
      </c>
      <c r="M793" s="15" t="str">
        <f t="shared" si="24"/>
        <v>centros comerciales soriana</v>
      </c>
      <c r="N793" s="15" t="str">
        <f t="shared" si="25"/>
        <v>501000CENTROS COMERCIALES SORIANA</v>
      </c>
    </row>
    <row r="794" spans="1:14" x14ac:dyDescent="0.2">
      <c r="A794" s="15">
        <v>30</v>
      </c>
      <c r="B794" s="15" t="s">
        <v>329</v>
      </c>
      <c r="C794" s="15">
        <v>5008</v>
      </c>
      <c r="D794" s="15">
        <v>501000</v>
      </c>
      <c r="E794" s="15" t="s">
        <v>472</v>
      </c>
      <c r="F794" s="15">
        <v>277793</v>
      </c>
      <c r="G794" s="15" t="s">
        <v>339</v>
      </c>
      <c r="H794" s="15">
        <v>5184.1099999999997</v>
      </c>
      <c r="I794" s="30">
        <v>267.24</v>
      </c>
      <c r="J794" s="30">
        <v>47.16</v>
      </c>
      <c r="K794" s="15">
        <v>0.91</v>
      </c>
      <c r="L794" s="15">
        <v>1</v>
      </c>
      <c r="M794" s="15" t="str">
        <f t="shared" si="24"/>
        <v>centros comerciales soriana</v>
      </c>
      <c r="N794" s="15" t="str">
        <f t="shared" si="25"/>
        <v>501000CENTROS COMERCIALES SORIANA</v>
      </c>
    </row>
    <row r="795" spans="1:14" x14ac:dyDescent="0.2">
      <c r="A795" s="15">
        <v>30</v>
      </c>
      <c r="B795" s="15" t="s">
        <v>329</v>
      </c>
      <c r="C795" s="15">
        <v>5008</v>
      </c>
      <c r="D795" s="15">
        <v>501000</v>
      </c>
      <c r="E795" s="15" t="s">
        <v>472</v>
      </c>
      <c r="F795" s="15">
        <v>277793</v>
      </c>
      <c r="G795" s="15" t="s">
        <v>333</v>
      </c>
      <c r="H795" s="15">
        <v>5184.1099999999997</v>
      </c>
      <c r="I795" s="30">
        <v>267.24</v>
      </c>
      <c r="J795" s="30">
        <v>47.16</v>
      </c>
      <c r="K795" s="15">
        <v>0.91</v>
      </c>
      <c r="L795" s="15">
        <v>1</v>
      </c>
      <c r="M795" s="15" t="str">
        <f t="shared" si="24"/>
        <v>centros comerciales soriana</v>
      </c>
      <c r="N795" s="15" t="str">
        <f t="shared" si="25"/>
        <v>501000CENTROS COMERCIALES SORIANA</v>
      </c>
    </row>
    <row r="796" spans="1:14" x14ac:dyDescent="0.2">
      <c r="A796" s="15">
        <v>30</v>
      </c>
      <c r="B796" s="15" t="s">
        <v>329</v>
      </c>
      <c r="C796" s="15">
        <v>5008</v>
      </c>
      <c r="D796" s="15">
        <v>501000</v>
      </c>
      <c r="E796" s="15" t="s">
        <v>472</v>
      </c>
      <c r="F796" s="15">
        <v>277891</v>
      </c>
      <c r="G796" s="15" t="s">
        <v>333</v>
      </c>
      <c r="H796" s="15">
        <v>599.89</v>
      </c>
      <c r="I796" s="30">
        <v>267.24</v>
      </c>
      <c r="J796" s="30">
        <v>47.16</v>
      </c>
      <c r="K796" s="15">
        <v>7.86</v>
      </c>
      <c r="L796" s="15">
        <v>1</v>
      </c>
      <c r="M796" s="15" t="str">
        <f t="shared" si="24"/>
        <v>centros comerciales soriana</v>
      </c>
      <c r="N796" s="15" t="str">
        <f t="shared" si="25"/>
        <v>501000CENTROS COMERCIALES SORIANA</v>
      </c>
    </row>
    <row r="797" spans="1:14" x14ac:dyDescent="0.2">
      <c r="A797" s="15">
        <v>30</v>
      </c>
      <c r="B797" s="15" t="s">
        <v>329</v>
      </c>
      <c r="C797" s="15">
        <v>5008</v>
      </c>
      <c r="D797" s="15">
        <v>501000</v>
      </c>
      <c r="E797" s="15" t="s">
        <v>472</v>
      </c>
      <c r="F797" s="15">
        <v>277892</v>
      </c>
      <c r="G797" s="15" t="s">
        <v>339</v>
      </c>
      <c r="H797" s="15">
        <v>22542.09</v>
      </c>
      <c r="I797" s="30">
        <v>267.24</v>
      </c>
      <c r="J797" s="30">
        <v>47.16</v>
      </c>
      <c r="K797" s="15">
        <v>0.21</v>
      </c>
      <c r="L797" s="15">
        <v>1</v>
      </c>
      <c r="M797" s="15" t="str">
        <f t="shared" si="24"/>
        <v>centros comerciales soriana</v>
      </c>
      <c r="N797" s="15" t="str">
        <f t="shared" si="25"/>
        <v>501000CENTROS COMERCIALES SORIANA</v>
      </c>
    </row>
    <row r="798" spans="1:14" x14ac:dyDescent="0.2">
      <c r="A798" s="15">
        <v>30</v>
      </c>
      <c r="B798" s="15" t="s">
        <v>329</v>
      </c>
      <c r="C798" s="15">
        <v>5008</v>
      </c>
      <c r="D798" s="15">
        <v>501000</v>
      </c>
      <c r="E798" s="15" t="s">
        <v>472</v>
      </c>
      <c r="F798" s="15">
        <v>277895</v>
      </c>
      <c r="G798" s="15" t="s">
        <v>339</v>
      </c>
      <c r="H798" s="15">
        <v>13102.76</v>
      </c>
      <c r="I798" s="30">
        <v>267.24</v>
      </c>
      <c r="J798" s="30">
        <v>47.16</v>
      </c>
      <c r="K798" s="15">
        <v>0.36</v>
      </c>
      <c r="L798" s="15">
        <v>1</v>
      </c>
      <c r="M798" s="15" t="str">
        <f t="shared" si="24"/>
        <v>centros comerciales soriana</v>
      </c>
      <c r="N798" s="15" t="str">
        <f t="shared" si="25"/>
        <v>501000CENTROS COMERCIALES SORIANA</v>
      </c>
    </row>
    <row r="799" spans="1:14" x14ac:dyDescent="0.2">
      <c r="A799" s="15">
        <v>30</v>
      </c>
      <c r="B799" s="15" t="s">
        <v>329</v>
      </c>
      <c r="C799" s="15">
        <v>5008</v>
      </c>
      <c r="D799" s="15">
        <v>501000</v>
      </c>
      <c r="E799" s="15" t="s">
        <v>472</v>
      </c>
      <c r="F799" s="15">
        <v>277895</v>
      </c>
      <c r="G799" s="15" t="s">
        <v>333</v>
      </c>
      <c r="H799" s="15">
        <v>13102.76</v>
      </c>
      <c r="I799" s="30">
        <v>267.24</v>
      </c>
      <c r="J799" s="30">
        <v>47.16</v>
      </c>
      <c r="K799" s="15">
        <v>0.36</v>
      </c>
      <c r="L799" s="15">
        <v>1</v>
      </c>
      <c r="M799" s="15" t="str">
        <f t="shared" si="24"/>
        <v>centros comerciales soriana</v>
      </c>
      <c r="N799" s="15" t="str">
        <f t="shared" si="25"/>
        <v>501000CENTROS COMERCIALES SORIANA</v>
      </c>
    </row>
    <row r="800" spans="1:14" x14ac:dyDescent="0.2">
      <c r="A800" s="15">
        <v>30</v>
      </c>
      <c r="B800" s="15" t="s">
        <v>329</v>
      </c>
      <c r="C800" s="15">
        <v>5008</v>
      </c>
      <c r="D800" s="15">
        <v>501000</v>
      </c>
      <c r="E800" s="15" t="s">
        <v>472</v>
      </c>
      <c r="F800" s="15">
        <v>277896</v>
      </c>
      <c r="G800" s="15" t="s">
        <v>339</v>
      </c>
      <c r="H800" s="15">
        <v>21278.91</v>
      </c>
      <c r="I800" s="30">
        <v>267.24</v>
      </c>
      <c r="J800" s="30">
        <v>47.16</v>
      </c>
      <c r="K800" s="15">
        <v>0.22</v>
      </c>
      <c r="L800" s="15">
        <v>1</v>
      </c>
      <c r="M800" s="15" t="str">
        <f t="shared" si="24"/>
        <v>centros comerciales soriana</v>
      </c>
      <c r="N800" s="15" t="str">
        <f t="shared" si="25"/>
        <v>501000CENTROS COMERCIALES SORIANA</v>
      </c>
    </row>
    <row r="801" spans="1:14" x14ac:dyDescent="0.2">
      <c r="A801" s="15">
        <v>30</v>
      </c>
      <c r="B801" s="15" t="s">
        <v>329</v>
      </c>
      <c r="C801" s="15">
        <v>5008</v>
      </c>
      <c r="D801" s="15">
        <v>501000</v>
      </c>
      <c r="E801" s="15" t="s">
        <v>472</v>
      </c>
      <c r="F801" s="15">
        <v>277902</v>
      </c>
      <c r="G801" s="15" t="s">
        <v>339</v>
      </c>
      <c r="H801" s="15">
        <v>10920.15</v>
      </c>
      <c r="I801" s="30">
        <v>267.24</v>
      </c>
      <c r="J801" s="30">
        <v>47.16</v>
      </c>
      <c r="K801" s="15">
        <v>0.43</v>
      </c>
      <c r="L801" s="15">
        <v>1</v>
      </c>
      <c r="M801" s="15" t="str">
        <f t="shared" si="24"/>
        <v>centros comerciales soriana</v>
      </c>
      <c r="N801" s="15" t="str">
        <f t="shared" si="25"/>
        <v>501000CENTROS COMERCIALES SORIANA</v>
      </c>
    </row>
    <row r="802" spans="1:14" x14ac:dyDescent="0.2">
      <c r="A802" s="15">
        <v>30</v>
      </c>
      <c r="B802" s="15" t="s">
        <v>329</v>
      </c>
      <c r="C802" s="15">
        <v>5008</v>
      </c>
      <c r="D802" s="15">
        <v>501000</v>
      </c>
      <c r="E802" s="15" t="s">
        <v>472</v>
      </c>
      <c r="F802" s="15">
        <v>277902</v>
      </c>
      <c r="G802" s="15" t="s">
        <v>333</v>
      </c>
      <c r="H802" s="15">
        <v>10920.15</v>
      </c>
      <c r="I802" s="30">
        <v>267.24</v>
      </c>
      <c r="J802" s="30">
        <v>47.16</v>
      </c>
      <c r="K802" s="15">
        <v>0.43</v>
      </c>
      <c r="L802" s="15">
        <v>1</v>
      </c>
      <c r="M802" s="15" t="str">
        <f t="shared" si="24"/>
        <v>centros comerciales soriana</v>
      </c>
      <c r="N802" s="15" t="str">
        <f t="shared" si="25"/>
        <v>501000CENTROS COMERCIALES SORIANA</v>
      </c>
    </row>
    <row r="803" spans="1:14" x14ac:dyDescent="0.2">
      <c r="A803" s="15">
        <v>30</v>
      </c>
      <c r="B803" s="15" t="s">
        <v>329</v>
      </c>
      <c r="C803" s="15">
        <v>5008</v>
      </c>
      <c r="D803" s="15">
        <v>501000</v>
      </c>
      <c r="E803" s="15" t="s">
        <v>472</v>
      </c>
      <c r="F803" s="15">
        <v>277903</v>
      </c>
      <c r="G803" s="15" t="s">
        <v>339</v>
      </c>
      <c r="H803" s="15">
        <v>13052.87</v>
      </c>
      <c r="I803" s="30">
        <v>267.24</v>
      </c>
      <c r="J803" s="30">
        <v>47.16</v>
      </c>
      <c r="K803" s="15">
        <v>0.36</v>
      </c>
      <c r="L803" s="15">
        <v>1</v>
      </c>
      <c r="M803" s="15" t="str">
        <f t="shared" si="24"/>
        <v>centros comerciales soriana</v>
      </c>
      <c r="N803" s="15" t="str">
        <f t="shared" si="25"/>
        <v>501000CENTROS COMERCIALES SORIANA</v>
      </c>
    </row>
    <row r="804" spans="1:14" x14ac:dyDescent="0.2">
      <c r="A804" s="15">
        <v>30</v>
      </c>
      <c r="B804" s="15" t="s">
        <v>329</v>
      </c>
      <c r="C804" s="15">
        <v>5008</v>
      </c>
      <c r="D804" s="15">
        <v>501000</v>
      </c>
      <c r="E804" s="15" t="s">
        <v>472</v>
      </c>
      <c r="F804" s="15">
        <v>277903</v>
      </c>
      <c r="G804" s="15" t="s">
        <v>333</v>
      </c>
      <c r="H804" s="15">
        <v>13052.87</v>
      </c>
      <c r="I804" s="30">
        <v>267.24</v>
      </c>
      <c r="J804" s="30">
        <v>47.16</v>
      </c>
      <c r="K804" s="15">
        <v>0.36</v>
      </c>
      <c r="L804" s="15">
        <v>1</v>
      </c>
      <c r="M804" s="15" t="str">
        <f t="shared" si="24"/>
        <v>centros comerciales soriana</v>
      </c>
      <c r="N804" s="15" t="str">
        <f t="shared" si="25"/>
        <v>501000CENTROS COMERCIALES SORIANA</v>
      </c>
    </row>
    <row r="805" spans="1:14" x14ac:dyDescent="0.2">
      <c r="A805" s="15">
        <v>30</v>
      </c>
      <c r="B805" s="15" t="s">
        <v>329</v>
      </c>
      <c r="C805" s="15">
        <v>5008</v>
      </c>
      <c r="D805" s="15">
        <v>501000</v>
      </c>
      <c r="E805" s="15" t="s">
        <v>472</v>
      </c>
      <c r="F805" s="15">
        <v>278131</v>
      </c>
      <c r="G805" s="15" t="s">
        <v>339</v>
      </c>
      <c r="H805" s="15">
        <v>6352.55</v>
      </c>
      <c r="I805" s="30">
        <v>267.24</v>
      </c>
      <c r="J805" s="30">
        <v>47.16</v>
      </c>
      <c r="K805" s="15">
        <v>0.74</v>
      </c>
      <c r="L805" s="15">
        <v>1</v>
      </c>
      <c r="M805" s="15" t="str">
        <f t="shared" si="24"/>
        <v>centros comerciales soriana</v>
      </c>
      <c r="N805" s="15" t="str">
        <f t="shared" si="25"/>
        <v>501000CENTROS COMERCIALES SORIANA</v>
      </c>
    </row>
    <row r="806" spans="1:14" x14ac:dyDescent="0.2">
      <c r="A806" s="15">
        <v>30</v>
      </c>
      <c r="B806" s="15" t="s">
        <v>329</v>
      </c>
      <c r="C806" s="15">
        <v>5008</v>
      </c>
      <c r="D806" s="15">
        <v>501000</v>
      </c>
      <c r="E806" s="15" t="s">
        <v>472</v>
      </c>
      <c r="F806" s="15">
        <v>278248</v>
      </c>
      <c r="G806" s="15" t="s">
        <v>339</v>
      </c>
      <c r="H806" s="15">
        <v>8697.0400000000009</v>
      </c>
      <c r="I806" s="30">
        <v>267.24</v>
      </c>
      <c r="J806" s="30">
        <v>47.16</v>
      </c>
      <c r="K806" s="15">
        <v>0.54</v>
      </c>
      <c r="L806" s="15">
        <v>1</v>
      </c>
      <c r="M806" s="15" t="str">
        <f t="shared" si="24"/>
        <v>centros comerciales soriana</v>
      </c>
      <c r="N806" s="15" t="str">
        <f t="shared" si="25"/>
        <v>501000CENTROS COMERCIALES SORIANA</v>
      </c>
    </row>
    <row r="807" spans="1:14" x14ac:dyDescent="0.2">
      <c r="A807" s="15">
        <v>30</v>
      </c>
      <c r="B807" s="15" t="s">
        <v>329</v>
      </c>
      <c r="C807" s="15">
        <v>5008</v>
      </c>
      <c r="D807" s="15">
        <v>501000</v>
      </c>
      <c r="E807" s="15" t="s">
        <v>472</v>
      </c>
      <c r="F807" s="15">
        <v>278249</v>
      </c>
      <c r="G807" s="15" t="s">
        <v>339</v>
      </c>
      <c r="H807" s="15">
        <v>9962.36</v>
      </c>
      <c r="I807" s="30">
        <v>267.24</v>
      </c>
      <c r="J807" s="30">
        <v>47.16</v>
      </c>
      <c r="K807" s="15">
        <v>0.47</v>
      </c>
      <c r="L807" s="15">
        <v>1</v>
      </c>
      <c r="M807" s="15" t="str">
        <f t="shared" si="24"/>
        <v>centros comerciales soriana</v>
      </c>
      <c r="N807" s="15" t="str">
        <f t="shared" si="25"/>
        <v>501000CENTROS COMERCIALES SORIANA</v>
      </c>
    </row>
    <row r="808" spans="1:14" x14ac:dyDescent="0.2">
      <c r="A808" s="15">
        <v>30</v>
      </c>
      <c r="B808" s="15" t="s">
        <v>329</v>
      </c>
      <c r="C808" s="15">
        <v>5008</v>
      </c>
      <c r="D808" s="15">
        <v>501000</v>
      </c>
      <c r="E808" s="15" t="s">
        <v>472</v>
      </c>
      <c r="F808" s="15">
        <v>278249</v>
      </c>
      <c r="G808" s="15" t="s">
        <v>333</v>
      </c>
      <c r="H808" s="15">
        <v>9962.36</v>
      </c>
      <c r="I808" s="30">
        <v>267.24</v>
      </c>
      <c r="J808" s="30">
        <v>47.16</v>
      </c>
      <c r="K808" s="15">
        <v>0.47</v>
      </c>
      <c r="L808" s="15">
        <v>1</v>
      </c>
      <c r="M808" s="15" t="str">
        <f t="shared" si="24"/>
        <v>centros comerciales soriana</v>
      </c>
      <c r="N808" s="15" t="str">
        <f t="shared" si="25"/>
        <v>501000CENTROS COMERCIALES SORIANA</v>
      </c>
    </row>
    <row r="809" spans="1:14" x14ac:dyDescent="0.2">
      <c r="A809" s="15">
        <v>30</v>
      </c>
      <c r="B809" s="15" t="s">
        <v>329</v>
      </c>
      <c r="C809" s="15">
        <v>5008</v>
      </c>
      <c r="D809" s="15">
        <v>501000</v>
      </c>
      <c r="E809" s="15" t="s">
        <v>472</v>
      </c>
      <c r="F809" s="15">
        <v>278250</v>
      </c>
      <c r="G809" s="15" t="s">
        <v>339</v>
      </c>
      <c r="H809" s="15">
        <v>12999.32</v>
      </c>
      <c r="I809" s="30">
        <v>267.24</v>
      </c>
      <c r="J809" s="30">
        <v>47.16</v>
      </c>
      <c r="K809" s="15">
        <v>0.36</v>
      </c>
      <c r="L809" s="15">
        <v>1</v>
      </c>
      <c r="M809" s="15" t="str">
        <f t="shared" si="24"/>
        <v>centros comerciales soriana</v>
      </c>
      <c r="N809" s="15" t="str">
        <f t="shared" si="25"/>
        <v>501000CENTROS COMERCIALES SORIANA</v>
      </c>
    </row>
    <row r="810" spans="1:14" x14ac:dyDescent="0.2">
      <c r="A810" s="15">
        <v>30</v>
      </c>
      <c r="B810" s="15" t="s">
        <v>329</v>
      </c>
      <c r="C810" s="15">
        <v>5008</v>
      </c>
      <c r="D810" s="15">
        <v>501000</v>
      </c>
      <c r="E810" s="15" t="s">
        <v>472</v>
      </c>
      <c r="F810" s="15">
        <v>278252</v>
      </c>
      <c r="G810" s="15" t="s">
        <v>339</v>
      </c>
      <c r="H810" s="15">
        <v>2964.79</v>
      </c>
      <c r="I810" s="30">
        <v>267.24</v>
      </c>
      <c r="J810" s="30">
        <v>47.16</v>
      </c>
      <c r="K810" s="15">
        <v>1.59</v>
      </c>
      <c r="L810" s="15">
        <v>1</v>
      </c>
      <c r="M810" s="15" t="str">
        <f t="shared" si="24"/>
        <v>centros comerciales soriana</v>
      </c>
      <c r="N810" s="15" t="str">
        <f t="shared" si="25"/>
        <v>501000CENTROS COMERCIALES SORIANA</v>
      </c>
    </row>
    <row r="811" spans="1:14" x14ac:dyDescent="0.2">
      <c r="A811" s="15">
        <v>30</v>
      </c>
      <c r="B811" s="15" t="s">
        <v>329</v>
      </c>
      <c r="C811" s="15">
        <v>5008</v>
      </c>
      <c r="D811" s="15">
        <v>501000</v>
      </c>
      <c r="E811" s="15" t="s">
        <v>472</v>
      </c>
      <c r="F811" s="15">
        <v>278252</v>
      </c>
      <c r="G811" s="15" t="s">
        <v>333</v>
      </c>
      <c r="H811" s="15">
        <v>2964.79</v>
      </c>
      <c r="I811" s="30">
        <v>267.24</v>
      </c>
      <c r="J811" s="30">
        <v>47.16</v>
      </c>
      <c r="K811" s="15">
        <v>1.59</v>
      </c>
      <c r="L811" s="15">
        <v>1</v>
      </c>
      <c r="M811" s="15" t="str">
        <f t="shared" si="24"/>
        <v>centros comerciales soriana</v>
      </c>
      <c r="N811" s="15" t="str">
        <f t="shared" si="25"/>
        <v>501000CENTROS COMERCIALES SORIANA</v>
      </c>
    </row>
    <row r="812" spans="1:14" x14ac:dyDescent="0.2">
      <c r="A812" s="15">
        <v>30</v>
      </c>
      <c r="B812" s="15" t="s">
        <v>329</v>
      </c>
      <c r="C812" s="15">
        <v>5008</v>
      </c>
      <c r="D812" s="15">
        <v>390011</v>
      </c>
      <c r="E812" s="15" t="s">
        <v>417</v>
      </c>
      <c r="F812" s="15">
        <v>275370</v>
      </c>
      <c r="G812" s="15" t="s">
        <v>111</v>
      </c>
      <c r="H812" s="15">
        <v>28886.6</v>
      </c>
      <c r="I812" s="30">
        <v>270.04000000000002</v>
      </c>
      <c r="J812" s="30">
        <v>77.95</v>
      </c>
      <c r="K812" s="15">
        <v>0.27</v>
      </c>
      <c r="L812" s="15">
        <v>2</v>
      </c>
      <c r="M812" s="15" t="str">
        <f t="shared" si="24"/>
        <v>comexa suc aguascalientes  i</v>
      </c>
      <c r="N812" s="15" t="str">
        <f t="shared" si="25"/>
        <v>390011COMEXA SUC AGUASCALIENTES  I</v>
      </c>
    </row>
    <row r="813" spans="1:14" x14ac:dyDescent="0.2">
      <c r="A813" s="15">
        <v>30</v>
      </c>
      <c r="B813" s="15" t="s">
        <v>329</v>
      </c>
      <c r="C813" s="15">
        <v>5008</v>
      </c>
      <c r="D813" s="15">
        <v>390012</v>
      </c>
      <c r="E813" s="15" t="s">
        <v>418</v>
      </c>
      <c r="F813" s="15">
        <v>275236</v>
      </c>
      <c r="G813" s="15" t="s">
        <v>111</v>
      </c>
      <c r="H813" s="15">
        <v>8589.86</v>
      </c>
      <c r="I813" s="30">
        <v>270.04000000000002</v>
      </c>
      <c r="J813" s="30">
        <v>77.95</v>
      </c>
      <c r="K813" s="15">
        <v>0.91</v>
      </c>
      <c r="L813" s="15">
        <v>2</v>
      </c>
      <c r="M813" s="15" t="str">
        <f t="shared" si="24"/>
        <v>comexa suc. el dorado</v>
      </c>
      <c r="N813" s="15" t="str">
        <f t="shared" si="25"/>
        <v>390012COMEXA SUC. EL DORADO</v>
      </c>
    </row>
    <row r="814" spans="1:14" x14ac:dyDescent="0.2">
      <c r="A814" s="15">
        <v>30</v>
      </c>
      <c r="B814" s="15" t="s">
        <v>329</v>
      </c>
      <c r="C814" s="15">
        <v>5008</v>
      </c>
      <c r="D814" s="15">
        <v>390013</v>
      </c>
      <c r="E814" s="15" t="s">
        <v>419</v>
      </c>
      <c r="F814" s="15">
        <v>275369</v>
      </c>
      <c r="G814" s="15" t="s">
        <v>111</v>
      </c>
      <c r="H814" s="15">
        <v>24406.05</v>
      </c>
      <c r="I814" s="30">
        <v>270.04000000000002</v>
      </c>
      <c r="J814" s="30">
        <v>77.95</v>
      </c>
      <c r="K814" s="15">
        <v>0.32</v>
      </c>
      <c r="L814" s="15">
        <v>2</v>
      </c>
      <c r="M814" s="15" t="str">
        <f t="shared" si="24"/>
        <v>comexa suc leon insurgentes</v>
      </c>
      <c r="N814" s="15" t="str">
        <f t="shared" si="25"/>
        <v>390013COMEXA SUC LEON INSURGENTES</v>
      </c>
    </row>
    <row r="815" spans="1:14" x14ac:dyDescent="0.2">
      <c r="A815" s="15">
        <v>30</v>
      </c>
      <c r="B815" s="15" t="s">
        <v>329</v>
      </c>
      <c r="C815" s="15">
        <v>5008</v>
      </c>
      <c r="D815" s="15">
        <v>393116</v>
      </c>
      <c r="E815" s="15" t="s">
        <v>462</v>
      </c>
      <c r="F815" s="15">
        <v>275413</v>
      </c>
      <c r="G815" s="15" t="s">
        <v>111</v>
      </c>
      <c r="H815" s="15">
        <v>10177.370000000001</v>
      </c>
      <c r="I815" s="30">
        <v>270.04000000000002</v>
      </c>
      <c r="J815" s="30">
        <v>77.95</v>
      </c>
      <c r="K815" s="15">
        <v>0.77</v>
      </c>
      <c r="L815" s="15">
        <v>2</v>
      </c>
      <c r="M815" s="15" t="str">
        <f t="shared" si="24"/>
        <v>bodega comexa suc xochimilco</v>
      </c>
      <c r="N815" s="15" t="str">
        <f t="shared" si="25"/>
        <v>393116BODEGA COMEXA SUC XOCHIMILCO</v>
      </c>
    </row>
    <row r="816" spans="1:14" x14ac:dyDescent="0.2">
      <c r="A816" s="15">
        <v>30</v>
      </c>
      <c r="B816" s="15" t="s">
        <v>329</v>
      </c>
      <c r="C816" s="15">
        <v>5008</v>
      </c>
      <c r="D816" s="15">
        <v>393138</v>
      </c>
      <c r="E816" s="15" t="s">
        <v>464</v>
      </c>
      <c r="F816" s="15">
        <v>275037</v>
      </c>
      <c r="G816" s="15" t="s">
        <v>111</v>
      </c>
      <c r="H816" s="15">
        <v>6667.39</v>
      </c>
      <c r="I816" s="30">
        <v>270.04000000000002</v>
      </c>
      <c r="J816" s="30">
        <v>77.95</v>
      </c>
      <c r="K816" s="15">
        <v>1.17</v>
      </c>
      <c r="L816" s="15">
        <v>2</v>
      </c>
      <c r="M816" s="15" t="str">
        <f t="shared" si="24"/>
        <v>bodega comexa suc acozac</v>
      </c>
      <c r="N816" s="15" t="str">
        <f t="shared" si="25"/>
        <v>393138BODEGA COMEXA SUC ACOZAC</v>
      </c>
    </row>
    <row r="817" spans="1:14" x14ac:dyDescent="0.2">
      <c r="A817" s="15">
        <v>30</v>
      </c>
      <c r="B817" s="15" t="s">
        <v>329</v>
      </c>
      <c r="C817" s="15">
        <v>5008</v>
      </c>
      <c r="D817" s="15">
        <v>393169</v>
      </c>
      <c r="E817" s="15" t="s">
        <v>465</v>
      </c>
      <c r="F817" s="15">
        <v>276059</v>
      </c>
      <c r="G817" s="15" t="s">
        <v>111</v>
      </c>
      <c r="H817" s="15">
        <v>5274.5</v>
      </c>
      <c r="I817" s="30">
        <v>270.04000000000002</v>
      </c>
      <c r="J817" s="30">
        <v>77.95</v>
      </c>
      <c r="K817" s="15">
        <v>1.48</v>
      </c>
      <c r="L817" s="15">
        <v>2</v>
      </c>
      <c r="M817" s="15" t="str">
        <f t="shared" si="24"/>
        <v>bod. comercial mexicana coapa</v>
      </c>
      <c r="N817" s="15" t="str">
        <f t="shared" si="25"/>
        <v>393169BOD. COMERCIAL MEXICANA COAPA</v>
      </c>
    </row>
    <row r="818" spans="1:14" x14ac:dyDescent="0.2">
      <c r="A818" s="15">
        <v>30</v>
      </c>
      <c r="B818" s="15" t="s">
        <v>329</v>
      </c>
      <c r="C818" s="15">
        <v>5008</v>
      </c>
      <c r="D818" s="15">
        <v>390000</v>
      </c>
      <c r="E818" s="15" t="s">
        <v>414</v>
      </c>
      <c r="F818" s="15">
        <v>274015</v>
      </c>
      <c r="G818" s="15" t="s">
        <v>111</v>
      </c>
      <c r="H818" s="15">
        <v>11479.69</v>
      </c>
      <c r="I818" s="30">
        <v>270.05</v>
      </c>
      <c r="J818" s="30">
        <v>67.510000000000005</v>
      </c>
      <c r="K818" s="15">
        <v>0.59</v>
      </c>
      <c r="L818" s="15">
        <v>2</v>
      </c>
      <c r="M818" s="15" t="str">
        <f t="shared" si="24"/>
        <v>comercial mexicana s.a.de c.v.</v>
      </c>
      <c r="N818" s="15" t="str">
        <f t="shared" si="25"/>
        <v>390000COMERCIAL MEXICANA S.A.DE C.V.</v>
      </c>
    </row>
    <row r="819" spans="1:14" x14ac:dyDescent="0.2">
      <c r="A819" s="15">
        <v>30</v>
      </c>
      <c r="B819" s="15" t="s">
        <v>329</v>
      </c>
      <c r="C819" s="15">
        <v>5008</v>
      </c>
      <c r="D819" s="15">
        <v>390000</v>
      </c>
      <c r="E819" s="15" t="s">
        <v>414</v>
      </c>
      <c r="F819" s="15">
        <v>274138</v>
      </c>
      <c r="G819" s="15" t="s">
        <v>111</v>
      </c>
      <c r="H819" s="15">
        <v>14793.4</v>
      </c>
      <c r="I819" s="30">
        <v>270.05</v>
      </c>
      <c r="J819" s="30">
        <v>67.510000000000005</v>
      </c>
      <c r="K819" s="15">
        <v>0.46</v>
      </c>
      <c r="L819" s="15">
        <v>2</v>
      </c>
      <c r="M819" s="15" t="str">
        <f t="shared" si="24"/>
        <v>comercial mexicana s.a.de c.v.</v>
      </c>
      <c r="N819" s="15" t="str">
        <f t="shared" si="25"/>
        <v>390000COMERCIAL MEXICANA S.A.DE C.V.</v>
      </c>
    </row>
    <row r="820" spans="1:14" x14ac:dyDescent="0.2">
      <c r="A820" s="15">
        <v>30</v>
      </c>
      <c r="B820" s="15" t="s">
        <v>329</v>
      </c>
      <c r="C820" s="15">
        <v>5008</v>
      </c>
      <c r="D820" s="15">
        <v>390000</v>
      </c>
      <c r="E820" s="15" t="s">
        <v>414</v>
      </c>
      <c r="F820" s="15">
        <v>274235</v>
      </c>
      <c r="G820" s="15" t="s">
        <v>111</v>
      </c>
      <c r="H820" s="15">
        <v>7869.34</v>
      </c>
      <c r="I820" s="30">
        <v>270.05</v>
      </c>
      <c r="J820" s="30">
        <v>67.510000000000005</v>
      </c>
      <c r="K820" s="15">
        <v>0.86</v>
      </c>
      <c r="L820" s="15">
        <v>2</v>
      </c>
      <c r="M820" s="15" t="str">
        <f t="shared" si="24"/>
        <v>comercial mexicana s.a.de c.v.</v>
      </c>
      <c r="N820" s="15" t="str">
        <f t="shared" si="25"/>
        <v>390000COMERCIAL MEXICANA S.A.DE C.V.</v>
      </c>
    </row>
    <row r="821" spans="1:14" x14ac:dyDescent="0.2">
      <c r="A821" s="15">
        <v>30</v>
      </c>
      <c r="B821" s="15" t="s">
        <v>329</v>
      </c>
      <c r="C821" s="15">
        <v>5008</v>
      </c>
      <c r="D821" s="15">
        <v>390000</v>
      </c>
      <c r="E821" s="15" t="s">
        <v>414</v>
      </c>
      <c r="F821" s="15">
        <v>275517</v>
      </c>
      <c r="G821" s="15" t="s">
        <v>111</v>
      </c>
      <c r="H821" s="15">
        <v>1279.43</v>
      </c>
      <c r="I821" s="30">
        <v>270.05</v>
      </c>
      <c r="J821" s="30">
        <v>67.510000000000005</v>
      </c>
      <c r="K821" s="15">
        <v>5.28</v>
      </c>
      <c r="L821" s="15">
        <v>2</v>
      </c>
      <c r="M821" s="15" t="str">
        <f t="shared" si="24"/>
        <v>comercial mexicana s.a.de c.v.</v>
      </c>
      <c r="N821" s="15" t="str">
        <f t="shared" si="25"/>
        <v>390000COMERCIAL MEXICANA S.A.DE C.V.</v>
      </c>
    </row>
    <row r="822" spans="1:14" x14ac:dyDescent="0.2">
      <c r="A822" s="15">
        <v>30</v>
      </c>
      <c r="B822" s="15" t="s">
        <v>329</v>
      </c>
      <c r="C822" s="15">
        <v>5008</v>
      </c>
      <c r="D822" s="15">
        <v>390000</v>
      </c>
      <c r="E822" s="15" t="s">
        <v>414</v>
      </c>
      <c r="F822" s="15">
        <v>276157</v>
      </c>
      <c r="G822" s="15" t="s">
        <v>111</v>
      </c>
      <c r="H822" s="15">
        <v>17155.830000000002</v>
      </c>
      <c r="I822" s="30">
        <v>270.05</v>
      </c>
      <c r="J822" s="30">
        <v>67.510000000000005</v>
      </c>
      <c r="K822" s="15">
        <v>0.39</v>
      </c>
      <c r="L822" s="15">
        <v>2</v>
      </c>
      <c r="M822" s="15" t="str">
        <f t="shared" si="24"/>
        <v>comercial mexicana s.a.de c.v.</v>
      </c>
      <c r="N822" s="15" t="str">
        <f t="shared" si="25"/>
        <v>390000COMERCIAL MEXICANA S.A.DE C.V.</v>
      </c>
    </row>
    <row r="823" spans="1:14" x14ac:dyDescent="0.2">
      <c r="A823" s="15">
        <v>30</v>
      </c>
      <c r="B823" s="15" t="s">
        <v>329</v>
      </c>
      <c r="C823" s="15">
        <v>5008</v>
      </c>
      <c r="D823" s="15">
        <v>390000</v>
      </c>
      <c r="E823" s="15" t="s">
        <v>414</v>
      </c>
      <c r="F823" s="15">
        <v>276621</v>
      </c>
      <c r="G823" s="15" t="s">
        <v>111</v>
      </c>
      <c r="H823" s="15">
        <v>17943.8</v>
      </c>
      <c r="I823" s="30">
        <v>270.05</v>
      </c>
      <c r="J823" s="30">
        <v>67.510000000000005</v>
      </c>
      <c r="K823" s="15">
        <v>0.38</v>
      </c>
      <c r="L823" s="15">
        <v>2</v>
      </c>
      <c r="M823" s="15" t="str">
        <f t="shared" si="24"/>
        <v>comercial mexicana s.a.de c.v.</v>
      </c>
      <c r="N823" s="15" t="str">
        <f t="shared" si="25"/>
        <v>390000COMERCIAL MEXICANA S.A.DE C.V.</v>
      </c>
    </row>
    <row r="824" spans="1:14" x14ac:dyDescent="0.2">
      <c r="A824" s="15">
        <v>30</v>
      </c>
      <c r="B824" s="15" t="s">
        <v>329</v>
      </c>
      <c r="C824" s="15">
        <v>5008</v>
      </c>
      <c r="D824" s="15">
        <v>390000</v>
      </c>
      <c r="E824" s="15" t="s">
        <v>414</v>
      </c>
      <c r="F824" s="15">
        <v>277426</v>
      </c>
      <c r="G824" s="15" t="s">
        <v>111</v>
      </c>
      <c r="H824" s="15">
        <v>12185.45</v>
      </c>
      <c r="I824" s="30">
        <v>270.05</v>
      </c>
      <c r="J824" s="30">
        <v>67.510000000000005</v>
      </c>
      <c r="K824" s="15">
        <v>0.55000000000000004</v>
      </c>
      <c r="L824" s="15">
        <v>2</v>
      </c>
      <c r="M824" s="15" t="str">
        <f t="shared" si="24"/>
        <v>comercial mexicana s.a.de c.v.</v>
      </c>
      <c r="N824" s="15" t="str">
        <f t="shared" si="25"/>
        <v>390000COMERCIAL MEXICANA S.A.DE C.V.</v>
      </c>
    </row>
    <row r="825" spans="1:14" x14ac:dyDescent="0.2">
      <c r="A825" s="15">
        <v>30</v>
      </c>
      <c r="B825" s="15" t="s">
        <v>329</v>
      </c>
      <c r="C825" s="15">
        <v>5008</v>
      </c>
      <c r="D825" s="15">
        <v>393000</v>
      </c>
      <c r="E825" s="15" t="s">
        <v>414</v>
      </c>
      <c r="F825" s="15">
        <v>275982</v>
      </c>
      <c r="G825" s="15" t="s">
        <v>111</v>
      </c>
      <c r="H825" s="15">
        <v>11343.07</v>
      </c>
      <c r="I825" s="30">
        <v>270.05</v>
      </c>
      <c r="J825" s="30">
        <v>67.510000000000005</v>
      </c>
      <c r="K825" s="15">
        <v>0.6</v>
      </c>
      <c r="L825" s="15">
        <v>2</v>
      </c>
      <c r="M825" s="15" t="str">
        <f t="shared" si="24"/>
        <v>comercial mexicana s.a.de c.v.</v>
      </c>
      <c r="N825" s="15" t="str">
        <f t="shared" si="25"/>
        <v>393000COMERCIAL MEXICANA S.A.DE C.V.</v>
      </c>
    </row>
    <row r="826" spans="1:14" x14ac:dyDescent="0.2">
      <c r="A826" s="15">
        <v>30</v>
      </c>
      <c r="B826" s="15" t="s">
        <v>329</v>
      </c>
      <c r="C826" s="15">
        <v>5008</v>
      </c>
      <c r="D826" s="15">
        <v>393000</v>
      </c>
      <c r="E826" s="15" t="s">
        <v>414</v>
      </c>
      <c r="F826" s="15">
        <v>276484</v>
      </c>
      <c r="G826" s="15" t="s">
        <v>111</v>
      </c>
      <c r="H826" s="15">
        <v>13399.44</v>
      </c>
      <c r="I826" s="30">
        <v>270.05</v>
      </c>
      <c r="J826" s="30">
        <v>67.510000000000005</v>
      </c>
      <c r="K826" s="15">
        <v>0.5</v>
      </c>
      <c r="L826" s="15">
        <v>2</v>
      </c>
      <c r="M826" s="15" t="str">
        <f t="shared" si="24"/>
        <v>comercial mexicana s.a.de c.v.</v>
      </c>
      <c r="N826" s="15" t="str">
        <f t="shared" si="25"/>
        <v>393000COMERCIAL MEXICANA S.A.DE C.V.</v>
      </c>
    </row>
    <row r="827" spans="1:14" x14ac:dyDescent="0.2">
      <c r="A827" s="15">
        <v>30</v>
      </c>
      <c r="B827" s="15" t="s">
        <v>329</v>
      </c>
      <c r="C827" s="15">
        <v>5008</v>
      </c>
      <c r="D827" s="15">
        <v>393000</v>
      </c>
      <c r="E827" s="15" t="s">
        <v>414</v>
      </c>
      <c r="F827" s="15">
        <v>276736</v>
      </c>
      <c r="G827" s="15" t="s">
        <v>111</v>
      </c>
      <c r="H827" s="15">
        <v>5804.34</v>
      </c>
      <c r="I827" s="30">
        <v>270.05</v>
      </c>
      <c r="J827" s="30">
        <v>67.510000000000005</v>
      </c>
      <c r="K827" s="15">
        <v>1.1599999999999999</v>
      </c>
      <c r="L827" s="15">
        <v>2</v>
      </c>
      <c r="M827" s="15" t="str">
        <f t="shared" si="24"/>
        <v>comercial mexicana s.a.de c.v.</v>
      </c>
      <c r="N827" s="15" t="str">
        <f t="shared" si="25"/>
        <v>393000COMERCIAL MEXICANA S.A.DE C.V.</v>
      </c>
    </row>
    <row r="828" spans="1:14" x14ac:dyDescent="0.2">
      <c r="A828" s="15">
        <v>30</v>
      </c>
      <c r="B828" s="15" t="s">
        <v>329</v>
      </c>
      <c r="C828" s="15">
        <v>5008</v>
      </c>
      <c r="D828" s="15">
        <v>393000</v>
      </c>
      <c r="E828" s="15" t="s">
        <v>414</v>
      </c>
      <c r="F828" s="15">
        <v>277436</v>
      </c>
      <c r="G828" s="15" t="s">
        <v>111</v>
      </c>
      <c r="H828" s="15">
        <v>3461.63</v>
      </c>
      <c r="I828" s="30">
        <v>270.05</v>
      </c>
      <c r="J828" s="30">
        <v>67.510000000000005</v>
      </c>
      <c r="K828" s="15">
        <v>1.95</v>
      </c>
      <c r="L828" s="15">
        <v>2</v>
      </c>
      <c r="M828" s="15" t="str">
        <f t="shared" si="24"/>
        <v>comercial mexicana s.a.de c.v.</v>
      </c>
      <c r="N828" s="15" t="str">
        <f t="shared" si="25"/>
        <v>393000COMERCIAL MEXICANA S.A.DE C.V.</v>
      </c>
    </row>
    <row r="829" spans="1:14" x14ac:dyDescent="0.2">
      <c r="A829" s="15">
        <v>30</v>
      </c>
      <c r="B829" s="15" t="s">
        <v>329</v>
      </c>
      <c r="C829" s="15">
        <v>5008</v>
      </c>
      <c r="D829" s="15">
        <v>393000</v>
      </c>
      <c r="E829" s="15" t="s">
        <v>414</v>
      </c>
      <c r="F829" s="15">
        <v>278022</v>
      </c>
      <c r="G829" s="15" t="s">
        <v>111</v>
      </c>
      <c r="H829" s="15">
        <v>11528.24</v>
      </c>
      <c r="I829" s="30">
        <v>270.05</v>
      </c>
      <c r="J829" s="30">
        <v>67.510000000000005</v>
      </c>
      <c r="K829" s="15">
        <v>0.59</v>
      </c>
      <c r="L829" s="15">
        <v>2</v>
      </c>
      <c r="M829" s="15" t="str">
        <f t="shared" si="24"/>
        <v>comercial mexicana s.a.de c.v.</v>
      </c>
      <c r="N829" s="15" t="str">
        <f t="shared" si="25"/>
        <v>393000COMERCIAL MEXICANA S.A.DE C.V.</v>
      </c>
    </row>
    <row r="830" spans="1:14" x14ac:dyDescent="0.2">
      <c r="A830" s="15">
        <v>30</v>
      </c>
      <c r="B830" s="15" t="s">
        <v>329</v>
      </c>
      <c r="C830" s="15">
        <v>5008</v>
      </c>
      <c r="D830" s="15">
        <v>393000</v>
      </c>
      <c r="E830" s="15" t="s">
        <v>414</v>
      </c>
      <c r="F830" s="15">
        <v>278033</v>
      </c>
      <c r="G830" s="15" t="s">
        <v>111</v>
      </c>
      <c r="H830" s="15">
        <v>11403.76</v>
      </c>
      <c r="I830" s="30">
        <v>270.05</v>
      </c>
      <c r="J830" s="30">
        <v>67.510000000000005</v>
      </c>
      <c r="K830" s="15">
        <v>0.59</v>
      </c>
      <c r="L830" s="15">
        <v>2</v>
      </c>
      <c r="M830" s="15" t="str">
        <f t="shared" si="24"/>
        <v>comercial mexicana s.a.de c.v.</v>
      </c>
      <c r="N830" s="15" t="str">
        <f t="shared" si="25"/>
        <v>393000COMERCIAL MEXICANA S.A.DE C.V.</v>
      </c>
    </row>
    <row r="831" spans="1:14" x14ac:dyDescent="0.2">
      <c r="A831" s="15">
        <v>30</v>
      </c>
      <c r="B831" s="15" t="s">
        <v>329</v>
      </c>
      <c r="C831" s="15">
        <v>5008</v>
      </c>
      <c r="D831" s="15">
        <v>393000</v>
      </c>
      <c r="E831" s="15" t="s">
        <v>414</v>
      </c>
      <c r="F831" s="15">
        <v>278206</v>
      </c>
      <c r="G831" s="15" t="s">
        <v>111</v>
      </c>
      <c r="H831" s="15">
        <v>7985.59</v>
      </c>
      <c r="I831" s="30">
        <v>270.05</v>
      </c>
      <c r="J831" s="30">
        <v>67.510000000000005</v>
      </c>
      <c r="K831" s="15">
        <v>0.85</v>
      </c>
      <c r="L831" s="15">
        <v>2</v>
      </c>
      <c r="M831" s="15" t="str">
        <f t="shared" si="24"/>
        <v>comercial mexicana s.a.de c.v.</v>
      </c>
      <c r="N831" s="15" t="str">
        <f t="shared" si="25"/>
        <v>393000COMERCIAL MEXICANA S.A.DE C.V.</v>
      </c>
    </row>
    <row r="832" spans="1:14" x14ac:dyDescent="0.2">
      <c r="A832" s="15">
        <v>30</v>
      </c>
      <c r="B832" s="15" t="s">
        <v>329</v>
      </c>
      <c r="C832" s="15">
        <v>5008</v>
      </c>
      <c r="D832" s="15">
        <v>501000</v>
      </c>
      <c r="E832" s="15" t="s">
        <v>472</v>
      </c>
      <c r="F832" s="15">
        <v>275731</v>
      </c>
      <c r="G832" s="15" t="s">
        <v>107</v>
      </c>
      <c r="H832" s="15">
        <v>4886.8599999999997</v>
      </c>
      <c r="I832" s="30">
        <v>297.83999999999997</v>
      </c>
      <c r="J832" s="30">
        <v>52.56</v>
      </c>
      <c r="K832" s="15">
        <v>1.08</v>
      </c>
      <c r="L832" s="15">
        <v>1</v>
      </c>
      <c r="M832" s="15" t="str">
        <f t="shared" si="24"/>
        <v>centros comerciales soriana</v>
      </c>
      <c r="N832" s="15" t="str">
        <f t="shared" si="25"/>
        <v>501000CENTROS COMERCIALES SORIANA</v>
      </c>
    </row>
    <row r="833" spans="1:14" x14ac:dyDescent="0.2">
      <c r="A833" s="15">
        <v>30</v>
      </c>
      <c r="B833" s="15" t="s">
        <v>329</v>
      </c>
      <c r="C833" s="15">
        <v>5008</v>
      </c>
      <c r="D833" s="15">
        <v>501000</v>
      </c>
      <c r="E833" s="15" t="s">
        <v>472</v>
      </c>
      <c r="F833" s="15">
        <v>276359</v>
      </c>
      <c r="G833" s="15" t="s">
        <v>107</v>
      </c>
      <c r="H833" s="15">
        <v>4586.29</v>
      </c>
      <c r="I833" s="30">
        <v>297.83999999999997</v>
      </c>
      <c r="J833" s="30">
        <v>52.56</v>
      </c>
      <c r="K833" s="15">
        <v>1.1499999999999999</v>
      </c>
      <c r="L833" s="15">
        <v>1</v>
      </c>
      <c r="M833" s="15" t="str">
        <f t="shared" si="24"/>
        <v>centros comerciales soriana</v>
      </c>
      <c r="N833" s="15" t="str">
        <f t="shared" si="25"/>
        <v>501000CENTROS COMERCIALES SORIANA</v>
      </c>
    </row>
    <row r="834" spans="1:14" x14ac:dyDescent="0.2">
      <c r="A834" s="15">
        <v>30</v>
      </c>
      <c r="B834" s="15" t="s">
        <v>329</v>
      </c>
      <c r="C834" s="15">
        <v>5008</v>
      </c>
      <c r="D834" s="15">
        <v>501000</v>
      </c>
      <c r="E834" s="15" t="s">
        <v>472</v>
      </c>
      <c r="F834" s="15">
        <v>276361</v>
      </c>
      <c r="G834" s="15" t="s">
        <v>107</v>
      </c>
      <c r="H834" s="15">
        <v>14748.89</v>
      </c>
      <c r="I834" s="30">
        <v>297.83999999999997</v>
      </c>
      <c r="J834" s="30">
        <v>52.56</v>
      </c>
      <c r="K834" s="15">
        <v>0.36</v>
      </c>
      <c r="L834" s="15">
        <v>1</v>
      </c>
      <c r="M834" s="15" t="str">
        <f t="shared" si="24"/>
        <v>centros comerciales soriana</v>
      </c>
      <c r="N834" s="15" t="str">
        <f t="shared" si="25"/>
        <v>501000CENTROS COMERCIALES SORIANA</v>
      </c>
    </row>
    <row r="835" spans="1:14" x14ac:dyDescent="0.2">
      <c r="A835" s="15">
        <v>30</v>
      </c>
      <c r="B835" s="15" t="s">
        <v>329</v>
      </c>
      <c r="C835" s="15">
        <v>5008</v>
      </c>
      <c r="D835" s="15">
        <v>501000</v>
      </c>
      <c r="E835" s="15" t="s">
        <v>472</v>
      </c>
      <c r="F835" s="15">
        <v>276362</v>
      </c>
      <c r="G835" s="15" t="s">
        <v>107</v>
      </c>
      <c r="H835" s="15">
        <v>2776.84</v>
      </c>
      <c r="I835" s="30">
        <v>297.83999999999997</v>
      </c>
      <c r="J835" s="30">
        <v>52.56</v>
      </c>
      <c r="K835" s="15">
        <v>1.89</v>
      </c>
      <c r="L835" s="15">
        <v>1</v>
      </c>
      <c r="M835" s="15" t="str">
        <f t="shared" si="24"/>
        <v>centros comerciales soriana</v>
      </c>
      <c r="N835" s="15" t="str">
        <f t="shared" si="25"/>
        <v>501000CENTROS COMERCIALES SORIANA</v>
      </c>
    </row>
    <row r="836" spans="1:14" x14ac:dyDescent="0.2">
      <c r="A836" s="15">
        <v>30</v>
      </c>
      <c r="B836" s="15" t="s">
        <v>329</v>
      </c>
      <c r="C836" s="15">
        <v>5008</v>
      </c>
      <c r="D836" s="15">
        <v>501000</v>
      </c>
      <c r="E836" s="15" t="s">
        <v>472</v>
      </c>
      <c r="F836" s="15">
        <v>276364</v>
      </c>
      <c r="G836" s="15" t="s">
        <v>107</v>
      </c>
      <c r="H836" s="15">
        <v>8827.31</v>
      </c>
      <c r="I836" s="30">
        <v>297.83999999999997</v>
      </c>
      <c r="J836" s="30">
        <v>52.56</v>
      </c>
      <c r="K836" s="15">
        <v>0.6</v>
      </c>
      <c r="L836" s="15">
        <v>1</v>
      </c>
      <c r="M836" s="15" t="str">
        <f t="shared" si="24"/>
        <v>centros comerciales soriana</v>
      </c>
      <c r="N836" s="15" t="str">
        <f t="shared" si="25"/>
        <v>501000CENTROS COMERCIALES SORIANA</v>
      </c>
    </row>
    <row r="837" spans="1:14" x14ac:dyDescent="0.2">
      <c r="A837" s="15">
        <v>30</v>
      </c>
      <c r="B837" s="15" t="s">
        <v>329</v>
      </c>
      <c r="C837" s="15">
        <v>5008</v>
      </c>
      <c r="D837" s="15">
        <v>501000</v>
      </c>
      <c r="E837" s="15" t="s">
        <v>472</v>
      </c>
      <c r="F837" s="15">
        <v>276365</v>
      </c>
      <c r="G837" s="15" t="s">
        <v>107</v>
      </c>
      <c r="H837" s="15">
        <v>13963.12</v>
      </c>
      <c r="I837" s="30">
        <v>297.83999999999997</v>
      </c>
      <c r="J837" s="30">
        <v>52.56</v>
      </c>
      <c r="K837" s="15">
        <v>0.38</v>
      </c>
      <c r="L837" s="15">
        <v>1</v>
      </c>
      <c r="M837" s="15" t="str">
        <f t="shared" si="24"/>
        <v>centros comerciales soriana</v>
      </c>
      <c r="N837" s="15" t="str">
        <f t="shared" si="25"/>
        <v>501000CENTROS COMERCIALES SORIANA</v>
      </c>
    </row>
    <row r="838" spans="1:14" x14ac:dyDescent="0.2">
      <c r="A838" s="15">
        <v>30</v>
      </c>
      <c r="B838" s="15" t="s">
        <v>329</v>
      </c>
      <c r="C838" s="15">
        <v>5008</v>
      </c>
      <c r="D838" s="15">
        <v>501000</v>
      </c>
      <c r="E838" s="15" t="s">
        <v>472</v>
      </c>
      <c r="F838" s="15">
        <v>276368</v>
      </c>
      <c r="G838" s="15" t="s">
        <v>107</v>
      </c>
      <c r="H838" s="15">
        <v>2507.0500000000002</v>
      </c>
      <c r="I838" s="30">
        <v>297.83999999999997</v>
      </c>
      <c r="J838" s="30">
        <v>52.56</v>
      </c>
      <c r="K838" s="15">
        <v>2.1</v>
      </c>
      <c r="L838" s="15">
        <v>1</v>
      </c>
      <c r="M838" s="15" t="str">
        <f t="shared" si="24"/>
        <v>centros comerciales soriana</v>
      </c>
      <c r="N838" s="15" t="str">
        <f t="shared" si="25"/>
        <v>501000CENTROS COMERCIALES SORIANA</v>
      </c>
    </row>
    <row r="839" spans="1:14" x14ac:dyDescent="0.2">
      <c r="A839" s="15">
        <v>30</v>
      </c>
      <c r="B839" s="15" t="s">
        <v>329</v>
      </c>
      <c r="C839" s="15">
        <v>5008</v>
      </c>
      <c r="D839" s="15">
        <v>501000</v>
      </c>
      <c r="E839" s="15" t="s">
        <v>472</v>
      </c>
      <c r="F839" s="15">
        <v>276369</v>
      </c>
      <c r="G839" s="15" t="s">
        <v>107</v>
      </c>
      <c r="H839" s="15">
        <v>7947.01</v>
      </c>
      <c r="I839" s="30">
        <v>297.83999999999997</v>
      </c>
      <c r="J839" s="30">
        <v>52.56</v>
      </c>
      <c r="K839" s="15">
        <v>0.66</v>
      </c>
      <c r="L839" s="15">
        <v>1</v>
      </c>
      <c r="M839" s="15" t="str">
        <f t="shared" si="24"/>
        <v>centros comerciales soriana</v>
      </c>
      <c r="N839" s="15" t="str">
        <f t="shared" si="25"/>
        <v>501000CENTROS COMERCIALES SORIANA</v>
      </c>
    </row>
    <row r="840" spans="1:14" x14ac:dyDescent="0.2">
      <c r="A840" s="15">
        <v>30</v>
      </c>
      <c r="B840" s="15" t="s">
        <v>329</v>
      </c>
      <c r="C840" s="15">
        <v>5008</v>
      </c>
      <c r="D840" s="15">
        <v>501000</v>
      </c>
      <c r="E840" s="15" t="s">
        <v>472</v>
      </c>
      <c r="F840" s="15">
        <v>276371</v>
      </c>
      <c r="G840" s="15" t="s">
        <v>107</v>
      </c>
      <c r="H840" s="15">
        <v>14181.57</v>
      </c>
      <c r="I840" s="30">
        <v>297.83999999999997</v>
      </c>
      <c r="J840" s="30">
        <v>52.56</v>
      </c>
      <c r="K840" s="15">
        <v>0.37</v>
      </c>
      <c r="L840" s="15">
        <v>1</v>
      </c>
      <c r="M840" s="15" t="str">
        <f t="shared" si="24"/>
        <v>centros comerciales soriana</v>
      </c>
      <c r="N840" s="15" t="str">
        <f t="shared" si="25"/>
        <v>501000CENTROS COMERCIALES SORIANA</v>
      </c>
    </row>
    <row r="841" spans="1:14" x14ac:dyDescent="0.2">
      <c r="A841" s="15">
        <v>30</v>
      </c>
      <c r="B841" s="15" t="s">
        <v>329</v>
      </c>
      <c r="C841" s="15">
        <v>5008</v>
      </c>
      <c r="D841" s="15">
        <v>501000</v>
      </c>
      <c r="E841" s="15" t="s">
        <v>472</v>
      </c>
      <c r="F841" s="15">
        <v>276372</v>
      </c>
      <c r="G841" s="15" t="s">
        <v>107</v>
      </c>
      <c r="H841" s="15">
        <v>7327.66</v>
      </c>
      <c r="I841" s="30">
        <v>297.83999999999997</v>
      </c>
      <c r="J841" s="30">
        <v>52.56</v>
      </c>
      <c r="K841" s="15">
        <v>0.72</v>
      </c>
      <c r="L841" s="15">
        <v>1</v>
      </c>
      <c r="M841" s="15" t="str">
        <f t="shared" si="24"/>
        <v>centros comerciales soriana</v>
      </c>
      <c r="N841" s="15" t="str">
        <f t="shared" si="25"/>
        <v>501000CENTROS COMERCIALES SORIANA</v>
      </c>
    </row>
    <row r="842" spans="1:14" x14ac:dyDescent="0.2">
      <c r="A842" s="15">
        <v>30</v>
      </c>
      <c r="B842" s="15" t="s">
        <v>329</v>
      </c>
      <c r="C842" s="15">
        <v>5008</v>
      </c>
      <c r="D842" s="15">
        <v>501000</v>
      </c>
      <c r="E842" s="15" t="s">
        <v>472</v>
      </c>
      <c r="F842" s="15">
        <v>276374</v>
      </c>
      <c r="G842" s="15" t="s">
        <v>107</v>
      </c>
      <c r="H842" s="15">
        <v>7420.12</v>
      </c>
      <c r="I842" s="30">
        <v>297.83999999999997</v>
      </c>
      <c r="J842" s="30">
        <v>52.56</v>
      </c>
      <c r="K842" s="15">
        <v>0.71</v>
      </c>
      <c r="L842" s="15">
        <v>1</v>
      </c>
      <c r="M842" s="15" t="str">
        <f t="shared" ref="M842:M905" si="26">LOWER(E842)</f>
        <v>centros comerciales soriana</v>
      </c>
      <c r="N842" s="15" t="str">
        <f t="shared" ref="N842:N905" si="27">_xlfn.CONCAT(D842, E842)</f>
        <v>501000CENTROS COMERCIALES SORIANA</v>
      </c>
    </row>
    <row r="843" spans="1:14" x14ac:dyDescent="0.2">
      <c r="A843" s="15">
        <v>30</v>
      </c>
      <c r="B843" s="15" t="s">
        <v>329</v>
      </c>
      <c r="C843" s="15">
        <v>5008</v>
      </c>
      <c r="D843" s="15">
        <v>501000</v>
      </c>
      <c r="E843" s="15" t="s">
        <v>472</v>
      </c>
      <c r="F843" s="15">
        <v>276376</v>
      </c>
      <c r="G843" s="15" t="s">
        <v>107</v>
      </c>
      <c r="H843" s="15">
        <v>8541.3700000000008</v>
      </c>
      <c r="I843" s="30">
        <v>297.83999999999997</v>
      </c>
      <c r="J843" s="30">
        <v>52.56</v>
      </c>
      <c r="K843" s="15">
        <v>0.62</v>
      </c>
      <c r="L843" s="15">
        <v>1</v>
      </c>
      <c r="M843" s="15" t="str">
        <f t="shared" si="26"/>
        <v>centros comerciales soriana</v>
      </c>
      <c r="N843" s="15" t="str">
        <f t="shared" si="27"/>
        <v>501000CENTROS COMERCIALES SORIANA</v>
      </c>
    </row>
    <row r="844" spans="1:14" x14ac:dyDescent="0.2">
      <c r="A844" s="15">
        <v>30</v>
      </c>
      <c r="B844" s="15" t="s">
        <v>329</v>
      </c>
      <c r="C844" s="15">
        <v>5008</v>
      </c>
      <c r="D844" s="15">
        <v>501000</v>
      </c>
      <c r="E844" s="15" t="s">
        <v>472</v>
      </c>
      <c r="F844" s="15">
        <v>276377</v>
      </c>
      <c r="G844" s="15" t="s">
        <v>107</v>
      </c>
      <c r="H844" s="15">
        <v>7314.14</v>
      </c>
      <c r="I844" s="30">
        <v>297.83999999999997</v>
      </c>
      <c r="J844" s="30">
        <v>52.56</v>
      </c>
      <c r="K844" s="15">
        <v>0.72</v>
      </c>
      <c r="L844" s="15">
        <v>1</v>
      </c>
      <c r="M844" s="15" t="str">
        <f t="shared" si="26"/>
        <v>centros comerciales soriana</v>
      </c>
      <c r="N844" s="15" t="str">
        <f t="shared" si="27"/>
        <v>501000CENTROS COMERCIALES SORIANA</v>
      </c>
    </row>
    <row r="845" spans="1:14" x14ac:dyDescent="0.2">
      <c r="A845" s="15">
        <v>30</v>
      </c>
      <c r="B845" s="15" t="s">
        <v>329</v>
      </c>
      <c r="C845" s="15">
        <v>5008</v>
      </c>
      <c r="D845" s="15">
        <v>501000</v>
      </c>
      <c r="E845" s="15" t="s">
        <v>472</v>
      </c>
      <c r="F845" s="15">
        <v>276378</v>
      </c>
      <c r="G845" s="15" t="s">
        <v>107</v>
      </c>
      <c r="H845" s="15">
        <v>12883.13</v>
      </c>
      <c r="I845" s="30">
        <v>297.83999999999997</v>
      </c>
      <c r="J845" s="30">
        <v>52.56</v>
      </c>
      <c r="K845" s="15">
        <v>0.41</v>
      </c>
      <c r="L845" s="15">
        <v>1</v>
      </c>
      <c r="M845" s="15" t="str">
        <f t="shared" si="26"/>
        <v>centros comerciales soriana</v>
      </c>
      <c r="N845" s="15" t="str">
        <f t="shared" si="27"/>
        <v>501000CENTROS COMERCIALES SORIANA</v>
      </c>
    </row>
    <row r="846" spans="1:14" x14ac:dyDescent="0.2">
      <c r="A846" s="15">
        <v>30</v>
      </c>
      <c r="B846" s="15" t="s">
        <v>329</v>
      </c>
      <c r="C846" s="15">
        <v>5008</v>
      </c>
      <c r="D846" s="15">
        <v>501000</v>
      </c>
      <c r="E846" s="15" t="s">
        <v>472</v>
      </c>
      <c r="F846" s="15">
        <v>276379</v>
      </c>
      <c r="G846" s="15" t="s">
        <v>107</v>
      </c>
      <c r="H846" s="15">
        <v>3096.31</v>
      </c>
      <c r="I846" s="30">
        <v>297.83999999999997</v>
      </c>
      <c r="J846" s="30">
        <v>52.56</v>
      </c>
      <c r="K846" s="15">
        <v>1.7</v>
      </c>
      <c r="L846" s="15">
        <v>1</v>
      </c>
      <c r="M846" s="15" t="str">
        <f t="shared" si="26"/>
        <v>centros comerciales soriana</v>
      </c>
      <c r="N846" s="15" t="str">
        <f t="shared" si="27"/>
        <v>501000CENTROS COMERCIALES SORIANA</v>
      </c>
    </row>
    <row r="847" spans="1:14" x14ac:dyDescent="0.2">
      <c r="A847" s="15">
        <v>30</v>
      </c>
      <c r="B847" s="15" t="s">
        <v>329</v>
      </c>
      <c r="C847" s="15">
        <v>5008</v>
      </c>
      <c r="D847" s="15">
        <v>501000</v>
      </c>
      <c r="E847" s="15" t="s">
        <v>472</v>
      </c>
      <c r="F847" s="15">
        <v>276382</v>
      </c>
      <c r="G847" s="15" t="s">
        <v>107</v>
      </c>
      <c r="H847" s="15">
        <v>2171.71</v>
      </c>
      <c r="I847" s="30">
        <v>297.83999999999997</v>
      </c>
      <c r="J847" s="30">
        <v>52.56</v>
      </c>
      <c r="K847" s="15">
        <v>2.42</v>
      </c>
      <c r="L847" s="15">
        <v>1</v>
      </c>
      <c r="M847" s="15" t="str">
        <f t="shared" si="26"/>
        <v>centros comerciales soriana</v>
      </c>
      <c r="N847" s="15" t="str">
        <f t="shared" si="27"/>
        <v>501000CENTROS COMERCIALES SORIANA</v>
      </c>
    </row>
    <row r="848" spans="1:14" x14ac:dyDescent="0.2">
      <c r="A848" s="15">
        <v>30</v>
      </c>
      <c r="B848" s="15" t="s">
        <v>329</v>
      </c>
      <c r="C848" s="15">
        <v>5008</v>
      </c>
      <c r="D848" s="15">
        <v>501000</v>
      </c>
      <c r="E848" s="15" t="s">
        <v>472</v>
      </c>
      <c r="F848" s="15">
        <v>276383</v>
      </c>
      <c r="G848" s="15" t="s">
        <v>107</v>
      </c>
      <c r="H848" s="15">
        <v>5636.47</v>
      </c>
      <c r="I848" s="30">
        <v>297.83999999999997</v>
      </c>
      <c r="J848" s="30">
        <v>52.56</v>
      </c>
      <c r="K848" s="15">
        <v>0.93</v>
      </c>
      <c r="L848" s="15">
        <v>1</v>
      </c>
      <c r="M848" s="15" t="str">
        <f t="shared" si="26"/>
        <v>centros comerciales soriana</v>
      </c>
      <c r="N848" s="15" t="str">
        <f t="shared" si="27"/>
        <v>501000CENTROS COMERCIALES SORIANA</v>
      </c>
    </row>
    <row r="849" spans="1:14" x14ac:dyDescent="0.2">
      <c r="A849" s="15">
        <v>30</v>
      </c>
      <c r="B849" s="15" t="s">
        <v>329</v>
      </c>
      <c r="C849" s="15">
        <v>5008</v>
      </c>
      <c r="D849" s="15">
        <v>501000</v>
      </c>
      <c r="E849" s="15" t="s">
        <v>472</v>
      </c>
      <c r="F849" s="15">
        <v>276384</v>
      </c>
      <c r="G849" s="15" t="s">
        <v>107</v>
      </c>
      <c r="H849" s="15">
        <v>27494.15</v>
      </c>
      <c r="I849" s="30">
        <v>297.83999999999997</v>
      </c>
      <c r="J849" s="30">
        <v>52.56</v>
      </c>
      <c r="K849" s="15">
        <v>0.19</v>
      </c>
      <c r="L849" s="15">
        <v>1</v>
      </c>
      <c r="M849" s="15" t="str">
        <f t="shared" si="26"/>
        <v>centros comerciales soriana</v>
      </c>
      <c r="N849" s="15" t="str">
        <f t="shared" si="27"/>
        <v>501000CENTROS COMERCIALES SORIANA</v>
      </c>
    </row>
    <row r="850" spans="1:14" x14ac:dyDescent="0.2">
      <c r="A850" s="15">
        <v>30</v>
      </c>
      <c r="B850" s="15" t="s">
        <v>329</v>
      </c>
      <c r="C850" s="15">
        <v>5008</v>
      </c>
      <c r="D850" s="15">
        <v>501000</v>
      </c>
      <c r="E850" s="15" t="s">
        <v>472</v>
      </c>
      <c r="F850" s="15">
        <v>276385</v>
      </c>
      <c r="G850" s="15" t="s">
        <v>107</v>
      </c>
      <c r="H850" s="15">
        <v>4070.86</v>
      </c>
      <c r="I850" s="30">
        <v>297.83999999999997</v>
      </c>
      <c r="J850" s="30">
        <v>52.56</v>
      </c>
      <c r="K850" s="15">
        <v>1.29</v>
      </c>
      <c r="L850" s="15">
        <v>1</v>
      </c>
      <c r="M850" s="15" t="str">
        <f t="shared" si="26"/>
        <v>centros comerciales soriana</v>
      </c>
      <c r="N850" s="15" t="str">
        <f t="shared" si="27"/>
        <v>501000CENTROS COMERCIALES SORIANA</v>
      </c>
    </row>
    <row r="851" spans="1:14" x14ac:dyDescent="0.2">
      <c r="A851" s="15">
        <v>30</v>
      </c>
      <c r="B851" s="15" t="s">
        <v>329</v>
      </c>
      <c r="C851" s="15">
        <v>5008</v>
      </c>
      <c r="D851" s="15">
        <v>501000</v>
      </c>
      <c r="E851" s="15" t="s">
        <v>472</v>
      </c>
      <c r="F851" s="15">
        <v>276386</v>
      </c>
      <c r="G851" s="15" t="s">
        <v>107</v>
      </c>
      <c r="H851" s="15">
        <v>3437.86</v>
      </c>
      <c r="I851" s="30">
        <v>297.83999999999997</v>
      </c>
      <c r="J851" s="30">
        <v>52.56</v>
      </c>
      <c r="K851" s="15">
        <v>1.53</v>
      </c>
      <c r="L851" s="15">
        <v>1</v>
      </c>
      <c r="M851" s="15" t="str">
        <f t="shared" si="26"/>
        <v>centros comerciales soriana</v>
      </c>
      <c r="N851" s="15" t="str">
        <f t="shared" si="27"/>
        <v>501000CENTROS COMERCIALES SORIANA</v>
      </c>
    </row>
    <row r="852" spans="1:14" x14ac:dyDescent="0.2">
      <c r="A852" s="15">
        <v>30</v>
      </c>
      <c r="B852" s="15" t="s">
        <v>329</v>
      </c>
      <c r="C852" s="15">
        <v>5008</v>
      </c>
      <c r="D852" s="15">
        <v>501000</v>
      </c>
      <c r="E852" s="15" t="s">
        <v>472</v>
      </c>
      <c r="F852" s="15">
        <v>276395</v>
      </c>
      <c r="G852" s="15" t="s">
        <v>107</v>
      </c>
      <c r="H852" s="15">
        <v>12988.28</v>
      </c>
      <c r="I852" s="30">
        <v>297.83999999999997</v>
      </c>
      <c r="J852" s="30">
        <v>52.56</v>
      </c>
      <c r="K852" s="15">
        <v>0.4</v>
      </c>
      <c r="L852" s="15">
        <v>1</v>
      </c>
      <c r="M852" s="15" t="str">
        <f t="shared" si="26"/>
        <v>centros comerciales soriana</v>
      </c>
      <c r="N852" s="15" t="str">
        <f t="shared" si="27"/>
        <v>501000CENTROS COMERCIALES SORIANA</v>
      </c>
    </row>
    <row r="853" spans="1:14" x14ac:dyDescent="0.2">
      <c r="A853" s="15">
        <v>30</v>
      </c>
      <c r="B853" s="15" t="s">
        <v>329</v>
      </c>
      <c r="C853" s="15">
        <v>5008</v>
      </c>
      <c r="D853" s="15">
        <v>501000</v>
      </c>
      <c r="E853" s="15" t="s">
        <v>472</v>
      </c>
      <c r="F853" s="15">
        <v>276397</v>
      </c>
      <c r="G853" s="15" t="s">
        <v>107</v>
      </c>
      <c r="H853" s="15">
        <v>8096.05</v>
      </c>
      <c r="I853" s="30">
        <v>297.83999999999997</v>
      </c>
      <c r="J853" s="30">
        <v>52.56</v>
      </c>
      <c r="K853" s="15">
        <v>0.65</v>
      </c>
      <c r="L853" s="15">
        <v>1</v>
      </c>
      <c r="M853" s="15" t="str">
        <f t="shared" si="26"/>
        <v>centros comerciales soriana</v>
      </c>
      <c r="N853" s="15" t="str">
        <f t="shared" si="27"/>
        <v>501000CENTROS COMERCIALES SORIANA</v>
      </c>
    </row>
    <row r="854" spans="1:14" x14ac:dyDescent="0.2">
      <c r="A854" s="15">
        <v>30</v>
      </c>
      <c r="B854" s="15" t="s">
        <v>329</v>
      </c>
      <c r="C854" s="15">
        <v>5008</v>
      </c>
      <c r="D854" s="15">
        <v>501000</v>
      </c>
      <c r="E854" s="15" t="s">
        <v>472</v>
      </c>
      <c r="F854" s="15">
        <v>276398</v>
      </c>
      <c r="G854" s="15" t="s">
        <v>107</v>
      </c>
      <c r="H854" s="15">
        <v>11460.49</v>
      </c>
      <c r="I854" s="30">
        <v>297.83999999999997</v>
      </c>
      <c r="J854" s="30">
        <v>52.56</v>
      </c>
      <c r="K854" s="15">
        <v>0.46</v>
      </c>
      <c r="L854" s="15">
        <v>1</v>
      </c>
      <c r="M854" s="15" t="str">
        <f t="shared" si="26"/>
        <v>centros comerciales soriana</v>
      </c>
      <c r="N854" s="15" t="str">
        <f t="shared" si="27"/>
        <v>501000CENTROS COMERCIALES SORIANA</v>
      </c>
    </row>
    <row r="855" spans="1:14" x14ac:dyDescent="0.2">
      <c r="A855" s="15">
        <v>30</v>
      </c>
      <c r="B855" s="15" t="s">
        <v>329</v>
      </c>
      <c r="C855" s="15">
        <v>5008</v>
      </c>
      <c r="D855" s="15">
        <v>501000</v>
      </c>
      <c r="E855" s="15" t="s">
        <v>472</v>
      </c>
      <c r="F855" s="15">
        <v>276399</v>
      </c>
      <c r="G855" s="15" t="s">
        <v>107</v>
      </c>
      <c r="H855" s="15">
        <v>4331.41</v>
      </c>
      <c r="I855" s="30">
        <v>297.83999999999997</v>
      </c>
      <c r="J855" s="30">
        <v>52.56</v>
      </c>
      <c r="K855" s="15">
        <v>1.21</v>
      </c>
      <c r="L855" s="15">
        <v>1</v>
      </c>
      <c r="M855" s="15" t="str">
        <f t="shared" si="26"/>
        <v>centros comerciales soriana</v>
      </c>
      <c r="N855" s="15" t="str">
        <f t="shared" si="27"/>
        <v>501000CENTROS COMERCIALES SORIANA</v>
      </c>
    </row>
    <row r="856" spans="1:14" x14ac:dyDescent="0.2">
      <c r="A856" s="15">
        <v>30</v>
      </c>
      <c r="B856" s="15" t="s">
        <v>329</v>
      </c>
      <c r="C856" s="15">
        <v>5008</v>
      </c>
      <c r="D856" s="15">
        <v>501000</v>
      </c>
      <c r="E856" s="15" t="s">
        <v>472</v>
      </c>
      <c r="F856" s="15">
        <v>276401</v>
      </c>
      <c r="G856" s="15" t="s">
        <v>107</v>
      </c>
      <c r="H856" s="15">
        <v>11341.67</v>
      </c>
      <c r="I856" s="30">
        <v>297.83999999999997</v>
      </c>
      <c r="J856" s="30">
        <v>52.56</v>
      </c>
      <c r="K856" s="15">
        <v>0.46</v>
      </c>
      <c r="L856" s="15">
        <v>1</v>
      </c>
      <c r="M856" s="15" t="str">
        <f t="shared" si="26"/>
        <v>centros comerciales soriana</v>
      </c>
      <c r="N856" s="15" t="str">
        <f t="shared" si="27"/>
        <v>501000CENTROS COMERCIALES SORIANA</v>
      </c>
    </row>
    <row r="857" spans="1:14" x14ac:dyDescent="0.2">
      <c r="A857" s="15">
        <v>30</v>
      </c>
      <c r="B857" s="15" t="s">
        <v>329</v>
      </c>
      <c r="C857" s="15">
        <v>5008</v>
      </c>
      <c r="D857" s="15">
        <v>501000</v>
      </c>
      <c r="E857" s="15" t="s">
        <v>472</v>
      </c>
      <c r="F857" s="15">
        <v>276402</v>
      </c>
      <c r="G857" s="15" t="s">
        <v>107</v>
      </c>
      <c r="H857" s="15">
        <v>11428.33</v>
      </c>
      <c r="I857" s="30">
        <v>297.83999999999997</v>
      </c>
      <c r="J857" s="30">
        <v>52.56</v>
      </c>
      <c r="K857" s="15">
        <v>0.46</v>
      </c>
      <c r="L857" s="15">
        <v>1</v>
      </c>
      <c r="M857" s="15" t="str">
        <f t="shared" si="26"/>
        <v>centros comerciales soriana</v>
      </c>
      <c r="N857" s="15" t="str">
        <f t="shared" si="27"/>
        <v>501000CENTROS COMERCIALES SORIANA</v>
      </c>
    </row>
    <row r="858" spans="1:14" x14ac:dyDescent="0.2">
      <c r="A858" s="15">
        <v>30</v>
      </c>
      <c r="B858" s="15" t="s">
        <v>329</v>
      </c>
      <c r="C858" s="15">
        <v>5008</v>
      </c>
      <c r="D858" s="15">
        <v>501000</v>
      </c>
      <c r="E858" s="15" t="s">
        <v>472</v>
      </c>
      <c r="F858" s="15">
        <v>276403</v>
      </c>
      <c r="G858" s="15" t="s">
        <v>107</v>
      </c>
      <c r="H858" s="15">
        <v>18825.68</v>
      </c>
      <c r="I858" s="30">
        <v>297.83999999999997</v>
      </c>
      <c r="J858" s="30">
        <v>52.56</v>
      </c>
      <c r="K858" s="15">
        <v>0.28000000000000003</v>
      </c>
      <c r="L858" s="15">
        <v>1</v>
      </c>
      <c r="M858" s="15" t="str">
        <f t="shared" si="26"/>
        <v>centros comerciales soriana</v>
      </c>
      <c r="N858" s="15" t="str">
        <f t="shared" si="27"/>
        <v>501000CENTROS COMERCIALES SORIANA</v>
      </c>
    </row>
    <row r="859" spans="1:14" x14ac:dyDescent="0.2">
      <c r="A859" s="15">
        <v>30</v>
      </c>
      <c r="B859" s="15" t="s">
        <v>329</v>
      </c>
      <c r="C859" s="15">
        <v>5008</v>
      </c>
      <c r="D859" s="15">
        <v>501000</v>
      </c>
      <c r="E859" s="15" t="s">
        <v>472</v>
      </c>
      <c r="F859" s="15">
        <v>276478</v>
      </c>
      <c r="G859" s="15" t="s">
        <v>107</v>
      </c>
      <c r="H859" s="15">
        <v>4096.3900000000003</v>
      </c>
      <c r="I859" s="30">
        <v>297.83999999999997</v>
      </c>
      <c r="J859" s="30">
        <v>52.56</v>
      </c>
      <c r="K859" s="15">
        <v>1.28</v>
      </c>
      <c r="L859" s="15">
        <v>1</v>
      </c>
      <c r="M859" s="15" t="str">
        <f t="shared" si="26"/>
        <v>centros comerciales soriana</v>
      </c>
      <c r="N859" s="15" t="str">
        <f t="shared" si="27"/>
        <v>501000CENTROS COMERCIALES SORIANA</v>
      </c>
    </row>
    <row r="860" spans="1:14" x14ac:dyDescent="0.2">
      <c r="A860" s="15">
        <v>30</v>
      </c>
      <c r="B860" s="15" t="s">
        <v>329</v>
      </c>
      <c r="C860" s="15">
        <v>5008</v>
      </c>
      <c r="D860" s="15">
        <v>501000</v>
      </c>
      <c r="E860" s="15" t="s">
        <v>472</v>
      </c>
      <c r="F860" s="15">
        <v>276480</v>
      </c>
      <c r="G860" s="15" t="s">
        <v>107</v>
      </c>
      <c r="H860" s="15">
        <v>7652.24</v>
      </c>
      <c r="I860" s="30">
        <v>297.83999999999997</v>
      </c>
      <c r="J860" s="30">
        <v>52.56</v>
      </c>
      <c r="K860" s="15">
        <v>0.69</v>
      </c>
      <c r="L860" s="15">
        <v>1</v>
      </c>
      <c r="M860" s="15" t="str">
        <f t="shared" si="26"/>
        <v>centros comerciales soriana</v>
      </c>
      <c r="N860" s="15" t="str">
        <f t="shared" si="27"/>
        <v>501000CENTROS COMERCIALES SORIANA</v>
      </c>
    </row>
    <row r="861" spans="1:14" x14ac:dyDescent="0.2">
      <c r="A861" s="15">
        <v>30</v>
      </c>
      <c r="B861" s="15" t="s">
        <v>329</v>
      </c>
      <c r="C861" s="15">
        <v>5008</v>
      </c>
      <c r="D861" s="15">
        <v>501000</v>
      </c>
      <c r="E861" s="15" t="s">
        <v>472</v>
      </c>
      <c r="F861" s="15">
        <v>276500</v>
      </c>
      <c r="G861" s="15" t="s">
        <v>107</v>
      </c>
      <c r="H861" s="15">
        <v>7962.88</v>
      </c>
      <c r="I861" s="30">
        <v>297.83999999999997</v>
      </c>
      <c r="J861" s="30">
        <v>52.56</v>
      </c>
      <c r="K861" s="15">
        <v>0.66</v>
      </c>
      <c r="L861" s="15">
        <v>1</v>
      </c>
      <c r="M861" s="15" t="str">
        <f t="shared" si="26"/>
        <v>centros comerciales soriana</v>
      </c>
      <c r="N861" s="15" t="str">
        <f t="shared" si="27"/>
        <v>501000CENTROS COMERCIALES SORIANA</v>
      </c>
    </row>
    <row r="862" spans="1:14" x14ac:dyDescent="0.2">
      <c r="A862" s="15">
        <v>30</v>
      </c>
      <c r="B862" s="15" t="s">
        <v>329</v>
      </c>
      <c r="C862" s="15">
        <v>5008</v>
      </c>
      <c r="D862" s="15">
        <v>501000</v>
      </c>
      <c r="E862" s="15" t="s">
        <v>472</v>
      </c>
      <c r="F862" s="15">
        <v>276501</v>
      </c>
      <c r="G862" s="15" t="s">
        <v>107</v>
      </c>
      <c r="H862" s="15">
        <v>11616.29</v>
      </c>
      <c r="I862" s="30">
        <v>297.83999999999997</v>
      </c>
      <c r="J862" s="30">
        <v>52.56</v>
      </c>
      <c r="K862" s="15">
        <v>0.45</v>
      </c>
      <c r="L862" s="15">
        <v>1</v>
      </c>
      <c r="M862" s="15" t="str">
        <f t="shared" si="26"/>
        <v>centros comerciales soriana</v>
      </c>
      <c r="N862" s="15" t="str">
        <f t="shared" si="27"/>
        <v>501000CENTROS COMERCIALES SORIANA</v>
      </c>
    </row>
    <row r="863" spans="1:14" x14ac:dyDescent="0.2">
      <c r="A863" s="15">
        <v>30</v>
      </c>
      <c r="B863" s="15" t="s">
        <v>329</v>
      </c>
      <c r="C863" s="15">
        <v>5008</v>
      </c>
      <c r="D863" s="15">
        <v>501000</v>
      </c>
      <c r="E863" s="15" t="s">
        <v>472</v>
      </c>
      <c r="F863" s="15">
        <v>276502</v>
      </c>
      <c r="G863" s="15" t="s">
        <v>107</v>
      </c>
      <c r="H863" s="15">
        <v>18981.759999999998</v>
      </c>
      <c r="I863" s="30">
        <v>297.83999999999997</v>
      </c>
      <c r="J863" s="30">
        <v>52.56</v>
      </c>
      <c r="K863" s="15">
        <v>0.28000000000000003</v>
      </c>
      <c r="L863" s="15">
        <v>1</v>
      </c>
      <c r="M863" s="15" t="str">
        <f t="shared" si="26"/>
        <v>centros comerciales soriana</v>
      </c>
      <c r="N863" s="15" t="str">
        <f t="shared" si="27"/>
        <v>501000CENTROS COMERCIALES SORIANA</v>
      </c>
    </row>
    <row r="864" spans="1:14" x14ac:dyDescent="0.2">
      <c r="A864" s="15">
        <v>30</v>
      </c>
      <c r="B864" s="15" t="s">
        <v>329</v>
      </c>
      <c r="C864" s="15">
        <v>5008</v>
      </c>
      <c r="D864" s="15">
        <v>501000</v>
      </c>
      <c r="E864" s="15" t="s">
        <v>472</v>
      </c>
      <c r="F864" s="15">
        <v>276505</v>
      </c>
      <c r="G864" s="15" t="s">
        <v>107</v>
      </c>
      <c r="H864" s="15">
        <v>18746.13</v>
      </c>
      <c r="I864" s="30">
        <v>297.83999999999997</v>
      </c>
      <c r="J864" s="30">
        <v>52.56</v>
      </c>
      <c r="K864" s="15">
        <v>0.28000000000000003</v>
      </c>
      <c r="L864" s="15">
        <v>1</v>
      </c>
      <c r="M864" s="15" t="str">
        <f t="shared" si="26"/>
        <v>centros comerciales soriana</v>
      </c>
      <c r="N864" s="15" t="str">
        <f t="shared" si="27"/>
        <v>501000CENTROS COMERCIALES SORIANA</v>
      </c>
    </row>
    <row r="865" spans="1:14" x14ac:dyDescent="0.2">
      <c r="A865" s="15">
        <v>30</v>
      </c>
      <c r="B865" s="15" t="s">
        <v>329</v>
      </c>
      <c r="C865" s="15">
        <v>5008</v>
      </c>
      <c r="D865" s="15">
        <v>501000</v>
      </c>
      <c r="E865" s="15" t="s">
        <v>472</v>
      </c>
      <c r="F865" s="15">
        <v>276506</v>
      </c>
      <c r="G865" s="15" t="s">
        <v>107</v>
      </c>
      <c r="H865" s="15">
        <v>9397.25</v>
      </c>
      <c r="I865" s="30">
        <v>297.83999999999997</v>
      </c>
      <c r="J865" s="30">
        <v>52.56</v>
      </c>
      <c r="K865" s="15">
        <v>0.56000000000000005</v>
      </c>
      <c r="L865" s="15">
        <v>1</v>
      </c>
      <c r="M865" s="15" t="str">
        <f t="shared" si="26"/>
        <v>centros comerciales soriana</v>
      </c>
      <c r="N865" s="15" t="str">
        <f t="shared" si="27"/>
        <v>501000CENTROS COMERCIALES SORIANA</v>
      </c>
    </row>
    <row r="866" spans="1:14" x14ac:dyDescent="0.2">
      <c r="A866" s="15">
        <v>30</v>
      </c>
      <c r="B866" s="15" t="s">
        <v>329</v>
      </c>
      <c r="C866" s="15">
        <v>5008</v>
      </c>
      <c r="D866" s="15">
        <v>501000</v>
      </c>
      <c r="E866" s="15" t="s">
        <v>472</v>
      </c>
      <c r="F866" s="15">
        <v>276507</v>
      </c>
      <c r="G866" s="15" t="s">
        <v>107</v>
      </c>
      <c r="H866" s="15">
        <v>7687.7</v>
      </c>
      <c r="I866" s="30">
        <v>297.83999999999997</v>
      </c>
      <c r="J866" s="30">
        <v>52.56</v>
      </c>
      <c r="K866" s="15">
        <v>0.68</v>
      </c>
      <c r="L866" s="15">
        <v>1</v>
      </c>
      <c r="M866" s="15" t="str">
        <f t="shared" si="26"/>
        <v>centros comerciales soriana</v>
      </c>
      <c r="N866" s="15" t="str">
        <f t="shared" si="27"/>
        <v>501000CENTROS COMERCIALES SORIANA</v>
      </c>
    </row>
    <row r="867" spans="1:14" x14ac:dyDescent="0.2">
      <c r="A867" s="15">
        <v>30</v>
      </c>
      <c r="B867" s="15" t="s">
        <v>329</v>
      </c>
      <c r="C867" s="15">
        <v>5008</v>
      </c>
      <c r="D867" s="15">
        <v>501000</v>
      </c>
      <c r="E867" s="15" t="s">
        <v>472</v>
      </c>
      <c r="F867" s="15">
        <v>276509</v>
      </c>
      <c r="G867" s="15" t="s">
        <v>107</v>
      </c>
      <c r="H867" s="15">
        <v>1171.21</v>
      </c>
      <c r="I867" s="30">
        <v>297.83999999999997</v>
      </c>
      <c r="J867" s="30">
        <v>52.56</v>
      </c>
      <c r="K867" s="15">
        <v>4.49</v>
      </c>
      <c r="L867" s="15">
        <v>1</v>
      </c>
      <c r="M867" s="15" t="str">
        <f t="shared" si="26"/>
        <v>centros comerciales soriana</v>
      </c>
      <c r="N867" s="15" t="str">
        <f t="shared" si="27"/>
        <v>501000CENTROS COMERCIALES SORIANA</v>
      </c>
    </row>
    <row r="868" spans="1:14" x14ac:dyDescent="0.2">
      <c r="A868" s="15">
        <v>30</v>
      </c>
      <c r="B868" s="15" t="s">
        <v>329</v>
      </c>
      <c r="C868" s="15">
        <v>5008</v>
      </c>
      <c r="D868" s="15">
        <v>501000</v>
      </c>
      <c r="E868" s="15" t="s">
        <v>472</v>
      </c>
      <c r="F868" s="15">
        <v>276548</v>
      </c>
      <c r="G868" s="15" t="s">
        <v>107</v>
      </c>
      <c r="H868" s="15">
        <v>11697.71</v>
      </c>
      <c r="I868" s="30">
        <v>297.83999999999997</v>
      </c>
      <c r="J868" s="30">
        <v>52.56</v>
      </c>
      <c r="K868" s="15">
        <v>0.45</v>
      </c>
      <c r="L868" s="15">
        <v>1</v>
      </c>
      <c r="M868" s="15" t="str">
        <f t="shared" si="26"/>
        <v>centros comerciales soriana</v>
      </c>
      <c r="N868" s="15" t="str">
        <f t="shared" si="27"/>
        <v>501000CENTROS COMERCIALES SORIANA</v>
      </c>
    </row>
    <row r="869" spans="1:14" x14ac:dyDescent="0.2">
      <c r="A869" s="15">
        <v>30</v>
      </c>
      <c r="B869" s="15" t="s">
        <v>329</v>
      </c>
      <c r="C869" s="15">
        <v>5008</v>
      </c>
      <c r="D869" s="15">
        <v>501000</v>
      </c>
      <c r="E869" s="15" t="s">
        <v>472</v>
      </c>
      <c r="F869" s="15">
        <v>276549</v>
      </c>
      <c r="G869" s="15" t="s">
        <v>107</v>
      </c>
      <c r="H869" s="15">
        <v>2077.1799999999998</v>
      </c>
      <c r="I869" s="30">
        <v>297.83999999999997</v>
      </c>
      <c r="J869" s="30">
        <v>52.56</v>
      </c>
      <c r="K869" s="15">
        <v>2.5299999999999998</v>
      </c>
      <c r="L869" s="15">
        <v>1</v>
      </c>
      <c r="M869" s="15" t="str">
        <f t="shared" si="26"/>
        <v>centros comerciales soriana</v>
      </c>
      <c r="N869" s="15" t="str">
        <f t="shared" si="27"/>
        <v>501000CENTROS COMERCIALES SORIANA</v>
      </c>
    </row>
    <row r="870" spans="1:14" x14ac:dyDescent="0.2">
      <c r="A870" s="15">
        <v>30</v>
      </c>
      <c r="B870" s="15" t="s">
        <v>329</v>
      </c>
      <c r="C870" s="15">
        <v>5008</v>
      </c>
      <c r="D870" s="15">
        <v>501000</v>
      </c>
      <c r="E870" s="15" t="s">
        <v>472</v>
      </c>
      <c r="F870" s="15">
        <v>276578</v>
      </c>
      <c r="G870" s="15" t="s">
        <v>107</v>
      </c>
      <c r="H870" s="15">
        <v>3477.88</v>
      </c>
      <c r="I870" s="30">
        <v>297.83999999999997</v>
      </c>
      <c r="J870" s="30">
        <v>52.56</v>
      </c>
      <c r="K870" s="15">
        <v>1.51</v>
      </c>
      <c r="L870" s="15">
        <v>1</v>
      </c>
      <c r="M870" s="15" t="str">
        <f t="shared" si="26"/>
        <v>centros comerciales soriana</v>
      </c>
      <c r="N870" s="15" t="str">
        <f t="shared" si="27"/>
        <v>501000CENTROS COMERCIALES SORIANA</v>
      </c>
    </row>
    <row r="871" spans="1:14" x14ac:dyDescent="0.2">
      <c r="A871" s="15">
        <v>30</v>
      </c>
      <c r="B871" s="15" t="s">
        <v>329</v>
      </c>
      <c r="C871" s="15">
        <v>5008</v>
      </c>
      <c r="D871" s="15">
        <v>501000</v>
      </c>
      <c r="E871" s="15" t="s">
        <v>472</v>
      </c>
      <c r="F871" s="15">
        <v>276611</v>
      </c>
      <c r="G871" s="15" t="s">
        <v>107</v>
      </c>
      <c r="H871" s="15">
        <v>3681.7</v>
      </c>
      <c r="I871" s="30">
        <v>297.83999999999997</v>
      </c>
      <c r="J871" s="30">
        <v>52.56</v>
      </c>
      <c r="K871" s="15">
        <v>1.43</v>
      </c>
      <c r="L871" s="15">
        <v>1</v>
      </c>
      <c r="M871" s="15" t="str">
        <f t="shared" si="26"/>
        <v>centros comerciales soriana</v>
      </c>
      <c r="N871" s="15" t="str">
        <f t="shared" si="27"/>
        <v>501000CENTROS COMERCIALES SORIANA</v>
      </c>
    </row>
    <row r="872" spans="1:14" x14ac:dyDescent="0.2">
      <c r="A872" s="15">
        <v>30</v>
      </c>
      <c r="B872" s="15" t="s">
        <v>329</v>
      </c>
      <c r="C872" s="15">
        <v>5008</v>
      </c>
      <c r="D872" s="15">
        <v>501000</v>
      </c>
      <c r="E872" s="15" t="s">
        <v>472</v>
      </c>
      <c r="F872" s="15">
        <v>276662</v>
      </c>
      <c r="G872" s="15" t="s">
        <v>107</v>
      </c>
      <c r="H872" s="15">
        <v>3686.39</v>
      </c>
      <c r="I872" s="30">
        <v>297.83999999999997</v>
      </c>
      <c r="J872" s="30">
        <v>52.56</v>
      </c>
      <c r="K872" s="15">
        <v>1.43</v>
      </c>
      <c r="L872" s="15">
        <v>1</v>
      </c>
      <c r="M872" s="15" t="str">
        <f t="shared" si="26"/>
        <v>centros comerciales soriana</v>
      </c>
      <c r="N872" s="15" t="str">
        <f t="shared" si="27"/>
        <v>501000CENTROS COMERCIALES SORIANA</v>
      </c>
    </row>
    <row r="873" spans="1:14" x14ac:dyDescent="0.2">
      <c r="A873" s="15">
        <v>30</v>
      </c>
      <c r="B873" s="15" t="s">
        <v>329</v>
      </c>
      <c r="C873" s="15">
        <v>5008</v>
      </c>
      <c r="D873" s="15">
        <v>501000</v>
      </c>
      <c r="E873" s="15" t="s">
        <v>472</v>
      </c>
      <c r="F873" s="15">
        <v>276663</v>
      </c>
      <c r="G873" s="15" t="s">
        <v>107</v>
      </c>
      <c r="H873" s="15">
        <v>4063</v>
      </c>
      <c r="I873" s="30">
        <v>297.83999999999997</v>
      </c>
      <c r="J873" s="30">
        <v>52.56</v>
      </c>
      <c r="K873" s="15">
        <v>1.29</v>
      </c>
      <c r="L873" s="15">
        <v>1</v>
      </c>
      <c r="M873" s="15" t="str">
        <f t="shared" si="26"/>
        <v>centros comerciales soriana</v>
      </c>
      <c r="N873" s="15" t="str">
        <f t="shared" si="27"/>
        <v>501000CENTROS COMERCIALES SORIANA</v>
      </c>
    </row>
    <row r="874" spans="1:14" x14ac:dyDescent="0.2">
      <c r="A874" s="15">
        <v>30</v>
      </c>
      <c r="B874" s="15" t="s">
        <v>329</v>
      </c>
      <c r="C874" s="15">
        <v>5008</v>
      </c>
      <c r="D874" s="15">
        <v>501000</v>
      </c>
      <c r="E874" s="15" t="s">
        <v>472</v>
      </c>
      <c r="F874" s="15">
        <v>276664</v>
      </c>
      <c r="G874" s="15" t="s">
        <v>107</v>
      </c>
      <c r="H874" s="15">
        <v>4464.58</v>
      </c>
      <c r="I874" s="30">
        <v>297.83999999999997</v>
      </c>
      <c r="J874" s="30">
        <v>52.56</v>
      </c>
      <c r="K874" s="15">
        <v>1.18</v>
      </c>
      <c r="L874" s="15">
        <v>1</v>
      </c>
      <c r="M874" s="15" t="str">
        <f t="shared" si="26"/>
        <v>centros comerciales soriana</v>
      </c>
      <c r="N874" s="15" t="str">
        <f t="shared" si="27"/>
        <v>501000CENTROS COMERCIALES SORIANA</v>
      </c>
    </row>
    <row r="875" spans="1:14" x14ac:dyDescent="0.2">
      <c r="A875" s="15">
        <v>30</v>
      </c>
      <c r="B875" s="15" t="s">
        <v>329</v>
      </c>
      <c r="C875" s="15">
        <v>5008</v>
      </c>
      <c r="D875" s="15">
        <v>501000</v>
      </c>
      <c r="E875" s="15" t="s">
        <v>472</v>
      </c>
      <c r="F875" s="15">
        <v>276665</v>
      </c>
      <c r="G875" s="15" t="s">
        <v>107</v>
      </c>
      <c r="H875" s="15">
        <v>8767.69</v>
      </c>
      <c r="I875" s="30">
        <v>297.83999999999997</v>
      </c>
      <c r="J875" s="30">
        <v>52.56</v>
      </c>
      <c r="K875" s="15">
        <v>0.6</v>
      </c>
      <c r="L875" s="15">
        <v>1</v>
      </c>
      <c r="M875" s="15" t="str">
        <f t="shared" si="26"/>
        <v>centros comerciales soriana</v>
      </c>
      <c r="N875" s="15" t="str">
        <f t="shared" si="27"/>
        <v>501000CENTROS COMERCIALES SORIANA</v>
      </c>
    </row>
    <row r="876" spans="1:14" x14ac:dyDescent="0.2">
      <c r="A876" s="15">
        <v>30</v>
      </c>
      <c r="B876" s="15" t="s">
        <v>329</v>
      </c>
      <c r="C876" s="15">
        <v>5008</v>
      </c>
      <c r="D876" s="15">
        <v>501000</v>
      </c>
      <c r="E876" s="15" t="s">
        <v>472</v>
      </c>
      <c r="F876" s="15">
        <v>277022</v>
      </c>
      <c r="G876" s="15" t="s">
        <v>107</v>
      </c>
      <c r="H876" s="15">
        <v>5346.05</v>
      </c>
      <c r="I876" s="30">
        <v>297.83999999999997</v>
      </c>
      <c r="J876" s="30">
        <v>52.56</v>
      </c>
      <c r="K876" s="15">
        <v>0.98</v>
      </c>
      <c r="L876" s="15">
        <v>1</v>
      </c>
      <c r="M876" s="15" t="str">
        <f t="shared" si="26"/>
        <v>centros comerciales soriana</v>
      </c>
      <c r="N876" s="15" t="str">
        <f t="shared" si="27"/>
        <v>501000CENTROS COMERCIALES SORIANA</v>
      </c>
    </row>
    <row r="877" spans="1:14" x14ac:dyDescent="0.2">
      <c r="A877" s="15">
        <v>30</v>
      </c>
      <c r="B877" s="15" t="s">
        <v>329</v>
      </c>
      <c r="C877" s="15">
        <v>5008</v>
      </c>
      <c r="D877" s="15">
        <v>501000</v>
      </c>
      <c r="E877" s="15" t="s">
        <v>472</v>
      </c>
      <c r="F877" s="15">
        <v>277023</v>
      </c>
      <c r="G877" s="15" t="s">
        <v>107</v>
      </c>
      <c r="H877" s="15">
        <v>3858.62</v>
      </c>
      <c r="I877" s="30">
        <v>297.83999999999997</v>
      </c>
      <c r="J877" s="30">
        <v>52.56</v>
      </c>
      <c r="K877" s="15">
        <v>1.36</v>
      </c>
      <c r="L877" s="15">
        <v>1</v>
      </c>
      <c r="M877" s="15" t="str">
        <f t="shared" si="26"/>
        <v>centros comerciales soriana</v>
      </c>
      <c r="N877" s="15" t="str">
        <f t="shared" si="27"/>
        <v>501000CENTROS COMERCIALES SORIANA</v>
      </c>
    </row>
    <row r="878" spans="1:14" x14ac:dyDescent="0.2">
      <c r="A878" s="15">
        <v>30</v>
      </c>
      <c r="B878" s="15" t="s">
        <v>329</v>
      </c>
      <c r="C878" s="15">
        <v>5008</v>
      </c>
      <c r="D878" s="15">
        <v>501000</v>
      </c>
      <c r="E878" s="15" t="s">
        <v>472</v>
      </c>
      <c r="F878" s="15">
        <v>277068</v>
      </c>
      <c r="G878" s="15" t="s">
        <v>107</v>
      </c>
      <c r="H878" s="15">
        <v>12162.08</v>
      </c>
      <c r="I878" s="30">
        <v>297.83999999999997</v>
      </c>
      <c r="J878" s="30">
        <v>52.56</v>
      </c>
      <c r="K878" s="15">
        <v>0.43</v>
      </c>
      <c r="L878" s="15">
        <v>1</v>
      </c>
      <c r="M878" s="15" t="str">
        <f t="shared" si="26"/>
        <v>centros comerciales soriana</v>
      </c>
      <c r="N878" s="15" t="str">
        <f t="shared" si="27"/>
        <v>501000CENTROS COMERCIALES SORIANA</v>
      </c>
    </row>
    <row r="879" spans="1:14" x14ac:dyDescent="0.2">
      <c r="A879" s="15">
        <v>30</v>
      </c>
      <c r="B879" s="15" t="s">
        <v>329</v>
      </c>
      <c r="C879" s="15">
        <v>5008</v>
      </c>
      <c r="D879" s="15">
        <v>501000</v>
      </c>
      <c r="E879" s="15" t="s">
        <v>472</v>
      </c>
      <c r="F879" s="15">
        <v>277073</v>
      </c>
      <c r="G879" s="15" t="s">
        <v>107</v>
      </c>
      <c r="H879" s="15">
        <v>20074.580000000002</v>
      </c>
      <c r="I879" s="30">
        <v>297.83999999999997</v>
      </c>
      <c r="J879" s="30">
        <v>52.56</v>
      </c>
      <c r="K879" s="15">
        <v>0.26</v>
      </c>
      <c r="L879" s="15">
        <v>1</v>
      </c>
      <c r="M879" s="15" t="str">
        <f t="shared" si="26"/>
        <v>centros comerciales soriana</v>
      </c>
      <c r="N879" s="15" t="str">
        <f t="shared" si="27"/>
        <v>501000CENTROS COMERCIALES SORIANA</v>
      </c>
    </row>
    <row r="880" spans="1:14" x14ac:dyDescent="0.2">
      <c r="A880" s="15">
        <v>30</v>
      </c>
      <c r="B880" s="15" t="s">
        <v>329</v>
      </c>
      <c r="C880" s="15">
        <v>5008</v>
      </c>
      <c r="D880" s="15">
        <v>501000</v>
      </c>
      <c r="E880" s="15" t="s">
        <v>472</v>
      </c>
      <c r="F880" s="15">
        <v>277591</v>
      </c>
      <c r="G880" s="15" t="s">
        <v>107</v>
      </c>
      <c r="H880" s="15">
        <v>19035.439999999999</v>
      </c>
      <c r="I880" s="30">
        <v>297.83999999999997</v>
      </c>
      <c r="J880" s="30">
        <v>52.56</v>
      </c>
      <c r="K880" s="15">
        <v>0.28000000000000003</v>
      </c>
      <c r="L880" s="15">
        <v>1</v>
      </c>
      <c r="M880" s="15" t="str">
        <f t="shared" si="26"/>
        <v>centros comerciales soriana</v>
      </c>
      <c r="N880" s="15" t="str">
        <f t="shared" si="27"/>
        <v>501000CENTROS COMERCIALES SORIANA</v>
      </c>
    </row>
    <row r="881" spans="1:14" x14ac:dyDescent="0.2">
      <c r="A881" s="15">
        <v>30</v>
      </c>
      <c r="B881" s="15" t="s">
        <v>329</v>
      </c>
      <c r="C881" s="15">
        <v>5008</v>
      </c>
      <c r="D881" s="15">
        <v>501000</v>
      </c>
      <c r="E881" s="15" t="s">
        <v>472</v>
      </c>
      <c r="F881" s="15">
        <v>277592</v>
      </c>
      <c r="G881" s="15" t="s">
        <v>107</v>
      </c>
      <c r="H881" s="15">
        <v>4560.8999999999996</v>
      </c>
      <c r="I881" s="30">
        <v>297.83999999999997</v>
      </c>
      <c r="J881" s="30">
        <v>52.56</v>
      </c>
      <c r="K881" s="15">
        <v>1.1499999999999999</v>
      </c>
      <c r="L881" s="15">
        <v>1</v>
      </c>
      <c r="M881" s="15" t="str">
        <f t="shared" si="26"/>
        <v>centros comerciales soriana</v>
      </c>
      <c r="N881" s="15" t="str">
        <f t="shared" si="27"/>
        <v>501000CENTROS COMERCIALES SORIANA</v>
      </c>
    </row>
    <row r="882" spans="1:14" x14ac:dyDescent="0.2">
      <c r="A882" s="15">
        <v>30</v>
      </c>
      <c r="B882" s="15" t="s">
        <v>329</v>
      </c>
      <c r="C882" s="15">
        <v>5008</v>
      </c>
      <c r="D882" s="15">
        <v>501000</v>
      </c>
      <c r="E882" s="15" t="s">
        <v>472</v>
      </c>
      <c r="F882" s="15">
        <v>277596</v>
      </c>
      <c r="G882" s="15" t="s">
        <v>107</v>
      </c>
      <c r="H882" s="15">
        <v>5802.62</v>
      </c>
      <c r="I882" s="30">
        <v>297.83999999999997</v>
      </c>
      <c r="J882" s="30">
        <v>52.56</v>
      </c>
      <c r="K882" s="15">
        <v>0.91</v>
      </c>
      <c r="L882" s="15">
        <v>1</v>
      </c>
      <c r="M882" s="15" t="str">
        <f t="shared" si="26"/>
        <v>centros comerciales soriana</v>
      </c>
      <c r="N882" s="15" t="str">
        <f t="shared" si="27"/>
        <v>501000CENTROS COMERCIALES SORIANA</v>
      </c>
    </row>
    <row r="883" spans="1:14" x14ac:dyDescent="0.2">
      <c r="A883" s="15">
        <v>30</v>
      </c>
      <c r="B883" s="15" t="s">
        <v>329</v>
      </c>
      <c r="C883" s="15">
        <v>5008</v>
      </c>
      <c r="D883" s="15">
        <v>501000</v>
      </c>
      <c r="E883" s="15" t="s">
        <v>472</v>
      </c>
      <c r="F883" s="15">
        <v>277597</v>
      </c>
      <c r="G883" s="15" t="s">
        <v>107</v>
      </c>
      <c r="H883" s="15">
        <v>17513.240000000002</v>
      </c>
      <c r="I883" s="30">
        <v>297.83999999999997</v>
      </c>
      <c r="J883" s="30">
        <v>52.56</v>
      </c>
      <c r="K883" s="15">
        <v>0.3</v>
      </c>
      <c r="L883" s="15">
        <v>1</v>
      </c>
      <c r="M883" s="15" t="str">
        <f t="shared" si="26"/>
        <v>centros comerciales soriana</v>
      </c>
      <c r="N883" s="15" t="str">
        <f t="shared" si="27"/>
        <v>501000CENTROS COMERCIALES SORIANA</v>
      </c>
    </row>
    <row r="884" spans="1:14" x14ac:dyDescent="0.2">
      <c r="A884" s="15">
        <v>30</v>
      </c>
      <c r="B884" s="15" t="s">
        <v>329</v>
      </c>
      <c r="C884" s="15">
        <v>5008</v>
      </c>
      <c r="D884" s="15">
        <v>501000</v>
      </c>
      <c r="E884" s="15" t="s">
        <v>472</v>
      </c>
      <c r="F884" s="15">
        <v>277598</v>
      </c>
      <c r="G884" s="15" t="s">
        <v>107</v>
      </c>
      <c r="H884" s="15">
        <v>7975.16</v>
      </c>
      <c r="I884" s="30">
        <v>297.83999999999997</v>
      </c>
      <c r="J884" s="30">
        <v>52.56</v>
      </c>
      <c r="K884" s="15">
        <v>0.66</v>
      </c>
      <c r="L884" s="15">
        <v>1</v>
      </c>
      <c r="M884" s="15" t="str">
        <f t="shared" si="26"/>
        <v>centros comerciales soriana</v>
      </c>
      <c r="N884" s="15" t="str">
        <f t="shared" si="27"/>
        <v>501000CENTROS COMERCIALES SORIANA</v>
      </c>
    </row>
    <row r="885" spans="1:14" x14ac:dyDescent="0.2">
      <c r="A885" s="15">
        <v>30</v>
      </c>
      <c r="B885" s="15" t="s">
        <v>329</v>
      </c>
      <c r="C885" s="15">
        <v>5008</v>
      </c>
      <c r="D885" s="15">
        <v>501000</v>
      </c>
      <c r="E885" s="15" t="s">
        <v>472</v>
      </c>
      <c r="F885" s="15">
        <v>277601</v>
      </c>
      <c r="G885" s="15" t="s">
        <v>107</v>
      </c>
      <c r="H885" s="15">
        <v>12019.46</v>
      </c>
      <c r="I885" s="30">
        <v>297.83999999999997</v>
      </c>
      <c r="J885" s="30">
        <v>52.56</v>
      </c>
      <c r="K885" s="15">
        <v>0.44</v>
      </c>
      <c r="L885" s="15">
        <v>1</v>
      </c>
      <c r="M885" s="15" t="str">
        <f t="shared" si="26"/>
        <v>centros comerciales soriana</v>
      </c>
      <c r="N885" s="15" t="str">
        <f t="shared" si="27"/>
        <v>501000CENTROS COMERCIALES SORIANA</v>
      </c>
    </row>
    <row r="886" spans="1:14" x14ac:dyDescent="0.2">
      <c r="A886" s="15">
        <v>30</v>
      </c>
      <c r="B886" s="15" t="s">
        <v>329</v>
      </c>
      <c r="C886" s="15">
        <v>5008</v>
      </c>
      <c r="D886" s="15">
        <v>501000</v>
      </c>
      <c r="E886" s="15" t="s">
        <v>472</v>
      </c>
      <c r="F886" s="15">
        <v>277602</v>
      </c>
      <c r="G886" s="15" t="s">
        <v>107</v>
      </c>
      <c r="H886" s="15">
        <v>13283.4</v>
      </c>
      <c r="I886" s="30">
        <v>297.83999999999997</v>
      </c>
      <c r="J886" s="30">
        <v>52.56</v>
      </c>
      <c r="K886" s="15">
        <v>0.4</v>
      </c>
      <c r="L886" s="15">
        <v>1</v>
      </c>
      <c r="M886" s="15" t="str">
        <f t="shared" si="26"/>
        <v>centros comerciales soriana</v>
      </c>
      <c r="N886" s="15" t="str">
        <f t="shared" si="27"/>
        <v>501000CENTROS COMERCIALES SORIANA</v>
      </c>
    </row>
    <row r="887" spans="1:14" x14ac:dyDescent="0.2">
      <c r="A887" s="15">
        <v>30</v>
      </c>
      <c r="B887" s="15" t="s">
        <v>329</v>
      </c>
      <c r="C887" s="15">
        <v>5008</v>
      </c>
      <c r="D887" s="15">
        <v>501000</v>
      </c>
      <c r="E887" s="15" t="s">
        <v>472</v>
      </c>
      <c r="F887" s="15">
        <v>277603</v>
      </c>
      <c r="G887" s="15" t="s">
        <v>107</v>
      </c>
      <c r="H887" s="15">
        <v>9458.52</v>
      </c>
      <c r="I887" s="30">
        <v>297.83999999999997</v>
      </c>
      <c r="J887" s="30">
        <v>52.56</v>
      </c>
      <c r="K887" s="15">
        <v>0.56000000000000005</v>
      </c>
      <c r="L887" s="15">
        <v>1</v>
      </c>
      <c r="M887" s="15" t="str">
        <f t="shared" si="26"/>
        <v>centros comerciales soriana</v>
      </c>
      <c r="N887" s="15" t="str">
        <f t="shared" si="27"/>
        <v>501000CENTROS COMERCIALES SORIANA</v>
      </c>
    </row>
    <row r="888" spans="1:14" x14ac:dyDescent="0.2">
      <c r="A888" s="15">
        <v>30</v>
      </c>
      <c r="B888" s="15" t="s">
        <v>329</v>
      </c>
      <c r="C888" s="15">
        <v>5008</v>
      </c>
      <c r="D888" s="15">
        <v>501000</v>
      </c>
      <c r="E888" s="15" t="s">
        <v>472</v>
      </c>
      <c r="F888" s="15">
        <v>277607</v>
      </c>
      <c r="G888" s="15" t="s">
        <v>107</v>
      </c>
      <c r="H888" s="15">
        <v>13746.32</v>
      </c>
      <c r="I888" s="30">
        <v>297.83999999999997</v>
      </c>
      <c r="J888" s="30">
        <v>52.56</v>
      </c>
      <c r="K888" s="15">
        <v>0.38</v>
      </c>
      <c r="L888" s="15">
        <v>1</v>
      </c>
      <c r="M888" s="15" t="str">
        <f t="shared" si="26"/>
        <v>centros comerciales soriana</v>
      </c>
      <c r="N888" s="15" t="str">
        <f t="shared" si="27"/>
        <v>501000CENTROS COMERCIALES SORIANA</v>
      </c>
    </row>
    <row r="889" spans="1:14" x14ac:dyDescent="0.2">
      <c r="A889" s="15">
        <v>30</v>
      </c>
      <c r="B889" s="15" t="s">
        <v>329</v>
      </c>
      <c r="C889" s="15">
        <v>5008</v>
      </c>
      <c r="D889" s="15">
        <v>501000</v>
      </c>
      <c r="E889" s="15" t="s">
        <v>472</v>
      </c>
      <c r="F889" s="15">
        <v>277611</v>
      </c>
      <c r="G889" s="15" t="s">
        <v>107</v>
      </c>
      <c r="H889" s="15">
        <v>1576.24</v>
      </c>
      <c r="I889" s="30">
        <v>297.83999999999997</v>
      </c>
      <c r="J889" s="30">
        <v>52.56</v>
      </c>
      <c r="K889" s="15">
        <v>3.33</v>
      </c>
      <c r="L889" s="15">
        <v>1</v>
      </c>
      <c r="M889" s="15" t="str">
        <f t="shared" si="26"/>
        <v>centros comerciales soriana</v>
      </c>
      <c r="N889" s="15" t="str">
        <f t="shared" si="27"/>
        <v>501000CENTROS COMERCIALES SORIANA</v>
      </c>
    </row>
    <row r="890" spans="1:14" x14ac:dyDescent="0.2">
      <c r="A890" s="15">
        <v>30</v>
      </c>
      <c r="B890" s="15" t="s">
        <v>329</v>
      </c>
      <c r="C890" s="15">
        <v>5008</v>
      </c>
      <c r="D890" s="15">
        <v>501000</v>
      </c>
      <c r="E890" s="15" t="s">
        <v>472</v>
      </c>
      <c r="F890" s="15">
        <v>277612</v>
      </c>
      <c r="G890" s="15" t="s">
        <v>107</v>
      </c>
      <c r="H890" s="15">
        <v>5301.55</v>
      </c>
      <c r="I890" s="30">
        <v>297.83999999999997</v>
      </c>
      <c r="J890" s="30">
        <v>52.56</v>
      </c>
      <c r="K890" s="15">
        <v>0.99</v>
      </c>
      <c r="L890" s="15">
        <v>1</v>
      </c>
      <c r="M890" s="15" t="str">
        <f t="shared" si="26"/>
        <v>centros comerciales soriana</v>
      </c>
      <c r="N890" s="15" t="str">
        <f t="shared" si="27"/>
        <v>501000CENTROS COMERCIALES SORIANA</v>
      </c>
    </row>
    <row r="891" spans="1:14" x14ac:dyDescent="0.2">
      <c r="A891" s="15">
        <v>30</v>
      </c>
      <c r="B891" s="15" t="s">
        <v>329</v>
      </c>
      <c r="C891" s="15">
        <v>5008</v>
      </c>
      <c r="D891" s="15">
        <v>501000</v>
      </c>
      <c r="E891" s="15" t="s">
        <v>472</v>
      </c>
      <c r="F891" s="15">
        <v>277614</v>
      </c>
      <c r="G891" s="15" t="s">
        <v>107</v>
      </c>
      <c r="H891" s="15">
        <v>5507.44</v>
      </c>
      <c r="I891" s="30">
        <v>297.83999999999997</v>
      </c>
      <c r="J891" s="30">
        <v>52.56</v>
      </c>
      <c r="K891" s="15">
        <v>0.95</v>
      </c>
      <c r="L891" s="15">
        <v>1</v>
      </c>
      <c r="M891" s="15" t="str">
        <f t="shared" si="26"/>
        <v>centros comerciales soriana</v>
      </c>
      <c r="N891" s="15" t="str">
        <f t="shared" si="27"/>
        <v>501000CENTROS COMERCIALES SORIANA</v>
      </c>
    </row>
    <row r="892" spans="1:14" x14ac:dyDescent="0.2">
      <c r="A892" s="15">
        <v>30</v>
      </c>
      <c r="B892" s="15" t="s">
        <v>329</v>
      </c>
      <c r="C892" s="15">
        <v>5008</v>
      </c>
      <c r="D892" s="15">
        <v>501000</v>
      </c>
      <c r="E892" s="15" t="s">
        <v>472</v>
      </c>
      <c r="F892" s="15">
        <v>277654</v>
      </c>
      <c r="G892" s="15" t="s">
        <v>107</v>
      </c>
      <c r="H892" s="15">
        <v>7274.95</v>
      </c>
      <c r="I892" s="30">
        <v>297.83999999999997</v>
      </c>
      <c r="J892" s="30">
        <v>52.56</v>
      </c>
      <c r="K892" s="15">
        <v>0.72</v>
      </c>
      <c r="L892" s="15">
        <v>1</v>
      </c>
      <c r="M892" s="15" t="str">
        <f t="shared" si="26"/>
        <v>centros comerciales soriana</v>
      </c>
      <c r="N892" s="15" t="str">
        <f t="shared" si="27"/>
        <v>501000CENTROS COMERCIALES SORIANA</v>
      </c>
    </row>
    <row r="893" spans="1:14" x14ac:dyDescent="0.2">
      <c r="A893" s="15">
        <v>30</v>
      </c>
      <c r="B893" s="15" t="s">
        <v>329</v>
      </c>
      <c r="C893" s="15">
        <v>5008</v>
      </c>
      <c r="D893" s="15">
        <v>501000</v>
      </c>
      <c r="E893" s="15" t="s">
        <v>472</v>
      </c>
      <c r="F893" s="15">
        <v>277656</v>
      </c>
      <c r="G893" s="15" t="s">
        <v>107</v>
      </c>
      <c r="H893" s="15">
        <v>43934.78</v>
      </c>
      <c r="I893" s="30">
        <v>297.83999999999997</v>
      </c>
      <c r="J893" s="30">
        <v>52.56</v>
      </c>
      <c r="K893" s="15">
        <v>0.12</v>
      </c>
      <c r="L893" s="15">
        <v>1</v>
      </c>
      <c r="M893" s="15" t="str">
        <f t="shared" si="26"/>
        <v>centros comerciales soriana</v>
      </c>
      <c r="N893" s="15" t="str">
        <f t="shared" si="27"/>
        <v>501000CENTROS COMERCIALES SORIANA</v>
      </c>
    </row>
    <row r="894" spans="1:14" x14ac:dyDescent="0.2">
      <c r="A894" s="15">
        <v>30</v>
      </c>
      <c r="B894" s="15" t="s">
        <v>329</v>
      </c>
      <c r="C894" s="15">
        <v>5008</v>
      </c>
      <c r="D894" s="15">
        <v>501000</v>
      </c>
      <c r="E894" s="15" t="s">
        <v>472</v>
      </c>
      <c r="F894" s="15">
        <v>277657</v>
      </c>
      <c r="G894" s="15" t="s">
        <v>107</v>
      </c>
      <c r="H894" s="15">
        <v>14933.88</v>
      </c>
      <c r="I894" s="30">
        <v>297.83999999999997</v>
      </c>
      <c r="J894" s="30">
        <v>52.56</v>
      </c>
      <c r="K894" s="15">
        <v>0.35</v>
      </c>
      <c r="L894" s="15">
        <v>1</v>
      </c>
      <c r="M894" s="15" t="str">
        <f t="shared" si="26"/>
        <v>centros comerciales soriana</v>
      </c>
      <c r="N894" s="15" t="str">
        <f t="shared" si="27"/>
        <v>501000CENTROS COMERCIALES SORIANA</v>
      </c>
    </row>
    <row r="895" spans="1:14" x14ac:dyDescent="0.2">
      <c r="A895" s="15">
        <v>30</v>
      </c>
      <c r="B895" s="15" t="s">
        <v>329</v>
      </c>
      <c r="C895" s="15">
        <v>5008</v>
      </c>
      <c r="D895" s="15">
        <v>501000</v>
      </c>
      <c r="E895" s="15" t="s">
        <v>472</v>
      </c>
      <c r="F895" s="15">
        <v>277675</v>
      </c>
      <c r="G895" s="15" t="s">
        <v>107</v>
      </c>
      <c r="H895" s="15">
        <v>6446.46</v>
      </c>
      <c r="I895" s="30">
        <v>297.83999999999997</v>
      </c>
      <c r="J895" s="30">
        <v>52.56</v>
      </c>
      <c r="K895" s="15">
        <v>0.82</v>
      </c>
      <c r="L895" s="15">
        <v>1</v>
      </c>
      <c r="M895" s="15" t="str">
        <f t="shared" si="26"/>
        <v>centros comerciales soriana</v>
      </c>
      <c r="N895" s="15" t="str">
        <f t="shared" si="27"/>
        <v>501000CENTROS COMERCIALES SORIANA</v>
      </c>
    </row>
    <row r="896" spans="1:14" x14ac:dyDescent="0.2">
      <c r="A896" s="15">
        <v>30</v>
      </c>
      <c r="B896" s="15" t="s">
        <v>329</v>
      </c>
      <c r="C896" s="15">
        <v>5008</v>
      </c>
      <c r="D896" s="15">
        <v>501000</v>
      </c>
      <c r="E896" s="15" t="s">
        <v>472</v>
      </c>
      <c r="F896" s="15">
        <v>277679</v>
      </c>
      <c r="G896" s="15" t="s">
        <v>107</v>
      </c>
      <c r="H896" s="15">
        <v>8903</v>
      </c>
      <c r="I896" s="30">
        <v>297.83999999999997</v>
      </c>
      <c r="J896" s="30">
        <v>52.56</v>
      </c>
      <c r="K896" s="15">
        <v>0.59</v>
      </c>
      <c r="L896" s="15">
        <v>1</v>
      </c>
      <c r="M896" s="15" t="str">
        <f t="shared" si="26"/>
        <v>centros comerciales soriana</v>
      </c>
      <c r="N896" s="15" t="str">
        <f t="shared" si="27"/>
        <v>501000CENTROS COMERCIALES SORIANA</v>
      </c>
    </row>
    <row r="897" spans="1:14" x14ac:dyDescent="0.2">
      <c r="A897" s="15">
        <v>30</v>
      </c>
      <c r="B897" s="15" t="s">
        <v>329</v>
      </c>
      <c r="C897" s="15">
        <v>5008</v>
      </c>
      <c r="D897" s="15">
        <v>501000</v>
      </c>
      <c r="E897" s="15" t="s">
        <v>472</v>
      </c>
      <c r="F897" s="15">
        <v>277717</v>
      </c>
      <c r="G897" s="15" t="s">
        <v>107</v>
      </c>
      <c r="H897" s="15">
        <v>20020.490000000002</v>
      </c>
      <c r="I897" s="30">
        <v>297.83999999999997</v>
      </c>
      <c r="J897" s="30">
        <v>52.56</v>
      </c>
      <c r="K897" s="15">
        <v>0.26</v>
      </c>
      <c r="L897" s="15">
        <v>1</v>
      </c>
      <c r="M897" s="15" t="str">
        <f t="shared" si="26"/>
        <v>centros comerciales soriana</v>
      </c>
      <c r="N897" s="15" t="str">
        <f t="shared" si="27"/>
        <v>501000CENTROS COMERCIALES SORIANA</v>
      </c>
    </row>
    <row r="898" spans="1:14" x14ac:dyDescent="0.2">
      <c r="A898" s="15">
        <v>30</v>
      </c>
      <c r="B898" s="15" t="s">
        <v>329</v>
      </c>
      <c r="C898" s="15">
        <v>5008</v>
      </c>
      <c r="D898" s="15">
        <v>501000</v>
      </c>
      <c r="E898" s="15" t="s">
        <v>472</v>
      </c>
      <c r="F898" s="15">
        <v>277792</v>
      </c>
      <c r="G898" s="15" t="s">
        <v>107</v>
      </c>
      <c r="H898" s="15">
        <v>6445.64</v>
      </c>
      <c r="I898" s="30">
        <v>297.83999999999997</v>
      </c>
      <c r="J898" s="30">
        <v>52.56</v>
      </c>
      <c r="K898" s="15">
        <v>0.82</v>
      </c>
      <c r="L898" s="15">
        <v>1</v>
      </c>
      <c r="M898" s="15" t="str">
        <f t="shared" si="26"/>
        <v>centros comerciales soriana</v>
      </c>
      <c r="N898" s="15" t="str">
        <f t="shared" si="27"/>
        <v>501000CENTROS COMERCIALES SORIANA</v>
      </c>
    </row>
    <row r="899" spans="1:14" x14ac:dyDescent="0.2">
      <c r="A899" s="15">
        <v>30</v>
      </c>
      <c r="B899" s="15" t="s">
        <v>329</v>
      </c>
      <c r="C899" s="15">
        <v>5008</v>
      </c>
      <c r="D899" s="15">
        <v>501000</v>
      </c>
      <c r="E899" s="15" t="s">
        <v>472</v>
      </c>
      <c r="F899" s="15">
        <v>277793</v>
      </c>
      <c r="G899" s="15" t="s">
        <v>107</v>
      </c>
      <c r="H899" s="15">
        <v>5184.1099999999997</v>
      </c>
      <c r="I899" s="30">
        <v>297.83999999999997</v>
      </c>
      <c r="J899" s="30">
        <v>52.56</v>
      </c>
      <c r="K899" s="15">
        <v>1.01</v>
      </c>
      <c r="L899" s="15">
        <v>1</v>
      </c>
      <c r="M899" s="15" t="str">
        <f t="shared" si="26"/>
        <v>centros comerciales soriana</v>
      </c>
      <c r="N899" s="15" t="str">
        <f t="shared" si="27"/>
        <v>501000CENTROS COMERCIALES SORIANA</v>
      </c>
    </row>
    <row r="900" spans="1:14" x14ac:dyDescent="0.2">
      <c r="A900" s="15">
        <v>30</v>
      </c>
      <c r="B900" s="15" t="s">
        <v>329</v>
      </c>
      <c r="C900" s="15">
        <v>5008</v>
      </c>
      <c r="D900" s="15">
        <v>501000</v>
      </c>
      <c r="E900" s="15" t="s">
        <v>472</v>
      </c>
      <c r="F900" s="15">
        <v>277892</v>
      </c>
      <c r="G900" s="15" t="s">
        <v>107</v>
      </c>
      <c r="H900" s="15">
        <v>22542.09</v>
      </c>
      <c r="I900" s="30">
        <v>297.83999999999997</v>
      </c>
      <c r="J900" s="30">
        <v>52.56</v>
      </c>
      <c r="K900" s="15">
        <v>0.23</v>
      </c>
      <c r="L900" s="15">
        <v>1</v>
      </c>
      <c r="M900" s="15" t="str">
        <f t="shared" si="26"/>
        <v>centros comerciales soriana</v>
      </c>
      <c r="N900" s="15" t="str">
        <f t="shared" si="27"/>
        <v>501000CENTROS COMERCIALES SORIANA</v>
      </c>
    </row>
    <row r="901" spans="1:14" x14ac:dyDescent="0.2">
      <c r="A901" s="15">
        <v>30</v>
      </c>
      <c r="B901" s="15" t="s">
        <v>329</v>
      </c>
      <c r="C901" s="15">
        <v>5008</v>
      </c>
      <c r="D901" s="15">
        <v>501000</v>
      </c>
      <c r="E901" s="15" t="s">
        <v>472</v>
      </c>
      <c r="F901" s="15">
        <v>277895</v>
      </c>
      <c r="G901" s="15" t="s">
        <v>107</v>
      </c>
      <c r="H901" s="15">
        <v>13102.76</v>
      </c>
      <c r="I901" s="30">
        <v>297.83999999999997</v>
      </c>
      <c r="J901" s="30">
        <v>52.56</v>
      </c>
      <c r="K901" s="15">
        <v>0.4</v>
      </c>
      <c r="L901" s="15">
        <v>1</v>
      </c>
      <c r="M901" s="15" t="str">
        <f t="shared" si="26"/>
        <v>centros comerciales soriana</v>
      </c>
      <c r="N901" s="15" t="str">
        <f t="shared" si="27"/>
        <v>501000CENTROS COMERCIALES SORIANA</v>
      </c>
    </row>
    <row r="902" spans="1:14" x14ac:dyDescent="0.2">
      <c r="A902" s="15">
        <v>30</v>
      </c>
      <c r="B902" s="15" t="s">
        <v>329</v>
      </c>
      <c r="C902" s="15">
        <v>5008</v>
      </c>
      <c r="D902" s="15">
        <v>501000</v>
      </c>
      <c r="E902" s="15" t="s">
        <v>472</v>
      </c>
      <c r="F902" s="15">
        <v>277896</v>
      </c>
      <c r="G902" s="15" t="s">
        <v>107</v>
      </c>
      <c r="H902" s="15">
        <v>21278.91</v>
      </c>
      <c r="I902" s="30">
        <v>297.83999999999997</v>
      </c>
      <c r="J902" s="30">
        <v>52.56</v>
      </c>
      <c r="K902" s="15">
        <v>0.25</v>
      </c>
      <c r="L902" s="15">
        <v>1</v>
      </c>
      <c r="M902" s="15" t="str">
        <f t="shared" si="26"/>
        <v>centros comerciales soriana</v>
      </c>
      <c r="N902" s="15" t="str">
        <f t="shared" si="27"/>
        <v>501000CENTROS COMERCIALES SORIANA</v>
      </c>
    </row>
    <row r="903" spans="1:14" x14ac:dyDescent="0.2">
      <c r="A903" s="15">
        <v>30</v>
      </c>
      <c r="B903" s="15" t="s">
        <v>329</v>
      </c>
      <c r="C903" s="15">
        <v>5008</v>
      </c>
      <c r="D903" s="15">
        <v>501000</v>
      </c>
      <c r="E903" s="15" t="s">
        <v>472</v>
      </c>
      <c r="F903" s="15">
        <v>277900</v>
      </c>
      <c r="G903" s="15" t="s">
        <v>107</v>
      </c>
      <c r="H903" s="15">
        <v>8577.0499999999993</v>
      </c>
      <c r="I903" s="30">
        <v>297.83999999999997</v>
      </c>
      <c r="J903" s="30">
        <v>52.56</v>
      </c>
      <c r="K903" s="15">
        <v>0.61</v>
      </c>
      <c r="L903" s="15">
        <v>1</v>
      </c>
      <c r="M903" s="15" t="str">
        <f t="shared" si="26"/>
        <v>centros comerciales soriana</v>
      </c>
      <c r="N903" s="15" t="str">
        <f t="shared" si="27"/>
        <v>501000CENTROS COMERCIALES SORIANA</v>
      </c>
    </row>
    <row r="904" spans="1:14" x14ac:dyDescent="0.2">
      <c r="A904" s="15">
        <v>30</v>
      </c>
      <c r="B904" s="15" t="s">
        <v>329</v>
      </c>
      <c r="C904" s="15">
        <v>5008</v>
      </c>
      <c r="D904" s="15">
        <v>501000</v>
      </c>
      <c r="E904" s="15" t="s">
        <v>472</v>
      </c>
      <c r="F904" s="15">
        <v>277902</v>
      </c>
      <c r="G904" s="15" t="s">
        <v>107</v>
      </c>
      <c r="H904" s="15">
        <v>10920.15</v>
      </c>
      <c r="I904" s="30">
        <v>297.83999999999997</v>
      </c>
      <c r="J904" s="30">
        <v>52.56</v>
      </c>
      <c r="K904" s="15">
        <v>0.48</v>
      </c>
      <c r="L904" s="15">
        <v>1</v>
      </c>
      <c r="M904" s="15" t="str">
        <f t="shared" si="26"/>
        <v>centros comerciales soriana</v>
      </c>
      <c r="N904" s="15" t="str">
        <f t="shared" si="27"/>
        <v>501000CENTROS COMERCIALES SORIANA</v>
      </c>
    </row>
    <row r="905" spans="1:14" x14ac:dyDescent="0.2">
      <c r="A905" s="15">
        <v>30</v>
      </c>
      <c r="B905" s="15" t="s">
        <v>329</v>
      </c>
      <c r="C905" s="15">
        <v>5008</v>
      </c>
      <c r="D905" s="15">
        <v>501000</v>
      </c>
      <c r="E905" s="15" t="s">
        <v>472</v>
      </c>
      <c r="F905" s="15">
        <v>277903</v>
      </c>
      <c r="G905" s="15" t="s">
        <v>107</v>
      </c>
      <c r="H905" s="15">
        <v>13052.87</v>
      </c>
      <c r="I905" s="30">
        <v>297.83999999999997</v>
      </c>
      <c r="J905" s="30">
        <v>52.56</v>
      </c>
      <c r="K905" s="15">
        <v>0.4</v>
      </c>
      <c r="L905" s="15">
        <v>1</v>
      </c>
      <c r="M905" s="15" t="str">
        <f t="shared" si="26"/>
        <v>centros comerciales soriana</v>
      </c>
      <c r="N905" s="15" t="str">
        <f t="shared" si="27"/>
        <v>501000CENTROS COMERCIALES SORIANA</v>
      </c>
    </row>
    <row r="906" spans="1:14" x14ac:dyDescent="0.2">
      <c r="A906" s="15">
        <v>30</v>
      </c>
      <c r="B906" s="15" t="s">
        <v>329</v>
      </c>
      <c r="C906" s="15">
        <v>5008</v>
      </c>
      <c r="D906" s="15">
        <v>501000</v>
      </c>
      <c r="E906" s="15" t="s">
        <v>472</v>
      </c>
      <c r="F906" s="15">
        <v>278131</v>
      </c>
      <c r="G906" s="15" t="s">
        <v>107</v>
      </c>
      <c r="H906" s="15">
        <v>6352.55</v>
      </c>
      <c r="I906" s="30">
        <v>297.83999999999997</v>
      </c>
      <c r="J906" s="30">
        <v>52.56</v>
      </c>
      <c r="K906" s="15">
        <v>0.83</v>
      </c>
      <c r="L906" s="15">
        <v>1</v>
      </c>
      <c r="M906" s="15" t="str">
        <f t="shared" ref="M906:M969" si="28">LOWER(E906)</f>
        <v>centros comerciales soriana</v>
      </c>
      <c r="N906" s="15" t="str">
        <f t="shared" ref="N906:N969" si="29">_xlfn.CONCAT(D906, E906)</f>
        <v>501000CENTROS COMERCIALES SORIANA</v>
      </c>
    </row>
    <row r="907" spans="1:14" x14ac:dyDescent="0.2">
      <c r="A907" s="15">
        <v>30</v>
      </c>
      <c r="B907" s="15" t="s">
        <v>329</v>
      </c>
      <c r="C907" s="15">
        <v>5008</v>
      </c>
      <c r="D907" s="15">
        <v>501000</v>
      </c>
      <c r="E907" s="15" t="s">
        <v>472</v>
      </c>
      <c r="F907" s="15">
        <v>278226</v>
      </c>
      <c r="G907" s="15" t="s">
        <v>107</v>
      </c>
      <c r="H907" s="15">
        <v>4493.28</v>
      </c>
      <c r="I907" s="30">
        <v>297.83999999999997</v>
      </c>
      <c r="J907" s="30">
        <v>52.56</v>
      </c>
      <c r="K907" s="15">
        <v>1.17</v>
      </c>
      <c r="L907" s="15">
        <v>1</v>
      </c>
      <c r="M907" s="15" t="str">
        <f t="shared" si="28"/>
        <v>centros comerciales soriana</v>
      </c>
      <c r="N907" s="15" t="str">
        <f t="shared" si="29"/>
        <v>501000CENTROS COMERCIALES SORIANA</v>
      </c>
    </row>
    <row r="908" spans="1:14" x14ac:dyDescent="0.2">
      <c r="A908" s="15">
        <v>30</v>
      </c>
      <c r="B908" s="15" t="s">
        <v>329</v>
      </c>
      <c r="C908" s="15">
        <v>5008</v>
      </c>
      <c r="D908" s="15">
        <v>501000</v>
      </c>
      <c r="E908" s="15" t="s">
        <v>472</v>
      </c>
      <c r="F908" s="15">
        <v>278249</v>
      </c>
      <c r="G908" s="15" t="s">
        <v>107</v>
      </c>
      <c r="H908" s="15">
        <v>9962.36</v>
      </c>
      <c r="I908" s="30">
        <v>297.83999999999997</v>
      </c>
      <c r="J908" s="30">
        <v>52.56</v>
      </c>
      <c r="K908" s="15">
        <v>0.53</v>
      </c>
      <c r="L908" s="15">
        <v>1</v>
      </c>
      <c r="M908" s="15" t="str">
        <f t="shared" si="28"/>
        <v>centros comerciales soriana</v>
      </c>
      <c r="N908" s="15" t="str">
        <f t="shared" si="29"/>
        <v>501000CENTROS COMERCIALES SORIANA</v>
      </c>
    </row>
    <row r="909" spans="1:14" x14ac:dyDescent="0.2">
      <c r="A909" s="15">
        <v>30</v>
      </c>
      <c r="B909" s="15" t="s">
        <v>329</v>
      </c>
      <c r="C909" s="15">
        <v>5008</v>
      </c>
      <c r="D909" s="15">
        <v>501000</v>
      </c>
      <c r="E909" s="15" t="s">
        <v>472</v>
      </c>
      <c r="F909" s="15">
        <v>278250</v>
      </c>
      <c r="G909" s="15" t="s">
        <v>107</v>
      </c>
      <c r="H909" s="15">
        <v>12999.32</v>
      </c>
      <c r="I909" s="30">
        <v>297.83999999999997</v>
      </c>
      <c r="J909" s="30">
        <v>52.56</v>
      </c>
      <c r="K909" s="15">
        <v>0.4</v>
      </c>
      <c r="L909" s="15">
        <v>1</v>
      </c>
      <c r="M909" s="15" t="str">
        <f t="shared" si="28"/>
        <v>centros comerciales soriana</v>
      </c>
      <c r="N909" s="15" t="str">
        <f t="shared" si="29"/>
        <v>501000CENTROS COMERCIALES SORIANA</v>
      </c>
    </row>
    <row r="910" spans="1:14" x14ac:dyDescent="0.2">
      <c r="A910" s="15">
        <v>30</v>
      </c>
      <c r="B910" s="15" t="s">
        <v>329</v>
      </c>
      <c r="C910" s="15">
        <v>5008</v>
      </c>
      <c r="D910" s="15">
        <v>501000</v>
      </c>
      <c r="E910" s="15" t="s">
        <v>472</v>
      </c>
      <c r="F910" s="15">
        <v>278251</v>
      </c>
      <c r="G910" s="15" t="s">
        <v>107</v>
      </c>
      <c r="H910" s="15">
        <v>5169.07</v>
      </c>
      <c r="I910" s="30">
        <v>297.83999999999997</v>
      </c>
      <c r="J910" s="30">
        <v>52.56</v>
      </c>
      <c r="K910" s="15">
        <v>1.02</v>
      </c>
      <c r="L910" s="15">
        <v>1</v>
      </c>
      <c r="M910" s="15" t="str">
        <f t="shared" si="28"/>
        <v>centros comerciales soriana</v>
      </c>
      <c r="N910" s="15" t="str">
        <f t="shared" si="29"/>
        <v>501000CENTROS COMERCIALES SORIANA</v>
      </c>
    </row>
    <row r="911" spans="1:14" x14ac:dyDescent="0.2">
      <c r="A911" s="15">
        <v>30</v>
      </c>
      <c r="B911" s="15" t="s">
        <v>329</v>
      </c>
      <c r="C911" s="15">
        <v>5008</v>
      </c>
      <c r="D911" s="15">
        <v>388000</v>
      </c>
      <c r="E911" s="15" t="s">
        <v>409</v>
      </c>
      <c r="F911" s="15">
        <v>275721</v>
      </c>
      <c r="G911" s="15" t="s">
        <v>105</v>
      </c>
      <c r="H911" s="15">
        <v>15177.59</v>
      </c>
      <c r="I911" s="30">
        <v>334.8</v>
      </c>
      <c r="J911" s="30">
        <v>59.08</v>
      </c>
      <c r="K911" s="15">
        <v>0.39</v>
      </c>
      <c r="L911" s="15">
        <v>1</v>
      </c>
      <c r="M911" s="15" t="str">
        <f t="shared" si="28"/>
        <v>grandes superficies de mexico</v>
      </c>
      <c r="N911" s="15" t="str">
        <f t="shared" si="29"/>
        <v>388000GRANDES SUPERFICIES DE MEXICO</v>
      </c>
    </row>
    <row r="912" spans="1:14" x14ac:dyDescent="0.2">
      <c r="A912" s="15">
        <v>30</v>
      </c>
      <c r="B912" s="15" t="s">
        <v>329</v>
      </c>
      <c r="C912" s="15">
        <v>5008</v>
      </c>
      <c r="D912" s="15">
        <v>388000</v>
      </c>
      <c r="E912" s="15" t="s">
        <v>409</v>
      </c>
      <c r="F912" s="15">
        <v>276222</v>
      </c>
      <c r="G912" s="15" t="s">
        <v>105</v>
      </c>
      <c r="H912" s="15">
        <v>25211.81</v>
      </c>
      <c r="I912" s="30">
        <v>334.8</v>
      </c>
      <c r="J912" s="30">
        <v>59.08</v>
      </c>
      <c r="K912" s="15">
        <v>0.23</v>
      </c>
      <c r="L912" s="15">
        <v>1</v>
      </c>
      <c r="M912" s="15" t="str">
        <f t="shared" si="28"/>
        <v>grandes superficies de mexico</v>
      </c>
      <c r="N912" s="15" t="str">
        <f t="shared" si="29"/>
        <v>388000GRANDES SUPERFICIES DE MEXICO</v>
      </c>
    </row>
    <row r="913" spans="1:14" x14ac:dyDescent="0.2">
      <c r="A913" s="15">
        <v>30</v>
      </c>
      <c r="B913" s="15" t="s">
        <v>329</v>
      </c>
      <c r="C913" s="15">
        <v>5008</v>
      </c>
      <c r="D913" s="15">
        <v>389000</v>
      </c>
      <c r="E913" s="15" t="s">
        <v>413</v>
      </c>
      <c r="F913" s="15">
        <v>276724</v>
      </c>
      <c r="G913" s="15" t="s">
        <v>105</v>
      </c>
      <c r="H913" s="15">
        <v>4302.1400000000003</v>
      </c>
      <c r="I913" s="30">
        <v>334.8</v>
      </c>
      <c r="J913" s="30">
        <v>59.08</v>
      </c>
      <c r="K913" s="15">
        <v>1.37</v>
      </c>
      <c r="L913" s="15">
        <v>1</v>
      </c>
      <c r="M913" s="15" t="str">
        <f t="shared" si="28"/>
        <v>carrefour de mexico s.a. de</v>
      </c>
      <c r="N913" s="15" t="str">
        <f t="shared" si="29"/>
        <v>389000CARREFOUR DE MEXICO S.A. DE</v>
      </c>
    </row>
    <row r="914" spans="1:14" x14ac:dyDescent="0.2">
      <c r="A914" s="15">
        <v>30</v>
      </c>
      <c r="B914" s="15" t="s">
        <v>329</v>
      </c>
      <c r="C914" s="15">
        <v>5008</v>
      </c>
      <c r="D914" s="15">
        <v>389000</v>
      </c>
      <c r="E914" s="15" t="s">
        <v>413</v>
      </c>
      <c r="F914" s="15">
        <v>277928</v>
      </c>
      <c r="G914" s="15" t="s">
        <v>105</v>
      </c>
      <c r="H914" s="15">
        <v>12059.48</v>
      </c>
      <c r="I914" s="30">
        <v>334.8</v>
      </c>
      <c r="J914" s="30">
        <v>59.08</v>
      </c>
      <c r="K914" s="15">
        <v>0.49</v>
      </c>
      <c r="L914" s="15">
        <v>1</v>
      </c>
      <c r="M914" s="15" t="str">
        <f t="shared" si="28"/>
        <v>carrefour de mexico s.a. de</v>
      </c>
      <c r="N914" s="15" t="str">
        <f t="shared" si="29"/>
        <v>389000CARREFOUR DE MEXICO S.A. DE</v>
      </c>
    </row>
    <row r="915" spans="1:14" x14ac:dyDescent="0.2">
      <c r="A915" s="15">
        <v>30</v>
      </c>
      <c r="B915" s="15" t="s">
        <v>329</v>
      </c>
      <c r="C915" s="15">
        <v>5008</v>
      </c>
      <c r="D915" s="15">
        <v>388000</v>
      </c>
      <c r="E915" s="15" t="s">
        <v>409</v>
      </c>
      <c r="F915" s="15">
        <v>274111</v>
      </c>
      <c r="G915" s="15" t="s">
        <v>410</v>
      </c>
      <c r="H915" s="15">
        <v>4388.1099999999997</v>
      </c>
      <c r="I915" s="30">
        <v>344.68</v>
      </c>
      <c r="J915" s="30">
        <v>60.83</v>
      </c>
      <c r="K915" s="15">
        <v>1.39</v>
      </c>
      <c r="L915" s="15">
        <v>1</v>
      </c>
      <c r="M915" s="15" t="str">
        <f t="shared" si="28"/>
        <v>grandes superficies de mexico</v>
      </c>
      <c r="N915" s="15" t="str">
        <f t="shared" si="29"/>
        <v>388000GRANDES SUPERFICIES DE MEXICO</v>
      </c>
    </row>
    <row r="916" spans="1:14" x14ac:dyDescent="0.2">
      <c r="A916" s="15">
        <v>30</v>
      </c>
      <c r="B916" s="15" t="s">
        <v>329</v>
      </c>
      <c r="C916" s="15">
        <v>5008</v>
      </c>
      <c r="D916" s="15">
        <v>388806</v>
      </c>
      <c r="E916" s="15" t="s">
        <v>411</v>
      </c>
      <c r="F916" s="15">
        <v>274391</v>
      </c>
      <c r="G916" s="15" t="s">
        <v>332</v>
      </c>
      <c r="H916" s="15">
        <v>17461.169999999998</v>
      </c>
      <c r="I916" s="30">
        <v>351.85</v>
      </c>
      <c r="J916" s="30">
        <v>118.54</v>
      </c>
      <c r="K916" s="15">
        <v>0.68</v>
      </c>
      <c r="L916" s="15">
        <v>2</v>
      </c>
      <c r="M916" s="15" t="str">
        <f t="shared" si="28"/>
        <v>carrefour plaza lomas</v>
      </c>
      <c r="N916" s="15" t="str">
        <f t="shared" si="29"/>
        <v>388806CARREFOUR PLAZA LOMAS</v>
      </c>
    </row>
    <row r="917" spans="1:14" x14ac:dyDescent="0.2">
      <c r="A917" s="15">
        <v>30</v>
      </c>
      <c r="B917" s="15" t="s">
        <v>329</v>
      </c>
      <c r="C917" s="15">
        <v>5008</v>
      </c>
      <c r="D917" s="15">
        <v>500000</v>
      </c>
      <c r="E917" s="15" t="s">
        <v>467</v>
      </c>
      <c r="F917" s="15">
        <v>274007</v>
      </c>
      <c r="G917" s="15" t="s">
        <v>331</v>
      </c>
      <c r="H917" s="15">
        <v>25928.23</v>
      </c>
      <c r="I917" s="30">
        <v>351.86</v>
      </c>
      <c r="J917" s="30">
        <v>62.09</v>
      </c>
      <c r="K917" s="15">
        <v>0.24</v>
      </c>
      <c r="L917" s="15">
        <v>2</v>
      </c>
      <c r="M917" s="15" t="str">
        <f t="shared" si="28"/>
        <v>tiendas chedraui s.a. de c.v.</v>
      </c>
      <c r="N917" s="15" t="str">
        <f t="shared" si="29"/>
        <v>500000TIENDAS CHEDRAUI S.A. DE C.V.</v>
      </c>
    </row>
    <row r="918" spans="1:14" x14ac:dyDescent="0.2">
      <c r="A918" s="15">
        <v>30</v>
      </c>
      <c r="B918" s="15" t="s">
        <v>329</v>
      </c>
      <c r="C918" s="15">
        <v>5008</v>
      </c>
      <c r="D918" s="15">
        <v>500000</v>
      </c>
      <c r="E918" s="15" t="s">
        <v>467</v>
      </c>
      <c r="F918" s="15">
        <v>274019</v>
      </c>
      <c r="G918" s="15" t="s">
        <v>332</v>
      </c>
      <c r="H918" s="15">
        <v>14335.98</v>
      </c>
      <c r="I918" s="30">
        <v>351.86</v>
      </c>
      <c r="J918" s="30">
        <v>62.09</v>
      </c>
      <c r="K918" s="15">
        <v>0.43</v>
      </c>
      <c r="L918" s="15">
        <v>2</v>
      </c>
      <c r="M918" s="15" t="str">
        <f t="shared" si="28"/>
        <v>tiendas chedraui s.a. de c.v.</v>
      </c>
      <c r="N918" s="15" t="str">
        <f t="shared" si="29"/>
        <v>500000TIENDAS CHEDRAUI S.A. DE C.V.</v>
      </c>
    </row>
    <row r="919" spans="1:14" x14ac:dyDescent="0.2">
      <c r="A919" s="15">
        <v>30</v>
      </c>
      <c r="B919" s="15" t="s">
        <v>329</v>
      </c>
      <c r="C919" s="15">
        <v>5008</v>
      </c>
      <c r="D919" s="15">
        <v>500000</v>
      </c>
      <c r="E919" s="15" t="s">
        <v>467</v>
      </c>
      <c r="F919" s="15">
        <v>274021</v>
      </c>
      <c r="G919" s="15" t="s">
        <v>331</v>
      </c>
      <c r="H919" s="15">
        <v>3176.88</v>
      </c>
      <c r="I919" s="30">
        <v>351.86</v>
      </c>
      <c r="J919" s="30">
        <v>62.09</v>
      </c>
      <c r="K919" s="15">
        <v>1.95</v>
      </c>
      <c r="L919" s="15">
        <v>2</v>
      </c>
      <c r="M919" s="15" t="str">
        <f t="shared" si="28"/>
        <v>tiendas chedraui s.a. de c.v.</v>
      </c>
      <c r="N919" s="15" t="str">
        <f t="shared" si="29"/>
        <v>500000TIENDAS CHEDRAUI S.A. DE C.V.</v>
      </c>
    </row>
    <row r="920" spans="1:14" x14ac:dyDescent="0.2">
      <c r="A920" s="15">
        <v>30</v>
      </c>
      <c r="B920" s="15" t="s">
        <v>329</v>
      </c>
      <c r="C920" s="15">
        <v>5008</v>
      </c>
      <c r="D920" s="15">
        <v>500000</v>
      </c>
      <c r="E920" s="15" t="s">
        <v>467</v>
      </c>
      <c r="F920" s="15">
        <v>274216</v>
      </c>
      <c r="G920" s="15" t="s">
        <v>332</v>
      </c>
      <c r="H920" s="15">
        <v>25656.959999999999</v>
      </c>
      <c r="I920" s="30">
        <v>351.86</v>
      </c>
      <c r="J920" s="30">
        <v>62.09</v>
      </c>
      <c r="K920" s="15">
        <v>0.24</v>
      </c>
      <c r="L920" s="15">
        <v>2</v>
      </c>
      <c r="M920" s="15" t="str">
        <f t="shared" si="28"/>
        <v>tiendas chedraui s.a. de c.v.</v>
      </c>
      <c r="N920" s="15" t="str">
        <f t="shared" si="29"/>
        <v>500000TIENDAS CHEDRAUI S.A. DE C.V.</v>
      </c>
    </row>
    <row r="921" spans="1:14" x14ac:dyDescent="0.2">
      <c r="A921" s="15">
        <v>30</v>
      </c>
      <c r="B921" s="15" t="s">
        <v>329</v>
      </c>
      <c r="C921" s="15">
        <v>5008</v>
      </c>
      <c r="D921" s="15">
        <v>500000</v>
      </c>
      <c r="E921" s="15" t="s">
        <v>467</v>
      </c>
      <c r="F921" s="15">
        <v>274579</v>
      </c>
      <c r="G921" s="15" t="s">
        <v>331</v>
      </c>
      <c r="H921" s="15">
        <v>11519.57</v>
      </c>
      <c r="I921" s="30">
        <v>351.86</v>
      </c>
      <c r="J921" s="30">
        <v>62.09</v>
      </c>
      <c r="K921" s="15">
        <v>0.54</v>
      </c>
      <c r="L921" s="15">
        <v>2</v>
      </c>
      <c r="M921" s="15" t="str">
        <f t="shared" si="28"/>
        <v>tiendas chedraui s.a. de c.v.</v>
      </c>
      <c r="N921" s="15" t="str">
        <f t="shared" si="29"/>
        <v>500000TIENDAS CHEDRAUI S.A. DE C.V.</v>
      </c>
    </row>
    <row r="922" spans="1:14" x14ac:dyDescent="0.2">
      <c r="A922" s="15">
        <v>30</v>
      </c>
      <c r="B922" s="15" t="s">
        <v>329</v>
      </c>
      <c r="C922" s="15">
        <v>5008</v>
      </c>
      <c r="D922" s="15">
        <v>500000</v>
      </c>
      <c r="E922" s="15" t="s">
        <v>467</v>
      </c>
      <c r="F922" s="15">
        <v>274752</v>
      </c>
      <c r="G922" s="15" t="s">
        <v>331</v>
      </c>
      <c r="H922" s="15">
        <v>14950.68</v>
      </c>
      <c r="I922" s="30">
        <v>351.86</v>
      </c>
      <c r="J922" s="30">
        <v>62.09</v>
      </c>
      <c r="K922" s="15">
        <v>0.42</v>
      </c>
      <c r="L922" s="15">
        <v>2</v>
      </c>
      <c r="M922" s="15" t="str">
        <f t="shared" si="28"/>
        <v>tiendas chedraui s.a. de c.v.</v>
      </c>
      <c r="N922" s="15" t="str">
        <f t="shared" si="29"/>
        <v>500000TIENDAS CHEDRAUI S.A. DE C.V.</v>
      </c>
    </row>
    <row r="923" spans="1:14" x14ac:dyDescent="0.2">
      <c r="A923" s="15">
        <v>30</v>
      </c>
      <c r="B923" s="15" t="s">
        <v>329</v>
      </c>
      <c r="C923" s="15">
        <v>5008</v>
      </c>
      <c r="D923" s="15">
        <v>500000</v>
      </c>
      <c r="E923" s="15" t="s">
        <v>467</v>
      </c>
      <c r="F923" s="15">
        <v>274752</v>
      </c>
      <c r="G923" s="15" t="s">
        <v>332</v>
      </c>
      <c r="H923" s="15">
        <v>14950.68</v>
      </c>
      <c r="I923" s="30">
        <v>351.86</v>
      </c>
      <c r="J923" s="30">
        <v>62.09</v>
      </c>
      <c r="K923" s="15">
        <v>0.42</v>
      </c>
      <c r="L923" s="15">
        <v>2</v>
      </c>
      <c r="M923" s="15" t="str">
        <f t="shared" si="28"/>
        <v>tiendas chedraui s.a. de c.v.</v>
      </c>
      <c r="N923" s="15" t="str">
        <f t="shared" si="29"/>
        <v>500000TIENDAS CHEDRAUI S.A. DE C.V.</v>
      </c>
    </row>
    <row r="924" spans="1:14" x14ac:dyDescent="0.2">
      <c r="A924" s="15">
        <v>30</v>
      </c>
      <c r="B924" s="15" t="s">
        <v>329</v>
      </c>
      <c r="C924" s="15">
        <v>5008</v>
      </c>
      <c r="D924" s="15">
        <v>500000</v>
      </c>
      <c r="E924" s="15" t="s">
        <v>467</v>
      </c>
      <c r="F924" s="15">
        <v>275790</v>
      </c>
      <c r="G924" s="15" t="s">
        <v>332</v>
      </c>
      <c r="H924" s="15">
        <v>33602.92</v>
      </c>
      <c r="I924" s="30">
        <v>351.86</v>
      </c>
      <c r="J924" s="30">
        <v>62.09</v>
      </c>
      <c r="K924" s="15">
        <v>0.18</v>
      </c>
      <c r="L924" s="15">
        <v>2</v>
      </c>
      <c r="M924" s="15" t="str">
        <f t="shared" si="28"/>
        <v>tiendas chedraui s.a. de c.v.</v>
      </c>
      <c r="N924" s="15" t="str">
        <f t="shared" si="29"/>
        <v>500000TIENDAS CHEDRAUI S.A. DE C.V.</v>
      </c>
    </row>
    <row r="925" spans="1:14" x14ac:dyDescent="0.2">
      <c r="A925" s="15">
        <v>30</v>
      </c>
      <c r="B925" s="15" t="s">
        <v>329</v>
      </c>
      <c r="C925" s="15">
        <v>5008</v>
      </c>
      <c r="D925" s="15">
        <v>501000</v>
      </c>
      <c r="E925" s="15" t="s">
        <v>472</v>
      </c>
      <c r="F925" s="15">
        <v>274550</v>
      </c>
      <c r="G925" s="15" t="s">
        <v>105</v>
      </c>
      <c r="H925" s="15">
        <v>412.9</v>
      </c>
      <c r="I925" s="30">
        <v>359.04</v>
      </c>
      <c r="J925" s="30">
        <v>63.36</v>
      </c>
      <c r="K925" s="15">
        <v>15.35</v>
      </c>
      <c r="L925" s="15">
        <v>1</v>
      </c>
      <c r="M925" s="15" t="str">
        <f t="shared" si="28"/>
        <v>centros comerciales soriana</v>
      </c>
      <c r="N925" s="15" t="str">
        <f t="shared" si="29"/>
        <v>501000CENTROS COMERCIALES SORIANA</v>
      </c>
    </row>
    <row r="926" spans="1:14" x14ac:dyDescent="0.2">
      <c r="A926" s="15">
        <v>30</v>
      </c>
      <c r="B926" s="15" t="s">
        <v>329</v>
      </c>
      <c r="C926" s="15">
        <v>5008</v>
      </c>
      <c r="D926" s="15">
        <v>501000</v>
      </c>
      <c r="E926" s="15" t="s">
        <v>472</v>
      </c>
      <c r="F926" s="15">
        <v>274762</v>
      </c>
      <c r="G926" s="15" t="s">
        <v>105</v>
      </c>
      <c r="H926" s="15">
        <v>412.9</v>
      </c>
      <c r="I926" s="30">
        <v>359.04</v>
      </c>
      <c r="J926" s="30">
        <v>63.36</v>
      </c>
      <c r="K926" s="15">
        <v>15.35</v>
      </c>
      <c r="L926" s="15">
        <v>1</v>
      </c>
      <c r="M926" s="15" t="str">
        <f t="shared" si="28"/>
        <v>centros comerciales soriana</v>
      </c>
      <c r="N926" s="15" t="str">
        <f t="shared" si="29"/>
        <v>501000CENTROS COMERCIALES SORIANA</v>
      </c>
    </row>
    <row r="927" spans="1:14" x14ac:dyDescent="0.2">
      <c r="A927" s="15">
        <v>30</v>
      </c>
      <c r="B927" s="15" t="s">
        <v>329</v>
      </c>
      <c r="C927" s="15">
        <v>5008</v>
      </c>
      <c r="D927" s="15">
        <v>501000</v>
      </c>
      <c r="E927" s="15" t="s">
        <v>472</v>
      </c>
      <c r="F927" s="15">
        <v>275320</v>
      </c>
      <c r="G927" s="15" t="s">
        <v>105</v>
      </c>
      <c r="H927" s="15">
        <v>412.9</v>
      </c>
      <c r="I927" s="30">
        <v>359.04</v>
      </c>
      <c r="J927" s="30">
        <v>63.36</v>
      </c>
      <c r="K927" s="15">
        <v>15.35</v>
      </c>
      <c r="L927" s="15">
        <v>1</v>
      </c>
      <c r="M927" s="15" t="str">
        <f t="shared" si="28"/>
        <v>centros comerciales soriana</v>
      </c>
      <c r="N927" s="15" t="str">
        <f t="shared" si="29"/>
        <v>501000CENTROS COMERCIALES SORIANA</v>
      </c>
    </row>
    <row r="928" spans="1:14" x14ac:dyDescent="0.2">
      <c r="A928" s="15">
        <v>30</v>
      </c>
      <c r="B928" s="15" t="s">
        <v>329</v>
      </c>
      <c r="C928" s="15">
        <v>5008</v>
      </c>
      <c r="D928" s="15">
        <v>501000</v>
      </c>
      <c r="E928" s="15" t="s">
        <v>472</v>
      </c>
      <c r="F928" s="15">
        <v>275700</v>
      </c>
      <c r="G928" s="15" t="s">
        <v>105</v>
      </c>
      <c r="H928" s="15">
        <v>412.9</v>
      </c>
      <c r="I928" s="30">
        <v>359.04</v>
      </c>
      <c r="J928" s="30">
        <v>63.36</v>
      </c>
      <c r="K928" s="15">
        <v>15.35</v>
      </c>
      <c r="L928" s="15">
        <v>1</v>
      </c>
      <c r="M928" s="15" t="str">
        <f t="shared" si="28"/>
        <v>centros comerciales soriana</v>
      </c>
      <c r="N928" s="15" t="str">
        <f t="shared" si="29"/>
        <v>501000CENTROS COMERCIALES SORIANA</v>
      </c>
    </row>
    <row r="929" spans="1:14" x14ac:dyDescent="0.2">
      <c r="A929" s="15">
        <v>30</v>
      </c>
      <c r="B929" s="15" t="s">
        <v>329</v>
      </c>
      <c r="C929" s="15">
        <v>5008</v>
      </c>
      <c r="D929" s="15">
        <v>501000</v>
      </c>
      <c r="E929" s="15" t="s">
        <v>472</v>
      </c>
      <c r="F929" s="15">
        <v>275803</v>
      </c>
      <c r="G929" s="15" t="s">
        <v>105</v>
      </c>
      <c r="H929" s="15">
        <v>412.9</v>
      </c>
      <c r="I929" s="30">
        <v>359.04</v>
      </c>
      <c r="J929" s="30">
        <v>63.36</v>
      </c>
      <c r="K929" s="15">
        <v>15.35</v>
      </c>
      <c r="L929" s="15">
        <v>1</v>
      </c>
      <c r="M929" s="15" t="str">
        <f t="shared" si="28"/>
        <v>centros comerciales soriana</v>
      </c>
      <c r="N929" s="15" t="str">
        <f t="shared" si="29"/>
        <v>501000CENTROS COMERCIALES SORIANA</v>
      </c>
    </row>
    <row r="930" spans="1:14" x14ac:dyDescent="0.2">
      <c r="A930" s="15">
        <v>30</v>
      </c>
      <c r="B930" s="15" t="s">
        <v>329</v>
      </c>
      <c r="C930" s="15">
        <v>5008</v>
      </c>
      <c r="D930" s="15">
        <v>501000</v>
      </c>
      <c r="E930" s="15" t="s">
        <v>472</v>
      </c>
      <c r="F930" s="15">
        <v>275823</v>
      </c>
      <c r="G930" s="15" t="s">
        <v>105</v>
      </c>
      <c r="H930" s="15">
        <v>412.9</v>
      </c>
      <c r="I930" s="30">
        <v>359.04</v>
      </c>
      <c r="J930" s="30">
        <v>63.36</v>
      </c>
      <c r="K930" s="15">
        <v>15.35</v>
      </c>
      <c r="L930" s="15">
        <v>1</v>
      </c>
      <c r="M930" s="15" t="str">
        <f t="shared" si="28"/>
        <v>centros comerciales soriana</v>
      </c>
      <c r="N930" s="15" t="str">
        <f t="shared" si="29"/>
        <v>501000CENTROS COMERCIALES SORIANA</v>
      </c>
    </row>
    <row r="931" spans="1:14" x14ac:dyDescent="0.2">
      <c r="A931" s="15">
        <v>30</v>
      </c>
      <c r="B931" s="15" t="s">
        <v>329</v>
      </c>
      <c r="C931" s="15">
        <v>5008</v>
      </c>
      <c r="D931" s="15">
        <v>501000</v>
      </c>
      <c r="E931" s="15" t="s">
        <v>472</v>
      </c>
      <c r="F931" s="15">
        <v>275930</v>
      </c>
      <c r="G931" s="15" t="s">
        <v>105</v>
      </c>
      <c r="H931" s="15">
        <v>412.9</v>
      </c>
      <c r="I931" s="30">
        <v>359.04</v>
      </c>
      <c r="J931" s="30">
        <v>63.36</v>
      </c>
      <c r="K931" s="15">
        <v>15.35</v>
      </c>
      <c r="L931" s="15">
        <v>1</v>
      </c>
      <c r="M931" s="15" t="str">
        <f t="shared" si="28"/>
        <v>centros comerciales soriana</v>
      </c>
      <c r="N931" s="15" t="str">
        <f t="shared" si="29"/>
        <v>501000CENTROS COMERCIALES SORIANA</v>
      </c>
    </row>
    <row r="932" spans="1:14" x14ac:dyDescent="0.2">
      <c r="A932" s="15">
        <v>30</v>
      </c>
      <c r="B932" s="15" t="s">
        <v>329</v>
      </c>
      <c r="C932" s="15">
        <v>5008</v>
      </c>
      <c r="D932" s="15">
        <v>16004</v>
      </c>
      <c r="E932" s="15" t="s">
        <v>362</v>
      </c>
      <c r="F932" s="15">
        <v>274237</v>
      </c>
      <c r="G932" s="15" t="s">
        <v>331</v>
      </c>
      <c r="H932" s="15">
        <v>23165.599999999999</v>
      </c>
      <c r="I932" s="30">
        <v>359.86</v>
      </c>
      <c r="J932" s="30">
        <v>39.979999999999997</v>
      </c>
      <c r="K932" s="15">
        <v>0.17</v>
      </c>
      <c r="L932" s="15">
        <v>2</v>
      </c>
      <c r="M932" s="15" t="str">
        <f t="shared" si="28"/>
        <v>hernandez carrillo ismael j</v>
      </c>
      <c r="N932" s="15" t="str">
        <f t="shared" si="29"/>
        <v>16004HERNANDEZ CARRILLO ISMAEL J</v>
      </c>
    </row>
    <row r="933" spans="1:14" x14ac:dyDescent="0.2">
      <c r="A933" s="15">
        <v>30</v>
      </c>
      <c r="B933" s="15" t="s">
        <v>329</v>
      </c>
      <c r="C933" s="15">
        <v>5008</v>
      </c>
      <c r="D933" s="15">
        <v>16004</v>
      </c>
      <c r="E933" s="15" t="s">
        <v>362</v>
      </c>
      <c r="F933" s="15">
        <v>274237</v>
      </c>
      <c r="G933" s="15" t="s">
        <v>332</v>
      </c>
      <c r="H933" s="15">
        <v>23165.599999999999</v>
      </c>
      <c r="I933" s="30">
        <v>359.86</v>
      </c>
      <c r="J933" s="30">
        <v>39.979999999999997</v>
      </c>
      <c r="K933" s="15">
        <v>0.17</v>
      </c>
      <c r="L933" s="15">
        <v>2</v>
      </c>
      <c r="M933" s="15" t="str">
        <f t="shared" si="28"/>
        <v>hernandez carrillo ismael j</v>
      </c>
      <c r="N933" s="15" t="str">
        <f t="shared" si="29"/>
        <v>16004HERNANDEZ CARRILLO ISMAEL J</v>
      </c>
    </row>
    <row r="934" spans="1:14" x14ac:dyDescent="0.2">
      <c r="A934" s="15">
        <v>30</v>
      </c>
      <c r="B934" s="15" t="s">
        <v>329</v>
      </c>
      <c r="C934" s="15">
        <v>5008</v>
      </c>
      <c r="D934" s="15">
        <v>19116</v>
      </c>
      <c r="E934" s="15" t="s">
        <v>368</v>
      </c>
      <c r="F934" s="15">
        <v>276123</v>
      </c>
      <c r="G934" s="15" t="s">
        <v>331</v>
      </c>
      <c r="H934" s="15">
        <v>31891.37</v>
      </c>
      <c r="I934" s="30">
        <v>359.86</v>
      </c>
      <c r="J934" s="30">
        <v>39.979999999999997</v>
      </c>
      <c r="K934" s="15">
        <v>0.13</v>
      </c>
      <c r="L934" s="15">
        <v>2</v>
      </c>
      <c r="M934" s="15" t="str">
        <f t="shared" si="28"/>
        <v>hemsa s.a.de c.v.</v>
      </c>
      <c r="N934" s="15" t="str">
        <f t="shared" si="29"/>
        <v>19116HEMSA S.A.DE C.V.</v>
      </c>
    </row>
    <row r="935" spans="1:14" x14ac:dyDescent="0.2">
      <c r="A935" s="15">
        <v>30</v>
      </c>
      <c r="B935" s="15" t="s">
        <v>329</v>
      </c>
      <c r="C935" s="15">
        <v>5008</v>
      </c>
      <c r="D935" s="15">
        <v>19116</v>
      </c>
      <c r="E935" s="15" t="s">
        <v>368</v>
      </c>
      <c r="F935" s="15">
        <v>276123</v>
      </c>
      <c r="G935" s="15" t="s">
        <v>332</v>
      </c>
      <c r="H935" s="15">
        <v>31891.37</v>
      </c>
      <c r="I935" s="30">
        <v>359.86</v>
      </c>
      <c r="J935" s="30">
        <v>39.979999999999997</v>
      </c>
      <c r="K935" s="15">
        <v>0.13</v>
      </c>
      <c r="L935" s="15">
        <v>2</v>
      </c>
      <c r="M935" s="15" t="str">
        <f t="shared" si="28"/>
        <v>hemsa s.a.de c.v.</v>
      </c>
      <c r="N935" s="15" t="str">
        <f t="shared" si="29"/>
        <v>19116HEMSA S.A.DE C.V.</v>
      </c>
    </row>
    <row r="936" spans="1:14" x14ac:dyDescent="0.2">
      <c r="A936" s="15">
        <v>30</v>
      </c>
      <c r="B936" s="15" t="s">
        <v>329</v>
      </c>
      <c r="C936" s="15">
        <v>5008</v>
      </c>
      <c r="D936" s="15">
        <v>21016</v>
      </c>
      <c r="E936" s="15" t="s">
        <v>376</v>
      </c>
      <c r="F936" s="15">
        <v>274853</v>
      </c>
      <c r="G936" s="15" t="s">
        <v>331</v>
      </c>
      <c r="H936" s="15">
        <v>24363.49</v>
      </c>
      <c r="I936" s="30">
        <v>359.86</v>
      </c>
      <c r="J936" s="30">
        <v>39.979999999999997</v>
      </c>
      <c r="K936" s="15">
        <v>0.16</v>
      </c>
      <c r="L936" s="15">
        <v>2</v>
      </c>
      <c r="M936" s="15" t="str">
        <f t="shared" si="28"/>
        <v>proveedora de abarrotes</v>
      </c>
      <c r="N936" s="15" t="str">
        <f t="shared" si="29"/>
        <v>21016PROVEEDORA DE ABARROTES</v>
      </c>
    </row>
    <row r="937" spans="1:14" x14ac:dyDescent="0.2">
      <c r="A937" s="15">
        <v>30</v>
      </c>
      <c r="B937" s="15" t="s">
        <v>329</v>
      </c>
      <c r="C937" s="15">
        <v>5008</v>
      </c>
      <c r="D937" s="15">
        <v>21016</v>
      </c>
      <c r="E937" s="15" t="s">
        <v>376</v>
      </c>
      <c r="F937" s="15">
        <v>276585</v>
      </c>
      <c r="G937" s="15" t="s">
        <v>332</v>
      </c>
      <c r="H937" s="15">
        <v>3556.89</v>
      </c>
      <c r="I937" s="30">
        <v>359.86</v>
      </c>
      <c r="J937" s="30">
        <v>39.979999999999997</v>
      </c>
      <c r="K937" s="15">
        <v>1.1200000000000001</v>
      </c>
      <c r="L937" s="15">
        <v>2</v>
      </c>
      <c r="M937" s="15" t="str">
        <f t="shared" si="28"/>
        <v>proveedora de abarrotes</v>
      </c>
      <c r="N937" s="15" t="str">
        <f t="shared" si="29"/>
        <v>21016PROVEEDORA DE ABARROTES</v>
      </c>
    </row>
    <row r="938" spans="1:14" x14ac:dyDescent="0.2">
      <c r="A938" s="15">
        <v>30</v>
      </c>
      <c r="B938" s="15" t="s">
        <v>329</v>
      </c>
      <c r="C938" s="15">
        <v>5008</v>
      </c>
      <c r="D938" s="15">
        <v>28200</v>
      </c>
      <c r="E938" s="15" t="s">
        <v>387</v>
      </c>
      <c r="F938" s="15">
        <v>274043</v>
      </c>
      <c r="G938" s="15" t="s">
        <v>332</v>
      </c>
      <c r="H938" s="15">
        <v>21989.41</v>
      </c>
      <c r="I938" s="30">
        <v>359.86</v>
      </c>
      <c r="J938" s="30">
        <v>39.979999999999997</v>
      </c>
      <c r="K938" s="15">
        <v>0.18</v>
      </c>
      <c r="L938" s="15">
        <v>2</v>
      </c>
      <c r="M938" s="15" t="str">
        <f t="shared" si="28"/>
        <v>abarrotes s.a. de c.v.</v>
      </c>
      <c r="N938" s="15" t="str">
        <f t="shared" si="29"/>
        <v>28200ABARROTES S.A. DE C.V.</v>
      </c>
    </row>
    <row r="939" spans="1:14" x14ac:dyDescent="0.2">
      <c r="A939" s="15">
        <v>30</v>
      </c>
      <c r="B939" s="15" t="s">
        <v>329</v>
      </c>
      <c r="C939" s="15">
        <v>5008</v>
      </c>
      <c r="D939" s="15">
        <v>390000</v>
      </c>
      <c r="E939" s="15" t="s">
        <v>414</v>
      </c>
      <c r="F939" s="15">
        <v>274000</v>
      </c>
      <c r="G939" s="15" t="s">
        <v>331</v>
      </c>
      <c r="H939" s="15">
        <v>12807.08</v>
      </c>
      <c r="I939" s="30">
        <v>365.03</v>
      </c>
      <c r="J939" s="30">
        <v>91.26</v>
      </c>
      <c r="K939" s="15">
        <v>0.71</v>
      </c>
      <c r="L939" s="15">
        <v>2</v>
      </c>
      <c r="M939" s="15" t="str">
        <f t="shared" si="28"/>
        <v>comercial mexicana s.a.de c.v.</v>
      </c>
      <c r="N939" s="15" t="str">
        <f t="shared" si="29"/>
        <v>390000COMERCIAL MEXICANA S.A.DE C.V.</v>
      </c>
    </row>
    <row r="940" spans="1:14" x14ac:dyDescent="0.2">
      <c r="A940" s="15">
        <v>30</v>
      </c>
      <c r="B940" s="15" t="s">
        <v>329</v>
      </c>
      <c r="C940" s="15">
        <v>5008</v>
      </c>
      <c r="D940" s="15">
        <v>390000</v>
      </c>
      <c r="E940" s="15" t="s">
        <v>414</v>
      </c>
      <c r="F940" s="15">
        <v>274015</v>
      </c>
      <c r="G940" s="15" t="s">
        <v>331</v>
      </c>
      <c r="H940" s="15">
        <v>11479.69</v>
      </c>
      <c r="I940" s="30">
        <v>365.03</v>
      </c>
      <c r="J940" s="30">
        <v>91.26</v>
      </c>
      <c r="K940" s="15">
        <v>0.79</v>
      </c>
      <c r="L940" s="15">
        <v>2</v>
      </c>
      <c r="M940" s="15" t="str">
        <f t="shared" si="28"/>
        <v>comercial mexicana s.a.de c.v.</v>
      </c>
      <c r="N940" s="15" t="str">
        <f t="shared" si="29"/>
        <v>390000COMERCIAL MEXICANA S.A.DE C.V.</v>
      </c>
    </row>
    <row r="941" spans="1:14" x14ac:dyDescent="0.2">
      <c r="A941" s="15">
        <v>30</v>
      </c>
      <c r="B941" s="15" t="s">
        <v>329</v>
      </c>
      <c r="C941" s="15">
        <v>5008</v>
      </c>
      <c r="D941" s="15">
        <v>390000</v>
      </c>
      <c r="E941" s="15" t="s">
        <v>414</v>
      </c>
      <c r="F941" s="15">
        <v>274138</v>
      </c>
      <c r="G941" s="15" t="s">
        <v>331</v>
      </c>
      <c r="H941" s="15">
        <v>14793.4</v>
      </c>
      <c r="I941" s="30">
        <v>365.03</v>
      </c>
      <c r="J941" s="30">
        <v>91.26</v>
      </c>
      <c r="K941" s="15">
        <v>0.62</v>
      </c>
      <c r="L941" s="15">
        <v>2</v>
      </c>
      <c r="M941" s="15" t="str">
        <f t="shared" si="28"/>
        <v>comercial mexicana s.a.de c.v.</v>
      </c>
      <c r="N941" s="15" t="str">
        <f t="shared" si="29"/>
        <v>390000COMERCIAL MEXICANA S.A.DE C.V.</v>
      </c>
    </row>
    <row r="942" spans="1:14" x14ac:dyDescent="0.2">
      <c r="A942" s="15">
        <v>30</v>
      </c>
      <c r="B942" s="15" t="s">
        <v>329</v>
      </c>
      <c r="C942" s="15">
        <v>5008</v>
      </c>
      <c r="D942" s="15">
        <v>390000</v>
      </c>
      <c r="E942" s="15" t="s">
        <v>414</v>
      </c>
      <c r="F942" s="15">
        <v>274138</v>
      </c>
      <c r="G942" s="15" t="s">
        <v>332</v>
      </c>
      <c r="H942" s="15">
        <v>14793.4</v>
      </c>
      <c r="I942" s="30">
        <v>365.03</v>
      </c>
      <c r="J942" s="30">
        <v>91.26</v>
      </c>
      <c r="K942" s="15">
        <v>0.62</v>
      </c>
      <c r="L942" s="15">
        <v>2</v>
      </c>
      <c r="M942" s="15" t="str">
        <f t="shared" si="28"/>
        <v>comercial mexicana s.a.de c.v.</v>
      </c>
      <c r="N942" s="15" t="str">
        <f t="shared" si="29"/>
        <v>390000COMERCIAL MEXICANA S.A.DE C.V.</v>
      </c>
    </row>
    <row r="943" spans="1:14" x14ac:dyDescent="0.2">
      <c r="A943" s="15">
        <v>30</v>
      </c>
      <c r="B943" s="15" t="s">
        <v>329</v>
      </c>
      <c r="C943" s="15">
        <v>5008</v>
      </c>
      <c r="D943" s="15">
        <v>390000</v>
      </c>
      <c r="E943" s="15" t="s">
        <v>414</v>
      </c>
      <c r="F943" s="15">
        <v>274156</v>
      </c>
      <c r="G943" s="15" t="s">
        <v>331</v>
      </c>
      <c r="H943" s="15">
        <v>13856.45</v>
      </c>
      <c r="I943" s="30">
        <v>365.03</v>
      </c>
      <c r="J943" s="30">
        <v>91.26</v>
      </c>
      <c r="K943" s="15">
        <v>0.66</v>
      </c>
      <c r="L943" s="15">
        <v>2</v>
      </c>
      <c r="M943" s="15" t="str">
        <f t="shared" si="28"/>
        <v>comercial mexicana s.a.de c.v.</v>
      </c>
      <c r="N943" s="15" t="str">
        <f t="shared" si="29"/>
        <v>390000COMERCIAL MEXICANA S.A.DE C.V.</v>
      </c>
    </row>
    <row r="944" spans="1:14" x14ac:dyDescent="0.2">
      <c r="A944" s="15">
        <v>30</v>
      </c>
      <c r="B944" s="15" t="s">
        <v>329</v>
      </c>
      <c r="C944" s="15">
        <v>5008</v>
      </c>
      <c r="D944" s="15">
        <v>390000</v>
      </c>
      <c r="E944" s="15" t="s">
        <v>414</v>
      </c>
      <c r="F944" s="15">
        <v>274235</v>
      </c>
      <c r="G944" s="15" t="s">
        <v>332</v>
      </c>
      <c r="H944" s="15">
        <v>7869.34</v>
      </c>
      <c r="I944" s="30">
        <v>365.03</v>
      </c>
      <c r="J944" s="30">
        <v>91.26</v>
      </c>
      <c r="K944" s="15">
        <v>1.1599999999999999</v>
      </c>
      <c r="L944" s="15">
        <v>2</v>
      </c>
      <c r="M944" s="15" t="str">
        <f t="shared" si="28"/>
        <v>comercial mexicana s.a.de c.v.</v>
      </c>
      <c r="N944" s="15" t="str">
        <f t="shared" si="29"/>
        <v>390000COMERCIAL MEXICANA S.A.DE C.V.</v>
      </c>
    </row>
    <row r="945" spans="1:14" x14ac:dyDescent="0.2">
      <c r="A945" s="15">
        <v>30</v>
      </c>
      <c r="B945" s="15" t="s">
        <v>329</v>
      </c>
      <c r="C945" s="15">
        <v>5008</v>
      </c>
      <c r="D945" s="15">
        <v>390000</v>
      </c>
      <c r="E945" s="15" t="s">
        <v>414</v>
      </c>
      <c r="F945" s="15">
        <v>274818</v>
      </c>
      <c r="G945" s="15" t="s">
        <v>331</v>
      </c>
      <c r="H945" s="15">
        <v>7311.24</v>
      </c>
      <c r="I945" s="30">
        <v>365.03</v>
      </c>
      <c r="J945" s="30">
        <v>91.26</v>
      </c>
      <c r="K945" s="15">
        <v>1.25</v>
      </c>
      <c r="L945" s="15">
        <v>2</v>
      </c>
      <c r="M945" s="15" t="str">
        <f t="shared" si="28"/>
        <v>comercial mexicana s.a.de c.v.</v>
      </c>
      <c r="N945" s="15" t="str">
        <f t="shared" si="29"/>
        <v>390000COMERCIAL MEXICANA S.A.DE C.V.</v>
      </c>
    </row>
    <row r="946" spans="1:14" x14ac:dyDescent="0.2">
      <c r="A946" s="15">
        <v>30</v>
      </c>
      <c r="B946" s="15" t="s">
        <v>329</v>
      </c>
      <c r="C946" s="15">
        <v>5008</v>
      </c>
      <c r="D946" s="15">
        <v>390000</v>
      </c>
      <c r="E946" s="15" t="s">
        <v>414</v>
      </c>
      <c r="F946" s="15">
        <v>274854</v>
      </c>
      <c r="G946" s="15" t="s">
        <v>331</v>
      </c>
      <c r="H946" s="15">
        <v>25435.25</v>
      </c>
      <c r="I946" s="30">
        <v>365.03</v>
      </c>
      <c r="J946" s="30">
        <v>91.26</v>
      </c>
      <c r="K946" s="15">
        <v>0.36</v>
      </c>
      <c r="L946" s="15">
        <v>2</v>
      </c>
      <c r="M946" s="15" t="str">
        <f t="shared" si="28"/>
        <v>comercial mexicana s.a.de c.v.</v>
      </c>
      <c r="N946" s="15" t="str">
        <f t="shared" si="29"/>
        <v>390000COMERCIAL MEXICANA S.A.DE C.V.</v>
      </c>
    </row>
    <row r="947" spans="1:14" x14ac:dyDescent="0.2">
      <c r="A947" s="15">
        <v>30</v>
      </c>
      <c r="B947" s="15" t="s">
        <v>329</v>
      </c>
      <c r="C947" s="15">
        <v>5008</v>
      </c>
      <c r="D947" s="15">
        <v>393000</v>
      </c>
      <c r="E947" s="15" t="s">
        <v>414</v>
      </c>
      <c r="F947" s="15">
        <v>273963</v>
      </c>
      <c r="G947" s="15" t="s">
        <v>331</v>
      </c>
      <c r="H947" s="15">
        <v>6102.94</v>
      </c>
      <c r="I947" s="30">
        <v>365.03</v>
      </c>
      <c r="J947" s="30">
        <v>91.26</v>
      </c>
      <c r="K947" s="15">
        <v>1.5</v>
      </c>
      <c r="L947" s="15">
        <v>2</v>
      </c>
      <c r="M947" s="15" t="str">
        <f t="shared" si="28"/>
        <v>comercial mexicana s.a.de c.v.</v>
      </c>
      <c r="N947" s="15" t="str">
        <f t="shared" si="29"/>
        <v>393000COMERCIAL MEXICANA S.A.DE C.V.</v>
      </c>
    </row>
    <row r="948" spans="1:14" x14ac:dyDescent="0.2">
      <c r="A948" s="15">
        <v>30</v>
      </c>
      <c r="B948" s="15" t="s">
        <v>329</v>
      </c>
      <c r="C948" s="15">
        <v>5008</v>
      </c>
      <c r="D948" s="15">
        <v>393000</v>
      </c>
      <c r="E948" s="15" t="s">
        <v>414</v>
      </c>
      <c r="F948" s="15">
        <v>273963</v>
      </c>
      <c r="G948" s="15" t="s">
        <v>332</v>
      </c>
      <c r="H948" s="15">
        <v>6102.94</v>
      </c>
      <c r="I948" s="30">
        <v>365.03</v>
      </c>
      <c r="J948" s="30">
        <v>91.26</v>
      </c>
      <c r="K948" s="15">
        <v>1.5</v>
      </c>
      <c r="L948" s="15">
        <v>2</v>
      </c>
      <c r="M948" s="15" t="str">
        <f t="shared" si="28"/>
        <v>comercial mexicana s.a.de c.v.</v>
      </c>
      <c r="N948" s="15" t="str">
        <f t="shared" si="29"/>
        <v>393000COMERCIAL MEXICANA S.A.DE C.V.</v>
      </c>
    </row>
    <row r="949" spans="1:14" x14ac:dyDescent="0.2">
      <c r="A949" s="15">
        <v>30</v>
      </c>
      <c r="B949" s="15" t="s">
        <v>329</v>
      </c>
      <c r="C949" s="15">
        <v>5008</v>
      </c>
      <c r="D949" s="15">
        <v>388805</v>
      </c>
      <c r="E949" s="15" t="s">
        <v>409</v>
      </c>
      <c r="F949" s="15">
        <v>274388</v>
      </c>
      <c r="G949" s="15" t="s">
        <v>127</v>
      </c>
      <c r="H949" s="15">
        <v>2088.41</v>
      </c>
      <c r="I949" s="30">
        <v>369.81</v>
      </c>
      <c r="J949" s="30">
        <v>124.58</v>
      </c>
      <c r="K949" s="15">
        <v>5.97</v>
      </c>
      <c r="L949" s="15">
        <v>2</v>
      </c>
      <c r="M949" s="15" t="str">
        <f t="shared" si="28"/>
        <v>grandes superficies de mexico</v>
      </c>
      <c r="N949" s="15" t="str">
        <f t="shared" si="29"/>
        <v>388805GRANDES SUPERFICIES DE MEXICO</v>
      </c>
    </row>
    <row r="950" spans="1:14" x14ac:dyDescent="0.2">
      <c r="A950" s="15">
        <v>30</v>
      </c>
      <c r="B950" s="15" t="s">
        <v>329</v>
      </c>
      <c r="C950" s="15">
        <v>5008</v>
      </c>
      <c r="D950" s="15">
        <v>388000</v>
      </c>
      <c r="E950" s="15" t="s">
        <v>409</v>
      </c>
      <c r="F950" s="15">
        <v>277009</v>
      </c>
      <c r="G950" s="15" t="s">
        <v>410</v>
      </c>
      <c r="H950" s="15">
        <v>11576.05</v>
      </c>
      <c r="I950" s="30">
        <v>373.4</v>
      </c>
      <c r="J950" s="30">
        <v>65.89</v>
      </c>
      <c r="K950" s="15">
        <v>0.56999999999999995</v>
      </c>
      <c r="L950" s="15">
        <v>1</v>
      </c>
      <c r="M950" s="15" t="str">
        <f t="shared" si="28"/>
        <v>grandes superficies de mexico</v>
      </c>
      <c r="N950" s="15" t="str">
        <f t="shared" si="29"/>
        <v>388000GRANDES SUPERFICIES DE MEXICO</v>
      </c>
    </row>
    <row r="951" spans="1:14" x14ac:dyDescent="0.2">
      <c r="A951" s="15">
        <v>30</v>
      </c>
      <c r="B951" s="15" t="s">
        <v>329</v>
      </c>
      <c r="C951" s="15">
        <v>5008</v>
      </c>
      <c r="D951" s="15">
        <v>389000</v>
      </c>
      <c r="E951" s="15" t="s">
        <v>413</v>
      </c>
      <c r="F951" s="15">
        <v>275788</v>
      </c>
      <c r="G951" s="15" t="s">
        <v>410</v>
      </c>
      <c r="H951" s="15">
        <v>11949.39</v>
      </c>
      <c r="I951" s="30">
        <v>373.4</v>
      </c>
      <c r="J951" s="30">
        <v>65.89</v>
      </c>
      <c r="K951" s="15">
        <v>0.55000000000000004</v>
      </c>
      <c r="L951" s="15">
        <v>1</v>
      </c>
      <c r="M951" s="15" t="str">
        <f t="shared" si="28"/>
        <v>carrefour de mexico s.a. de</v>
      </c>
      <c r="N951" s="15" t="str">
        <f t="shared" si="29"/>
        <v>389000CARREFOUR DE MEXICO S.A. DE</v>
      </c>
    </row>
    <row r="952" spans="1:14" x14ac:dyDescent="0.2">
      <c r="A952" s="15">
        <v>30</v>
      </c>
      <c r="B952" s="15" t="s">
        <v>329</v>
      </c>
      <c r="C952" s="15">
        <v>5008</v>
      </c>
      <c r="D952" s="15">
        <v>14059</v>
      </c>
      <c r="E952" s="15" t="s">
        <v>359</v>
      </c>
      <c r="F952" s="15">
        <v>274795</v>
      </c>
      <c r="G952" s="15" t="s">
        <v>127</v>
      </c>
      <c r="H952" s="15">
        <v>15907.41</v>
      </c>
      <c r="I952" s="30">
        <v>378.21</v>
      </c>
      <c r="J952" s="30">
        <v>116.18</v>
      </c>
      <c r="K952" s="15">
        <v>0.73</v>
      </c>
      <c r="L952" s="15">
        <v>2</v>
      </c>
      <c r="M952" s="15" t="str">
        <f t="shared" si="28"/>
        <v>servicio pacifico de tequila</v>
      </c>
      <c r="N952" s="15" t="str">
        <f t="shared" si="29"/>
        <v>14059SERVICIO PACIFICO DE TEQUILA</v>
      </c>
    </row>
    <row r="953" spans="1:14" x14ac:dyDescent="0.2">
      <c r="A953" s="15">
        <v>30</v>
      </c>
      <c r="B953" s="15" t="s">
        <v>329</v>
      </c>
      <c r="C953" s="15">
        <v>5004</v>
      </c>
      <c r="D953" s="15">
        <v>13008</v>
      </c>
      <c r="E953" s="15" t="s">
        <v>330</v>
      </c>
      <c r="F953" s="15">
        <v>276046</v>
      </c>
      <c r="G953" s="15" t="s">
        <v>127</v>
      </c>
      <c r="H953" s="15">
        <v>25839.38</v>
      </c>
      <c r="I953" s="30">
        <v>378.22</v>
      </c>
      <c r="J953" s="30">
        <v>42.02</v>
      </c>
      <c r="K953" s="15">
        <v>0.16</v>
      </c>
      <c r="L953" s="15">
        <v>2</v>
      </c>
      <c r="M953" s="15" t="str">
        <f t="shared" si="28"/>
        <v>qualcan s.a. de c.v.</v>
      </c>
      <c r="N953" s="15" t="str">
        <f t="shared" si="29"/>
        <v>13008QUALCAN S.A. DE C.V.</v>
      </c>
    </row>
    <row r="954" spans="1:14" x14ac:dyDescent="0.2">
      <c r="A954" s="15">
        <v>30</v>
      </c>
      <c r="B954" s="15" t="s">
        <v>329</v>
      </c>
      <c r="C954" s="15">
        <v>5008</v>
      </c>
      <c r="D954" s="15">
        <v>16004</v>
      </c>
      <c r="E954" s="15" t="s">
        <v>362</v>
      </c>
      <c r="F954" s="15">
        <v>274237</v>
      </c>
      <c r="G954" s="15" t="s">
        <v>127</v>
      </c>
      <c r="H954" s="15">
        <v>23165.599999999999</v>
      </c>
      <c r="I954" s="30">
        <v>378.22</v>
      </c>
      <c r="J954" s="30">
        <v>42.02</v>
      </c>
      <c r="K954" s="15">
        <v>0.18</v>
      </c>
      <c r="L954" s="15">
        <v>2</v>
      </c>
      <c r="M954" s="15" t="str">
        <f t="shared" si="28"/>
        <v>hernandez carrillo ismael j</v>
      </c>
      <c r="N954" s="15" t="str">
        <f t="shared" si="29"/>
        <v>16004HERNANDEZ CARRILLO ISMAEL J</v>
      </c>
    </row>
    <row r="955" spans="1:14" x14ac:dyDescent="0.2">
      <c r="A955" s="15">
        <v>30</v>
      </c>
      <c r="B955" s="15" t="s">
        <v>329</v>
      </c>
      <c r="C955" s="15">
        <v>5008</v>
      </c>
      <c r="D955" s="15">
        <v>21016</v>
      </c>
      <c r="E955" s="15" t="s">
        <v>376</v>
      </c>
      <c r="F955" s="15">
        <v>274853</v>
      </c>
      <c r="G955" s="15" t="s">
        <v>127</v>
      </c>
      <c r="H955" s="15">
        <v>24363.49</v>
      </c>
      <c r="I955" s="30">
        <v>378.22</v>
      </c>
      <c r="J955" s="30">
        <v>42.02</v>
      </c>
      <c r="K955" s="15">
        <v>0.17</v>
      </c>
      <c r="L955" s="15">
        <v>2</v>
      </c>
      <c r="M955" s="15" t="str">
        <f t="shared" si="28"/>
        <v>proveedora de abarrotes</v>
      </c>
      <c r="N955" s="15" t="str">
        <f t="shared" si="29"/>
        <v>21016PROVEEDORA DE ABARROTES</v>
      </c>
    </row>
    <row r="956" spans="1:14" x14ac:dyDescent="0.2">
      <c r="A956" s="15">
        <v>30</v>
      </c>
      <c r="B956" s="15" t="s">
        <v>329</v>
      </c>
      <c r="C956" s="15">
        <v>5008</v>
      </c>
      <c r="D956" s="15">
        <v>501000</v>
      </c>
      <c r="E956" s="15" t="s">
        <v>472</v>
      </c>
      <c r="F956" s="15">
        <v>275636</v>
      </c>
      <c r="G956" s="15" t="s">
        <v>105</v>
      </c>
      <c r="H956" s="15">
        <v>9961.8799999999992</v>
      </c>
      <c r="I956" s="30">
        <v>380.46</v>
      </c>
      <c r="J956" s="30">
        <v>67.14</v>
      </c>
      <c r="K956" s="15">
        <v>0.67</v>
      </c>
      <c r="L956" s="15">
        <v>1</v>
      </c>
      <c r="M956" s="15" t="str">
        <f t="shared" si="28"/>
        <v>centros comerciales soriana</v>
      </c>
      <c r="N956" s="15" t="str">
        <f t="shared" si="29"/>
        <v>501000CENTROS COMERCIALES SORIANA</v>
      </c>
    </row>
    <row r="957" spans="1:14" x14ac:dyDescent="0.2">
      <c r="A957" s="15">
        <v>30</v>
      </c>
      <c r="B957" s="15" t="s">
        <v>329</v>
      </c>
      <c r="C957" s="15">
        <v>5008</v>
      </c>
      <c r="D957" s="15">
        <v>501000</v>
      </c>
      <c r="E957" s="15" t="s">
        <v>472</v>
      </c>
      <c r="F957" s="15">
        <v>275639</v>
      </c>
      <c r="G957" s="15" t="s">
        <v>105</v>
      </c>
      <c r="H957" s="15">
        <v>14949.61</v>
      </c>
      <c r="I957" s="30">
        <v>380.46</v>
      </c>
      <c r="J957" s="30">
        <v>67.14</v>
      </c>
      <c r="K957" s="15">
        <v>0.45</v>
      </c>
      <c r="L957" s="15">
        <v>1</v>
      </c>
      <c r="M957" s="15" t="str">
        <f t="shared" si="28"/>
        <v>centros comerciales soriana</v>
      </c>
      <c r="N957" s="15" t="str">
        <f t="shared" si="29"/>
        <v>501000CENTROS COMERCIALES SORIANA</v>
      </c>
    </row>
    <row r="958" spans="1:14" x14ac:dyDescent="0.2">
      <c r="A958" s="15">
        <v>30</v>
      </c>
      <c r="B958" s="15" t="s">
        <v>329</v>
      </c>
      <c r="C958" s="15">
        <v>5008</v>
      </c>
      <c r="D958" s="15">
        <v>501000</v>
      </c>
      <c r="E958" s="15" t="s">
        <v>472</v>
      </c>
      <c r="F958" s="15">
        <v>275648</v>
      </c>
      <c r="G958" s="15" t="s">
        <v>105</v>
      </c>
      <c r="H958" s="15">
        <v>4992.22</v>
      </c>
      <c r="I958" s="30">
        <v>380.46</v>
      </c>
      <c r="J958" s="30">
        <v>67.14</v>
      </c>
      <c r="K958" s="15">
        <v>1.34</v>
      </c>
      <c r="L958" s="15">
        <v>1</v>
      </c>
      <c r="M958" s="15" t="str">
        <f t="shared" si="28"/>
        <v>centros comerciales soriana</v>
      </c>
      <c r="N958" s="15" t="str">
        <f t="shared" si="29"/>
        <v>501000CENTROS COMERCIALES SORIANA</v>
      </c>
    </row>
    <row r="959" spans="1:14" x14ac:dyDescent="0.2">
      <c r="A959" s="15">
        <v>30</v>
      </c>
      <c r="B959" s="15" t="s">
        <v>329</v>
      </c>
      <c r="C959" s="15">
        <v>5008</v>
      </c>
      <c r="D959" s="15">
        <v>501000</v>
      </c>
      <c r="E959" s="15" t="s">
        <v>472</v>
      </c>
      <c r="F959" s="15">
        <v>275670</v>
      </c>
      <c r="G959" s="15" t="s">
        <v>105</v>
      </c>
      <c r="H959" s="15">
        <v>3145.09</v>
      </c>
      <c r="I959" s="30">
        <v>380.46</v>
      </c>
      <c r="J959" s="30">
        <v>67.14</v>
      </c>
      <c r="K959" s="15">
        <v>2.13</v>
      </c>
      <c r="L959" s="15">
        <v>1</v>
      </c>
      <c r="M959" s="15" t="str">
        <f t="shared" si="28"/>
        <v>centros comerciales soriana</v>
      </c>
      <c r="N959" s="15" t="str">
        <f t="shared" si="29"/>
        <v>501000CENTROS COMERCIALES SORIANA</v>
      </c>
    </row>
    <row r="960" spans="1:14" x14ac:dyDescent="0.2">
      <c r="A960" s="15">
        <v>30</v>
      </c>
      <c r="B960" s="15" t="s">
        <v>329</v>
      </c>
      <c r="C960" s="15">
        <v>5008</v>
      </c>
      <c r="D960" s="15">
        <v>501000</v>
      </c>
      <c r="E960" s="15" t="s">
        <v>472</v>
      </c>
      <c r="F960" s="15">
        <v>275672</v>
      </c>
      <c r="G960" s="15" t="s">
        <v>105</v>
      </c>
      <c r="H960" s="15">
        <v>12271.31</v>
      </c>
      <c r="I960" s="30">
        <v>380.46</v>
      </c>
      <c r="J960" s="30">
        <v>67.14</v>
      </c>
      <c r="K960" s="15">
        <v>0.55000000000000004</v>
      </c>
      <c r="L960" s="15">
        <v>1</v>
      </c>
      <c r="M960" s="15" t="str">
        <f t="shared" si="28"/>
        <v>centros comerciales soriana</v>
      </c>
      <c r="N960" s="15" t="str">
        <f t="shared" si="29"/>
        <v>501000CENTROS COMERCIALES SORIANA</v>
      </c>
    </row>
    <row r="961" spans="1:14" x14ac:dyDescent="0.2">
      <c r="A961" s="15">
        <v>30</v>
      </c>
      <c r="B961" s="15" t="s">
        <v>329</v>
      </c>
      <c r="C961" s="15">
        <v>5008</v>
      </c>
      <c r="D961" s="15">
        <v>501000</v>
      </c>
      <c r="E961" s="15" t="s">
        <v>472</v>
      </c>
      <c r="F961" s="15">
        <v>275691</v>
      </c>
      <c r="G961" s="15" t="s">
        <v>105</v>
      </c>
      <c r="H961" s="15">
        <v>12406.96</v>
      </c>
      <c r="I961" s="30">
        <v>380.46</v>
      </c>
      <c r="J961" s="30">
        <v>67.14</v>
      </c>
      <c r="K961" s="15">
        <v>0.54</v>
      </c>
      <c r="L961" s="15">
        <v>1</v>
      </c>
      <c r="M961" s="15" t="str">
        <f t="shared" si="28"/>
        <v>centros comerciales soriana</v>
      </c>
      <c r="N961" s="15" t="str">
        <f t="shared" si="29"/>
        <v>501000CENTROS COMERCIALES SORIANA</v>
      </c>
    </row>
    <row r="962" spans="1:14" x14ac:dyDescent="0.2">
      <c r="A962" s="15">
        <v>30</v>
      </c>
      <c r="B962" s="15" t="s">
        <v>329</v>
      </c>
      <c r="C962" s="15">
        <v>5008</v>
      </c>
      <c r="D962" s="15">
        <v>501000</v>
      </c>
      <c r="E962" s="15" t="s">
        <v>472</v>
      </c>
      <c r="F962" s="15">
        <v>275717</v>
      </c>
      <c r="G962" s="15" t="s">
        <v>105</v>
      </c>
      <c r="H962" s="15">
        <v>11245.55</v>
      </c>
      <c r="I962" s="30">
        <v>380.46</v>
      </c>
      <c r="J962" s="30">
        <v>67.14</v>
      </c>
      <c r="K962" s="15">
        <v>0.6</v>
      </c>
      <c r="L962" s="15">
        <v>1</v>
      </c>
      <c r="M962" s="15" t="str">
        <f t="shared" si="28"/>
        <v>centros comerciales soriana</v>
      </c>
      <c r="N962" s="15" t="str">
        <f t="shared" si="29"/>
        <v>501000CENTROS COMERCIALES SORIANA</v>
      </c>
    </row>
    <row r="963" spans="1:14" x14ac:dyDescent="0.2">
      <c r="A963" s="15">
        <v>30</v>
      </c>
      <c r="B963" s="15" t="s">
        <v>329</v>
      </c>
      <c r="C963" s="15">
        <v>5008</v>
      </c>
      <c r="D963" s="15">
        <v>501000</v>
      </c>
      <c r="E963" s="15" t="s">
        <v>472</v>
      </c>
      <c r="F963" s="15">
        <v>275727</v>
      </c>
      <c r="G963" s="15" t="s">
        <v>105</v>
      </c>
      <c r="H963" s="15">
        <v>17185.07</v>
      </c>
      <c r="I963" s="30">
        <v>380.46</v>
      </c>
      <c r="J963" s="30">
        <v>67.14</v>
      </c>
      <c r="K963" s="15">
        <v>0.39</v>
      </c>
      <c r="L963" s="15">
        <v>1</v>
      </c>
      <c r="M963" s="15" t="str">
        <f t="shared" si="28"/>
        <v>centros comerciales soriana</v>
      </c>
      <c r="N963" s="15" t="str">
        <f t="shared" si="29"/>
        <v>501000CENTROS COMERCIALES SORIANA</v>
      </c>
    </row>
    <row r="964" spans="1:14" x14ac:dyDescent="0.2">
      <c r="A964" s="15">
        <v>30</v>
      </c>
      <c r="B964" s="15" t="s">
        <v>329</v>
      </c>
      <c r="C964" s="15">
        <v>5008</v>
      </c>
      <c r="D964" s="15">
        <v>501000</v>
      </c>
      <c r="E964" s="15" t="s">
        <v>472</v>
      </c>
      <c r="F964" s="15">
        <v>275728</v>
      </c>
      <c r="G964" s="15" t="s">
        <v>105</v>
      </c>
      <c r="H964" s="15">
        <v>9018.65</v>
      </c>
      <c r="I964" s="30">
        <v>380.46</v>
      </c>
      <c r="J964" s="30">
        <v>67.14</v>
      </c>
      <c r="K964" s="15">
        <v>0.74</v>
      </c>
      <c r="L964" s="15">
        <v>1</v>
      </c>
      <c r="M964" s="15" t="str">
        <f t="shared" si="28"/>
        <v>centros comerciales soriana</v>
      </c>
      <c r="N964" s="15" t="str">
        <f t="shared" si="29"/>
        <v>501000CENTROS COMERCIALES SORIANA</v>
      </c>
    </row>
    <row r="965" spans="1:14" x14ac:dyDescent="0.2">
      <c r="A965" s="15">
        <v>30</v>
      </c>
      <c r="B965" s="15" t="s">
        <v>329</v>
      </c>
      <c r="C965" s="15">
        <v>5008</v>
      </c>
      <c r="D965" s="15">
        <v>501000</v>
      </c>
      <c r="E965" s="15" t="s">
        <v>472</v>
      </c>
      <c r="F965" s="15">
        <v>275730</v>
      </c>
      <c r="G965" s="15" t="s">
        <v>105</v>
      </c>
      <c r="H965" s="15">
        <v>4537.51</v>
      </c>
      <c r="I965" s="30">
        <v>380.46</v>
      </c>
      <c r="J965" s="30">
        <v>67.14</v>
      </c>
      <c r="K965" s="15">
        <v>1.48</v>
      </c>
      <c r="L965" s="15">
        <v>1</v>
      </c>
      <c r="M965" s="15" t="str">
        <f t="shared" si="28"/>
        <v>centros comerciales soriana</v>
      </c>
      <c r="N965" s="15" t="str">
        <f t="shared" si="29"/>
        <v>501000CENTROS COMERCIALES SORIANA</v>
      </c>
    </row>
    <row r="966" spans="1:14" x14ac:dyDescent="0.2">
      <c r="A966" s="15">
        <v>30</v>
      </c>
      <c r="B966" s="15" t="s">
        <v>329</v>
      </c>
      <c r="C966" s="15">
        <v>5008</v>
      </c>
      <c r="D966" s="15">
        <v>501000</v>
      </c>
      <c r="E966" s="15" t="s">
        <v>472</v>
      </c>
      <c r="F966" s="15">
        <v>275763</v>
      </c>
      <c r="G966" s="15" t="s">
        <v>105</v>
      </c>
      <c r="H966" s="15">
        <v>2502.0100000000002</v>
      </c>
      <c r="I966" s="30">
        <v>380.46</v>
      </c>
      <c r="J966" s="30">
        <v>67.14</v>
      </c>
      <c r="K966" s="15">
        <v>2.68</v>
      </c>
      <c r="L966" s="15">
        <v>1</v>
      </c>
      <c r="M966" s="15" t="str">
        <f t="shared" si="28"/>
        <v>centros comerciales soriana</v>
      </c>
      <c r="N966" s="15" t="str">
        <f t="shared" si="29"/>
        <v>501000CENTROS COMERCIALES SORIANA</v>
      </c>
    </row>
    <row r="967" spans="1:14" x14ac:dyDescent="0.2">
      <c r="A967" s="15">
        <v>30</v>
      </c>
      <c r="B967" s="15" t="s">
        <v>329</v>
      </c>
      <c r="C967" s="15">
        <v>5008</v>
      </c>
      <c r="D967" s="15">
        <v>501000</v>
      </c>
      <c r="E967" s="15" t="s">
        <v>472</v>
      </c>
      <c r="F967" s="15">
        <v>275765</v>
      </c>
      <c r="G967" s="15" t="s">
        <v>105</v>
      </c>
      <c r="H967" s="15">
        <v>1566.37</v>
      </c>
      <c r="I967" s="30">
        <v>380.46</v>
      </c>
      <c r="J967" s="30">
        <v>67.14</v>
      </c>
      <c r="K967" s="15">
        <v>4.29</v>
      </c>
      <c r="L967" s="15">
        <v>1</v>
      </c>
      <c r="M967" s="15" t="str">
        <f t="shared" si="28"/>
        <v>centros comerciales soriana</v>
      </c>
      <c r="N967" s="15" t="str">
        <f t="shared" si="29"/>
        <v>501000CENTROS COMERCIALES SORIANA</v>
      </c>
    </row>
    <row r="968" spans="1:14" x14ac:dyDescent="0.2">
      <c r="A968" s="15">
        <v>30</v>
      </c>
      <c r="B968" s="15" t="s">
        <v>329</v>
      </c>
      <c r="C968" s="15">
        <v>5008</v>
      </c>
      <c r="D968" s="15">
        <v>501000</v>
      </c>
      <c r="E968" s="15" t="s">
        <v>472</v>
      </c>
      <c r="F968" s="15">
        <v>275866</v>
      </c>
      <c r="G968" s="15" t="s">
        <v>105</v>
      </c>
      <c r="H968" s="15">
        <v>5885.36</v>
      </c>
      <c r="I968" s="30">
        <v>380.46</v>
      </c>
      <c r="J968" s="30">
        <v>67.14</v>
      </c>
      <c r="K968" s="15">
        <v>1.1399999999999999</v>
      </c>
      <c r="L968" s="15">
        <v>1</v>
      </c>
      <c r="M968" s="15" t="str">
        <f t="shared" si="28"/>
        <v>centros comerciales soriana</v>
      </c>
      <c r="N968" s="15" t="str">
        <f t="shared" si="29"/>
        <v>501000CENTROS COMERCIALES SORIANA</v>
      </c>
    </row>
    <row r="969" spans="1:14" x14ac:dyDescent="0.2">
      <c r="A969" s="15">
        <v>30</v>
      </c>
      <c r="B969" s="15" t="s">
        <v>329</v>
      </c>
      <c r="C969" s="15">
        <v>5008</v>
      </c>
      <c r="D969" s="15">
        <v>501000</v>
      </c>
      <c r="E969" s="15" t="s">
        <v>472</v>
      </c>
      <c r="F969" s="15">
        <v>275868</v>
      </c>
      <c r="G969" s="15" t="s">
        <v>105</v>
      </c>
      <c r="H969" s="15">
        <v>8365.91</v>
      </c>
      <c r="I969" s="30">
        <v>380.46</v>
      </c>
      <c r="J969" s="30">
        <v>67.14</v>
      </c>
      <c r="K969" s="15">
        <v>0.8</v>
      </c>
      <c r="L969" s="15">
        <v>1</v>
      </c>
      <c r="M969" s="15" t="str">
        <f t="shared" si="28"/>
        <v>centros comerciales soriana</v>
      </c>
      <c r="N969" s="15" t="str">
        <f t="shared" si="29"/>
        <v>501000CENTROS COMERCIALES SORIANA</v>
      </c>
    </row>
    <row r="970" spans="1:14" x14ac:dyDescent="0.2">
      <c r="A970" s="15">
        <v>30</v>
      </c>
      <c r="B970" s="15" t="s">
        <v>329</v>
      </c>
      <c r="C970" s="15">
        <v>5008</v>
      </c>
      <c r="D970" s="15">
        <v>501000</v>
      </c>
      <c r="E970" s="15" t="s">
        <v>472</v>
      </c>
      <c r="F970" s="15">
        <v>275888</v>
      </c>
      <c r="G970" s="15" t="s">
        <v>105</v>
      </c>
      <c r="H970" s="15">
        <v>2417.14</v>
      </c>
      <c r="I970" s="30">
        <v>380.46</v>
      </c>
      <c r="J970" s="30">
        <v>67.14</v>
      </c>
      <c r="K970" s="15">
        <v>2.78</v>
      </c>
      <c r="L970" s="15">
        <v>1</v>
      </c>
      <c r="M970" s="15" t="str">
        <f t="shared" ref="M970:M1033" si="30">LOWER(E970)</f>
        <v>centros comerciales soriana</v>
      </c>
      <c r="N970" s="15" t="str">
        <f t="shared" ref="N970:N1033" si="31">_xlfn.CONCAT(D970, E970)</f>
        <v>501000CENTROS COMERCIALES SORIANA</v>
      </c>
    </row>
    <row r="971" spans="1:14" x14ac:dyDescent="0.2">
      <c r="A971" s="15">
        <v>30</v>
      </c>
      <c r="B971" s="15" t="s">
        <v>329</v>
      </c>
      <c r="C971" s="15">
        <v>5008</v>
      </c>
      <c r="D971" s="15">
        <v>501000</v>
      </c>
      <c r="E971" s="15" t="s">
        <v>472</v>
      </c>
      <c r="F971" s="15">
        <v>275900</v>
      </c>
      <c r="G971" s="15" t="s">
        <v>105</v>
      </c>
      <c r="H971" s="15">
        <v>8051.68</v>
      </c>
      <c r="I971" s="30">
        <v>380.46</v>
      </c>
      <c r="J971" s="30">
        <v>67.14</v>
      </c>
      <c r="K971" s="15">
        <v>0.83</v>
      </c>
      <c r="L971" s="15">
        <v>1</v>
      </c>
      <c r="M971" s="15" t="str">
        <f t="shared" si="30"/>
        <v>centros comerciales soriana</v>
      </c>
      <c r="N971" s="15" t="str">
        <f t="shared" si="31"/>
        <v>501000CENTROS COMERCIALES SORIANA</v>
      </c>
    </row>
    <row r="972" spans="1:14" x14ac:dyDescent="0.2">
      <c r="A972" s="15">
        <v>30</v>
      </c>
      <c r="B972" s="15" t="s">
        <v>329</v>
      </c>
      <c r="C972" s="15">
        <v>5008</v>
      </c>
      <c r="D972" s="15">
        <v>501000</v>
      </c>
      <c r="E972" s="15" t="s">
        <v>472</v>
      </c>
      <c r="F972" s="15">
        <v>275913</v>
      </c>
      <c r="G972" s="15" t="s">
        <v>105</v>
      </c>
      <c r="H972" s="15">
        <v>8759.48</v>
      </c>
      <c r="I972" s="30">
        <v>380.46</v>
      </c>
      <c r="J972" s="30">
        <v>67.14</v>
      </c>
      <c r="K972" s="15">
        <v>0.77</v>
      </c>
      <c r="L972" s="15">
        <v>1</v>
      </c>
      <c r="M972" s="15" t="str">
        <f t="shared" si="30"/>
        <v>centros comerciales soriana</v>
      </c>
      <c r="N972" s="15" t="str">
        <f t="shared" si="31"/>
        <v>501000CENTROS COMERCIALES SORIANA</v>
      </c>
    </row>
    <row r="973" spans="1:14" x14ac:dyDescent="0.2">
      <c r="A973" s="15">
        <v>30</v>
      </c>
      <c r="B973" s="15" t="s">
        <v>329</v>
      </c>
      <c r="C973" s="15">
        <v>5008</v>
      </c>
      <c r="D973" s="15">
        <v>501000</v>
      </c>
      <c r="E973" s="15" t="s">
        <v>472</v>
      </c>
      <c r="F973" s="15">
        <v>276505</v>
      </c>
      <c r="G973" s="15" t="s">
        <v>105</v>
      </c>
      <c r="H973" s="15">
        <v>18746.13</v>
      </c>
      <c r="I973" s="30">
        <v>380.46</v>
      </c>
      <c r="J973" s="30">
        <v>67.14</v>
      </c>
      <c r="K973" s="15">
        <v>0.36</v>
      </c>
      <c r="L973" s="15">
        <v>1</v>
      </c>
      <c r="M973" s="15" t="str">
        <f t="shared" si="30"/>
        <v>centros comerciales soriana</v>
      </c>
      <c r="N973" s="15" t="str">
        <f t="shared" si="31"/>
        <v>501000CENTROS COMERCIALES SORIANA</v>
      </c>
    </row>
    <row r="974" spans="1:14" x14ac:dyDescent="0.2">
      <c r="A974" s="15">
        <v>30</v>
      </c>
      <c r="B974" s="15" t="s">
        <v>329</v>
      </c>
      <c r="C974" s="15">
        <v>5008</v>
      </c>
      <c r="D974" s="15">
        <v>501000</v>
      </c>
      <c r="E974" s="15" t="s">
        <v>472</v>
      </c>
      <c r="F974" s="15">
        <v>276929</v>
      </c>
      <c r="G974" s="15" t="s">
        <v>105</v>
      </c>
      <c r="H974" s="15">
        <v>437.53</v>
      </c>
      <c r="I974" s="30">
        <v>380.46</v>
      </c>
      <c r="J974" s="30">
        <v>67.14</v>
      </c>
      <c r="K974" s="15">
        <v>15.35</v>
      </c>
      <c r="L974" s="15">
        <v>1</v>
      </c>
      <c r="M974" s="15" t="str">
        <f t="shared" si="30"/>
        <v>centros comerciales soriana</v>
      </c>
      <c r="N974" s="15" t="str">
        <f t="shared" si="31"/>
        <v>501000CENTROS COMERCIALES SORIANA</v>
      </c>
    </row>
    <row r="975" spans="1:14" x14ac:dyDescent="0.2">
      <c r="A975" s="15">
        <v>30</v>
      </c>
      <c r="B975" s="15" t="s">
        <v>329</v>
      </c>
      <c r="C975" s="15">
        <v>5008</v>
      </c>
      <c r="D975" s="15">
        <v>501000</v>
      </c>
      <c r="E975" s="15" t="s">
        <v>472</v>
      </c>
      <c r="F975" s="15">
        <v>277022</v>
      </c>
      <c r="G975" s="15" t="s">
        <v>105</v>
      </c>
      <c r="H975" s="15">
        <v>5346.05</v>
      </c>
      <c r="I975" s="30">
        <v>380.46</v>
      </c>
      <c r="J975" s="30">
        <v>67.14</v>
      </c>
      <c r="K975" s="15">
        <v>1.26</v>
      </c>
      <c r="L975" s="15">
        <v>1</v>
      </c>
      <c r="M975" s="15" t="str">
        <f t="shared" si="30"/>
        <v>centros comerciales soriana</v>
      </c>
      <c r="N975" s="15" t="str">
        <f t="shared" si="31"/>
        <v>501000CENTROS COMERCIALES SORIANA</v>
      </c>
    </row>
    <row r="976" spans="1:14" x14ac:dyDescent="0.2">
      <c r="A976" s="15">
        <v>30</v>
      </c>
      <c r="B976" s="15" t="s">
        <v>329</v>
      </c>
      <c r="C976" s="15">
        <v>5008</v>
      </c>
      <c r="D976" s="15">
        <v>501000</v>
      </c>
      <c r="E976" s="15" t="s">
        <v>472</v>
      </c>
      <c r="F976" s="15">
        <v>277602</v>
      </c>
      <c r="G976" s="15" t="s">
        <v>105</v>
      </c>
      <c r="H976" s="15">
        <v>13283.4</v>
      </c>
      <c r="I976" s="30">
        <v>380.46</v>
      </c>
      <c r="J976" s="30">
        <v>67.14</v>
      </c>
      <c r="K976" s="15">
        <v>0.51</v>
      </c>
      <c r="L976" s="15">
        <v>1</v>
      </c>
      <c r="M976" s="15" t="str">
        <f t="shared" si="30"/>
        <v>centros comerciales soriana</v>
      </c>
      <c r="N976" s="15" t="str">
        <f t="shared" si="31"/>
        <v>501000CENTROS COMERCIALES SORIANA</v>
      </c>
    </row>
    <row r="977" spans="1:14" x14ac:dyDescent="0.2">
      <c r="A977" s="15">
        <v>30</v>
      </c>
      <c r="B977" s="15" t="s">
        <v>329</v>
      </c>
      <c r="C977" s="15">
        <v>5008</v>
      </c>
      <c r="D977" s="15">
        <v>501000</v>
      </c>
      <c r="E977" s="15" t="s">
        <v>472</v>
      </c>
      <c r="F977" s="15">
        <v>277657</v>
      </c>
      <c r="G977" s="15" t="s">
        <v>105</v>
      </c>
      <c r="H977" s="15">
        <v>14933.88</v>
      </c>
      <c r="I977" s="30">
        <v>380.46</v>
      </c>
      <c r="J977" s="30">
        <v>67.14</v>
      </c>
      <c r="K977" s="15">
        <v>0.45</v>
      </c>
      <c r="L977" s="15">
        <v>1</v>
      </c>
      <c r="M977" s="15" t="str">
        <f t="shared" si="30"/>
        <v>centros comerciales soriana</v>
      </c>
      <c r="N977" s="15" t="str">
        <f t="shared" si="31"/>
        <v>501000CENTROS COMERCIALES SORIANA</v>
      </c>
    </row>
    <row r="978" spans="1:14" x14ac:dyDescent="0.2">
      <c r="A978" s="15">
        <v>30</v>
      </c>
      <c r="B978" s="15" t="s">
        <v>329</v>
      </c>
      <c r="C978" s="15">
        <v>5008</v>
      </c>
      <c r="D978" s="15">
        <v>501000</v>
      </c>
      <c r="E978" s="15" t="s">
        <v>472</v>
      </c>
      <c r="F978" s="15">
        <v>277675</v>
      </c>
      <c r="G978" s="15" t="s">
        <v>105</v>
      </c>
      <c r="H978" s="15">
        <v>6446.46</v>
      </c>
      <c r="I978" s="30">
        <v>380.46</v>
      </c>
      <c r="J978" s="30">
        <v>67.14</v>
      </c>
      <c r="K978" s="15">
        <v>1.04</v>
      </c>
      <c r="L978" s="15">
        <v>1</v>
      </c>
      <c r="M978" s="15" t="str">
        <f t="shared" si="30"/>
        <v>centros comerciales soriana</v>
      </c>
      <c r="N978" s="15" t="str">
        <f t="shared" si="31"/>
        <v>501000CENTROS COMERCIALES SORIANA</v>
      </c>
    </row>
    <row r="979" spans="1:14" x14ac:dyDescent="0.2">
      <c r="A979" s="15">
        <v>30</v>
      </c>
      <c r="B979" s="15" t="s">
        <v>329</v>
      </c>
      <c r="C979" s="15">
        <v>5008</v>
      </c>
      <c r="D979" s="15">
        <v>501000</v>
      </c>
      <c r="E979" s="15" t="s">
        <v>472</v>
      </c>
      <c r="F979" s="15">
        <v>277679</v>
      </c>
      <c r="G979" s="15" t="s">
        <v>105</v>
      </c>
      <c r="H979" s="15">
        <v>8903</v>
      </c>
      <c r="I979" s="30">
        <v>380.46</v>
      </c>
      <c r="J979" s="30">
        <v>67.14</v>
      </c>
      <c r="K979" s="15">
        <v>0.75</v>
      </c>
      <c r="L979" s="15">
        <v>1</v>
      </c>
      <c r="M979" s="15" t="str">
        <f t="shared" si="30"/>
        <v>centros comerciales soriana</v>
      </c>
      <c r="N979" s="15" t="str">
        <f t="shared" si="31"/>
        <v>501000CENTROS COMERCIALES SORIANA</v>
      </c>
    </row>
    <row r="980" spans="1:14" x14ac:dyDescent="0.2">
      <c r="A980" s="15">
        <v>30</v>
      </c>
      <c r="B980" s="15" t="s">
        <v>329</v>
      </c>
      <c r="C980" s="15">
        <v>5008</v>
      </c>
      <c r="D980" s="15">
        <v>501000</v>
      </c>
      <c r="E980" s="15" t="s">
        <v>472</v>
      </c>
      <c r="F980" s="15">
        <v>277792</v>
      </c>
      <c r="G980" s="15" t="s">
        <v>105</v>
      </c>
      <c r="H980" s="15">
        <v>6445.64</v>
      </c>
      <c r="I980" s="30">
        <v>380.46</v>
      </c>
      <c r="J980" s="30">
        <v>67.14</v>
      </c>
      <c r="K980" s="15">
        <v>1.04</v>
      </c>
      <c r="L980" s="15">
        <v>1</v>
      </c>
      <c r="M980" s="15" t="str">
        <f t="shared" si="30"/>
        <v>centros comerciales soriana</v>
      </c>
      <c r="N980" s="15" t="str">
        <f t="shared" si="31"/>
        <v>501000CENTROS COMERCIALES SORIANA</v>
      </c>
    </row>
    <row r="981" spans="1:14" x14ac:dyDescent="0.2">
      <c r="A981" s="15">
        <v>30</v>
      </c>
      <c r="B981" s="15" t="s">
        <v>329</v>
      </c>
      <c r="C981" s="15">
        <v>5008</v>
      </c>
      <c r="D981" s="15">
        <v>501000</v>
      </c>
      <c r="E981" s="15" t="s">
        <v>472</v>
      </c>
      <c r="F981" s="15">
        <v>277892</v>
      </c>
      <c r="G981" s="15" t="s">
        <v>105</v>
      </c>
      <c r="H981" s="15">
        <v>22542.09</v>
      </c>
      <c r="I981" s="30">
        <v>380.46</v>
      </c>
      <c r="J981" s="30">
        <v>67.14</v>
      </c>
      <c r="K981" s="15">
        <v>0.3</v>
      </c>
      <c r="L981" s="15">
        <v>1</v>
      </c>
      <c r="M981" s="15" t="str">
        <f t="shared" si="30"/>
        <v>centros comerciales soriana</v>
      </c>
      <c r="N981" s="15" t="str">
        <f t="shared" si="31"/>
        <v>501000CENTROS COMERCIALES SORIANA</v>
      </c>
    </row>
    <row r="982" spans="1:14" x14ac:dyDescent="0.2">
      <c r="A982" s="15">
        <v>30</v>
      </c>
      <c r="B982" s="15" t="s">
        <v>329</v>
      </c>
      <c r="C982" s="15">
        <v>5008</v>
      </c>
      <c r="D982" s="15">
        <v>501000</v>
      </c>
      <c r="E982" s="15" t="s">
        <v>472</v>
      </c>
      <c r="F982" s="15">
        <v>277900</v>
      </c>
      <c r="G982" s="15" t="s">
        <v>105</v>
      </c>
      <c r="H982" s="15">
        <v>8577.0499999999993</v>
      </c>
      <c r="I982" s="30">
        <v>380.46</v>
      </c>
      <c r="J982" s="30">
        <v>67.14</v>
      </c>
      <c r="K982" s="15">
        <v>0.78</v>
      </c>
      <c r="L982" s="15">
        <v>1</v>
      </c>
      <c r="M982" s="15" t="str">
        <f t="shared" si="30"/>
        <v>centros comerciales soriana</v>
      </c>
      <c r="N982" s="15" t="str">
        <f t="shared" si="31"/>
        <v>501000CENTROS COMERCIALES SORIANA</v>
      </c>
    </row>
    <row r="983" spans="1:14" x14ac:dyDescent="0.2">
      <c r="A983" s="15">
        <v>30</v>
      </c>
      <c r="B983" s="15" t="s">
        <v>329</v>
      </c>
      <c r="C983" s="15">
        <v>5008</v>
      </c>
      <c r="D983" s="15">
        <v>501000</v>
      </c>
      <c r="E983" s="15" t="s">
        <v>472</v>
      </c>
      <c r="F983" s="15">
        <v>277902</v>
      </c>
      <c r="G983" s="15" t="s">
        <v>105</v>
      </c>
      <c r="H983" s="15">
        <v>10920.15</v>
      </c>
      <c r="I983" s="30">
        <v>380.46</v>
      </c>
      <c r="J983" s="30">
        <v>67.14</v>
      </c>
      <c r="K983" s="15">
        <v>0.61</v>
      </c>
      <c r="L983" s="15">
        <v>1</v>
      </c>
      <c r="M983" s="15" t="str">
        <f t="shared" si="30"/>
        <v>centros comerciales soriana</v>
      </c>
      <c r="N983" s="15" t="str">
        <f t="shared" si="31"/>
        <v>501000CENTROS COMERCIALES SORIANA</v>
      </c>
    </row>
    <row r="984" spans="1:14" x14ac:dyDescent="0.2">
      <c r="A984" s="15">
        <v>30</v>
      </c>
      <c r="B984" s="15" t="s">
        <v>329</v>
      </c>
      <c r="C984" s="15">
        <v>5008</v>
      </c>
      <c r="D984" s="15">
        <v>501000</v>
      </c>
      <c r="E984" s="15" t="s">
        <v>472</v>
      </c>
      <c r="F984" s="15">
        <v>278186</v>
      </c>
      <c r="G984" s="15" t="s">
        <v>105</v>
      </c>
      <c r="H984" s="15">
        <v>7443.65</v>
      </c>
      <c r="I984" s="30">
        <v>380.46</v>
      </c>
      <c r="J984" s="30">
        <v>67.14</v>
      </c>
      <c r="K984" s="15">
        <v>0.9</v>
      </c>
      <c r="L984" s="15">
        <v>1</v>
      </c>
      <c r="M984" s="15" t="str">
        <f t="shared" si="30"/>
        <v>centros comerciales soriana</v>
      </c>
      <c r="N984" s="15" t="str">
        <f t="shared" si="31"/>
        <v>501000CENTROS COMERCIALES SORIANA</v>
      </c>
    </row>
    <row r="985" spans="1:14" x14ac:dyDescent="0.2">
      <c r="A985" s="15">
        <v>30</v>
      </c>
      <c r="B985" s="15" t="s">
        <v>329</v>
      </c>
      <c r="C985" s="15">
        <v>5008</v>
      </c>
      <c r="D985" s="15">
        <v>388000</v>
      </c>
      <c r="E985" s="15" t="s">
        <v>409</v>
      </c>
      <c r="F985" s="15">
        <v>275721</v>
      </c>
      <c r="G985" s="15" t="s">
        <v>331</v>
      </c>
      <c r="H985" s="15">
        <v>15177.59</v>
      </c>
      <c r="I985" s="30">
        <v>380.58</v>
      </c>
      <c r="J985" s="30">
        <v>67.16</v>
      </c>
      <c r="K985" s="15">
        <v>0.44</v>
      </c>
      <c r="L985" s="15">
        <v>2</v>
      </c>
      <c r="M985" s="15" t="str">
        <f t="shared" si="30"/>
        <v>grandes superficies de mexico</v>
      </c>
      <c r="N985" s="15" t="str">
        <f t="shared" si="31"/>
        <v>388000GRANDES SUPERFICIES DE MEXICO</v>
      </c>
    </row>
    <row r="986" spans="1:14" x14ac:dyDescent="0.2">
      <c r="A986" s="15">
        <v>30</v>
      </c>
      <c r="B986" s="15" t="s">
        <v>329</v>
      </c>
      <c r="C986" s="15">
        <v>5008</v>
      </c>
      <c r="D986" s="15">
        <v>388000</v>
      </c>
      <c r="E986" s="15" t="s">
        <v>409</v>
      </c>
      <c r="F986" s="15">
        <v>275721</v>
      </c>
      <c r="G986" s="15" t="s">
        <v>332</v>
      </c>
      <c r="H986" s="15">
        <v>15177.59</v>
      </c>
      <c r="I986" s="30">
        <v>380.58</v>
      </c>
      <c r="J986" s="30">
        <v>67.16</v>
      </c>
      <c r="K986" s="15">
        <v>0.44</v>
      </c>
      <c r="L986" s="15">
        <v>2</v>
      </c>
      <c r="M986" s="15" t="str">
        <f t="shared" si="30"/>
        <v>grandes superficies de mexico</v>
      </c>
      <c r="N986" s="15" t="str">
        <f t="shared" si="31"/>
        <v>388000GRANDES SUPERFICIES DE MEXICO</v>
      </c>
    </row>
    <row r="987" spans="1:14" x14ac:dyDescent="0.2">
      <c r="A987" s="15">
        <v>30</v>
      </c>
      <c r="B987" s="15" t="s">
        <v>329</v>
      </c>
      <c r="C987" s="15">
        <v>5008</v>
      </c>
      <c r="D987" s="15">
        <v>388000</v>
      </c>
      <c r="E987" s="15" t="s">
        <v>409</v>
      </c>
      <c r="F987" s="15">
        <v>276144</v>
      </c>
      <c r="G987" s="15" t="s">
        <v>331</v>
      </c>
      <c r="H987" s="15">
        <v>3415.91</v>
      </c>
      <c r="I987" s="30">
        <v>380.58</v>
      </c>
      <c r="J987" s="30">
        <v>67.16</v>
      </c>
      <c r="K987" s="15">
        <v>1.97</v>
      </c>
      <c r="L987" s="15">
        <v>2</v>
      </c>
      <c r="M987" s="15" t="str">
        <f t="shared" si="30"/>
        <v>grandes superficies de mexico</v>
      </c>
      <c r="N987" s="15" t="str">
        <f t="shared" si="31"/>
        <v>388000GRANDES SUPERFICIES DE MEXICO</v>
      </c>
    </row>
    <row r="988" spans="1:14" x14ac:dyDescent="0.2">
      <c r="A988" s="15">
        <v>30</v>
      </c>
      <c r="B988" s="15" t="s">
        <v>329</v>
      </c>
      <c r="C988" s="15">
        <v>5008</v>
      </c>
      <c r="D988" s="15">
        <v>388802</v>
      </c>
      <c r="E988" s="15" t="s">
        <v>409</v>
      </c>
      <c r="F988" s="15">
        <v>275091</v>
      </c>
      <c r="G988" s="15" t="s">
        <v>331</v>
      </c>
      <c r="H988" s="15">
        <v>13928.51</v>
      </c>
      <c r="I988" s="30">
        <v>380.58</v>
      </c>
      <c r="J988" s="30">
        <v>128.21</v>
      </c>
      <c r="K988" s="15">
        <v>0.92</v>
      </c>
      <c r="L988" s="15">
        <v>2</v>
      </c>
      <c r="M988" s="15" t="str">
        <f t="shared" si="30"/>
        <v>grandes superficies de mexico</v>
      </c>
      <c r="N988" s="15" t="str">
        <f t="shared" si="31"/>
        <v>388802GRANDES SUPERFICIES DE MEXICO</v>
      </c>
    </row>
    <row r="989" spans="1:14" x14ac:dyDescent="0.2">
      <c r="A989" s="15">
        <v>30</v>
      </c>
      <c r="B989" s="15" t="s">
        <v>329</v>
      </c>
      <c r="C989" s="15">
        <v>5008</v>
      </c>
      <c r="D989" s="15">
        <v>500000</v>
      </c>
      <c r="E989" s="15" t="s">
        <v>467</v>
      </c>
      <c r="F989" s="15">
        <v>275194</v>
      </c>
      <c r="G989" s="15" t="s">
        <v>331</v>
      </c>
      <c r="H989" s="15">
        <v>28994.880000000001</v>
      </c>
      <c r="I989" s="30">
        <v>380.58</v>
      </c>
      <c r="J989" s="30">
        <v>67.16</v>
      </c>
      <c r="K989" s="15">
        <v>0.23</v>
      </c>
      <c r="L989" s="15">
        <v>2</v>
      </c>
      <c r="M989" s="15" t="str">
        <f t="shared" si="30"/>
        <v>tiendas chedraui s.a. de c.v.</v>
      </c>
      <c r="N989" s="15" t="str">
        <f t="shared" si="31"/>
        <v>500000TIENDAS CHEDRAUI S.A. DE C.V.</v>
      </c>
    </row>
    <row r="990" spans="1:14" x14ac:dyDescent="0.2">
      <c r="A990" s="15">
        <v>30</v>
      </c>
      <c r="B990" s="15" t="s">
        <v>329</v>
      </c>
      <c r="C990" s="15">
        <v>5008</v>
      </c>
      <c r="D990" s="15">
        <v>500000</v>
      </c>
      <c r="E990" s="15" t="s">
        <v>467</v>
      </c>
      <c r="F990" s="15">
        <v>275580</v>
      </c>
      <c r="G990" s="15" t="s">
        <v>332</v>
      </c>
      <c r="H990" s="15">
        <v>6643.26</v>
      </c>
      <c r="I990" s="30">
        <v>380.58</v>
      </c>
      <c r="J990" s="30">
        <v>67.16</v>
      </c>
      <c r="K990" s="15">
        <v>1.01</v>
      </c>
      <c r="L990" s="15">
        <v>2</v>
      </c>
      <c r="M990" s="15" t="str">
        <f t="shared" si="30"/>
        <v>tiendas chedraui s.a. de c.v.</v>
      </c>
      <c r="N990" s="15" t="str">
        <f t="shared" si="31"/>
        <v>500000TIENDAS CHEDRAUI S.A. DE C.V.</v>
      </c>
    </row>
    <row r="991" spans="1:14" x14ac:dyDescent="0.2">
      <c r="A991" s="15">
        <v>30</v>
      </c>
      <c r="B991" s="15" t="s">
        <v>329</v>
      </c>
      <c r="C991" s="15">
        <v>5008</v>
      </c>
      <c r="D991" s="15">
        <v>500000</v>
      </c>
      <c r="E991" s="15" t="s">
        <v>467</v>
      </c>
      <c r="F991" s="15">
        <v>275809</v>
      </c>
      <c r="G991" s="15" t="s">
        <v>331</v>
      </c>
      <c r="H991" s="15">
        <v>16052.48</v>
      </c>
      <c r="I991" s="30">
        <v>380.58</v>
      </c>
      <c r="J991" s="30">
        <v>67.16</v>
      </c>
      <c r="K991" s="15">
        <v>0.42</v>
      </c>
      <c r="L991" s="15">
        <v>2</v>
      </c>
      <c r="M991" s="15" t="str">
        <f t="shared" si="30"/>
        <v>tiendas chedraui s.a. de c.v.</v>
      </c>
      <c r="N991" s="15" t="str">
        <f t="shared" si="31"/>
        <v>500000TIENDAS CHEDRAUI S.A. DE C.V.</v>
      </c>
    </row>
    <row r="992" spans="1:14" x14ac:dyDescent="0.2">
      <c r="A992" s="15">
        <v>30</v>
      </c>
      <c r="B992" s="15" t="s">
        <v>329</v>
      </c>
      <c r="C992" s="15">
        <v>5008</v>
      </c>
      <c r="D992" s="15">
        <v>500000</v>
      </c>
      <c r="E992" s="15" t="s">
        <v>467</v>
      </c>
      <c r="F992" s="15">
        <v>275822</v>
      </c>
      <c r="G992" s="15" t="s">
        <v>331</v>
      </c>
      <c r="H992" s="15">
        <v>8969.49</v>
      </c>
      <c r="I992" s="30">
        <v>380.58</v>
      </c>
      <c r="J992" s="30">
        <v>67.16</v>
      </c>
      <c r="K992" s="15">
        <v>0.75</v>
      </c>
      <c r="L992" s="15">
        <v>2</v>
      </c>
      <c r="M992" s="15" t="str">
        <f t="shared" si="30"/>
        <v>tiendas chedraui s.a. de c.v.</v>
      </c>
      <c r="N992" s="15" t="str">
        <f t="shared" si="31"/>
        <v>500000TIENDAS CHEDRAUI S.A. DE C.V.</v>
      </c>
    </row>
    <row r="993" spans="1:14" x14ac:dyDescent="0.2">
      <c r="A993" s="15">
        <v>30</v>
      </c>
      <c r="B993" s="15" t="s">
        <v>329</v>
      </c>
      <c r="C993" s="15">
        <v>5008</v>
      </c>
      <c r="D993" s="15">
        <v>500000</v>
      </c>
      <c r="E993" s="15" t="s">
        <v>467</v>
      </c>
      <c r="F993" s="15">
        <v>275872</v>
      </c>
      <c r="G993" s="15" t="s">
        <v>332</v>
      </c>
      <c r="H993" s="15">
        <v>34820.089999999997</v>
      </c>
      <c r="I993" s="30">
        <v>380.58</v>
      </c>
      <c r="J993" s="30">
        <v>67.16</v>
      </c>
      <c r="K993" s="15">
        <v>0.19</v>
      </c>
      <c r="L993" s="15">
        <v>2</v>
      </c>
      <c r="M993" s="15" t="str">
        <f t="shared" si="30"/>
        <v>tiendas chedraui s.a. de c.v.</v>
      </c>
      <c r="N993" s="15" t="str">
        <f t="shared" si="31"/>
        <v>500000TIENDAS CHEDRAUI S.A. DE C.V.</v>
      </c>
    </row>
    <row r="994" spans="1:14" x14ac:dyDescent="0.2">
      <c r="A994" s="15">
        <v>30</v>
      </c>
      <c r="B994" s="15" t="s">
        <v>329</v>
      </c>
      <c r="C994" s="15">
        <v>5008</v>
      </c>
      <c r="D994" s="15">
        <v>500000</v>
      </c>
      <c r="E994" s="15" t="s">
        <v>467</v>
      </c>
      <c r="F994" s="15">
        <v>275908</v>
      </c>
      <c r="G994" s="15" t="s">
        <v>331</v>
      </c>
      <c r="H994" s="15">
        <v>7955.08</v>
      </c>
      <c r="I994" s="30">
        <v>380.58</v>
      </c>
      <c r="J994" s="30">
        <v>67.16</v>
      </c>
      <c r="K994" s="15">
        <v>0.84</v>
      </c>
      <c r="L994" s="15">
        <v>2</v>
      </c>
      <c r="M994" s="15" t="str">
        <f t="shared" si="30"/>
        <v>tiendas chedraui s.a. de c.v.</v>
      </c>
      <c r="N994" s="15" t="str">
        <f t="shared" si="31"/>
        <v>500000TIENDAS CHEDRAUI S.A. DE C.V.</v>
      </c>
    </row>
    <row r="995" spans="1:14" x14ac:dyDescent="0.2">
      <c r="A995" s="15">
        <v>30</v>
      </c>
      <c r="B995" s="15" t="s">
        <v>329</v>
      </c>
      <c r="C995" s="15">
        <v>5008</v>
      </c>
      <c r="D995" s="15">
        <v>500000</v>
      </c>
      <c r="E995" s="15" t="s">
        <v>467</v>
      </c>
      <c r="F995" s="15">
        <v>276030</v>
      </c>
      <c r="G995" s="15" t="s">
        <v>332</v>
      </c>
      <c r="H995" s="15">
        <v>17792.05</v>
      </c>
      <c r="I995" s="30">
        <v>380.58</v>
      </c>
      <c r="J995" s="30">
        <v>67.16</v>
      </c>
      <c r="K995" s="15">
        <v>0.38</v>
      </c>
      <c r="L995" s="15">
        <v>2</v>
      </c>
      <c r="M995" s="15" t="str">
        <f t="shared" si="30"/>
        <v>tiendas chedraui s.a. de c.v.</v>
      </c>
      <c r="N995" s="15" t="str">
        <f t="shared" si="31"/>
        <v>500000TIENDAS CHEDRAUI S.A. DE C.V.</v>
      </c>
    </row>
    <row r="996" spans="1:14" x14ac:dyDescent="0.2">
      <c r="A996" s="15">
        <v>30</v>
      </c>
      <c r="B996" s="15" t="s">
        <v>329</v>
      </c>
      <c r="C996" s="15">
        <v>5008</v>
      </c>
      <c r="D996" s="15">
        <v>500000</v>
      </c>
      <c r="E996" s="15" t="s">
        <v>467</v>
      </c>
      <c r="F996" s="15">
        <v>276034</v>
      </c>
      <c r="G996" s="15" t="s">
        <v>331</v>
      </c>
      <c r="H996" s="15">
        <v>5770.09</v>
      </c>
      <c r="I996" s="30">
        <v>380.58</v>
      </c>
      <c r="J996" s="30">
        <v>67.16</v>
      </c>
      <c r="K996" s="15">
        <v>1.1599999999999999</v>
      </c>
      <c r="L996" s="15">
        <v>2</v>
      </c>
      <c r="M996" s="15" t="str">
        <f t="shared" si="30"/>
        <v>tiendas chedraui s.a. de c.v.</v>
      </c>
      <c r="N996" s="15" t="str">
        <f t="shared" si="31"/>
        <v>500000TIENDAS CHEDRAUI S.A. DE C.V.</v>
      </c>
    </row>
    <row r="997" spans="1:14" x14ac:dyDescent="0.2">
      <c r="A997" s="15">
        <v>30</v>
      </c>
      <c r="B997" s="15" t="s">
        <v>329</v>
      </c>
      <c r="C997" s="15">
        <v>5008</v>
      </c>
      <c r="D997" s="15">
        <v>500000</v>
      </c>
      <c r="E997" s="15" t="s">
        <v>467</v>
      </c>
      <c r="F997" s="15">
        <v>276214</v>
      </c>
      <c r="G997" s="15" t="s">
        <v>332</v>
      </c>
      <c r="H997" s="15">
        <v>71227.47</v>
      </c>
      <c r="I997" s="30">
        <v>380.58</v>
      </c>
      <c r="J997" s="30">
        <v>67.16</v>
      </c>
      <c r="K997" s="15">
        <v>0.09</v>
      </c>
      <c r="L997" s="15">
        <v>2</v>
      </c>
      <c r="M997" s="15" t="str">
        <f t="shared" si="30"/>
        <v>tiendas chedraui s.a. de c.v.</v>
      </c>
      <c r="N997" s="15" t="str">
        <f t="shared" si="31"/>
        <v>500000TIENDAS CHEDRAUI S.A. DE C.V.</v>
      </c>
    </row>
    <row r="998" spans="1:14" x14ac:dyDescent="0.2">
      <c r="A998" s="15">
        <v>30</v>
      </c>
      <c r="B998" s="15" t="s">
        <v>329</v>
      </c>
      <c r="C998" s="15">
        <v>5008</v>
      </c>
      <c r="D998" s="15">
        <v>500000</v>
      </c>
      <c r="E998" s="15" t="s">
        <v>467</v>
      </c>
      <c r="F998" s="15">
        <v>276249</v>
      </c>
      <c r="G998" s="15" t="s">
        <v>332</v>
      </c>
      <c r="H998" s="15">
        <v>14389.77</v>
      </c>
      <c r="I998" s="30">
        <v>380.58</v>
      </c>
      <c r="J998" s="30">
        <v>67.16</v>
      </c>
      <c r="K998" s="15">
        <v>0.47</v>
      </c>
      <c r="L998" s="15">
        <v>2</v>
      </c>
      <c r="M998" s="15" t="str">
        <f t="shared" si="30"/>
        <v>tiendas chedraui s.a. de c.v.</v>
      </c>
      <c r="N998" s="15" t="str">
        <f t="shared" si="31"/>
        <v>500000TIENDAS CHEDRAUI S.A. DE C.V.</v>
      </c>
    </row>
    <row r="999" spans="1:14" x14ac:dyDescent="0.2">
      <c r="A999" s="15">
        <v>30</v>
      </c>
      <c r="B999" s="15" t="s">
        <v>329</v>
      </c>
      <c r="C999" s="15">
        <v>5008</v>
      </c>
      <c r="D999" s="15">
        <v>500000</v>
      </c>
      <c r="E999" s="15" t="s">
        <v>467</v>
      </c>
      <c r="F999" s="15">
        <v>276257</v>
      </c>
      <c r="G999" s="15" t="s">
        <v>332</v>
      </c>
      <c r="H999" s="15">
        <v>27389.46</v>
      </c>
      <c r="I999" s="30">
        <v>380.58</v>
      </c>
      <c r="J999" s="30">
        <v>67.16</v>
      </c>
      <c r="K999" s="15">
        <v>0.25</v>
      </c>
      <c r="L999" s="15">
        <v>2</v>
      </c>
      <c r="M999" s="15" t="str">
        <f t="shared" si="30"/>
        <v>tiendas chedraui s.a. de c.v.</v>
      </c>
      <c r="N999" s="15" t="str">
        <f t="shared" si="31"/>
        <v>500000TIENDAS CHEDRAUI S.A. DE C.V.</v>
      </c>
    </row>
    <row r="1000" spans="1:14" x14ac:dyDescent="0.2">
      <c r="A1000" s="15">
        <v>30</v>
      </c>
      <c r="B1000" s="15" t="s">
        <v>329</v>
      </c>
      <c r="C1000" s="15">
        <v>5008</v>
      </c>
      <c r="D1000" s="15">
        <v>500000</v>
      </c>
      <c r="E1000" s="15" t="s">
        <v>467</v>
      </c>
      <c r="F1000" s="15">
        <v>276486</v>
      </c>
      <c r="G1000" s="15" t="s">
        <v>331</v>
      </c>
      <c r="H1000" s="15">
        <v>22497.74</v>
      </c>
      <c r="I1000" s="30">
        <v>380.58</v>
      </c>
      <c r="J1000" s="30">
        <v>67.16</v>
      </c>
      <c r="K1000" s="15">
        <v>0.3</v>
      </c>
      <c r="L1000" s="15">
        <v>2</v>
      </c>
      <c r="M1000" s="15" t="str">
        <f t="shared" si="30"/>
        <v>tiendas chedraui s.a. de c.v.</v>
      </c>
      <c r="N1000" s="15" t="str">
        <f t="shared" si="31"/>
        <v>500000TIENDAS CHEDRAUI S.A. DE C.V.</v>
      </c>
    </row>
    <row r="1001" spans="1:14" x14ac:dyDescent="0.2">
      <c r="A1001" s="15">
        <v>30</v>
      </c>
      <c r="B1001" s="15" t="s">
        <v>329</v>
      </c>
      <c r="C1001" s="15">
        <v>5008</v>
      </c>
      <c r="D1001" s="15">
        <v>500000</v>
      </c>
      <c r="E1001" s="15" t="s">
        <v>467</v>
      </c>
      <c r="F1001" s="15">
        <v>276486</v>
      </c>
      <c r="G1001" s="15" t="s">
        <v>332</v>
      </c>
      <c r="H1001" s="15">
        <v>22497.74</v>
      </c>
      <c r="I1001" s="30">
        <v>380.58</v>
      </c>
      <c r="J1001" s="30">
        <v>67.16</v>
      </c>
      <c r="K1001" s="15">
        <v>0.3</v>
      </c>
      <c r="L1001" s="15">
        <v>2</v>
      </c>
      <c r="M1001" s="15" t="str">
        <f t="shared" si="30"/>
        <v>tiendas chedraui s.a. de c.v.</v>
      </c>
      <c r="N1001" s="15" t="str">
        <f t="shared" si="31"/>
        <v>500000TIENDAS CHEDRAUI S.A. DE C.V.</v>
      </c>
    </row>
    <row r="1002" spans="1:14" x14ac:dyDescent="0.2">
      <c r="A1002" s="15">
        <v>30</v>
      </c>
      <c r="B1002" s="15" t="s">
        <v>329</v>
      </c>
      <c r="C1002" s="15">
        <v>5008</v>
      </c>
      <c r="D1002" s="15">
        <v>500000</v>
      </c>
      <c r="E1002" s="15" t="s">
        <v>467</v>
      </c>
      <c r="F1002" s="15">
        <v>276541</v>
      </c>
      <c r="G1002" s="15" t="s">
        <v>331</v>
      </c>
      <c r="H1002" s="15">
        <v>13045.9</v>
      </c>
      <c r="I1002" s="30">
        <v>380.58</v>
      </c>
      <c r="J1002" s="30">
        <v>67.16</v>
      </c>
      <c r="K1002" s="15">
        <v>0.51</v>
      </c>
      <c r="L1002" s="15">
        <v>2</v>
      </c>
      <c r="M1002" s="15" t="str">
        <f t="shared" si="30"/>
        <v>tiendas chedraui s.a. de c.v.</v>
      </c>
      <c r="N1002" s="15" t="str">
        <f t="shared" si="31"/>
        <v>500000TIENDAS CHEDRAUI S.A. DE C.V.</v>
      </c>
    </row>
    <row r="1003" spans="1:14" x14ac:dyDescent="0.2">
      <c r="A1003" s="15">
        <v>30</v>
      </c>
      <c r="B1003" s="15" t="s">
        <v>329</v>
      </c>
      <c r="C1003" s="15">
        <v>5008</v>
      </c>
      <c r="D1003" s="15">
        <v>500000</v>
      </c>
      <c r="E1003" s="15" t="s">
        <v>467</v>
      </c>
      <c r="F1003" s="15">
        <v>276542</v>
      </c>
      <c r="G1003" s="15" t="s">
        <v>331</v>
      </c>
      <c r="H1003" s="15">
        <v>18927.259999999998</v>
      </c>
      <c r="I1003" s="30">
        <v>380.58</v>
      </c>
      <c r="J1003" s="30">
        <v>67.16</v>
      </c>
      <c r="K1003" s="15">
        <v>0.35</v>
      </c>
      <c r="L1003" s="15">
        <v>2</v>
      </c>
      <c r="M1003" s="15" t="str">
        <f t="shared" si="30"/>
        <v>tiendas chedraui s.a. de c.v.</v>
      </c>
      <c r="N1003" s="15" t="str">
        <f t="shared" si="31"/>
        <v>500000TIENDAS CHEDRAUI S.A. DE C.V.</v>
      </c>
    </row>
    <row r="1004" spans="1:14" x14ac:dyDescent="0.2">
      <c r="A1004" s="15">
        <v>30</v>
      </c>
      <c r="B1004" s="15" t="s">
        <v>329</v>
      </c>
      <c r="C1004" s="15">
        <v>5008</v>
      </c>
      <c r="D1004" s="15">
        <v>500000</v>
      </c>
      <c r="E1004" s="15" t="s">
        <v>467</v>
      </c>
      <c r="F1004" s="15">
        <v>276547</v>
      </c>
      <c r="G1004" s="15" t="s">
        <v>331</v>
      </c>
      <c r="H1004" s="15">
        <v>6392.95</v>
      </c>
      <c r="I1004" s="30">
        <v>380.58</v>
      </c>
      <c r="J1004" s="30">
        <v>67.16</v>
      </c>
      <c r="K1004" s="15">
        <v>1.05</v>
      </c>
      <c r="L1004" s="15">
        <v>2</v>
      </c>
      <c r="M1004" s="15" t="str">
        <f t="shared" si="30"/>
        <v>tiendas chedraui s.a. de c.v.</v>
      </c>
      <c r="N1004" s="15" t="str">
        <f t="shared" si="31"/>
        <v>500000TIENDAS CHEDRAUI S.A. DE C.V.</v>
      </c>
    </row>
    <row r="1005" spans="1:14" x14ac:dyDescent="0.2">
      <c r="A1005" s="15">
        <v>30</v>
      </c>
      <c r="B1005" s="15" t="s">
        <v>329</v>
      </c>
      <c r="C1005" s="15">
        <v>5008</v>
      </c>
      <c r="D1005" s="15">
        <v>500000</v>
      </c>
      <c r="E1005" s="15" t="s">
        <v>467</v>
      </c>
      <c r="F1005" s="15">
        <v>276547</v>
      </c>
      <c r="G1005" s="15" t="s">
        <v>332</v>
      </c>
      <c r="H1005" s="15">
        <v>6392.95</v>
      </c>
      <c r="I1005" s="30">
        <v>380.58</v>
      </c>
      <c r="J1005" s="30">
        <v>67.16</v>
      </c>
      <c r="K1005" s="15">
        <v>1.05</v>
      </c>
      <c r="L1005" s="15">
        <v>2</v>
      </c>
      <c r="M1005" s="15" t="str">
        <f t="shared" si="30"/>
        <v>tiendas chedraui s.a. de c.v.</v>
      </c>
      <c r="N1005" s="15" t="str">
        <f t="shared" si="31"/>
        <v>500000TIENDAS CHEDRAUI S.A. DE C.V.</v>
      </c>
    </row>
    <row r="1006" spans="1:14" x14ac:dyDescent="0.2">
      <c r="A1006" s="15">
        <v>30</v>
      </c>
      <c r="B1006" s="15" t="s">
        <v>329</v>
      </c>
      <c r="C1006" s="15">
        <v>5008</v>
      </c>
      <c r="D1006" s="15">
        <v>500000</v>
      </c>
      <c r="E1006" s="15" t="s">
        <v>467</v>
      </c>
      <c r="F1006" s="15">
        <v>276612</v>
      </c>
      <c r="G1006" s="15" t="s">
        <v>331</v>
      </c>
      <c r="H1006" s="15">
        <v>9283.34</v>
      </c>
      <c r="I1006" s="30">
        <v>380.58</v>
      </c>
      <c r="J1006" s="30">
        <v>67.16</v>
      </c>
      <c r="K1006" s="15">
        <v>0.72</v>
      </c>
      <c r="L1006" s="15">
        <v>2</v>
      </c>
      <c r="M1006" s="15" t="str">
        <f t="shared" si="30"/>
        <v>tiendas chedraui s.a. de c.v.</v>
      </c>
      <c r="N1006" s="15" t="str">
        <f t="shared" si="31"/>
        <v>500000TIENDAS CHEDRAUI S.A. DE C.V.</v>
      </c>
    </row>
    <row r="1007" spans="1:14" x14ac:dyDescent="0.2">
      <c r="A1007" s="15">
        <v>30</v>
      </c>
      <c r="B1007" s="15" t="s">
        <v>329</v>
      </c>
      <c r="C1007" s="15">
        <v>5008</v>
      </c>
      <c r="D1007" s="15">
        <v>500000</v>
      </c>
      <c r="E1007" s="15" t="s">
        <v>467</v>
      </c>
      <c r="F1007" s="15">
        <v>276625</v>
      </c>
      <c r="G1007" s="15" t="s">
        <v>332</v>
      </c>
      <c r="H1007" s="15">
        <v>13904.51</v>
      </c>
      <c r="I1007" s="30">
        <v>380.58</v>
      </c>
      <c r="J1007" s="30">
        <v>67.16</v>
      </c>
      <c r="K1007" s="15">
        <v>0.48</v>
      </c>
      <c r="L1007" s="15">
        <v>2</v>
      </c>
      <c r="M1007" s="15" t="str">
        <f t="shared" si="30"/>
        <v>tiendas chedraui s.a. de c.v.</v>
      </c>
      <c r="N1007" s="15" t="str">
        <f t="shared" si="31"/>
        <v>500000TIENDAS CHEDRAUI S.A. DE C.V.</v>
      </c>
    </row>
    <row r="1008" spans="1:14" x14ac:dyDescent="0.2">
      <c r="A1008" s="15">
        <v>30</v>
      </c>
      <c r="B1008" s="15" t="s">
        <v>329</v>
      </c>
      <c r="C1008" s="15">
        <v>5008</v>
      </c>
      <c r="D1008" s="15">
        <v>500000</v>
      </c>
      <c r="E1008" s="15" t="s">
        <v>467</v>
      </c>
      <c r="F1008" s="15">
        <v>276627</v>
      </c>
      <c r="G1008" s="15" t="s">
        <v>332</v>
      </c>
      <c r="H1008" s="15">
        <v>15314.67</v>
      </c>
      <c r="I1008" s="30">
        <v>380.58</v>
      </c>
      <c r="J1008" s="30">
        <v>67.16</v>
      </c>
      <c r="K1008" s="15">
        <v>0.44</v>
      </c>
      <c r="L1008" s="15">
        <v>2</v>
      </c>
      <c r="M1008" s="15" t="str">
        <f t="shared" si="30"/>
        <v>tiendas chedraui s.a. de c.v.</v>
      </c>
      <c r="N1008" s="15" t="str">
        <f t="shared" si="31"/>
        <v>500000TIENDAS CHEDRAUI S.A. DE C.V.</v>
      </c>
    </row>
    <row r="1009" spans="1:14" x14ac:dyDescent="0.2">
      <c r="A1009" s="15">
        <v>30</v>
      </c>
      <c r="B1009" s="15" t="s">
        <v>329</v>
      </c>
      <c r="C1009" s="15">
        <v>5008</v>
      </c>
      <c r="D1009" s="15">
        <v>500000</v>
      </c>
      <c r="E1009" s="15" t="s">
        <v>467</v>
      </c>
      <c r="F1009" s="15">
        <v>276984</v>
      </c>
      <c r="G1009" s="15" t="s">
        <v>332</v>
      </c>
      <c r="H1009" s="15">
        <v>34787.93</v>
      </c>
      <c r="I1009" s="30">
        <v>380.58</v>
      </c>
      <c r="J1009" s="30">
        <v>67.16</v>
      </c>
      <c r="K1009" s="15">
        <v>0.19</v>
      </c>
      <c r="L1009" s="15">
        <v>2</v>
      </c>
      <c r="M1009" s="15" t="str">
        <f t="shared" si="30"/>
        <v>tiendas chedraui s.a. de c.v.</v>
      </c>
      <c r="N1009" s="15" t="str">
        <f t="shared" si="31"/>
        <v>500000TIENDAS CHEDRAUI S.A. DE C.V.</v>
      </c>
    </row>
    <row r="1010" spans="1:14" x14ac:dyDescent="0.2">
      <c r="A1010" s="15">
        <v>30</v>
      </c>
      <c r="B1010" s="15" t="s">
        <v>329</v>
      </c>
      <c r="C1010" s="15">
        <v>5008</v>
      </c>
      <c r="D1010" s="15">
        <v>500000</v>
      </c>
      <c r="E1010" s="15" t="s">
        <v>467</v>
      </c>
      <c r="F1010" s="15">
        <v>276986</v>
      </c>
      <c r="G1010" s="15" t="s">
        <v>332</v>
      </c>
      <c r="H1010" s="15">
        <v>8834.27</v>
      </c>
      <c r="I1010" s="30">
        <v>380.58</v>
      </c>
      <c r="J1010" s="30">
        <v>67.16</v>
      </c>
      <c r="K1010" s="15">
        <v>0.76</v>
      </c>
      <c r="L1010" s="15">
        <v>2</v>
      </c>
      <c r="M1010" s="15" t="str">
        <f t="shared" si="30"/>
        <v>tiendas chedraui s.a. de c.v.</v>
      </c>
      <c r="N1010" s="15" t="str">
        <f t="shared" si="31"/>
        <v>500000TIENDAS CHEDRAUI S.A. DE C.V.</v>
      </c>
    </row>
    <row r="1011" spans="1:14" x14ac:dyDescent="0.2">
      <c r="A1011" s="15">
        <v>30</v>
      </c>
      <c r="B1011" s="15" t="s">
        <v>329</v>
      </c>
      <c r="C1011" s="15">
        <v>5008</v>
      </c>
      <c r="D1011" s="15">
        <v>500000</v>
      </c>
      <c r="E1011" s="15" t="s">
        <v>467</v>
      </c>
      <c r="F1011" s="15">
        <v>276990</v>
      </c>
      <c r="G1011" s="15" t="s">
        <v>332</v>
      </c>
      <c r="H1011" s="15">
        <v>22732.34</v>
      </c>
      <c r="I1011" s="30">
        <v>380.58</v>
      </c>
      <c r="J1011" s="30">
        <v>67.16</v>
      </c>
      <c r="K1011" s="15">
        <v>0.3</v>
      </c>
      <c r="L1011" s="15">
        <v>2</v>
      </c>
      <c r="M1011" s="15" t="str">
        <f t="shared" si="30"/>
        <v>tiendas chedraui s.a. de c.v.</v>
      </c>
      <c r="N1011" s="15" t="str">
        <f t="shared" si="31"/>
        <v>500000TIENDAS CHEDRAUI S.A. DE C.V.</v>
      </c>
    </row>
    <row r="1012" spans="1:14" x14ac:dyDescent="0.2">
      <c r="A1012" s="15">
        <v>30</v>
      </c>
      <c r="B1012" s="15" t="s">
        <v>329</v>
      </c>
      <c r="C1012" s="15">
        <v>5008</v>
      </c>
      <c r="D1012" s="15">
        <v>500000</v>
      </c>
      <c r="E1012" s="15" t="s">
        <v>467</v>
      </c>
      <c r="F1012" s="15">
        <v>276991</v>
      </c>
      <c r="G1012" s="15" t="s">
        <v>332</v>
      </c>
      <c r="H1012" s="15">
        <v>27444.3</v>
      </c>
      <c r="I1012" s="30">
        <v>380.58</v>
      </c>
      <c r="J1012" s="30">
        <v>67.16</v>
      </c>
      <c r="K1012" s="15">
        <v>0.24</v>
      </c>
      <c r="L1012" s="15">
        <v>2</v>
      </c>
      <c r="M1012" s="15" t="str">
        <f t="shared" si="30"/>
        <v>tiendas chedraui s.a. de c.v.</v>
      </c>
      <c r="N1012" s="15" t="str">
        <f t="shared" si="31"/>
        <v>500000TIENDAS CHEDRAUI S.A. DE C.V.</v>
      </c>
    </row>
    <row r="1013" spans="1:14" x14ac:dyDescent="0.2">
      <c r="A1013" s="15">
        <v>30</v>
      </c>
      <c r="B1013" s="15" t="s">
        <v>329</v>
      </c>
      <c r="C1013" s="15">
        <v>5008</v>
      </c>
      <c r="D1013" s="15">
        <v>500000</v>
      </c>
      <c r="E1013" s="15" t="s">
        <v>467</v>
      </c>
      <c r="F1013" s="15">
        <v>276993</v>
      </c>
      <c r="G1013" s="15" t="s">
        <v>331</v>
      </c>
      <c r="H1013" s="15">
        <v>15185.68</v>
      </c>
      <c r="I1013" s="30">
        <v>380.58</v>
      </c>
      <c r="J1013" s="30">
        <v>67.16</v>
      </c>
      <c r="K1013" s="15">
        <v>0.44</v>
      </c>
      <c r="L1013" s="15">
        <v>2</v>
      </c>
      <c r="M1013" s="15" t="str">
        <f t="shared" si="30"/>
        <v>tiendas chedraui s.a. de c.v.</v>
      </c>
      <c r="N1013" s="15" t="str">
        <f t="shared" si="31"/>
        <v>500000TIENDAS CHEDRAUI S.A. DE C.V.</v>
      </c>
    </row>
    <row r="1014" spans="1:14" x14ac:dyDescent="0.2">
      <c r="A1014" s="15">
        <v>30</v>
      </c>
      <c r="B1014" s="15" t="s">
        <v>329</v>
      </c>
      <c r="C1014" s="15">
        <v>5008</v>
      </c>
      <c r="D1014" s="15">
        <v>500000</v>
      </c>
      <c r="E1014" s="15" t="s">
        <v>467</v>
      </c>
      <c r="F1014" s="15">
        <v>276994</v>
      </c>
      <c r="G1014" s="15" t="s">
        <v>331</v>
      </c>
      <c r="H1014" s="15">
        <v>31610.6</v>
      </c>
      <c r="I1014" s="30">
        <v>380.58</v>
      </c>
      <c r="J1014" s="30">
        <v>67.16</v>
      </c>
      <c r="K1014" s="15">
        <v>0.21</v>
      </c>
      <c r="L1014" s="15">
        <v>2</v>
      </c>
      <c r="M1014" s="15" t="str">
        <f t="shared" si="30"/>
        <v>tiendas chedraui s.a. de c.v.</v>
      </c>
      <c r="N1014" s="15" t="str">
        <f t="shared" si="31"/>
        <v>500000TIENDAS CHEDRAUI S.A. DE C.V.</v>
      </c>
    </row>
    <row r="1015" spans="1:14" x14ac:dyDescent="0.2">
      <c r="A1015" s="15">
        <v>30</v>
      </c>
      <c r="B1015" s="15" t="s">
        <v>329</v>
      </c>
      <c r="C1015" s="15">
        <v>5008</v>
      </c>
      <c r="D1015" s="15">
        <v>500000</v>
      </c>
      <c r="E1015" s="15" t="s">
        <v>467</v>
      </c>
      <c r="F1015" s="15">
        <v>276994</v>
      </c>
      <c r="G1015" s="15" t="s">
        <v>332</v>
      </c>
      <c r="H1015" s="15">
        <v>31610.6</v>
      </c>
      <c r="I1015" s="30">
        <v>380.58</v>
      </c>
      <c r="J1015" s="30">
        <v>67.16</v>
      </c>
      <c r="K1015" s="15">
        <v>0.21</v>
      </c>
      <c r="L1015" s="15">
        <v>2</v>
      </c>
      <c r="M1015" s="15" t="str">
        <f t="shared" si="30"/>
        <v>tiendas chedraui s.a. de c.v.</v>
      </c>
      <c r="N1015" s="15" t="str">
        <f t="shared" si="31"/>
        <v>500000TIENDAS CHEDRAUI S.A. DE C.V.</v>
      </c>
    </row>
    <row r="1016" spans="1:14" x14ac:dyDescent="0.2">
      <c r="A1016" s="15">
        <v>30</v>
      </c>
      <c r="B1016" s="15" t="s">
        <v>329</v>
      </c>
      <c r="C1016" s="15">
        <v>5008</v>
      </c>
      <c r="D1016" s="15">
        <v>500000</v>
      </c>
      <c r="E1016" s="15" t="s">
        <v>467</v>
      </c>
      <c r="F1016" s="15">
        <v>277539</v>
      </c>
      <c r="G1016" s="15" t="s">
        <v>332</v>
      </c>
      <c r="H1016" s="15">
        <v>9016.31</v>
      </c>
      <c r="I1016" s="30">
        <v>380.58</v>
      </c>
      <c r="J1016" s="30">
        <v>67.16</v>
      </c>
      <c r="K1016" s="15">
        <v>0.74</v>
      </c>
      <c r="L1016" s="15">
        <v>2</v>
      </c>
      <c r="M1016" s="15" t="str">
        <f t="shared" si="30"/>
        <v>tiendas chedraui s.a. de c.v.</v>
      </c>
      <c r="N1016" s="15" t="str">
        <f t="shared" si="31"/>
        <v>500000TIENDAS CHEDRAUI S.A. DE C.V.</v>
      </c>
    </row>
    <row r="1017" spans="1:14" x14ac:dyDescent="0.2">
      <c r="A1017" s="15">
        <v>30</v>
      </c>
      <c r="B1017" s="15" t="s">
        <v>329</v>
      </c>
      <c r="C1017" s="15">
        <v>5008</v>
      </c>
      <c r="D1017" s="15">
        <v>500000</v>
      </c>
      <c r="E1017" s="15" t="s">
        <v>467</v>
      </c>
      <c r="F1017" s="15">
        <v>277559</v>
      </c>
      <c r="G1017" s="15" t="s">
        <v>331</v>
      </c>
      <c r="H1017" s="15">
        <v>19032.37</v>
      </c>
      <c r="I1017" s="30">
        <v>380.58</v>
      </c>
      <c r="J1017" s="30">
        <v>67.16</v>
      </c>
      <c r="K1017" s="15">
        <v>0.35</v>
      </c>
      <c r="L1017" s="15">
        <v>2</v>
      </c>
      <c r="M1017" s="15" t="str">
        <f t="shared" si="30"/>
        <v>tiendas chedraui s.a. de c.v.</v>
      </c>
      <c r="N1017" s="15" t="str">
        <f t="shared" si="31"/>
        <v>500000TIENDAS CHEDRAUI S.A. DE C.V.</v>
      </c>
    </row>
    <row r="1018" spans="1:14" x14ac:dyDescent="0.2">
      <c r="A1018" s="15">
        <v>30</v>
      </c>
      <c r="B1018" s="15" t="s">
        <v>329</v>
      </c>
      <c r="C1018" s="15">
        <v>5008</v>
      </c>
      <c r="D1018" s="15">
        <v>500000</v>
      </c>
      <c r="E1018" s="15" t="s">
        <v>467</v>
      </c>
      <c r="F1018" s="15">
        <v>278007</v>
      </c>
      <c r="G1018" s="15" t="s">
        <v>331</v>
      </c>
      <c r="H1018" s="15">
        <v>18365.560000000001</v>
      </c>
      <c r="I1018" s="30">
        <v>380.58</v>
      </c>
      <c r="J1018" s="30">
        <v>67.16</v>
      </c>
      <c r="K1018" s="15">
        <v>0.37</v>
      </c>
      <c r="L1018" s="15">
        <v>2</v>
      </c>
      <c r="M1018" s="15" t="str">
        <f t="shared" si="30"/>
        <v>tiendas chedraui s.a. de c.v.</v>
      </c>
      <c r="N1018" s="15" t="str">
        <f t="shared" si="31"/>
        <v>500000TIENDAS CHEDRAUI S.A. DE C.V.</v>
      </c>
    </row>
    <row r="1019" spans="1:14" x14ac:dyDescent="0.2">
      <c r="A1019" s="15">
        <v>30</v>
      </c>
      <c r="B1019" s="15" t="s">
        <v>329</v>
      </c>
      <c r="C1019" s="15">
        <v>5008</v>
      </c>
      <c r="D1019" s="15">
        <v>500000</v>
      </c>
      <c r="E1019" s="15" t="s">
        <v>467</v>
      </c>
      <c r="F1019" s="15">
        <v>278007</v>
      </c>
      <c r="G1019" s="15" t="s">
        <v>332</v>
      </c>
      <c r="H1019" s="15">
        <v>18365.560000000001</v>
      </c>
      <c r="I1019" s="30">
        <v>380.58</v>
      </c>
      <c r="J1019" s="30">
        <v>67.16</v>
      </c>
      <c r="K1019" s="15">
        <v>0.37</v>
      </c>
      <c r="L1019" s="15">
        <v>2</v>
      </c>
      <c r="M1019" s="15" t="str">
        <f t="shared" si="30"/>
        <v>tiendas chedraui s.a. de c.v.</v>
      </c>
      <c r="N1019" s="15" t="str">
        <f t="shared" si="31"/>
        <v>500000TIENDAS CHEDRAUI S.A. DE C.V.</v>
      </c>
    </row>
    <row r="1020" spans="1:14" x14ac:dyDescent="0.2">
      <c r="A1020" s="15">
        <v>30</v>
      </c>
      <c r="B1020" s="15" t="s">
        <v>329</v>
      </c>
      <c r="C1020" s="15">
        <v>5008</v>
      </c>
      <c r="D1020" s="15">
        <v>500000</v>
      </c>
      <c r="E1020" s="15" t="s">
        <v>467</v>
      </c>
      <c r="F1020" s="15">
        <v>278140</v>
      </c>
      <c r="G1020" s="15" t="s">
        <v>331</v>
      </c>
      <c r="H1020" s="15">
        <v>32547.7</v>
      </c>
      <c r="I1020" s="30">
        <v>380.58</v>
      </c>
      <c r="J1020" s="30">
        <v>128.21</v>
      </c>
      <c r="K1020" s="15">
        <v>0.39</v>
      </c>
      <c r="L1020" s="15">
        <v>2</v>
      </c>
      <c r="M1020" s="15" t="str">
        <f t="shared" si="30"/>
        <v>tiendas chedraui s.a. de c.v.</v>
      </c>
      <c r="N1020" s="15" t="str">
        <f t="shared" si="31"/>
        <v>500000TIENDAS CHEDRAUI S.A. DE C.V.</v>
      </c>
    </row>
    <row r="1021" spans="1:14" x14ac:dyDescent="0.2">
      <c r="A1021" s="15">
        <v>30</v>
      </c>
      <c r="B1021" s="15" t="s">
        <v>329</v>
      </c>
      <c r="C1021" s="15">
        <v>5008</v>
      </c>
      <c r="D1021" s="15">
        <v>500000</v>
      </c>
      <c r="E1021" s="15" t="s">
        <v>467</v>
      </c>
      <c r="F1021" s="15">
        <v>278140</v>
      </c>
      <c r="G1021" s="15" t="s">
        <v>332</v>
      </c>
      <c r="H1021" s="15">
        <v>32547.7</v>
      </c>
      <c r="I1021" s="30">
        <v>380.58</v>
      </c>
      <c r="J1021" s="30">
        <v>128.21</v>
      </c>
      <c r="K1021" s="15">
        <v>0.39</v>
      </c>
      <c r="L1021" s="15">
        <v>2</v>
      </c>
      <c r="M1021" s="15" t="str">
        <f t="shared" si="30"/>
        <v>tiendas chedraui s.a. de c.v.</v>
      </c>
      <c r="N1021" s="15" t="str">
        <f t="shared" si="31"/>
        <v>500000TIENDAS CHEDRAUI S.A. DE C.V.</v>
      </c>
    </row>
    <row r="1022" spans="1:14" x14ac:dyDescent="0.2">
      <c r="A1022" s="15">
        <v>30</v>
      </c>
      <c r="B1022" s="15" t="s">
        <v>329</v>
      </c>
      <c r="C1022" s="15">
        <v>5008</v>
      </c>
      <c r="D1022" s="15">
        <v>500000</v>
      </c>
      <c r="E1022" s="15" t="s">
        <v>467</v>
      </c>
      <c r="F1022" s="15">
        <v>278180</v>
      </c>
      <c r="G1022" s="15" t="s">
        <v>331</v>
      </c>
      <c r="H1022" s="15">
        <v>22270.39</v>
      </c>
      <c r="I1022" s="30">
        <v>380.58</v>
      </c>
      <c r="J1022" s="30">
        <v>67.16</v>
      </c>
      <c r="K1022" s="15">
        <v>0.3</v>
      </c>
      <c r="L1022" s="15">
        <v>2</v>
      </c>
      <c r="M1022" s="15" t="str">
        <f t="shared" si="30"/>
        <v>tiendas chedraui s.a. de c.v.</v>
      </c>
      <c r="N1022" s="15" t="str">
        <f t="shared" si="31"/>
        <v>500000TIENDAS CHEDRAUI S.A. DE C.V.</v>
      </c>
    </row>
    <row r="1023" spans="1:14" x14ac:dyDescent="0.2">
      <c r="A1023" s="15">
        <v>30</v>
      </c>
      <c r="B1023" s="15" t="s">
        <v>329</v>
      </c>
      <c r="C1023" s="15">
        <v>5008</v>
      </c>
      <c r="D1023" s="15">
        <v>500000</v>
      </c>
      <c r="E1023" s="15" t="s">
        <v>467</v>
      </c>
      <c r="F1023" s="15">
        <v>278180</v>
      </c>
      <c r="G1023" s="15" t="s">
        <v>332</v>
      </c>
      <c r="H1023" s="15">
        <v>22270.39</v>
      </c>
      <c r="I1023" s="30">
        <v>380.58</v>
      </c>
      <c r="J1023" s="30">
        <v>67.16</v>
      </c>
      <c r="K1023" s="15">
        <v>0.3</v>
      </c>
      <c r="L1023" s="15">
        <v>2</v>
      </c>
      <c r="M1023" s="15" t="str">
        <f t="shared" si="30"/>
        <v>tiendas chedraui s.a. de c.v.</v>
      </c>
      <c r="N1023" s="15" t="str">
        <f t="shared" si="31"/>
        <v>500000TIENDAS CHEDRAUI S.A. DE C.V.</v>
      </c>
    </row>
    <row r="1024" spans="1:14" x14ac:dyDescent="0.2">
      <c r="A1024" s="15">
        <v>30</v>
      </c>
      <c r="B1024" s="15" t="s">
        <v>329</v>
      </c>
      <c r="C1024" s="15">
        <v>5008</v>
      </c>
      <c r="D1024" s="15">
        <v>500000</v>
      </c>
      <c r="E1024" s="15" t="s">
        <v>467</v>
      </c>
      <c r="F1024" s="15">
        <v>278181</v>
      </c>
      <c r="G1024" s="15" t="s">
        <v>332</v>
      </c>
      <c r="H1024" s="15">
        <v>30283.7</v>
      </c>
      <c r="I1024" s="30">
        <v>380.58</v>
      </c>
      <c r="J1024" s="30">
        <v>67.16</v>
      </c>
      <c r="K1024" s="15">
        <v>0.22</v>
      </c>
      <c r="L1024" s="15">
        <v>2</v>
      </c>
      <c r="M1024" s="15" t="str">
        <f t="shared" si="30"/>
        <v>tiendas chedraui s.a. de c.v.</v>
      </c>
      <c r="N1024" s="15" t="str">
        <f t="shared" si="31"/>
        <v>500000TIENDAS CHEDRAUI S.A. DE C.V.</v>
      </c>
    </row>
    <row r="1025" spans="1:14" x14ac:dyDescent="0.2">
      <c r="A1025" s="15">
        <v>30</v>
      </c>
      <c r="B1025" s="15" t="s">
        <v>329</v>
      </c>
      <c r="C1025" s="15">
        <v>5008</v>
      </c>
      <c r="D1025" s="15">
        <v>500000</v>
      </c>
      <c r="E1025" s="15" t="s">
        <v>467</v>
      </c>
      <c r="F1025" s="15">
        <v>278207</v>
      </c>
      <c r="G1025" s="15" t="s">
        <v>331</v>
      </c>
      <c r="H1025" s="15">
        <v>7771.41</v>
      </c>
      <c r="I1025" s="30">
        <v>380.58</v>
      </c>
      <c r="J1025" s="30">
        <v>67.16</v>
      </c>
      <c r="K1025" s="15">
        <v>0.86</v>
      </c>
      <c r="L1025" s="15">
        <v>2</v>
      </c>
      <c r="M1025" s="15" t="str">
        <f t="shared" si="30"/>
        <v>tiendas chedraui s.a. de c.v.</v>
      </c>
      <c r="N1025" s="15" t="str">
        <f t="shared" si="31"/>
        <v>500000TIENDAS CHEDRAUI S.A. DE C.V.</v>
      </c>
    </row>
    <row r="1026" spans="1:14" x14ac:dyDescent="0.2">
      <c r="A1026" s="15">
        <v>30</v>
      </c>
      <c r="B1026" s="15" t="s">
        <v>329</v>
      </c>
      <c r="C1026" s="15">
        <v>5008</v>
      </c>
      <c r="D1026" s="15">
        <v>500000</v>
      </c>
      <c r="E1026" s="15" t="s">
        <v>467</v>
      </c>
      <c r="F1026" s="15">
        <v>278224</v>
      </c>
      <c r="G1026" s="15" t="s">
        <v>331</v>
      </c>
      <c r="H1026" s="15">
        <v>10550.2</v>
      </c>
      <c r="I1026" s="30">
        <v>380.58</v>
      </c>
      <c r="J1026" s="30">
        <v>67.16</v>
      </c>
      <c r="K1026" s="15">
        <v>0.64</v>
      </c>
      <c r="L1026" s="15">
        <v>2</v>
      </c>
      <c r="M1026" s="15" t="str">
        <f t="shared" si="30"/>
        <v>tiendas chedraui s.a. de c.v.</v>
      </c>
      <c r="N1026" s="15" t="str">
        <f t="shared" si="31"/>
        <v>500000TIENDAS CHEDRAUI S.A. DE C.V.</v>
      </c>
    </row>
    <row r="1027" spans="1:14" x14ac:dyDescent="0.2">
      <c r="A1027" s="15">
        <v>30</v>
      </c>
      <c r="B1027" s="15" t="s">
        <v>329</v>
      </c>
      <c r="C1027" s="15">
        <v>5008</v>
      </c>
      <c r="D1027" s="15">
        <v>500000</v>
      </c>
      <c r="E1027" s="15" t="s">
        <v>467</v>
      </c>
      <c r="F1027" s="15">
        <v>278224</v>
      </c>
      <c r="G1027" s="15" t="s">
        <v>332</v>
      </c>
      <c r="H1027" s="15">
        <v>10550.2</v>
      </c>
      <c r="I1027" s="30">
        <v>380.58</v>
      </c>
      <c r="J1027" s="30">
        <v>67.16</v>
      </c>
      <c r="K1027" s="15">
        <v>0.64</v>
      </c>
      <c r="L1027" s="15">
        <v>2</v>
      </c>
      <c r="M1027" s="15" t="str">
        <f t="shared" si="30"/>
        <v>tiendas chedraui s.a. de c.v.</v>
      </c>
      <c r="N1027" s="15" t="str">
        <f t="shared" si="31"/>
        <v>500000TIENDAS CHEDRAUI S.A. DE C.V.</v>
      </c>
    </row>
    <row r="1028" spans="1:14" x14ac:dyDescent="0.2">
      <c r="A1028" s="15">
        <v>30</v>
      </c>
      <c r="B1028" s="15" t="s">
        <v>329</v>
      </c>
      <c r="C1028" s="15">
        <v>5008</v>
      </c>
      <c r="D1028" s="15">
        <v>500000</v>
      </c>
      <c r="E1028" s="15" t="s">
        <v>467</v>
      </c>
      <c r="F1028" s="15">
        <v>278225</v>
      </c>
      <c r="G1028" s="15" t="s">
        <v>332</v>
      </c>
      <c r="H1028" s="15">
        <v>38096.519999999997</v>
      </c>
      <c r="I1028" s="30">
        <v>380.58</v>
      </c>
      <c r="J1028" s="30">
        <v>67.16</v>
      </c>
      <c r="K1028" s="15">
        <v>0.18</v>
      </c>
      <c r="L1028" s="15">
        <v>2</v>
      </c>
      <c r="M1028" s="15" t="str">
        <f t="shared" si="30"/>
        <v>tiendas chedraui s.a. de c.v.</v>
      </c>
      <c r="N1028" s="15" t="str">
        <f t="shared" si="31"/>
        <v>500000TIENDAS CHEDRAUI S.A. DE C.V.</v>
      </c>
    </row>
    <row r="1029" spans="1:14" x14ac:dyDescent="0.2">
      <c r="A1029" s="15">
        <v>30</v>
      </c>
      <c r="B1029" s="15" t="s">
        <v>329</v>
      </c>
      <c r="C1029" s="15">
        <v>5008</v>
      </c>
      <c r="D1029" s="15">
        <v>500008</v>
      </c>
      <c r="E1029" s="15" t="s">
        <v>468</v>
      </c>
      <c r="F1029" s="15">
        <v>276224</v>
      </c>
      <c r="G1029" s="15" t="s">
        <v>331</v>
      </c>
      <c r="H1029" s="15">
        <v>46914.64</v>
      </c>
      <c r="I1029" s="30">
        <v>380.58</v>
      </c>
      <c r="J1029" s="30">
        <v>128.21</v>
      </c>
      <c r="K1029" s="15">
        <v>0.27</v>
      </c>
      <c r="L1029" s="15">
        <v>2</v>
      </c>
      <c r="M1029" s="15" t="str">
        <f t="shared" si="30"/>
        <v>tda chedraui suc coatzacoalcos</v>
      </c>
      <c r="N1029" s="15" t="str">
        <f t="shared" si="31"/>
        <v>500008TDA CHEDRAUI SUC COATZACOALCOS</v>
      </c>
    </row>
    <row r="1030" spans="1:14" x14ac:dyDescent="0.2">
      <c r="A1030" s="15">
        <v>30</v>
      </c>
      <c r="B1030" s="15" t="s">
        <v>329</v>
      </c>
      <c r="C1030" s="15">
        <v>5008</v>
      </c>
      <c r="D1030" s="15">
        <v>500008</v>
      </c>
      <c r="E1030" s="15" t="s">
        <v>468</v>
      </c>
      <c r="F1030" s="15">
        <v>276224</v>
      </c>
      <c r="G1030" s="15" t="s">
        <v>332</v>
      </c>
      <c r="H1030" s="15">
        <v>46914.64</v>
      </c>
      <c r="I1030" s="30">
        <v>380.58</v>
      </c>
      <c r="J1030" s="30">
        <v>128.21</v>
      </c>
      <c r="K1030" s="15">
        <v>0.27</v>
      </c>
      <c r="L1030" s="15">
        <v>2</v>
      </c>
      <c r="M1030" s="15" t="str">
        <f t="shared" si="30"/>
        <v>tda chedraui suc coatzacoalcos</v>
      </c>
      <c r="N1030" s="15" t="str">
        <f t="shared" si="31"/>
        <v>500008TDA CHEDRAUI SUC COATZACOALCOS</v>
      </c>
    </row>
    <row r="1031" spans="1:14" x14ac:dyDescent="0.2">
      <c r="A1031" s="15">
        <v>30</v>
      </c>
      <c r="B1031" s="15" t="s">
        <v>329</v>
      </c>
      <c r="C1031" s="15">
        <v>5008</v>
      </c>
      <c r="D1031" s="15">
        <v>390000</v>
      </c>
      <c r="E1031" s="15" t="s">
        <v>414</v>
      </c>
      <c r="F1031" s="15">
        <v>274090</v>
      </c>
      <c r="G1031" s="15" t="s">
        <v>127</v>
      </c>
      <c r="H1031" s="15">
        <v>13803.89</v>
      </c>
      <c r="I1031" s="30">
        <v>383.65</v>
      </c>
      <c r="J1031" s="30">
        <v>95.91</v>
      </c>
      <c r="K1031" s="15">
        <v>0.69</v>
      </c>
      <c r="L1031" s="15">
        <v>2</v>
      </c>
      <c r="M1031" s="15" t="str">
        <f t="shared" si="30"/>
        <v>comercial mexicana s.a.de c.v.</v>
      </c>
      <c r="N1031" s="15" t="str">
        <f t="shared" si="31"/>
        <v>390000COMERCIAL MEXICANA S.A.DE C.V.</v>
      </c>
    </row>
    <row r="1032" spans="1:14" x14ac:dyDescent="0.2">
      <c r="A1032" s="15">
        <v>30</v>
      </c>
      <c r="B1032" s="15" t="s">
        <v>329</v>
      </c>
      <c r="C1032" s="15">
        <v>5008</v>
      </c>
      <c r="D1032" s="15">
        <v>390000</v>
      </c>
      <c r="E1032" s="15" t="s">
        <v>414</v>
      </c>
      <c r="F1032" s="15">
        <v>274134</v>
      </c>
      <c r="G1032" s="15" t="s">
        <v>127</v>
      </c>
      <c r="H1032" s="15">
        <v>6957.24</v>
      </c>
      <c r="I1032" s="30">
        <v>383.65</v>
      </c>
      <c r="J1032" s="30">
        <v>95.91</v>
      </c>
      <c r="K1032" s="15">
        <v>1.38</v>
      </c>
      <c r="L1032" s="15">
        <v>2</v>
      </c>
      <c r="M1032" s="15" t="str">
        <f t="shared" si="30"/>
        <v>comercial mexicana s.a.de c.v.</v>
      </c>
      <c r="N1032" s="15" t="str">
        <f t="shared" si="31"/>
        <v>390000COMERCIAL MEXICANA S.A.DE C.V.</v>
      </c>
    </row>
    <row r="1033" spans="1:14" x14ac:dyDescent="0.2">
      <c r="A1033" s="15">
        <v>30</v>
      </c>
      <c r="B1033" s="15" t="s">
        <v>329</v>
      </c>
      <c r="C1033" s="15">
        <v>5008</v>
      </c>
      <c r="D1033" s="15">
        <v>390000</v>
      </c>
      <c r="E1033" s="15" t="s">
        <v>414</v>
      </c>
      <c r="F1033" s="15">
        <v>274138</v>
      </c>
      <c r="G1033" s="15" t="s">
        <v>127</v>
      </c>
      <c r="H1033" s="15">
        <v>14793.4</v>
      </c>
      <c r="I1033" s="30">
        <v>383.65</v>
      </c>
      <c r="J1033" s="30">
        <v>95.91</v>
      </c>
      <c r="K1033" s="15">
        <v>0.65</v>
      </c>
      <c r="L1033" s="15">
        <v>2</v>
      </c>
      <c r="M1033" s="15" t="str">
        <f t="shared" si="30"/>
        <v>comercial mexicana s.a.de c.v.</v>
      </c>
      <c r="N1033" s="15" t="str">
        <f t="shared" si="31"/>
        <v>390000COMERCIAL MEXICANA S.A.DE C.V.</v>
      </c>
    </row>
    <row r="1034" spans="1:14" x14ac:dyDescent="0.2">
      <c r="A1034" s="15">
        <v>30</v>
      </c>
      <c r="B1034" s="15" t="s">
        <v>329</v>
      </c>
      <c r="C1034" s="15">
        <v>5008</v>
      </c>
      <c r="D1034" s="15">
        <v>390000</v>
      </c>
      <c r="E1034" s="15" t="s">
        <v>414</v>
      </c>
      <c r="F1034" s="15">
        <v>274246</v>
      </c>
      <c r="G1034" s="15" t="s">
        <v>127</v>
      </c>
      <c r="H1034" s="15">
        <v>16197.08</v>
      </c>
      <c r="I1034" s="30">
        <v>383.65</v>
      </c>
      <c r="J1034" s="30">
        <v>95.91</v>
      </c>
      <c r="K1034" s="15">
        <v>0.59</v>
      </c>
      <c r="L1034" s="15">
        <v>2</v>
      </c>
      <c r="M1034" s="15" t="str">
        <f t="shared" ref="M1034:M1097" si="32">LOWER(E1034)</f>
        <v>comercial mexicana s.a.de c.v.</v>
      </c>
      <c r="N1034" s="15" t="str">
        <f t="shared" ref="N1034:N1097" si="33">_xlfn.CONCAT(D1034, E1034)</f>
        <v>390000COMERCIAL MEXICANA S.A.DE C.V.</v>
      </c>
    </row>
    <row r="1035" spans="1:14" x14ac:dyDescent="0.2">
      <c r="A1035" s="15">
        <v>30</v>
      </c>
      <c r="B1035" s="15" t="s">
        <v>329</v>
      </c>
      <c r="C1035" s="15">
        <v>5008</v>
      </c>
      <c r="D1035" s="15">
        <v>390030</v>
      </c>
      <c r="E1035" s="15" t="s">
        <v>425</v>
      </c>
      <c r="F1035" s="15">
        <v>275460</v>
      </c>
      <c r="G1035" s="15" t="s">
        <v>127</v>
      </c>
      <c r="H1035" s="15">
        <v>8590.6</v>
      </c>
      <c r="I1035" s="30">
        <v>383.65</v>
      </c>
      <c r="J1035" s="30">
        <v>110.74</v>
      </c>
      <c r="K1035" s="15">
        <v>1.29</v>
      </c>
      <c r="L1035" s="15">
        <v>2</v>
      </c>
      <c r="M1035" s="15" t="str">
        <f t="shared" si="32"/>
        <v>comexa suc aragon</v>
      </c>
      <c r="N1035" s="15" t="str">
        <f t="shared" si="33"/>
        <v>390030COMEXA SUC ARAGON</v>
      </c>
    </row>
    <row r="1036" spans="1:14" x14ac:dyDescent="0.2">
      <c r="A1036" s="15">
        <v>30</v>
      </c>
      <c r="B1036" s="15" t="s">
        <v>329</v>
      </c>
      <c r="C1036" s="15">
        <v>5008</v>
      </c>
      <c r="D1036" s="15">
        <v>390031</v>
      </c>
      <c r="E1036" s="15" t="s">
        <v>426</v>
      </c>
      <c r="F1036" s="15">
        <v>275884</v>
      </c>
      <c r="G1036" s="15" t="s">
        <v>127</v>
      </c>
      <c r="H1036" s="15">
        <v>18534.79</v>
      </c>
      <c r="I1036" s="30">
        <v>383.65</v>
      </c>
      <c r="J1036" s="30">
        <v>110.74</v>
      </c>
      <c r="K1036" s="15">
        <v>0.6</v>
      </c>
      <c r="L1036" s="15">
        <v>2</v>
      </c>
      <c r="M1036" s="15" t="str">
        <f t="shared" si="32"/>
        <v>comercial mexicana s.a. de cv</v>
      </c>
      <c r="N1036" s="15" t="str">
        <f t="shared" si="33"/>
        <v>390031COMERCIAL MEXICANA S.A. DE CV</v>
      </c>
    </row>
    <row r="1037" spans="1:14" x14ac:dyDescent="0.2">
      <c r="A1037" s="15">
        <v>30</v>
      </c>
      <c r="B1037" s="15" t="s">
        <v>329</v>
      </c>
      <c r="C1037" s="15">
        <v>5008</v>
      </c>
      <c r="D1037" s="15">
        <v>390134</v>
      </c>
      <c r="E1037" s="15" t="s">
        <v>422</v>
      </c>
      <c r="F1037" s="15">
        <v>274971</v>
      </c>
      <c r="G1037" s="15" t="s">
        <v>127</v>
      </c>
      <c r="H1037" s="15">
        <v>16063.06</v>
      </c>
      <c r="I1037" s="30">
        <v>383.65</v>
      </c>
      <c r="J1037" s="30">
        <v>110.74</v>
      </c>
      <c r="K1037" s="15">
        <v>0.69</v>
      </c>
      <c r="L1037" s="15">
        <v>2</v>
      </c>
      <c r="M1037" s="15" t="str">
        <f t="shared" si="32"/>
        <v>comercial mexicana sa de cv</v>
      </c>
      <c r="N1037" s="15" t="str">
        <f t="shared" si="33"/>
        <v>390134COMERCIAL MEXICANA SA DE CV</v>
      </c>
    </row>
    <row r="1038" spans="1:14" x14ac:dyDescent="0.2">
      <c r="A1038" s="15">
        <v>30</v>
      </c>
      <c r="B1038" s="15" t="s">
        <v>329</v>
      </c>
      <c r="C1038" s="15">
        <v>5008</v>
      </c>
      <c r="D1038" s="15">
        <v>392132</v>
      </c>
      <c r="E1038" s="15" t="s">
        <v>455</v>
      </c>
      <c r="F1038" s="15">
        <v>274798</v>
      </c>
      <c r="G1038" s="15" t="s">
        <v>127</v>
      </c>
      <c r="H1038" s="15">
        <v>9966.68</v>
      </c>
      <c r="I1038" s="30">
        <v>383.65</v>
      </c>
      <c r="J1038" s="30">
        <v>110.74</v>
      </c>
      <c r="K1038" s="15">
        <v>1.1100000000000001</v>
      </c>
      <c r="L1038" s="15">
        <v>2</v>
      </c>
      <c r="M1038" s="15" t="str">
        <f t="shared" si="32"/>
        <v>comercial mexicana mega mercad</v>
      </c>
      <c r="N1038" s="15" t="str">
        <f t="shared" si="33"/>
        <v>392132COMERCIAL MEXICANA MEGA MERCAD</v>
      </c>
    </row>
    <row r="1039" spans="1:14" x14ac:dyDescent="0.2">
      <c r="A1039" s="15">
        <v>30</v>
      </c>
      <c r="B1039" s="15" t="s">
        <v>329</v>
      </c>
      <c r="C1039" s="15">
        <v>5008</v>
      </c>
      <c r="D1039" s="15">
        <v>390000</v>
      </c>
      <c r="E1039" s="15" t="s">
        <v>414</v>
      </c>
      <c r="F1039" s="15">
        <v>274685</v>
      </c>
      <c r="G1039" s="15" t="s">
        <v>332</v>
      </c>
      <c r="H1039" s="15">
        <v>20033.16</v>
      </c>
      <c r="I1039" s="30">
        <v>387.84</v>
      </c>
      <c r="J1039" s="30">
        <v>68.44</v>
      </c>
      <c r="K1039" s="15">
        <v>0.34</v>
      </c>
      <c r="L1039" s="15">
        <v>2</v>
      </c>
      <c r="M1039" s="15" t="str">
        <f t="shared" si="32"/>
        <v>comercial mexicana s.a.de c.v.</v>
      </c>
      <c r="N1039" s="15" t="str">
        <f t="shared" si="33"/>
        <v>390000COMERCIAL MEXICANA S.A.DE C.V.</v>
      </c>
    </row>
    <row r="1040" spans="1:14" x14ac:dyDescent="0.2">
      <c r="A1040" s="15">
        <v>30</v>
      </c>
      <c r="B1040" s="15" t="s">
        <v>329</v>
      </c>
      <c r="C1040" s="15">
        <v>5008</v>
      </c>
      <c r="D1040" s="15">
        <v>390000</v>
      </c>
      <c r="E1040" s="15" t="s">
        <v>414</v>
      </c>
      <c r="F1040" s="15">
        <v>274838</v>
      </c>
      <c r="G1040" s="15" t="s">
        <v>331</v>
      </c>
      <c r="H1040" s="15">
        <v>446.02</v>
      </c>
      <c r="I1040" s="30">
        <v>387.84</v>
      </c>
      <c r="J1040" s="30">
        <v>68.44</v>
      </c>
      <c r="K1040" s="15">
        <v>15.34</v>
      </c>
      <c r="L1040" s="15">
        <v>2</v>
      </c>
      <c r="M1040" s="15" t="str">
        <f t="shared" si="32"/>
        <v>comercial mexicana s.a.de c.v.</v>
      </c>
      <c r="N1040" s="15" t="str">
        <f t="shared" si="33"/>
        <v>390000COMERCIAL MEXICANA S.A.DE C.V.</v>
      </c>
    </row>
    <row r="1041" spans="1:14" x14ac:dyDescent="0.2">
      <c r="A1041" s="15">
        <v>30</v>
      </c>
      <c r="B1041" s="15" t="s">
        <v>329</v>
      </c>
      <c r="C1041" s="15">
        <v>5008</v>
      </c>
      <c r="D1041" s="15">
        <v>390000</v>
      </c>
      <c r="E1041" s="15" t="s">
        <v>414</v>
      </c>
      <c r="F1041" s="15">
        <v>274839</v>
      </c>
      <c r="G1041" s="15" t="s">
        <v>331</v>
      </c>
      <c r="H1041" s="15">
        <v>446.02</v>
      </c>
      <c r="I1041" s="30">
        <v>387.84</v>
      </c>
      <c r="J1041" s="30">
        <v>68.44</v>
      </c>
      <c r="K1041" s="15">
        <v>15.34</v>
      </c>
      <c r="L1041" s="15">
        <v>2</v>
      </c>
      <c r="M1041" s="15" t="str">
        <f t="shared" si="32"/>
        <v>comercial mexicana s.a.de c.v.</v>
      </c>
      <c r="N1041" s="15" t="str">
        <f t="shared" si="33"/>
        <v>390000COMERCIAL MEXICANA S.A.DE C.V.</v>
      </c>
    </row>
    <row r="1042" spans="1:14" x14ac:dyDescent="0.2">
      <c r="A1042" s="15">
        <v>30</v>
      </c>
      <c r="B1042" s="15" t="s">
        <v>329</v>
      </c>
      <c r="C1042" s="15">
        <v>5008</v>
      </c>
      <c r="D1042" s="15">
        <v>390000</v>
      </c>
      <c r="E1042" s="15" t="s">
        <v>414</v>
      </c>
      <c r="F1042" s="15">
        <v>274851</v>
      </c>
      <c r="G1042" s="15" t="s">
        <v>331</v>
      </c>
      <c r="H1042" s="15">
        <v>446.02</v>
      </c>
      <c r="I1042" s="30">
        <v>387.84</v>
      </c>
      <c r="J1042" s="30">
        <v>68.44</v>
      </c>
      <c r="K1042" s="15">
        <v>15.34</v>
      </c>
      <c r="L1042" s="15">
        <v>2</v>
      </c>
      <c r="M1042" s="15" t="str">
        <f t="shared" si="32"/>
        <v>comercial mexicana s.a.de c.v.</v>
      </c>
      <c r="N1042" s="15" t="str">
        <f t="shared" si="33"/>
        <v>390000COMERCIAL MEXICANA S.A.DE C.V.</v>
      </c>
    </row>
    <row r="1043" spans="1:14" x14ac:dyDescent="0.2">
      <c r="A1043" s="15">
        <v>30</v>
      </c>
      <c r="B1043" s="15" t="s">
        <v>329</v>
      </c>
      <c r="C1043" s="15">
        <v>5008</v>
      </c>
      <c r="D1043" s="15">
        <v>390000</v>
      </c>
      <c r="E1043" s="15" t="s">
        <v>414</v>
      </c>
      <c r="F1043" s="15">
        <v>274852</v>
      </c>
      <c r="G1043" s="15" t="s">
        <v>331</v>
      </c>
      <c r="H1043" s="15">
        <v>446.02</v>
      </c>
      <c r="I1043" s="30">
        <v>387.84</v>
      </c>
      <c r="J1043" s="30">
        <v>68.44</v>
      </c>
      <c r="K1043" s="15">
        <v>15.34</v>
      </c>
      <c r="L1043" s="15">
        <v>2</v>
      </c>
      <c r="M1043" s="15" t="str">
        <f t="shared" si="32"/>
        <v>comercial mexicana s.a.de c.v.</v>
      </c>
      <c r="N1043" s="15" t="str">
        <f t="shared" si="33"/>
        <v>390000COMERCIAL MEXICANA S.A.DE C.V.</v>
      </c>
    </row>
    <row r="1044" spans="1:14" x14ac:dyDescent="0.2">
      <c r="A1044" s="15">
        <v>30</v>
      </c>
      <c r="B1044" s="15" t="s">
        <v>329</v>
      </c>
      <c r="C1044" s="15">
        <v>5008</v>
      </c>
      <c r="D1044" s="15">
        <v>390000</v>
      </c>
      <c r="E1044" s="15" t="s">
        <v>414</v>
      </c>
      <c r="F1044" s="15">
        <v>274867</v>
      </c>
      <c r="G1044" s="15" t="s">
        <v>331</v>
      </c>
      <c r="H1044" s="15">
        <v>446.02</v>
      </c>
      <c r="I1044" s="30">
        <v>387.84</v>
      </c>
      <c r="J1044" s="30">
        <v>68.44</v>
      </c>
      <c r="K1044" s="15">
        <v>15.34</v>
      </c>
      <c r="L1044" s="15">
        <v>2</v>
      </c>
      <c r="M1044" s="15" t="str">
        <f t="shared" si="32"/>
        <v>comercial mexicana s.a.de c.v.</v>
      </c>
      <c r="N1044" s="15" t="str">
        <f t="shared" si="33"/>
        <v>390000COMERCIAL MEXICANA S.A.DE C.V.</v>
      </c>
    </row>
    <row r="1045" spans="1:14" x14ac:dyDescent="0.2">
      <c r="A1045" s="15">
        <v>30</v>
      </c>
      <c r="B1045" s="15" t="s">
        <v>329</v>
      </c>
      <c r="C1045" s="15">
        <v>5008</v>
      </c>
      <c r="D1045" s="15">
        <v>390000</v>
      </c>
      <c r="E1045" s="15" t="s">
        <v>414</v>
      </c>
      <c r="F1045" s="15">
        <v>274868</v>
      </c>
      <c r="G1045" s="15" t="s">
        <v>331</v>
      </c>
      <c r="H1045" s="15">
        <v>446.02</v>
      </c>
      <c r="I1045" s="30">
        <v>387.84</v>
      </c>
      <c r="J1045" s="30">
        <v>68.44</v>
      </c>
      <c r="K1045" s="15">
        <v>15.34</v>
      </c>
      <c r="L1045" s="15">
        <v>2</v>
      </c>
      <c r="M1045" s="15" t="str">
        <f t="shared" si="32"/>
        <v>comercial mexicana s.a.de c.v.</v>
      </c>
      <c r="N1045" s="15" t="str">
        <f t="shared" si="33"/>
        <v>390000COMERCIAL MEXICANA S.A.DE C.V.</v>
      </c>
    </row>
    <row r="1046" spans="1:14" x14ac:dyDescent="0.2">
      <c r="A1046" s="15">
        <v>30</v>
      </c>
      <c r="B1046" s="15" t="s">
        <v>329</v>
      </c>
      <c r="C1046" s="15">
        <v>5008</v>
      </c>
      <c r="D1046" s="15">
        <v>390000</v>
      </c>
      <c r="E1046" s="15" t="s">
        <v>414</v>
      </c>
      <c r="F1046" s="15">
        <v>274869</v>
      </c>
      <c r="G1046" s="15" t="s">
        <v>331</v>
      </c>
      <c r="H1046" s="15">
        <v>446.02</v>
      </c>
      <c r="I1046" s="30">
        <v>387.84</v>
      </c>
      <c r="J1046" s="30">
        <v>68.44</v>
      </c>
      <c r="K1046" s="15">
        <v>15.34</v>
      </c>
      <c r="L1046" s="15">
        <v>2</v>
      </c>
      <c r="M1046" s="15" t="str">
        <f t="shared" si="32"/>
        <v>comercial mexicana s.a.de c.v.</v>
      </c>
      <c r="N1046" s="15" t="str">
        <f t="shared" si="33"/>
        <v>390000COMERCIAL MEXICANA S.A.DE C.V.</v>
      </c>
    </row>
    <row r="1047" spans="1:14" x14ac:dyDescent="0.2">
      <c r="A1047" s="15">
        <v>30</v>
      </c>
      <c r="B1047" s="15" t="s">
        <v>329</v>
      </c>
      <c r="C1047" s="15">
        <v>5008</v>
      </c>
      <c r="D1047" s="15">
        <v>390000</v>
      </c>
      <c r="E1047" s="15" t="s">
        <v>414</v>
      </c>
      <c r="F1047" s="15">
        <v>274879</v>
      </c>
      <c r="G1047" s="15" t="s">
        <v>331</v>
      </c>
      <c r="H1047" s="15">
        <v>446.02</v>
      </c>
      <c r="I1047" s="30">
        <v>387.84</v>
      </c>
      <c r="J1047" s="30">
        <v>68.44</v>
      </c>
      <c r="K1047" s="15">
        <v>15.34</v>
      </c>
      <c r="L1047" s="15">
        <v>2</v>
      </c>
      <c r="M1047" s="15" t="str">
        <f t="shared" si="32"/>
        <v>comercial mexicana s.a.de c.v.</v>
      </c>
      <c r="N1047" s="15" t="str">
        <f t="shared" si="33"/>
        <v>390000COMERCIAL MEXICANA S.A.DE C.V.</v>
      </c>
    </row>
    <row r="1048" spans="1:14" x14ac:dyDescent="0.2">
      <c r="A1048" s="15">
        <v>30</v>
      </c>
      <c r="B1048" s="15" t="s">
        <v>329</v>
      </c>
      <c r="C1048" s="15">
        <v>5008</v>
      </c>
      <c r="D1048" s="15">
        <v>390000</v>
      </c>
      <c r="E1048" s="15" t="s">
        <v>414</v>
      </c>
      <c r="F1048" s="15">
        <v>274881</v>
      </c>
      <c r="G1048" s="15" t="s">
        <v>331</v>
      </c>
      <c r="H1048" s="15">
        <v>446.02</v>
      </c>
      <c r="I1048" s="30">
        <v>387.84</v>
      </c>
      <c r="J1048" s="30">
        <v>68.44</v>
      </c>
      <c r="K1048" s="15">
        <v>15.34</v>
      </c>
      <c r="L1048" s="15">
        <v>2</v>
      </c>
      <c r="M1048" s="15" t="str">
        <f t="shared" si="32"/>
        <v>comercial mexicana s.a.de c.v.</v>
      </c>
      <c r="N1048" s="15" t="str">
        <f t="shared" si="33"/>
        <v>390000COMERCIAL MEXICANA S.A.DE C.V.</v>
      </c>
    </row>
    <row r="1049" spans="1:14" x14ac:dyDescent="0.2">
      <c r="A1049" s="15">
        <v>30</v>
      </c>
      <c r="B1049" s="15" t="s">
        <v>329</v>
      </c>
      <c r="C1049" s="15">
        <v>5008</v>
      </c>
      <c r="D1049" s="15">
        <v>390000</v>
      </c>
      <c r="E1049" s="15" t="s">
        <v>414</v>
      </c>
      <c r="F1049" s="15">
        <v>274953</v>
      </c>
      <c r="G1049" s="15" t="s">
        <v>331</v>
      </c>
      <c r="H1049" s="15">
        <v>446.02</v>
      </c>
      <c r="I1049" s="30">
        <v>387.84</v>
      </c>
      <c r="J1049" s="30">
        <v>68.44</v>
      </c>
      <c r="K1049" s="15">
        <v>15.34</v>
      </c>
      <c r="L1049" s="15">
        <v>2</v>
      </c>
      <c r="M1049" s="15" t="str">
        <f t="shared" si="32"/>
        <v>comercial mexicana s.a.de c.v.</v>
      </c>
      <c r="N1049" s="15" t="str">
        <f t="shared" si="33"/>
        <v>390000COMERCIAL MEXICANA S.A.DE C.V.</v>
      </c>
    </row>
    <row r="1050" spans="1:14" x14ac:dyDescent="0.2">
      <c r="A1050" s="15">
        <v>30</v>
      </c>
      <c r="B1050" s="15" t="s">
        <v>329</v>
      </c>
      <c r="C1050" s="15">
        <v>5008</v>
      </c>
      <c r="D1050" s="15">
        <v>390000</v>
      </c>
      <c r="E1050" s="15" t="s">
        <v>414</v>
      </c>
      <c r="F1050" s="15">
        <v>274955</v>
      </c>
      <c r="G1050" s="15" t="s">
        <v>331</v>
      </c>
      <c r="H1050" s="15">
        <v>446.02</v>
      </c>
      <c r="I1050" s="30">
        <v>387.84</v>
      </c>
      <c r="J1050" s="30">
        <v>68.44</v>
      </c>
      <c r="K1050" s="15">
        <v>15.34</v>
      </c>
      <c r="L1050" s="15">
        <v>2</v>
      </c>
      <c r="M1050" s="15" t="str">
        <f t="shared" si="32"/>
        <v>comercial mexicana s.a.de c.v.</v>
      </c>
      <c r="N1050" s="15" t="str">
        <f t="shared" si="33"/>
        <v>390000COMERCIAL MEXICANA S.A.DE C.V.</v>
      </c>
    </row>
    <row r="1051" spans="1:14" x14ac:dyDescent="0.2">
      <c r="A1051" s="15">
        <v>30</v>
      </c>
      <c r="B1051" s="15" t="s">
        <v>329</v>
      </c>
      <c r="C1051" s="15">
        <v>5008</v>
      </c>
      <c r="D1051" s="15">
        <v>390000</v>
      </c>
      <c r="E1051" s="15" t="s">
        <v>414</v>
      </c>
      <c r="F1051" s="15">
        <v>274957</v>
      </c>
      <c r="G1051" s="15" t="s">
        <v>331</v>
      </c>
      <c r="H1051" s="15">
        <v>446.02</v>
      </c>
      <c r="I1051" s="30">
        <v>387.84</v>
      </c>
      <c r="J1051" s="30">
        <v>68.44</v>
      </c>
      <c r="K1051" s="15">
        <v>15.34</v>
      </c>
      <c r="L1051" s="15">
        <v>2</v>
      </c>
      <c r="M1051" s="15" t="str">
        <f t="shared" si="32"/>
        <v>comercial mexicana s.a.de c.v.</v>
      </c>
      <c r="N1051" s="15" t="str">
        <f t="shared" si="33"/>
        <v>390000COMERCIAL MEXICANA S.A.DE C.V.</v>
      </c>
    </row>
    <row r="1052" spans="1:14" x14ac:dyDescent="0.2">
      <c r="A1052" s="15">
        <v>30</v>
      </c>
      <c r="B1052" s="15" t="s">
        <v>329</v>
      </c>
      <c r="C1052" s="15">
        <v>5008</v>
      </c>
      <c r="D1052" s="15">
        <v>390000</v>
      </c>
      <c r="E1052" s="15" t="s">
        <v>414</v>
      </c>
      <c r="F1052" s="15">
        <v>274960</v>
      </c>
      <c r="G1052" s="15" t="s">
        <v>331</v>
      </c>
      <c r="H1052" s="15">
        <v>446.02</v>
      </c>
      <c r="I1052" s="30">
        <v>387.84</v>
      </c>
      <c r="J1052" s="30">
        <v>68.44</v>
      </c>
      <c r="K1052" s="15">
        <v>15.34</v>
      </c>
      <c r="L1052" s="15">
        <v>2</v>
      </c>
      <c r="M1052" s="15" t="str">
        <f t="shared" si="32"/>
        <v>comercial mexicana s.a.de c.v.</v>
      </c>
      <c r="N1052" s="15" t="str">
        <f t="shared" si="33"/>
        <v>390000COMERCIAL MEXICANA S.A.DE C.V.</v>
      </c>
    </row>
    <row r="1053" spans="1:14" x14ac:dyDescent="0.2">
      <c r="A1053" s="15">
        <v>30</v>
      </c>
      <c r="B1053" s="15" t="s">
        <v>329</v>
      </c>
      <c r="C1053" s="15">
        <v>5008</v>
      </c>
      <c r="D1053" s="15">
        <v>390000</v>
      </c>
      <c r="E1053" s="15" t="s">
        <v>414</v>
      </c>
      <c r="F1053" s="15">
        <v>274961</v>
      </c>
      <c r="G1053" s="15" t="s">
        <v>331</v>
      </c>
      <c r="H1053" s="15">
        <v>446.02</v>
      </c>
      <c r="I1053" s="30">
        <v>387.84</v>
      </c>
      <c r="J1053" s="30">
        <v>68.44</v>
      </c>
      <c r="K1053" s="15">
        <v>15.34</v>
      </c>
      <c r="L1053" s="15">
        <v>2</v>
      </c>
      <c r="M1053" s="15" t="str">
        <f t="shared" si="32"/>
        <v>comercial mexicana s.a.de c.v.</v>
      </c>
      <c r="N1053" s="15" t="str">
        <f t="shared" si="33"/>
        <v>390000COMERCIAL MEXICANA S.A.DE C.V.</v>
      </c>
    </row>
    <row r="1054" spans="1:14" x14ac:dyDescent="0.2">
      <c r="A1054" s="15">
        <v>30</v>
      </c>
      <c r="B1054" s="15" t="s">
        <v>329</v>
      </c>
      <c r="C1054" s="15">
        <v>5008</v>
      </c>
      <c r="D1054" s="15">
        <v>390000</v>
      </c>
      <c r="E1054" s="15" t="s">
        <v>414</v>
      </c>
      <c r="F1054" s="15">
        <v>274962</v>
      </c>
      <c r="G1054" s="15" t="s">
        <v>331</v>
      </c>
      <c r="H1054" s="15">
        <v>446.02</v>
      </c>
      <c r="I1054" s="30">
        <v>387.84</v>
      </c>
      <c r="J1054" s="30">
        <v>68.44</v>
      </c>
      <c r="K1054" s="15">
        <v>15.34</v>
      </c>
      <c r="L1054" s="15">
        <v>2</v>
      </c>
      <c r="M1054" s="15" t="str">
        <f t="shared" si="32"/>
        <v>comercial mexicana s.a.de c.v.</v>
      </c>
      <c r="N1054" s="15" t="str">
        <f t="shared" si="33"/>
        <v>390000COMERCIAL MEXICANA S.A.DE C.V.</v>
      </c>
    </row>
    <row r="1055" spans="1:14" x14ac:dyDescent="0.2">
      <c r="A1055" s="15">
        <v>30</v>
      </c>
      <c r="B1055" s="15" t="s">
        <v>329</v>
      </c>
      <c r="C1055" s="15">
        <v>5008</v>
      </c>
      <c r="D1055" s="15">
        <v>390000</v>
      </c>
      <c r="E1055" s="15" t="s">
        <v>414</v>
      </c>
      <c r="F1055" s="15">
        <v>274963</v>
      </c>
      <c r="G1055" s="15" t="s">
        <v>331</v>
      </c>
      <c r="H1055" s="15">
        <v>446.02</v>
      </c>
      <c r="I1055" s="30">
        <v>387.84</v>
      </c>
      <c r="J1055" s="30">
        <v>68.44</v>
      </c>
      <c r="K1055" s="15">
        <v>15.34</v>
      </c>
      <c r="L1055" s="15">
        <v>2</v>
      </c>
      <c r="M1055" s="15" t="str">
        <f t="shared" si="32"/>
        <v>comercial mexicana s.a.de c.v.</v>
      </c>
      <c r="N1055" s="15" t="str">
        <f t="shared" si="33"/>
        <v>390000COMERCIAL MEXICANA S.A.DE C.V.</v>
      </c>
    </row>
    <row r="1056" spans="1:14" x14ac:dyDescent="0.2">
      <c r="A1056" s="15">
        <v>30</v>
      </c>
      <c r="B1056" s="15" t="s">
        <v>329</v>
      </c>
      <c r="C1056" s="15">
        <v>5008</v>
      </c>
      <c r="D1056" s="15">
        <v>390000</v>
      </c>
      <c r="E1056" s="15" t="s">
        <v>414</v>
      </c>
      <c r="F1056" s="15">
        <v>274964</v>
      </c>
      <c r="G1056" s="15" t="s">
        <v>331</v>
      </c>
      <c r="H1056" s="15">
        <v>446.02</v>
      </c>
      <c r="I1056" s="30">
        <v>387.84</v>
      </c>
      <c r="J1056" s="30">
        <v>68.44</v>
      </c>
      <c r="K1056" s="15">
        <v>15.34</v>
      </c>
      <c r="L1056" s="15">
        <v>2</v>
      </c>
      <c r="M1056" s="15" t="str">
        <f t="shared" si="32"/>
        <v>comercial mexicana s.a.de c.v.</v>
      </c>
      <c r="N1056" s="15" t="str">
        <f t="shared" si="33"/>
        <v>390000COMERCIAL MEXICANA S.A.DE C.V.</v>
      </c>
    </row>
    <row r="1057" spans="1:14" x14ac:dyDescent="0.2">
      <c r="A1057" s="15">
        <v>30</v>
      </c>
      <c r="B1057" s="15" t="s">
        <v>329</v>
      </c>
      <c r="C1057" s="15">
        <v>5008</v>
      </c>
      <c r="D1057" s="15">
        <v>390000</v>
      </c>
      <c r="E1057" s="15" t="s">
        <v>414</v>
      </c>
      <c r="F1057" s="15">
        <v>274965</v>
      </c>
      <c r="G1057" s="15" t="s">
        <v>331</v>
      </c>
      <c r="H1057" s="15">
        <v>446.02</v>
      </c>
      <c r="I1057" s="30">
        <v>387.84</v>
      </c>
      <c r="J1057" s="30">
        <v>68.44</v>
      </c>
      <c r="K1057" s="15">
        <v>15.34</v>
      </c>
      <c r="L1057" s="15">
        <v>2</v>
      </c>
      <c r="M1057" s="15" t="str">
        <f t="shared" si="32"/>
        <v>comercial mexicana s.a.de c.v.</v>
      </c>
      <c r="N1057" s="15" t="str">
        <f t="shared" si="33"/>
        <v>390000COMERCIAL MEXICANA S.A.DE C.V.</v>
      </c>
    </row>
    <row r="1058" spans="1:14" x14ac:dyDescent="0.2">
      <c r="A1058" s="15">
        <v>30</v>
      </c>
      <c r="B1058" s="15" t="s">
        <v>329</v>
      </c>
      <c r="C1058" s="15">
        <v>5008</v>
      </c>
      <c r="D1058" s="15">
        <v>390000</v>
      </c>
      <c r="E1058" s="15" t="s">
        <v>414</v>
      </c>
      <c r="F1058" s="15">
        <v>274968</v>
      </c>
      <c r="G1058" s="15" t="s">
        <v>331</v>
      </c>
      <c r="H1058" s="15">
        <v>446.02</v>
      </c>
      <c r="I1058" s="30">
        <v>387.84</v>
      </c>
      <c r="J1058" s="30">
        <v>68.44</v>
      </c>
      <c r="K1058" s="15">
        <v>15.34</v>
      </c>
      <c r="L1058" s="15">
        <v>2</v>
      </c>
      <c r="M1058" s="15" t="str">
        <f t="shared" si="32"/>
        <v>comercial mexicana s.a.de c.v.</v>
      </c>
      <c r="N1058" s="15" t="str">
        <f t="shared" si="33"/>
        <v>390000COMERCIAL MEXICANA S.A.DE C.V.</v>
      </c>
    </row>
    <row r="1059" spans="1:14" x14ac:dyDescent="0.2">
      <c r="A1059" s="15">
        <v>30</v>
      </c>
      <c r="B1059" s="15" t="s">
        <v>329</v>
      </c>
      <c r="C1059" s="15">
        <v>5008</v>
      </c>
      <c r="D1059" s="15">
        <v>390000</v>
      </c>
      <c r="E1059" s="15" t="s">
        <v>414</v>
      </c>
      <c r="F1059" s="15">
        <v>274969</v>
      </c>
      <c r="G1059" s="15" t="s">
        <v>331</v>
      </c>
      <c r="H1059" s="15">
        <v>446.02</v>
      </c>
      <c r="I1059" s="30">
        <v>387.84</v>
      </c>
      <c r="J1059" s="30">
        <v>68.44</v>
      </c>
      <c r="K1059" s="15">
        <v>15.34</v>
      </c>
      <c r="L1059" s="15">
        <v>2</v>
      </c>
      <c r="M1059" s="15" t="str">
        <f t="shared" si="32"/>
        <v>comercial mexicana s.a.de c.v.</v>
      </c>
      <c r="N1059" s="15" t="str">
        <f t="shared" si="33"/>
        <v>390000COMERCIAL MEXICANA S.A.DE C.V.</v>
      </c>
    </row>
    <row r="1060" spans="1:14" x14ac:dyDescent="0.2">
      <c r="A1060" s="15">
        <v>30</v>
      </c>
      <c r="B1060" s="15" t="s">
        <v>329</v>
      </c>
      <c r="C1060" s="15">
        <v>5008</v>
      </c>
      <c r="D1060" s="15">
        <v>390000</v>
      </c>
      <c r="E1060" s="15" t="s">
        <v>414</v>
      </c>
      <c r="F1060" s="15">
        <v>274970</v>
      </c>
      <c r="G1060" s="15" t="s">
        <v>331</v>
      </c>
      <c r="H1060" s="15">
        <v>446.02</v>
      </c>
      <c r="I1060" s="30">
        <v>387.84</v>
      </c>
      <c r="J1060" s="30">
        <v>68.44</v>
      </c>
      <c r="K1060" s="15">
        <v>15.34</v>
      </c>
      <c r="L1060" s="15">
        <v>2</v>
      </c>
      <c r="M1060" s="15" t="str">
        <f t="shared" si="32"/>
        <v>comercial mexicana s.a.de c.v.</v>
      </c>
      <c r="N1060" s="15" t="str">
        <f t="shared" si="33"/>
        <v>390000COMERCIAL MEXICANA S.A.DE C.V.</v>
      </c>
    </row>
    <row r="1061" spans="1:14" x14ac:dyDescent="0.2">
      <c r="A1061" s="15">
        <v>30</v>
      </c>
      <c r="B1061" s="15" t="s">
        <v>329</v>
      </c>
      <c r="C1061" s="15">
        <v>5008</v>
      </c>
      <c r="D1061" s="15">
        <v>390000</v>
      </c>
      <c r="E1061" s="15" t="s">
        <v>414</v>
      </c>
      <c r="F1061" s="15">
        <v>275000</v>
      </c>
      <c r="G1061" s="15" t="s">
        <v>331</v>
      </c>
      <c r="H1061" s="15">
        <v>446.02</v>
      </c>
      <c r="I1061" s="30">
        <v>387.84</v>
      </c>
      <c r="J1061" s="30">
        <v>68.44</v>
      </c>
      <c r="K1061" s="15">
        <v>15.34</v>
      </c>
      <c r="L1061" s="15">
        <v>2</v>
      </c>
      <c r="M1061" s="15" t="str">
        <f t="shared" si="32"/>
        <v>comercial mexicana s.a.de c.v.</v>
      </c>
      <c r="N1061" s="15" t="str">
        <f t="shared" si="33"/>
        <v>390000COMERCIAL MEXICANA S.A.DE C.V.</v>
      </c>
    </row>
    <row r="1062" spans="1:14" x14ac:dyDescent="0.2">
      <c r="A1062" s="15">
        <v>30</v>
      </c>
      <c r="B1062" s="15" t="s">
        <v>329</v>
      </c>
      <c r="C1062" s="15">
        <v>5008</v>
      </c>
      <c r="D1062" s="15">
        <v>390000</v>
      </c>
      <c r="E1062" s="15" t="s">
        <v>414</v>
      </c>
      <c r="F1062" s="15">
        <v>275013</v>
      </c>
      <c r="G1062" s="15" t="s">
        <v>331</v>
      </c>
      <c r="H1062" s="15">
        <v>446.02</v>
      </c>
      <c r="I1062" s="30">
        <v>387.84</v>
      </c>
      <c r="J1062" s="30">
        <v>68.44</v>
      </c>
      <c r="K1062" s="15">
        <v>15.34</v>
      </c>
      <c r="L1062" s="15">
        <v>2</v>
      </c>
      <c r="M1062" s="15" t="str">
        <f t="shared" si="32"/>
        <v>comercial mexicana s.a.de c.v.</v>
      </c>
      <c r="N1062" s="15" t="str">
        <f t="shared" si="33"/>
        <v>390000COMERCIAL MEXICANA S.A.DE C.V.</v>
      </c>
    </row>
    <row r="1063" spans="1:14" x14ac:dyDescent="0.2">
      <c r="A1063" s="15">
        <v>30</v>
      </c>
      <c r="B1063" s="15" t="s">
        <v>329</v>
      </c>
      <c r="C1063" s="15">
        <v>5008</v>
      </c>
      <c r="D1063" s="15">
        <v>390000</v>
      </c>
      <c r="E1063" s="15" t="s">
        <v>414</v>
      </c>
      <c r="F1063" s="15">
        <v>275026</v>
      </c>
      <c r="G1063" s="15" t="s">
        <v>331</v>
      </c>
      <c r="H1063" s="15">
        <v>446.02</v>
      </c>
      <c r="I1063" s="30">
        <v>387.84</v>
      </c>
      <c r="J1063" s="30">
        <v>68.44</v>
      </c>
      <c r="K1063" s="15">
        <v>15.34</v>
      </c>
      <c r="L1063" s="15">
        <v>2</v>
      </c>
      <c r="M1063" s="15" t="str">
        <f t="shared" si="32"/>
        <v>comercial mexicana s.a.de c.v.</v>
      </c>
      <c r="N1063" s="15" t="str">
        <f t="shared" si="33"/>
        <v>390000COMERCIAL MEXICANA S.A.DE C.V.</v>
      </c>
    </row>
    <row r="1064" spans="1:14" x14ac:dyDescent="0.2">
      <c r="A1064" s="15">
        <v>30</v>
      </c>
      <c r="B1064" s="15" t="s">
        <v>329</v>
      </c>
      <c r="C1064" s="15">
        <v>5008</v>
      </c>
      <c r="D1064" s="15">
        <v>390000</v>
      </c>
      <c r="E1064" s="15" t="s">
        <v>414</v>
      </c>
      <c r="F1064" s="15">
        <v>275036</v>
      </c>
      <c r="G1064" s="15" t="s">
        <v>331</v>
      </c>
      <c r="H1064" s="15">
        <v>446.02</v>
      </c>
      <c r="I1064" s="30">
        <v>387.84</v>
      </c>
      <c r="J1064" s="30">
        <v>68.44</v>
      </c>
      <c r="K1064" s="15">
        <v>15.34</v>
      </c>
      <c r="L1064" s="15">
        <v>2</v>
      </c>
      <c r="M1064" s="15" t="str">
        <f t="shared" si="32"/>
        <v>comercial mexicana s.a.de c.v.</v>
      </c>
      <c r="N1064" s="15" t="str">
        <f t="shared" si="33"/>
        <v>390000COMERCIAL MEXICANA S.A.DE C.V.</v>
      </c>
    </row>
    <row r="1065" spans="1:14" x14ac:dyDescent="0.2">
      <c r="A1065" s="15">
        <v>30</v>
      </c>
      <c r="B1065" s="15" t="s">
        <v>329</v>
      </c>
      <c r="C1065" s="15">
        <v>5008</v>
      </c>
      <c r="D1065" s="15">
        <v>390000</v>
      </c>
      <c r="E1065" s="15" t="s">
        <v>414</v>
      </c>
      <c r="F1065" s="15">
        <v>275045</v>
      </c>
      <c r="G1065" s="15" t="s">
        <v>332</v>
      </c>
      <c r="H1065" s="15">
        <v>2291.5500000000002</v>
      </c>
      <c r="I1065" s="30">
        <v>387.84</v>
      </c>
      <c r="J1065" s="30">
        <v>68.44</v>
      </c>
      <c r="K1065" s="15">
        <v>2.99</v>
      </c>
      <c r="L1065" s="15">
        <v>2</v>
      </c>
      <c r="M1065" s="15" t="str">
        <f t="shared" si="32"/>
        <v>comercial mexicana s.a.de c.v.</v>
      </c>
      <c r="N1065" s="15" t="str">
        <f t="shared" si="33"/>
        <v>390000COMERCIAL MEXICANA S.A.DE C.V.</v>
      </c>
    </row>
    <row r="1066" spans="1:14" x14ac:dyDescent="0.2">
      <c r="A1066" s="15">
        <v>30</v>
      </c>
      <c r="B1066" s="15" t="s">
        <v>329</v>
      </c>
      <c r="C1066" s="15">
        <v>5008</v>
      </c>
      <c r="D1066" s="15">
        <v>390000</v>
      </c>
      <c r="E1066" s="15" t="s">
        <v>414</v>
      </c>
      <c r="F1066" s="15">
        <v>275076</v>
      </c>
      <c r="G1066" s="15" t="s">
        <v>331</v>
      </c>
      <c r="H1066" s="15">
        <v>446.02</v>
      </c>
      <c r="I1066" s="30">
        <v>387.84</v>
      </c>
      <c r="J1066" s="30">
        <v>68.44</v>
      </c>
      <c r="K1066" s="15">
        <v>15.34</v>
      </c>
      <c r="L1066" s="15">
        <v>2</v>
      </c>
      <c r="M1066" s="15" t="str">
        <f t="shared" si="32"/>
        <v>comercial mexicana s.a.de c.v.</v>
      </c>
      <c r="N1066" s="15" t="str">
        <f t="shared" si="33"/>
        <v>390000COMERCIAL MEXICANA S.A.DE C.V.</v>
      </c>
    </row>
    <row r="1067" spans="1:14" x14ac:dyDescent="0.2">
      <c r="A1067" s="15">
        <v>30</v>
      </c>
      <c r="B1067" s="15" t="s">
        <v>329</v>
      </c>
      <c r="C1067" s="15">
        <v>5008</v>
      </c>
      <c r="D1067" s="15">
        <v>390000</v>
      </c>
      <c r="E1067" s="15" t="s">
        <v>414</v>
      </c>
      <c r="F1067" s="15">
        <v>275077</v>
      </c>
      <c r="G1067" s="15" t="s">
        <v>331</v>
      </c>
      <c r="H1067" s="15">
        <v>446.02</v>
      </c>
      <c r="I1067" s="30">
        <v>387.84</v>
      </c>
      <c r="J1067" s="30">
        <v>68.44</v>
      </c>
      <c r="K1067" s="15">
        <v>15.34</v>
      </c>
      <c r="L1067" s="15">
        <v>2</v>
      </c>
      <c r="M1067" s="15" t="str">
        <f t="shared" si="32"/>
        <v>comercial mexicana s.a.de c.v.</v>
      </c>
      <c r="N1067" s="15" t="str">
        <f t="shared" si="33"/>
        <v>390000COMERCIAL MEXICANA S.A.DE C.V.</v>
      </c>
    </row>
    <row r="1068" spans="1:14" x14ac:dyDescent="0.2">
      <c r="A1068" s="15">
        <v>30</v>
      </c>
      <c r="B1068" s="15" t="s">
        <v>329</v>
      </c>
      <c r="C1068" s="15">
        <v>5008</v>
      </c>
      <c r="D1068" s="15">
        <v>390000</v>
      </c>
      <c r="E1068" s="15" t="s">
        <v>414</v>
      </c>
      <c r="F1068" s="15">
        <v>275078</v>
      </c>
      <c r="G1068" s="15" t="s">
        <v>331</v>
      </c>
      <c r="H1068" s="15">
        <v>446.02</v>
      </c>
      <c r="I1068" s="30">
        <v>387.84</v>
      </c>
      <c r="J1068" s="30">
        <v>68.44</v>
      </c>
      <c r="K1068" s="15">
        <v>15.34</v>
      </c>
      <c r="L1068" s="15">
        <v>2</v>
      </c>
      <c r="M1068" s="15" t="str">
        <f t="shared" si="32"/>
        <v>comercial mexicana s.a.de c.v.</v>
      </c>
      <c r="N1068" s="15" t="str">
        <f t="shared" si="33"/>
        <v>390000COMERCIAL MEXICANA S.A.DE C.V.</v>
      </c>
    </row>
    <row r="1069" spans="1:14" x14ac:dyDescent="0.2">
      <c r="A1069" s="15">
        <v>30</v>
      </c>
      <c r="B1069" s="15" t="s">
        <v>329</v>
      </c>
      <c r="C1069" s="15">
        <v>5008</v>
      </c>
      <c r="D1069" s="15">
        <v>390000</v>
      </c>
      <c r="E1069" s="15" t="s">
        <v>414</v>
      </c>
      <c r="F1069" s="15">
        <v>275112</v>
      </c>
      <c r="G1069" s="15" t="s">
        <v>331</v>
      </c>
      <c r="H1069" s="15">
        <v>446.02</v>
      </c>
      <c r="I1069" s="30">
        <v>387.84</v>
      </c>
      <c r="J1069" s="30">
        <v>68.44</v>
      </c>
      <c r="K1069" s="15">
        <v>15.34</v>
      </c>
      <c r="L1069" s="15">
        <v>2</v>
      </c>
      <c r="M1069" s="15" t="str">
        <f t="shared" si="32"/>
        <v>comercial mexicana s.a.de c.v.</v>
      </c>
      <c r="N1069" s="15" t="str">
        <f t="shared" si="33"/>
        <v>390000COMERCIAL MEXICANA S.A.DE C.V.</v>
      </c>
    </row>
    <row r="1070" spans="1:14" x14ac:dyDescent="0.2">
      <c r="A1070" s="15">
        <v>30</v>
      </c>
      <c r="B1070" s="15" t="s">
        <v>329</v>
      </c>
      <c r="C1070" s="15">
        <v>5008</v>
      </c>
      <c r="D1070" s="15">
        <v>390000</v>
      </c>
      <c r="E1070" s="15" t="s">
        <v>414</v>
      </c>
      <c r="F1070" s="15">
        <v>275114</v>
      </c>
      <c r="G1070" s="15" t="s">
        <v>331</v>
      </c>
      <c r="H1070" s="15">
        <v>446.02</v>
      </c>
      <c r="I1070" s="30">
        <v>387.84</v>
      </c>
      <c r="J1070" s="30">
        <v>68.44</v>
      </c>
      <c r="K1070" s="15">
        <v>15.34</v>
      </c>
      <c r="L1070" s="15">
        <v>2</v>
      </c>
      <c r="M1070" s="15" t="str">
        <f t="shared" si="32"/>
        <v>comercial mexicana s.a.de c.v.</v>
      </c>
      <c r="N1070" s="15" t="str">
        <f t="shared" si="33"/>
        <v>390000COMERCIAL MEXICANA S.A.DE C.V.</v>
      </c>
    </row>
    <row r="1071" spans="1:14" x14ac:dyDescent="0.2">
      <c r="A1071" s="15">
        <v>30</v>
      </c>
      <c r="B1071" s="15" t="s">
        <v>329</v>
      </c>
      <c r="C1071" s="15">
        <v>5008</v>
      </c>
      <c r="D1071" s="15">
        <v>390000</v>
      </c>
      <c r="E1071" s="15" t="s">
        <v>414</v>
      </c>
      <c r="F1071" s="15">
        <v>275115</v>
      </c>
      <c r="G1071" s="15" t="s">
        <v>331</v>
      </c>
      <c r="H1071" s="15">
        <v>446.02</v>
      </c>
      <c r="I1071" s="30">
        <v>387.84</v>
      </c>
      <c r="J1071" s="30">
        <v>68.44</v>
      </c>
      <c r="K1071" s="15">
        <v>15.34</v>
      </c>
      <c r="L1071" s="15">
        <v>2</v>
      </c>
      <c r="M1071" s="15" t="str">
        <f t="shared" si="32"/>
        <v>comercial mexicana s.a.de c.v.</v>
      </c>
      <c r="N1071" s="15" t="str">
        <f t="shared" si="33"/>
        <v>390000COMERCIAL MEXICANA S.A.DE C.V.</v>
      </c>
    </row>
    <row r="1072" spans="1:14" x14ac:dyDescent="0.2">
      <c r="A1072" s="15">
        <v>30</v>
      </c>
      <c r="B1072" s="15" t="s">
        <v>329</v>
      </c>
      <c r="C1072" s="15">
        <v>5008</v>
      </c>
      <c r="D1072" s="15">
        <v>390000</v>
      </c>
      <c r="E1072" s="15" t="s">
        <v>414</v>
      </c>
      <c r="F1072" s="15">
        <v>275116</v>
      </c>
      <c r="G1072" s="15" t="s">
        <v>331</v>
      </c>
      <c r="H1072" s="15">
        <v>446.02</v>
      </c>
      <c r="I1072" s="30">
        <v>387.84</v>
      </c>
      <c r="J1072" s="30">
        <v>68.44</v>
      </c>
      <c r="K1072" s="15">
        <v>15.34</v>
      </c>
      <c r="L1072" s="15">
        <v>2</v>
      </c>
      <c r="M1072" s="15" t="str">
        <f t="shared" si="32"/>
        <v>comercial mexicana s.a.de c.v.</v>
      </c>
      <c r="N1072" s="15" t="str">
        <f t="shared" si="33"/>
        <v>390000COMERCIAL MEXICANA S.A.DE C.V.</v>
      </c>
    </row>
    <row r="1073" spans="1:14" x14ac:dyDescent="0.2">
      <c r="A1073" s="15">
        <v>30</v>
      </c>
      <c r="B1073" s="15" t="s">
        <v>329</v>
      </c>
      <c r="C1073" s="15">
        <v>5008</v>
      </c>
      <c r="D1073" s="15">
        <v>390000</v>
      </c>
      <c r="E1073" s="15" t="s">
        <v>414</v>
      </c>
      <c r="F1073" s="15">
        <v>275128</v>
      </c>
      <c r="G1073" s="15" t="s">
        <v>331</v>
      </c>
      <c r="H1073" s="15">
        <v>446.02</v>
      </c>
      <c r="I1073" s="30">
        <v>387.84</v>
      </c>
      <c r="J1073" s="30">
        <v>68.44</v>
      </c>
      <c r="K1073" s="15">
        <v>15.34</v>
      </c>
      <c r="L1073" s="15">
        <v>2</v>
      </c>
      <c r="M1073" s="15" t="str">
        <f t="shared" si="32"/>
        <v>comercial mexicana s.a.de c.v.</v>
      </c>
      <c r="N1073" s="15" t="str">
        <f t="shared" si="33"/>
        <v>390000COMERCIAL MEXICANA S.A.DE C.V.</v>
      </c>
    </row>
    <row r="1074" spans="1:14" x14ac:dyDescent="0.2">
      <c r="A1074" s="15">
        <v>30</v>
      </c>
      <c r="B1074" s="15" t="s">
        <v>329</v>
      </c>
      <c r="C1074" s="15">
        <v>5008</v>
      </c>
      <c r="D1074" s="15">
        <v>390000</v>
      </c>
      <c r="E1074" s="15" t="s">
        <v>414</v>
      </c>
      <c r="F1074" s="15">
        <v>275144</v>
      </c>
      <c r="G1074" s="15" t="s">
        <v>331</v>
      </c>
      <c r="H1074" s="15">
        <v>446.02</v>
      </c>
      <c r="I1074" s="30">
        <v>387.84</v>
      </c>
      <c r="J1074" s="30">
        <v>68.44</v>
      </c>
      <c r="K1074" s="15">
        <v>15.34</v>
      </c>
      <c r="L1074" s="15">
        <v>2</v>
      </c>
      <c r="M1074" s="15" t="str">
        <f t="shared" si="32"/>
        <v>comercial mexicana s.a.de c.v.</v>
      </c>
      <c r="N1074" s="15" t="str">
        <f t="shared" si="33"/>
        <v>390000COMERCIAL MEXICANA S.A.DE C.V.</v>
      </c>
    </row>
    <row r="1075" spans="1:14" x14ac:dyDescent="0.2">
      <c r="A1075" s="15">
        <v>30</v>
      </c>
      <c r="B1075" s="15" t="s">
        <v>329</v>
      </c>
      <c r="C1075" s="15">
        <v>5008</v>
      </c>
      <c r="D1075" s="15">
        <v>390000</v>
      </c>
      <c r="E1075" s="15" t="s">
        <v>414</v>
      </c>
      <c r="F1075" s="15">
        <v>275145</v>
      </c>
      <c r="G1075" s="15" t="s">
        <v>331</v>
      </c>
      <c r="H1075" s="15">
        <v>446.02</v>
      </c>
      <c r="I1075" s="30">
        <v>387.84</v>
      </c>
      <c r="J1075" s="30">
        <v>68.44</v>
      </c>
      <c r="K1075" s="15">
        <v>15.34</v>
      </c>
      <c r="L1075" s="15">
        <v>2</v>
      </c>
      <c r="M1075" s="15" t="str">
        <f t="shared" si="32"/>
        <v>comercial mexicana s.a.de c.v.</v>
      </c>
      <c r="N1075" s="15" t="str">
        <f t="shared" si="33"/>
        <v>390000COMERCIAL MEXICANA S.A.DE C.V.</v>
      </c>
    </row>
    <row r="1076" spans="1:14" x14ac:dyDescent="0.2">
      <c r="A1076" s="15">
        <v>30</v>
      </c>
      <c r="B1076" s="15" t="s">
        <v>329</v>
      </c>
      <c r="C1076" s="15">
        <v>5008</v>
      </c>
      <c r="D1076" s="15">
        <v>390000</v>
      </c>
      <c r="E1076" s="15" t="s">
        <v>414</v>
      </c>
      <c r="F1076" s="15">
        <v>275146</v>
      </c>
      <c r="G1076" s="15" t="s">
        <v>331</v>
      </c>
      <c r="H1076" s="15">
        <v>446.02</v>
      </c>
      <c r="I1076" s="30">
        <v>387.84</v>
      </c>
      <c r="J1076" s="30">
        <v>68.44</v>
      </c>
      <c r="K1076" s="15">
        <v>15.34</v>
      </c>
      <c r="L1076" s="15">
        <v>2</v>
      </c>
      <c r="M1076" s="15" t="str">
        <f t="shared" si="32"/>
        <v>comercial mexicana s.a.de c.v.</v>
      </c>
      <c r="N1076" s="15" t="str">
        <f t="shared" si="33"/>
        <v>390000COMERCIAL MEXICANA S.A.DE C.V.</v>
      </c>
    </row>
    <row r="1077" spans="1:14" x14ac:dyDescent="0.2">
      <c r="A1077" s="15">
        <v>30</v>
      </c>
      <c r="B1077" s="15" t="s">
        <v>329</v>
      </c>
      <c r="C1077" s="15">
        <v>5008</v>
      </c>
      <c r="D1077" s="15">
        <v>390000</v>
      </c>
      <c r="E1077" s="15" t="s">
        <v>414</v>
      </c>
      <c r="F1077" s="15">
        <v>275154</v>
      </c>
      <c r="G1077" s="15" t="s">
        <v>331</v>
      </c>
      <c r="H1077" s="15">
        <v>446.02</v>
      </c>
      <c r="I1077" s="30">
        <v>387.84</v>
      </c>
      <c r="J1077" s="30">
        <v>68.44</v>
      </c>
      <c r="K1077" s="15">
        <v>15.34</v>
      </c>
      <c r="L1077" s="15">
        <v>2</v>
      </c>
      <c r="M1077" s="15" t="str">
        <f t="shared" si="32"/>
        <v>comercial mexicana s.a.de c.v.</v>
      </c>
      <c r="N1077" s="15" t="str">
        <f t="shared" si="33"/>
        <v>390000COMERCIAL MEXICANA S.A.DE C.V.</v>
      </c>
    </row>
    <row r="1078" spans="1:14" x14ac:dyDescent="0.2">
      <c r="A1078" s="15">
        <v>30</v>
      </c>
      <c r="B1078" s="15" t="s">
        <v>329</v>
      </c>
      <c r="C1078" s="15">
        <v>5008</v>
      </c>
      <c r="D1078" s="15">
        <v>390000</v>
      </c>
      <c r="E1078" s="15" t="s">
        <v>414</v>
      </c>
      <c r="F1078" s="15">
        <v>275155</v>
      </c>
      <c r="G1078" s="15" t="s">
        <v>331</v>
      </c>
      <c r="H1078" s="15">
        <v>446.02</v>
      </c>
      <c r="I1078" s="30">
        <v>387.84</v>
      </c>
      <c r="J1078" s="30">
        <v>68.44</v>
      </c>
      <c r="K1078" s="15">
        <v>15.34</v>
      </c>
      <c r="L1078" s="15">
        <v>2</v>
      </c>
      <c r="M1078" s="15" t="str">
        <f t="shared" si="32"/>
        <v>comercial mexicana s.a.de c.v.</v>
      </c>
      <c r="N1078" s="15" t="str">
        <f t="shared" si="33"/>
        <v>390000COMERCIAL MEXICANA S.A.DE C.V.</v>
      </c>
    </row>
    <row r="1079" spans="1:14" x14ac:dyDescent="0.2">
      <c r="A1079" s="15">
        <v>30</v>
      </c>
      <c r="B1079" s="15" t="s">
        <v>329</v>
      </c>
      <c r="C1079" s="15">
        <v>5008</v>
      </c>
      <c r="D1079" s="15">
        <v>390000</v>
      </c>
      <c r="E1079" s="15" t="s">
        <v>414</v>
      </c>
      <c r="F1079" s="15">
        <v>275164</v>
      </c>
      <c r="G1079" s="15" t="s">
        <v>331</v>
      </c>
      <c r="H1079" s="15">
        <v>446.02</v>
      </c>
      <c r="I1079" s="30">
        <v>387.84</v>
      </c>
      <c r="J1079" s="30">
        <v>68.44</v>
      </c>
      <c r="K1079" s="15">
        <v>15.34</v>
      </c>
      <c r="L1079" s="15">
        <v>2</v>
      </c>
      <c r="M1079" s="15" t="str">
        <f t="shared" si="32"/>
        <v>comercial mexicana s.a.de c.v.</v>
      </c>
      <c r="N1079" s="15" t="str">
        <f t="shared" si="33"/>
        <v>390000COMERCIAL MEXICANA S.A.DE C.V.</v>
      </c>
    </row>
    <row r="1080" spans="1:14" x14ac:dyDescent="0.2">
      <c r="A1080" s="15">
        <v>30</v>
      </c>
      <c r="B1080" s="15" t="s">
        <v>329</v>
      </c>
      <c r="C1080" s="15">
        <v>5008</v>
      </c>
      <c r="D1080" s="15">
        <v>390000</v>
      </c>
      <c r="E1080" s="15" t="s">
        <v>414</v>
      </c>
      <c r="F1080" s="15">
        <v>275165</v>
      </c>
      <c r="G1080" s="15" t="s">
        <v>331</v>
      </c>
      <c r="H1080" s="15">
        <v>446.02</v>
      </c>
      <c r="I1080" s="30">
        <v>387.84</v>
      </c>
      <c r="J1080" s="30">
        <v>68.44</v>
      </c>
      <c r="K1080" s="15">
        <v>15.34</v>
      </c>
      <c r="L1080" s="15">
        <v>2</v>
      </c>
      <c r="M1080" s="15" t="str">
        <f t="shared" si="32"/>
        <v>comercial mexicana s.a.de c.v.</v>
      </c>
      <c r="N1080" s="15" t="str">
        <f t="shared" si="33"/>
        <v>390000COMERCIAL MEXICANA S.A.DE C.V.</v>
      </c>
    </row>
    <row r="1081" spans="1:14" x14ac:dyDescent="0.2">
      <c r="A1081" s="15">
        <v>30</v>
      </c>
      <c r="B1081" s="15" t="s">
        <v>329</v>
      </c>
      <c r="C1081" s="15">
        <v>5008</v>
      </c>
      <c r="D1081" s="15">
        <v>390000</v>
      </c>
      <c r="E1081" s="15" t="s">
        <v>414</v>
      </c>
      <c r="F1081" s="15">
        <v>275179</v>
      </c>
      <c r="G1081" s="15" t="s">
        <v>331</v>
      </c>
      <c r="H1081" s="15">
        <v>446.02</v>
      </c>
      <c r="I1081" s="30">
        <v>387.84</v>
      </c>
      <c r="J1081" s="30">
        <v>68.44</v>
      </c>
      <c r="K1081" s="15">
        <v>15.34</v>
      </c>
      <c r="L1081" s="15">
        <v>2</v>
      </c>
      <c r="M1081" s="15" t="str">
        <f t="shared" si="32"/>
        <v>comercial mexicana s.a.de c.v.</v>
      </c>
      <c r="N1081" s="15" t="str">
        <f t="shared" si="33"/>
        <v>390000COMERCIAL MEXICANA S.A.DE C.V.</v>
      </c>
    </row>
    <row r="1082" spans="1:14" x14ac:dyDescent="0.2">
      <c r="A1082" s="15">
        <v>30</v>
      </c>
      <c r="B1082" s="15" t="s">
        <v>329</v>
      </c>
      <c r="C1082" s="15">
        <v>5008</v>
      </c>
      <c r="D1082" s="15">
        <v>390000</v>
      </c>
      <c r="E1082" s="15" t="s">
        <v>414</v>
      </c>
      <c r="F1082" s="15">
        <v>275180</v>
      </c>
      <c r="G1082" s="15" t="s">
        <v>331</v>
      </c>
      <c r="H1082" s="15">
        <v>446.02</v>
      </c>
      <c r="I1082" s="30">
        <v>387.84</v>
      </c>
      <c r="J1082" s="30">
        <v>68.44</v>
      </c>
      <c r="K1082" s="15">
        <v>15.34</v>
      </c>
      <c r="L1082" s="15">
        <v>2</v>
      </c>
      <c r="M1082" s="15" t="str">
        <f t="shared" si="32"/>
        <v>comercial mexicana s.a.de c.v.</v>
      </c>
      <c r="N1082" s="15" t="str">
        <f t="shared" si="33"/>
        <v>390000COMERCIAL MEXICANA S.A.DE C.V.</v>
      </c>
    </row>
    <row r="1083" spans="1:14" x14ac:dyDescent="0.2">
      <c r="A1083" s="15">
        <v>30</v>
      </c>
      <c r="B1083" s="15" t="s">
        <v>329</v>
      </c>
      <c r="C1083" s="15">
        <v>5008</v>
      </c>
      <c r="D1083" s="15">
        <v>390000</v>
      </c>
      <c r="E1083" s="15" t="s">
        <v>414</v>
      </c>
      <c r="F1083" s="15">
        <v>275202</v>
      </c>
      <c r="G1083" s="15" t="s">
        <v>331</v>
      </c>
      <c r="H1083" s="15">
        <v>446.02</v>
      </c>
      <c r="I1083" s="30">
        <v>387.84</v>
      </c>
      <c r="J1083" s="30">
        <v>68.44</v>
      </c>
      <c r="K1083" s="15">
        <v>15.34</v>
      </c>
      <c r="L1083" s="15">
        <v>2</v>
      </c>
      <c r="M1083" s="15" t="str">
        <f t="shared" si="32"/>
        <v>comercial mexicana s.a.de c.v.</v>
      </c>
      <c r="N1083" s="15" t="str">
        <f t="shared" si="33"/>
        <v>390000COMERCIAL MEXICANA S.A.DE C.V.</v>
      </c>
    </row>
    <row r="1084" spans="1:14" x14ac:dyDescent="0.2">
      <c r="A1084" s="15">
        <v>30</v>
      </c>
      <c r="B1084" s="15" t="s">
        <v>329</v>
      </c>
      <c r="C1084" s="15">
        <v>5008</v>
      </c>
      <c r="D1084" s="15">
        <v>390000</v>
      </c>
      <c r="E1084" s="15" t="s">
        <v>414</v>
      </c>
      <c r="F1084" s="15">
        <v>275222</v>
      </c>
      <c r="G1084" s="15" t="s">
        <v>332</v>
      </c>
      <c r="H1084" s="15">
        <v>446.02</v>
      </c>
      <c r="I1084" s="30">
        <v>387.84</v>
      </c>
      <c r="J1084" s="30">
        <v>68.44</v>
      </c>
      <c r="K1084" s="15">
        <v>15.34</v>
      </c>
      <c r="L1084" s="15">
        <v>2</v>
      </c>
      <c r="M1084" s="15" t="str">
        <f t="shared" si="32"/>
        <v>comercial mexicana s.a.de c.v.</v>
      </c>
      <c r="N1084" s="15" t="str">
        <f t="shared" si="33"/>
        <v>390000COMERCIAL MEXICANA S.A.DE C.V.</v>
      </c>
    </row>
    <row r="1085" spans="1:14" x14ac:dyDescent="0.2">
      <c r="A1085" s="15">
        <v>30</v>
      </c>
      <c r="B1085" s="15" t="s">
        <v>329</v>
      </c>
      <c r="C1085" s="15">
        <v>5008</v>
      </c>
      <c r="D1085" s="15">
        <v>390000</v>
      </c>
      <c r="E1085" s="15" t="s">
        <v>414</v>
      </c>
      <c r="F1085" s="15">
        <v>275350</v>
      </c>
      <c r="G1085" s="15" t="s">
        <v>332</v>
      </c>
      <c r="H1085" s="15">
        <v>446.02</v>
      </c>
      <c r="I1085" s="30">
        <v>387.84</v>
      </c>
      <c r="J1085" s="30">
        <v>68.44</v>
      </c>
      <c r="K1085" s="15">
        <v>15.34</v>
      </c>
      <c r="L1085" s="15">
        <v>2</v>
      </c>
      <c r="M1085" s="15" t="str">
        <f t="shared" si="32"/>
        <v>comercial mexicana s.a.de c.v.</v>
      </c>
      <c r="N1085" s="15" t="str">
        <f t="shared" si="33"/>
        <v>390000COMERCIAL MEXICANA S.A.DE C.V.</v>
      </c>
    </row>
    <row r="1086" spans="1:14" x14ac:dyDescent="0.2">
      <c r="A1086" s="15">
        <v>30</v>
      </c>
      <c r="B1086" s="15" t="s">
        <v>329</v>
      </c>
      <c r="C1086" s="15">
        <v>5008</v>
      </c>
      <c r="D1086" s="15">
        <v>390000</v>
      </c>
      <c r="E1086" s="15" t="s">
        <v>414</v>
      </c>
      <c r="F1086" s="15">
        <v>275442</v>
      </c>
      <c r="G1086" s="15" t="s">
        <v>332</v>
      </c>
      <c r="H1086" s="15">
        <v>2291.5500000000002</v>
      </c>
      <c r="I1086" s="30">
        <v>387.84</v>
      </c>
      <c r="J1086" s="30">
        <v>68.44</v>
      </c>
      <c r="K1086" s="15">
        <v>2.99</v>
      </c>
      <c r="L1086" s="15">
        <v>2</v>
      </c>
      <c r="M1086" s="15" t="str">
        <f t="shared" si="32"/>
        <v>comercial mexicana s.a.de c.v.</v>
      </c>
      <c r="N1086" s="15" t="str">
        <f t="shared" si="33"/>
        <v>390000COMERCIAL MEXICANA S.A.DE C.V.</v>
      </c>
    </row>
    <row r="1087" spans="1:14" x14ac:dyDescent="0.2">
      <c r="A1087" s="15">
        <v>30</v>
      </c>
      <c r="B1087" s="15" t="s">
        <v>329</v>
      </c>
      <c r="C1087" s="15">
        <v>5008</v>
      </c>
      <c r="D1087" s="15">
        <v>390000</v>
      </c>
      <c r="E1087" s="15" t="s">
        <v>414</v>
      </c>
      <c r="F1087" s="15">
        <v>275443</v>
      </c>
      <c r="G1087" s="15" t="s">
        <v>332</v>
      </c>
      <c r="H1087" s="15">
        <v>2291.5500000000002</v>
      </c>
      <c r="I1087" s="30">
        <v>387.84</v>
      </c>
      <c r="J1087" s="30">
        <v>68.44</v>
      </c>
      <c r="K1087" s="15">
        <v>2.99</v>
      </c>
      <c r="L1087" s="15">
        <v>2</v>
      </c>
      <c r="M1087" s="15" t="str">
        <f t="shared" si="32"/>
        <v>comercial mexicana s.a.de c.v.</v>
      </c>
      <c r="N1087" s="15" t="str">
        <f t="shared" si="33"/>
        <v>390000COMERCIAL MEXICANA S.A.DE C.V.</v>
      </c>
    </row>
    <row r="1088" spans="1:14" x14ac:dyDescent="0.2">
      <c r="A1088" s="15">
        <v>30</v>
      </c>
      <c r="B1088" s="15" t="s">
        <v>329</v>
      </c>
      <c r="C1088" s="15">
        <v>5008</v>
      </c>
      <c r="D1088" s="15">
        <v>390000</v>
      </c>
      <c r="E1088" s="15" t="s">
        <v>414</v>
      </c>
      <c r="F1088" s="15">
        <v>275446</v>
      </c>
      <c r="G1088" s="15" t="s">
        <v>331</v>
      </c>
      <c r="H1088" s="15">
        <v>446.02</v>
      </c>
      <c r="I1088" s="30">
        <v>387.84</v>
      </c>
      <c r="J1088" s="30">
        <v>68.44</v>
      </c>
      <c r="K1088" s="15">
        <v>15.34</v>
      </c>
      <c r="L1088" s="15">
        <v>2</v>
      </c>
      <c r="M1088" s="15" t="str">
        <f t="shared" si="32"/>
        <v>comercial mexicana s.a.de c.v.</v>
      </c>
      <c r="N1088" s="15" t="str">
        <f t="shared" si="33"/>
        <v>390000COMERCIAL MEXICANA S.A.DE C.V.</v>
      </c>
    </row>
    <row r="1089" spans="1:14" x14ac:dyDescent="0.2">
      <c r="A1089" s="15">
        <v>30</v>
      </c>
      <c r="B1089" s="15" t="s">
        <v>329</v>
      </c>
      <c r="C1089" s="15">
        <v>5008</v>
      </c>
      <c r="D1089" s="15">
        <v>390000</v>
      </c>
      <c r="E1089" s="15" t="s">
        <v>414</v>
      </c>
      <c r="F1089" s="15">
        <v>275447</v>
      </c>
      <c r="G1089" s="15" t="s">
        <v>331</v>
      </c>
      <c r="H1089" s="15">
        <v>446.02</v>
      </c>
      <c r="I1089" s="30">
        <v>387.84</v>
      </c>
      <c r="J1089" s="30">
        <v>68.44</v>
      </c>
      <c r="K1089" s="15">
        <v>15.34</v>
      </c>
      <c r="L1089" s="15">
        <v>2</v>
      </c>
      <c r="M1089" s="15" t="str">
        <f t="shared" si="32"/>
        <v>comercial mexicana s.a.de c.v.</v>
      </c>
      <c r="N1089" s="15" t="str">
        <f t="shared" si="33"/>
        <v>390000COMERCIAL MEXICANA S.A.DE C.V.</v>
      </c>
    </row>
    <row r="1090" spans="1:14" x14ac:dyDescent="0.2">
      <c r="A1090" s="15">
        <v>30</v>
      </c>
      <c r="B1090" s="15" t="s">
        <v>329</v>
      </c>
      <c r="C1090" s="15">
        <v>5008</v>
      </c>
      <c r="D1090" s="15">
        <v>390000</v>
      </c>
      <c r="E1090" s="15" t="s">
        <v>414</v>
      </c>
      <c r="F1090" s="15">
        <v>275817</v>
      </c>
      <c r="G1090" s="15" t="s">
        <v>332</v>
      </c>
      <c r="H1090" s="15">
        <v>1754.5</v>
      </c>
      <c r="I1090" s="30">
        <v>387.84</v>
      </c>
      <c r="J1090" s="30">
        <v>68.44</v>
      </c>
      <c r="K1090" s="15">
        <v>3.9</v>
      </c>
      <c r="L1090" s="15">
        <v>2</v>
      </c>
      <c r="M1090" s="15" t="str">
        <f t="shared" si="32"/>
        <v>comercial mexicana s.a.de c.v.</v>
      </c>
      <c r="N1090" s="15" t="str">
        <f t="shared" si="33"/>
        <v>390000COMERCIAL MEXICANA S.A.DE C.V.</v>
      </c>
    </row>
    <row r="1091" spans="1:14" x14ac:dyDescent="0.2">
      <c r="A1091" s="15">
        <v>30</v>
      </c>
      <c r="B1091" s="15" t="s">
        <v>329</v>
      </c>
      <c r="C1091" s="15">
        <v>5008</v>
      </c>
      <c r="D1091" s="15">
        <v>390000</v>
      </c>
      <c r="E1091" s="15" t="s">
        <v>414</v>
      </c>
      <c r="F1091" s="15">
        <v>275819</v>
      </c>
      <c r="G1091" s="15" t="s">
        <v>331</v>
      </c>
      <c r="H1091" s="15">
        <v>446.02</v>
      </c>
      <c r="I1091" s="30">
        <v>387.84</v>
      </c>
      <c r="J1091" s="30">
        <v>68.44</v>
      </c>
      <c r="K1091" s="15">
        <v>15.34</v>
      </c>
      <c r="L1091" s="15">
        <v>2</v>
      </c>
      <c r="M1091" s="15" t="str">
        <f t="shared" si="32"/>
        <v>comercial mexicana s.a.de c.v.</v>
      </c>
      <c r="N1091" s="15" t="str">
        <f t="shared" si="33"/>
        <v>390000COMERCIAL MEXICANA S.A.DE C.V.</v>
      </c>
    </row>
    <row r="1092" spans="1:14" x14ac:dyDescent="0.2">
      <c r="A1092" s="15">
        <v>30</v>
      </c>
      <c r="B1092" s="15" t="s">
        <v>329</v>
      </c>
      <c r="C1092" s="15">
        <v>5008</v>
      </c>
      <c r="D1092" s="15">
        <v>390000</v>
      </c>
      <c r="E1092" s="15" t="s">
        <v>414</v>
      </c>
      <c r="F1092" s="15">
        <v>275834</v>
      </c>
      <c r="G1092" s="15" t="s">
        <v>332</v>
      </c>
      <c r="H1092" s="15">
        <v>1754.5</v>
      </c>
      <c r="I1092" s="30">
        <v>387.84</v>
      </c>
      <c r="J1092" s="30">
        <v>68.44</v>
      </c>
      <c r="K1092" s="15">
        <v>3.9</v>
      </c>
      <c r="L1092" s="15">
        <v>2</v>
      </c>
      <c r="M1092" s="15" t="str">
        <f t="shared" si="32"/>
        <v>comercial mexicana s.a.de c.v.</v>
      </c>
      <c r="N1092" s="15" t="str">
        <f t="shared" si="33"/>
        <v>390000COMERCIAL MEXICANA S.A.DE C.V.</v>
      </c>
    </row>
    <row r="1093" spans="1:14" x14ac:dyDescent="0.2">
      <c r="A1093" s="15">
        <v>30</v>
      </c>
      <c r="B1093" s="15" t="s">
        <v>329</v>
      </c>
      <c r="C1093" s="15">
        <v>5008</v>
      </c>
      <c r="D1093" s="15">
        <v>390000</v>
      </c>
      <c r="E1093" s="15" t="s">
        <v>414</v>
      </c>
      <c r="F1093" s="15">
        <v>275836</v>
      </c>
      <c r="G1093" s="15" t="s">
        <v>331</v>
      </c>
      <c r="H1093" s="15">
        <v>446.02</v>
      </c>
      <c r="I1093" s="30">
        <v>387.84</v>
      </c>
      <c r="J1093" s="30">
        <v>68.44</v>
      </c>
      <c r="K1093" s="15">
        <v>15.34</v>
      </c>
      <c r="L1093" s="15">
        <v>2</v>
      </c>
      <c r="M1093" s="15" t="str">
        <f t="shared" si="32"/>
        <v>comercial mexicana s.a.de c.v.</v>
      </c>
      <c r="N1093" s="15" t="str">
        <f t="shared" si="33"/>
        <v>390000COMERCIAL MEXICANA S.A.DE C.V.</v>
      </c>
    </row>
    <row r="1094" spans="1:14" x14ac:dyDescent="0.2">
      <c r="A1094" s="15">
        <v>30</v>
      </c>
      <c r="B1094" s="15" t="s">
        <v>329</v>
      </c>
      <c r="C1094" s="15">
        <v>5008</v>
      </c>
      <c r="D1094" s="15">
        <v>390000</v>
      </c>
      <c r="E1094" s="15" t="s">
        <v>414</v>
      </c>
      <c r="F1094" s="15">
        <v>275855</v>
      </c>
      <c r="G1094" s="15" t="s">
        <v>332</v>
      </c>
      <c r="H1094" s="15">
        <v>1754.5</v>
      </c>
      <c r="I1094" s="30">
        <v>387.84</v>
      </c>
      <c r="J1094" s="30">
        <v>68.44</v>
      </c>
      <c r="K1094" s="15">
        <v>3.9</v>
      </c>
      <c r="L1094" s="15">
        <v>2</v>
      </c>
      <c r="M1094" s="15" t="str">
        <f t="shared" si="32"/>
        <v>comercial mexicana s.a.de c.v.</v>
      </c>
      <c r="N1094" s="15" t="str">
        <f t="shared" si="33"/>
        <v>390000COMERCIAL MEXICANA S.A.DE C.V.</v>
      </c>
    </row>
    <row r="1095" spans="1:14" x14ac:dyDescent="0.2">
      <c r="A1095" s="15">
        <v>30</v>
      </c>
      <c r="B1095" s="15" t="s">
        <v>329</v>
      </c>
      <c r="C1095" s="15">
        <v>5008</v>
      </c>
      <c r="D1095" s="15">
        <v>390000</v>
      </c>
      <c r="E1095" s="15" t="s">
        <v>414</v>
      </c>
      <c r="F1095" s="15">
        <v>275857</v>
      </c>
      <c r="G1095" s="15" t="s">
        <v>331</v>
      </c>
      <c r="H1095" s="15">
        <v>446.02</v>
      </c>
      <c r="I1095" s="30">
        <v>387.84</v>
      </c>
      <c r="J1095" s="30">
        <v>68.44</v>
      </c>
      <c r="K1095" s="15">
        <v>15.34</v>
      </c>
      <c r="L1095" s="15">
        <v>2</v>
      </c>
      <c r="M1095" s="15" t="str">
        <f t="shared" si="32"/>
        <v>comercial mexicana s.a.de c.v.</v>
      </c>
      <c r="N1095" s="15" t="str">
        <f t="shared" si="33"/>
        <v>390000COMERCIAL MEXICANA S.A.DE C.V.</v>
      </c>
    </row>
    <row r="1096" spans="1:14" x14ac:dyDescent="0.2">
      <c r="A1096" s="15">
        <v>30</v>
      </c>
      <c r="B1096" s="15" t="s">
        <v>329</v>
      </c>
      <c r="C1096" s="15">
        <v>5008</v>
      </c>
      <c r="D1096" s="15">
        <v>390000</v>
      </c>
      <c r="E1096" s="15" t="s">
        <v>414</v>
      </c>
      <c r="F1096" s="15">
        <v>275883</v>
      </c>
      <c r="G1096" s="15" t="s">
        <v>331</v>
      </c>
      <c r="H1096" s="15">
        <v>446.02</v>
      </c>
      <c r="I1096" s="30">
        <v>387.84</v>
      </c>
      <c r="J1096" s="30">
        <v>68.44</v>
      </c>
      <c r="K1096" s="15">
        <v>15.34</v>
      </c>
      <c r="L1096" s="15">
        <v>2</v>
      </c>
      <c r="M1096" s="15" t="str">
        <f t="shared" si="32"/>
        <v>comercial mexicana s.a.de c.v.</v>
      </c>
      <c r="N1096" s="15" t="str">
        <f t="shared" si="33"/>
        <v>390000COMERCIAL MEXICANA S.A.DE C.V.</v>
      </c>
    </row>
    <row r="1097" spans="1:14" x14ac:dyDescent="0.2">
      <c r="A1097" s="15">
        <v>30</v>
      </c>
      <c r="B1097" s="15" t="s">
        <v>329</v>
      </c>
      <c r="C1097" s="15">
        <v>5008</v>
      </c>
      <c r="D1097" s="15">
        <v>390002</v>
      </c>
      <c r="E1097" s="15" t="s">
        <v>415</v>
      </c>
      <c r="F1097" s="15">
        <v>275047</v>
      </c>
      <c r="G1097" s="15" t="s">
        <v>331</v>
      </c>
      <c r="H1097" s="15">
        <v>2460.34</v>
      </c>
      <c r="I1097" s="30">
        <v>387.84</v>
      </c>
      <c r="J1097" s="30">
        <v>82.55</v>
      </c>
      <c r="K1097" s="15">
        <v>3.36</v>
      </c>
      <c r="L1097" s="15">
        <v>2</v>
      </c>
      <c r="M1097" s="15" t="str">
        <f t="shared" si="32"/>
        <v>comexa suc insurgentes</v>
      </c>
      <c r="N1097" s="15" t="str">
        <f t="shared" si="33"/>
        <v>390002COMEXA SUC INSURGENTES</v>
      </c>
    </row>
    <row r="1098" spans="1:14" x14ac:dyDescent="0.2">
      <c r="A1098" s="15">
        <v>30</v>
      </c>
      <c r="B1098" s="15" t="s">
        <v>329</v>
      </c>
      <c r="C1098" s="15">
        <v>5008</v>
      </c>
      <c r="D1098" s="15">
        <v>390003</v>
      </c>
      <c r="E1098" s="15" t="s">
        <v>416</v>
      </c>
      <c r="F1098" s="15">
        <v>275225</v>
      </c>
      <c r="G1098" s="15" t="s">
        <v>331</v>
      </c>
      <c r="H1098" s="15">
        <v>2483.23</v>
      </c>
      <c r="I1098" s="30">
        <v>387.84</v>
      </c>
      <c r="J1098" s="30">
        <v>82.55</v>
      </c>
      <c r="K1098" s="15">
        <v>3.32</v>
      </c>
      <c r="L1098" s="15">
        <v>2</v>
      </c>
      <c r="M1098" s="15" t="str">
        <f t="shared" ref="M1098:M1161" si="34">LOWER(E1098)</f>
        <v>comexa suc asturias</v>
      </c>
      <c r="N1098" s="15" t="str">
        <f t="shared" ref="N1098:N1161" si="35">_xlfn.CONCAT(D1098, E1098)</f>
        <v>390003COMEXA SUC ASTURIAS</v>
      </c>
    </row>
    <row r="1099" spans="1:14" x14ac:dyDescent="0.2">
      <c r="A1099" s="15">
        <v>30</v>
      </c>
      <c r="B1099" s="15" t="s">
        <v>329</v>
      </c>
      <c r="C1099" s="15">
        <v>5008</v>
      </c>
      <c r="D1099" s="15">
        <v>390003</v>
      </c>
      <c r="E1099" s="15" t="s">
        <v>416</v>
      </c>
      <c r="F1099" s="15">
        <v>275225</v>
      </c>
      <c r="G1099" s="15" t="s">
        <v>332</v>
      </c>
      <c r="H1099" s="15">
        <v>2483.23</v>
      </c>
      <c r="I1099" s="30">
        <v>387.84</v>
      </c>
      <c r="J1099" s="30">
        <v>82.55</v>
      </c>
      <c r="K1099" s="15">
        <v>3.32</v>
      </c>
      <c r="L1099" s="15">
        <v>2</v>
      </c>
      <c r="M1099" s="15" t="str">
        <f t="shared" si="34"/>
        <v>comexa suc asturias</v>
      </c>
      <c r="N1099" s="15" t="str">
        <f t="shared" si="35"/>
        <v>390003COMEXA SUC ASTURIAS</v>
      </c>
    </row>
    <row r="1100" spans="1:14" x14ac:dyDescent="0.2">
      <c r="A1100" s="15">
        <v>30</v>
      </c>
      <c r="B1100" s="15" t="s">
        <v>329</v>
      </c>
      <c r="C1100" s="15">
        <v>5008</v>
      </c>
      <c r="D1100" s="15">
        <v>390014</v>
      </c>
      <c r="E1100" s="15" t="s">
        <v>420</v>
      </c>
      <c r="F1100" s="15">
        <v>274843</v>
      </c>
      <c r="G1100" s="15" t="s">
        <v>331</v>
      </c>
      <c r="H1100" s="15">
        <v>25898.37</v>
      </c>
      <c r="I1100" s="30">
        <v>387.84</v>
      </c>
      <c r="J1100" s="30">
        <v>82.55</v>
      </c>
      <c r="K1100" s="15">
        <v>0.32</v>
      </c>
      <c r="L1100" s="15">
        <v>2</v>
      </c>
      <c r="M1100" s="15" t="str">
        <f t="shared" si="34"/>
        <v>comexa suc.herradura ii</v>
      </c>
      <c r="N1100" s="15" t="str">
        <f t="shared" si="35"/>
        <v>390014COMEXA SUC.HERRADURA II</v>
      </c>
    </row>
    <row r="1101" spans="1:14" x14ac:dyDescent="0.2">
      <c r="A1101" s="15">
        <v>30</v>
      </c>
      <c r="B1101" s="15" t="s">
        <v>329</v>
      </c>
      <c r="C1101" s="15">
        <v>5008</v>
      </c>
      <c r="D1101" s="15">
        <v>390026</v>
      </c>
      <c r="E1101" s="15" t="s">
        <v>424</v>
      </c>
      <c r="F1101" s="15">
        <v>275080</v>
      </c>
      <c r="G1101" s="15" t="s">
        <v>331</v>
      </c>
      <c r="H1101" s="15">
        <v>9910.9</v>
      </c>
      <c r="I1101" s="30">
        <v>387.84</v>
      </c>
      <c r="J1101" s="30">
        <v>82.55</v>
      </c>
      <c r="K1101" s="15">
        <v>0.83</v>
      </c>
      <c r="L1101" s="15">
        <v>2</v>
      </c>
      <c r="M1101" s="15" t="str">
        <f t="shared" si="34"/>
        <v>comexa suc cuernavaca i</v>
      </c>
      <c r="N1101" s="15" t="str">
        <f t="shared" si="35"/>
        <v>390026COMEXA SUC CUERNAVACA I</v>
      </c>
    </row>
    <row r="1102" spans="1:14" x14ac:dyDescent="0.2">
      <c r="A1102" s="15">
        <v>30</v>
      </c>
      <c r="B1102" s="15" t="s">
        <v>329</v>
      </c>
      <c r="C1102" s="15">
        <v>5008</v>
      </c>
      <c r="D1102" s="15">
        <v>390031</v>
      </c>
      <c r="E1102" s="15" t="s">
        <v>426</v>
      </c>
      <c r="F1102" s="15">
        <v>275884</v>
      </c>
      <c r="G1102" s="15" t="s">
        <v>332</v>
      </c>
      <c r="H1102" s="15">
        <v>18534.79</v>
      </c>
      <c r="I1102" s="30">
        <v>387.84</v>
      </c>
      <c r="J1102" s="30">
        <v>82.55</v>
      </c>
      <c r="K1102" s="15">
        <v>0.45</v>
      </c>
      <c r="L1102" s="15">
        <v>2</v>
      </c>
      <c r="M1102" s="15" t="str">
        <f t="shared" si="34"/>
        <v>comercial mexicana s.a. de cv</v>
      </c>
      <c r="N1102" s="15" t="str">
        <f t="shared" si="35"/>
        <v>390031COMERCIAL MEXICANA S.A. DE CV</v>
      </c>
    </row>
    <row r="1103" spans="1:14" x14ac:dyDescent="0.2">
      <c r="A1103" s="15">
        <v>30</v>
      </c>
      <c r="B1103" s="15" t="s">
        <v>329</v>
      </c>
      <c r="C1103" s="15">
        <v>5008</v>
      </c>
      <c r="D1103" s="15">
        <v>390058</v>
      </c>
      <c r="E1103" s="15" t="s">
        <v>431</v>
      </c>
      <c r="F1103" s="15">
        <v>274476</v>
      </c>
      <c r="G1103" s="15" t="s">
        <v>331</v>
      </c>
      <c r="H1103" s="15">
        <v>446.02</v>
      </c>
      <c r="I1103" s="30">
        <v>387.84</v>
      </c>
      <c r="J1103" s="30">
        <v>82.55</v>
      </c>
      <c r="K1103" s="15">
        <v>18.510000000000002</v>
      </c>
      <c r="L1103" s="15">
        <v>2</v>
      </c>
      <c r="M1103" s="15" t="str">
        <f t="shared" si="34"/>
        <v>comexa suc mazatlan</v>
      </c>
      <c r="N1103" s="15" t="str">
        <f t="shared" si="35"/>
        <v>390058COMEXA SUC MAZATLAN</v>
      </c>
    </row>
    <row r="1104" spans="1:14" x14ac:dyDescent="0.2">
      <c r="A1104" s="15">
        <v>30</v>
      </c>
      <c r="B1104" s="15" t="s">
        <v>329</v>
      </c>
      <c r="C1104" s="15">
        <v>5008</v>
      </c>
      <c r="D1104" s="15">
        <v>390061</v>
      </c>
      <c r="E1104" s="15" t="s">
        <v>432</v>
      </c>
      <c r="F1104" s="15">
        <v>275083</v>
      </c>
      <c r="G1104" s="15" t="s">
        <v>331</v>
      </c>
      <c r="H1104" s="15">
        <v>14100.79</v>
      </c>
      <c r="I1104" s="30">
        <v>387.84</v>
      </c>
      <c r="J1104" s="30">
        <v>82.55</v>
      </c>
      <c r="K1104" s="15">
        <v>0.59</v>
      </c>
      <c r="L1104" s="15">
        <v>2</v>
      </c>
      <c r="M1104" s="15" t="str">
        <f t="shared" si="34"/>
        <v>comexa suc cuernavaca ii</v>
      </c>
      <c r="N1104" s="15" t="str">
        <f t="shared" si="35"/>
        <v>390061COMEXA SUC CUERNAVACA II</v>
      </c>
    </row>
    <row r="1105" spans="1:14" x14ac:dyDescent="0.2">
      <c r="A1105" s="15">
        <v>30</v>
      </c>
      <c r="B1105" s="15" t="s">
        <v>329</v>
      </c>
      <c r="C1105" s="15">
        <v>5008</v>
      </c>
      <c r="D1105" s="15">
        <v>390066</v>
      </c>
      <c r="E1105" s="15" t="s">
        <v>433</v>
      </c>
      <c r="F1105" s="15">
        <v>274519</v>
      </c>
      <c r="G1105" s="15" t="s">
        <v>331</v>
      </c>
      <c r="H1105" s="15">
        <v>446.02</v>
      </c>
      <c r="I1105" s="30">
        <v>387.84</v>
      </c>
      <c r="J1105" s="30">
        <v>82.55</v>
      </c>
      <c r="K1105" s="15">
        <v>18.510000000000002</v>
      </c>
      <c r="L1105" s="15">
        <v>2</v>
      </c>
      <c r="M1105" s="15" t="str">
        <f t="shared" si="34"/>
        <v>comexa suc cancun</v>
      </c>
      <c r="N1105" s="15" t="str">
        <f t="shared" si="35"/>
        <v>390066COMEXA SUC CANCUN</v>
      </c>
    </row>
    <row r="1106" spans="1:14" x14ac:dyDescent="0.2">
      <c r="A1106" s="15">
        <v>30</v>
      </c>
      <c r="B1106" s="15" t="s">
        <v>329</v>
      </c>
      <c r="C1106" s="15">
        <v>5008</v>
      </c>
      <c r="D1106" s="15">
        <v>390066</v>
      </c>
      <c r="E1106" s="15" t="s">
        <v>433</v>
      </c>
      <c r="F1106" s="15">
        <v>274520</v>
      </c>
      <c r="G1106" s="15" t="s">
        <v>332</v>
      </c>
      <c r="H1106" s="15">
        <v>2291.5500000000002</v>
      </c>
      <c r="I1106" s="30">
        <v>387.84</v>
      </c>
      <c r="J1106" s="30">
        <v>82.55</v>
      </c>
      <c r="K1106" s="15">
        <v>3.6</v>
      </c>
      <c r="L1106" s="15">
        <v>2</v>
      </c>
      <c r="M1106" s="15" t="str">
        <f t="shared" si="34"/>
        <v>comexa suc cancun</v>
      </c>
      <c r="N1106" s="15" t="str">
        <f t="shared" si="35"/>
        <v>390066COMEXA SUC CANCUN</v>
      </c>
    </row>
    <row r="1107" spans="1:14" x14ac:dyDescent="0.2">
      <c r="A1107" s="15">
        <v>30</v>
      </c>
      <c r="B1107" s="15" t="s">
        <v>329</v>
      </c>
      <c r="C1107" s="15">
        <v>5008</v>
      </c>
      <c r="D1107" s="15">
        <v>390073</v>
      </c>
      <c r="E1107" s="15" t="s">
        <v>434</v>
      </c>
      <c r="F1107" s="15">
        <v>274413</v>
      </c>
      <c r="G1107" s="15" t="s">
        <v>331</v>
      </c>
      <c r="H1107" s="15">
        <v>446.02</v>
      </c>
      <c r="I1107" s="30">
        <v>387.84</v>
      </c>
      <c r="J1107" s="30">
        <v>82.55</v>
      </c>
      <c r="K1107" s="15">
        <v>18.510000000000002</v>
      </c>
      <c r="L1107" s="15">
        <v>2</v>
      </c>
      <c r="M1107" s="15" t="str">
        <f t="shared" si="34"/>
        <v>comexa suc vallarta ii</v>
      </c>
      <c r="N1107" s="15" t="str">
        <f t="shared" si="35"/>
        <v>390073COMEXA SUC VALLARTA II</v>
      </c>
    </row>
    <row r="1108" spans="1:14" x14ac:dyDescent="0.2">
      <c r="A1108" s="15">
        <v>30</v>
      </c>
      <c r="B1108" s="15" t="s">
        <v>329</v>
      </c>
      <c r="C1108" s="15">
        <v>5008</v>
      </c>
      <c r="D1108" s="15">
        <v>390073</v>
      </c>
      <c r="E1108" s="15" t="s">
        <v>434</v>
      </c>
      <c r="F1108" s="15">
        <v>274416</v>
      </c>
      <c r="G1108" s="15" t="s">
        <v>332</v>
      </c>
      <c r="H1108" s="15">
        <v>2291.5500000000002</v>
      </c>
      <c r="I1108" s="30">
        <v>387.84</v>
      </c>
      <c r="J1108" s="30">
        <v>82.55</v>
      </c>
      <c r="K1108" s="15">
        <v>3.6</v>
      </c>
      <c r="L1108" s="15">
        <v>2</v>
      </c>
      <c r="M1108" s="15" t="str">
        <f t="shared" si="34"/>
        <v>comexa suc vallarta ii</v>
      </c>
      <c r="N1108" s="15" t="str">
        <f t="shared" si="35"/>
        <v>390073COMEXA SUC VALLARTA II</v>
      </c>
    </row>
    <row r="1109" spans="1:14" x14ac:dyDescent="0.2">
      <c r="A1109" s="15">
        <v>30</v>
      </c>
      <c r="B1109" s="15" t="s">
        <v>329</v>
      </c>
      <c r="C1109" s="15">
        <v>5008</v>
      </c>
      <c r="D1109" s="15">
        <v>390075</v>
      </c>
      <c r="E1109" s="15" t="s">
        <v>435</v>
      </c>
      <c r="F1109" s="15">
        <v>274414</v>
      </c>
      <c r="G1109" s="15" t="s">
        <v>331</v>
      </c>
      <c r="H1109" s="15">
        <v>446.02</v>
      </c>
      <c r="I1109" s="30">
        <v>387.84</v>
      </c>
      <c r="J1109" s="30">
        <v>82.55</v>
      </c>
      <c r="K1109" s="15">
        <v>18.510000000000002</v>
      </c>
      <c r="L1109" s="15">
        <v>2</v>
      </c>
      <c r="M1109" s="15" t="str">
        <f t="shared" si="34"/>
        <v>comexa suc vallarta iii</v>
      </c>
      <c r="N1109" s="15" t="str">
        <f t="shared" si="35"/>
        <v>390075COMEXA SUC VALLARTA III</v>
      </c>
    </row>
    <row r="1110" spans="1:14" x14ac:dyDescent="0.2">
      <c r="A1110" s="15">
        <v>30</v>
      </c>
      <c r="B1110" s="15" t="s">
        <v>329</v>
      </c>
      <c r="C1110" s="15">
        <v>5008</v>
      </c>
      <c r="D1110" s="15">
        <v>390075</v>
      </c>
      <c r="E1110" s="15" t="s">
        <v>435</v>
      </c>
      <c r="F1110" s="15">
        <v>274417</v>
      </c>
      <c r="G1110" s="15" t="s">
        <v>332</v>
      </c>
      <c r="H1110" s="15">
        <v>2291.5500000000002</v>
      </c>
      <c r="I1110" s="30">
        <v>387.84</v>
      </c>
      <c r="J1110" s="30">
        <v>82.55</v>
      </c>
      <c r="K1110" s="15">
        <v>3.6</v>
      </c>
      <c r="L1110" s="15">
        <v>2</v>
      </c>
      <c r="M1110" s="15" t="str">
        <f t="shared" si="34"/>
        <v>comexa suc vallarta iii</v>
      </c>
      <c r="N1110" s="15" t="str">
        <f t="shared" si="35"/>
        <v>390075COMEXA SUC VALLARTA III</v>
      </c>
    </row>
    <row r="1111" spans="1:14" x14ac:dyDescent="0.2">
      <c r="A1111" s="15">
        <v>30</v>
      </c>
      <c r="B1111" s="15" t="s">
        <v>329</v>
      </c>
      <c r="C1111" s="15">
        <v>5008</v>
      </c>
      <c r="D1111" s="15">
        <v>390076</v>
      </c>
      <c r="E1111" s="15" t="s">
        <v>436</v>
      </c>
      <c r="F1111" s="15">
        <v>275122</v>
      </c>
      <c r="G1111" s="15" t="s">
        <v>331</v>
      </c>
      <c r="H1111" s="15">
        <v>446.02</v>
      </c>
      <c r="I1111" s="30">
        <v>387.84</v>
      </c>
      <c r="J1111" s="30">
        <v>82.55</v>
      </c>
      <c r="K1111" s="15">
        <v>18.510000000000002</v>
      </c>
      <c r="L1111" s="15">
        <v>2</v>
      </c>
      <c r="M1111" s="15" t="str">
        <f t="shared" si="34"/>
        <v>comexa suc c.c. vallarta</v>
      </c>
      <c r="N1111" s="15" t="str">
        <f t="shared" si="35"/>
        <v>390076COMEXA SUC C.C. VALLARTA</v>
      </c>
    </row>
    <row r="1112" spans="1:14" x14ac:dyDescent="0.2">
      <c r="A1112" s="15">
        <v>30</v>
      </c>
      <c r="B1112" s="15" t="s">
        <v>329</v>
      </c>
      <c r="C1112" s="15">
        <v>5008</v>
      </c>
      <c r="D1112" s="15">
        <v>390076</v>
      </c>
      <c r="E1112" s="15" t="s">
        <v>436</v>
      </c>
      <c r="F1112" s="15">
        <v>275123</v>
      </c>
      <c r="G1112" s="15" t="s">
        <v>332</v>
      </c>
      <c r="H1112" s="15">
        <v>2291.5500000000002</v>
      </c>
      <c r="I1112" s="30">
        <v>387.84</v>
      </c>
      <c r="J1112" s="30">
        <v>82.55</v>
      </c>
      <c r="K1112" s="15">
        <v>3.6</v>
      </c>
      <c r="L1112" s="15">
        <v>2</v>
      </c>
      <c r="M1112" s="15" t="str">
        <f t="shared" si="34"/>
        <v>comexa suc c.c. vallarta</v>
      </c>
      <c r="N1112" s="15" t="str">
        <f t="shared" si="35"/>
        <v>390076COMEXA SUC C.C. VALLARTA</v>
      </c>
    </row>
    <row r="1113" spans="1:14" x14ac:dyDescent="0.2">
      <c r="A1113" s="15">
        <v>30</v>
      </c>
      <c r="B1113" s="15" t="s">
        <v>329</v>
      </c>
      <c r="C1113" s="15">
        <v>5008</v>
      </c>
      <c r="D1113" s="15">
        <v>390104</v>
      </c>
      <c r="E1113" s="15" t="s">
        <v>439</v>
      </c>
      <c r="F1113" s="15">
        <v>274521</v>
      </c>
      <c r="G1113" s="15" t="s">
        <v>331</v>
      </c>
      <c r="H1113" s="15">
        <v>446.02</v>
      </c>
      <c r="I1113" s="30">
        <v>387.84</v>
      </c>
      <c r="J1113" s="30">
        <v>82.55</v>
      </c>
      <c r="K1113" s="15">
        <v>18.510000000000002</v>
      </c>
      <c r="L1113" s="15">
        <v>2</v>
      </c>
      <c r="M1113" s="15" t="str">
        <f t="shared" si="34"/>
        <v>comexa suc cancun ii</v>
      </c>
      <c r="N1113" s="15" t="str">
        <f t="shared" si="35"/>
        <v>390104COMEXA SUC CANCUN II</v>
      </c>
    </row>
    <row r="1114" spans="1:14" x14ac:dyDescent="0.2">
      <c r="A1114" s="15">
        <v>30</v>
      </c>
      <c r="B1114" s="15" t="s">
        <v>329</v>
      </c>
      <c r="C1114" s="15">
        <v>5008</v>
      </c>
      <c r="D1114" s="15">
        <v>390104</v>
      </c>
      <c r="E1114" s="15" t="s">
        <v>439</v>
      </c>
      <c r="F1114" s="15">
        <v>274522</v>
      </c>
      <c r="G1114" s="15" t="s">
        <v>332</v>
      </c>
      <c r="H1114" s="15">
        <v>2291.5500000000002</v>
      </c>
      <c r="I1114" s="30">
        <v>387.84</v>
      </c>
      <c r="J1114" s="30">
        <v>82.55</v>
      </c>
      <c r="K1114" s="15">
        <v>3.6</v>
      </c>
      <c r="L1114" s="15">
        <v>2</v>
      </c>
      <c r="M1114" s="15" t="str">
        <f t="shared" si="34"/>
        <v>comexa suc cancun ii</v>
      </c>
      <c r="N1114" s="15" t="str">
        <f t="shared" si="35"/>
        <v>390104COMEXA SUC CANCUN II</v>
      </c>
    </row>
    <row r="1115" spans="1:14" x14ac:dyDescent="0.2">
      <c r="A1115" s="15">
        <v>30</v>
      </c>
      <c r="B1115" s="15" t="s">
        <v>329</v>
      </c>
      <c r="C1115" s="15">
        <v>5008</v>
      </c>
      <c r="D1115" s="15">
        <v>390158</v>
      </c>
      <c r="E1115" s="15" t="s">
        <v>445</v>
      </c>
      <c r="F1115" s="15">
        <v>274523</v>
      </c>
      <c r="G1115" s="15" t="s">
        <v>331</v>
      </c>
      <c r="H1115" s="15">
        <v>446.02</v>
      </c>
      <c r="I1115" s="30">
        <v>387.84</v>
      </c>
      <c r="J1115" s="30">
        <v>82.55</v>
      </c>
      <c r="K1115" s="15">
        <v>18.510000000000002</v>
      </c>
      <c r="L1115" s="15">
        <v>2</v>
      </c>
      <c r="M1115" s="15" t="str">
        <f t="shared" si="34"/>
        <v>comexa cancun 3</v>
      </c>
      <c r="N1115" s="15" t="str">
        <f t="shared" si="35"/>
        <v>390158COMEXA CANCUN 3</v>
      </c>
    </row>
    <row r="1116" spans="1:14" x14ac:dyDescent="0.2">
      <c r="A1116" s="15">
        <v>30</v>
      </c>
      <c r="B1116" s="15" t="s">
        <v>329</v>
      </c>
      <c r="C1116" s="15">
        <v>5008</v>
      </c>
      <c r="D1116" s="15">
        <v>390158</v>
      </c>
      <c r="E1116" s="15" t="s">
        <v>445</v>
      </c>
      <c r="F1116" s="15">
        <v>274525</v>
      </c>
      <c r="G1116" s="15" t="s">
        <v>332</v>
      </c>
      <c r="H1116" s="15">
        <v>2291.5500000000002</v>
      </c>
      <c r="I1116" s="30">
        <v>387.84</v>
      </c>
      <c r="J1116" s="30">
        <v>82.55</v>
      </c>
      <c r="K1116" s="15">
        <v>3.6</v>
      </c>
      <c r="L1116" s="15">
        <v>2</v>
      </c>
      <c r="M1116" s="15" t="str">
        <f t="shared" si="34"/>
        <v>comexa cancun 3</v>
      </c>
      <c r="N1116" s="15" t="str">
        <f t="shared" si="35"/>
        <v>390158COMEXA CANCUN 3</v>
      </c>
    </row>
    <row r="1117" spans="1:14" x14ac:dyDescent="0.2">
      <c r="A1117" s="15">
        <v>30</v>
      </c>
      <c r="B1117" s="15" t="s">
        <v>329</v>
      </c>
      <c r="C1117" s="15">
        <v>5008</v>
      </c>
      <c r="D1117" s="15">
        <v>391041</v>
      </c>
      <c r="E1117" s="15" t="s">
        <v>446</v>
      </c>
      <c r="F1117" s="15">
        <v>274446</v>
      </c>
      <c r="G1117" s="15" t="s">
        <v>331</v>
      </c>
      <c r="H1117" s="15">
        <v>446.02</v>
      </c>
      <c r="I1117" s="30">
        <v>387.84</v>
      </c>
      <c r="J1117" s="30">
        <v>82.55</v>
      </c>
      <c r="K1117" s="15">
        <v>18.510000000000002</v>
      </c>
      <c r="L1117" s="15">
        <v>2</v>
      </c>
      <c r="M1117" s="15" t="str">
        <f t="shared" si="34"/>
        <v>comexa suc.tijuana rio</v>
      </c>
      <c r="N1117" s="15" t="str">
        <f t="shared" si="35"/>
        <v>391041COMEXA SUC.TIJUANA RIO</v>
      </c>
    </row>
    <row r="1118" spans="1:14" x14ac:dyDescent="0.2">
      <c r="A1118" s="15">
        <v>30</v>
      </c>
      <c r="B1118" s="15" t="s">
        <v>329</v>
      </c>
      <c r="C1118" s="15">
        <v>5008</v>
      </c>
      <c r="D1118" s="15">
        <v>391041</v>
      </c>
      <c r="E1118" s="15" t="s">
        <v>446</v>
      </c>
      <c r="F1118" s="15">
        <v>274447</v>
      </c>
      <c r="G1118" s="15" t="s">
        <v>332</v>
      </c>
      <c r="H1118" s="15">
        <v>2291.5500000000002</v>
      </c>
      <c r="I1118" s="30">
        <v>387.84</v>
      </c>
      <c r="J1118" s="30">
        <v>82.55</v>
      </c>
      <c r="K1118" s="15">
        <v>3.6</v>
      </c>
      <c r="L1118" s="15">
        <v>2</v>
      </c>
      <c r="M1118" s="15" t="str">
        <f t="shared" si="34"/>
        <v>comexa suc.tijuana rio</v>
      </c>
      <c r="N1118" s="15" t="str">
        <f t="shared" si="35"/>
        <v>391041COMEXA SUC.TIJUANA RIO</v>
      </c>
    </row>
    <row r="1119" spans="1:14" x14ac:dyDescent="0.2">
      <c r="A1119" s="15">
        <v>30</v>
      </c>
      <c r="B1119" s="15" t="s">
        <v>329</v>
      </c>
      <c r="C1119" s="15">
        <v>5008</v>
      </c>
      <c r="D1119" s="15">
        <v>391050</v>
      </c>
      <c r="E1119" s="15" t="s">
        <v>447</v>
      </c>
      <c r="F1119" s="15">
        <v>274448</v>
      </c>
      <c r="G1119" s="15" t="s">
        <v>331</v>
      </c>
      <c r="H1119" s="15">
        <v>446.02</v>
      </c>
      <c r="I1119" s="30">
        <v>387.84</v>
      </c>
      <c r="J1119" s="30">
        <v>82.55</v>
      </c>
      <c r="K1119" s="15">
        <v>18.510000000000002</v>
      </c>
      <c r="L1119" s="15">
        <v>2</v>
      </c>
      <c r="M1119" s="15" t="str">
        <f t="shared" si="34"/>
        <v>comexa suc mexicali</v>
      </c>
      <c r="N1119" s="15" t="str">
        <f t="shared" si="35"/>
        <v>391050COMEXA SUC MEXICALI</v>
      </c>
    </row>
    <row r="1120" spans="1:14" x14ac:dyDescent="0.2">
      <c r="A1120" s="15">
        <v>30</v>
      </c>
      <c r="B1120" s="15" t="s">
        <v>329</v>
      </c>
      <c r="C1120" s="15">
        <v>5008</v>
      </c>
      <c r="D1120" s="15">
        <v>391050</v>
      </c>
      <c r="E1120" s="15" t="s">
        <v>447</v>
      </c>
      <c r="F1120" s="15">
        <v>274449</v>
      </c>
      <c r="G1120" s="15" t="s">
        <v>332</v>
      </c>
      <c r="H1120" s="15">
        <v>2291.5500000000002</v>
      </c>
      <c r="I1120" s="30">
        <v>387.84</v>
      </c>
      <c r="J1120" s="30">
        <v>82.55</v>
      </c>
      <c r="K1120" s="15">
        <v>3.6</v>
      </c>
      <c r="L1120" s="15">
        <v>2</v>
      </c>
      <c r="M1120" s="15" t="str">
        <f t="shared" si="34"/>
        <v>comexa suc mexicali</v>
      </c>
      <c r="N1120" s="15" t="str">
        <f t="shared" si="35"/>
        <v>391050COMEXA SUC MEXICALI</v>
      </c>
    </row>
    <row r="1121" spans="1:14" x14ac:dyDescent="0.2">
      <c r="A1121" s="15">
        <v>30</v>
      </c>
      <c r="B1121" s="15" t="s">
        <v>329</v>
      </c>
      <c r="C1121" s="15">
        <v>5008</v>
      </c>
      <c r="D1121" s="15">
        <v>391060</v>
      </c>
      <c r="E1121" s="15" t="s">
        <v>448</v>
      </c>
      <c r="F1121" s="15">
        <v>274450</v>
      </c>
      <c r="G1121" s="15" t="s">
        <v>331</v>
      </c>
      <c r="H1121" s="15">
        <v>446.02</v>
      </c>
      <c r="I1121" s="30">
        <v>387.84</v>
      </c>
      <c r="J1121" s="30">
        <v>82.55</v>
      </c>
      <c r="K1121" s="15">
        <v>18.510000000000002</v>
      </c>
      <c r="L1121" s="15">
        <v>2</v>
      </c>
      <c r="M1121" s="15" t="str">
        <f t="shared" si="34"/>
        <v>comexa  suc tijuana otay</v>
      </c>
      <c r="N1121" s="15" t="str">
        <f t="shared" si="35"/>
        <v>391060COMEXA  SUC TIJUANA OTAY</v>
      </c>
    </row>
    <row r="1122" spans="1:14" x14ac:dyDescent="0.2">
      <c r="A1122" s="15">
        <v>30</v>
      </c>
      <c r="B1122" s="15" t="s">
        <v>329</v>
      </c>
      <c r="C1122" s="15">
        <v>5008</v>
      </c>
      <c r="D1122" s="15">
        <v>391060</v>
      </c>
      <c r="E1122" s="15" t="s">
        <v>448</v>
      </c>
      <c r="F1122" s="15">
        <v>274452</v>
      </c>
      <c r="G1122" s="15" t="s">
        <v>332</v>
      </c>
      <c r="H1122" s="15">
        <v>2291.5500000000002</v>
      </c>
      <c r="I1122" s="30">
        <v>387.84</v>
      </c>
      <c r="J1122" s="30">
        <v>82.55</v>
      </c>
      <c r="K1122" s="15">
        <v>3.6</v>
      </c>
      <c r="L1122" s="15">
        <v>2</v>
      </c>
      <c r="M1122" s="15" t="str">
        <f t="shared" si="34"/>
        <v>comexa  suc tijuana otay</v>
      </c>
      <c r="N1122" s="15" t="str">
        <f t="shared" si="35"/>
        <v>391060COMEXA  SUC TIJUANA OTAY</v>
      </c>
    </row>
    <row r="1123" spans="1:14" x14ac:dyDescent="0.2">
      <c r="A1123" s="15">
        <v>30</v>
      </c>
      <c r="B1123" s="15" t="s">
        <v>329</v>
      </c>
      <c r="C1123" s="15">
        <v>5008</v>
      </c>
      <c r="D1123" s="15">
        <v>391064</v>
      </c>
      <c r="E1123" s="15" t="s">
        <v>449</v>
      </c>
      <c r="F1123" s="15">
        <v>274451</v>
      </c>
      <c r="G1123" s="15" t="s">
        <v>331</v>
      </c>
      <c r="H1123" s="15">
        <v>446.02</v>
      </c>
      <c r="I1123" s="30">
        <v>387.84</v>
      </c>
      <c r="J1123" s="30">
        <v>82.55</v>
      </c>
      <c r="K1123" s="15">
        <v>18.510000000000002</v>
      </c>
      <c r="L1123" s="15">
        <v>2</v>
      </c>
      <c r="M1123" s="15" t="str">
        <f t="shared" si="34"/>
        <v>comexa suc rosarito</v>
      </c>
      <c r="N1123" s="15" t="str">
        <f t="shared" si="35"/>
        <v>391064COMEXA SUC ROSARITO</v>
      </c>
    </row>
    <row r="1124" spans="1:14" x14ac:dyDescent="0.2">
      <c r="A1124" s="15">
        <v>30</v>
      </c>
      <c r="B1124" s="15" t="s">
        <v>329</v>
      </c>
      <c r="C1124" s="15">
        <v>5008</v>
      </c>
      <c r="D1124" s="15">
        <v>391064</v>
      </c>
      <c r="E1124" s="15" t="s">
        <v>449</v>
      </c>
      <c r="F1124" s="15">
        <v>274454</v>
      </c>
      <c r="G1124" s="15" t="s">
        <v>332</v>
      </c>
      <c r="H1124" s="15">
        <v>2291.5500000000002</v>
      </c>
      <c r="I1124" s="30">
        <v>387.84</v>
      </c>
      <c r="J1124" s="30">
        <v>82.55</v>
      </c>
      <c r="K1124" s="15">
        <v>3.6</v>
      </c>
      <c r="L1124" s="15">
        <v>2</v>
      </c>
      <c r="M1124" s="15" t="str">
        <f t="shared" si="34"/>
        <v>comexa suc rosarito</v>
      </c>
      <c r="N1124" s="15" t="str">
        <f t="shared" si="35"/>
        <v>391064COMEXA SUC ROSARITO</v>
      </c>
    </row>
    <row r="1125" spans="1:14" x14ac:dyDescent="0.2">
      <c r="A1125" s="15">
        <v>30</v>
      </c>
      <c r="B1125" s="15" t="s">
        <v>329</v>
      </c>
      <c r="C1125" s="15">
        <v>5008</v>
      </c>
      <c r="D1125" s="15">
        <v>391070</v>
      </c>
      <c r="E1125" s="15" t="s">
        <v>450</v>
      </c>
      <c r="F1125" s="15">
        <v>274453</v>
      </c>
      <c r="G1125" s="15" t="s">
        <v>331</v>
      </c>
      <c r="H1125" s="15">
        <v>446.02</v>
      </c>
      <c r="I1125" s="30">
        <v>387.84</v>
      </c>
      <c r="J1125" s="30">
        <v>82.55</v>
      </c>
      <c r="K1125" s="15">
        <v>18.510000000000002</v>
      </c>
      <c r="L1125" s="15">
        <v>2</v>
      </c>
      <c r="M1125" s="15" t="str">
        <f t="shared" si="34"/>
        <v>comexa suc playas tij.</v>
      </c>
      <c r="N1125" s="15" t="str">
        <f t="shared" si="35"/>
        <v>391070COMEXA SUC PLAYAS TIJ.</v>
      </c>
    </row>
    <row r="1126" spans="1:14" x14ac:dyDescent="0.2">
      <c r="A1126" s="15">
        <v>30</v>
      </c>
      <c r="B1126" s="15" t="s">
        <v>329</v>
      </c>
      <c r="C1126" s="15">
        <v>5008</v>
      </c>
      <c r="D1126" s="15">
        <v>391070</v>
      </c>
      <c r="E1126" s="15" t="s">
        <v>450</v>
      </c>
      <c r="F1126" s="15">
        <v>274455</v>
      </c>
      <c r="G1126" s="15" t="s">
        <v>332</v>
      </c>
      <c r="H1126" s="15">
        <v>2291.5500000000002</v>
      </c>
      <c r="I1126" s="30">
        <v>387.84</v>
      </c>
      <c r="J1126" s="30">
        <v>82.55</v>
      </c>
      <c r="K1126" s="15">
        <v>3.6</v>
      </c>
      <c r="L1126" s="15">
        <v>2</v>
      </c>
      <c r="M1126" s="15" t="str">
        <f t="shared" si="34"/>
        <v>comexa suc playas tij.</v>
      </c>
      <c r="N1126" s="15" t="str">
        <f t="shared" si="35"/>
        <v>391070COMEXA SUC PLAYAS TIJ.</v>
      </c>
    </row>
    <row r="1127" spans="1:14" x14ac:dyDescent="0.2">
      <c r="A1127" s="15">
        <v>30</v>
      </c>
      <c r="B1127" s="15" t="s">
        <v>329</v>
      </c>
      <c r="C1127" s="15">
        <v>5008</v>
      </c>
      <c r="D1127" s="15">
        <v>391156</v>
      </c>
      <c r="E1127" s="15" t="s">
        <v>451</v>
      </c>
      <c r="F1127" s="15">
        <v>274456</v>
      </c>
      <c r="G1127" s="15" t="s">
        <v>331</v>
      </c>
      <c r="H1127" s="15">
        <v>446.02</v>
      </c>
      <c r="I1127" s="30">
        <v>387.84</v>
      </c>
      <c r="J1127" s="30">
        <v>82.55</v>
      </c>
      <c r="K1127" s="15">
        <v>18.510000000000002</v>
      </c>
      <c r="L1127" s="15">
        <v>2</v>
      </c>
      <c r="M1127" s="15" t="str">
        <f t="shared" si="34"/>
        <v>comexa suc plaza carrusel</v>
      </c>
      <c r="N1127" s="15" t="str">
        <f t="shared" si="35"/>
        <v>391156COMEXA SUC PLAZA CARRUSEL</v>
      </c>
    </row>
    <row r="1128" spans="1:14" x14ac:dyDescent="0.2">
      <c r="A1128" s="15">
        <v>30</v>
      </c>
      <c r="B1128" s="15" t="s">
        <v>329</v>
      </c>
      <c r="C1128" s="15">
        <v>5008</v>
      </c>
      <c r="D1128" s="15">
        <v>391156</v>
      </c>
      <c r="E1128" s="15" t="s">
        <v>451</v>
      </c>
      <c r="F1128" s="15">
        <v>274457</v>
      </c>
      <c r="G1128" s="15" t="s">
        <v>332</v>
      </c>
      <c r="H1128" s="15">
        <v>2291.5500000000002</v>
      </c>
      <c r="I1128" s="30">
        <v>387.84</v>
      </c>
      <c r="J1128" s="30">
        <v>82.55</v>
      </c>
      <c r="K1128" s="15">
        <v>3.6</v>
      </c>
      <c r="L1128" s="15">
        <v>2</v>
      </c>
      <c r="M1128" s="15" t="str">
        <f t="shared" si="34"/>
        <v>comexa suc plaza carrusel</v>
      </c>
      <c r="N1128" s="15" t="str">
        <f t="shared" si="35"/>
        <v>391156COMEXA SUC PLAZA CARRUSEL</v>
      </c>
    </row>
    <row r="1129" spans="1:14" x14ac:dyDescent="0.2">
      <c r="A1129" s="15">
        <v>30</v>
      </c>
      <c r="B1129" s="15" t="s">
        <v>329</v>
      </c>
      <c r="C1129" s="15">
        <v>5008</v>
      </c>
      <c r="D1129" s="15">
        <v>392016</v>
      </c>
      <c r="E1129" s="15" t="s">
        <v>452</v>
      </c>
      <c r="F1129" s="15">
        <v>275224</v>
      </c>
      <c r="G1129" s="15" t="s">
        <v>331</v>
      </c>
      <c r="H1129" s="15">
        <v>3593.6</v>
      </c>
      <c r="I1129" s="30">
        <v>387.84</v>
      </c>
      <c r="J1129" s="30">
        <v>82.55</v>
      </c>
      <c r="K1129" s="15">
        <v>2.2999999999999998</v>
      </c>
      <c r="L1129" s="15">
        <v>2</v>
      </c>
      <c r="M1129" s="15" t="str">
        <f t="shared" si="34"/>
        <v>comexa suc mixcoac</v>
      </c>
      <c r="N1129" s="15" t="str">
        <f t="shared" si="35"/>
        <v>392016COMEXA SUC MIXCOAC</v>
      </c>
    </row>
    <row r="1130" spans="1:14" x14ac:dyDescent="0.2">
      <c r="A1130" s="15">
        <v>30</v>
      </c>
      <c r="B1130" s="15" t="s">
        <v>329</v>
      </c>
      <c r="C1130" s="15">
        <v>5008</v>
      </c>
      <c r="D1130" s="15">
        <v>392016</v>
      </c>
      <c r="E1130" s="15" t="s">
        <v>452</v>
      </c>
      <c r="F1130" s="15">
        <v>275224</v>
      </c>
      <c r="G1130" s="15" t="s">
        <v>332</v>
      </c>
      <c r="H1130" s="15">
        <v>3593.6</v>
      </c>
      <c r="I1130" s="30">
        <v>387.84</v>
      </c>
      <c r="J1130" s="30">
        <v>82.55</v>
      </c>
      <c r="K1130" s="15">
        <v>2.2999999999999998</v>
      </c>
      <c r="L1130" s="15">
        <v>2</v>
      </c>
      <c r="M1130" s="15" t="str">
        <f t="shared" si="34"/>
        <v>comexa suc mixcoac</v>
      </c>
      <c r="N1130" s="15" t="str">
        <f t="shared" si="35"/>
        <v>392016COMEXA SUC MIXCOAC</v>
      </c>
    </row>
    <row r="1131" spans="1:14" x14ac:dyDescent="0.2">
      <c r="A1131" s="15">
        <v>30</v>
      </c>
      <c r="B1131" s="15" t="s">
        <v>329</v>
      </c>
      <c r="C1131" s="15">
        <v>5008</v>
      </c>
      <c r="D1131" s="15">
        <v>393138</v>
      </c>
      <c r="E1131" s="15" t="s">
        <v>464</v>
      </c>
      <c r="F1131" s="15">
        <v>275037</v>
      </c>
      <c r="G1131" s="15" t="s">
        <v>331</v>
      </c>
      <c r="H1131" s="15">
        <v>6667.39</v>
      </c>
      <c r="I1131" s="30">
        <v>387.84</v>
      </c>
      <c r="J1131" s="30">
        <v>82.55</v>
      </c>
      <c r="K1131" s="15">
        <v>1.24</v>
      </c>
      <c r="L1131" s="15">
        <v>2</v>
      </c>
      <c r="M1131" s="15" t="str">
        <f t="shared" si="34"/>
        <v>bodega comexa suc acozac</v>
      </c>
      <c r="N1131" s="15" t="str">
        <f t="shared" si="35"/>
        <v>393138BODEGA COMEXA SUC ACOZAC</v>
      </c>
    </row>
    <row r="1132" spans="1:14" x14ac:dyDescent="0.2">
      <c r="A1132" s="15">
        <v>30</v>
      </c>
      <c r="B1132" s="15" t="s">
        <v>329</v>
      </c>
      <c r="C1132" s="15">
        <v>5008</v>
      </c>
      <c r="D1132" s="15">
        <v>2031</v>
      </c>
      <c r="E1132" s="15" t="s">
        <v>335</v>
      </c>
      <c r="F1132" s="15">
        <v>277817</v>
      </c>
      <c r="G1132" s="15" t="s">
        <v>332</v>
      </c>
      <c r="H1132" s="15">
        <v>12723.65</v>
      </c>
      <c r="I1132" s="30">
        <v>389.23</v>
      </c>
      <c r="J1132" s="30">
        <v>119.56</v>
      </c>
      <c r="K1132" s="15">
        <v>0.94</v>
      </c>
      <c r="L1132" s="15">
        <v>2</v>
      </c>
      <c r="M1132" s="15" t="str">
        <f t="shared" si="34"/>
        <v>distribuciones rabra s.a.de cv</v>
      </c>
      <c r="N1132" s="15" t="str">
        <f t="shared" si="35"/>
        <v>2031DISTRIBUCIONES RABRA S.A.DE CV</v>
      </c>
    </row>
    <row r="1133" spans="1:14" x14ac:dyDescent="0.2">
      <c r="A1133" s="15">
        <v>30</v>
      </c>
      <c r="B1133" s="15" t="s">
        <v>329</v>
      </c>
      <c r="C1133" s="15">
        <v>5008</v>
      </c>
      <c r="D1133" s="15">
        <v>2031</v>
      </c>
      <c r="E1133" s="15" t="s">
        <v>335</v>
      </c>
      <c r="F1133" s="15">
        <v>277818</v>
      </c>
      <c r="G1133" s="15" t="s">
        <v>332</v>
      </c>
      <c r="H1133" s="15">
        <v>7619.69</v>
      </c>
      <c r="I1133" s="30">
        <v>389.23</v>
      </c>
      <c r="J1133" s="30">
        <v>43.25</v>
      </c>
      <c r="K1133" s="15">
        <v>0.56999999999999995</v>
      </c>
      <c r="L1133" s="15">
        <v>2</v>
      </c>
      <c r="M1133" s="15" t="str">
        <f t="shared" si="34"/>
        <v>distribuciones rabra s.a.de cv</v>
      </c>
      <c r="N1133" s="15" t="str">
        <f t="shared" si="35"/>
        <v>2031DISTRIBUCIONES RABRA S.A.DE CV</v>
      </c>
    </row>
    <row r="1134" spans="1:14" x14ac:dyDescent="0.2">
      <c r="A1134" s="15">
        <v>30</v>
      </c>
      <c r="B1134" s="15" t="s">
        <v>329</v>
      </c>
      <c r="C1134" s="15">
        <v>5008</v>
      </c>
      <c r="D1134" s="15">
        <v>16052</v>
      </c>
      <c r="E1134" s="15" t="s">
        <v>363</v>
      </c>
      <c r="F1134" s="15">
        <v>276254</v>
      </c>
      <c r="G1134" s="15" t="s">
        <v>331</v>
      </c>
      <c r="H1134" s="15">
        <v>15844.88</v>
      </c>
      <c r="I1134" s="30">
        <v>389.23</v>
      </c>
      <c r="J1134" s="30">
        <v>43.25</v>
      </c>
      <c r="K1134" s="15">
        <v>0.27</v>
      </c>
      <c r="L1134" s="15">
        <v>2</v>
      </c>
      <c r="M1134" s="15" t="str">
        <f t="shared" si="34"/>
        <v>abarrotera de patzcuaro s.a.</v>
      </c>
      <c r="N1134" s="15" t="str">
        <f t="shared" si="35"/>
        <v>16052ABARROTERA DE PATZCUARO S.A.</v>
      </c>
    </row>
    <row r="1135" spans="1:14" x14ac:dyDescent="0.2">
      <c r="A1135" s="15">
        <v>30</v>
      </c>
      <c r="B1135" s="15" t="s">
        <v>329</v>
      </c>
      <c r="C1135" s="15">
        <v>5008</v>
      </c>
      <c r="D1135" s="15">
        <v>16052</v>
      </c>
      <c r="E1135" s="15" t="s">
        <v>363</v>
      </c>
      <c r="F1135" s="15">
        <v>276254</v>
      </c>
      <c r="G1135" s="15" t="s">
        <v>332</v>
      </c>
      <c r="H1135" s="15">
        <v>15844.88</v>
      </c>
      <c r="I1135" s="30">
        <v>389.23</v>
      </c>
      <c r="J1135" s="30">
        <v>43.25</v>
      </c>
      <c r="K1135" s="15">
        <v>0.27</v>
      </c>
      <c r="L1135" s="15">
        <v>2</v>
      </c>
      <c r="M1135" s="15" t="str">
        <f t="shared" si="34"/>
        <v>abarrotera de patzcuaro s.a.</v>
      </c>
      <c r="N1135" s="15" t="str">
        <f t="shared" si="35"/>
        <v>16052ABARROTERA DE PATZCUARO S.A.</v>
      </c>
    </row>
    <row r="1136" spans="1:14" x14ac:dyDescent="0.2">
      <c r="A1136" s="15">
        <v>30</v>
      </c>
      <c r="B1136" s="15" t="s">
        <v>329</v>
      </c>
      <c r="C1136" s="15">
        <v>5008</v>
      </c>
      <c r="D1136" s="15">
        <v>19022</v>
      </c>
      <c r="E1136" s="15" t="s">
        <v>366</v>
      </c>
      <c r="F1136" s="15">
        <v>276115</v>
      </c>
      <c r="G1136" s="15" t="s">
        <v>331</v>
      </c>
      <c r="H1136" s="15">
        <v>15890.76</v>
      </c>
      <c r="I1136" s="30">
        <v>389.23</v>
      </c>
      <c r="J1136" s="30">
        <v>43.25</v>
      </c>
      <c r="K1136" s="15">
        <v>0.27</v>
      </c>
      <c r="L1136" s="15">
        <v>2</v>
      </c>
      <c r="M1136" s="15" t="str">
        <f t="shared" si="34"/>
        <v>union de compras detallistas</v>
      </c>
      <c r="N1136" s="15" t="str">
        <f t="shared" si="35"/>
        <v>19022UNION DE COMPRAS DETALLISTAS</v>
      </c>
    </row>
    <row r="1137" spans="1:14" x14ac:dyDescent="0.2">
      <c r="A1137" s="15">
        <v>30</v>
      </c>
      <c r="B1137" s="15" t="s">
        <v>329</v>
      </c>
      <c r="C1137" s="15">
        <v>5008</v>
      </c>
      <c r="D1137" s="15">
        <v>20030</v>
      </c>
      <c r="E1137" s="15" t="s">
        <v>373</v>
      </c>
      <c r="F1137" s="15">
        <v>278223</v>
      </c>
      <c r="G1137" s="15" t="s">
        <v>331</v>
      </c>
      <c r="H1137" s="15">
        <v>18171.05</v>
      </c>
      <c r="I1137" s="30">
        <v>389.23</v>
      </c>
      <c r="J1137" s="30">
        <v>119.56</v>
      </c>
      <c r="K1137" s="15">
        <v>0.66</v>
      </c>
      <c r="L1137" s="15">
        <v>2</v>
      </c>
      <c r="M1137" s="15" t="str">
        <f t="shared" si="34"/>
        <v>abastecedora comercial del</v>
      </c>
      <c r="N1137" s="15" t="str">
        <f t="shared" si="35"/>
        <v>20030ABASTECEDORA COMERCIAL DEL</v>
      </c>
    </row>
    <row r="1138" spans="1:14" x14ac:dyDescent="0.2">
      <c r="A1138" s="15">
        <v>30</v>
      </c>
      <c r="B1138" s="15" t="s">
        <v>329</v>
      </c>
      <c r="C1138" s="15">
        <v>5008</v>
      </c>
      <c r="D1138" s="15">
        <v>20030</v>
      </c>
      <c r="E1138" s="15" t="s">
        <v>373</v>
      </c>
      <c r="F1138" s="15">
        <v>278223</v>
      </c>
      <c r="G1138" s="15" t="s">
        <v>332</v>
      </c>
      <c r="H1138" s="15">
        <v>18171.05</v>
      </c>
      <c r="I1138" s="30">
        <v>389.23</v>
      </c>
      <c r="J1138" s="30">
        <v>119.56</v>
      </c>
      <c r="K1138" s="15">
        <v>0.66</v>
      </c>
      <c r="L1138" s="15">
        <v>2</v>
      </c>
      <c r="M1138" s="15" t="str">
        <f t="shared" si="34"/>
        <v>abastecedora comercial del</v>
      </c>
      <c r="N1138" s="15" t="str">
        <f t="shared" si="35"/>
        <v>20030ABASTECEDORA COMERCIAL DEL</v>
      </c>
    </row>
    <row r="1139" spans="1:14" x14ac:dyDescent="0.2">
      <c r="A1139" s="15">
        <v>30</v>
      </c>
      <c r="B1139" s="15" t="s">
        <v>329</v>
      </c>
      <c r="C1139" s="15">
        <v>5008</v>
      </c>
      <c r="D1139" s="15">
        <v>388000</v>
      </c>
      <c r="E1139" s="15" t="s">
        <v>409</v>
      </c>
      <c r="F1139" s="15">
        <v>273986</v>
      </c>
      <c r="G1139" s="15" t="s">
        <v>111</v>
      </c>
      <c r="H1139" s="15">
        <v>11238.62</v>
      </c>
      <c r="I1139" s="30">
        <v>390.46</v>
      </c>
      <c r="J1139" s="30">
        <v>68.900000000000006</v>
      </c>
      <c r="K1139" s="15">
        <v>0.61</v>
      </c>
      <c r="L1139" s="15">
        <v>3</v>
      </c>
      <c r="M1139" s="15" t="str">
        <f t="shared" si="34"/>
        <v>grandes superficies de mexico</v>
      </c>
      <c r="N1139" s="15" t="str">
        <f t="shared" si="35"/>
        <v>388000GRANDES SUPERFICIES DE MEXICO</v>
      </c>
    </row>
    <row r="1140" spans="1:14" x14ac:dyDescent="0.2">
      <c r="A1140" s="15">
        <v>30</v>
      </c>
      <c r="B1140" s="15" t="s">
        <v>329</v>
      </c>
      <c r="C1140" s="15">
        <v>5008</v>
      </c>
      <c r="D1140" s="15">
        <v>2031</v>
      </c>
      <c r="E1140" s="15" t="s">
        <v>335</v>
      </c>
      <c r="F1140" s="15">
        <v>277817</v>
      </c>
      <c r="G1140" s="15" t="s">
        <v>111</v>
      </c>
      <c r="H1140" s="15">
        <v>12723.65</v>
      </c>
      <c r="I1140" s="30">
        <v>399.33</v>
      </c>
      <c r="J1140" s="30">
        <v>122.67</v>
      </c>
      <c r="K1140" s="15">
        <v>0.96</v>
      </c>
      <c r="L1140" s="15">
        <v>3</v>
      </c>
      <c r="M1140" s="15" t="str">
        <f t="shared" si="34"/>
        <v>distribuciones rabra s.a.de cv</v>
      </c>
      <c r="N1140" s="15" t="str">
        <f t="shared" si="35"/>
        <v>2031DISTRIBUCIONES RABRA S.A.DE CV</v>
      </c>
    </row>
    <row r="1141" spans="1:14" x14ac:dyDescent="0.2">
      <c r="A1141" s="15">
        <v>30</v>
      </c>
      <c r="B1141" s="15" t="s">
        <v>329</v>
      </c>
      <c r="C1141" s="15">
        <v>5008</v>
      </c>
      <c r="D1141" s="15">
        <v>2031</v>
      </c>
      <c r="E1141" s="15" t="s">
        <v>335</v>
      </c>
      <c r="F1141" s="15">
        <v>277818</v>
      </c>
      <c r="G1141" s="15" t="s">
        <v>111</v>
      </c>
      <c r="H1141" s="15">
        <v>7619.69</v>
      </c>
      <c r="I1141" s="30">
        <v>399.33</v>
      </c>
      <c r="J1141" s="30">
        <v>44.37</v>
      </c>
      <c r="K1141" s="15">
        <v>0.57999999999999996</v>
      </c>
      <c r="L1141" s="15">
        <v>3</v>
      </c>
      <c r="M1141" s="15" t="str">
        <f t="shared" si="34"/>
        <v>distribuciones rabra s.a.de cv</v>
      </c>
      <c r="N1141" s="15" t="str">
        <f t="shared" si="35"/>
        <v>2031DISTRIBUCIONES RABRA S.A.DE CV</v>
      </c>
    </row>
    <row r="1142" spans="1:14" x14ac:dyDescent="0.2">
      <c r="A1142" s="15">
        <v>30</v>
      </c>
      <c r="B1142" s="15" t="s">
        <v>329</v>
      </c>
      <c r="C1142" s="15">
        <v>5008</v>
      </c>
      <c r="D1142" s="15">
        <v>21016</v>
      </c>
      <c r="E1142" s="15" t="s">
        <v>376</v>
      </c>
      <c r="F1142" s="15">
        <v>274714</v>
      </c>
      <c r="G1142" s="15" t="s">
        <v>111</v>
      </c>
      <c r="H1142" s="15">
        <v>26199.35</v>
      </c>
      <c r="I1142" s="30">
        <v>399.33</v>
      </c>
      <c r="J1142" s="30">
        <v>44.37</v>
      </c>
      <c r="K1142" s="15">
        <v>0.17</v>
      </c>
      <c r="L1142" s="15">
        <v>3</v>
      </c>
      <c r="M1142" s="15" t="str">
        <f t="shared" si="34"/>
        <v>proveedora de abarrotes</v>
      </c>
      <c r="N1142" s="15" t="str">
        <f t="shared" si="35"/>
        <v>21016PROVEEDORA DE ABARROTES</v>
      </c>
    </row>
    <row r="1143" spans="1:14" x14ac:dyDescent="0.2">
      <c r="A1143" s="15">
        <v>30</v>
      </c>
      <c r="B1143" s="15" t="s">
        <v>329</v>
      </c>
      <c r="C1143" s="15">
        <v>5008</v>
      </c>
      <c r="D1143" s="15">
        <v>35202</v>
      </c>
      <c r="E1143" s="15" t="s">
        <v>402</v>
      </c>
      <c r="F1143" s="15">
        <v>278046</v>
      </c>
      <c r="G1143" s="15" t="s">
        <v>111</v>
      </c>
      <c r="H1143" s="15">
        <v>14495.93</v>
      </c>
      <c r="I1143" s="30">
        <v>399.33</v>
      </c>
      <c r="J1143" s="30">
        <v>44.37</v>
      </c>
      <c r="K1143" s="15">
        <v>0.31</v>
      </c>
      <c r="L1143" s="15">
        <v>3</v>
      </c>
      <c r="M1143" s="15" t="str">
        <f t="shared" si="34"/>
        <v>distribuidora brise&amp;o s.a. de</v>
      </c>
      <c r="N1143" s="15" t="str">
        <f t="shared" si="35"/>
        <v>35202DISTRIBUIDORA BRISE&amp;O S.A. DE</v>
      </c>
    </row>
    <row r="1144" spans="1:14" x14ac:dyDescent="0.2">
      <c r="A1144" s="15">
        <v>30</v>
      </c>
      <c r="B1144" s="15" t="s">
        <v>329</v>
      </c>
      <c r="C1144" s="15">
        <v>5008</v>
      </c>
      <c r="D1144" s="15">
        <v>388000</v>
      </c>
      <c r="E1144" s="15" t="s">
        <v>409</v>
      </c>
      <c r="F1144" s="15">
        <v>273989</v>
      </c>
      <c r="G1144" s="15" t="s">
        <v>123</v>
      </c>
      <c r="H1144" s="15">
        <v>2197.77</v>
      </c>
      <c r="I1144" s="30">
        <v>403.92</v>
      </c>
      <c r="J1144" s="30">
        <v>71.28</v>
      </c>
      <c r="K1144" s="15">
        <v>3.24</v>
      </c>
      <c r="L1144" s="15">
        <v>2</v>
      </c>
      <c r="M1144" s="15" t="str">
        <f t="shared" si="34"/>
        <v>grandes superficies de mexico</v>
      </c>
      <c r="N1144" s="15" t="str">
        <f t="shared" si="35"/>
        <v>388000GRANDES SUPERFICIES DE MEXICO</v>
      </c>
    </row>
    <row r="1145" spans="1:14" x14ac:dyDescent="0.2">
      <c r="A1145" s="15">
        <v>30</v>
      </c>
      <c r="B1145" s="15" t="s">
        <v>329</v>
      </c>
      <c r="C1145" s="15">
        <v>5008</v>
      </c>
      <c r="D1145" s="15">
        <v>388000</v>
      </c>
      <c r="E1145" s="15" t="s">
        <v>409</v>
      </c>
      <c r="F1145" s="15">
        <v>273989</v>
      </c>
      <c r="G1145" s="15" t="s">
        <v>131</v>
      </c>
      <c r="H1145" s="15">
        <v>2197.77</v>
      </c>
      <c r="I1145" s="30">
        <v>403.92</v>
      </c>
      <c r="J1145" s="30">
        <v>71.28</v>
      </c>
      <c r="K1145" s="15">
        <v>3.24</v>
      </c>
      <c r="L1145" s="15">
        <v>2</v>
      </c>
      <c r="M1145" s="15" t="str">
        <f t="shared" si="34"/>
        <v>grandes superficies de mexico</v>
      </c>
      <c r="N1145" s="15" t="str">
        <f t="shared" si="35"/>
        <v>388000GRANDES SUPERFICIES DE MEXICO</v>
      </c>
    </row>
    <row r="1146" spans="1:14" x14ac:dyDescent="0.2">
      <c r="A1146" s="15">
        <v>30</v>
      </c>
      <c r="B1146" s="15" t="s">
        <v>329</v>
      </c>
      <c r="C1146" s="15">
        <v>5008</v>
      </c>
      <c r="D1146" s="15">
        <v>388805</v>
      </c>
      <c r="E1146" s="15" t="s">
        <v>409</v>
      </c>
      <c r="F1146" s="15">
        <v>274387</v>
      </c>
      <c r="G1146" s="15" t="s">
        <v>123</v>
      </c>
      <c r="H1146" s="15">
        <v>1660.88</v>
      </c>
      <c r="I1146" s="30">
        <v>403.92</v>
      </c>
      <c r="J1146" s="30">
        <v>136.08000000000001</v>
      </c>
      <c r="K1146" s="15">
        <v>8.19</v>
      </c>
      <c r="L1146" s="15">
        <v>2</v>
      </c>
      <c r="M1146" s="15" t="str">
        <f t="shared" si="34"/>
        <v>grandes superficies de mexico</v>
      </c>
      <c r="N1146" s="15" t="str">
        <f t="shared" si="35"/>
        <v>388805GRANDES SUPERFICIES DE MEXICO</v>
      </c>
    </row>
    <row r="1147" spans="1:14" x14ac:dyDescent="0.2">
      <c r="A1147" s="15">
        <v>30</v>
      </c>
      <c r="B1147" s="15" t="s">
        <v>329</v>
      </c>
      <c r="C1147" s="15">
        <v>5008</v>
      </c>
      <c r="D1147" s="15">
        <v>388805</v>
      </c>
      <c r="E1147" s="15" t="s">
        <v>409</v>
      </c>
      <c r="F1147" s="15">
        <v>274387</v>
      </c>
      <c r="G1147" s="15" t="s">
        <v>121</v>
      </c>
      <c r="H1147" s="15">
        <v>1660.88</v>
      </c>
      <c r="I1147" s="30">
        <v>403.92</v>
      </c>
      <c r="J1147" s="30">
        <v>136.08000000000001</v>
      </c>
      <c r="K1147" s="15">
        <v>8.19</v>
      </c>
      <c r="L1147" s="15">
        <v>2</v>
      </c>
      <c r="M1147" s="15" t="str">
        <f t="shared" si="34"/>
        <v>grandes superficies de mexico</v>
      </c>
      <c r="N1147" s="15" t="str">
        <f t="shared" si="35"/>
        <v>388805GRANDES SUPERFICIES DE MEXICO</v>
      </c>
    </row>
    <row r="1148" spans="1:14" x14ac:dyDescent="0.2">
      <c r="A1148" s="15">
        <v>30</v>
      </c>
      <c r="B1148" s="15" t="s">
        <v>329</v>
      </c>
      <c r="C1148" s="15">
        <v>5008</v>
      </c>
      <c r="D1148" s="15">
        <v>388805</v>
      </c>
      <c r="E1148" s="15" t="s">
        <v>409</v>
      </c>
      <c r="F1148" s="15">
        <v>274387</v>
      </c>
      <c r="G1148" s="15" t="s">
        <v>131</v>
      </c>
      <c r="H1148" s="15">
        <v>1660.88</v>
      </c>
      <c r="I1148" s="30">
        <v>403.92</v>
      </c>
      <c r="J1148" s="30">
        <v>136.08000000000001</v>
      </c>
      <c r="K1148" s="15">
        <v>8.19</v>
      </c>
      <c r="L1148" s="15">
        <v>2</v>
      </c>
      <c r="M1148" s="15" t="str">
        <f t="shared" si="34"/>
        <v>grandes superficies de mexico</v>
      </c>
      <c r="N1148" s="15" t="str">
        <f t="shared" si="35"/>
        <v>388805GRANDES SUPERFICIES DE MEXICO</v>
      </c>
    </row>
    <row r="1149" spans="1:14" x14ac:dyDescent="0.2">
      <c r="A1149" s="15">
        <v>30</v>
      </c>
      <c r="B1149" s="15" t="s">
        <v>329</v>
      </c>
      <c r="C1149" s="15">
        <v>5008</v>
      </c>
      <c r="D1149" s="15">
        <v>388806</v>
      </c>
      <c r="E1149" s="15" t="s">
        <v>411</v>
      </c>
      <c r="F1149" s="15">
        <v>274394</v>
      </c>
      <c r="G1149" s="15" t="s">
        <v>121</v>
      </c>
      <c r="H1149" s="15">
        <v>3701.25</v>
      </c>
      <c r="I1149" s="30">
        <v>403.92</v>
      </c>
      <c r="J1149" s="30">
        <v>136.08000000000001</v>
      </c>
      <c r="K1149" s="15">
        <v>3.68</v>
      </c>
      <c r="L1149" s="15">
        <v>2</v>
      </c>
      <c r="M1149" s="15" t="str">
        <f t="shared" si="34"/>
        <v>carrefour plaza lomas</v>
      </c>
      <c r="N1149" s="15" t="str">
        <f t="shared" si="35"/>
        <v>388806CARREFOUR PLAZA LOMAS</v>
      </c>
    </row>
    <row r="1150" spans="1:14" x14ac:dyDescent="0.2">
      <c r="A1150" s="15">
        <v>30</v>
      </c>
      <c r="B1150" s="15" t="s">
        <v>329</v>
      </c>
      <c r="C1150" s="15">
        <v>5008</v>
      </c>
      <c r="D1150" s="15">
        <v>388806</v>
      </c>
      <c r="E1150" s="15" t="s">
        <v>411</v>
      </c>
      <c r="F1150" s="15">
        <v>274394</v>
      </c>
      <c r="G1150" s="15" t="s">
        <v>131</v>
      </c>
      <c r="H1150" s="15">
        <v>3701.25</v>
      </c>
      <c r="I1150" s="30">
        <v>403.92</v>
      </c>
      <c r="J1150" s="30">
        <v>136.08000000000001</v>
      </c>
      <c r="K1150" s="15">
        <v>3.68</v>
      </c>
      <c r="L1150" s="15">
        <v>2</v>
      </c>
      <c r="M1150" s="15" t="str">
        <f t="shared" si="34"/>
        <v>carrefour plaza lomas</v>
      </c>
      <c r="N1150" s="15" t="str">
        <f t="shared" si="35"/>
        <v>388806CARREFOUR PLAZA LOMAS</v>
      </c>
    </row>
    <row r="1151" spans="1:14" x14ac:dyDescent="0.2">
      <c r="A1151" s="15">
        <v>30</v>
      </c>
      <c r="B1151" s="15" t="s">
        <v>329</v>
      </c>
      <c r="C1151" s="15">
        <v>5008</v>
      </c>
      <c r="D1151" s="15">
        <v>389000</v>
      </c>
      <c r="E1151" s="15" t="s">
        <v>413</v>
      </c>
      <c r="F1151" s="15">
        <v>274120</v>
      </c>
      <c r="G1151" s="15" t="s">
        <v>123</v>
      </c>
      <c r="H1151" s="15">
        <v>891.97</v>
      </c>
      <c r="I1151" s="30">
        <v>403.92</v>
      </c>
      <c r="J1151" s="30">
        <v>71.28</v>
      </c>
      <c r="K1151" s="15">
        <v>7.99</v>
      </c>
      <c r="L1151" s="15">
        <v>2</v>
      </c>
      <c r="M1151" s="15" t="str">
        <f t="shared" si="34"/>
        <v>carrefour de mexico s.a. de</v>
      </c>
      <c r="N1151" s="15" t="str">
        <f t="shared" si="35"/>
        <v>389000CARREFOUR DE MEXICO S.A. DE</v>
      </c>
    </row>
    <row r="1152" spans="1:14" x14ac:dyDescent="0.2">
      <c r="A1152" s="15">
        <v>30</v>
      </c>
      <c r="B1152" s="15" t="s">
        <v>329</v>
      </c>
      <c r="C1152" s="15">
        <v>5008</v>
      </c>
      <c r="D1152" s="15">
        <v>390000</v>
      </c>
      <c r="E1152" s="15" t="s">
        <v>414</v>
      </c>
      <c r="F1152" s="15">
        <v>274234</v>
      </c>
      <c r="G1152" s="15" t="s">
        <v>111</v>
      </c>
      <c r="H1152" s="15">
        <v>7048.41</v>
      </c>
      <c r="I1152" s="30">
        <v>405.07</v>
      </c>
      <c r="J1152" s="30">
        <v>101.27</v>
      </c>
      <c r="K1152" s="15">
        <v>1.44</v>
      </c>
      <c r="L1152" s="15">
        <v>3</v>
      </c>
      <c r="M1152" s="15" t="str">
        <f t="shared" si="34"/>
        <v>comercial mexicana s.a.de c.v.</v>
      </c>
      <c r="N1152" s="15" t="str">
        <f t="shared" si="35"/>
        <v>390000COMERCIAL MEXICANA S.A.DE C.V.</v>
      </c>
    </row>
    <row r="1153" spans="1:14" x14ac:dyDescent="0.2">
      <c r="A1153" s="15">
        <v>30</v>
      </c>
      <c r="B1153" s="15" t="s">
        <v>329</v>
      </c>
      <c r="C1153" s="15">
        <v>5008</v>
      </c>
      <c r="D1153" s="15">
        <v>390000</v>
      </c>
      <c r="E1153" s="15" t="s">
        <v>414</v>
      </c>
      <c r="F1153" s="15">
        <v>275147</v>
      </c>
      <c r="G1153" s="15" t="s">
        <v>111</v>
      </c>
      <c r="H1153" s="15">
        <v>20395.11</v>
      </c>
      <c r="I1153" s="30">
        <v>405.07</v>
      </c>
      <c r="J1153" s="30">
        <v>101.27</v>
      </c>
      <c r="K1153" s="15">
        <v>0.5</v>
      </c>
      <c r="L1153" s="15">
        <v>3</v>
      </c>
      <c r="M1153" s="15" t="str">
        <f t="shared" si="34"/>
        <v>comercial mexicana s.a.de c.v.</v>
      </c>
      <c r="N1153" s="15" t="str">
        <f t="shared" si="35"/>
        <v>390000COMERCIAL MEXICANA S.A.DE C.V.</v>
      </c>
    </row>
    <row r="1154" spans="1:14" x14ac:dyDescent="0.2">
      <c r="A1154" s="15">
        <v>30</v>
      </c>
      <c r="B1154" s="15" t="s">
        <v>329</v>
      </c>
      <c r="C1154" s="15">
        <v>5008</v>
      </c>
      <c r="D1154" s="15">
        <v>390000</v>
      </c>
      <c r="E1154" s="15" t="s">
        <v>414</v>
      </c>
      <c r="F1154" s="15">
        <v>277743</v>
      </c>
      <c r="G1154" s="15" t="s">
        <v>111</v>
      </c>
      <c r="H1154" s="15">
        <v>9732.1299999999992</v>
      </c>
      <c r="I1154" s="30">
        <v>405.07</v>
      </c>
      <c r="J1154" s="30">
        <v>116.92</v>
      </c>
      <c r="K1154" s="15">
        <v>1.2</v>
      </c>
      <c r="L1154" s="15">
        <v>3</v>
      </c>
      <c r="M1154" s="15" t="str">
        <f t="shared" si="34"/>
        <v>comercial mexicana s.a.de c.v.</v>
      </c>
      <c r="N1154" s="15" t="str">
        <f t="shared" si="35"/>
        <v>390000COMERCIAL MEXICANA S.A.DE C.V.</v>
      </c>
    </row>
    <row r="1155" spans="1:14" x14ac:dyDescent="0.2">
      <c r="A1155" s="15">
        <v>30</v>
      </c>
      <c r="B1155" s="15" t="s">
        <v>329</v>
      </c>
      <c r="C1155" s="15">
        <v>5008</v>
      </c>
      <c r="D1155" s="15">
        <v>393000</v>
      </c>
      <c r="E1155" s="15" t="s">
        <v>414</v>
      </c>
      <c r="F1155" s="15">
        <v>278101</v>
      </c>
      <c r="G1155" s="15" t="s">
        <v>111</v>
      </c>
      <c r="H1155" s="15">
        <v>11520.9</v>
      </c>
      <c r="I1155" s="30">
        <v>405.07</v>
      </c>
      <c r="J1155" s="30">
        <v>101.27</v>
      </c>
      <c r="K1155" s="15">
        <v>0.88</v>
      </c>
      <c r="L1155" s="15">
        <v>3</v>
      </c>
      <c r="M1155" s="15" t="str">
        <f t="shared" si="34"/>
        <v>comercial mexicana s.a.de c.v.</v>
      </c>
      <c r="N1155" s="15" t="str">
        <f t="shared" si="35"/>
        <v>393000COMERCIAL MEXICANA S.A.DE C.V.</v>
      </c>
    </row>
    <row r="1156" spans="1:14" x14ac:dyDescent="0.2">
      <c r="A1156" s="15">
        <v>30</v>
      </c>
      <c r="B1156" s="15" t="s">
        <v>329</v>
      </c>
      <c r="C1156" s="15">
        <v>5008</v>
      </c>
      <c r="D1156" s="15">
        <v>393062</v>
      </c>
      <c r="E1156" s="15" t="s">
        <v>458</v>
      </c>
      <c r="F1156" s="15">
        <v>275265</v>
      </c>
      <c r="G1156" s="15" t="s">
        <v>111</v>
      </c>
      <c r="H1156" s="15">
        <v>7543.41</v>
      </c>
      <c r="I1156" s="30">
        <v>405.07</v>
      </c>
      <c r="J1156" s="30">
        <v>116.92</v>
      </c>
      <c r="K1156" s="15">
        <v>1.55</v>
      </c>
      <c r="L1156" s="15">
        <v>3</v>
      </c>
      <c r="M1156" s="15" t="str">
        <f t="shared" si="34"/>
        <v>bodega comexa curiel</v>
      </c>
      <c r="N1156" s="15" t="str">
        <f t="shared" si="35"/>
        <v>393062BODEGA COMEXA CURIEL</v>
      </c>
    </row>
    <row r="1157" spans="1:14" x14ac:dyDescent="0.2">
      <c r="A1157" s="15">
        <v>30</v>
      </c>
      <c r="B1157" s="15" t="s">
        <v>329</v>
      </c>
      <c r="C1157" s="15">
        <v>5008</v>
      </c>
      <c r="D1157" s="15">
        <v>388802</v>
      </c>
      <c r="E1157" s="15" t="s">
        <v>409</v>
      </c>
      <c r="F1157" s="15">
        <v>275091</v>
      </c>
      <c r="G1157" s="15" t="s">
        <v>127</v>
      </c>
      <c r="H1157" s="15">
        <v>13928.51</v>
      </c>
      <c r="I1157" s="30">
        <v>411.1</v>
      </c>
      <c r="J1157" s="30">
        <v>138.49</v>
      </c>
      <c r="K1157" s="15">
        <v>0.99</v>
      </c>
      <c r="L1157" s="15">
        <v>2</v>
      </c>
      <c r="M1157" s="15" t="str">
        <f t="shared" si="34"/>
        <v>grandes superficies de mexico</v>
      </c>
      <c r="N1157" s="15" t="str">
        <f t="shared" si="35"/>
        <v>388802GRANDES SUPERFICIES DE MEXICO</v>
      </c>
    </row>
    <row r="1158" spans="1:14" x14ac:dyDescent="0.2">
      <c r="A1158" s="15">
        <v>30</v>
      </c>
      <c r="B1158" s="15" t="s">
        <v>329</v>
      </c>
      <c r="C1158" s="15">
        <v>5008</v>
      </c>
      <c r="D1158" s="15">
        <v>500014</v>
      </c>
      <c r="E1158" s="15" t="s">
        <v>470</v>
      </c>
      <c r="F1158" s="15">
        <v>275792</v>
      </c>
      <c r="G1158" s="15" t="s">
        <v>127</v>
      </c>
      <c r="H1158" s="15">
        <v>8530.92</v>
      </c>
      <c r="I1158" s="30">
        <v>411.1</v>
      </c>
      <c r="J1158" s="30">
        <v>138.49</v>
      </c>
      <c r="K1158" s="15">
        <v>1.62</v>
      </c>
      <c r="L1158" s="15">
        <v>2</v>
      </c>
      <c r="M1158" s="15" t="str">
        <f t="shared" si="34"/>
        <v>tda chedraui suc merida</v>
      </c>
      <c r="N1158" s="15" t="str">
        <f t="shared" si="35"/>
        <v>500014TDA CHEDRAUI SUC MERIDA</v>
      </c>
    </row>
    <row r="1159" spans="1:14" x14ac:dyDescent="0.2">
      <c r="A1159" s="15">
        <v>30</v>
      </c>
      <c r="B1159" s="15" t="s">
        <v>329</v>
      </c>
      <c r="C1159" s="15">
        <v>5008</v>
      </c>
      <c r="D1159" s="15">
        <v>15960</v>
      </c>
      <c r="E1159" s="15" t="s">
        <v>361</v>
      </c>
      <c r="F1159" s="15">
        <v>274584</v>
      </c>
      <c r="G1159" s="15" t="s">
        <v>123</v>
      </c>
      <c r="H1159" s="15">
        <v>45532.639999999999</v>
      </c>
      <c r="I1159" s="30">
        <v>413.1</v>
      </c>
      <c r="J1159" s="30">
        <v>45.9</v>
      </c>
      <c r="K1159" s="15">
        <v>0.1</v>
      </c>
      <c r="L1159" s="15">
        <v>2</v>
      </c>
      <c r="M1159" s="15" t="str">
        <f t="shared" si="34"/>
        <v>mendez ramirez fortino</v>
      </c>
      <c r="N1159" s="15" t="str">
        <f t="shared" si="35"/>
        <v>15960MENDEZ RAMIREZ FORTINO</v>
      </c>
    </row>
    <row r="1160" spans="1:14" x14ac:dyDescent="0.2">
      <c r="A1160" s="15">
        <v>30</v>
      </c>
      <c r="B1160" s="15" t="s">
        <v>329</v>
      </c>
      <c r="C1160" s="15">
        <v>5008</v>
      </c>
      <c r="D1160" s="15">
        <v>16004</v>
      </c>
      <c r="E1160" s="15" t="s">
        <v>362</v>
      </c>
      <c r="F1160" s="15">
        <v>274237</v>
      </c>
      <c r="G1160" s="15" t="s">
        <v>123</v>
      </c>
      <c r="H1160" s="15">
        <v>23165.599999999999</v>
      </c>
      <c r="I1160" s="30">
        <v>413.1</v>
      </c>
      <c r="J1160" s="30">
        <v>45.9</v>
      </c>
      <c r="K1160" s="15">
        <v>0.2</v>
      </c>
      <c r="L1160" s="15">
        <v>2</v>
      </c>
      <c r="M1160" s="15" t="str">
        <f t="shared" si="34"/>
        <v>hernandez carrillo ismael j</v>
      </c>
      <c r="N1160" s="15" t="str">
        <f t="shared" si="35"/>
        <v>16004HERNANDEZ CARRILLO ISMAEL J</v>
      </c>
    </row>
    <row r="1161" spans="1:14" x14ac:dyDescent="0.2">
      <c r="A1161" s="15">
        <v>30</v>
      </c>
      <c r="B1161" s="15" t="s">
        <v>329</v>
      </c>
      <c r="C1161" s="15">
        <v>5008</v>
      </c>
      <c r="D1161" s="15">
        <v>21029</v>
      </c>
      <c r="E1161" s="15" t="s">
        <v>377</v>
      </c>
      <c r="F1161" s="15">
        <v>275795</v>
      </c>
      <c r="G1161" s="15" t="s">
        <v>123</v>
      </c>
      <c r="H1161" s="15">
        <v>18939.13</v>
      </c>
      <c r="I1161" s="30">
        <v>413.1</v>
      </c>
      <c r="J1161" s="30">
        <v>45.9</v>
      </c>
      <c r="K1161" s="15">
        <v>0.24</v>
      </c>
      <c r="L1161" s="15">
        <v>2</v>
      </c>
      <c r="M1161" s="15" t="str">
        <f t="shared" si="34"/>
        <v>super gonzalez de izucar s.a.</v>
      </c>
      <c r="N1161" s="15" t="str">
        <f t="shared" si="35"/>
        <v>21029SUPER GONZALEZ DE IZUCAR S.A.</v>
      </c>
    </row>
    <row r="1162" spans="1:14" x14ac:dyDescent="0.2">
      <c r="A1162" s="15">
        <v>30</v>
      </c>
      <c r="B1162" s="15" t="s">
        <v>329</v>
      </c>
      <c r="C1162" s="15">
        <v>5008</v>
      </c>
      <c r="D1162" s="15">
        <v>21048</v>
      </c>
      <c r="E1162" s="15" t="s">
        <v>380</v>
      </c>
      <c r="F1162" s="15">
        <v>274822</v>
      </c>
      <c r="G1162" s="15" t="s">
        <v>123</v>
      </c>
      <c r="H1162" s="15">
        <v>43632.67</v>
      </c>
      <c r="I1162" s="30">
        <v>413.1</v>
      </c>
      <c r="J1162" s="30">
        <v>126.9</v>
      </c>
      <c r="K1162" s="15">
        <v>0.28999999999999998</v>
      </c>
      <c r="L1162" s="15">
        <v>2</v>
      </c>
      <c r="M1162" s="15" t="str">
        <f t="shared" ref="M1162:M1225" si="36">LOWER(E1162)</f>
        <v>perez rodriguez elia</v>
      </c>
      <c r="N1162" s="15" t="str">
        <f t="shared" ref="N1162:N1225" si="37">_xlfn.CONCAT(D1162, E1162)</f>
        <v>21048PEREZ RODRIGUEZ ELIA</v>
      </c>
    </row>
    <row r="1163" spans="1:14" x14ac:dyDescent="0.2">
      <c r="A1163" s="15">
        <v>30</v>
      </c>
      <c r="B1163" s="15" t="s">
        <v>329</v>
      </c>
      <c r="C1163" s="15">
        <v>5008</v>
      </c>
      <c r="D1163" s="15">
        <v>390000</v>
      </c>
      <c r="E1163" s="15" t="s">
        <v>414</v>
      </c>
      <c r="F1163" s="15">
        <v>274077</v>
      </c>
      <c r="G1163" s="15" t="s">
        <v>131</v>
      </c>
      <c r="H1163" s="15">
        <v>2456.33</v>
      </c>
      <c r="I1163" s="30">
        <v>419.04</v>
      </c>
      <c r="J1163" s="30">
        <v>104.76</v>
      </c>
      <c r="K1163" s="15">
        <v>4.26</v>
      </c>
      <c r="L1163" s="15">
        <v>2</v>
      </c>
      <c r="M1163" s="15" t="str">
        <f t="shared" si="36"/>
        <v>comercial mexicana s.a.de c.v.</v>
      </c>
      <c r="N1163" s="15" t="str">
        <f t="shared" si="37"/>
        <v>390000COMERCIAL MEXICANA S.A.DE C.V.</v>
      </c>
    </row>
    <row r="1164" spans="1:14" x14ac:dyDescent="0.2">
      <c r="A1164" s="15">
        <v>30</v>
      </c>
      <c r="B1164" s="15" t="s">
        <v>329</v>
      </c>
      <c r="C1164" s="15">
        <v>5008</v>
      </c>
      <c r="D1164" s="15">
        <v>390000</v>
      </c>
      <c r="E1164" s="15" t="s">
        <v>414</v>
      </c>
      <c r="F1164" s="15">
        <v>274077</v>
      </c>
      <c r="G1164" s="15" t="s">
        <v>131</v>
      </c>
      <c r="H1164" s="15">
        <v>2456.33</v>
      </c>
      <c r="I1164" s="30">
        <v>419.04</v>
      </c>
      <c r="J1164" s="30">
        <v>104.76</v>
      </c>
      <c r="K1164" s="15">
        <v>4.26</v>
      </c>
      <c r="L1164" s="15">
        <v>2</v>
      </c>
      <c r="M1164" s="15" t="str">
        <f t="shared" si="36"/>
        <v>comercial mexicana s.a.de c.v.</v>
      </c>
      <c r="N1164" s="15" t="str">
        <f t="shared" si="37"/>
        <v>390000COMERCIAL MEXICANA S.A.DE C.V.</v>
      </c>
    </row>
    <row r="1165" spans="1:14" x14ac:dyDescent="0.2">
      <c r="A1165" s="15">
        <v>30</v>
      </c>
      <c r="B1165" s="15" t="s">
        <v>329</v>
      </c>
      <c r="C1165" s="15">
        <v>5008</v>
      </c>
      <c r="D1165" s="15">
        <v>393000</v>
      </c>
      <c r="E1165" s="15" t="s">
        <v>414</v>
      </c>
      <c r="F1165" s="15">
        <v>274751</v>
      </c>
      <c r="G1165" s="15" t="s">
        <v>131</v>
      </c>
      <c r="H1165" s="15">
        <v>7528.36</v>
      </c>
      <c r="I1165" s="30">
        <v>419.04</v>
      </c>
      <c r="J1165" s="30">
        <v>104.76</v>
      </c>
      <c r="K1165" s="15">
        <v>1.39</v>
      </c>
      <c r="L1165" s="15">
        <v>2</v>
      </c>
      <c r="M1165" s="15" t="str">
        <f t="shared" si="36"/>
        <v>comercial mexicana s.a.de c.v.</v>
      </c>
      <c r="N1165" s="15" t="str">
        <f t="shared" si="37"/>
        <v>393000COMERCIAL MEXICANA S.A.DE C.V.</v>
      </c>
    </row>
    <row r="1166" spans="1:14" x14ac:dyDescent="0.2">
      <c r="A1166" s="15">
        <v>30</v>
      </c>
      <c r="B1166" s="15" t="s">
        <v>329</v>
      </c>
      <c r="C1166" s="15">
        <v>5008</v>
      </c>
      <c r="D1166" s="15">
        <v>393000</v>
      </c>
      <c r="E1166" s="15" t="s">
        <v>414</v>
      </c>
      <c r="F1166" s="15">
        <v>274751</v>
      </c>
      <c r="G1166" s="15" t="s">
        <v>131</v>
      </c>
      <c r="H1166" s="15">
        <v>7528.36</v>
      </c>
      <c r="I1166" s="30">
        <v>419.04</v>
      </c>
      <c r="J1166" s="30">
        <v>104.76</v>
      </c>
      <c r="K1166" s="15">
        <v>1.39</v>
      </c>
      <c r="L1166" s="15">
        <v>2</v>
      </c>
      <c r="M1166" s="15" t="str">
        <f t="shared" si="36"/>
        <v>comercial mexicana s.a.de c.v.</v>
      </c>
      <c r="N1166" s="15" t="str">
        <f t="shared" si="37"/>
        <v>393000COMERCIAL MEXICANA S.A.DE C.V.</v>
      </c>
    </row>
    <row r="1167" spans="1:14" x14ac:dyDescent="0.2">
      <c r="A1167" s="15">
        <v>30</v>
      </c>
      <c r="B1167" s="15" t="s">
        <v>329</v>
      </c>
      <c r="C1167" s="15">
        <v>5008</v>
      </c>
      <c r="D1167" s="15">
        <v>390000</v>
      </c>
      <c r="E1167" s="15" t="s">
        <v>414</v>
      </c>
      <c r="F1167" s="15">
        <v>277742</v>
      </c>
      <c r="G1167" s="15" t="s">
        <v>331</v>
      </c>
      <c r="H1167" s="15">
        <v>7133.97</v>
      </c>
      <c r="I1167" s="30">
        <v>419.5</v>
      </c>
      <c r="J1167" s="30">
        <v>89.29</v>
      </c>
      <c r="K1167" s="15">
        <v>1.25</v>
      </c>
      <c r="L1167" s="15">
        <v>2</v>
      </c>
      <c r="M1167" s="15" t="str">
        <f t="shared" si="36"/>
        <v>comercial mexicana s.a.de c.v.</v>
      </c>
      <c r="N1167" s="15" t="str">
        <f t="shared" si="37"/>
        <v>390000COMERCIAL MEXICANA S.A.DE C.V.</v>
      </c>
    </row>
    <row r="1168" spans="1:14" x14ac:dyDescent="0.2">
      <c r="A1168" s="15">
        <v>30</v>
      </c>
      <c r="B1168" s="15" t="s">
        <v>329</v>
      </c>
      <c r="C1168" s="15">
        <v>5008</v>
      </c>
      <c r="D1168" s="15">
        <v>390000</v>
      </c>
      <c r="E1168" s="15" t="s">
        <v>414</v>
      </c>
      <c r="F1168" s="15">
        <v>277743</v>
      </c>
      <c r="G1168" s="15" t="s">
        <v>332</v>
      </c>
      <c r="H1168" s="15">
        <v>9732.1299999999992</v>
      </c>
      <c r="I1168" s="30">
        <v>419.5</v>
      </c>
      <c r="J1168" s="30">
        <v>89.29</v>
      </c>
      <c r="K1168" s="15">
        <v>0.92</v>
      </c>
      <c r="L1168" s="15">
        <v>2</v>
      </c>
      <c r="M1168" s="15" t="str">
        <f t="shared" si="36"/>
        <v>comercial mexicana s.a.de c.v.</v>
      </c>
      <c r="N1168" s="15" t="str">
        <f t="shared" si="37"/>
        <v>390000COMERCIAL MEXICANA S.A.DE C.V.</v>
      </c>
    </row>
    <row r="1169" spans="1:14" x14ac:dyDescent="0.2">
      <c r="A1169" s="15">
        <v>30</v>
      </c>
      <c r="B1169" s="15" t="s">
        <v>329</v>
      </c>
      <c r="C1169" s="15">
        <v>5008</v>
      </c>
      <c r="D1169" s="15">
        <v>390000</v>
      </c>
      <c r="E1169" s="15" t="s">
        <v>414</v>
      </c>
      <c r="F1169" s="15">
        <v>277744</v>
      </c>
      <c r="G1169" s="15" t="s">
        <v>331</v>
      </c>
      <c r="H1169" s="15">
        <v>30545.62</v>
      </c>
      <c r="I1169" s="30">
        <v>419.5</v>
      </c>
      <c r="J1169" s="30">
        <v>89.29</v>
      </c>
      <c r="K1169" s="15">
        <v>0.28999999999999998</v>
      </c>
      <c r="L1169" s="15">
        <v>2</v>
      </c>
      <c r="M1169" s="15" t="str">
        <f t="shared" si="36"/>
        <v>comercial mexicana s.a.de c.v.</v>
      </c>
      <c r="N1169" s="15" t="str">
        <f t="shared" si="37"/>
        <v>390000COMERCIAL MEXICANA S.A.DE C.V.</v>
      </c>
    </row>
    <row r="1170" spans="1:14" x14ac:dyDescent="0.2">
      <c r="A1170" s="15">
        <v>30</v>
      </c>
      <c r="B1170" s="15" t="s">
        <v>329</v>
      </c>
      <c r="C1170" s="15">
        <v>5008</v>
      </c>
      <c r="D1170" s="15">
        <v>390000</v>
      </c>
      <c r="E1170" s="15" t="s">
        <v>414</v>
      </c>
      <c r="F1170" s="15">
        <v>277744</v>
      </c>
      <c r="G1170" s="15" t="s">
        <v>332</v>
      </c>
      <c r="H1170" s="15">
        <v>30545.62</v>
      </c>
      <c r="I1170" s="30">
        <v>419.5</v>
      </c>
      <c r="J1170" s="30">
        <v>89.29</v>
      </c>
      <c r="K1170" s="15">
        <v>0.28999999999999998</v>
      </c>
      <c r="L1170" s="15">
        <v>2</v>
      </c>
      <c r="M1170" s="15" t="str">
        <f t="shared" si="36"/>
        <v>comercial mexicana s.a.de c.v.</v>
      </c>
      <c r="N1170" s="15" t="str">
        <f t="shared" si="37"/>
        <v>390000COMERCIAL MEXICANA S.A.DE C.V.</v>
      </c>
    </row>
    <row r="1171" spans="1:14" x14ac:dyDescent="0.2">
      <c r="A1171" s="15">
        <v>30</v>
      </c>
      <c r="B1171" s="15" t="s">
        <v>329</v>
      </c>
      <c r="C1171" s="15">
        <v>5008</v>
      </c>
      <c r="D1171" s="15">
        <v>390000</v>
      </c>
      <c r="E1171" s="15" t="s">
        <v>414</v>
      </c>
      <c r="F1171" s="15">
        <v>277758</v>
      </c>
      <c r="G1171" s="15" t="s">
        <v>331</v>
      </c>
      <c r="H1171" s="15">
        <v>24918.97</v>
      </c>
      <c r="I1171" s="30">
        <v>419.5</v>
      </c>
      <c r="J1171" s="30">
        <v>89.29</v>
      </c>
      <c r="K1171" s="15">
        <v>0.36</v>
      </c>
      <c r="L1171" s="15">
        <v>2</v>
      </c>
      <c r="M1171" s="15" t="str">
        <f t="shared" si="36"/>
        <v>comercial mexicana s.a.de c.v.</v>
      </c>
      <c r="N1171" s="15" t="str">
        <f t="shared" si="37"/>
        <v>390000COMERCIAL MEXICANA S.A.DE C.V.</v>
      </c>
    </row>
    <row r="1172" spans="1:14" x14ac:dyDescent="0.2">
      <c r="A1172" s="15">
        <v>30</v>
      </c>
      <c r="B1172" s="15" t="s">
        <v>329</v>
      </c>
      <c r="C1172" s="15">
        <v>5008</v>
      </c>
      <c r="D1172" s="15">
        <v>390000</v>
      </c>
      <c r="E1172" s="15" t="s">
        <v>414</v>
      </c>
      <c r="F1172" s="15">
        <v>277758</v>
      </c>
      <c r="G1172" s="15" t="s">
        <v>332</v>
      </c>
      <c r="H1172" s="15">
        <v>24918.97</v>
      </c>
      <c r="I1172" s="30">
        <v>419.5</v>
      </c>
      <c r="J1172" s="30">
        <v>89.29</v>
      </c>
      <c r="K1172" s="15">
        <v>0.36</v>
      </c>
      <c r="L1172" s="15">
        <v>2</v>
      </c>
      <c r="M1172" s="15" t="str">
        <f t="shared" si="36"/>
        <v>comercial mexicana s.a.de c.v.</v>
      </c>
      <c r="N1172" s="15" t="str">
        <f t="shared" si="37"/>
        <v>390000COMERCIAL MEXICANA S.A.DE C.V.</v>
      </c>
    </row>
    <row r="1173" spans="1:14" x14ac:dyDescent="0.2">
      <c r="A1173" s="15">
        <v>30</v>
      </c>
      <c r="B1173" s="15" t="s">
        <v>329</v>
      </c>
      <c r="C1173" s="15">
        <v>5008</v>
      </c>
      <c r="D1173" s="15">
        <v>392163</v>
      </c>
      <c r="E1173" s="15" t="s">
        <v>456</v>
      </c>
      <c r="F1173" s="15">
        <v>275934</v>
      </c>
      <c r="G1173" s="15" t="s">
        <v>332</v>
      </c>
      <c r="H1173" s="15">
        <v>11618.42</v>
      </c>
      <c r="I1173" s="30">
        <v>419.5</v>
      </c>
      <c r="J1173" s="30">
        <v>89.29</v>
      </c>
      <c r="K1173" s="15">
        <v>0.77</v>
      </c>
      <c r="L1173" s="15">
        <v>2</v>
      </c>
      <c r="M1173" s="15" t="str">
        <f t="shared" si="36"/>
        <v>mega cuernavaca suc. 163</v>
      </c>
      <c r="N1173" s="15" t="str">
        <f t="shared" si="37"/>
        <v>392163MEGA CUERNAVACA SUC. 163</v>
      </c>
    </row>
    <row r="1174" spans="1:14" x14ac:dyDescent="0.2">
      <c r="A1174" s="15">
        <v>30</v>
      </c>
      <c r="B1174" s="15" t="s">
        <v>329</v>
      </c>
      <c r="C1174" s="15">
        <v>5008</v>
      </c>
      <c r="D1174" s="15">
        <v>393017</v>
      </c>
      <c r="E1174" s="15" t="s">
        <v>457</v>
      </c>
      <c r="F1174" s="15">
        <v>275001</v>
      </c>
      <c r="G1174" s="15" t="s">
        <v>331</v>
      </c>
      <c r="H1174" s="15">
        <v>6812.05</v>
      </c>
      <c r="I1174" s="30">
        <v>419.5</v>
      </c>
      <c r="J1174" s="30">
        <v>89.29</v>
      </c>
      <c r="K1174" s="15">
        <v>1.31</v>
      </c>
      <c r="L1174" s="15">
        <v>2</v>
      </c>
      <c r="M1174" s="15" t="str">
        <f t="shared" si="36"/>
        <v>bodega comexa suc tlalpan</v>
      </c>
      <c r="N1174" s="15" t="str">
        <f t="shared" si="37"/>
        <v>393017BODEGA COMEXA SUC TLALPAN</v>
      </c>
    </row>
    <row r="1175" spans="1:14" x14ac:dyDescent="0.2">
      <c r="A1175" s="15">
        <v>30</v>
      </c>
      <c r="B1175" s="15" t="s">
        <v>329</v>
      </c>
      <c r="C1175" s="15">
        <v>5008</v>
      </c>
      <c r="D1175" s="15">
        <v>393115</v>
      </c>
      <c r="E1175" s="15" t="s">
        <v>461</v>
      </c>
      <c r="F1175" s="15">
        <v>277739</v>
      </c>
      <c r="G1175" s="15" t="s">
        <v>331</v>
      </c>
      <c r="H1175" s="15">
        <v>6626.22</v>
      </c>
      <c r="I1175" s="30">
        <v>419.5</v>
      </c>
      <c r="J1175" s="30">
        <v>89.29</v>
      </c>
      <c r="K1175" s="15">
        <v>1.35</v>
      </c>
      <c r="L1175" s="15">
        <v>2</v>
      </c>
      <c r="M1175" s="15" t="str">
        <f t="shared" si="36"/>
        <v>bodega comexa suc.zaragoza</v>
      </c>
      <c r="N1175" s="15" t="str">
        <f t="shared" si="37"/>
        <v>393115BODEGA COMEXA SUC.ZARAGOZA</v>
      </c>
    </row>
    <row r="1176" spans="1:14" x14ac:dyDescent="0.2">
      <c r="A1176" s="15">
        <v>30</v>
      </c>
      <c r="B1176" s="15" t="s">
        <v>329</v>
      </c>
      <c r="C1176" s="15">
        <v>5008</v>
      </c>
      <c r="D1176" s="15">
        <v>393115</v>
      </c>
      <c r="E1176" s="15" t="s">
        <v>461</v>
      </c>
      <c r="F1176" s="15">
        <v>277739</v>
      </c>
      <c r="G1176" s="15" t="s">
        <v>332</v>
      </c>
      <c r="H1176" s="15">
        <v>6626.22</v>
      </c>
      <c r="I1176" s="30">
        <v>419.5</v>
      </c>
      <c r="J1176" s="30">
        <v>89.29</v>
      </c>
      <c r="K1176" s="15">
        <v>1.35</v>
      </c>
      <c r="L1176" s="15">
        <v>2</v>
      </c>
      <c r="M1176" s="15" t="str">
        <f t="shared" si="36"/>
        <v>bodega comexa suc.zaragoza</v>
      </c>
      <c r="N1176" s="15" t="str">
        <f t="shared" si="37"/>
        <v>393115BODEGA COMEXA SUC.ZARAGOZA</v>
      </c>
    </row>
    <row r="1177" spans="1:14" x14ac:dyDescent="0.2">
      <c r="A1177" s="15">
        <v>30</v>
      </c>
      <c r="B1177" s="15" t="s">
        <v>329</v>
      </c>
      <c r="C1177" s="15">
        <v>5008</v>
      </c>
      <c r="D1177" s="15">
        <v>390000</v>
      </c>
      <c r="E1177" s="15" t="s">
        <v>414</v>
      </c>
      <c r="F1177" s="15">
        <v>275517</v>
      </c>
      <c r="G1177" s="15" t="s">
        <v>331</v>
      </c>
      <c r="H1177" s="15">
        <v>1279.43</v>
      </c>
      <c r="I1177" s="30">
        <v>419.51</v>
      </c>
      <c r="J1177" s="30">
        <v>74.03</v>
      </c>
      <c r="K1177" s="15">
        <v>5.79</v>
      </c>
      <c r="L1177" s="15">
        <v>2</v>
      </c>
      <c r="M1177" s="15" t="str">
        <f t="shared" si="36"/>
        <v>comercial mexicana s.a.de c.v.</v>
      </c>
      <c r="N1177" s="15" t="str">
        <f t="shared" si="37"/>
        <v>390000COMERCIAL MEXICANA S.A.DE C.V.</v>
      </c>
    </row>
    <row r="1178" spans="1:14" x14ac:dyDescent="0.2">
      <c r="A1178" s="15">
        <v>30</v>
      </c>
      <c r="B1178" s="15" t="s">
        <v>329</v>
      </c>
      <c r="C1178" s="15">
        <v>5008</v>
      </c>
      <c r="D1178" s="15">
        <v>390000</v>
      </c>
      <c r="E1178" s="15" t="s">
        <v>414</v>
      </c>
      <c r="F1178" s="15">
        <v>275985</v>
      </c>
      <c r="G1178" s="15" t="s">
        <v>332</v>
      </c>
      <c r="H1178" s="15">
        <v>9069.56</v>
      </c>
      <c r="I1178" s="30">
        <v>419.51</v>
      </c>
      <c r="J1178" s="30">
        <v>74.03</v>
      </c>
      <c r="K1178" s="15">
        <v>0.82</v>
      </c>
      <c r="L1178" s="15">
        <v>2</v>
      </c>
      <c r="M1178" s="15" t="str">
        <f t="shared" si="36"/>
        <v>comercial mexicana s.a.de c.v.</v>
      </c>
      <c r="N1178" s="15" t="str">
        <f t="shared" si="37"/>
        <v>390000COMERCIAL MEXICANA S.A.DE C.V.</v>
      </c>
    </row>
    <row r="1179" spans="1:14" x14ac:dyDescent="0.2">
      <c r="A1179" s="15">
        <v>30</v>
      </c>
      <c r="B1179" s="15" t="s">
        <v>329</v>
      </c>
      <c r="C1179" s="15">
        <v>5008</v>
      </c>
      <c r="D1179" s="15">
        <v>390000</v>
      </c>
      <c r="E1179" s="15" t="s">
        <v>414</v>
      </c>
      <c r="F1179" s="15">
        <v>276265</v>
      </c>
      <c r="G1179" s="15" t="s">
        <v>331</v>
      </c>
      <c r="H1179" s="15">
        <v>28443.82</v>
      </c>
      <c r="I1179" s="30">
        <v>419.51</v>
      </c>
      <c r="J1179" s="30">
        <v>74.03</v>
      </c>
      <c r="K1179" s="15">
        <v>0.26</v>
      </c>
      <c r="L1179" s="15">
        <v>2</v>
      </c>
      <c r="M1179" s="15" t="str">
        <f t="shared" si="36"/>
        <v>comercial mexicana s.a.de c.v.</v>
      </c>
      <c r="N1179" s="15" t="str">
        <f t="shared" si="37"/>
        <v>390000COMERCIAL MEXICANA S.A.DE C.V.</v>
      </c>
    </row>
    <row r="1180" spans="1:14" x14ac:dyDescent="0.2">
      <c r="A1180" s="15">
        <v>30</v>
      </c>
      <c r="B1180" s="15" t="s">
        <v>329</v>
      </c>
      <c r="C1180" s="15">
        <v>5008</v>
      </c>
      <c r="D1180" s="15">
        <v>390000</v>
      </c>
      <c r="E1180" s="15" t="s">
        <v>414</v>
      </c>
      <c r="F1180" s="15">
        <v>276419</v>
      </c>
      <c r="G1180" s="15" t="s">
        <v>331</v>
      </c>
      <c r="H1180" s="15">
        <v>30002.22</v>
      </c>
      <c r="I1180" s="30">
        <v>419.51</v>
      </c>
      <c r="J1180" s="30">
        <v>74.03</v>
      </c>
      <c r="K1180" s="15">
        <v>0.25</v>
      </c>
      <c r="L1180" s="15">
        <v>2</v>
      </c>
      <c r="M1180" s="15" t="str">
        <f t="shared" si="36"/>
        <v>comercial mexicana s.a.de c.v.</v>
      </c>
      <c r="N1180" s="15" t="str">
        <f t="shared" si="37"/>
        <v>390000COMERCIAL MEXICANA S.A.DE C.V.</v>
      </c>
    </row>
    <row r="1181" spans="1:14" x14ac:dyDescent="0.2">
      <c r="A1181" s="15">
        <v>30</v>
      </c>
      <c r="B1181" s="15" t="s">
        <v>329</v>
      </c>
      <c r="C1181" s="15">
        <v>5008</v>
      </c>
      <c r="D1181" s="15">
        <v>390000</v>
      </c>
      <c r="E1181" s="15" t="s">
        <v>414</v>
      </c>
      <c r="F1181" s="15">
        <v>276621</v>
      </c>
      <c r="G1181" s="15" t="s">
        <v>331</v>
      </c>
      <c r="H1181" s="15">
        <v>17943.8</v>
      </c>
      <c r="I1181" s="30">
        <v>419.51</v>
      </c>
      <c r="J1181" s="30">
        <v>74.03</v>
      </c>
      <c r="K1181" s="15">
        <v>0.41</v>
      </c>
      <c r="L1181" s="15">
        <v>2</v>
      </c>
      <c r="M1181" s="15" t="str">
        <f t="shared" si="36"/>
        <v>comercial mexicana s.a.de c.v.</v>
      </c>
      <c r="N1181" s="15" t="str">
        <f t="shared" si="37"/>
        <v>390000COMERCIAL MEXICANA S.A.DE C.V.</v>
      </c>
    </row>
    <row r="1182" spans="1:14" x14ac:dyDescent="0.2">
      <c r="A1182" s="15">
        <v>30</v>
      </c>
      <c r="B1182" s="15" t="s">
        <v>329</v>
      </c>
      <c r="C1182" s="15">
        <v>5008</v>
      </c>
      <c r="D1182" s="15">
        <v>390000</v>
      </c>
      <c r="E1182" s="15" t="s">
        <v>414</v>
      </c>
      <c r="F1182" s="15">
        <v>276651</v>
      </c>
      <c r="G1182" s="15" t="s">
        <v>331</v>
      </c>
      <c r="H1182" s="15">
        <v>31958.62</v>
      </c>
      <c r="I1182" s="30">
        <v>419.51</v>
      </c>
      <c r="J1182" s="30">
        <v>74.03</v>
      </c>
      <c r="K1182" s="15">
        <v>0.23</v>
      </c>
      <c r="L1182" s="15">
        <v>2</v>
      </c>
      <c r="M1182" s="15" t="str">
        <f t="shared" si="36"/>
        <v>comercial mexicana s.a.de c.v.</v>
      </c>
      <c r="N1182" s="15" t="str">
        <f t="shared" si="37"/>
        <v>390000COMERCIAL MEXICANA S.A.DE C.V.</v>
      </c>
    </row>
    <row r="1183" spans="1:14" x14ac:dyDescent="0.2">
      <c r="A1183" s="15">
        <v>30</v>
      </c>
      <c r="B1183" s="15" t="s">
        <v>329</v>
      </c>
      <c r="C1183" s="15">
        <v>5008</v>
      </c>
      <c r="D1183" s="15">
        <v>390000</v>
      </c>
      <c r="E1183" s="15" t="s">
        <v>414</v>
      </c>
      <c r="F1183" s="15">
        <v>276651</v>
      </c>
      <c r="G1183" s="15" t="s">
        <v>332</v>
      </c>
      <c r="H1183" s="15">
        <v>31958.62</v>
      </c>
      <c r="I1183" s="30">
        <v>419.51</v>
      </c>
      <c r="J1183" s="30">
        <v>74.03</v>
      </c>
      <c r="K1183" s="15">
        <v>0.23</v>
      </c>
      <c r="L1183" s="15">
        <v>2</v>
      </c>
      <c r="M1183" s="15" t="str">
        <f t="shared" si="36"/>
        <v>comercial mexicana s.a.de c.v.</v>
      </c>
      <c r="N1183" s="15" t="str">
        <f t="shared" si="37"/>
        <v>390000COMERCIAL MEXICANA S.A.DE C.V.</v>
      </c>
    </row>
    <row r="1184" spans="1:14" x14ac:dyDescent="0.2">
      <c r="A1184" s="15">
        <v>30</v>
      </c>
      <c r="B1184" s="15" t="s">
        <v>329</v>
      </c>
      <c r="C1184" s="15">
        <v>5008</v>
      </c>
      <c r="D1184" s="15">
        <v>390000</v>
      </c>
      <c r="E1184" s="15" t="s">
        <v>414</v>
      </c>
      <c r="F1184" s="15">
        <v>276716</v>
      </c>
      <c r="G1184" s="15" t="s">
        <v>332</v>
      </c>
      <c r="H1184" s="15">
        <v>3871.26</v>
      </c>
      <c r="I1184" s="30">
        <v>419.51</v>
      </c>
      <c r="J1184" s="30">
        <v>74.03</v>
      </c>
      <c r="K1184" s="15">
        <v>1.91</v>
      </c>
      <c r="L1184" s="15">
        <v>2</v>
      </c>
      <c r="M1184" s="15" t="str">
        <f t="shared" si="36"/>
        <v>comercial mexicana s.a.de c.v.</v>
      </c>
      <c r="N1184" s="15" t="str">
        <f t="shared" si="37"/>
        <v>390000COMERCIAL MEXICANA S.A.DE C.V.</v>
      </c>
    </row>
    <row r="1185" spans="1:14" x14ac:dyDescent="0.2">
      <c r="A1185" s="15">
        <v>30</v>
      </c>
      <c r="B1185" s="15" t="s">
        <v>329</v>
      </c>
      <c r="C1185" s="15">
        <v>5008</v>
      </c>
      <c r="D1185" s="15">
        <v>390000</v>
      </c>
      <c r="E1185" s="15" t="s">
        <v>414</v>
      </c>
      <c r="F1185" s="15">
        <v>276737</v>
      </c>
      <c r="G1185" s="15" t="s">
        <v>331</v>
      </c>
      <c r="H1185" s="15">
        <v>23682.240000000002</v>
      </c>
      <c r="I1185" s="30">
        <v>419.51</v>
      </c>
      <c r="J1185" s="30">
        <v>74.03</v>
      </c>
      <c r="K1185" s="15">
        <v>0.31</v>
      </c>
      <c r="L1185" s="15">
        <v>2</v>
      </c>
      <c r="M1185" s="15" t="str">
        <f t="shared" si="36"/>
        <v>comercial mexicana s.a.de c.v.</v>
      </c>
      <c r="N1185" s="15" t="str">
        <f t="shared" si="37"/>
        <v>390000COMERCIAL MEXICANA S.A.DE C.V.</v>
      </c>
    </row>
    <row r="1186" spans="1:14" x14ac:dyDescent="0.2">
      <c r="A1186" s="15">
        <v>30</v>
      </c>
      <c r="B1186" s="15" t="s">
        <v>329</v>
      </c>
      <c r="C1186" s="15">
        <v>5008</v>
      </c>
      <c r="D1186" s="15">
        <v>390000</v>
      </c>
      <c r="E1186" s="15" t="s">
        <v>414</v>
      </c>
      <c r="F1186" s="15">
        <v>276750</v>
      </c>
      <c r="G1186" s="15" t="s">
        <v>331</v>
      </c>
      <c r="H1186" s="15">
        <v>3824.79</v>
      </c>
      <c r="I1186" s="30">
        <v>419.51</v>
      </c>
      <c r="J1186" s="30">
        <v>74.03</v>
      </c>
      <c r="K1186" s="15">
        <v>1.94</v>
      </c>
      <c r="L1186" s="15">
        <v>2</v>
      </c>
      <c r="M1186" s="15" t="str">
        <f t="shared" si="36"/>
        <v>comercial mexicana s.a.de c.v.</v>
      </c>
      <c r="N1186" s="15" t="str">
        <f t="shared" si="37"/>
        <v>390000COMERCIAL MEXICANA S.A.DE C.V.</v>
      </c>
    </row>
    <row r="1187" spans="1:14" x14ac:dyDescent="0.2">
      <c r="A1187" s="15">
        <v>30</v>
      </c>
      <c r="B1187" s="15" t="s">
        <v>329</v>
      </c>
      <c r="C1187" s="15">
        <v>5008</v>
      </c>
      <c r="D1187" s="15">
        <v>390000</v>
      </c>
      <c r="E1187" s="15" t="s">
        <v>414</v>
      </c>
      <c r="F1187" s="15">
        <v>277426</v>
      </c>
      <c r="G1187" s="15" t="s">
        <v>331</v>
      </c>
      <c r="H1187" s="15">
        <v>12185.45</v>
      </c>
      <c r="I1187" s="30">
        <v>419.51</v>
      </c>
      <c r="J1187" s="30">
        <v>74.03</v>
      </c>
      <c r="K1187" s="15">
        <v>0.61</v>
      </c>
      <c r="L1187" s="15">
        <v>2</v>
      </c>
      <c r="M1187" s="15" t="str">
        <f t="shared" si="36"/>
        <v>comercial mexicana s.a.de c.v.</v>
      </c>
      <c r="N1187" s="15" t="str">
        <f t="shared" si="37"/>
        <v>390000COMERCIAL MEXICANA S.A.DE C.V.</v>
      </c>
    </row>
    <row r="1188" spans="1:14" x14ac:dyDescent="0.2">
      <c r="A1188" s="15">
        <v>30</v>
      </c>
      <c r="B1188" s="15" t="s">
        <v>329</v>
      </c>
      <c r="C1188" s="15">
        <v>5008</v>
      </c>
      <c r="D1188" s="15">
        <v>390000</v>
      </c>
      <c r="E1188" s="15" t="s">
        <v>414</v>
      </c>
      <c r="F1188" s="15">
        <v>277972</v>
      </c>
      <c r="G1188" s="15" t="s">
        <v>331</v>
      </c>
      <c r="H1188" s="15">
        <v>19171.080000000002</v>
      </c>
      <c r="I1188" s="30">
        <v>419.51</v>
      </c>
      <c r="J1188" s="30">
        <v>74.03</v>
      </c>
      <c r="K1188" s="15">
        <v>0.39</v>
      </c>
      <c r="L1188" s="15">
        <v>2</v>
      </c>
      <c r="M1188" s="15" t="str">
        <f t="shared" si="36"/>
        <v>comercial mexicana s.a.de c.v.</v>
      </c>
      <c r="N1188" s="15" t="str">
        <f t="shared" si="37"/>
        <v>390000COMERCIAL MEXICANA S.A.DE C.V.</v>
      </c>
    </row>
    <row r="1189" spans="1:14" x14ac:dyDescent="0.2">
      <c r="A1189" s="15">
        <v>30</v>
      </c>
      <c r="B1189" s="15" t="s">
        <v>329</v>
      </c>
      <c r="C1189" s="15">
        <v>5008</v>
      </c>
      <c r="D1189" s="15">
        <v>393000</v>
      </c>
      <c r="E1189" s="15" t="s">
        <v>414</v>
      </c>
      <c r="F1189" s="15">
        <v>275982</v>
      </c>
      <c r="G1189" s="15" t="s">
        <v>331</v>
      </c>
      <c r="H1189" s="15">
        <v>11343.07</v>
      </c>
      <c r="I1189" s="30">
        <v>419.51</v>
      </c>
      <c r="J1189" s="30">
        <v>74.03</v>
      </c>
      <c r="K1189" s="15">
        <v>0.65</v>
      </c>
      <c r="L1189" s="15">
        <v>2</v>
      </c>
      <c r="M1189" s="15" t="str">
        <f t="shared" si="36"/>
        <v>comercial mexicana s.a.de c.v.</v>
      </c>
      <c r="N1189" s="15" t="str">
        <f t="shared" si="37"/>
        <v>393000COMERCIAL MEXICANA S.A.DE C.V.</v>
      </c>
    </row>
    <row r="1190" spans="1:14" x14ac:dyDescent="0.2">
      <c r="A1190" s="15">
        <v>30</v>
      </c>
      <c r="B1190" s="15" t="s">
        <v>329</v>
      </c>
      <c r="C1190" s="15">
        <v>5008</v>
      </c>
      <c r="D1190" s="15">
        <v>393000</v>
      </c>
      <c r="E1190" s="15" t="s">
        <v>414</v>
      </c>
      <c r="F1190" s="15">
        <v>276717</v>
      </c>
      <c r="G1190" s="15" t="s">
        <v>332</v>
      </c>
      <c r="H1190" s="15">
        <v>10616.34</v>
      </c>
      <c r="I1190" s="30">
        <v>419.51</v>
      </c>
      <c r="J1190" s="30">
        <v>74.03</v>
      </c>
      <c r="K1190" s="15">
        <v>0.7</v>
      </c>
      <c r="L1190" s="15">
        <v>2</v>
      </c>
      <c r="M1190" s="15" t="str">
        <f t="shared" si="36"/>
        <v>comercial mexicana s.a.de c.v.</v>
      </c>
      <c r="N1190" s="15" t="str">
        <f t="shared" si="37"/>
        <v>393000COMERCIAL MEXICANA S.A.DE C.V.</v>
      </c>
    </row>
    <row r="1191" spans="1:14" x14ac:dyDescent="0.2">
      <c r="A1191" s="15">
        <v>30</v>
      </c>
      <c r="B1191" s="15" t="s">
        <v>329</v>
      </c>
      <c r="C1191" s="15">
        <v>5008</v>
      </c>
      <c r="D1191" s="15">
        <v>393000</v>
      </c>
      <c r="E1191" s="15" t="s">
        <v>414</v>
      </c>
      <c r="F1191" s="15">
        <v>276729</v>
      </c>
      <c r="G1191" s="15" t="s">
        <v>332</v>
      </c>
      <c r="H1191" s="15">
        <v>8069.15</v>
      </c>
      <c r="I1191" s="30">
        <v>419.51</v>
      </c>
      <c r="J1191" s="30">
        <v>74.03</v>
      </c>
      <c r="K1191" s="15">
        <v>0.92</v>
      </c>
      <c r="L1191" s="15">
        <v>2</v>
      </c>
      <c r="M1191" s="15" t="str">
        <f t="shared" si="36"/>
        <v>comercial mexicana s.a.de c.v.</v>
      </c>
      <c r="N1191" s="15" t="str">
        <f t="shared" si="37"/>
        <v>393000COMERCIAL MEXICANA S.A.DE C.V.</v>
      </c>
    </row>
    <row r="1192" spans="1:14" x14ac:dyDescent="0.2">
      <c r="A1192" s="15">
        <v>30</v>
      </c>
      <c r="B1192" s="15" t="s">
        <v>329</v>
      </c>
      <c r="C1192" s="15">
        <v>5008</v>
      </c>
      <c r="D1192" s="15">
        <v>393000</v>
      </c>
      <c r="E1192" s="15" t="s">
        <v>414</v>
      </c>
      <c r="F1192" s="15">
        <v>276736</v>
      </c>
      <c r="G1192" s="15" t="s">
        <v>332</v>
      </c>
      <c r="H1192" s="15">
        <v>5804.34</v>
      </c>
      <c r="I1192" s="30">
        <v>419.51</v>
      </c>
      <c r="J1192" s="30">
        <v>74.03</v>
      </c>
      <c r="K1192" s="15">
        <v>1.28</v>
      </c>
      <c r="L1192" s="15">
        <v>2</v>
      </c>
      <c r="M1192" s="15" t="str">
        <f t="shared" si="36"/>
        <v>comercial mexicana s.a.de c.v.</v>
      </c>
      <c r="N1192" s="15" t="str">
        <f t="shared" si="37"/>
        <v>393000COMERCIAL MEXICANA S.A.DE C.V.</v>
      </c>
    </row>
    <row r="1193" spans="1:14" x14ac:dyDescent="0.2">
      <c r="A1193" s="15">
        <v>30</v>
      </c>
      <c r="B1193" s="15" t="s">
        <v>329</v>
      </c>
      <c r="C1193" s="15">
        <v>5008</v>
      </c>
      <c r="D1193" s="15">
        <v>393000</v>
      </c>
      <c r="E1193" s="15" t="s">
        <v>414</v>
      </c>
      <c r="F1193" s="15">
        <v>277007</v>
      </c>
      <c r="G1193" s="15" t="s">
        <v>331</v>
      </c>
      <c r="H1193" s="15">
        <v>21640.27</v>
      </c>
      <c r="I1193" s="30">
        <v>419.51</v>
      </c>
      <c r="J1193" s="30">
        <v>74.03</v>
      </c>
      <c r="K1193" s="15">
        <v>0.34</v>
      </c>
      <c r="L1193" s="15">
        <v>2</v>
      </c>
      <c r="M1193" s="15" t="str">
        <f t="shared" si="36"/>
        <v>comercial mexicana s.a.de c.v.</v>
      </c>
      <c r="N1193" s="15" t="str">
        <f t="shared" si="37"/>
        <v>393000COMERCIAL MEXICANA S.A.DE C.V.</v>
      </c>
    </row>
    <row r="1194" spans="1:14" x14ac:dyDescent="0.2">
      <c r="A1194" s="15">
        <v>30</v>
      </c>
      <c r="B1194" s="15" t="s">
        <v>329</v>
      </c>
      <c r="C1194" s="15">
        <v>5008</v>
      </c>
      <c r="D1194" s="15">
        <v>393000</v>
      </c>
      <c r="E1194" s="15" t="s">
        <v>414</v>
      </c>
      <c r="F1194" s="15">
        <v>277374</v>
      </c>
      <c r="G1194" s="15" t="s">
        <v>331</v>
      </c>
      <c r="H1194" s="15">
        <v>5245.58</v>
      </c>
      <c r="I1194" s="30">
        <v>419.51</v>
      </c>
      <c r="J1194" s="30">
        <v>74.03</v>
      </c>
      <c r="K1194" s="15">
        <v>1.41</v>
      </c>
      <c r="L1194" s="15">
        <v>2</v>
      </c>
      <c r="M1194" s="15" t="str">
        <f t="shared" si="36"/>
        <v>comercial mexicana s.a.de c.v.</v>
      </c>
      <c r="N1194" s="15" t="str">
        <f t="shared" si="37"/>
        <v>393000COMERCIAL MEXICANA S.A.DE C.V.</v>
      </c>
    </row>
    <row r="1195" spans="1:14" x14ac:dyDescent="0.2">
      <c r="A1195" s="15">
        <v>30</v>
      </c>
      <c r="B1195" s="15" t="s">
        <v>329</v>
      </c>
      <c r="C1195" s="15">
        <v>5008</v>
      </c>
      <c r="D1195" s="15">
        <v>393000</v>
      </c>
      <c r="E1195" s="15" t="s">
        <v>414</v>
      </c>
      <c r="F1195" s="15">
        <v>277374</v>
      </c>
      <c r="G1195" s="15" t="s">
        <v>332</v>
      </c>
      <c r="H1195" s="15">
        <v>5245.58</v>
      </c>
      <c r="I1195" s="30">
        <v>419.51</v>
      </c>
      <c r="J1195" s="30">
        <v>74.03</v>
      </c>
      <c r="K1195" s="15">
        <v>1.41</v>
      </c>
      <c r="L1195" s="15">
        <v>2</v>
      </c>
      <c r="M1195" s="15" t="str">
        <f t="shared" si="36"/>
        <v>comercial mexicana s.a.de c.v.</v>
      </c>
      <c r="N1195" s="15" t="str">
        <f t="shared" si="37"/>
        <v>393000COMERCIAL MEXICANA S.A.DE C.V.</v>
      </c>
    </row>
    <row r="1196" spans="1:14" x14ac:dyDescent="0.2">
      <c r="A1196" s="15">
        <v>30</v>
      </c>
      <c r="B1196" s="15" t="s">
        <v>329</v>
      </c>
      <c r="C1196" s="15">
        <v>5008</v>
      </c>
      <c r="D1196" s="15">
        <v>393000</v>
      </c>
      <c r="E1196" s="15" t="s">
        <v>414</v>
      </c>
      <c r="F1196" s="15">
        <v>277436</v>
      </c>
      <c r="G1196" s="15" t="s">
        <v>331</v>
      </c>
      <c r="H1196" s="15">
        <v>3461.63</v>
      </c>
      <c r="I1196" s="30">
        <v>419.51</v>
      </c>
      <c r="J1196" s="30">
        <v>74.03</v>
      </c>
      <c r="K1196" s="15">
        <v>2.14</v>
      </c>
      <c r="L1196" s="15">
        <v>2</v>
      </c>
      <c r="M1196" s="15" t="str">
        <f t="shared" si="36"/>
        <v>comercial mexicana s.a.de c.v.</v>
      </c>
      <c r="N1196" s="15" t="str">
        <f t="shared" si="37"/>
        <v>393000COMERCIAL MEXICANA S.A.DE C.V.</v>
      </c>
    </row>
    <row r="1197" spans="1:14" x14ac:dyDescent="0.2">
      <c r="A1197" s="15">
        <v>30</v>
      </c>
      <c r="B1197" s="15" t="s">
        <v>329</v>
      </c>
      <c r="C1197" s="15">
        <v>5008</v>
      </c>
      <c r="D1197" s="15">
        <v>393000</v>
      </c>
      <c r="E1197" s="15" t="s">
        <v>414</v>
      </c>
      <c r="F1197" s="15">
        <v>277990</v>
      </c>
      <c r="G1197" s="15" t="s">
        <v>331</v>
      </c>
      <c r="H1197" s="15">
        <v>2984.69</v>
      </c>
      <c r="I1197" s="30">
        <v>419.51</v>
      </c>
      <c r="J1197" s="30">
        <v>74.03</v>
      </c>
      <c r="K1197" s="15">
        <v>2.48</v>
      </c>
      <c r="L1197" s="15">
        <v>2</v>
      </c>
      <c r="M1197" s="15" t="str">
        <f t="shared" si="36"/>
        <v>comercial mexicana s.a.de c.v.</v>
      </c>
      <c r="N1197" s="15" t="str">
        <f t="shared" si="37"/>
        <v>393000COMERCIAL MEXICANA S.A.DE C.V.</v>
      </c>
    </row>
    <row r="1198" spans="1:14" x14ac:dyDescent="0.2">
      <c r="A1198" s="15">
        <v>30</v>
      </c>
      <c r="B1198" s="15" t="s">
        <v>329</v>
      </c>
      <c r="C1198" s="15">
        <v>5008</v>
      </c>
      <c r="D1198" s="15">
        <v>393000</v>
      </c>
      <c r="E1198" s="15" t="s">
        <v>414</v>
      </c>
      <c r="F1198" s="15">
        <v>277990</v>
      </c>
      <c r="G1198" s="15" t="s">
        <v>332</v>
      </c>
      <c r="H1198" s="15">
        <v>2984.69</v>
      </c>
      <c r="I1198" s="30">
        <v>419.51</v>
      </c>
      <c r="J1198" s="30">
        <v>74.03</v>
      </c>
      <c r="K1198" s="15">
        <v>2.48</v>
      </c>
      <c r="L1198" s="15">
        <v>2</v>
      </c>
      <c r="M1198" s="15" t="str">
        <f t="shared" si="36"/>
        <v>comercial mexicana s.a.de c.v.</v>
      </c>
      <c r="N1198" s="15" t="str">
        <f t="shared" si="37"/>
        <v>393000COMERCIAL MEXICANA S.A.DE C.V.</v>
      </c>
    </row>
    <row r="1199" spans="1:14" x14ac:dyDescent="0.2">
      <c r="A1199" s="15">
        <v>30</v>
      </c>
      <c r="B1199" s="15" t="s">
        <v>329</v>
      </c>
      <c r="C1199" s="15">
        <v>5008</v>
      </c>
      <c r="D1199" s="15">
        <v>393000</v>
      </c>
      <c r="E1199" s="15" t="s">
        <v>414</v>
      </c>
      <c r="F1199" s="15">
        <v>278022</v>
      </c>
      <c r="G1199" s="15" t="s">
        <v>331</v>
      </c>
      <c r="H1199" s="15">
        <v>11528.24</v>
      </c>
      <c r="I1199" s="30">
        <v>419.51</v>
      </c>
      <c r="J1199" s="30">
        <v>74.03</v>
      </c>
      <c r="K1199" s="15">
        <v>0.64</v>
      </c>
      <c r="L1199" s="15">
        <v>2</v>
      </c>
      <c r="M1199" s="15" t="str">
        <f t="shared" si="36"/>
        <v>comercial mexicana s.a.de c.v.</v>
      </c>
      <c r="N1199" s="15" t="str">
        <f t="shared" si="37"/>
        <v>393000COMERCIAL MEXICANA S.A.DE C.V.</v>
      </c>
    </row>
    <row r="1200" spans="1:14" x14ac:dyDescent="0.2">
      <c r="A1200" s="15">
        <v>30</v>
      </c>
      <c r="B1200" s="15" t="s">
        <v>329</v>
      </c>
      <c r="C1200" s="15">
        <v>5008</v>
      </c>
      <c r="D1200" s="15">
        <v>393000</v>
      </c>
      <c r="E1200" s="15" t="s">
        <v>414</v>
      </c>
      <c r="F1200" s="15">
        <v>278022</v>
      </c>
      <c r="G1200" s="15" t="s">
        <v>332</v>
      </c>
      <c r="H1200" s="15">
        <v>11528.24</v>
      </c>
      <c r="I1200" s="30">
        <v>419.51</v>
      </c>
      <c r="J1200" s="30">
        <v>74.03</v>
      </c>
      <c r="K1200" s="15">
        <v>0.64</v>
      </c>
      <c r="L1200" s="15">
        <v>2</v>
      </c>
      <c r="M1200" s="15" t="str">
        <f t="shared" si="36"/>
        <v>comercial mexicana s.a.de c.v.</v>
      </c>
      <c r="N1200" s="15" t="str">
        <f t="shared" si="37"/>
        <v>393000COMERCIAL MEXICANA S.A.DE C.V.</v>
      </c>
    </row>
    <row r="1201" spans="1:14" x14ac:dyDescent="0.2">
      <c r="A1201" s="15">
        <v>30</v>
      </c>
      <c r="B1201" s="15" t="s">
        <v>329</v>
      </c>
      <c r="C1201" s="15">
        <v>5008</v>
      </c>
      <c r="D1201" s="15">
        <v>393000</v>
      </c>
      <c r="E1201" s="15" t="s">
        <v>414</v>
      </c>
      <c r="F1201" s="15">
        <v>278033</v>
      </c>
      <c r="G1201" s="15" t="s">
        <v>331</v>
      </c>
      <c r="H1201" s="15">
        <v>11403.76</v>
      </c>
      <c r="I1201" s="30">
        <v>419.51</v>
      </c>
      <c r="J1201" s="30">
        <v>74.03</v>
      </c>
      <c r="K1201" s="15">
        <v>0.65</v>
      </c>
      <c r="L1201" s="15">
        <v>2</v>
      </c>
      <c r="M1201" s="15" t="str">
        <f t="shared" si="36"/>
        <v>comercial mexicana s.a.de c.v.</v>
      </c>
      <c r="N1201" s="15" t="str">
        <f t="shared" si="37"/>
        <v>393000COMERCIAL MEXICANA S.A.DE C.V.</v>
      </c>
    </row>
    <row r="1202" spans="1:14" x14ac:dyDescent="0.2">
      <c r="A1202" s="15">
        <v>30</v>
      </c>
      <c r="B1202" s="15" t="s">
        <v>329</v>
      </c>
      <c r="C1202" s="15">
        <v>5008</v>
      </c>
      <c r="D1202" s="15">
        <v>393000</v>
      </c>
      <c r="E1202" s="15" t="s">
        <v>414</v>
      </c>
      <c r="F1202" s="15">
        <v>278033</v>
      </c>
      <c r="G1202" s="15" t="s">
        <v>332</v>
      </c>
      <c r="H1202" s="15">
        <v>11403.76</v>
      </c>
      <c r="I1202" s="30">
        <v>419.51</v>
      </c>
      <c r="J1202" s="30">
        <v>74.03</v>
      </c>
      <c r="K1202" s="15">
        <v>0.65</v>
      </c>
      <c r="L1202" s="15">
        <v>2</v>
      </c>
      <c r="M1202" s="15" t="str">
        <f t="shared" si="36"/>
        <v>comercial mexicana s.a.de c.v.</v>
      </c>
      <c r="N1202" s="15" t="str">
        <f t="shared" si="37"/>
        <v>393000COMERCIAL MEXICANA S.A.DE C.V.</v>
      </c>
    </row>
    <row r="1203" spans="1:14" x14ac:dyDescent="0.2">
      <c r="A1203" s="15">
        <v>30</v>
      </c>
      <c r="B1203" s="15" t="s">
        <v>329</v>
      </c>
      <c r="C1203" s="15">
        <v>5008</v>
      </c>
      <c r="D1203" s="15">
        <v>393000</v>
      </c>
      <c r="E1203" s="15" t="s">
        <v>414</v>
      </c>
      <c r="F1203" s="15">
        <v>278057</v>
      </c>
      <c r="G1203" s="15" t="s">
        <v>331</v>
      </c>
      <c r="H1203" s="15">
        <v>10508.84</v>
      </c>
      <c r="I1203" s="30">
        <v>419.51</v>
      </c>
      <c r="J1203" s="30">
        <v>74.03</v>
      </c>
      <c r="K1203" s="15">
        <v>0.7</v>
      </c>
      <c r="L1203" s="15">
        <v>2</v>
      </c>
      <c r="M1203" s="15" t="str">
        <f t="shared" si="36"/>
        <v>comercial mexicana s.a.de c.v.</v>
      </c>
      <c r="N1203" s="15" t="str">
        <f t="shared" si="37"/>
        <v>393000COMERCIAL MEXICANA S.A.DE C.V.</v>
      </c>
    </row>
    <row r="1204" spans="1:14" x14ac:dyDescent="0.2">
      <c r="A1204" s="15">
        <v>30</v>
      </c>
      <c r="B1204" s="15" t="s">
        <v>329</v>
      </c>
      <c r="C1204" s="15">
        <v>5008</v>
      </c>
      <c r="D1204" s="15">
        <v>393000</v>
      </c>
      <c r="E1204" s="15" t="s">
        <v>414</v>
      </c>
      <c r="F1204" s="15">
        <v>278101</v>
      </c>
      <c r="G1204" s="15" t="s">
        <v>331</v>
      </c>
      <c r="H1204" s="15">
        <v>11520.9</v>
      </c>
      <c r="I1204" s="30">
        <v>419.51</v>
      </c>
      <c r="J1204" s="30">
        <v>74.03</v>
      </c>
      <c r="K1204" s="15">
        <v>0.64</v>
      </c>
      <c r="L1204" s="15">
        <v>2</v>
      </c>
      <c r="M1204" s="15" t="str">
        <f t="shared" si="36"/>
        <v>comercial mexicana s.a.de c.v.</v>
      </c>
      <c r="N1204" s="15" t="str">
        <f t="shared" si="37"/>
        <v>393000COMERCIAL MEXICANA S.A.DE C.V.</v>
      </c>
    </row>
    <row r="1205" spans="1:14" x14ac:dyDescent="0.2">
      <c r="A1205" s="15">
        <v>30</v>
      </c>
      <c r="B1205" s="15" t="s">
        <v>329</v>
      </c>
      <c r="C1205" s="15">
        <v>5008</v>
      </c>
      <c r="D1205" s="15">
        <v>393000</v>
      </c>
      <c r="E1205" s="15" t="s">
        <v>414</v>
      </c>
      <c r="F1205" s="15">
        <v>278101</v>
      </c>
      <c r="G1205" s="15" t="s">
        <v>332</v>
      </c>
      <c r="H1205" s="15">
        <v>11520.9</v>
      </c>
      <c r="I1205" s="30">
        <v>419.51</v>
      </c>
      <c r="J1205" s="30">
        <v>74.03</v>
      </c>
      <c r="K1205" s="15">
        <v>0.64</v>
      </c>
      <c r="L1205" s="15">
        <v>2</v>
      </c>
      <c r="M1205" s="15" t="str">
        <f t="shared" si="36"/>
        <v>comercial mexicana s.a.de c.v.</v>
      </c>
      <c r="N1205" s="15" t="str">
        <f t="shared" si="37"/>
        <v>393000COMERCIAL MEXICANA S.A.DE C.V.</v>
      </c>
    </row>
    <row r="1206" spans="1:14" x14ac:dyDescent="0.2">
      <c r="A1206" s="15">
        <v>30</v>
      </c>
      <c r="B1206" s="15" t="s">
        <v>329</v>
      </c>
      <c r="C1206" s="15">
        <v>5008</v>
      </c>
      <c r="D1206" s="15">
        <v>393000</v>
      </c>
      <c r="E1206" s="15" t="s">
        <v>414</v>
      </c>
      <c r="F1206" s="15">
        <v>278206</v>
      </c>
      <c r="G1206" s="15" t="s">
        <v>331</v>
      </c>
      <c r="H1206" s="15">
        <v>7985.59</v>
      </c>
      <c r="I1206" s="30">
        <v>419.51</v>
      </c>
      <c r="J1206" s="30">
        <v>74.03</v>
      </c>
      <c r="K1206" s="15">
        <v>0.93</v>
      </c>
      <c r="L1206" s="15">
        <v>2</v>
      </c>
      <c r="M1206" s="15" t="str">
        <f t="shared" si="36"/>
        <v>comercial mexicana s.a.de c.v.</v>
      </c>
      <c r="N1206" s="15" t="str">
        <f t="shared" si="37"/>
        <v>393000COMERCIAL MEXICANA S.A.DE C.V.</v>
      </c>
    </row>
    <row r="1207" spans="1:14" x14ac:dyDescent="0.2">
      <c r="A1207" s="15">
        <v>30</v>
      </c>
      <c r="B1207" s="15" t="s">
        <v>329</v>
      </c>
      <c r="C1207" s="15">
        <v>5008</v>
      </c>
      <c r="D1207" s="15">
        <v>393000</v>
      </c>
      <c r="E1207" s="15" t="s">
        <v>414</v>
      </c>
      <c r="F1207" s="15">
        <v>278206</v>
      </c>
      <c r="G1207" s="15" t="s">
        <v>332</v>
      </c>
      <c r="H1207" s="15">
        <v>7985.59</v>
      </c>
      <c r="I1207" s="30">
        <v>419.51</v>
      </c>
      <c r="J1207" s="30">
        <v>74.03</v>
      </c>
      <c r="K1207" s="15">
        <v>0.93</v>
      </c>
      <c r="L1207" s="15">
        <v>2</v>
      </c>
      <c r="M1207" s="15" t="str">
        <f t="shared" si="36"/>
        <v>comercial mexicana s.a.de c.v.</v>
      </c>
      <c r="N1207" s="15" t="str">
        <f t="shared" si="37"/>
        <v>393000COMERCIAL MEXICANA S.A.DE C.V.</v>
      </c>
    </row>
    <row r="1208" spans="1:14" x14ac:dyDescent="0.2">
      <c r="A1208" s="15">
        <v>30</v>
      </c>
      <c r="B1208" s="15" t="s">
        <v>329</v>
      </c>
      <c r="C1208" s="15">
        <v>5008</v>
      </c>
      <c r="D1208" s="15">
        <v>19022</v>
      </c>
      <c r="E1208" s="15" t="s">
        <v>366</v>
      </c>
      <c r="F1208" s="15">
        <v>276115</v>
      </c>
      <c r="G1208" s="15" t="s">
        <v>127</v>
      </c>
      <c r="H1208" s="15">
        <v>15890.76</v>
      </c>
      <c r="I1208" s="30">
        <v>420.44</v>
      </c>
      <c r="J1208" s="30">
        <v>46.72</v>
      </c>
      <c r="K1208" s="15">
        <v>0.28999999999999998</v>
      </c>
      <c r="L1208" s="15">
        <v>2</v>
      </c>
      <c r="M1208" s="15" t="str">
        <f t="shared" si="36"/>
        <v>union de compras detallistas</v>
      </c>
      <c r="N1208" s="15" t="str">
        <f t="shared" si="37"/>
        <v>19022UNION DE COMPRAS DETALLISTAS</v>
      </c>
    </row>
    <row r="1209" spans="1:14" x14ac:dyDescent="0.2">
      <c r="A1209" s="15">
        <v>30</v>
      </c>
      <c r="B1209" s="15" t="s">
        <v>329</v>
      </c>
      <c r="C1209" s="15">
        <v>5008</v>
      </c>
      <c r="D1209" s="15">
        <v>20030</v>
      </c>
      <c r="E1209" s="15" t="s">
        <v>373</v>
      </c>
      <c r="F1209" s="15">
        <v>278223</v>
      </c>
      <c r="G1209" s="15" t="s">
        <v>127</v>
      </c>
      <c r="H1209" s="15">
        <v>18171.05</v>
      </c>
      <c r="I1209" s="30">
        <v>420.44</v>
      </c>
      <c r="J1209" s="30">
        <v>129.15</v>
      </c>
      <c r="K1209" s="15">
        <v>0.71</v>
      </c>
      <c r="L1209" s="15">
        <v>2</v>
      </c>
      <c r="M1209" s="15" t="str">
        <f t="shared" si="36"/>
        <v>abastecedora comercial del</v>
      </c>
      <c r="N1209" s="15" t="str">
        <f t="shared" si="37"/>
        <v>20030ABASTECEDORA COMERCIAL DEL</v>
      </c>
    </row>
    <row r="1210" spans="1:14" x14ac:dyDescent="0.2">
      <c r="A1210" s="15">
        <v>30</v>
      </c>
      <c r="B1210" s="15" t="s">
        <v>329</v>
      </c>
      <c r="C1210" s="15">
        <v>5008</v>
      </c>
      <c r="D1210" s="15">
        <v>388000</v>
      </c>
      <c r="E1210" s="15" t="s">
        <v>409</v>
      </c>
      <c r="F1210" s="15">
        <v>274065</v>
      </c>
      <c r="G1210" s="15" t="s">
        <v>333</v>
      </c>
      <c r="H1210" s="15">
        <v>4274.8100000000004</v>
      </c>
      <c r="I1210" s="30">
        <v>423.67</v>
      </c>
      <c r="J1210" s="30">
        <v>74.760000000000005</v>
      </c>
      <c r="K1210" s="15">
        <v>1.75</v>
      </c>
      <c r="L1210" s="15">
        <v>2</v>
      </c>
      <c r="M1210" s="15" t="str">
        <f t="shared" si="36"/>
        <v>grandes superficies de mexico</v>
      </c>
      <c r="N1210" s="15" t="str">
        <f t="shared" si="37"/>
        <v>388000GRANDES SUPERFICIES DE MEXICO</v>
      </c>
    </row>
    <row r="1211" spans="1:14" x14ac:dyDescent="0.2">
      <c r="A1211" s="15">
        <v>30</v>
      </c>
      <c r="B1211" s="15" t="s">
        <v>329</v>
      </c>
      <c r="C1211" s="15">
        <v>5008</v>
      </c>
      <c r="D1211" s="15">
        <v>388000</v>
      </c>
      <c r="E1211" s="15" t="s">
        <v>409</v>
      </c>
      <c r="F1211" s="15">
        <v>276145</v>
      </c>
      <c r="G1211" s="15" t="s">
        <v>131</v>
      </c>
      <c r="H1211" s="15">
        <v>730.83</v>
      </c>
      <c r="I1211" s="30">
        <v>423.67</v>
      </c>
      <c r="J1211" s="30">
        <v>74.760000000000005</v>
      </c>
      <c r="K1211" s="15">
        <v>10.23</v>
      </c>
      <c r="L1211" s="15">
        <v>2</v>
      </c>
      <c r="M1211" s="15" t="str">
        <f t="shared" si="36"/>
        <v>grandes superficies de mexico</v>
      </c>
      <c r="N1211" s="15" t="str">
        <f t="shared" si="37"/>
        <v>388000GRANDES SUPERFICIES DE MEXICO</v>
      </c>
    </row>
    <row r="1212" spans="1:14" x14ac:dyDescent="0.2">
      <c r="A1212" s="15">
        <v>30</v>
      </c>
      <c r="B1212" s="15" t="s">
        <v>329</v>
      </c>
      <c r="C1212" s="15">
        <v>5008</v>
      </c>
      <c r="D1212" s="15">
        <v>389000</v>
      </c>
      <c r="E1212" s="15" t="s">
        <v>413</v>
      </c>
      <c r="F1212" s="15">
        <v>275962</v>
      </c>
      <c r="G1212" s="15" t="s">
        <v>121</v>
      </c>
      <c r="H1212" s="15">
        <v>958.41</v>
      </c>
      <c r="I1212" s="30">
        <v>423.67</v>
      </c>
      <c r="J1212" s="30">
        <v>74.760000000000005</v>
      </c>
      <c r="K1212" s="15">
        <v>7.8</v>
      </c>
      <c r="L1212" s="15">
        <v>2</v>
      </c>
      <c r="M1212" s="15" t="str">
        <f t="shared" si="36"/>
        <v>carrefour de mexico s.a. de</v>
      </c>
      <c r="N1212" s="15" t="str">
        <f t="shared" si="37"/>
        <v>389000CARREFOUR DE MEXICO S.A. DE</v>
      </c>
    </row>
    <row r="1213" spans="1:14" x14ac:dyDescent="0.2">
      <c r="A1213" s="15">
        <v>30</v>
      </c>
      <c r="B1213" s="15" t="s">
        <v>329</v>
      </c>
      <c r="C1213" s="15">
        <v>5008</v>
      </c>
      <c r="D1213" s="15">
        <v>389000</v>
      </c>
      <c r="E1213" s="15" t="s">
        <v>413</v>
      </c>
      <c r="F1213" s="15">
        <v>276162</v>
      </c>
      <c r="G1213" s="15" t="s">
        <v>131</v>
      </c>
      <c r="H1213" s="15">
        <v>10280.99</v>
      </c>
      <c r="I1213" s="30">
        <v>423.67</v>
      </c>
      <c r="J1213" s="30">
        <v>74.760000000000005</v>
      </c>
      <c r="K1213" s="15">
        <v>0.73</v>
      </c>
      <c r="L1213" s="15">
        <v>2</v>
      </c>
      <c r="M1213" s="15" t="str">
        <f t="shared" si="36"/>
        <v>carrefour de mexico s.a. de</v>
      </c>
      <c r="N1213" s="15" t="str">
        <f t="shared" si="37"/>
        <v>389000CARREFOUR DE MEXICO S.A. DE</v>
      </c>
    </row>
    <row r="1214" spans="1:14" x14ac:dyDescent="0.2">
      <c r="A1214" s="15">
        <v>30</v>
      </c>
      <c r="B1214" s="15" t="s">
        <v>329</v>
      </c>
      <c r="C1214" s="15">
        <v>5008</v>
      </c>
      <c r="D1214" s="15">
        <v>389000</v>
      </c>
      <c r="E1214" s="15" t="s">
        <v>413</v>
      </c>
      <c r="F1214" s="15">
        <v>276724</v>
      </c>
      <c r="G1214" s="15" t="s">
        <v>123</v>
      </c>
      <c r="H1214" s="15">
        <v>4302.1400000000003</v>
      </c>
      <c r="I1214" s="30">
        <v>423.67</v>
      </c>
      <c r="J1214" s="30">
        <v>74.760000000000005</v>
      </c>
      <c r="K1214" s="15">
        <v>1.74</v>
      </c>
      <c r="L1214" s="15">
        <v>2</v>
      </c>
      <c r="M1214" s="15" t="str">
        <f t="shared" si="36"/>
        <v>carrefour de mexico s.a. de</v>
      </c>
      <c r="N1214" s="15" t="str">
        <f t="shared" si="37"/>
        <v>389000CARREFOUR DE MEXICO S.A. DE</v>
      </c>
    </row>
    <row r="1215" spans="1:14" x14ac:dyDescent="0.2">
      <c r="A1215" s="15">
        <v>30</v>
      </c>
      <c r="B1215" s="15" t="s">
        <v>329</v>
      </c>
      <c r="C1215" s="15">
        <v>5008</v>
      </c>
      <c r="D1215" s="15">
        <v>389000</v>
      </c>
      <c r="E1215" s="15" t="s">
        <v>413</v>
      </c>
      <c r="F1215" s="15">
        <v>276724</v>
      </c>
      <c r="G1215" s="15" t="s">
        <v>131</v>
      </c>
      <c r="H1215" s="15">
        <v>4302.1400000000003</v>
      </c>
      <c r="I1215" s="30">
        <v>423.67</v>
      </c>
      <c r="J1215" s="30">
        <v>74.760000000000005</v>
      </c>
      <c r="K1215" s="15">
        <v>1.74</v>
      </c>
      <c r="L1215" s="15">
        <v>2</v>
      </c>
      <c r="M1215" s="15" t="str">
        <f t="shared" si="36"/>
        <v>carrefour de mexico s.a. de</v>
      </c>
      <c r="N1215" s="15" t="str">
        <f t="shared" si="37"/>
        <v>389000CARREFOUR DE MEXICO S.A. DE</v>
      </c>
    </row>
    <row r="1216" spans="1:14" x14ac:dyDescent="0.2">
      <c r="A1216" s="15">
        <v>30</v>
      </c>
      <c r="B1216" s="15" t="s">
        <v>329</v>
      </c>
      <c r="C1216" s="15">
        <v>5008</v>
      </c>
      <c r="D1216" s="15">
        <v>393169</v>
      </c>
      <c r="E1216" s="15" t="s">
        <v>465</v>
      </c>
      <c r="F1216" s="15">
        <v>276059</v>
      </c>
      <c r="G1216" s="15" t="s">
        <v>127</v>
      </c>
      <c r="H1216" s="15">
        <v>5274.5</v>
      </c>
      <c r="I1216" s="30">
        <v>426.48</v>
      </c>
      <c r="J1216" s="30">
        <v>123.11</v>
      </c>
      <c r="K1216" s="15">
        <v>2.33</v>
      </c>
      <c r="L1216" s="15">
        <v>2</v>
      </c>
      <c r="M1216" s="15" t="str">
        <f t="shared" si="36"/>
        <v>bod. comercial mexicana coapa</v>
      </c>
      <c r="N1216" s="15" t="str">
        <f t="shared" si="37"/>
        <v>393169BOD. COMERCIAL MEXICANA COAPA</v>
      </c>
    </row>
    <row r="1217" spans="1:14" x14ac:dyDescent="0.2">
      <c r="A1217" s="15">
        <v>30</v>
      </c>
      <c r="B1217" s="15" t="s">
        <v>329</v>
      </c>
      <c r="C1217" s="15">
        <v>5008</v>
      </c>
      <c r="D1217" s="15">
        <v>390000</v>
      </c>
      <c r="E1217" s="15" t="s">
        <v>414</v>
      </c>
      <c r="F1217" s="15">
        <v>275516</v>
      </c>
      <c r="G1217" s="15" t="s">
        <v>127</v>
      </c>
      <c r="H1217" s="15">
        <v>5117.9399999999996</v>
      </c>
      <c r="I1217" s="30">
        <v>426.49</v>
      </c>
      <c r="J1217" s="30">
        <v>106.62</v>
      </c>
      <c r="K1217" s="15">
        <v>2.08</v>
      </c>
      <c r="L1217" s="15">
        <v>2</v>
      </c>
      <c r="M1217" s="15" t="str">
        <f t="shared" si="36"/>
        <v>comercial mexicana s.a.de c.v.</v>
      </c>
      <c r="N1217" s="15" t="str">
        <f t="shared" si="37"/>
        <v>390000COMERCIAL MEXICANA S.A.DE C.V.</v>
      </c>
    </row>
    <row r="1218" spans="1:14" x14ac:dyDescent="0.2">
      <c r="A1218" s="15">
        <v>30</v>
      </c>
      <c r="B1218" s="15" t="s">
        <v>329</v>
      </c>
      <c r="C1218" s="15">
        <v>5008</v>
      </c>
      <c r="D1218" s="15">
        <v>390000</v>
      </c>
      <c r="E1218" s="15" t="s">
        <v>414</v>
      </c>
      <c r="F1218" s="15">
        <v>276651</v>
      </c>
      <c r="G1218" s="15" t="s">
        <v>127</v>
      </c>
      <c r="H1218" s="15">
        <v>31958.62</v>
      </c>
      <c r="I1218" s="30">
        <v>426.49</v>
      </c>
      <c r="J1218" s="30">
        <v>106.62</v>
      </c>
      <c r="K1218" s="15">
        <v>0.33</v>
      </c>
      <c r="L1218" s="15">
        <v>2</v>
      </c>
      <c r="M1218" s="15" t="str">
        <f t="shared" si="36"/>
        <v>comercial mexicana s.a.de c.v.</v>
      </c>
      <c r="N1218" s="15" t="str">
        <f t="shared" si="37"/>
        <v>390000COMERCIAL MEXICANA S.A.DE C.V.</v>
      </c>
    </row>
    <row r="1219" spans="1:14" x14ac:dyDescent="0.2">
      <c r="A1219" s="15">
        <v>30</v>
      </c>
      <c r="B1219" s="15" t="s">
        <v>329</v>
      </c>
      <c r="C1219" s="15">
        <v>5008</v>
      </c>
      <c r="D1219" s="15">
        <v>388805</v>
      </c>
      <c r="E1219" s="15" t="s">
        <v>409</v>
      </c>
      <c r="F1219" s="15">
        <v>274388</v>
      </c>
      <c r="G1219" s="15" t="s">
        <v>119</v>
      </c>
      <c r="H1219" s="15">
        <v>2088.41</v>
      </c>
      <c r="I1219" s="30">
        <v>430.84</v>
      </c>
      <c r="J1219" s="30">
        <v>145.15</v>
      </c>
      <c r="K1219" s="15">
        <v>6.95</v>
      </c>
      <c r="L1219" s="15">
        <v>1</v>
      </c>
      <c r="M1219" s="15" t="str">
        <f t="shared" si="36"/>
        <v>grandes superficies de mexico</v>
      </c>
      <c r="N1219" s="15" t="str">
        <f t="shared" si="37"/>
        <v>388805GRANDES SUPERFICIES DE MEXICO</v>
      </c>
    </row>
    <row r="1220" spans="1:14" x14ac:dyDescent="0.2">
      <c r="A1220" s="15">
        <v>30</v>
      </c>
      <c r="B1220" s="15" t="s">
        <v>329</v>
      </c>
      <c r="C1220" s="15">
        <v>5008</v>
      </c>
      <c r="D1220" s="15">
        <v>388806</v>
      </c>
      <c r="E1220" s="15" t="s">
        <v>411</v>
      </c>
      <c r="F1220" s="15">
        <v>274394</v>
      </c>
      <c r="G1220" s="15" t="s">
        <v>117</v>
      </c>
      <c r="H1220" s="15">
        <v>3701.25</v>
      </c>
      <c r="I1220" s="30">
        <v>430.84</v>
      </c>
      <c r="J1220" s="30">
        <v>145.15</v>
      </c>
      <c r="K1220" s="15">
        <v>3.92</v>
      </c>
      <c r="L1220" s="15">
        <v>1</v>
      </c>
      <c r="M1220" s="15" t="str">
        <f t="shared" si="36"/>
        <v>carrefour plaza lomas</v>
      </c>
      <c r="N1220" s="15" t="str">
        <f t="shared" si="37"/>
        <v>388806CARREFOUR PLAZA LOMAS</v>
      </c>
    </row>
    <row r="1221" spans="1:14" x14ac:dyDescent="0.2">
      <c r="A1221" s="15">
        <v>30</v>
      </c>
      <c r="B1221" s="15" t="s">
        <v>329</v>
      </c>
      <c r="C1221" s="15">
        <v>5008</v>
      </c>
      <c r="D1221" s="15">
        <v>388000</v>
      </c>
      <c r="E1221" s="15" t="s">
        <v>409</v>
      </c>
      <c r="F1221" s="15">
        <v>274111</v>
      </c>
      <c r="G1221" s="15" t="s">
        <v>119</v>
      </c>
      <c r="H1221" s="15">
        <v>4388.1099999999997</v>
      </c>
      <c r="I1221" s="30">
        <v>430.85</v>
      </c>
      <c r="J1221" s="30">
        <v>76.03</v>
      </c>
      <c r="K1221" s="15">
        <v>1.73</v>
      </c>
      <c r="L1221" s="15">
        <v>1</v>
      </c>
      <c r="M1221" s="15" t="str">
        <f t="shared" si="36"/>
        <v>grandes superficies de mexico</v>
      </c>
      <c r="N1221" s="15" t="str">
        <f t="shared" si="37"/>
        <v>388000GRANDES SUPERFICIES DE MEXICO</v>
      </c>
    </row>
    <row r="1222" spans="1:14" x14ac:dyDescent="0.2">
      <c r="A1222" s="15">
        <v>30</v>
      </c>
      <c r="B1222" s="15" t="s">
        <v>329</v>
      </c>
      <c r="C1222" s="15">
        <v>5008</v>
      </c>
      <c r="D1222" s="15">
        <v>13000</v>
      </c>
      <c r="E1222" s="15" t="s">
        <v>354</v>
      </c>
      <c r="F1222" s="15">
        <v>276533</v>
      </c>
      <c r="G1222" s="15" t="s">
        <v>333</v>
      </c>
      <c r="H1222" s="15">
        <v>3670.56</v>
      </c>
      <c r="I1222" s="30">
        <v>433.29</v>
      </c>
      <c r="J1222" s="30">
        <v>133.1</v>
      </c>
      <c r="K1222" s="15">
        <v>3.63</v>
      </c>
      <c r="L1222" s="15">
        <v>2</v>
      </c>
      <c r="M1222" s="15" t="str">
        <f t="shared" si="36"/>
        <v>el bazar universal s.a.</v>
      </c>
      <c r="N1222" s="15" t="str">
        <f t="shared" si="37"/>
        <v>13000EL BAZAR UNIVERSAL S.A.</v>
      </c>
    </row>
    <row r="1223" spans="1:14" x14ac:dyDescent="0.2">
      <c r="A1223" s="15">
        <v>30</v>
      </c>
      <c r="B1223" s="15" t="s">
        <v>329</v>
      </c>
      <c r="C1223" s="15">
        <v>5004</v>
      </c>
      <c r="D1223" s="15">
        <v>13008</v>
      </c>
      <c r="E1223" s="15" t="s">
        <v>330</v>
      </c>
      <c r="F1223" s="15">
        <v>276046</v>
      </c>
      <c r="G1223" s="15" t="s">
        <v>333</v>
      </c>
      <c r="H1223" s="15">
        <v>25839.38</v>
      </c>
      <c r="I1223" s="30">
        <v>433.3</v>
      </c>
      <c r="J1223" s="30">
        <v>48.14</v>
      </c>
      <c r="K1223" s="15">
        <v>0.19</v>
      </c>
      <c r="L1223" s="15">
        <v>2</v>
      </c>
      <c r="M1223" s="15" t="str">
        <f t="shared" si="36"/>
        <v>qualcan s.a. de c.v.</v>
      </c>
      <c r="N1223" s="15" t="str">
        <f t="shared" si="37"/>
        <v>13008QUALCAN S.A. DE C.V.</v>
      </c>
    </row>
    <row r="1224" spans="1:14" x14ac:dyDescent="0.2">
      <c r="A1224" s="15">
        <v>30</v>
      </c>
      <c r="B1224" s="15" t="s">
        <v>329</v>
      </c>
      <c r="C1224" s="15">
        <v>5008</v>
      </c>
      <c r="D1224" s="15">
        <v>2031</v>
      </c>
      <c r="E1224" s="15" t="s">
        <v>335</v>
      </c>
      <c r="F1224" s="15">
        <v>277818</v>
      </c>
      <c r="G1224" s="15" t="s">
        <v>123</v>
      </c>
      <c r="H1224" s="15">
        <v>7619.69</v>
      </c>
      <c r="I1224" s="30">
        <v>433.3</v>
      </c>
      <c r="J1224" s="30">
        <v>48.14</v>
      </c>
      <c r="K1224" s="15">
        <v>0.63</v>
      </c>
      <c r="L1224" s="15">
        <v>2</v>
      </c>
      <c r="M1224" s="15" t="str">
        <f t="shared" si="36"/>
        <v>distribuciones rabra s.a.de cv</v>
      </c>
      <c r="N1224" s="15" t="str">
        <f t="shared" si="37"/>
        <v>2031DISTRIBUCIONES RABRA S.A.DE CV</v>
      </c>
    </row>
    <row r="1225" spans="1:14" x14ac:dyDescent="0.2">
      <c r="A1225" s="15">
        <v>30</v>
      </c>
      <c r="B1225" s="15" t="s">
        <v>329</v>
      </c>
      <c r="C1225" s="15">
        <v>5008</v>
      </c>
      <c r="D1225" s="15">
        <v>9156</v>
      </c>
      <c r="E1225" s="15" t="s">
        <v>352</v>
      </c>
      <c r="F1225" s="15">
        <v>276742</v>
      </c>
      <c r="G1225" s="15" t="s">
        <v>131</v>
      </c>
      <c r="H1225" s="15">
        <v>67560.460000000006</v>
      </c>
      <c r="I1225" s="30">
        <v>433.3</v>
      </c>
      <c r="J1225" s="30">
        <v>48.14</v>
      </c>
      <c r="K1225" s="15">
        <v>7.0000000000000007E-2</v>
      </c>
      <c r="L1225" s="15">
        <v>2</v>
      </c>
      <c r="M1225" s="15" t="str">
        <f t="shared" si="36"/>
        <v>super z s.a. de c.v.</v>
      </c>
      <c r="N1225" s="15" t="str">
        <f t="shared" si="37"/>
        <v>9156SUPER Z S.A. DE C.V.</v>
      </c>
    </row>
    <row r="1226" spans="1:14" x14ac:dyDescent="0.2">
      <c r="A1226" s="15">
        <v>30</v>
      </c>
      <c r="B1226" s="15" t="s">
        <v>329</v>
      </c>
      <c r="C1226" s="15">
        <v>5008</v>
      </c>
      <c r="D1226" s="15">
        <v>15053</v>
      </c>
      <c r="E1226" s="15" t="s">
        <v>360</v>
      </c>
      <c r="F1226" s="15">
        <v>276273</v>
      </c>
      <c r="G1226" s="15" t="s">
        <v>123</v>
      </c>
      <c r="H1226" s="15">
        <v>14659.92</v>
      </c>
      <c r="I1226" s="30">
        <v>433.3</v>
      </c>
      <c r="J1226" s="30">
        <v>48.14</v>
      </c>
      <c r="K1226" s="15">
        <v>0.33</v>
      </c>
      <c r="L1226" s="15">
        <v>2</v>
      </c>
      <c r="M1226" s="15" t="str">
        <f t="shared" ref="M1226:M1289" si="38">LOWER(E1226)</f>
        <v>servicio comercial garis s.a.</v>
      </c>
      <c r="N1226" s="15" t="str">
        <f t="shared" ref="N1226:N1289" si="39">_xlfn.CONCAT(D1226, E1226)</f>
        <v>15053SERVICIO COMERCIAL GARIS S.A.</v>
      </c>
    </row>
    <row r="1227" spans="1:14" x14ac:dyDescent="0.2">
      <c r="A1227" s="15">
        <v>30</v>
      </c>
      <c r="B1227" s="15" t="s">
        <v>329</v>
      </c>
      <c r="C1227" s="15">
        <v>5008</v>
      </c>
      <c r="D1227" s="15">
        <v>16004</v>
      </c>
      <c r="E1227" s="15" t="s">
        <v>362</v>
      </c>
      <c r="F1227" s="15">
        <v>274237</v>
      </c>
      <c r="G1227" s="15" t="s">
        <v>339</v>
      </c>
      <c r="H1227" s="15">
        <v>23165.599999999999</v>
      </c>
      <c r="I1227" s="30">
        <v>433.3</v>
      </c>
      <c r="J1227" s="30">
        <v>48.14</v>
      </c>
      <c r="K1227" s="15">
        <v>0.21</v>
      </c>
      <c r="L1227" s="15">
        <v>2</v>
      </c>
      <c r="M1227" s="15" t="str">
        <f t="shared" si="38"/>
        <v>hernandez carrillo ismael j</v>
      </c>
      <c r="N1227" s="15" t="str">
        <f t="shared" si="39"/>
        <v>16004HERNANDEZ CARRILLO ISMAEL J</v>
      </c>
    </row>
    <row r="1228" spans="1:14" x14ac:dyDescent="0.2">
      <c r="A1228" s="15">
        <v>30</v>
      </c>
      <c r="B1228" s="15" t="s">
        <v>329</v>
      </c>
      <c r="C1228" s="15">
        <v>5008</v>
      </c>
      <c r="D1228" s="15">
        <v>16004</v>
      </c>
      <c r="E1228" s="15" t="s">
        <v>362</v>
      </c>
      <c r="F1228" s="15">
        <v>274237</v>
      </c>
      <c r="G1228" s="15" t="s">
        <v>333</v>
      </c>
      <c r="H1228" s="15">
        <v>23165.599999999999</v>
      </c>
      <c r="I1228" s="30">
        <v>433.3</v>
      </c>
      <c r="J1228" s="30">
        <v>48.14</v>
      </c>
      <c r="K1228" s="15">
        <v>0.21</v>
      </c>
      <c r="L1228" s="15">
        <v>2</v>
      </c>
      <c r="M1228" s="15" t="str">
        <f t="shared" si="38"/>
        <v>hernandez carrillo ismael j</v>
      </c>
      <c r="N1228" s="15" t="str">
        <f t="shared" si="39"/>
        <v>16004HERNANDEZ CARRILLO ISMAEL J</v>
      </c>
    </row>
    <row r="1229" spans="1:14" x14ac:dyDescent="0.2">
      <c r="A1229" s="15">
        <v>30</v>
      </c>
      <c r="B1229" s="15" t="s">
        <v>329</v>
      </c>
      <c r="C1229" s="15">
        <v>5008</v>
      </c>
      <c r="D1229" s="15">
        <v>16052</v>
      </c>
      <c r="E1229" s="15" t="s">
        <v>363</v>
      </c>
      <c r="F1229" s="15">
        <v>276254</v>
      </c>
      <c r="G1229" s="15" t="s">
        <v>123</v>
      </c>
      <c r="H1229" s="15">
        <v>15844.88</v>
      </c>
      <c r="I1229" s="30">
        <v>433.3</v>
      </c>
      <c r="J1229" s="30">
        <v>48.14</v>
      </c>
      <c r="K1229" s="15">
        <v>0.3</v>
      </c>
      <c r="L1229" s="15">
        <v>2</v>
      </c>
      <c r="M1229" s="15" t="str">
        <f t="shared" si="38"/>
        <v>abarrotera de patzcuaro s.a.</v>
      </c>
      <c r="N1229" s="15" t="str">
        <f t="shared" si="39"/>
        <v>16052ABARROTERA DE PATZCUARO S.A.</v>
      </c>
    </row>
    <row r="1230" spans="1:14" x14ac:dyDescent="0.2">
      <c r="A1230" s="15">
        <v>30</v>
      </c>
      <c r="B1230" s="15" t="s">
        <v>329</v>
      </c>
      <c r="C1230" s="15">
        <v>5008</v>
      </c>
      <c r="D1230" s="15">
        <v>19022</v>
      </c>
      <c r="E1230" s="15" t="s">
        <v>366</v>
      </c>
      <c r="F1230" s="15">
        <v>276115</v>
      </c>
      <c r="G1230" s="15" t="s">
        <v>131</v>
      </c>
      <c r="H1230" s="15">
        <v>15890.76</v>
      </c>
      <c r="I1230" s="30">
        <v>433.3</v>
      </c>
      <c r="J1230" s="30">
        <v>48.14</v>
      </c>
      <c r="K1230" s="15">
        <v>0.3</v>
      </c>
      <c r="L1230" s="15">
        <v>2</v>
      </c>
      <c r="M1230" s="15" t="str">
        <f t="shared" si="38"/>
        <v>union de compras detallistas</v>
      </c>
      <c r="N1230" s="15" t="str">
        <f t="shared" si="39"/>
        <v>19022UNION DE COMPRAS DETALLISTAS</v>
      </c>
    </row>
    <row r="1231" spans="1:14" x14ac:dyDescent="0.2">
      <c r="A1231" s="15">
        <v>30</v>
      </c>
      <c r="B1231" s="15" t="s">
        <v>329</v>
      </c>
      <c r="C1231" s="15">
        <v>5008</v>
      </c>
      <c r="D1231" s="15">
        <v>19116</v>
      </c>
      <c r="E1231" s="15" t="s">
        <v>368</v>
      </c>
      <c r="F1231" s="15">
        <v>276123</v>
      </c>
      <c r="G1231" s="15" t="s">
        <v>339</v>
      </c>
      <c r="H1231" s="15">
        <v>31891.37</v>
      </c>
      <c r="I1231" s="30">
        <v>433.3</v>
      </c>
      <c r="J1231" s="30">
        <v>48.14</v>
      </c>
      <c r="K1231" s="15">
        <v>0.15</v>
      </c>
      <c r="L1231" s="15">
        <v>2</v>
      </c>
      <c r="M1231" s="15" t="str">
        <f t="shared" si="38"/>
        <v>hemsa s.a.de c.v.</v>
      </c>
      <c r="N1231" s="15" t="str">
        <f t="shared" si="39"/>
        <v>19116HEMSA S.A.DE C.V.</v>
      </c>
    </row>
    <row r="1232" spans="1:14" x14ac:dyDescent="0.2">
      <c r="A1232" s="15">
        <v>30</v>
      </c>
      <c r="B1232" s="15" t="s">
        <v>329</v>
      </c>
      <c r="C1232" s="15">
        <v>5008</v>
      </c>
      <c r="D1232" s="15">
        <v>19116</v>
      </c>
      <c r="E1232" s="15" t="s">
        <v>368</v>
      </c>
      <c r="F1232" s="15">
        <v>276123</v>
      </c>
      <c r="G1232" s="15" t="s">
        <v>333</v>
      </c>
      <c r="H1232" s="15">
        <v>31891.37</v>
      </c>
      <c r="I1232" s="30">
        <v>433.3</v>
      </c>
      <c r="J1232" s="30">
        <v>48.14</v>
      </c>
      <c r="K1232" s="15">
        <v>0.15</v>
      </c>
      <c r="L1232" s="15">
        <v>2</v>
      </c>
      <c r="M1232" s="15" t="str">
        <f t="shared" si="38"/>
        <v>hemsa s.a.de c.v.</v>
      </c>
      <c r="N1232" s="15" t="str">
        <f t="shared" si="39"/>
        <v>19116HEMSA S.A.DE C.V.</v>
      </c>
    </row>
    <row r="1233" spans="1:14" x14ac:dyDescent="0.2">
      <c r="A1233" s="15">
        <v>30</v>
      </c>
      <c r="B1233" s="15" t="s">
        <v>329</v>
      </c>
      <c r="C1233" s="15">
        <v>5008</v>
      </c>
      <c r="D1233" s="15">
        <v>21016</v>
      </c>
      <c r="E1233" s="15" t="s">
        <v>376</v>
      </c>
      <c r="F1233" s="15">
        <v>274853</v>
      </c>
      <c r="G1233" s="15" t="s">
        <v>333</v>
      </c>
      <c r="H1233" s="15">
        <v>24363.49</v>
      </c>
      <c r="I1233" s="30">
        <v>433.3</v>
      </c>
      <c r="J1233" s="30">
        <v>48.14</v>
      </c>
      <c r="K1233" s="15">
        <v>0.2</v>
      </c>
      <c r="L1233" s="15">
        <v>2</v>
      </c>
      <c r="M1233" s="15" t="str">
        <f t="shared" si="38"/>
        <v>proveedora de abarrotes</v>
      </c>
      <c r="N1233" s="15" t="str">
        <f t="shared" si="39"/>
        <v>21016PROVEEDORA DE ABARROTES</v>
      </c>
    </row>
    <row r="1234" spans="1:14" x14ac:dyDescent="0.2">
      <c r="A1234" s="15">
        <v>30</v>
      </c>
      <c r="B1234" s="15" t="s">
        <v>329</v>
      </c>
      <c r="C1234" s="15">
        <v>5008</v>
      </c>
      <c r="D1234" s="15">
        <v>30001</v>
      </c>
      <c r="E1234" s="15" t="s">
        <v>388</v>
      </c>
      <c r="F1234" s="15">
        <v>276521</v>
      </c>
      <c r="G1234" s="15" t="s">
        <v>123</v>
      </c>
      <c r="H1234" s="15">
        <v>52883.3</v>
      </c>
      <c r="I1234" s="30">
        <v>433.3</v>
      </c>
      <c r="J1234" s="30">
        <v>48.14</v>
      </c>
      <c r="K1234" s="15">
        <v>0.09</v>
      </c>
      <c r="L1234" s="15">
        <v>2</v>
      </c>
      <c r="M1234" s="15" t="str">
        <f t="shared" si="38"/>
        <v>distribuidora de perfumeria</v>
      </c>
      <c r="N1234" s="15" t="str">
        <f t="shared" si="39"/>
        <v>30001DISTRIBUIDORA DE PERFUMERIA</v>
      </c>
    </row>
    <row r="1235" spans="1:14" x14ac:dyDescent="0.2">
      <c r="A1235" s="15">
        <v>30</v>
      </c>
      <c r="B1235" s="15" t="s">
        <v>329</v>
      </c>
      <c r="C1235" s="15">
        <v>5008</v>
      </c>
      <c r="D1235" s="15">
        <v>30131</v>
      </c>
      <c r="E1235" s="15" t="s">
        <v>391</v>
      </c>
      <c r="F1235" s="15">
        <v>276989</v>
      </c>
      <c r="G1235" s="15" t="s">
        <v>123</v>
      </c>
      <c r="H1235" s="15">
        <v>13531</v>
      </c>
      <c r="I1235" s="30">
        <v>433.3</v>
      </c>
      <c r="J1235" s="30">
        <v>48.14</v>
      </c>
      <c r="K1235" s="15">
        <v>0.36</v>
      </c>
      <c r="L1235" s="15">
        <v>2</v>
      </c>
      <c r="M1235" s="15" t="str">
        <f t="shared" si="38"/>
        <v>comercial ayssa s.a.de c.v.</v>
      </c>
      <c r="N1235" s="15" t="str">
        <f t="shared" si="39"/>
        <v>30131COMERCIAL AYSSA S.A.DE C.V.</v>
      </c>
    </row>
    <row r="1236" spans="1:14" x14ac:dyDescent="0.2">
      <c r="A1236" s="15">
        <v>30</v>
      </c>
      <c r="B1236" s="15" t="s">
        <v>329</v>
      </c>
      <c r="C1236" s="15">
        <v>5008</v>
      </c>
      <c r="D1236" s="15">
        <v>35010</v>
      </c>
      <c r="E1236" s="15" t="s">
        <v>399</v>
      </c>
      <c r="F1236" s="15">
        <v>274653</v>
      </c>
      <c r="G1236" s="15" t="s">
        <v>339</v>
      </c>
      <c r="H1236" s="15">
        <v>50794.19</v>
      </c>
      <c r="I1236" s="30">
        <v>433.3</v>
      </c>
      <c r="J1236" s="30">
        <v>48.14</v>
      </c>
      <c r="K1236" s="15">
        <v>0.09</v>
      </c>
      <c r="L1236" s="15">
        <v>2</v>
      </c>
      <c r="M1236" s="15" t="str">
        <f t="shared" si="38"/>
        <v>distribuidora abarrotera san</v>
      </c>
      <c r="N1236" s="15" t="str">
        <f t="shared" si="39"/>
        <v>35010DISTRIBUIDORA ABARROTERA SAN</v>
      </c>
    </row>
    <row r="1237" spans="1:14" x14ac:dyDescent="0.2">
      <c r="A1237" s="15">
        <v>30</v>
      </c>
      <c r="B1237" s="15" t="s">
        <v>329</v>
      </c>
      <c r="C1237" s="15">
        <v>5008</v>
      </c>
      <c r="D1237" s="15">
        <v>390000</v>
      </c>
      <c r="E1237" s="15" t="s">
        <v>414</v>
      </c>
      <c r="F1237" s="15">
        <v>276212</v>
      </c>
      <c r="G1237" s="15" t="s">
        <v>131</v>
      </c>
      <c r="H1237" s="15">
        <v>45570.26</v>
      </c>
      <c r="I1237" s="30">
        <v>439.53</v>
      </c>
      <c r="J1237" s="30">
        <v>109.88</v>
      </c>
      <c r="K1237" s="15">
        <v>0.24</v>
      </c>
      <c r="L1237" s="15">
        <v>2</v>
      </c>
      <c r="M1237" s="15" t="str">
        <f t="shared" si="38"/>
        <v>comercial mexicana s.a.de c.v.</v>
      </c>
      <c r="N1237" s="15" t="str">
        <f t="shared" si="39"/>
        <v>390000COMERCIAL MEXICANA S.A.DE C.V.</v>
      </c>
    </row>
    <row r="1238" spans="1:14" x14ac:dyDescent="0.2">
      <c r="A1238" s="15">
        <v>30</v>
      </c>
      <c r="B1238" s="15" t="s">
        <v>329</v>
      </c>
      <c r="C1238" s="15">
        <v>5008</v>
      </c>
      <c r="D1238" s="15">
        <v>390000</v>
      </c>
      <c r="E1238" s="15" t="s">
        <v>414</v>
      </c>
      <c r="F1238" s="15">
        <v>276212</v>
      </c>
      <c r="G1238" s="15" t="s">
        <v>131</v>
      </c>
      <c r="H1238" s="15">
        <v>45570.26</v>
      </c>
      <c r="I1238" s="30">
        <v>439.53</v>
      </c>
      <c r="J1238" s="30">
        <v>109.88</v>
      </c>
      <c r="K1238" s="15">
        <v>0.24</v>
      </c>
      <c r="L1238" s="15">
        <v>2</v>
      </c>
      <c r="M1238" s="15" t="str">
        <f t="shared" si="38"/>
        <v>comercial mexicana s.a.de c.v.</v>
      </c>
      <c r="N1238" s="15" t="str">
        <f t="shared" si="39"/>
        <v>390000COMERCIAL MEXICANA S.A.DE C.V.</v>
      </c>
    </row>
    <row r="1239" spans="1:14" x14ac:dyDescent="0.2">
      <c r="A1239" s="15">
        <v>30</v>
      </c>
      <c r="B1239" s="15" t="s">
        <v>329</v>
      </c>
      <c r="C1239" s="15">
        <v>5008</v>
      </c>
      <c r="D1239" s="15">
        <v>390103</v>
      </c>
      <c r="E1239" s="15" t="s">
        <v>438</v>
      </c>
      <c r="F1239" s="15">
        <v>275204</v>
      </c>
      <c r="G1239" s="15" t="s">
        <v>119</v>
      </c>
      <c r="H1239" s="15">
        <v>15935.45</v>
      </c>
      <c r="I1239" s="30">
        <v>446.97</v>
      </c>
      <c r="J1239" s="30">
        <v>129.02000000000001</v>
      </c>
      <c r="K1239" s="15">
        <v>0.81</v>
      </c>
      <c r="L1239" s="15">
        <v>1</v>
      </c>
      <c r="M1239" s="15" t="str">
        <f t="shared" si="38"/>
        <v>comexa suc pachuca</v>
      </c>
      <c r="N1239" s="15" t="str">
        <f t="shared" si="39"/>
        <v>390103COMEXA SUC PACHUCA</v>
      </c>
    </row>
    <row r="1240" spans="1:14" x14ac:dyDescent="0.2">
      <c r="A1240" s="15">
        <v>30</v>
      </c>
      <c r="B1240" s="15" t="s">
        <v>329</v>
      </c>
      <c r="C1240" s="15">
        <v>5008</v>
      </c>
      <c r="D1240" s="15">
        <v>390003</v>
      </c>
      <c r="E1240" s="15" t="s">
        <v>416</v>
      </c>
      <c r="F1240" s="15">
        <v>275225</v>
      </c>
      <c r="G1240" s="15" t="s">
        <v>333</v>
      </c>
      <c r="H1240" s="15">
        <v>2483.23</v>
      </c>
      <c r="I1240" s="30">
        <v>466.99</v>
      </c>
      <c r="J1240" s="30">
        <v>99.4</v>
      </c>
      <c r="K1240" s="15">
        <v>4</v>
      </c>
      <c r="L1240" s="15">
        <v>2</v>
      </c>
      <c r="M1240" s="15" t="str">
        <f t="shared" si="38"/>
        <v>comexa suc asturias</v>
      </c>
      <c r="N1240" s="15" t="str">
        <f t="shared" si="39"/>
        <v>390003COMEXA SUC ASTURIAS</v>
      </c>
    </row>
    <row r="1241" spans="1:14" x14ac:dyDescent="0.2">
      <c r="A1241" s="15">
        <v>30</v>
      </c>
      <c r="B1241" s="15" t="s">
        <v>329</v>
      </c>
      <c r="C1241" s="15">
        <v>5008</v>
      </c>
      <c r="D1241" s="15">
        <v>390011</v>
      </c>
      <c r="E1241" s="15" t="s">
        <v>417</v>
      </c>
      <c r="F1241" s="15">
        <v>275370</v>
      </c>
      <c r="G1241" s="15" t="s">
        <v>339</v>
      </c>
      <c r="H1241" s="15">
        <v>28886.6</v>
      </c>
      <c r="I1241" s="30">
        <v>466.99</v>
      </c>
      <c r="J1241" s="30">
        <v>99.4</v>
      </c>
      <c r="K1241" s="15">
        <v>0.34</v>
      </c>
      <c r="L1241" s="15">
        <v>2</v>
      </c>
      <c r="M1241" s="15" t="str">
        <f t="shared" si="38"/>
        <v>comexa suc aguascalientes  i</v>
      </c>
      <c r="N1241" s="15" t="str">
        <f t="shared" si="39"/>
        <v>390011COMEXA SUC AGUASCALIENTES  I</v>
      </c>
    </row>
    <row r="1242" spans="1:14" x14ac:dyDescent="0.2">
      <c r="A1242" s="15">
        <v>30</v>
      </c>
      <c r="B1242" s="15" t="s">
        <v>329</v>
      </c>
      <c r="C1242" s="15">
        <v>5008</v>
      </c>
      <c r="D1242" s="15">
        <v>390011</v>
      </c>
      <c r="E1242" s="15" t="s">
        <v>417</v>
      </c>
      <c r="F1242" s="15">
        <v>275370</v>
      </c>
      <c r="G1242" s="15" t="s">
        <v>333</v>
      </c>
      <c r="H1242" s="15">
        <v>28886.6</v>
      </c>
      <c r="I1242" s="30">
        <v>466.99</v>
      </c>
      <c r="J1242" s="30">
        <v>99.4</v>
      </c>
      <c r="K1242" s="15">
        <v>0.34</v>
      </c>
      <c r="L1242" s="15">
        <v>2</v>
      </c>
      <c r="M1242" s="15" t="str">
        <f t="shared" si="38"/>
        <v>comexa suc aguascalientes  i</v>
      </c>
      <c r="N1242" s="15" t="str">
        <f t="shared" si="39"/>
        <v>390011COMEXA SUC AGUASCALIENTES  I</v>
      </c>
    </row>
    <row r="1243" spans="1:14" x14ac:dyDescent="0.2">
      <c r="A1243" s="15">
        <v>30</v>
      </c>
      <c r="B1243" s="15" t="s">
        <v>329</v>
      </c>
      <c r="C1243" s="15">
        <v>5008</v>
      </c>
      <c r="D1243" s="15">
        <v>390014</v>
      </c>
      <c r="E1243" s="15" t="s">
        <v>420</v>
      </c>
      <c r="F1243" s="15">
        <v>274843</v>
      </c>
      <c r="G1243" s="15" t="s">
        <v>339</v>
      </c>
      <c r="H1243" s="15">
        <v>25898.37</v>
      </c>
      <c r="I1243" s="30">
        <v>466.99</v>
      </c>
      <c r="J1243" s="30">
        <v>99.4</v>
      </c>
      <c r="K1243" s="15">
        <v>0.38</v>
      </c>
      <c r="L1243" s="15">
        <v>2</v>
      </c>
      <c r="M1243" s="15" t="str">
        <f t="shared" si="38"/>
        <v>comexa suc.herradura ii</v>
      </c>
      <c r="N1243" s="15" t="str">
        <f t="shared" si="39"/>
        <v>390014COMEXA SUC.HERRADURA II</v>
      </c>
    </row>
    <row r="1244" spans="1:14" x14ac:dyDescent="0.2">
      <c r="A1244" s="15">
        <v>30</v>
      </c>
      <c r="B1244" s="15" t="s">
        <v>329</v>
      </c>
      <c r="C1244" s="15">
        <v>5008</v>
      </c>
      <c r="D1244" s="15">
        <v>390014</v>
      </c>
      <c r="E1244" s="15" t="s">
        <v>420</v>
      </c>
      <c r="F1244" s="15">
        <v>274843</v>
      </c>
      <c r="G1244" s="15" t="s">
        <v>333</v>
      </c>
      <c r="H1244" s="15">
        <v>25898.37</v>
      </c>
      <c r="I1244" s="30">
        <v>466.99</v>
      </c>
      <c r="J1244" s="30">
        <v>99.4</v>
      </c>
      <c r="K1244" s="15">
        <v>0.38</v>
      </c>
      <c r="L1244" s="15">
        <v>2</v>
      </c>
      <c r="M1244" s="15" t="str">
        <f t="shared" si="38"/>
        <v>comexa suc.herradura ii</v>
      </c>
      <c r="N1244" s="15" t="str">
        <f t="shared" si="39"/>
        <v>390014COMEXA SUC.HERRADURA II</v>
      </c>
    </row>
    <row r="1245" spans="1:14" x14ac:dyDescent="0.2">
      <c r="A1245" s="15">
        <v>30</v>
      </c>
      <c r="B1245" s="15" t="s">
        <v>329</v>
      </c>
      <c r="C1245" s="15">
        <v>5008</v>
      </c>
      <c r="D1245" s="15">
        <v>390026</v>
      </c>
      <c r="E1245" s="15" t="s">
        <v>424</v>
      </c>
      <c r="F1245" s="15">
        <v>275080</v>
      </c>
      <c r="G1245" s="15" t="s">
        <v>333</v>
      </c>
      <c r="H1245" s="15">
        <v>9910.9</v>
      </c>
      <c r="I1245" s="30">
        <v>466.99</v>
      </c>
      <c r="J1245" s="30">
        <v>99.4</v>
      </c>
      <c r="K1245" s="15">
        <v>1</v>
      </c>
      <c r="L1245" s="15">
        <v>2</v>
      </c>
      <c r="M1245" s="15" t="str">
        <f t="shared" si="38"/>
        <v>comexa suc cuernavaca i</v>
      </c>
      <c r="N1245" s="15" t="str">
        <f t="shared" si="39"/>
        <v>390026COMEXA SUC CUERNAVACA I</v>
      </c>
    </row>
    <row r="1246" spans="1:14" x14ac:dyDescent="0.2">
      <c r="A1246" s="15">
        <v>30</v>
      </c>
      <c r="B1246" s="15" t="s">
        <v>329</v>
      </c>
      <c r="C1246" s="15">
        <v>5008</v>
      </c>
      <c r="D1246" s="15">
        <v>390066</v>
      </c>
      <c r="E1246" s="15" t="s">
        <v>433</v>
      </c>
      <c r="F1246" s="15">
        <v>274520</v>
      </c>
      <c r="G1246" s="15" t="s">
        <v>339</v>
      </c>
      <c r="H1246" s="15">
        <v>2291.5500000000002</v>
      </c>
      <c r="I1246" s="30">
        <v>466.99</v>
      </c>
      <c r="J1246" s="30">
        <v>99.4</v>
      </c>
      <c r="K1246" s="15">
        <v>4.34</v>
      </c>
      <c r="L1246" s="15">
        <v>2</v>
      </c>
      <c r="M1246" s="15" t="str">
        <f t="shared" si="38"/>
        <v>comexa suc cancun</v>
      </c>
      <c r="N1246" s="15" t="str">
        <f t="shared" si="39"/>
        <v>390066COMEXA SUC CANCUN</v>
      </c>
    </row>
    <row r="1247" spans="1:14" x14ac:dyDescent="0.2">
      <c r="A1247" s="15">
        <v>30</v>
      </c>
      <c r="B1247" s="15" t="s">
        <v>329</v>
      </c>
      <c r="C1247" s="15">
        <v>5008</v>
      </c>
      <c r="D1247" s="15">
        <v>390066</v>
      </c>
      <c r="E1247" s="15" t="s">
        <v>433</v>
      </c>
      <c r="F1247" s="15">
        <v>274520</v>
      </c>
      <c r="G1247" s="15" t="s">
        <v>333</v>
      </c>
      <c r="H1247" s="15">
        <v>2291.5500000000002</v>
      </c>
      <c r="I1247" s="30">
        <v>466.99</v>
      </c>
      <c r="J1247" s="30">
        <v>99.4</v>
      </c>
      <c r="K1247" s="15">
        <v>4.34</v>
      </c>
      <c r="L1247" s="15">
        <v>2</v>
      </c>
      <c r="M1247" s="15" t="str">
        <f t="shared" si="38"/>
        <v>comexa suc cancun</v>
      </c>
      <c r="N1247" s="15" t="str">
        <f t="shared" si="39"/>
        <v>390066COMEXA SUC CANCUN</v>
      </c>
    </row>
    <row r="1248" spans="1:14" x14ac:dyDescent="0.2">
      <c r="A1248" s="15">
        <v>30</v>
      </c>
      <c r="B1248" s="15" t="s">
        <v>329</v>
      </c>
      <c r="C1248" s="15">
        <v>5008</v>
      </c>
      <c r="D1248" s="15">
        <v>390073</v>
      </c>
      <c r="E1248" s="15" t="s">
        <v>434</v>
      </c>
      <c r="F1248" s="15">
        <v>274416</v>
      </c>
      <c r="G1248" s="15" t="s">
        <v>339</v>
      </c>
      <c r="H1248" s="15">
        <v>2291.5500000000002</v>
      </c>
      <c r="I1248" s="30">
        <v>466.99</v>
      </c>
      <c r="J1248" s="30">
        <v>99.4</v>
      </c>
      <c r="K1248" s="15">
        <v>4.34</v>
      </c>
      <c r="L1248" s="15">
        <v>2</v>
      </c>
      <c r="M1248" s="15" t="str">
        <f t="shared" si="38"/>
        <v>comexa suc vallarta ii</v>
      </c>
      <c r="N1248" s="15" t="str">
        <f t="shared" si="39"/>
        <v>390073COMEXA SUC VALLARTA II</v>
      </c>
    </row>
    <row r="1249" spans="1:14" x14ac:dyDescent="0.2">
      <c r="A1249" s="15">
        <v>30</v>
      </c>
      <c r="B1249" s="15" t="s">
        <v>329</v>
      </c>
      <c r="C1249" s="15">
        <v>5008</v>
      </c>
      <c r="D1249" s="15">
        <v>390073</v>
      </c>
      <c r="E1249" s="15" t="s">
        <v>434</v>
      </c>
      <c r="F1249" s="15">
        <v>274416</v>
      </c>
      <c r="G1249" s="15" t="s">
        <v>333</v>
      </c>
      <c r="H1249" s="15">
        <v>2291.5500000000002</v>
      </c>
      <c r="I1249" s="30">
        <v>466.99</v>
      </c>
      <c r="J1249" s="30">
        <v>99.4</v>
      </c>
      <c r="K1249" s="15">
        <v>4.34</v>
      </c>
      <c r="L1249" s="15">
        <v>2</v>
      </c>
      <c r="M1249" s="15" t="str">
        <f t="shared" si="38"/>
        <v>comexa suc vallarta ii</v>
      </c>
      <c r="N1249" s="15" t="str">
        <f t="shared" si="39"/>
        <v>390073COMEXA SUC VALLARTA II</v>
      </c>
    </row>
    <row r="1250" spans="1:14" x14ac:dyDescent="0.2">
      <c r="A1250" s="15">
        <v>30</v>
      </c>
      <c r="B1250" s="15" t="s">
        <v>329</v>
      </c>
      <c r="C1250" s="15">
        <v>5008</v>
      </c>
      <c r="D1250" s="15">
        <v>390075</v>
      </c>
      <c r="E1250" s="15" t="s">
        <v>435</v>
      </c>
      <c r="F1250" s="15">
        <v>274417</v>
      </c>
      <c r="G1250" s="15" t="s">
        <v>339</v>
      </c>
      <c r="H1250" s="15">
        <v>2291.5500000000002</v>
      </c>
      <c r="I1250" s="30">
        <v>466.99</v>
      </c>
      <c r="J1250" s="30">
        <v>99.4</v>
      </c>
      <c r="K1250" s="15">
        <v>4.34</v>
      </c>
      <c r="L1250" s="15">
        <v>2</v>
      </c>
      <c r="M1250" s="15" t="str">
        <f t="shared" si="38"/>
        <v>comexa suc vallarta iii</v>
      </c>
      <c r="N1250" s="15" t="str">
        <f t="shared" si="39"/>
        <v>390075COMEXA SUC VALLARTA III</v>
      </c>
    </row>
    <row r="1251" spans="1:14" x14ac:dyDescent="0.2">
      <c r="A1251" s="15">
        <v>30</v>
      </c>
      <c r="B1251" s="15" t="s">
        <v>329</v>
      </c>
      <c r="C1251" s="15">
        <v>5008</v>
      </c>
      <c r="D1251" s="15">
        <v>390075</v>
      </c>
      <c r="E1251" s="15" t="s">
        <v>435</v>
      </c>
      <c r="F1251" s="15">
        <v>274417</v>
      </c>
      <c r="G1251" s="15" t="s">
        <v>333</v>
      </c>
      <c r="H1251" s="15">
        <v>2291.5500000000002</v>
      </c>
      <c r="I1251" s="30">
        <v>466.99</v>
      </c>
      <c r="J1251" s="30">
        <v>99.4</v>
      </c>
      <c r="K1251" s="15">
        <v>4.34</v>
      </c>
      <c r="L1251" s="15">
        <v>2</v>
      </c>
      <c r="M1251" s="15" t="str">
        <f t="shared" si="38"/>
        <v>comexa suc vallarta iii</v>
      </c>
      <c r="N1251" s="15" t="str">
        <f t="shared" si="39"/>
        <v>390075COMEXA SUC VALLARTA III</v>
      </c>
    </row>
    <row r="1252" spans="1:14" x14ac:dyDescent="0.2">
      <c r="A1252" s="15">
        <v>30</v>
      </c>
      <c r="B1252" s="15" t="s">
        <v>329</v>
      </c>
      <c r="C1252" s="15">
        <v>5008</v>
      </c>
      <c r="D1252" s="15">
        <v>390076</v>
      </c>
      <c r="E1252" s="15" t="s">
        <v>436</v>
      </c>
      <c r="F1252" s="15">
        <v>275123</v>
      </c>
      <c r="G1252" s="15" t="s">
        <v>339</v>
      </c>
      <c r="H1252" s="15">
        <v>2291.5500000000002</v>
      </c>
      <c r="I1252" s="30">
        <v>466.99</v>
      </c>
      <c r="J1252" s="30">
        <v>99.4</v>
      </c>
      <c r="K1252" s="15">
        <v>4.34</v>
      </c>
      <c r="L1252" s="15">
        <v>2</v>
      </c>
      <c r="M1252" s="15" t="str">
        <f t="shared" si="38"/>
        <v>comexa suc c.c. vallarta</v>
      </c>
      <c r="N1252" s="15" t="str">
        <f t="shared" si="39"/>
        <v>390076COMEXA SUC C.C. VALLARTA</v>
      </c>
    </row>
    <row r="1253" spans="1:14" x14ac:dyDescent="0.2">
      <c r="A1253" s="15">
        <v>30</v>
      </c>
      <c r="B1253" s="15" t="s">
        <v>329</v>
      </c>
      <c r="C1253" s="15">
        <v>5008</v>
      </c>
      <c r="D1253" s="15">
        <v>390076</v>
      </c>
      <c r="E1253" s="15" t="s">
        <v>436</v>
      </c>
      <c r="F1253" s="15">
        <v>275123</v>
      </c>
      <c r="G1253" s="15" t="s">
        <v>333</v>
      </c>
      <c r="H1253" s="15">
        <v>2291.5500000000002</v>
      </c>
      <c r="I1253" s="30">
        <v>466.99</v>
      </c>
      <c r="J1253" s="30">
        <v>99.4</v>
      </c>
      <c r="K1253" s="15">
        <v>4.34</v>
      </c>
      <c r="L1253" s="15">
        <v>2</v>
      </c>
      <c r="M1253" s="15" t="str">
        <f t="shared" si="38"/>
        <v>comexa suc c.c. vallarta</v>
      </c>
      <c r="N1253" s="15" t="str">
        <f t="shared" si="39"/>
        <v>390076COMEXA SUC C.C. VALLARTA</v>
      </c>
    </row>
    <row r="1254" spans="1:14" x14ac:dyDescent="0.2">
      <c r="A1254" s="15">
        <v>30</v>
      </c>
      <c r="B1254" s="15" t="s">
        <v>329</v>
      </c>
      <c r="C1254" s="15">
        <v>5008</v>
      </c>
      <c r="D1254" s="15">
        <v>390104</v>
      </c>
      <c r="E1254" s="15" t="s">
        <v>439</v>
      </c>
      <c r="F1254" s="15">
        <v>274522</v>
      </c>
      <c r="G1254" s="15" t="s">
        <v>339</v>
      </c>
      <c r="H1254" s="15">
        <v>2291.5500000000002</v>
      </c>
      <c r="I1254" s="30">
        <v>466.99</v>
      </c>
      <c r="J1254" s="30">
        <v>99.4</v>
      </c>
      <c r="K1254" s="15">
        <v>4.34</v>
      </c>
      <c r="L1254" s="15">
        <v>2</v>
      </c>
      <c r="M1254" s="15" t="str">
        <f t="shared" si="38"/>
        <v>comexa suc cancun ii</v>
      </c>
      <c r="N1254" s="15" t="str">
        <f t="shared" si="39"/>
        <v>390104COMEXA SUC CANCUN II</v>
      </c>
    </row>
    <row r="1255" spans="1:14" x14ac:dyDescent="0.2">
      <c r="A1255" s="15">
        <v>30</v>
      </c>
      <c r="B1255" s="15" t="s">
        <v>329</v>
      </c>
      <c r="C1255" s="15">
        <v>5008</v>
      </c>
      <c r="D1255" s="15">
        <v>390104</v>
      </c>
      <c r="E1255" s="15" t="s">
        <v>439</v>
      </c>
      <c r="F1255" s="15">
        <v>274522</v>
      </c>
      <c r="G1255" s="15" t="s">
        <v>333</v>
      </c>
      <c r="H1255" s="15">
        <v>2291.5500000000002</v>
      </c>
      <c r="I1255" s="30">
        <v>466.99</v>
      </c>
      <c r="J1255" s="30">
        <v>99.4</v>
      </c>
      <c r="K1255" s="15">
        <v>4.34</v>
      </c>
      <c r="L1255" s="15">
        <v>2</v>
      </c>
      <c r="M1255" s="15" t="str">
        <f t="shared" si="38"/>
        <v>comexa suc cancun ii</v>
      </c>
      <c r="N1255" s="15" t="str">
        <f t="shared" si="39"/>
        <v>390104COMEXA SUC CANCUN II</v>
      </c>
    </row>
    <row r="1256" spans="1:14" x14ac:dyDescent="0.2">
      <c r="A1256" s="15">
        <v>30</v>
      </c>
      <c r="B1256" s="15" t="s">
        <v>329</v>
      </c>
      <c r="C1256" s="15">
        <v>5008</v>
      </c>
      <c r="D1256" s="15">
        <v>390134</v>
      </c>
      <c r="E1256" s="15" t="s">
        <v>422</v>
      </c>
      <c r="F1256" s="15">
        <v>274971</v>
      </c>
      <c r="G1256" s="15" t="s">
        <v>339</v>
      </c>
      <c r="H1256" s="15">
        <v>16063.06</v>
      </c>
      <c r="I1256" s="30">
        <v>466.99</v>
      </c>
      <c r="J1256" s="30">
        <v>99.4</v>
      </c>
      <c r="K1256" s="15">
        <v>0.62</v>
      </c>
      <c r="L1256" s="15">
        <v>2</v>
      </c>
      <c r="M1256" s="15" t="str">
        <f t="shared" si="38"/>
        <v>comercial mexicana sa de cv</v>
      </c>
      <c r="N1256" s="15" t="str">
        <f t="shared" si="39"/>
        <v>390134COMERCIAL MEXICANA SA DE CV</v>
      </c>
    </row>
    <row r="1257" spans="1:14" x14ac:dyDescent="0.2">
      <c r="A1257" s="15">
        <v>30</v>
      </c>
      <c r="B1257" s="15" t="s">
        <v>329</v>
      </c>
      <c r="C1257" s="15">
        <v>5008</v>
      </c>
      <c r="D1257" s="15">
        <v>390158</v>
      </c>
      <c r="E1257" s="15" t="s">
        <v>445</v>
      </c>
      <c r="F1257" s="15">
        <v>274525</v>
      </c>
      <c r="G1257" s="15" t="s">
        <v>339</v>
      </c>
      <c r="H1257" s="15">
        <v>2291.5500000000002</v>
      </c>
      <c r="I1257" s="30">
        <v>466.99</v>
      </c>
      <c r="J1257" s="30">
        <v>99.4</v>
      </c>
      <c r="K1257" s="15">
        <v>4.34</v>
      </c>
      <c r="L1257" s="15">
        <v>2</v>
      </c>
      <c r="M1257" s="15" t="str">
        <f t="shared" si="38"/>
        <v>comexa cancun 3</v>
      </c>
      <c r="N1257" s="15" t="str">
        <f t="shared" si="39"/>
        <v>390158COMEXA CANCUN 3</v>
      </c>
    </row>
    <row r="1258" spans="1:14" x14ac:dyDescent="0.2">
      <c r="A1258" s="15">
        <v>30</v>
      </c>
      <c r="B1258" s="15" t="s">
        <v>329</v>
      </c>
      <c r="C1258" s="15">
        <v>5008</v>
      </c>
      <c r="D1258" s="15">
        <v>390158</v>
      </c>
      <c r="E1258" s="15" t="s">
        <v>445</v>
      </c>
      <c r="F1258" s="15">
        <v>274525</v>
      </c>
      <c r="G1258" s="15" t="s">
        <v>333</v>
      </c>
      <c r="H1258" s="15">
        <v>2291.5500000000002</v>
      </c>
      <c r="I1258" s="30">
        <v>466.99</v>
      </c>
      <c r="J1258" s="30">
        <v>99.4</v>
      </c>
      <c r="K1258" s="15">
        <v>4.34</v>
      </c>
      <c r="L1258" s="15">
        <v>2</v>
      </c>
      <c r="M1258" s="15" t="str">
        <f t="shared" si="38"/>
        <v>comexa cancun 3</v>
      </c>
      <c r="N1258" s="15" t="str">
        <f t="shared" si="39"/>
        <v>390158COMEXA CANCUN 3</v>
      </c>
    </row>
    <row r="1259" spans="1:14" x14ac:dyDescent="0.2">
      <c r="A1259" s="15">
        <v>30</v>
      </c>
      <c r="B1259" s="15" t="s">
        <v>329</v>
      </c>
      <c r="C1259" s="15">
        <v>5008</v>
      </c>
      <c r="D1259" s="15">
        <v>391041</v>
      </c>
      <c r="E1259" s="15" t="s">
        <v>446</v>
      </c>
      <c r="F1259" s="15">
        <v>274447</v>
      </c>
      <c r="G1259" s="15" t="s">
        <v>339</v>
      </c>
      <c r="H1259" s="15">
        <v>2291.5500000000002</v>
      </c>
      <c r="I1259" s="30">
        <v>466.99</v>
      </c>
      <c r="J1259" s="30">
        <v>99.4</v>
      </c>
      <c r="K1259" s="15">
        <v>4.34</v>
      </c>
      <c r="L1259" s="15">
        <v>2</v>
      </c>
      <c r="M1259" s="15" t="str">
        <f t="shared" si="38"/>
        <v>comexa suc.tijuana rio</v>
      </c>
      <c r="N1259" s="15" t="str">
        <f t="shared" si="39"/>
        <v>391041COMEXA SUC.TIJUANA RIO</v>
      </c>
    </row>
    <row r="1260" spans="1:14" x14ac:dyDescent="0.2">
      <c r="A1260" s="15">
        <v>30</v>
      </c>
      <c r="B1260" s="15" t="s">
        <v>329</v>
      </c>
      <c r="C1260" s="15">
        <v>5008</v>
      </c>
      <c r="D1260" s="15">
        <v>391041</v>
      </c>
      <c r="E1260" s="15" t="s">
        <v>446</v>
      </c>
      <c r="F1260" s="15">
        <v>274447</v>
      </c>
      <c r="G1260" s="15" t="s">
        <v>333</v>
      </c>
      <c r="H1260" s="15">
        <v>2291.5500000000002</v>
      </c>
      <c r="I1260" s="30">
        <v>466.99</v>
      </c>
      <c r="J1260" s="30">
        <v>99.4</v>
      </c>
      <c r="K1260" s="15">
        <v>4.34</v>
      </c>
      <c r="L1260" s="15">
        <v>2</v>
      </c>
      <c r="M1260" s="15" t="str">
        <f t="shared" si="38"/>
        <v>comexa suc.tijuana rio</v>
      </c>
      <c r="N1260" s="15" t="str">
        <f t="shared" si="39"/>
        <v>391041COMEXA SUC.TIJUANA RIO</v>
      </c>
    </row>
    <row r="1261" spans="1:14" x14ac:dyDescent="0.2">
      <c r="A1261" s="15">
        <v>30</v>
      </c>
      <c r="B1261" s="15" t="s">
        <v>329</v>
      </c>
      <c r="C1261" s="15">
        <v>5008</v>
      </c>
      <c r="D1261" s="15">
        <v>391050</v>
      </c>
      <c r="E1261" s="15" t="s">
        <v>447</v>
      </c>
      <c r="F1261" s="15">
        <v>274449</v>
      </c>
      <c r="G1261" s="15" t="s">
        <v>339</v>
      </c>
      <c r="H1261" s="15">
        <v>2291.5500000000002</v>
      </c>
      <c r="I1261" s="30">
        <v>466.99</v>
      </c>
      <c r="J1261" s="30">
        <v>99.4</v>
      </c>
      <c r="K1261" s="15">
        <v>4.34</v>
      </c>
      <c r="L1261" s="15">
        <v>2</v>
      </c>
      <c r="M1261" s="15" t="str">
        <f t="shared" si="38"/>
        <v>comexa suc mexicali</v>
      </c>
      <c r="N1261" s="15" t="str">
        <f t="shared" si="39"/>
        <v>391050COMEXA SUC MEXICALI</v>
      </c>
    </row>
    <row r="1262" spans="1:14" x14ac:dyDescent="0.2">
      <c r="A1262" s="15">
        <v>30</v>
      </c>
      <c r="B1262" s="15" t="s">
        <v>329</v>
      </c>
      <c r="C1262" s="15">
        <v>5008</v>
      </c>
      <c r="D1262" s="15">
        <v>391050</v>
      </c>
      <c r="E1262" s="15" t="s">
        <v>447</v>
      </c>
      <c r="F1262" s="15">
        <v>274449</v>
      </c>
      <c r="G1262" s="15" t="s">
        <v>333</v>
      </c>
      <c r="H1262" s="15">
        <v>2291.5500000000002</v>
      </c>
      <c r="I1262" s="30">
        <v>466.99</v>
      </c>
      <c r="J1262" s="30">
        <v>99.4</v>
      </c>
      <c r="K1262" s="15">
        <v>4.34</v>
      </c>
      <c r="L1262" s="15">
        <v>2</v>
      </c>
      <c r="M1262" s="15" t="str">
        <f t="shared" si="38"/>
        <v>comexa suc mexicali</v>
      </c>
      <c r="N1262" s="15" t="str">
        <f t="shared" si="39"/>
        <v>391050COMEXA SUC MEXICALI</v>
      </c>
    </row>
    <row r="1263" spans="1:14" x14ac:dyDescent="0.2">
      <c r="A1263" s="15">
        <v>30</v>
      </c>
      <c r="B1263" s="15" t="s">
        <v>329</v>
      </c>
      <c r="C1263" s="15">
        <v>5008</v>
      </c>
      <c r="D1263" s="15">
        <v>391060</v>
      </c>
      <c r="E1263" s="15" t="s">
        <v>448</v>
      </c>
      <c r="F1263" s="15">
        <v>274452</v>
      </c>
      <c r="G1263" s="15" t="s">
        <v>339</v>
      </c>
      <c r="H1263" s="15">
        <v>2291.5500000000002</v>
      </c>
      <c r="I1263" s="30">
        <v>466.99</v>
      </c>
      <c r="J1263" s="30">
        <v>99.4</v>
      </c>
      <c r="K1263" s="15">
        <v>4.34</v>
      </c>
      <c r="L1263" s="15">
        <v>2</v>
      </c>
      <c r="M1263" s="15" t="str">
        <f t="shared" si="38"/>
        <v>comexa  suc tijuana otay</v>
      </c>
      <c r="N1263" s="15" t="str">
        <f t="shared" si="39"/>
        <v>391060COMEXA  SUC TIJUANA OTAY</v>
      </c>
    </row>
    <row r="1264" spans="1:14" x14ac:dyDescent="0.2">
      <c r="A1264" s="15">
        <v>30</v>
      </c>
      <c r="B1264" s="15" t="s">
        <v>329</v>
      </c>
      <c r="C1264" s="15">
        <v>5008</v>
      </c>
      <c r="D1264" s="15">
        <v>391060</v>
      </c>
      <c r="E1264" s="15" t="s">
        <v>448</v>
      </c>
      <c r="F1264" s="15">
        <v>274452</v>
      </c>
      <c r="G1264" s="15" t="s">
        <v>333</v>
      </c>
      <c r="H1264" s="15">
        <v>2291.5500000000002</v>
      </c>
      <c r="I1264" s="30">
        <v>466.99</v>
      </c>
      <c r="J1264" s="30">
        <v>99.4</v>
      </c>
      <c r="K1264" s="15">
        <v>4.34</v>
      </c>
      <c r="L1264" s="15">
        <v>2</v>
      </c>
      <c r="M1264" s="15" t="str">
        <f t="shared" si="38"/>
        <v>comexa  suc tijuana otay</v>
      </c>
      <c r="N1264" s="15" t="str">
        <f t="shared" si="39"/>
        <v>391060COMEXA  SUC TIJUANA OTAY</v>
      </c>
    </row>
    <row r="1265" spans="1:14" x14ac:dyDescent="0.2">
      <c r="A1265" s="15">
        <v>30</v>
      </c>
      <c r="B1265" s="15" t="s">
        <v>329</v>
      </c>
      <c r="C1265" s="15">
        <v>5008</v>
      </c>
      <c r="D1265" s="15">
        <v>391064</v>
      </c>
      <c r="E1265" s="15" t="s">
        <v>449</v>
      </c>
      <c r="F1265" s="15">
        <v>274454</v>
      </c>
      <c r="G1265" s="15" t="s">
        <v>339</v>
      </c>
      <c r="H1265" s="15">
        <v>2291.5500000000002</v>
      </c>
      <c r="I1265" s="30">
        <v>466.99</v>
      </c>
      <c r="J1265" s="30">
        <v>99.4</v>
      </c>
      <c r="K1265" s="15">
        <v>4.34</v>
      </c>
      <c r="L1265" s="15">
        <v>2</v>
      </c>
      <c r="M1265" s="15" t="str">
        <f t="shared" si="38"/>
        <v>comexa suc rosarito</v>
      </c>
      <c r="N1265" s="15" t="str">
        <f t="shared" si="39"/>
        <v>391064COMEXA SUC ROSARITO</v>
      </c>
    </row>
    <row r="1266" spans="1:14" x14ac:dyDescent="0.2">
      <c r="A1266" s="15">
        <v>30</v>
      </c>
      <c r="B1266" s="15" t="s">
        <v>329</v>
      </c>
      <c r="C1266" s="15">
        <v>5008</v>
      </c>
      <c r="D1266" s="15">
        <v>391064</v>
      </c>
      <c r="E1266" s="15" t="s">
        <v>449</v>
      </c>
      <c r="F1266" s="15">
        <v>274454</v>
      </c>
      <c r="G1266" s="15" t="s">
        <v>333</v>
      </c>
      <c r="H1266" s="15">
        <v>2291.5500000000002</v>
      </c>
      <c r="I1266" s="30">
        <v>466.99</v>
      </c>
      <c r="J1266" s="30">
        <v>99.4</v>
      </c>
      <c r="K1266" s="15">
        <v>4.34</v>
      </c>
      <c r="L1266" s="15">
        <v>2</v>
      </c>
      <c r="M1266" s="15" t="str">
        <f t="shared" si="38"/>
        <v>comexa suc rosarito</v>
      </c>
      <c r="N1266" s="15" t="str">
        <f t="shared" si="39"/>
        <v>391064COMEXA SUC ROSARITO</v>
      </c>
    </row>
    <row r="1267" spans="1:14" x14ac:dyDescent="0.2">
      <c r="A1267" s="15">
        <v>30</v>
      </c>
      <c r="B1267" s="15" t="s">
        <v>329</v>
      </c>
      <c r="C1267" s="15">
        <v>5008</v>
      </c>
      <c r="D1267" s="15">
        <v>391070</v>
      </c>
      <c r="E1267" s="15" t="s">
        <v>450</v>
      </c>
      <c r="F1267" s="15">
        <v>274455</v>
      </c>
      <c r="G1267" s="15" t="s">
        <v>339</v>
      </c>
      <c r="H1267" s="15">
        <v>2291.5500000000002</v>
      </c>
      <c r="I1267" s="30">
        <v>466.99</v>
      </c>
      <c r="J1267" s="30">
        <v>99.4</v>
      </c>
      <c r="K1267" s="15">
        <v>4.34</v>
      </c>
      <c r="L1267" s="15">
        <v>2</v>
      </c>
      <c r="M1267" s="15" t="str">
        <f t="shared" si="38"/>
        <v>comexa suc playas tij.</v>
      </c>
      <c r="N1267" s="15" t="str">
        <f t="shared" si="39"/>
        <v>391070COMEXA SUC PLAYAS TIJ.</v>
      </c>
    </row>
    <row r="1268" spans="1:14" x14ac:dyDescent="0.2">
      <c r="A1268" s="15">
        <v>30</v>
      </c>
      <c r="B1268" s="15" t="s">
        <v>329</v>
      </c>
      <c r="C1268" s="15">
        <v>5008</v>
      </c>
      <c r="D1268" s="15">
        <v>391070</v>
      </c>
      <c r="E1268" s="15" t="s">
        <v>450</v>
      </c>
      <c r="F1268" s="15">
        <v>274455</v>
      </c>
      <c r="G1268" s="15" t="s">
        <v>333</v>
      </c>
      <c r="H1268" s="15">
        <v>2291.5500000000002</v>
      </c>
      <c r="I1268" s="30">
        <v>466.99</v>
      </c>
      <c r="J1268" s="30">
        <v>99.4</v>
      </c>
      <c r="K1268" s="15">
        <v>4.34</v>
      </c>
      <c r="L1268" s="15">
        <v>2</v>
      </c>
      <c r="M1268" s="15" t="str">
        <f t="shared" si="38"/>
        <v>comexa suc playas tij.</v>
      </c>
      <c r="N1268" s="15" t="str">
        <f t="shared" si="39"/>
        <v>391070COMEXA SUC PLAYAS TIJ.</v>
      </c>
    </row>
    <row r="1269" spans="1:14" x14ac:dyDescent="0.2">
      <c r="A1269" s="15">
        <v>30</v>
      </c>
      <c r="B1269" s="15" t="s">
        <v>329</v>
      </c>
      <c r="C1269" s="15">
        <v>5008</v>
      </c>
      <c r="D1269" s="15">
        <v>391156</v>
      </c>
      <c r="E1269" s="15" t="s">
        <v>451</v>
      </c>
      <c r="F1269" s="15">
        <v>274457</v>
      </c>
      <c r="G1269" s="15" t="s">
        <v>339</v>
      </c>
      <c r="H1269" s="15">
        <v>2291.5500000000002</v>
      </c>
      <c r="I1269" s="30">
        <v>466.99</v>
      </c>
      <c r="J1269" s="30">
        <v>99.4</v>
      </c>
      <c r="K1269" s="15">
        <v>4.34</v>
      </c>
      <c r="L1269" s="15">
        <v>2</v>
      </c>
      <c r="M1269" s="15" t="str">
        <f t="shared" si="38"/>
        <v>comexa suc plaza carrusel</v>
      </c>
      <c r="N1269" s="15" t="str">
        <f t="shared" si="39"/>
        <v>391156COMEXA SUC PLAZA CARRUSEL</v>
      </c>
    </row>
    <row r="1270" spans="1:14" x14ac:dyDescent="0.2">
      <c r="A1270" s="15">
        <v>30</v>
      </c>
      <c r="B1270" s="15" t="s">
        <v>329</v>
      </c>
      <c r="C1270" s="15">
        <v>5008</v>
      </c>
      <c r="D1270" s="15">
        <v>391156</v>
      </c>
      <c r="E1270" s="15" t="s">
        <v>451</v>
      </c>
      <c r="F1270" s="15">
        <v>274457</v>
      </c>
      <c r="G1270" s="15" t="s">
        <v>333</v>
      </c>
      <c r="H1270" s="15">
        <v>2291.5500000000002</v>
      </c>
      <c r="I1270" s="30">
        <v>466.99</v>
      </c>
      <c r="J1270" s="30">
        <v>99.4</v>
      </c>
      <c r="K1270" s="15">
        <v>4.34</v>
      </c>
      <c r="L1270" s="15">
        <v>2</v>
      </c>
      <c r="M1270" s="15" t="str">
        <f t="shared" si="38"/>
        <v>comexa suc plaza carrusel</v>
      </c>
      <c r="N1270" s="15" t="str">
        <f t="shared" si="39"/>
        <v>391156COMEXA SUC PLAZA CARRUSEL</v>
      </c>
    </row>
    <row r="1271" spans="1:14" x14ac:dyDescent="0.2">
      <c r="A1271" s="15">
        <v>30</v>
      </c>
      <c r="B1271" s="15" t="s">
        <v>329</v>
      </c>
      <c r="C1271" s="15">
        <v>5008</v>
      </c>
      <c r="D1271" s="15">
        <v>392132</v>
      </c>
      <c r="E1271" s="15" t="s">
        <v>455</v>
      </c>
      <c r="F1271" s="15">
        <v>274424</v>
      </c>
      <c r="G1271" s="15" t="s">
        <v>339</v>
      </c>
      <c r="H1271" s="15">
        <v>2858.19</v>
      </c>
      <c r="I1271" s="30">
        <v>466.99</v>
      </c>
      <c r="J1271" s="30">
        <v>99.4</v>
      </c>
      <c r="K1271" s="15">
        <v>3.48</v>
      </c>
      <c r="L1271" s="15">
        <v>2</v>
      </c>
      <c r="M1271" s="15" t="str">
        <f t="shared" si="38"/>
        <v>comercial mexicana mega mercad</v>
      </c>
      <c r="N1271" s="15" t="str">
        <f t="shared" si="39"/>
        <v>392132COMERCIAL MEXICANA MEGA MERCAD</v>
      </c>
    </row>
    <row r="1272" spans="1:14" x14ac:dyDescent="0.2">
      <c r="A1272" s="15">
        <v>30</v>
      </c>
      <c r="B1272" s="15" t="s">
        <v>329</v>
      </c>
      <c r="C1272" s="15">
        <v>5008</v>
      </c>
      <c r="D1272" s="15">
        <v>392163</v>
      </c>
      <c r="E1272" s="15" t="s">
        <v>456</v>
      </c>
      <c r="F1272" s="15">
        <v>275081</v>
      </c>
      <c r="G1272" s="15" t="s">
        <v>339</v>
      </c>
      <c r="H1272" s="15">
        <v>14991.33</v>
      </c>
      <c r="I1272" s="30">
        <v>466.99</v>
      </c>
      <c r="J1272" s="30">
        <v>99.4</v>
      </c>
      <c r="K1272" s="15">
        <v>0.66</v>
      </c>
      <c r="L1272" s="15">
        <v>2</v>
      </c>
      <c r="M1272" s="15" t="str">
        <f t="shared" si="38"/>
        <v>mega cuernavaca suc. 163</v>
      </c>
      <c r="N1272" s="15" t="str">
        <f t="shared" si="39"/>
        <v>392163MEGA CUERNAVACA SUC. 163</v>
      </c>
    </row>
    <row r="1273" spans="1:14" x14ac:dyDescent="0.2">
      <c r="A1273" s="15">
        <v>30</v>
      </c>
      <c r="B1273" s="15" t="s">
        <v>329</v>
      </c>
      <c r="C1273" s="15">
        <v>5008</v>
      </c>
      <c r="D1273" s="15">
        <v>393138</v>
      </c>
      <c r="E1273" s="15" t="s">
        <v>464</v>
      </c>
      <c r="F1273" s="15">
        <v>275037</v>
      </c>
      <c r="G1273" s="15" t="s">
        <v>339</v>
      </c>
      <c r="H1273" s="15">
        <v>6667.39</v>
      </c>
      <c r="I1273" s="30">
        <v>466.99</v>
      </c>
      <c r="J1273" s="30">
        <v>99.4</v>
      </c>
      <c r="K1273" s="15">
        <v>1.49</v>
      </c>
      <c r="L1273" s="15">
        <v>2</v>
      </c>
      <c r="M1273" s="15" t="str">
        <f t="shared" si="38"/>
        <v>bodega comexa suc acozac</v>
      </c>
      <c r="N1273" s="15" t="str">
        <f t="shared" si="39"/>
        <v>393138BODEGA COMEXA SUC ACOZAC</v>
      </c>
    </row>
    <row r="1274" spans="1:14" x14ac:dyDescent="0.2">
      <c r="A1274" s="15">
        <v>30</v>
      </c>
      <c r="B1274" s="15" t="s">
        <v>329</v>
      </c>
      <c r="C1274" s="15">
        <v>5008</v>
      </c>
      <c r="D1274" s="15">
        <v>393138</v>
      </c>
      <c r="E1274" s="15" t="s">
        <v>464</v>
      </c>
      <c r="F1274" s="15">
        <v>275037</v>
      </c>
      <c r="G1274" s="15" t="s">
        <v>333</v>
      </c>
      <c r="H1274" s="15">
        <v>6667.39</v>
      </c>
      <c r="I1274" s="30">
        <v>466.99</v>
      </c>
      <c r="J1274" s="30">
        <v>99.4</v>
      </c>
      <c r="K1274" s="15">
        <v>1.49</v>
      </c>
      <c r="L1274" s="15">
        <v>2</v>
      </c>
      <c r="M1274" s="15" t="str">
        <f t="shared" si="38"/>
        <v>bodega comexa suc acozac</v>
      </c>
      <c r="N1274" s="15" t="str">
        <f t="shared" si="39"/>
        <v>393138BODEGA COMEXA SUC ACOZAC</v>
      </c>
    </row>
    <row r="1275" spans="1:14" x14ac:dyDescent="0.2">
      <c r="A1275" s="15">
        <v>30</v>
      </c>
      <c r="B1275" s="15" t="s">
        <v>329</v>
      </c>
      <c r="C1275" s="15">
        <v>5008</v>
      </c>
      <c r="D1275" s="15">
        <v>390000</v>
      </c>
      <c r="E1275" s="15" t="s">
        <v>414</v>
      </c>
      <c r="F1275" s="15">
        <v>274685</v>
      </c>
      <c r="G1275" s="15" t="s">
        <v>333</v>
      </c>
      <c r="H1275" s="15">
        <v>20033.16</v>
      </c>
      <c r="I1275" s="30">
        <v>467</v>
      </c>
      <c r="J1275" s="30">
        <v>82.41</v>
      </c>
      <c r="K1275" s="15">
        <v>0.41</v>
      </c>
      <c r="L1275" s="15">
        <v>2</v>
      </c>
      <c r="M1275" s="15" t="str">
        <f t="shared" si="38"/>
        <v>comercial mexicana s.a.de c.v.</v>
      </c>
      <c r="N1275" s="15" t="str">
        <f t="shared" si="39"/>
        <v>390000COMERCIAL MEXICANA S.A.DE C.V.</v>
      </c>
    </row>
    <row r="1276" spans="1:14" x14ac:dyDescent="0.2">
      <c r="A1276" s="15">
        <v>30</v>
      </c>
      <c r="B1276" s="15" t="s">
        <v>329</v>
      </c>
      <c r="C1276" s="15">
        <v>5008</v>
      </c>
      <c r="D1276" s="15">
        <v>390000</v>
      </c>
      <c r="E1276" s="15" t="s">
        <v>414</v>
      </c>
      <c r="F1276" s="15">
        <v>274832</v>
      </c>
      <c r="G1276" s="15" t="s">
        <v>333</v>
      </c>
      <c r="H1276" s="15">
        <v>1845.53</v>
      </c>
      <c r="I1276" s="30">
        <v>467</v>
      </c>
      <c r="J1276" s="30">
        <v>82.41</v>
      </c>
      <c r="K1276" s="15">
        <v>4.47</v>
      </c>
      <c r="L1276" s="15">
        <v>2</v>
      </c>
      <c r="M1276" s="15" t="str">
        <f t="shared" si="38"/>
        <v>comercial mexicana s.a.de c.v.</v>
      </c>
      <c r="N1276" s="15" t="str">
        <f t="shared" si="39"/>
        <v>390000COMERCIAL MEXICANA S.A.DE C.V.</v>
      </c>
    </row>
    <row r="1277" spans="1:14" x14ac:dyDescent="0.2">
      <c r="A1277" s="15">
        <v>30</v>
      </c>
      <c r="B1277" s="15" t="s">
        <v>329</v>
      </c>
      <c r="C1277" s="15">
        <v>5008</v>
      </c>
      <c r="D1277" s="15">
        <v>390000</v>
      </c>
      <c r="E1277" s="15" t="s">
        <v>414</v>
      </c>
      <c r="F1277" s="15">
        <v>274832</v>
      </c>
      <c r="G1277" s="15" t="s">
        <v>339</v>
      </c>
      <c r="H1277" s="15">
        <v>1845.53</v>
      </c>
      <c r="I1277" s="30">
        <v>467</v>
      </c>
      <c r="J1277" s="30">
        <v>82.41</v>
      </c>
      <c r="K1277" s="15">
        <v>4.47</v>
      </c>
      <c r="L1277" s="15">
        <v>2</v>
      </c>
      <c r="M1277" s="15" t="str">
        <f t="shared" si="38"/>
        <v>comercial mexicana s.a.de c.v.</v>
      </c>
      <c r="N1277" s="15" t="str">
        <f t="shared" si="39"/>
        <v>390000COMERCIAL MEXICANA S.A.DE C.V.</v>
      </c>
    </row>
    <row r="1278" spans="1:14" x14ac:dyDescent="0.2">
      <c r="A1278" s="15">
        <v>30</v>
      </c>
      <c r="B1278" s="15" t="s">
        <v>329</v>
      </c>
      <c r="C1278" s="15">
        <v>5008</v>
      </c>
      <c r="D1278" s="15">
        <v>390000</v>
      </c>
      <c r="E1278" s="15" t="s">
        <v>414</v>
      </c>
      <c r="F1278" s="15">
        <v>274834</v>
      </c>
      <c r="G1278" s="15" t="s">
        <v>339</v>
      </c>
      <c r="H1278" s="15">
        <v>1845.53</v>
      </c>
      <c r="I1278" s="30">
        <v>467</v>
      </c>
      <c r="J1278" s="30">
        <v>82.41</v>
      </c>
      <c r="K1278" s="15">
        <v>4.47</v>
      </c>
      <c r="L1278" s="15">
        <v>2</v>
      </c>
      <c r="M1278" s="15" t="str">
        <f t="shared" si="38"/>
        <v>comercial mexicana s.a.de c.v.</v>
      </c>
      <c r="N1278" s="15" t="str">
        <f t="shared" si="39"/>
        <v>390000COMERCIAL MEXICANA S.A.DE C.V.</v>
      </c>
    </row>
    <row r="1279" spans="1:14" x14ac:dyDescent="0.2">
      <c r="A1279" s="15">
        <v>30</v>
      </c>
      <c r="B1279" s="15" t="s">
        <v>329</v>
      </c>
      <c r="C1279" s="15">
        <v>5008</v>
      </c>
      <c r="D1279" s="15">
        <v>390000</v>
      </c>
      <c r="E1279" s="15" t="s">
        <v>414</v>
      </c>
      <c r="F1279" s="15">
        <v>274834</v>
      </c>
      <c r="G1279" s="15" t="s">
        <v>333</v>
      </c>
      <c r="H1279" s="15">
        <v>1845.53</v>
      </c>
      <c r="I1279" s="30">
        <v>467</v>
      </c>
      <c r="J1279" s="30">
        <v>82.41</v>
      </c>
      <c r="K1279" s="15">
        <v>4.47</v>
      </c>
      <c r="L1279" s="15">
        <v>2</v>
      </c>
      <c r="M1279" s="15" t="str">
        <f t="shared" si="38"/>
        <v>comercial mexicana s.a.de c.v.</v>
      </c>
      <c r="N1279" s="15" t="str">
        <f t="shared" si="39"/>
        <v>390000COMERCIAL MEXICANA S.A.DE C.V.</v>
      </c>
    </row>
    <row r="1280" spans="1:14" x14ac:dyDescent="0.2">
      <c r="A1280" s="15">
        <v>30</v>
      </c>
      <c r="B1280" s="15" t="s">
        <v>329</v>
      </c>
      <c r="C1280" s="15">
        <v>5008</v>
      </c>
      <c r="D1280" s="15">
        <v>390000</v>
      </c>
      <c r="E1280" s="15" t="s">
        <v>414</v>
      </c>
      <c r="F1280" s="15">
        <v>274847</v>
      </c>
      <c r="G1280" s="15" t="s">
        <v>339</v>
      </c>
      <c r="H1280" s="15">
        <v>1845.53</v>
      </c>
      <c r="I1280" s="30">
        <v>467</v>
      </c>
      <c r="J1280" s="30">
        <v>82.41</v>
      </c>
      <c r="K1280" s="15">
        <v>4.47</v>
      </c>
      <c r="L1280" s="15">
        <v>2</v>
      </c>
      <c r="M1280" s="15" t="str">
        <f t="shared" si="38"/>
        <v>comercial mexicana s.a.de c.v.</v>
      </c>
      <c r="N1280" s="15" t="str">
        <f t="shared" si="39"/>
        <v>390000COMERCIAL MEXICANA S.A.DE C.V.</v>
      </c>
    </row>
    <row r="1281" spans="1:14" x14ac:dyDescent="0.2">
      <c r="A1281" s="15">
        <v>30</v>
      </c>
      <c r="B1281" s="15" t="s">
        <v>329</v>
      </c>
      <c r="C1281" s="15">
        <v>5008</v>
      </c>
      <c r="D1281" s="15">
        <v>390000</v>
      </c>
      <c r="E1281" s="15" t="s">
        <v>414</v>
      </c>
      <c r="F1281" s="15">
        <v>274847</v>
      </c>
      <c r="G1281" s="15" t="s">
        <v>333</v>
      </c>
      <c r="H1281" s="15">
        <v>1845.53</v>
      </c>
      <c r="I1281" s="30">
        <v>467</v>
      </c>
      <c r="J1281" s="30">
        <v>82.41</v>
      </c>
      <c r="K1281" s="15">
        <v>4.47</v>
      </c>
      <c r="L1281" s="15">
        <v>2</v>
      </c>
      <c r="M1281" s="15" t="str">
        <f t="shared" si="38"/>
        <v>comercial mexicana s.a.de c.v.</v>
      </c>
      <c r="N1281" s="15" t="str">
        <f t="shared" si="39"/>
        <v>390000COMERCIAL MEXICANA S.A.DE C.V.</v>
      </c>
    </row>
    <row r="1282" spans="1:14" x14ac:dyDescent="0.2">
      <c r="A1282" s="15">
        <v>30</v>
      </c>
      <c r="B1282" s="15" t="s">
        <v>329</v>
      </c>
      <c r="C1282" s="15">
        <v>5008</v>
      </c>
      <c r="D1282" s="15">
        <v>390000</v>
      </c>
      <c r="E1282" s="15" t="s">
        <v>414</v>
      </c>
      <c r="F1282" s="15">
        <v>274848</v>
      </c>
      <c r="G1282" s="15" t="s">
        <v>339</v>
      </c>
      <c r="H1282" s="15">
        <v>1845.53</v>
      </c>
      <c r="I1282" s="30">
        <v>467</v>
      </c>
      <c r="J1282" s="30">
        <v>82.41</v>
      </c>
      <c r="K1282" s="15">
        <v>4.47</v>
      </c>
      <c r="L1282" s="15">
        <v>2</v>
      </c>
      <c r="M1282" s="15" t="str">
        <f t="shared" si="38"/>
        <v>comercial mexicana s.a.de c.v.</v>
      </c>
      <c r="N1282" s="15" t="str">
        <f t="shared" si="39"/>
        <v>390000COMERCIAL MEXICANA S.A.DE C.V.</v>
      </c>
    </row>
    <row r="1283" spans="1:14" x14ac:dyDescent="0.2">
      <c r="A1283" s="15">
        <v>30</v>
      </c>
      <c r="B1283" s="15" t="s">
        <v>329</v>
      </c>
      <c r="C1283" s="15">
        <v>5008</v>
      </c>
      <c r="D1283" s="15">
        <v>390000</v>
      </c>
      <c r="E1283" s="15" t="s">
        <v>414</v>
      </c>
      <c r="F1283" s="15">
        <v>274848</v>
      </c>
      <c r="G1283" s="15" t="s">
        <v>333</v>
      </c>
      <c r="H1283" s="15">
        <v>1845.53</v>
      </c>
      <c r="I1283" s="30">
        <v>467</v>
      </c>
      <c r="J1283" s="30">
        <v>82.41</v>
      </c>
      <c r="K1283" s="15">
        <v>4.47</v>
      </c>
      <c r="L1283" s="15">
        <v>2</v>
      </c>
      <c r="M1283" s="15" t="str">
        <f t="shared" si="38"/>
        <v>comercial mexicana s.a.de c.v.</v>
      </c>
      <c r="N1283" s="15" t="str">
        <f t="shared" si="39"/>
        <v>390000COMERCIAL MEXICANA S.A.DE C.V.</v>
      </c>
    </row>
    <row r="1284" spans="1:14" x14ac:dyDescent="0.2">
      <c r="A1284" s="15">
        <v>30</v>
      </c>
      <c r="B1284" s="15" t="s">
        <v>329</v>
      </c>
      <c r="C1284" s="15">
        <v>5008</v>
      </c>
      <c r="D1284" s="15">
        <v>390000</v>
      </c>
      <c r="E1284" s="15" t="s">
        <v>414</v>
      </c>
      <c r="F1284" s="15">
        <v>274859</v>
      </c>
      <c r="G1284" s="15" t="s">
        <v>339</v>
      </c>
      <c r="H1284" s="15">
        <v>1845.53</v>
      </c>
      <c r="I1284" s="30">
        <v>467</v>
      </c>
      <c r="J1284" s="30">
        <v>82.41</v>
      </c>
      <c r="K1284" s="15">
        <v>4.47</v>
      </c>
      <c r="L1284" s="15">
        <v>2</v>
      </c>
      <c r="M1284" s="15" t="str">
        <f t="shared" si="38"/>
        <v>comercial mexicana s.a.de c.v.</v>
      </c>
      <c r="N1284" s="15" t="str">
        <f t="shared" si="39"/>
        <v>390000COMERCIAL MEXICANA S.A.DE C.V.</v>
      </c>
    </row>
    <row r="1285" spans="1:14" x14ac:dyDescent="0.2">
      <c r="A1285" s="15">
        <v>30</v>
      </c>
      <c r="B1285" s="15" t="s">
        <v>329</v>
      </c>
      <c r="C1285" s="15">
        <v>5008</v>
      </c>
      <c r="D1285" s="15">
        <v>390000</v>
      </c>
      <c r="E1285" s="15" t="s">
        <v>414</v>
      </c>
      <c r="F1285" s="15">
        <v>274859</v>
      </c>
      <c r="G1285" s="15" t="s">
        <v>333</v>
      </c>
      <c r="H1285" s="15">
        <v>1845.53</v>
      </c>
      <c r="I1285" s="30">
        <v>467</v>
      </c>
      <c r="J1285" s="30">
        <v>82.41</v>
      </c>
      <c r="K1285" s="15">
        <v>4.47</v>
      </c>
      <c r="L1285" s="15">
        <v>2</v>
      </c>
      <c r="M1285" s="15" t="str">
        <f t="shared" si="38"/>
        <v>comercial mexicana s.a.de c.v.</v>
      </c>
      <c r="N1285" s="15" t="str">
        <f t="shared" si="39"/>
        <v>390000COMERCIAL MEXICANA S.A.DE C.V.</v>
      </c>
    </row>
    <row r="1286" spans="1:14" x14ac:dyDescent="0.2">
      <c r="A1286" s="15">
        <v>30</v>
      </c>
      <c r="B1286" s="15" t="s">
        <v>329</v>
      </c>
      <c r="C1286" s="15">
        <v>5008</v>
      </c>
      <c r="D1286" s="15">
        <v>390000</v>
      </c>
      <c r="E1286" s="15" t="s">
        <v>414</v>
      </c>
      <c r="F1286" s="15">
        <v>274860</v>
      </c>
      <c r="G1286" s="15" t="s">
        <v>339</v>
      </c>
      <c r="H1286" s="15">
        <v>1845.53</v>
      </c>
      <c r="I1286" s="30">
        <v>467</v>
      </c>
      <c r="J1286" s="30">
        <v>82.41</v>
      </c>
      <c r="K1286" s="15">
        <v>4.47</v>
      </c>
      <c r="L1286" s="15">
        <v>2</v>
      </c>
      <c r="M1286" s="15" t="str">
        <f t="shared" si="38"/>
        <v>comercial mexicana s.a.de c.v.</v>
      </c>
      <c r="N1286" s="15" t="str">
        <f t="shared" si="39"/>
        <v>390000COMERCIAL MEXICANA S.A.DE C.V.</v>
      </c>
    </row>
    <row r="1287" spans="1:14" x14ac:dyDescent="0.2">
      <c r="A1287" s="15">
        <v>30</v>
      </c>
      <c r="B1287" s="15" t="s">
        <v>329</v>
      </c>
      <c r="C1287" s="15">
        <v>5008</v>
      </c>
      <c r="D1287" s="15">
        <v>390000</v>
      </c>
      <c r="E1287" s="15" t="s">
        <v>414</v>
      </c>
      <c r="F1287" s="15">
        <v>274860</v>
      </c>
      <c r="G1287" s="15" t="s">
        <v>333</v>
      </c>
      <c r="H1287" s="15">
        <v>1845.53</v>
      </c>
      <c r="I1287" s="30">
        <v>467</v>
      </c>
      <c r="J1287" s="30">
        <v>82.41</v>
      </c>
      <c r="K1287" s="15">
        <v>4.47</v>
      </c>
      <c r="L1287" s="15">
        <v>2</v>
      </c>
      <c r="M1287" s="15" t="str">
        <f t="shared" si="38"/>
        <v>comercial mexicana s.a.de c.v.</v>
      </c>
      <c r="N1287" s="15" t="str">
        <f t="shared" si="39"/>
        <v>390000COMERCIAL MEXICANA S.A.DE C.V.</v>
      </c>
    </row>
    <row r="1288" spans="1:14" x14ac:dyDescent="0.2">
      <c r="A1288" s="15">
        <v>30</v>
      </c>
      <c r="B1288" s="15" t="s">
        <v>329</v>
      </c>
      <c r="C1288" s="15">
        <v>5008</v>
      </c>
      <c r="D1288" s="15">
        <v>390000</v>
      </c>
      <c r="E1288" s="15" t="s">
        <v>414</v>
      </c>
      <c r="F1288" s="15">
        <v>274862</v>
      </c>
      <c r="G1288" s="15" t="s">
        <v>339</v>
      </c>
      <c r="H1288" s="15">
        <v>1845.53</v>
      </c>
      <c r="I1288" s="30">
        <v>467</v>
      </c>
      <c r="J1288" s="30">
        <v>82.41</v>
      </c>
      <c r="K1288" s="15">
        <v>4.47</v>
      </c>
      <c r="L1288" s="15">
        <v>2</v>
      </c>
      <c r="M1288" s="15" t="str">
        <f t="shared" si="38"/>
        <v>comercial mexicana s.a.de c.v.</v>
      </c>
      <c r="N1288" s="15" t="str">
        <f t="shared" si="39"/>
        <v>390000COMERCIAL MEXICANA S.A.DE C.V.</v>
      </c>
    </row>
    <row r="1289" spans="1:14" x14ac:dyDescent="0.2">
      <c r="A1289" s="15">
        <v>30</v>
      </c>
      <c r="B1289" s="15" t="s">
        <v>329</v>
      </c>
      <c r="C1289" s="15">
        <v>5008</v>
      </c>
      <c r="D1289" s="15">
        <v>390000</v>
      </c>
      <c r="E1289" s="15" t="s">
        <v>414</v>
      </c>
      <c r="F1289" s="15">
        <v>274862</v>
      </c>
      <c r="G1289" s="15" t="s">
        <v>333</v>
      </c>
      <c r="H1289" s="15">
        <v>1845.53</v>
      </c>
      <c r="I1289" s="30">
        <v>467</v>
      </c>
      <c r="J1289" s="30">
        <v>82.41</v>
      </c>
      <c r="K1289" s="15">
        <v>4.47</v>
      </c>
      <c r="L1289" s="15">
        <v>2</v>
      </c>
      <c r="M1289" s="15" t="str">
        <f t="shared" si="38"/>
        <v>comercial mexicana s.a.de c.v.</v>
      </c>
      <c r="N1289" s="15" t="str">
        <f t="shared" si="39"/>
        <v>390000COMERCIAL MEXICANA S.A.DE C.V.</v>
      </c>
    </row>
    <row r="1290" spans="1:14" x14ac:dyDescent="0.2">
      <c r="A1290" s="15">
        <v>30</v>
      </c>
      <c r="B1290" s="15" t="s">
        <v>329</v>
      </c>
      <c r="C1290" s="15">
        <v>5008</v>
      </c>
      <c r="D1290" s="15">
        <v>390000</v>
      </c>
      <c r="E1290" s="15" t="s">
        <v>414</v>
      </c>
      <c r="F1290" s="15">
        <v>274873</v>
      </c>
      <c r="G1290" s="15" t="s">
        <v>339</v>
      </c>
      <c r="H1290" s="15">
        <v>1845.53</v>
      </c>
      <c r="I1290" s="30">
        <v>467</v>
      </c>
      <c r="J1290" s="30">
        <v>82.41</v>
      </c>
      <c r="K1290" s="15">
        <v>4.47</v>
      </c>
      <c r="L1290" s="15">
        <v>2</v>
      </c>
      <c r="M1290" s="15" t="str">
        <f t="shared" ref="M1290:M1353" si="40">LOWER(E1290)</f>
        <v>comercial mexicana s.a.de c.v.</v>
      </c>
      <c r="N1290" s="15" t="str">
        <f t="shared" ref="N1290:N1353" si="41">_xlfn.CONCAT(D1290, E1290)</f>
        <v>390000COMERCIAL MEXICANA S.A.DE C.V.</v>
      </c>
    </row>
    <row r="1291" spans="1:14" x14ac:dyDescent="0.2">
      <c r="A1291" s="15">
        <v>30</v>
      </c>
      <c r="B1291" s="15" t="s">
        <v>329</v>
      </c>
      <c r="C1291" s="15">
        <v>5008</v>
      </c>
      <c r="D1291" s="15">
        <v>390000</v>
      </c>
      <c r="E1291" s="15" t="s">
        <v>414</v>
      </c>
      <c r="F1291" s="15">
        <v>274873</v>
      </c>
      <c r="G1291" s="15" t="s">
        <v>333</v>
      </c>
      <c r="H1291" s="15">
        <v>1845.53</v>
      </c>
      <c r="I1291" s="30">
        <v>467</v>
      </c>
      <c r="J1291" s="30">
        <v>82.41</v>
      </c>
      <c r="K1291" s="15">
        <v>4.47</v>
      </c>
      <c r="L1291" s="15">
        <v>2</v>
      </c>
      <c r="M1291" s="15" t="str">
        <f t="shared" si="40"/>
        <v>comercial mexicana s.a.de c.v.</v>
      </c>
      <c r="N1291" s="15" t="str">
        <f t="shared" si="41"/>
        <v>390000COMERCIAL MEXICANA S.A.DE C.V.</v>
      </c>
    </row>
    <row r="1292" spans="1:14" x14ac:dyDescent="0.2">
      <c r="A1292" s="15">
        <v>30</v>
      </c>
      <c r="B1292" s="15" t="s">
        <v>329</v>
      </c>
      <c r="C1292" s="15">
        <v>5008</v>
      </c>
      <c r="D1292" s="15">
        <v>390000</v>
      </c>
      <c r="E1292" s="15" t="s">
        <v>414</v>
      </c>
      <c r="F1292" s="15">
        <v>274874</v>
      </c>
      <c r="G1292" s="15" t="s">
        <v>339</v>
      </c>
      <c r="H1292" s="15">
        <v>2189.15</v>
      </c>
      <c r="I1292" s="30">
        <v>467</v>
      </c>
      <c r="J1292" s="30">
        <v>82.41</v>
      </c>
      <c r="K1292" s="15">
        <v>3.76</v>
      </c>
      <c r="L1292" s="15">
        <v>2</v>
      </c>
      <c r="M1292" s="15" t="str">
        <f t="shared" si="40"/>
        <v>comercial mexicana s.a.de c.v.</v>
      </c>
      <c r="N1292" s="15" t="str">
        <f t="shared" si="41"/>
        <v>390000COMERCIAL MEXICANA S.A.DE C.V.</v>
      </c>
    </row>
    <row r="1293" spans="1:14" x14ac:dyDescent="0.2">
      <c r="A1293" s="15">
        <v>30</v>
      </c>
      <c r="B1293" s="15" t="s">
        <v>329</v>
      </c>
      <c r="C1293" s="15">
        <v>5008</v>
      </c>
      <c r="D1293" s="15">
        <v>390000</v>
      </c>
      <c r="E1293" s="15" t="s">
        <v>414</v>
      </c>
      <c r="F1293" s="15">
        <v>274875</v>
      </c>
      <c r="G1293" s="15" t="s">
        <v>339</v>
      </c>
      <c r="H1293" s="15">
        <v>1845.53</v>
      </c>
      <c r="I1293" s="30">
        <v>467</v>
      </c>
      <c r="J1293" s="30">
        <v>82.41</v>
      </c>
      <c r="K1293" s="15">
        <v>4.47</v>
      </c>
      <c r="L1293" s="15">
        <v>2</v>
      </c>
      <c r="M1293" s="15" t="str">
        <f t="shared" si="40"/>
        <v>comercial mexicana s.a.de c.v.</v>
      </c>
      <c r="N1293" s="15" t="str">
        <f t="shared" si="41"/>
        <v>390000COMERCIAL MEXICANA S.A.DE C.V.</v>
      </c>
    </row>
    <row r="1294" spans="1:14" x14ac:dyDescent="0.2">
      <c r="A1294" s="15">
        <v>30</v>
      </c>
      <c r="B1294" s="15" t="s">
        <v>329</v>
      </c>
      <c r="C1294" s="15">
        <v>5008</v>
      </c>
      <c r="D1294" s="15">
        <v>390000</v>
      </c>
      <c r="E1294" s="15" t="s">
        <v>414</v>
      </c>
      <c r="F1294" s="15">
        <v>274875</v>
      </c>
      <c r="G1294" s="15" t="s">
        <v>333</v>
      </c>
      <c r="H1294" s="15">
        <v>1845.53</v>
      </c>
      <c r="I1294" s="30">
        <v>467</v>
      </c>
      <c r="J1294" s="30">
        <v>82.41</v>
      </c>
      <c r="K1294" s="15">
        <v>4.47</v>
      </c>
      <c r="L1294" s="15">
        <v>2</v>
      </c>
      <c r="M1294" s="15" t="str">
        <f t="shared" si="40"/>
        <v>comercial mexicana s.a.de c.v.</v>
      </c>
      <c r="N1294" s="15" t="str">
        <f t="shared" si="41"/>
        <v>390000COMERCIAL MEXICANA S.A.DE C.V.</v>
      </c>
    </row>
    <row r="1295" spans="1:14" x14ac:dyDescent="0.2">
      <c r="A1295" s="15">
        <v>30</v>
      </c>
      <c r="B1295" s="15" t="s">
        <v>329</v>
      </c>
      <c r="C1295" s="15">
        <v>5008</v>
      </c>
      <c r="D1295" s="15">
        <v>390000</v>
      </c>
      <c r="E1295" s="15" t="s">
        <v>414</v>
      </c>
      <c r="F1295" s="15">
        <v>274886</v>
      </c>
      <c r="G1295" s="15" t="s">
        <v>339</v>
      </c>
      <c r="H1295" s="15">
        <v>2189.15</v>
      </c>
      <c r="I1295" s="30">
        <v>467</v>
      </c>
      <c r="J1295" s="30">
        <v>82.41</v>
      </c>
      <c r="K1295" s="15">
        <v>3.76</v>
      </c>
      <c r="L1295" s="15">
        <v>2</v>
      </c>
      <c r="M1295" s="15" t="str">
        <f t="shared" si="40"/>
        <v>comercial mexicana s.a.de c.v.</v>
      </c>
      <c r="N1295" s="15" t="str">
        <f t="shared" si="41"/>
        <v>390000COMERCIAL MEXICANA S.A.DE C.V.</v>
      </c>
    </row>
    <row r="1296" spans="1:14" x14ac:dyDescent="0.2">
      <c r="A1296" s="15">
        <v>30</v>
      </c>
      <c r="B1296" s="15" t="s">
        <v>329</v>
      </c>
      <c r="C1296" s="15">
        <v>5008</v>
      </c>
      <c r="D1296" s="15">
        <v>390000</v>
      </c>
      <c r="E1296" s="15" t="s">
        <v>414</v>
      </c>
      <c r="F1296" s="15">
        <v>274917</v>
      </c>
      <c r="G1296" s="15" t="s">
        <v>339</v>
      </c>
      <c r="H1296" s="15">
        <v>1845.53</v>
      </c>
      <c r="I1296" s="30">
        <v>467</v>
      </c>
      <c r="J1296" s="30">
        <v>82.41</v>
      </c>
      <c r="K1296" s="15">
        <v>4.47</v>
      </c>
      <c r="L1296" s="15">
        <v>2</v>
      </c>
      <c r="M1296" s="15" t="str">
        <f t="shared" si="40"/>
        <v>comercial mexicana s.a.de c.v.</v>
      </c>
      <c r="N1296" s="15" t="str">
        <f t="shared" si="41"/>
        <v>390000COMERCIAL MEXICANA S.A.DE C.V.</v>
      </c>
    </row>
    <row r="1297" spans="1:14" x14ac:dyDescent="0.2">
      <c r="A1297" s="15">
        <v>30</v>
      </c>
      <c r="B1297" s="15" t="s">
        <v>329</v>
      </c>
      <c r="C1297" s="15">
        <v>5008</v>
      </c>
      <c r="D1297" s="15">
        <v>390000</v>
      </c>
      <c r="E1297" s="15" t="s">
        <v>414</v>
      </c>
      <c r="F1297" s="15">
        <v>274917</v>
      </c>
      <c r="G1297" s="15" t="s">
        <v>333</v>
      </c>
      <c r="H1297" s="15">
        <v>1845.53</v>
      </c>
      <c r="I1297" s="30">
        <v>467</v>
      </c>
      <c r="J1297" s="30">
        <v>82.41</v>
      </c>
      <c r="K1297" s="15">
        <v>4.47</v>
      </c>
      <c r="L1297" s="15">
        <v>2</v>
      </c>
      <c r="M1297" s="15" t="str">
        <f t="shared" si="40"/>
        <v>comercial mexicana s.a.de c.v.</v>
      </c>
      <c r="N1297" s="15" t="str">
        <f t="shared" si="41"/>
        <v>390000COMERCIAL MEXICANA S.A.DE C.V.</v>
      </c>
    </row>
    <row r="1298" spans="1:14" x14ac:dyDescent="0.2">
      <c r="A1298" s="15">
        <v>30</v>
      </c>
      <c r="B1298" s="15" t="s">
        <v>329</v>
      </c>
      <c r="C1298" s="15">
        <v>5008</v>
      </c>
      <c r="D1298" s="15">
        <v>390000</v>
      </c>
      <c r="E1298" s="15" t="s">
        <v>414</v>
      </c>
      <c r="F1298" s="15">
        <v>274918</v>
      </c>
      <c r="G1298" s="15" t="s">
        <v>339</v>
      </c>
      <c r="H1298" s="15">
        <v>1845.53</v>
      </c>
      <c r="I1298" s="30">
        <v>467</v>
      </c>
      <c r="J1298" s="30">
        <v>82.41</v>
      </c>
      <c r="K1298" s="15">
        <v>4.47</v>
      </c>
      <c r="L1298" s="15">
        <v>2</v>
      </c>
      <c r="M1298" s="15" t="str">
        <f t="shared" si="40"/>
        <v>comercial mexicana s.a.de c.v.</v>
      </c>
      <c r="N1298" s="15" t="str">
        <f t="shared" si="41"/>
        <v>390000COMERCIAL MEXICANA S.A.DE C.V.</v>
      </c>
    </row>
    <row r="1299" spans="1:14" x14ac:dyDescent="0.2">
      <c r="A1299" s="15">
        <v>30</v>
      </c>
      <c r="B1299" s="15" t="s">
        <v>329</v>
      </c>
      <c r="C1299" s="15">
        <v>5008</v>
      </c>
      <c r="D1299" s="15">
        <v>390000</v>
      </c>
      <c r="E1299" s="15" t="s">
        <v>414</v>
      </c>
      <c r="F1299" s="15">
        <v>274918</v>
      </c>
      <c r="G1299" s="15" t="s">
        <v>333</v>
      </c>
      <c r="H1299" s="15">
        <v>1845.53</v>
      </c>
      <c r="I1299" s="30">
        <v>467</v>
      </c>
      <c r="J1299" s="30">
        <v>82.41</v>
      </c>
      <c r="K1299" s="15">
        <v>4.47</v>
      </c>
      <c r="L1299" s="15">
        <v>2</v>
      </c>
      <c r="M1299" s="15" t="str">
        <f t="shared" si="40"/>
        <v>comercial mexicana s.a.de c.v.</v>
      </c>
      <c r="N1299" s="15" t="str">
        <f t="shared" si="41"/>
        <v>390000COMERCIAL MEXICANA S.A.DE C.V.</v>
      </c>
    </row>
    <row r="1300" spans="1:14" x14ac:dyDescent="0.2">
      <c r="A1300" s="15">
        <v>30</v>
      </c>
      <c r="B1300" s="15" t="s">
        <v>329</v>
      </c>
      <c r="C1300" s="15">
        <v>5008</v>
      </c>
      <c r="D1300" s="15">
        <v>390000</v>
      </c>
      <c r="E1300" s="15" t="s">
        <v>414</v>
      </c>
      <c r="F1300" s="15">
        <v>274919</v>
      </c>
      <c r="G1300" s="15" t="s">
        <v>339</v>
      </c>
      <c r="H1300" s="15">
        <v>1845.53</v>
      </c>
      <c r="I1300" s="30">
        <v>467</v>
      </c>
      <c r="J1300" s="30">
        <v>82.41</v>
      </c>
      <c r="K1300" s="15">
        <v>4.47</v>
      </c>
      <c r="L1300" s="15">
        <v>2</v>
      </c>
      <c r="M1300" s="15" t="str">
        <f t="shared" si="40"/>
        <v>comercial mexicana s.a.de c.v.</v>
      </c>
      <c r="N1300" s="15" t="str">
        <f t="shared" si="41"/>
        <v>390000COMERCIAL MEXICANA S.A.DE C.V.</v>
      </c>
    </row>
    <row r="1301" spans="1:14" x14ac:dyDescent="0.2">
      <c r="A1301" s="15">
        <v>30</v>
      </c>
      <c r="B1301" s="15" t="s">
        <v>329</v>
      </c>
      <c r="C1301" s="15">
        <v>5008</v>
      </c>
      <c r="D1301" s="15">
        <v>390000</v>
      </c>
      <c r="E1301" s="15" t="s">
        <v>414</v>
      </c>
      <c r="F1301" s="15">
        <v>274919</v>
      </c>
      <c r="G1301" s="15" t="s">
        <v>333</v>
      </c>
      <c r="H1301" s="15">
        <v>1845.53</v>
      </c>
      <c r="I1301" s="30">
        <v>467</v>
      </c>
      <c r="J1301" s="30">
        <v>82.41</v>
      </c>
      <c r="K1301" s="15">
        <v>4.47</v>
      </c>
      <c r="L1301" s="15">
        <v>2</v>
      </c>
      <c r="M1301" s="15" t="str">
        <f t="shared" si="40"/>
        <v>comercial mexicana s.a.de c.v.</v>
      </c>
      <c r="N1301" s="15" t="str">
        <f t="shared" si="41"/>
        <v>390000COMERCIAL MEXICANA S.A.DE C.V.</v>
      </c>
    </row>
    <row r="1302" spans="1:14" x14ac:dyDescent="0.2">
      <c r="A1302" s="15">
        <v>30</v>
      </c>
      <c r="B1302" s="15" t="s">
        <v>329</v>
      </c>
      <c r="C1302" s="15">
        <v>5008</v>
      </c>
      <c r="D1302" s="15">
        <v>390000</v>
      </c>
      <c r="E1302" s="15" t="s">
        <v>414</v>
      </c>
      <c r="F1302" s="15">
        <v>274920</v>
      </c>
      <c r="G1302" s="15" t="s">
        <v>339</v>
      </c>
      <c r="H1302" s="15">
        <v>1845.53</v>
      </c>
      <c r="I1302" s="30">
        <v>467</v>
      </c>
      <c r="J1302" s="30">
        <v>82.41</v>
      </c>
      <c r="K1302" s="15">
        <v>4.47</v>
      </c>
      <c r="L1302" s="15">
        <v>2</v>
      </c>
      <c r="M1302" s="15" t="str">
        <f t="shared" si="40"/>
        <v>comercial mexicana s.a.de c.v.</v>
      </c>
      <c r="N1302" s="15" t="str">
        <f t="shared" si="41"/>
        <v>390000COMERCIAL MEXICANA S.A.DE C.V.</v>
      </c>
    </row>
    <row r="1303" spans="1:14" x14ac:dyDescent="0.2">
      <c r="A1303" s="15">
        <v>30</v>
      </c>
      <c r="B1303" s="15" t="s">
        <v>329</v>
      </c>
      <c r="C1303" s="15">
        <v>5008</v>
      </c>
      <c r="D1303" s="15">
        <v>390000</v>
      </c>
      <c r="E1303" s="15" t="s">
        <v>414</v>
      </c>
      <c r="F1303" s="15">
        <v>274920</v>
      </c>
      <c r="G1303" s="15" t="s">
        <v>333</v>
      </c>
      <c r="H1303" s="15">
        <v>1845.53</v>
      </c>
      <c r="I1303" s="30">
        <v>467</v>
      </c>
      <c r="J1303" s="30">
        <v>82.41</v>
      </c>
      <c r="K1303" s="15">
        <v>4.47</v>
      </c>
      <c r="L1303" s="15">
        <v>2</v>
      </c>
      <c r="M1303" s="15" t="str">
        <f t="shared" si="40"/>
        <v>comercial mexicana s.a.de c.v.</v>
      </c>
      <c r="N1303" s="15" t="str">
        <f t="shared" si="41"/>
        <v>390000COMERCIAL MEXICANA S.A.DE C.V.</v>
      </c>
    </row>
    <row r="1304" spans="1:14" x14ac:dyDescent="0.2">
      <c r="A1304" s="15">
        <v>30</v>
      </c>
      <c r="B1304" s="15" t="s">
        <v>329</v>
      </c>
      <c r="C1304" s="15">
        <v>5008</v>
      </c>
      <c r="D1304" s="15">
        <v>390000</v>
      </c>
      <c r="E1304" s="15" t="s">
        <v>414</v>
      </c>
      <c r="F1304" s="15">
        <v>274921</v>
      </c>
      <c r="G1304" s="15" t="s">
        <v>339</v>
      </c>
      <c r="H1304" s="15">
        <v>1845.53</v>
      </c>
      <c r="I1304" s="30">
        <v>467</v>
      </c>
      <c r="J1304" s="30">
        <v>82.41</v>
      </c>
      <c r="K1304" s="15">
        <v>4.47</v>
      </c>
      <c r="L1304" s="15">
        <v>2</v>
      </c>
      <c r="M1304" s="15" t="str">
        <f t="shared" si="40"/>
        <v>comercial mexicana s.a.de c.v.</v>
      </c>
      <c r="N1304" s="15" t="str">
        <f t="shared" si="41"/>
        <v>390000COMERCIAL MEXICANA S.A.DE C.V.</v>
      </c>
    </row>
    <row r="1305" spans="1:14" x14ac:dyDescent="0.2">
      <c r="A1305" s="15">
        <v>30</v>
      </c>
      <c r="B1305" s="15" t="s">
        <v>329</v>
      </c>
      <c r="C1305" s="15">
        <v>5008</v>
      </c>
      <c r="D1305" s="15">
        <v>390000</v>
      </c>
      <c r="E1305" s="15" t="s">
        <v>414</v>
      </c>
      <c r="F1305" s="15">
        <v>274921</v>
      </c>
      <c r="G1305" s="15" t="s">
        <v>333</v>
      </c>
      <c r="H1305" s="15">
        <v>1845.53</v>
      </c>
      <c r="I1305" s="30">
        <v>467</v>
      </c>
      <c r="J1305" s="30">
        <v>82.41</v>
      </c>
      <c r="K1305" s="15">
        <v>4.47</v>
      </c>
      <c r="L1305" s="15">
        <v>2</v>
      </c>
      <c r="M1305" s="15" t="str">
        <f t="shared" si="40"/>
        <v>comercial mexicana s.a.de c.v.</v>
      </c>
      <c r="N1305" s="15" t="str">
        <f t="shared" si="41"/>
        <v>390000COMERCIAL MEXICANA S.A.DE C.V.</v>
      </c>
    </row>
    <row r="1306" spans="1:14" x14ac:dyDescent="0.2">
      <c r="A1306" s="15">
        <v>30</v>
      </c>
      <c r="B1306" s="15" t="s">
        <v>329</v>
      </c>
      <c r="C1306" s="15">
        <v>5008</v>
      </c>
      <c r="D1306" s="15">
        <v>390000</v>
      </c>
      <c r="E1306" s="15" t="s">
        <v>414</v>
      </c>
      <c r="F1306" s="15">
        <v>274924</v>
      </c>
      <c r="G1306" s="15" t="s">
        <v>339</v>
      </c>
      <c r="H1306" s="15">
        <v>1845.53</v>
      </c>
      <c r="I1306" s="30">
        <v>467</v>
      </c>
      <c r="J1306" s="30">
        <v>82.41</v>
      </c>
      <c r="K1306" s="15">
        <v>4.47</v>
      </c>
      <c r="L1306" s="15">
        <v>2</v>
      </c>
      <c r="M1306" s="15" t="str">
        <f t="shared" si="40"/>
        <v>comercial mexicana s.a.de c.v.</v>
      </c>
      <c r="N1306" s="15" t="str">
        <f t="shared" si="41"/>
        <v>390000COMERCIAL MEXICANA S.A.DE C.V.</v>
      </c>
    </row>
    <row r="1307" spans="1:14" x14ac:dyDescent="0.2">
      <c r="A1307" s="15">
        <v>30</v>
      </c>
      <c r="B1307" s="15" t="s">
        <v>329</v>
      </c>
      <c r="C1307" s="15">
        <v>5008</v>
      </c>
      <c r="D1307" s="15">
        <v>390000</v>
      </c>
      <c r="E1307" s="15" t="s">
        <v>414</v>
      </c>
      <c r="F1307" s="15">
        <v>274924</v>
      </c>
      <c r="G1307" s="15" t="s">
        <v>333</v>
      </c>
      <c r="H1307" s="15">
        <v>1845.53</v>
      </c>
      <c r="I1307" s="30">
        <v>467</v>
      </c>
      <c r="J1307" s="30">
        <v>82.41</v>
      </c>
      <c r="K1307" s="15">
        <v>4.47</v>
      </c>
      <c r="L1307" s="15">
        <v>2</v>
      </c>
      <c r="M1307" s="15" t="str">
        <f t="shared" si="40"/>
        <v>comercial mexicana s.a.de c.v.</v>
      </c>
      <c r="N1307" s="15" t="str">
        <f t="shared" si="41"/>
        <v>390000COMERCIAL MEXICANA S.A.DE C.V.</v>
      </c>
    </row>
    <row r="1308" spans="1:14" x14ac:dyDescent="0.2">
      <c r="A1308" s="15">
        <v>30</v>
      </c>
      <c r="B1308" s="15" t="s">
        <v>329</v>
      </c>
      <c r="C1308" s="15">
        <v>5008</v>
      </c>
      <c r="D1308" s="15">
        <v>390000</v>
      </c>
      <c r="E1308" s="15" t="s">
        <v>414</v>
      </c>
      <c r="F1308" s="15">
        <v>274925</v>
      </c>
      <c r="G1308" s="15" t="s">
        <v>339</v>
      </c>
      <c r="H1308" s="15">
        <v>1845.53</v>
      </c>
      <c r="I1308" s="30">
        <v>467</v>
      </c>
      <c r="J1308" s="30">
        <v>82.41</v>
      </c>
      <c r="K1308" s="15">
        <v>4.47</v>
      </c>
      <c r="L1308" s="15">
        <v>2</v>
      </c>
      <c r="M1308" s="15" t="str">
        <f t="shared" si="40"/>
        <v>comercial mexicana s.a.de c.v.</v>
      </c>
      <c r="N1308" s="15" t="str">
        <f t="shared" si="41"/>
        <v>390000COMERCIAL MEXICANA S.A.DE C.V.</v>
      </c>
    </row>
    <row r="1309" spans="1:14" x14ac:dyDescent="0.2">
      <c r="A1309" s="15">
        <v>30</v>
      </c>
      <c r="B1309" s="15" t="s">
        <v>329</v>
      </c>
      <c r="C1309" s="15">
        <v>5008</v>
      </c>
      <c r="D1309" s="15">
        <v>390000</v>
      </c>
      <c r="E1309" s="15" t="s">
        <v>414</v>
      </c>
      <c r="F1309" s="15">
        <v>274925</v>
      </c>
      <c r="G1309" s="15" t="s">
        <v>333</v>
      </c>
      <c r="H1309" s="15">
        <v>1845.53</v>
      </c>
      <c r="I1309" s="30">
        <v>467</v>
      </c>
      <c r="J1309" s="30">
        <v>82.41</v>
      </c>
      <c r="K1309" s="15">
        <v>4.47</v>
      </c>
      <c r="L1309" s="15">
        <v>2</v>
      </c>
      <c r="M1309" s="15" t="str">
        <f t="shared" si="40"/>
        <v>comercial mexicana s.a.de c.v.</v>
      </c>
      <c r="N1309" s="15" t="str">
        <f t="shared" si="41"/>
        <v>390000COMERCIAL MEXICANA S.A.DE C.V.</v>
      </c>
    </row>
    <row r="1310" spans="1:14" x14ac:dyDescent="0.2">
      <c r="A1310" s="15">
        <v>30</v>
      </c>
      <c r="B1310" s="15" t="s">
        <v>329</v>
      </c>
      <c r="C1310" s="15">
        <v>5008</v>
      </c>
      <c r="D1310" s="15">
        <v>390000</v>
      </c>
      <c r="E1310" s="15" t="s">
        <v>414</v>
      </c>
      <c r="F1310" s="15">
        <v>274926</v>
      </c>
      <c r="G1310" s="15" t="s">
        <v>339</v>
      </c>
      <c r="H1310" s="15">
        <v>1845.53</v>
      </c>
      <c r="I1310" s="30">
        <v>467</v>
      </c>
      <c r="J1310" s="30">
        <v>82.41</v>
      </c>
      <c r="K1310" s="15">
        <v>4.47</v>
      </c>
      <c r="L1310" s="15">
        <v>2</v>
      </c>
      <c r="M1310" s="15" t="str">
        <f t="shared" si="40"/>
        <v>comercial mexicana s.a.de c.v.</v>
      </c>
      <c r="N1310" s="15" t="str">
        <f t="shared" si="41"/>
        <v>390000COMERCIAL MEXICANA S.A.DE C.V.</v>
      </c>
    </row>
    <row r="1311" spans="1:14" x14ac:dyDescent="0.2">
      <c r="A1311" s="15">
        <v>30</v>
      </c>
      <c r="B1311" s="15" t="s">
        <v>329</v>
      </c>
      <c r="C1311" s="15">
        <v>5008</v>
      </c>
      <c r="D1311" s="15">
        <v>390000</v>
      </c>
      <c r="E1311" s="15" t="s">
        <v>414</v>
      </c>
      <c r="F1311" s="15">
        <v>274926</v>
      </c>
      <c r="G1311" s="15" t="s">
        <v>333</v>
      </c>
      <c r="H1311" s="15">
        <v>1845.53</v>
      </c>
      <c r="I1311" s="30">
        <v>467</v>
      </c>
      <c r="J1311" s="30">
        <v>82.41</v>
      </c>
      <c r="K1311" s="15">
        <v>4.47</v>
      </c>
      <c r="L1311" s="15">
        <v>2</v>
      </c>
      <c r="M1311" s="15" t="str">
        <f t="shared" si="40"/>
        <v>comercial mexicana s.a.de c.v.</v>
      </c>
      <c r="N1311" s="15" t="str">
        <f t="shared" si="41"/>
        <v>390000COMERCIAL MEXICANA S.A.DE C.V.</v>
      </c>
    </row>
    <row r="1312" spans="1:14" x14ac:dyDescent="0.2">
      <c r="A1312" s="15">
        <v>30</v>
      </c>
      <c r="B1312" s="15" t="s">
        <v>329</v>
      </c>
      <c r="C1312" s="15">
        <v>5008</v>
      </c>
      <c r="D1312" s="15">
        <v>390000</v>
      </c>
      <c r="E1312" s="15" t="s">
        <v>414</v>
      </c>
      <c r="F1312" s="15">
        <v>274927</v>
      </c>
      <c r="G1312" s="15" t="s">
        <v>339</v>
      </c>
      <c r="H1312" s="15">
        <v>1845.53</v>
      </c>
      <c r="I1312" s="30">
        <v>467</v>
      </c>
      <c r="J1312" s="30">
        <v>82.41</v>
      </c>
      <c r="K1312" s="15">
        <v>4.47</v>
      </c>
      <c r="L1312" s="15">
        <v>2</v>
      </c>
      <c r="M1312" s="15" t="str">
        <f t="shared" si="40"/>
        <v>comercial mexicana s.a.de c.v.</v>
      </c>
      <c r="N1312" s="15" t="str">
        <f t="shared" si="41"/>
        <v>390000COMERCIAL MEXICANA S.A.DE C.V.</v>
      </c>
    </row>
    <row r="1313" spans="1:14" x14ac:dyDescent="0.2">
      <c r="A1313" s="15">
        <v>30</v>
      </c>
      <c r="B1313" s="15" t="s">
        <v>329</v>
      </c>
      <c r="C1313" s="15">
        <v>5008</v>
      </c>
      <c r="D1313" s="15">
        <v>390000</v>
      </c>
      <c r="E1313" s="15" t="s">
        <v>414</v>
      </c>
      <c r="F1313" s="15">
        <v>274927</v>
      </c>
      <c r="G1313" s="15" t="s">
        <v>333</v>
      </c>
      <c r="H1313" s="15">
        <v>1845.53</v>
      </c>
      <c r="I1313" s="30">
        <v>467</v>
      </c>
      <c r="J1313" s="30">
        <v>82.41</v>
      </c>
      <c r="K1313" s="15">
        <v>4.47</v>
      </c>
      <c r="L1313" s="15">
        <v>2</v>
      </c>
      <c r="M1313" s="15" t="str">
        <f t="shared" si="40"/>
        <v>comercial mexicana s.a.de c.v.</v>
      </c>
      <c r="N1313" s="15" t="str">
        <f t="shared" si="41"/>
        <v>390000COMERCIAL MEXICANA S.A.DE C.V.</v>
      </c>
    </row>
    <row r="1314" spans="1:14" x14ac:dyDescent="0.2">
      <c r="A1314" s="15">
        <v>30</v>
      </c>
      <c r="B1314" s="15" t="s">
        <v>329</v>
      </c>
      <c r="C1314" s="15">
        <v>5008</v>
      </c>
      <c r="D1314" s="15">
        <v>390000</v>
      </c>
      <c r="E1314" s="15" t="s">
        <v>414</v>
      </c>
      <c r="F1314" s="15">
        <v>274929</v>
      </c>
      <c r="G1314" s="15" t="s">
        <v>339</v>
      </c>
      <c r="H1314" s="15">
        <v>1845.53</v>
      </c>
      <c r="I1314" s="30">
        <v>467</v>
      </c>
      <c r="J1314" s="30">
        <v>82.41</v>
      </c>
      <c r="K1314" s="15">
        <v>4.47</v>
      </c>
      <c r="L1314" s="15">
        <v>2</v>
      </c>
      <c r="M1314" s="15" t="str">
        <f t="shared" si="40"/>
        <v>comercial mexicana s.a.de c.v.</v>
      </c>
      <c r="N1314" s="15" t="str">
        <f t="shared" si="41"/>
        <v>390000COMERCIAL MEXICANA S.A.DE C.V.</v>
      </c>
    </row>
    <row r="1315" spans="1:14" x14ac:dyDescent="0.2">
      <c r="A1315" s="15">
        <v>30</v>
      </c>
      <c r="B1315" s="15" t="s">
        <v>329</v>
      </c>
      <c r="C1315" s="15">
        <v>5008</v>
      </c>
      <c r="D1315" s="15">
        <v>390000</v>
      </c>
      <c r="E1315" s="15" t="s">
        <v>414</v>
      </c>
      <c r="F1315" s="15">
        <v>274929</v>
      </c>
      <c r="G1315" s="15" t="s">
        <v>333</v>
      </c>
      <c r="H1315" s="15">
        <v>1845.53</v>
      </c>
      <c r="I1315" s="30">
        <v>467</v>
      </c>
      <c r="J1315" s="30">
        <v>82.41</v>
      </c>
      <c r="K1315" s="15">
        <v>4.47</v>
      </c>
      <c r="L1315" s="15">
        <v>2</v>
      </c>
      <c r="M1315" s="15" t="str">
        <f t="shared" si="40"/>
        <v>comercial mexicana s.a.de c.v.</v>
      </c>
      <c r="N1315" s="15" t="str">
        <f t="shared" si="41"/>
        <v>390000COMERCIAL MEXICANA S.A.DE C.V.</v>
      </c>
    </row>
    <row r="1316" spans="1:14" x14ac:dyDescent="0.2">
      <c r="A1316" s="15">
        <v>30</v>
      </c>
      <c r="B1316" s="15" t="s">
        <v>329</v>
      </c>
      <c r="C1316" s="15">
        <v>5008</v>
      </c>
      <c r="D1316" s="15">
        <v>390000</v>
      </c>
      <c r="E1316" s="15" t="s">
        <v>414</v>
      </c>
      <c r="F1316" s="15">
        <v>274931</v>
      </c>
      <c r="G1316" s="15" t="s">
        <v>339</v>
      </c>
      <c r="H1316" s="15">
        <v>1845.53</v>
      </c>
      <c r="I1316" s="30">
        <v>467</v>
      </c>
      <c r="J1316" s="30">
        <v>82.41</v>
      </c>
      <c r="K1316" s="15">
        <v>4.47</v>
      </c>
      <c r="L1316" s="15">
        <v>2</v>
      </c>
      <c r="M1316" s="15" t="str">
        <f t="shared" si="40"/>
        <v>comercial mexicana s.a.de c.v.</v>
      </c>
      <c r="N1316" s="15" t="str">
        <f t="shared" si="41"/>
        <v>390000COMERCIAL MEXICANA S.A.DE C.V.</v>
      </c>
    </row>
    <row r="1317" spans="1:14" x14ac:dyDescent="0.2">
      <c r="A1317" s="15">
        <v>30</v>
      </c>
      <c r="B1317" s="15" t="s">
        <v>329</v>
      </c>
      <c r="C1317" s="15">
        <v>5008</v>
      </c>
      <c r="D1317" s="15">
        <v>390000</v>
      </c>
      <c r="E1317" s="15" t="s">
        <v>414</v>
      </c>
      <c r="F1317" s="15">
        <v>274931</v>
      </c>
      <c r="G1317" s="15" t="s">
        <v>333</v>
      </c>
      <c r="H1317" s="15">
        <v>1845.53</v>
      </c>
      <c r="I1317" s="30">
        <v>467</v>
      </c>
      <c r="J1317" s="30">
        <v>82.41</v>
      </c>
      <c r="K1317" s="15">
        <v>4.47</v>
      </c>
      <c r="L1317" s="15">
        <v>2</v>
      </c>
      <c r="M1317" s="15" t="str">
        <f t="shared" si="40"/>
        <v>comercial mexicana s.a.de c.v.</v>
      </c>
      <c r="N1317" s="15" t="str">
        <f t="shared" si="41"/>
        <v>390000COMERCIAL MEXICANA S.A.DE C.V.</v>
      </c>
    </row>
    <row r="1318" spans="1:14" x14ac:dyDescent="0.2">
      <c r="A1318" s="15">
        <v>30</v>
      </c>
      <c r="B1318" s="15" t="s">
        <v>329</v>
      </c>
      <c r="C1318" s="15">
        <v>5008</v>
      </c>
      <c r="D1318" s="15">
        <v>390000</v>
      </c>
      <c r="E1318" s="15" t="s">
        <v>414</v>
      </c>
      <c r="F1318" s="15">
        <v>274932</v>
      </c>
      <c r="G1318" s="15" t="s">
        <v>339</v>
      </c>
      <c r="H1318" s="15">
        <v>2189.15</v>
      </c>
      <c r="I1318" s="30">
        <v>467</v>
      </c>
      <c r="J1318" s="30">
        <v>82.41</v>
      </c>
      <c r="K1318" s="15">
        <v>3.76</v>
      </c>
      <c r="L1318" s="15">
        <v>2</v>
      </c>
      <c r="M1318" s="15" t="str">
        <f t="shared" si="40"/>
        <v>comercial mexicana s.a.de c.v.</v>
      </c>
      <c r="N1318" s="15" t="str">
        <f t="shared" si="41"/>
        <v>390000COMERCIAL MEXICANA S.A.DE C.V.</v>
      </c>
    </row>
    <row r="1319" spans="1:14" x14ac:dyDescent="0.2">
      <c r="A1319" s="15">
        <v>30</v>
      </c>
      <c r="B1319" s="15" t="s">
        <v>329</v>
      </c>
      <c r="C1319" s="15">
        <v>5008</v>
      </c>
      <c r="D1319" s="15">
        <v>390000</v>
      </c>
      <c r="E1319" s="15" t="s">
        <v>414</v>
      </c>
      <c r="F1319" s="15">
        <v>274933</v>
      </c>
      <c r="G1319" s="15" t="s">
        <v>339</v>
      </c>
      <c r="H1319" s="15">
        <v>1845.53</v>
      </c>
      <c r="I1319" s="30">
        <v>467</v>
      </c>
      <c r="J1319" s="30">
        <v>82.41</v>
      </c>
      <c r="K1319" s="15">
        <v>4.47</v>
      </c>
      <c r="L1319" s="15">
        <v>2</v>
      </c>
      <c r="M1319" s="15" t="str">
        <f t="shared" si="40"/>
        <v>comercial mexicana s.a.de c.v.</v>
      </c>
      <c r="N1319" s="15" t="str">
        <f t="shared" si="41"/>
        <v>390000COMERCIAL MEXICANA S.A.DE C.V.</v>
      </c>
    </row>
    <row r="1320" spans="1:14" x14ac:dyDescent="0.2">
      <c r="A1320" s="15">
        <v>30</v>
      </c>
      <c r="B1320" s="15" t="s">
        <v>329</v>
      </c>
      <c r="C1320" s="15">
        <v>5008</v>
      </c>
      <c r="D1320" s="15">
        <v>390000</v>
      </c>
      <c r="E1320" s="15" t="s">
        <v>414</v>
      </c>
      <c r="F1320" s="15">
        <v>274933</v>
      </c>
      <c r="G1320" s="15" t="s">
        <v>333</v>
      </c>
      <c r="H1320" s="15">
        <v>1845.53</v>
      </c>
      <c r="I1320" s="30">
        <v>467</v>
      </c>
      <c r="J1320" s="30">
        <v>82.41</v>
      </c>
      <c r="K1320" s="15">
        <v>4.47</v>
      </c>
      <c r="L1320" s="15">
        <v>2</v>
      </c>
      <c r="M1320" s="15" t="str">
        <f t="shared" si="40"/>
        <v>comercial mexicana s.a.de c.v.</v>
      </c>
      <c r="N1320" s="15" t="str">
        <f t="shared" si="41"/>
        <v>390000COMERCIAL MEXICANA S.A.DE C.V.</v>
      </c>
    </row>
    <row r="1321" spans="1:14" x14ac:dyDescent="0.2">
      <c r="A1321" s="15">
        <v>30</v>
      </c>
      <c r="B1321" s="15" t="s">
        <v>329</v>
      </c>
      <c r="C1321" s="15">
        <v>5008</v>
      </c>
      <c r="D1321" s="15">
        <v>390000</v>
      </c>
      <c r="E1321" s="15" t="s">
        <v>414</v>
      </c>
      <c r="F1321" s="15">
        <v>274998</v>
      </c>
      <c r="G1321" s="15" t="s">
        <v>339</v>
      </c>
      <c r="H1321" s="15">
        <v>1845.53</v>
      </c>
      <c r="I1321" s="30">
        <v>467</v>
      </c>
      <c r="J1321" s="30">
        <v>82.41</v>
      </c>
      <c r="K1321" s="15">
        <v>4.47</v>
      </c>
      <c r="L1321" s="15">
        <v>2</v>
      </c>
      <c r="M1321" s="15" t="str">
        <f t="shared" si="40"/>
        <v>comercial mexicana s.a.de c.v.</v>
      </c>
      <c r="N1321" s="15" t="str">
        <f t="shared" si="41"/>
        <v>390000COMERCIAL MEXICANA S.A.DE C.V.</v>
      </c>
    </row>
    <row r="1322" spans="1:14" x14ac:dyDescent="0.2">
      <c r="A1322" s="15">
        <v>30</v>
      </c>
      <c r="B1322" s="15" t="s">
        <v>329</v>
      </c>
      <c r="C1322" s="15">
        <v>5008</v>
      </c>
      <c r="D1322" s="15">
        <v>390000</v>
      </c>
      <c r="E1322" s="15" t="s">
        <v>414</v>
      </c>
      <c r="F1322" s="15">
        <v>274998</v>
      </c>
      <c r="G1322" s="15" t="s">
        <v>333</v>
      </c>
      <c r="H1322" s="15">
        <v>1845.53</v>
      </c>
      <c r="I1322" s="30">
        <v>467</v>
      </c>
      <c r="J1322" s="30">
        <v>82.41</v>
      </c>
      <c r="K1322" s="15">
        <v>4.47</v>
      </c>
      <c r="L1322" s="15">
        <v>2</v>
      </c>
      <c r="M1322" s="15" t="str">
        <f t="shared" si="40"/>
        <v>comercial mexicana s.a.de c.v.</v>
      </c>
      <c r="N1322" s="15" t="str">
        <f t="shared" si="41"/>
        <v>390000COMERCIAL MEXICANA S.A.DE C.V.</v>
      </c>
    </row>
    <row r="1323" spans="1:14" x14ac:dyDescent="0.2">
      <c r="A1323" s="15">
        <v>30</v>
      </c>
      <c r="B1323" s="15" t="s">
        <v>329</v>
      </c>
      <c r="C1323" s="15">
        <v>5008</v>
      </c>
      <c r="D1323" s="15">
        <v>390000</v>
      </c>
      <c r="E1323" s="15" t="s">
        <v>414</v>
      </c>
      <c r="F1323" s="15">
        <v>275006</v>
      </c>
      <c r="G1323" s="15" t="s">
        <v>339</v>
      </c>
      <c r="H1323" s="15">
        <v>2189.15</v>
      </c>
      <c r="I1323" s="30">
        <v>467</v>
      </c>
      <c r="J1323" s="30">
        <v>82.41</v>
      </c>
      <c r="K1323" s="15">
        <v>3.76</v>
      </c>
      <c r="L1323" s="15">
        <v>2</v>
      </c>
      <c r="M1323" s="15" t="str">
        <f t="shared" si="40"/>
        <v>comercial mexicana s.a.de c.v.</v>
      </c>
      <c r="N1323" s="15" t="str">
        <f t="shared" si="41"/>
        <v>390000COMERCIAL MEXICANA S.A.DE C.V.</v>
      </c>
    </row>
    <row r="1324" spans="1:14" x14ac:dyDescent="0.2">
      <c r="A1324" s="15">
        <v>30</v>
      </c>
      <c r="B1324" s="15" t="s">
        <v>329</v>
      </c>
      <c r="C1324" s="15">
        <v>5008</v>
      </c>
      <c r="D1324" s="15">
        <v>390000</v>
      </c>
      <c r="E1324" s="15" t="s">
        <v>414</v>
      </c>
      <c r="F1324" s="15">
        <v>275007</v>
      </c>
      <c r="G1324" s="15" t="s">
        <v>339</v>
      </c>
      <c r="H1324" s="15">
        <v>1845.53</v>
      </c>
      <c r="I1324" s="30">
        <v>467</v>
      </c>
      <c r="J1324" s="30">
        <v>82.41</v>
      </c>
      <c r="K1324" s="15">
        <v>4.47</v>
      </c>
      <c r="L1324" s="15">
        <v>2</v>
      </c>
      <c r="M1324" s="15" t="str">
        <f t="shared" si="40"/>
        <v>comercial mexicana s.a.de c.v.</v>
      </c>
      <c r="N1324" s="15" t="str">
        <f t="shared" si="41"/>
        <v>390000COMERCIAL MEXICANA S.A.DE C.V.</v>
      </c>
    </row>
    <row r="1325" spans="1:14" x14ac:dyDescent="0.2">
      <c r="A1325" s="15">
        <v>30</v>
      </c>
      <c r="B1325" s="15" t="s">
        <v>329</v>
      </c>
      <c r="C1325" s="15">
        <v>5008</v>
      </c>
      <c r="D1325" s="15">
        <v>390000</v>
      </c>
      <c r="E1325" s="15" t="s">
        <v>414</v>
      </c>
      <c r="F1325" s="15">
        <v>275007</v>
      </c>
      <c r="G1325" s="15" t="s">
        <v>333</v>
      </c>
      <c r="H1325" s="15">
        <v>1845.53</v>
      </c>
      <c r="I1325" s="30">
        <v>467</v>
      </c>
      <c r="J1325" s="30">
        <v>82.41</v>
      </c>
      <c r="K1325" s="15">
        <v>4.47</v>
      </c>
      <c r="L1325" s="15">
        <v>2</v>
      </c>
      <c r="M1325" s="15" t="str">
        <f t="shared" si="40"/>
        <v>comercial mexicana s.a.de c.v.</v>
      </c>
      <c r="N1325" s="15" t="str">
        <f t="shared" si="41"/>
        <v>390000COMERCIAL MEXICANA S.A.DE C.V.</v>
      </c>
    </row>
    <row r="1326" spans="1:14" x14ac:dyDescent="0.2">
      <c r="A1326" s="15">
        <v>30</v>
      </c>
      <c r="B1326" s="15" t="s">
        <v>329</v>
      </c>
      <c r="C1326" s="15">
        <v>5008</v>
      </c>
      <c r="D1326" s="15">
        <v>390000</v>
      </c>
      <c r="E1326" s="15" t="s">
        <v>414</v>
      </c>
      <c r="F1326" s="15">
        <v>275008</v>
      </c>
      <c r="G1326" s="15" t="s">
        <v>339</v>
      </c>
      <c r="H1326" s="15">
        <v>2189.15</v>
      </c>
      <c r="I1326" s="30">
        <v>467</v>
      </c>
      <c r="J1326" s="30">
        <v>82.41</v>
      </c>
      <c r="K1326" s="15">
        <v>3.76</v>
      </c>
      <c r="L1326" s="15">
        <v>2</v>
      </c>
      <c r="M1326" s="15" t="str">
        <f t="shared" si="40"/>
        <v>comercial mexicana s.a.de c.v.</v>
      </c>
      <c r="N1326" s="15" t="str">
        <f t="shared" si="41"/>
        <v>390000COMERCIAL MEXICANA S.A.DE C.V.</v>
      </c>
    </row>
    <row r="1327" spans="1:14" x14ac:dyDescent="0.2">
      <c r="A1327" s="15">
        <v>30</v>
      </c>
      <c r="B1327" s="15" t="s">
        <v>329</v>
      </c>
      <c r="C1327" s="15">
        <v>5008</v>
      </c>
      <c r="D1327" s="15">
        <v>390000</v>
      </c>
      <c r="E1327" s="15" t="s">
        <v>414</v>
      </c>
      <c r="F1327" s="15">
        <v>275020</v>
      </c>
      <c r="G1327" s="15" t="s">
        <v>339</v>
      </c>
      <c r="H1327" s="15">
        <v>2189.15</v>
      </c>
      <c r="I1327" s="30">
        <v>467</v>
      </c>
      <c r="J1327" s="30">
        <v>82.41</v>
      </c>
      <c r="K1327" s="15">
        <v>3.76</v>
      </c>
      <c r="L1327" s="15">
        <v>2</v>
      </c>
      <c r="M1327" s="15" t="str">
        <f t="shared" si="40"/>
        <v>comercial mexicana s.a.de c.v.</v>
      </c>
      <c r="N1327" s="15" t="str">
        <f t="shared" si="41"/>
        <v>390000COMERCIAL MEXICANA S.A.DE C.V.</v>
      </c>
    </row>
    <row r="1328" spans="1:14" x14ac:dyDescent="0.2">
      <c r="A1328" s="15">
        <v>30</v>
      </c>
      <c r="B1328" s="15" t="s">
        <v>329</v>
      </c>
      <c r="C1328" s="15">
        <v>5008</v>
      </c>
      <c r="D1328" s="15">
        <v>390000</v>
      </c>
      <c r="E1328" s="15" t="s">
        <v>414</v>
      </c>
      <c r="F1328" s="15">
        <v>275021</v>
      </c>
      <c r="G1328" s="15" t="s">
        <v>339</v>
      </c>
      <c r="H1328" s="15">
        <v>2189.15</v>
      </c>
      <c r="I1328" s="30">
        <v>467</v>
      </c>
      <c r="J1328" s="30">
        <v>82.41</v>
      </c>
      <c r="K1328" s="15">
        <v>3.76</v>
      </c>
      <c r="L1328" s="15">
        <v>2</v>
      </c>
      <c r="M1328" s="15" t="str">
        <f t="shared" si="40"/>
        <v>comercial mexicana s.a.de c.v.</v>
      </c>
      <c r="N1328" s="15" t="str">
        <f t="shared" si="41"/>
        <v>390000COMERCIAL MEXICANA S.A.DE C.V.</v>
      </c>
    </row>
    <row r="1329" spans="1:14" x14ac:dyDescent="0.2">
      <c r="A1329" s="15">
        <v>30</v>
      </c>
      <c r="B1329" s="15" t="s">
        <v>329</v>
      </c>
      <c r="C1329" s="15">
        <v>5008</v>
      </c>
      <c r="D1329" s="15">
        <v>390000</v>
      </c>
      <c r="E1329" s="15" t="s">
        <v>414</v>
      </c>
      <c r="F1329" s="15">
        <v>275022</v>
      </c>
      <c r="G1329" s="15" t="s">
        <v>339</v>
      </c>
      <c r="H1329" s="15">
        <v>1845.53</v>
      </c>
      <c r="I1329" s="30">
        <v>467</v>
      </c>
      <c r="J1329" s="30">
        <v>82.41</v>
      </c>
      <c r="K1329" s="15">
        <v>4.47</v>
      </c>
      <c r="L1329" s="15">
        <v>2</v>
      </c>
      <c r="M1329" s="15" t="str">
        <f t="shared" si="40"/>
        <v>comercial mexicana s.a.de c.v.</v>
      </c>
      <c r="N1329" s="15" t="str">
        <f t="shared" si="41"/>
        <v>390000COMERCIAL MEXICANA S.A.DE C.V.</v>
      </c>
    </row>
    <row r="1330" spans="1:14" x14ac:dyDescent="0.2">
      <c r="A1330" s="15">
        <v>30</v>
      </c>
      <c r="B1330" s="15" t="s">
        <v>329</v>
      </c>
      <c r="C1330" s="15">
        <v>5008</v>
      </c>
      <c r="D1330" s="15">
        <v>390000</v>
      </c>
      <c r="E1330" s="15" t="s">
        <v>414</v>
      </c>
      <c r="F1330" s="15">
        <v>275022</v>
      </c>
      <c r="G1330" s="15" t="s">
        <v>333</v>
      </c>
      <c r="H1330" s="15">
        <v>1845.53</v>
      </c>
      <c r="I1330" s="30">
        <v>467</v>
      </c>
      <c r="J1330" s="30">
        <v>82.41</v>
      </c>
      <c r="K1330" s="15">
        <v>4.47</v>
      </c>
      <c r="L1330" s="15">
        <v>2</v>
      </c>
      <c r="M1330" s="15" t="str">
        <f t="shared" si="40"/>
        <v>comercial mexicana s.a.de c.v.</v>
      </c>
      <c r="N1330" s="15" t="str">
        <f t="shared" si="41"/>
        <v>390000COMERCIAL MEXICANA S.A.DE C.V.</v>
      </c>
    </row>
    <row r="1331" spans="1:14" x14ac:dyDescent="0.2">
      <c r="A1331" s="15">
        <v>30</v>
      </c>
      <c r="B1331" s="15" t="s">
        <v>329</v>
      </c>
      <c r="C1331" s="15">
        <v>5008</v>
      </c>
      <c r="D1331" s="15">
        <v>390000</v>
      </c>
      <c r="E1331" s="15" t="s">
        <v>414</v>
      </c>
      <c r="F1331" s="15">
        <v>275034</v>
      </c>
      <c r="G1331" s="15" t="s">
        <v>339</v>
      </c>
      <c r="H1331" s="15">
        <v>1845.53</v>
      </c>
      <c r="I1331" s="30">
        <v>467</v>
      </c>
      <c r="J1331" s="30">
        <v>82.41</v>
      </c>
      <c r="K1331" s="15">
        <v>4.47</v>
      </c>
      <c r="L1331" s="15">
        <v>2</v>
      </c>
      <c r="M1331" s="15" t="str">
        <f t="shared" si="40"/>
        <v>comercial mexicana s.a.de c.v.</v>
      </c>
      <c r="N1331" s="15" t="str">
        <f t="shared" si="41"/>
        <v>390000COMERCIAL MEXICANA S.A.DE C.V.</v>
      </c>
    </row>
    <row r="1332" spans="1:14" x14ac:dyDescent="0.2">
      <c r="A1332" s="15">
        <v>30</v>
      </c>
      <c r="B1332" s="15" t="s">
        <v>329</v>
      </c>
      <c r="C1332" s="15">
        <v>5008</v>
      </c>
      <c r="D1332" s="15">
        <v>390000</v>
      </c>
      <c r="E1332" s="15" t="s">
        <v>414</v>
      </c>
      <c r="F1332" s="15">
        <v>275034</v>
      </c>
      <c r="G1332" s="15" t="s">
        <v>333</v>
      </c>
      <c r="H1332" s="15">
        <v>1845.53</v>
      </c>
      <c r="I1332" s="30">
        <v>467</v>
      </c>
      <c r="J1332" s="30">
        <v>82.41</v>
      </c>
      <c r="K1332" s="15">
        <v>4.47</v>
      </c>
      <c r="L1332" s="15">
        <v>2</v>
      </c>
      <c r="M1332" s="15" t="str">
        <f t="shared" si="40"/>
        <v>comercial mexicana s.a.de c.v.</v>
      </c>
      <c r="N1332" s="15" t="str">
        <f t="shared" si="41"/>
        <v>390000COMERCIAL MEXICANA S.A.DE C.V.</v>
      </c>
    </row>
    <row r="1333" spans="1:14" x14ac:dyDescent="0.2">
      <c r="A1333" s="15">
        <v>30</v>
      </c>
      <c r="B1333" s="15" t="s">
        <v>329</v>
      </c>
      <c r="C1333" s="15">
        <v>5008</v>
      </c>
      <c r="D1333" s="15">
        <v>390000</v>
      </c>
      <c r="E1333" s="15" t="s">
        <v>414</v>
      </c>
      <c r="F1333" s="15">
        <v>275040</v>
      </c>
      <c r="G1333" s="15" t="s">
        <v>339</v>
      </c>
      <c r="H1333" s="15">
        <v>2189.15</v>
      </c>
      <c r="I1333" s="30">
        <v>467</v>
      </c>
      <c r="J1333" s="30">
        <v>82.41</v>
      </c>
      <c r="K1333" s="15">
        <v>3.76</v>
      </c>
      <c r="L1333" s="15">
        <v>2</v>
      </c>
      <c r="M1333" s="15" t="str">
        <f t="shared" si="40"/>
        <v>comercial mexicana s.a.de c.v.</v>
      </c>
      <c r="N1333" s="15" t="str">
        <f t="shared" si="41"/>
        <v>390000COMERCIAL MEXICANA S.A.DE C.V.</v>
      </c>
    </row>
    <row r="1334" spans="1:14" x14ac:dyDescent="0.2">
      <c r="A1334" s="15">
        <v>30</v>
      </c>
      <c r="B1334" s="15" t="s">
        <v>329</v>
      </c>
      <c r="C1334" s="15">
        <v>5008</v>
      </c>
      <c r="D1334" s="15">
        <v>390000</v>
      </c>
      <c r="E1334" s="15" t="s">
        <v>414</v>
      </c>
      <c r="F1334" s="15">
        <v>275045</v>
      </c>
      <c r="G1334" s="15" t="s">
        <v>339</v>
      </c>
      <c r="H1334" s="15">
        <v>2291.5500000000002</v>
      </c>
      <c r="I1334" s="30">
        <v>467</v>
      </c>
      <c r="J1334" s="30">
        <v>82.41</v>
      </c>
      <c r="K1334" s="15">
        <v>3.6</v>
      </c>
      <c r="L1334" s="15">
        <v>2</v>
      </c>
      <c r="M1334" s="15" t="str">
        <f t="shared" si="40"/>
        <v>comercial mexicana s.a.de c.v.</v>
      </c>
      <c r="N1334" s="15" t="str">
        <f t="shared" si="41"/>
        <v>390000COMERCIAL MEXICANA S.A.DE C.V.</v>
      </c>
    </row>
    <row r="1335" spans="1:14" x14ac:dyDescent="0.2">
      <c r="A1335" s="15">
        <v>30</v>
      </c>
      <c r="B1335" s="15" t="s">
        <v>329</v>
      </c>
      <c r="C1335" s="15">
        <v>5008</v>
      </c>
      <c r="D1335" s="15">
        <v>390000</v>
      </c>
      <c r="E1335" s="15" t="s">
        <v>414</v>
      </c>
      <c r="F1335" s="15">
        <v>275045</v>
      </c>
      <c r="G1335" s="15" t="s">
        <v>333</v>
      </c>
      <c r="H1335" s="15">
        <v>2291.5500000000002</v>
      </c>
      <c r="I1335" s="30">
        <v>467</v>
      </c>
      <c r="J1335" s="30">
        <v>82.41</v>
      </c>
      <c r="K1335" s="15">
        <v>3.6</v>
      </c>
      <c r="L1335" s="15">
        <v>2</v>
      </c>
      <c r="M1335" s="15" t="str">
        <f t="shared" si="40"/>
        <v>comercial mexicana s.a.de c.v.</v>
      </c>
      <c r="N1335" s="15" t="str">
        <f t="shared" si="41"/>
        <v>390000COMERCIAL MEXICANA S.A.DE C.V.</v>
      </c>
    </row>
    <row r="1336" spans="1:14" x14ac:dyDescent="0.2">
      <c r="A1336" s="15">
        <v>30</v>
      </c>
      <c r="B1336" s="15" t="s">
        <v>329</v>
      </c>
      <c r="C1336" s="15">
        <v>5008</v>
      </c>
      <c r="D1336" s="15">
        <v>390000</v>
      </c>
      <c r="E1336" s="15" t="s">
        <v>414</v>
      </c>
      <c r="F1336" s="15">
        <v>275060</v>
      </c>
      <c r="G1336" s="15" t="s">
        <v>339</v>
      </c>
      <c r="H1336" s="15">
        <v>2189.15</v>
      </c>
      <c r="I1336" s="30">
        <v>467</v>
      </c>
      <c r="J1336" s="30">
        <v>82.41</v>
      </c>
      <c r="K1336" s="15">
        <v>3.76</v>
      </c>
      <c r="L1336" s="15">
        <v>2</v>
      </c>
      <c r="M1336" s="15" t="str">
        <f t="shared" si="40"/>
        <v>comercial mexicana s.a.de c.v.</v>
      </c>
      <c r="N1336" s="15" t="str">
        <f t="shared" si="41"/>
        <v>390000COMERCIAL MEXICANA S.A.DE C.V.</v>
      </c>
    </row>
    <row r="1337" spans="1:14" x14ac:dyDescent="0.2">
      <c r="A1337" s="15">
        <v>30</v>
      </c>
      <c r="B1337" s="15" t="s">
        <v>329</v>
      </c>
      <c r="C1337" s="15">
        <v>5008</v>
      </c>
      <c r="D1337" s="15">
        <v>390000</v>
      </c>
      <c r="E1337" s="15" t="s">
        <v>414</v>
      </c>
      <c r="F1337" s="15">
        <v>275061</v>
      </c>
      <c r="G1337" s="15" t="s">
        <v>339</v>
      </c>
      <c r="H1337" s="15">
        <v>1845.53</v>
      </c>
      <c r="I1337" s="30">
        <v>467</v>
      </c>
      <c r="J1337" s="30">
        <v>82.41</v>
      </c>
      <c r="K1337" s="15">
        <v>4.47</v>
      </c>
      <c r="L1337" s="15">
        <v>2</v>
      </c>
      <c r="M1337" s="15" t="str">
        <f t="shared" si="40"/>
        <v>comercial mexicana s.a.de c.v.</v>
      </c>
      <c r="N1337" s="15" t="str">
        <f t="shared" si="41"/>
        <v>390000COMERCIAL MEXICANA S.A.DE C.V.</v>
      </c>
    </row>
    <row r="1338" spans="1:14" x14ac:dyDescent="0.2">
      <c r="A1338" s="15">
        <v>30</v>
      </c>
      <c r="B1338" s="15" t="s">
        <v>329</v>
      </c>
      <c r="C1338" s="15">
        <v>5008</v>
      </c>
      <c r="D1338" s="15">
        <v>390000</v>
      </c>
      <c r="E1338" s="15" t="s">
        <v>414</v>
      </c>
      <c r="F1338" s="15">
        <v>275061</v>
      </c>
      <c r="G1338" s="15" t="s">
        <v>333</v>
      </c>
      <c r="H1338" s="15">
        <v>1845.53</v>
      </c>
      <c r="I1338" s="30">
        <v>467</v>
      </c>
      <c r="J1338" s="30">
        <v>82.41</v>
      </c>
      <c r="K1338" s="15">
        <v>4.47</v>
      </c>
      <c r="L1338" s="15">
        <v>2</v>
      </c>
      <c r="M1338" s="15" t="str">
        <f t="shared" si="40"/>
        <v>comercial mexicana s.a.de c.v.</v>
      </c>
      <c r="N1338" s="15" t="str">
        <f t="shared" si="41"/>
        <v>390000COMERCIAL MEXICANA S.A.DE C.V.</v>
      </c>
    </row>
    <row r="1339" spans="1:14" x14ac:dyDescent="0.2">
      <c r="A1339" s="15">
        <v>30</v>
      </c>
      <c r="B1339" s="15" t="s">
        <v>329</v>
      </c>
      <c r="C1339" s="15">
        <v>5008</v>
      </c>
      <c r="D1339" s="15">
        <v>390000</v>
      </c>
      <c r="E1339" s="15" t="s">
        <v>414</v>
      </c>
      <c r="F1339" s="15">
        <v>275063</v>
      </c>
      <c r="G1339" s="15" t="s">
        <v>339</v>
      </c>
      <c r="H1339" s="15">
        <v>1845.53</v>
      </c>
      <c r="I1339" s="30">
        <v>467</v>
      </c>
      <c r="J1339" s="30">
        <v>82.41</v>
      </c>
      <c r="K1339" s="15">
        <v>4.47</v>
      </c>
      <c r="L1339" s="15">
        <v>2</v>
      </c>
      <c r="M1339" s="15" t="str">
        <f t="shared" si="40"/>
        <v>comercial mexicana s.a.de c.v.</v>
      </c>
      <c r="N1339" s="15" t="str">
        <f t="shared" si="41"/>
        <v>390000COMERCIAL MEXICANA S.A.DE C.V.</v>
      </c>
    </row>
    <row r="1340" spans="1:14" x14ac:dyDescent="0.2">
      <c r="A1340" s="15">
        <v>30</v>
      </c>
      <c r="B1340" s="15" t="s">
        <v>329</v>
      </c>
      <c r="C1340" s="15">
        <v>5008</v>
      </c>
      <c r="D1340" s="15">
        <v>390000</v>
      </c>
      <c r="E1340" s="15" t="s">
        <v>414</v>
      </c>
      <c r="F1340" s="15">
        <v>275063</v>
      </c>
      <c r="G1340" s="15" t="s">
        <v>333</v>
      </c>
      <c r="H1340" s="15">
        <v>1845.53</v>
      </c>
      <c r="I1340" s="30">
        <v>467</v>
      </c>
      <c r="J1340" s="30">
        <v>82.41</v>
      </c>
      <c r="K1340" s="15">
        <v>4.47</v>
      </c>
      <c r="L1340" s="15">
        <v>2</v>
      </c>
      <c r="M1340" s="15" t="str">
        <f t="shared" si="40"/>
        <v>comercial mexicana s.a.de c.v.</v>
      </c>
      <c r="N1340" s="15" t="str">
        <f t="shared" si="41"/>
        <v>390000COMERCIAL MEXICANA S.A.DE C.V.</v>
      </c>
    </row>
    <row r="1341" spans="1:14" x14ac:dyDescent="0.2">
      <c r="A1341" s="15">
        <v>30</v>
      </c>
      <c r="B1341" s="15" t="s">
        <v>329</v>
      </c>
      <c r="C1341" s="15">
        <v>5008</v>
      </c>
      <c r="D1341" s="15">
        <v>390000</v>
      </c>
      <c r="E1341" s="15" t="s">
        <v>414</v>
      </c>
      <c r="F1341" s="15">
        <v>275065</v>
      </c>
      <c r="G1341" s="15" t="s">
        <v>339</v>
      </c>
      <c r="H1341" s="15">
        <v>1845.53</v>
      </c>
      <c r="I1341" s="30">
        <v>467</v>
      </c>
      <c r="J1341" s="30">
        <v>82.41</v>
      </c>
      <c r="K1341" s="15">
        <v>4.47</v>
      </c>
      <c r="L1341" s="15">
        <v>2</v>
      </c>
      <c r="M1341" s="15" t="str">
        <f t="shared" si="40"/>
        <v>comercial mexicana s.a.de c.v.</v>
      </c>
      <c r="N1341" s="15" t="str">
        <f t="shared" si="41"/>
        <v>390000COMERCIAL MEXICANA S.A.DE C.V.</v>
      </c>
    </row>
    <row r="1342" spans="1:14" x14ac:dyDescent="0.2">
      <c r="A1342" s="15">
        <v>30</v>
      </c>
      <c r="B1342" s="15" t="s">
        <v>329</v>
      </c>
      <c r="C1342" s="15">
        <v>5008</v>
      </c>
      <c r="D1342" s="15">
        <v>390000</v>
      </c>
      <c r="E1342" s="15" t="s">
        <v>414</v>
      </c>
      <c r="F1342" s="15">
        <v>275065</v>
      </c>
      <c r="G1342" s="15" t="s">
        <v>333</v>
      </c>
      <c r="H1342" s="15">
        <v>1845.53</v>
      </c>
      <c r="I1342" s="30">
        <v>467</v>
      </c>
      <c r="J1342" s="30">
        <v>82.41</v>
      </c>
      <c r="K1342" s="15">
        <v>4.47</v>
      </c>
      <c r="L1342" s="15">
        <v>2</v>
      </c>
      <c r="M1342" s="15" t="str">
        <f t="shared" si="40"/>
        <v>comercial mexicana s.a.de c.v.</v>
      </c>
      <c r="N1342" s="15" t="str">
        <f t="shared" si="41"/>
        <v>390000COMERCIAL MEXICANA S.A.DE C.V.</v>
      </c>
    </row>
    <row r="1343" spans="1:14" x14ac:dyDescent="0.2">
      <c r="A1343" s="15">
        <v>30</v>
      </c>
      <c r="B1343" s="15" t="s">
        <v>329</v>
      </c>
      <c r="C1343" s="15">
        <v>5008</v>
      </c>
      <c r="D1343" s="15">
        <v>390000</v>
      </c>
      <c r="E1343" s="15" t="s">
        <v>414</v>
      </c>
      <c r="F1343" s="15">
        <v>275068</v>
      </c>
      <c r="G1343" s="15" t="s">
        <v>339</v>
      </c>
      <c r="H1343" s="15">
        <v>1845.53</v>
      </c>
      <c r="I1343" s="30">
        <v>467</v>
      </c>
      <c r="J1343" s="30">
        <v>82.41</v>
      </c>
      <c r="K1343" s="15">
        <v>4.47</v>
      </c>
      <c r="L1343" s="15">
        <v>2</v>
      </c>
      <c r="M1343" s="15" t="str">
        <f t="shared" si="40"/>
        <v>comercial mexicana s.a.de c.v.</v>
      </c>
      <c r="N1343" s="15" t="str">
        <f t="shared" si="41"/>
        <v>390000COMERCIAL MEXICANA S.A.DE C.V.</v>
      </c>
    </row>
    <row r="1344" spans="1:14" x14ac:dyDescent="0.2">
      <c r="A1344" s="15">
        <v>30</v>
      </c>
      <c r="B1344" s="15" t="s">
        <v>329</v>
      </c>
      <c r="C1344" s="15">
        <v>5008</v>
      </c>
      <c r="D1344" s="15">
        <v>390000</v>
      </c>
      <c r="E1344" s="15" t="s">
        <v>414</v>
      </c>
      <c r="F1344" s="15">
        <v>275068</v>
      </c>
      <c r="G1344" s="15" t="s">
        <v>333</v>
      </c>
      <c r="H1344" s="15">
        <v>1845.53</v>
      </c>
      <c r="I1344" s="30">
        <v>467</v>
      </c>
      <c r="J1344" s="30">
        <v>82.41</v>
      </c>
      <c r="K1344" s="15">
        <v>4.47</v>
      </c>
      <c r="L1344" s="15">
        <v>2</v>
      </c>
      <c r="M1344" s="15" t="str">
        <f t="shared" si="40"/>
        <v>comercial mexicana s.a.de c.v.</v>
      </c>
      <c r="N1344" s="15" t="str">
        <f t="shared" si="41"/>
        <v>390000COMERCIAL MEXICANA S.A.DE C.V.</v>
      </c>
    </row>
    <row r="1345" spans="1:14" x14ac:dyDescent="0.2">
      <c r="A1345" s="15">
        <v>30</v>
      </c>
      <c r="B1345" s="15" t="s">
        <v>329</v>
      </c>
      <c r="C1345" s="15">
        <v>5008</v>
      </c>
      <c r="D1345" s="15">
        <v>390000</v>
      </c>
      <c r="E1345" s="15" t="s">
        <v>414</v>
      </c>
      <c r="F1345" s="15">
        <v>275102</v>
      </c>
      <c r="G1345" s="15" t="s">
        <v>333</v>
      </c>
      <c r="H1345" s="15">
        <v>1845.53</v>
      </c>
      <c r="I1345" s="30">
        <v>467</v>
      </c>
      <c r="J1345" s="30">
        <v>82.41</v>
      </c>
      <c r="K1345" s="15">
        <v>4.47</v>
      </c>
      <c r="L1345" s="15">
        <v>2</v>
      </c>
      <c r="M1345" s="15" t="str">
        <f t="shared" si="40"/>
        <v>comercial mexicana s.a.de c.v.</v>
      </c>
      <c r="N1345" s="15" t="str">
        <f t="shared" si="41"/>
        <v>390000COMERCIAL MEXICANA S.A.DE C.V.</v>
      </c>
    </row>
    <row r="1346" spans="1:14" x14ac:dyDescent="0.2">
      <c r="A1346" s="15">
        <v>30</v>
      </c>
      <c r="B1346" s="15" t="s">
        <v>329</v>
      </c>
      <c r="C1346" s="15">
        <v>5008</v>
      </c>
      <c r="D1346" s="15">
        <v>390000</v>
      </c>
      <c r="E1346" s="15" t="s">
        <v>414</v>
      </c>
      <c r="F1346" s="15">
        <v>275102</v>
      </c>
      <c r="G1346" s="15" t="s">
        <v>339</v>
      </c>
      <c r="H1346" s="15">
        <v>1845.53</v>
      </c>
      <c r="I1346" s="30">
        <v>467</v>
      </c>
      <c r="J1346" s="30">
        <v>82.41</v>
      </c>
      <c r="K1346" s="15">
        <v>4.47</v>
      </c>
      <c r="L1346" s="15">
        <v>2</v>
      </c>
      <c r="M1346" s="15" t="str">
        <f t="shared" si="40"/>
        <v>comercial mexicana s.a.de c.v.</v>
      </c>
      <c r="N1346" s="15" t="str">
        <f t="shared" si="41"/>
        <v>390000COMERCIAL MEXICANA S.A.DE C.V.</v>
      </c>
    </row>
    <row r="1347" spans="1:14" x14ac:dyDescent="0.2">
      <c r="A1347" s="15">
        <v>30</v>
      </c>
      <c r="B1347" s="15" t="s">
        <v>329</v>
      </c>
      <c r="C1347" s="15">
        <v>5008</v>
      </c>
      <c r="D1347" s="15">
        <v>390000</v>
      </c>
      <c r="E1347" s="15" t="s">
        <v>414</v>
      </c>
      <c r="F1347" s="15">
        <v>275103</v>
      </c>
      <c r="G1347" s="15" t="s">
        <v>339</v>
      </c>
      <c r="H1347" s="15">
        <v>1845.53</v>
      </c>
      <c r="I1347" s="30">
        <v>467</v>
      </c>
      <c r="J1347" s="30">
        <v>82.41</v>
      </c>
      <c r="K1347" s="15">
        <v>4.47</v>
      </c>
      <c r="L1347" s="15">
        <v>2</v>
      </c>
      <c r="M1347" s="15" t="str">
        <f t="shared" si="40"/>
        <v>comercial mexicana s.a.de c.v.</v>
      </c>
      <c r="N1347" s="15" t="str">
        <f t="shared" si="41"/>
        <v>390000COMERCIAL MEXICANA S.A.DE C.V.</v>
      </c>
    </row>
    <row r="1348" spans="1:14" x14ac:dyDescent="0.2">
      <c r="A1348" s="15">
        <v>30</v>
      </c>
      <c r="B1348" s="15" t="s">
        <v>329</v>
      </c>
      <c r="C1348" s="15">
        <v>5008</v>
      </c>
      <c r="D1348" s="15">
        <v>390000</v>
      </c>
      <c r="E1348" s="15" t="s">
        <v>414</v>
      </c>
      <c r="F1348" s="15">
        <v>275103</v>
      </c>
      <c r="G1348" s="15" t="s">
        <v>333</v>
      </c>
      <c r="H1348" s="15">
        <v>1845.53</v>
      </c>
      <c r="I1348" s="30">
        <v>467</v>
      </c>
      <c r="J1348" s="30">
        <v>82.41</v>
      </c>
      <c r="K1348" s="15">
        <v>4.47</v>
      </c>
      <c r="L1348" s="15">
        <v>2</v>
      </c>
      <c r="M1348" s="15" t="str">
        <f t="shared" si="40"/>
        <v>comercial mexicana s.a.de c.v.</v>
      </c>
      <c r="N1348" s="15" t="str">
        <f t="shared" si="41"/>
        <v>390000COMERCIAL MEXICANA S.A.DE C.V.</v>
      </c>
    </row>
    <row r="1349" spans="1:14" x14ac:dyDescent="0.2">
      <c r="A1349" s="15">
        <v>30</v>
      </c>
      <c r="B1349" s="15" t="s">
        <v>329</v>
      </c>
      <c r="C1349" s="15">
        <v>5008</v>
      </c>
      <c r="D1349" s="15">
        <v>390000</v>
      </c>
      <c r="E1349" s="15" t="s">
        <v>414</v>
      </c>
      <c r="F1349" s="15">
        <v>275104</v>
      </c>
      <c r="G1349" s="15" t="s">
        <v>339</v>
      </c>
      <c r="H1349" s="15">
        <v>1845.53</v>
      </c>
      <c r="I1349" s="30">
        <v>467</v>
      </c>
      <c r="J1349" s="30">
        <v>82.41</v>
      </c>
      <c r="K1349" s="15">
        <v>4.47</v>
      </c>
      <c r="L1349" s="15">
        <v>2</v>
      </c>
      <c r="M1349" s="15" t="str">
        <f t="shared" si="40"/>
        <v>comercial mexicana s.a.de c.v.</v>
      </c>
      <c r="N1349" s="15" t="str">
        <f t="shared" si="41"/>
        <v>390000COMERCIAL MEXICANA S.A.DE C.V.</v>
      </c>
    </row>
    <row r="1350" spans="1:14" x14ac:dyDescent="0.2">
      <c r="A1350" s="15">
        <v>30</v>
      </c>
      <c r="B1350" s="15" t="s">
        <v>329</v>
      </c>
      <c r="C1350" s="15">
        <v>5008</v>
      </c>
      <c r="D1350" s="15">
        <v>390000</v>
      </c>
      <c r="E1350" s="15" t="s">
        <v>414</v>
      </c>
      <c r="F1350" s="15">
        <v>275104</v>
      </c>
      <c r="G1350" s="15" t="s">
        <v>333</v>
      </c>
      <c r="H1350" s="15">
        <v>1845.53</v>
      </c>
      <c r="I1350" s="30">
        <v>467</v>
      </c>
      <c r="J1350" s="30">
        <v>82.41</v>
      </c>
      <c r="K1350" s="15">
        <v>4.47</v>
      </c>
      <c r="L1350" s="15">
        <v>2</v>
      </c>
      <c r="M1350" s="15" t="str">
        <f t="shared" si="40"/>
        <v>comercial mexicana s.a.de c.v.</v>
      </c>
      <c r="N1350" s="15" t="str">
        <f t="shared" si="41"/>
        <v>390000COMERCIAL MEXICANA S.A.DE C.V.</v>
      </c>
    </row>
    <row r="1351" spans="1:14" x14ac:dyDescent="0.2">
      <c r="A1351" s="15">
        <v>30</v>
      </c>
      <c r="B1351" s="15" t="s">
        <v>329</v>
      </c>
      <c r="C1351" s="15">
        <v>5008</v>
      </c>
      <c r="D1351" s="15">
        <v>390000</v>
      </c>
      <c r="E1351" s="15" t="s">
        <v>414</v>
      </c>
      <c r="F1351" s="15">
        <v>275105</v>
      </c>
      <c r="G1351" s="15" t="s">
        <v>339</v>
      </c>
      <c r="H1351" s="15">
        <v>1845.53</v>
      </c>
      <c r="I1351" s="30">
        <v>467</v>
      </c>
      <c r="J1351" s="30">
        <v>82.41</v>
      </c>
      <c r="K1351" s="15">
        <v>4.47</v>
      </c>
      <c r="L1351" s="15">
        <v>2</v>
      </c>
      <c r="M1351" s="15" t="str">
        <f t="shared" si="40"/>
        <v>comercial mexicana s.a.de c.v.</v>
      </c>
      <c r="N1351" s="15" t="str">
        <f t="shared" si="41"/>
        <v>390000COMERCIAL MEXICANA S.A.DE C.V.</v>
      </c>
    </row>
    <row r="1352" spans="1:14" x14ac:dyDescent="0.2">
      <c r="A1352" s="15">
        <v>30</v>
      </c>
      <c r="B1352" s="15" t="s">
        <v>329</v>
      </c>
      <c r="C1352" s="15">
        <v>5008</v>
      </c>
      <c r="D1352" s="15">
        <v>390000</v>
      </c>
      <c r="E1352" s="15" t="s">
        <v>414</v>
      </c>
      <c r="F1352" s="15">
        <v>275105</v>
      </c>
      <c r="G1352" s="15" t="s">
        <v>333</v>
      </c>
      <c r="H1352" s="15">
        <v>1845.53</v>
      </c>
      <c r="I1352" s="30">
        <v>467</v>
      </c>
      <c r="J1352" s="30">
        <v>82.41</v>
      </c>
      <c r="K1352" s="15">
        <v>4.47</v>
      </c>
      <c r="L1352" s="15">
        <v>2</v>
      </c>
      <c r="M1352" s="15" t="str">
        <f t="shared" si="40"/>
        <v>comercial mexicana s.a.de c.v.</v>
      </c>
      <c r="N1352" s="15" t="str">
        <f t="shared" si="41"/>
        <v>390000COMERCIAL MEXICANA S.A.DE C.V.</v>
      </c>
    </row>
    <row r="1353" spans="1:14" x14ac:dyDescent="0.2">
      <c r="A1353" s="15">
        <v>30</v>
      </c>
      <c r="B1353" s="15" t="s">
        <v>329</v>
      </c>
      <c r="C1353" s="15">
        <v>5008</v>
      </c>
      <c r="D1353" s="15">
        <v>390000</v>
      </c>
      <c r="E1353" s="15" t="s">
        <v>414</v>
      </c>
      <c r="F1353" s="15">
        <v>275125</v>
      </c>
      <c r="G1353" s="15" t="s">
        <v>339</v>
      </c>
      <c r="H1353" s="15">
        <v>1845.53</v>
      </c>
      <c r="I1353" s="30">
        <v>467</v>
      </c>
      <c r="J1353" s="30">
        <v>82.41</v>
      </c>
      <c r="K1353" s="15">
        <v>4.47</v>
      </c>
      <c r="L1353" s="15">
        <v>2</v>
      </c>
      <c r="M1353" s="15" t="str">
        <f t="shared" si="40"/>
        <v>comercial mexicana s.a.de c.v.</v>
      </c>
      <c r="N1353" s="15" t="str">
        <f t="shared" si="41"/>
        <v>390000COMERCIAL MEXICANA S.A.DE C.V.</v>
      </c>
    </row>
    <row r="1354" spans="1:14" x14ac:dyDescent="0.2">
      <c r="A1354" s="15">
        <v>30</v>
      </c>
      <c r="B1354" s="15" t="s">
        <v>329</v>
      </c>
      <c r="C1354" s="15">
        <v>5008</v>
      </c>
      <c r="D1354" s="15">
        <v>390000</v>
      </c>
      <c r="E1354" s="15" t="s">
        <v>414</v>
      </c>
      <c r="F1354" s="15">
        <v>275125</v>
      </c>
      <c r="G1354" s="15" t="s">
        <v>333</v>
      </c>
      <c r="H1354" s="15">
        <v>1845.53</v>
      </c>
      <c r="I1354" s="30">
        <v>467</v>
      </c>
      <c r="J1354" s="30">
        <v>82.41</v>
      </c>
      <c r="K1354" s="15">
        <v>4.47</v>
      </c>
      <c r="L1354" s="15">
        <v>2</v>
      </c>
      <c r="M1354" s="15" t="str">
        <f t="shared" ref="M1354:M1417" si="42">LOWER(E1354)</f>
        <v>comercial mexicana s.a.de c.v.</v>
      </c>
      <c r="N1354" s="15" t="str">
        <f t="shared" ref="N1354:N1417" si="43">_xlfn.CONCAT(D1354, E1354)</f>
        <v>390000COMERCIAL MEXICANA S.A.DE C.V.</v>
      </c>
    </row>
    <row r="1355" spans="1:14" x14ac:dyDescent="0.2">
      <c r="A1355" s="15">
        <v>30</v>
      </c>
      <c r="B1355" s="15" t="s">
        <v>329</v>
      </c>
      <c r="C1355" s="15">
        <v>5008</v>
      </c>
      <c r="D1355" s="15">
        <v>390000</v>
      </c>
      <c r="E1355" s="15" t="s">
        <v>414</v>
      </c>
      <c r="F1355" s="15">
        <v>275135</v>
      </c>
      <c r="G1355" s="15" t="s">
        <v>339</v>
      </c>
      <c r="H1355" s="15">
        <v>2189.15</v>
      </c>
      <c r="I1355" s="30">
        <v>467</v>
      </c>
      <c r="J1355" s="30">
        <v>82.41</v>
      </c>
      <c r="K1355" s="15">
        <v>3.76</v>
      </c>
      <c r="L1355" s="15">
        <v>2</v>
      </c>
      <c r="M1355" s="15" t="str">
        <f t="shared" si="42"/>
        <v>comercial mexicana s.a.de c.v.</v>
      </c>
      <c r="N1355" s="15" t="str">
        <f t="shared" si="43"/>
        <v>390000COMERCIAL MEXICANA S.A.DE C.V.</v>
      </c>
    </row>
    <row r="1356" spans="1:14" x14ac:dyDescent="0.2">
      <c r="A1356" s="15">
        <v>30</v>
      </c>
      <c r="B1356" s="15" t="s">
        <v>329</v>
      </c>
      <c r="C1356" s="15">
        <v>5008</v>
      </c>
      <c r="D1356" s="15">
        <v>390000</v>
      </c>
      <c r="E1356" s="15" t="s">
        <v>414</v>
      </c>
      <c r="F1356" s="15">
        <v>275136</v>
      </c>
      <c r="G1356" s="15" t="s">
        <v>339</v>
      </c>
      <c r="H1356" s="15">
        <v>1845.53</v>
      </c>
      <c r="I1356" s="30">
        <v>467</v>
      </c>
      <c r="J1356" s="30">
        <v>82.41</v>
      </c>
      <c r="K1356" s="15">
        <v>4.47</v>
      </c>
      <c r="L1356" s="15">
        <v>2</v>
      </c>
      <c r="M1356" s="15" t="str">
        <f t="shared" si="42"/>
        <v>comercial mexicana s.a.de c.v.</v>
      </c>
      <c r="N1356" s="15" t="str">
        <f t="shared" si="43"/>
        <v>390000COMERCIAL MEXICANA S.A.DE C.V.</v>
      </c>
    </row>
    <row r="1357" spans="1:14" x14ac:dyDescent="0.2">
      <c r="A1357" s="15">
        <v>30</v>
      </c>
      <c r="B1357" s="15" t="s">
        <v>329</v>
      </c>
      <c r="C1357" s="15">
        <v>5008</v>
      </c>
      <c r="D1357" s="15">
        <v>390000</v>
      </c>
      <c r="E1357" s="15" t="s">
        <v>414</v>
      </c>
      <c r="F1357" s="15">
        <v>275136</v>
      </c>
      <c r="G1357" s="15" t="s">
        <v>333</v>
      </c>
      <c r="H1357" s="15">
        <v>1845.53</v>
      </c>
      <c r="I1357" s="30">
        <v>467</v>
      </c>
      <c r="J1357" s="30">
        <v>82.41</v>
      </c>
      <c r="K1357" s="15">
        <v>4.47</v>
      </c>
      <c r="L1357" s="15">
        <v>2</v>
      </c>
      <c r="M1357" s="15" t="str">
        <f t="shared" si="42"/>
        <v>comercial mexicana s.a.de c.v.</v>
      </c>
      <c r="N1357" s="15" t="str">
        <f t="shared" si="43"/>
        <v>390000COMERCIAL MEXICANA S.A.DE C.V.</v>
      </c>
    </row>
    <row r="1358" spans="1:14" x14ac:dyDescent="0.2">
      <c r="A1358" s="15">
        <v>30</v>
      </c>
      <c r="B1358" s="15" t="s">
        <v>329</v>
      </c>
      <c r="C1358" s="15">
        <v>5008</v>
      </c>
      <c r="D1358" s="15">
        <v>390000</v>
      </c>
      <c r="E1358" s="15" t="s">
        <v>414</v>
      </c>
      <c r="F1358" s="15">
        <v>275137</v>
      </c>
      <c r="G1358" s="15" t="s">
        <v>339</v>
      </c>
      <c r="H1358" s="15">
        <v>1845.53</v>
      </c>
      <c r="I1358" s="30">
        <v>467</v>
      </c>
      <c r="J1358" s="30">
        <v>82.41</v>
      </c>
      <c r="K1358" s="15">
        <v>4.47</v>
      </c>
      <c r="L1358" s="15">
        <v>2</v>
      </c>
      <c r="M1358" s="15" t="str">
        <f t="shared" si="42"/>
        <v>comercial mexicana s.a.de c.v.</v>
      </c>
      <c r="N1358" s="15" t="str">
        <f t="shared" si="43"/>
        <v>390000COMERCIAL MEXICANA S.A.DE C.V.</v>
      </c>
    </row>
    <row r="1359" spans="1:14" x14ac:dyDescent="0.2">
      <c r="A1359" s="15">
        <v>30</v>
      </c>
      <c r="B1359" s="15" t="s">
        <v>329</v>
      </c>
      <c r="C1359" s="15">
        <v>5008</v>
      </c>
      <c r="D1359" s="15">
        <v>390000</v>
      </c>
      <c r="E1359" s="15" t="s">
        <v>414</v>
      </c>
      <c r="F1359" s="15">
        <v>275137</v>
      </c>
      <c r="G1359" s="15" t="s">
        <v>333</v>
      </c>
      <c r="H1359" s="15">
        <v>1845.53</v>
      </c>
      <c r="I1359" s="30">
        <v>467</v>
      </c>
      <c r="J1359" s="30">
        <v>82.41</v>
      </c>
      <c r="K1359" s="15">
        <v>4.47</v>
      </c>
      <c r="L1359" s="15">
        <v>2</v>
      </c>
      <c r="M1359" s="15" t="str">
        <f t="shared" si="42"/>
        <v>comercial mexicana s.a.de c.v.</v>
      </c>
      <c r="N1359" s="15" t="str">
        <f t="shared" si="43"/>
        <v>390000COMERCIAL MEXICANA S.A.DE C.V.</v>
      </c>
    </row>
    <row r="1360" spans="1:14" x14ac:dyDescent="0.2">
      <c r="A1360" s="15">
        <v>30</v>
      </c>
      <c r="B1360" s="15" t="s">
        <v>329</v>
      </c>
      <c r="C1360" s="15">
        <v>5008</v>
      </c>
      <c r="D1360" s="15">
        <v>390000</v>
      </c>
      <c r="E1360" s="15" t="s">
        <v>414</v>
      </c>
      <c r="F1360" s="15">
        <v>275138</v>
      </c>
      <c r="G1360" s="15" t="s">
        <v>339</v>
      </c>
      <c r="H1360" s="15">
        <v>1845.53</v>
      </c>
      <c r="I1360" s="30">
        <v>467</v>
      </c>
      <c r="J1360" s="30">
        <v>82.41</v>
      </c>
      <c r="K1360" s="15">
        <v>4.47</v>
      </c>
      <c r="L1360" s="15">
        <v>2</v>
      </c>
      <c r="M1360" s="15" t="str">
        <f t="shared" si="42"/>
        <v>comercial mexicana s.a.de c.v.</v>
      </c>
      <c r="N1360" s="15" t="str">
        <f t="shared" si="43"/>
        <v>390000COMERCIAL MEXICANA S.A.DE C.V.</v>
      </c>
    </row>
    <row r="1361" spans="1:14" x14ac:dyDescent="0.2">
      <c r="A1361" s="15">
        <v>30</v>
      </c>
      <c r="B1361" s="15" t="s">
        <v>329</v>
      </c>
      <c r="C1361" s="15">
        <v>5008</v>
      </c>
      <c r="D1361" s="15">
        <v>390000</v>
      </c>
      <c r="E1361" s="15" t="s">
        <v>414</v>
      </c>
      <c r="F1361" s="15">
        <v>275138</v>
      </c>
      <c r="G1361" s="15" t="s">
        <v>333</v>
      </c>
      <c r="H1361" s="15">
        <v>1845.53</v>
      </c>
      <c r="I1361" s="30">
        <v>467</v>
      </c>
      <c r="J1361" s="30">
        <v>82.41</v>
      </c>
      <c r="K1361" s="15">
        <v>4.47</v>
      </c>
      <c r="L1361" s="15">
        <v>2</v>
      </c>
      <c r="M1361" s="15" t="str">
        <f t="shared" si="42"/>
        <v>comercial mexicana s.a.de c.v.</v>
      </c>
      <c r="N1361" s="15" t="str">
        <f t="shared" si="43"/>
        <v>390000COMERCIAL MEXICANA S.A.DE C.V.</v>
      </c>
    </row>
    <row r="1362" spans="1:14" x14ac:dyDescent="0.2">
      <c r="A1362" s="15">
        <v>30</v>
      </c>
      <c r="B1362" s="15" t="s">
        <v>329</v>
      </c>
      <c r="C1362" s="15">
        <v>5008</v>
      </c>
      <c r="D1362" s="15">
        <v>390000</v>
      </c>
      <c r="E1362" s="15" t="s">
        <v>414</v>
      </c>
      <c r="F1362" s="15">
        <v>275150</v>
      </c>
      <c r="G1362" s="15" t="s">
        <v>339</v>
      </c>
      <c r="H1362" s="15">
        <v>1845.53</v>
      </c>
      <c r="I1362" s="30">
        <v>467</v>
      </c>
      <c r="J1362" s="30">
        <v>82.41</v>
      </c>
      <c r="K1362" s="15">
        <v>4.47</v>
      </c>
      <c r="L1362" s="15">
        <v>2</v>
      </c>
      <c r="M1362" s="15" t="str">
        <f t="shared" si="42"/>
        <v>comercial mexicana s.a.de c.v.</v>
      </c>
      <c r="N1362" s="15" t="str">
        <f t="shared" si="43"/>
        <v>390000COMERCIAL MEXICANA S.A.DE C.V.</v>
      </c>
    </row>
    <row r="1363" spans="1:14" x14ac:dyDescent="0.2">
      <c r="A1363" s="15">
        <v>30</v>
      </c>
      <c r="B1363" s="15" t="s">
        <v>329</v>
      </c>
      <c r="C1363" s="15">
        <v>5008</v>
      </c>
      <c r="D1363" s="15">
        <v>390000</v>
      </c>
      <c r="E1363" s="15" t="s">
        <v>414</v>
      </c>
      <c r="F1363" s="15">
        <v>275150</v>
      </c>
      <c r="G1363" s="15" t="s">
        <v>333</v>
      </c>
      <c r="H1363" s="15">
        <v>1845.53</v>
      </c>
      <c r="I1363" s="30">
        <v>467</v>
      </c>
      <c r="J1363" s="30">
        <v>82.41</v>
      </c>
      <c r="K1363" s="15">
        <v>4.47</v>
      </c>
      <c r="L1363" s="15">
        <v>2</v>
      </c>
      <c r="M1363" s="15" t="str">
        <f t="shared" si="42"/>
        <v>comercial mexicana s.a.de c.v.</v>
      </c>
      <c r="N1363" s="15" t="str">
        <f t="shared" si="43"/>
        <v>390000COMERCIAL MEXICANA S.A.DE C.V.</v>
      </c>
    </row>
    <row r="1364" spans="1:14" x14ac:dyDescent="0.2">
      <c r="A1364" s="15">
        <v>30</v>
      </c>
      <c r="B1364" s="15" t="s">
        <v>329</v>
      </c>
      <c r="C1364" s="15">
        <v>5008</v>
      </c>
      <c r="D1364" s="15">
        <v>390000</v>
      </c>
      <c r="E1364" s="15" t="s">
        <v>414</v>
      </c>
      <c r="F1364" s="15">
        <v>275151</v>
      </c>
      <c r="G1364" s="15" t="s">
        <v>339</v>
      </c>
      <c r="H1364" s="15">
        <v>1845.53</v>
      </c>
      <c r="I1364" s="30">
        <v>467</v>
      </c>
      <c r="J1364" s="30">
        <v>82.41</v>
      </c>
      <c r="K1364" s="15">
        <v>4.47</v>
      </c>
      <c r="L1364" s="15">
        <v>2</v>
      </c>
      <c r="M1364" s="15" t="str">
        <f t="shared" si="42"/>
        <v>comercial mexicana s.a.de c.v.</v>
      </c>
      <c r="N1364" s="15" t="str">
        <f t="shared" si="43"/>
        <v>390000COMERCIAL MEXICANA S.A.DE C.V.</v>
      </c>
    </row>
    <row r="1365" spans="1:14" x14ac:dyDescent="0.2">
      <c r="A1365" s="15">
        <v>30</v>
      </c>
      <c r="B1365" s="15" t="s">
        <v>329</v>
      </c>
      <c r="C1365" s="15">
        <v>5008</v>
      </c>
      <c r="D1365" s="15">
        <v>390000</v>
      </c>
      <c r="E1365" s="15" t="s">
        <v>414</v>
      </c>
      <c r="F1365" s="15">
        <v>275151</v>
      </c>
      <c r="G1365" s="15" t="s">
        <v>333</v>
      </c>
      <c r="H1365" s="15">
        <v>1845.53</v>
      </c>
      <c r="I1365" s="30">
        <v>467</v>
      </c>
      <c r="J1365" s="30">
        <v>82.41</v>
      </c>
      <c r="K1365" s="15">
        <v>4.47</v>
      </c>
      <c r="L1365" s="15">
        <v>2</v>
      </c>
      <c r="M1365" s="15" t="str">
        <f t="shared" si="42"/>
        <v>comercial mexicana s.a.de c.v.</v>
      </c>
      <c r="N1365" s="15" t="str">
        <f t="shared" si="43"/>
        <v>390000COMERCIAL MEXICANA S.A.DE C.V.</v>
      </c>
    </row>
    <row r="1366" spans="1:14" x14ac:dyDescent="0.2">
      <c r="A1366" s="15">
        <v>30</v>
      </c>
      <c r="B1366" s="15" t="s">
        <v>329</v>
      </c>
      <c r="C1366" s="15">
        <v>5008</v>
      </c>
      <c r="D1366" s="15">
        <v>390000</v>
      </c>
      <c r="E1366" s="15" t="s">
        <v>414</v>
      </c>
      <c r="F1366" s="15">
        <v>275160</v>
      </c>
      <c r="G1366" s="15" t="s">
        <v>339</v>
      </c>
      <c r="H1366" s="15">
        <v>1845.53</v>
      </c>
      <c r="I1366" s="30">
        <v>467</v>
      </c>
      <c r="J1366" s="30">
        <v>82.41</v>
      </c>
      <c r="K1366" s="15">
        <v>4.47</v>
      </c>
      <c r="L1366" s="15">
        <v>2</v>
      </c>
      <c r="M1366" s="15" t="str">
        <f t="shared" si="42"/>
        <v>comercial mexicana s.a.de c.v.</v>
      </c>
      <c r="N1366" s="15" t="str">
        <f t="shared" si="43"/>
        <v>390000COMERCIAL MEXICANA S.A.DE C.V.</v>
      </c>
    </row>
    <row r="1367" spans="1:14" x14ac:dyDescent="0.2">
      <c r="A1367" s="15">
        <v>30</v>
      </c>
      <c r="B1367" s="15" t="s">
        <v>329</v>
      </c>
      <c r="C1367" s="15">
        <v>5008</v>
      </c>
      <c r="D1367" s="15">
        <v>390000</v>
      </c>
      <c r="E1367" s="15" t="s">
        <v>414</v>
      </c>
      <c r="F1367" s="15">
        <v>275160</v>
      </c>
      <c r="G1367" s="15" t="s">
        <v>333</v>
      </c>
      <c r="H1367" s="15">
        <v>1845.53</v>
      </c>
      <c r="I1367" s="30">
        <v>467</v>
      </c>
      <c r="J1367" s="30">
        <v>82.41</v>
      </c>
      <c r="K1367" s="15">
        <v>4.47</v>
      </c>
      <c r="L1367" s="15">
        <v>2</v>
      </c>
      <c r="M1367" s="15" t="str">
        <f t="shared" si="42"/>
        <v>comercial mexicana s.a.de c.v.</v>
      </c>
      <c r="N1367" s="15" t="str">
        <f t="shared" si="43"/>
        <v>390000COMERCIAL MEXICANA S.A.DE C.V.</v>
      </c>
    </row>
    <row r="1368" spans="1:14" x14ac:dyDescent="0.2">
      <c r="A1368" s="15">
        <v>30</v>
      </c>
      <c r="B1368" s="15" t="s">
        <v>329</v>
      </c>
      <c r="C1368" s="15">
        <v>5008</v>
      </c>
      <c r="D1368" s="15">
        <v>390000</v>
      </c>
      <c r="E1368" s="15" t="s">
        <v>414</v>
      </c>
      <c r="F1368" s="15">
        <v>275161</v>
      </c>
      <c r="G1368" s="15" t="s">
        <v>339</v>
      </c>
      <c r="H1368" s="15">
        <v>1845.53</v>
      </c>
      <c r="I1368" s="30">
        <v>467</v>
      </c>
      <c r="J1368" s="30">
        <v>82.41</v>
      </c>
      <c r="K1368" s="15">
        <v>4.47</v>
      </c>
      <c r="L1368" s="15">
        <v>2</v>
      </c>
      <c r="M1368" s="15" t="str">
        <f t="shared" si="42"/>
        <v>comercial mexicana s.a.de c.v.</v>
      </c>
      <c r="N1368" s="15" t="str">
        <f t="shared" si="43"/>
        <v>390000COMERCIAL MEXICANA S.A.DE C.V.</v>
      </c>
    </row>
    <row r="1369" spans="1:14" x14ac:dyDescent="0.2">
      <c r="A1369" s="15">
        <v>30</v>
      </c>
      <c r="B1369" s="15" t="s">
        <v>329</v>
      </c>
      <c r="C1369" s="15">
        <v>5008</v>
      </c>
      <c r="D1369" s="15">
        <v>390000</v>
      </c>
      <c r="E1369" s="15" t="s">
        <v>414</v>
      </c>
      <c r="F1369" s="15">
        <v>275161</v>
      </c>
      <c r="G1369" s="15" t="s">
        <v>333</v>
      </c>
      <c r="H1369" s="15">
        <v>1845.53</v>
      </c>
      <c r="I1369" s="30">
        <v>467</v>
      </c>
      <c r="J1369" s="30">
        <v>82.41</v>
      </c>
      <c r="K1369" s="15">
        <v>4.47</v>
      </c>
      <c r="L1369" s="15">
        <v>2</v>
      </c>
      <c r="M1369" s="15" t="str">
        <f t="shared" si="42"/>
        <v>comercial mexicana s.a.de c.v.</v>
      </c>
      <c r="N1369" s="15" t="str">
        <f t="shared" si="43"/>
        <v>390000COMERCIAL MEXICANA S.A.DE C.V.</v>
      </c>
    </row>
    <row r="1370" spans="1:14" x14ac:dyDescent="0.2">
      <c r="A1370" s="15">
        <v>30</v>
      </c>
      <c r="B1370" s="15" t="s">
        <v>329</v>
      </c>
      <c r="C1370" s="15">
        <v>5008</v>
      </c>
      <c r="D1370" s="15">
        <v>390000</v>
      </c>
      <c r="E1370" s="15" t="s">
        <v>414</v>
      </c>
      <c r="F1370" s="15">
        <v>275175</v>
      </c>
      <c r="G1370" s="15" t="s">
        <v>339</v>
      </c>
      <c r="H1370" s="15">
        <v>1845.53</v>
      </c>
      <c r="I1370" s="30">
        <v>467</v>
      </c>
      <c r="J1370" s="30">
        <v>82.41</v>
      </c>
      <c r="K1370" s="15">
        <v>4.47</v>
      </c>
      <c r="L1370" s="15">
        <v>2</v>
      </c>
      <c r="M1370" s="15" t="str">
        <f t="shared" si="42"/>
        <v>comercial mexicana s.a.de c.v.</v>
      </c>
      <c r="N1370" s="15" t="str">
        <f t="shared" si="43"/>
        <v>390000COMERCIAL MEXICANA S.A.DE C.V.</v>
      </c>
    </row>
    <row r="1371" spans="1:14" x14ac:dyDescent="0.2">
      <c r="A1371" s="15">
        <v>30</v>
      </c>
      <c r="B1371" s="15" t="s">
        <v>329</v>
      </c>
      <c r="C1371" s="15">
        <v>5008</v>
      </c>
      <c r="D1371" s="15">
        <v>390000</v>
      </c>
      <c r="E1371" s="15" t="s">
        <v>414</v>
      </c>
      <c r="F1371" s="15">
        <v>275175</v>
      </c>
      <c r="G1371" s="15" t="s">
        <v>333</v>
      </c>
      <c r="H1371" s="15">
        <v>1845.53</v>
      </c>
      <c r="I1371" s="30">
        <v>467</v>
      </c>
      <c r="J1371" s="30">
        <v>82.41</v>
      </c>
      <c r="K1371" s="15">
        <v>4.47</v>
      </c>
      <c r="L1371" s="15">
        <v>2</v>
      </c>
      <c r="M1371" s="15" t="str">
        <f t="shared" si="42"/>
        <v>comercial mexicana s.a.de c.v.</v>
      </c>
      <c r="N1371" s="15" t="str">
        <f t="shared" si="43"/>
        <v>390000COMERCIAL MEXICANA S.A.DE C.V.</v>
      </c>
    </row>
    <row r="1372" spans="1:14" x14ac:dyDescent="0.2">
      <c r="A1372" s="15">
        <v>30</v>
      </c>
      <c r="B1372" s="15" t="s">
        <v>329</v>
      </c>
      <c r="C1372" s="15">
        <v>5008</v>
      </c>
      <c r="D1372" s="15">
        <v>390000</v>
      </c>
      <c r="E1372" s="15" t="s">
        <v>414</v>
      </c>
      <c r="F1372" s="15">
        <v>275176</v>
      </c>
      <c r="G1372" s="15" t="s">
        <v>339</v>
      </c>
      <c r="H1372" s="15">
        <v>1845.53</v>
      </c>
      <c r="I1372" s="30">
        <v>467</v>
      </c>
      <c r="J1372" s="30">
        <v>82.41</v>
      </c>
      <c r="K1372" s="15">
        <v>4.47</v>
      </c>
      <c r="L1372" s="15">
        <v>2</v>
      </c>
      <c r="M1372" s="15" t="str">
        <f t="shared" si="42"/>
        <v>comercial mexicana s.a.de c.v.</v>
      </c>
      <c r="N1372" s="15" t="str">
        <f t="shared" si="43"/>
        <v>390000COMERCIAL MEXICANA S.A.DE C.V.</v>
      </c>
    </row>
    <row r="1373" spans="1:14" x14ac:dyDescent="0.2">
      <c r="A1373" s="15">
        <v>30</v>
      </c>
      <c r="B1373" s="15" t="s">
        <v>329</v>
      </c>
      <c r="C1373" s="15">
        <v>5008</v>
      </c>
      <c r="D1373" s="15">
        <v>390000</v>
      </c>
      <c r="E1373" s="15" t="s">
        <v>414</v>
      </c>
      <c r="F1373" s="15">
        <v>275176</v>
      </c>
      <c r="G1373" s="15" t="s">
        <v>333</v>
      </c>
      <c r="H1373" s="15">
        <v>1845.53</v>
      </c>
      <c r="I1373" s="30">
        <v>467</v>
      </c>
      <c r="J1373" s="30">
        <v>82.41</v>
      </c>
      <c r="K1373" s="15">
        <v>4.47</v>
      </c>
      <c r="L1373" s="15">
        <v>2</v>
      </c>
      <c r="M1373" s="15" t="str">
        <f t="shared" si="42"/>
        <v>comercial mexicana s.a.de c.v.</v>
      </c>
      <c r="N1373" s="15" t="str">
        <f t="shared" si="43"/>
        <v>390000COMERCIAL MEXICANA S.A.DE C.V.</v>
      </c>
    </row>
    <row r="1374" spans="1:14" x14ac:dyDescent="0.2">
      <c r="A1374" s="15">
        <v>30</v>
      </c>
      <c r="B1374" s="15" t="s">
        <v>329</v>
      </c>
      <c r="C1374" s="15">
        <v>5008</v>
      </c>
      <c r="D1374" s="15">
        <v>390000</v>
      </c>
      <c r="E1374" s="15" t="s">
        <v>414</v>
      </c>
      <c r="F1374" s="15">
        <v>275200</v>
      </c>
      <c r="G1374" s="15" t="s">
        <v>339</v>
      </c>
      <c r="H1374" s="15">
        <v>1845.53</v>
      </c>
      <c r="I1374" s="30">
        <v>467</v>
      </c>
      <c r="J1374" s="30">
        <v>82.41</v>
      </c>
      <c r="K1374" s="15">
        <v>4.47</v>
      </c>
      <c r="L1374" s="15">
        <v>2</v>
      </c>
      <c r="M1374" s="15" t="str">
        <f t="shared" si="42"/>
        <v>comercial mexicana s.a.de c.v.</v>
      </c>
      <c r="N1374" s="15" t="str">
        <f t="shared" si="43"/>
        <v>390000COMERCIAL MEXICANA S.A.DE C.V.</v>
      </c>
    </row>
    <row r="1375" spans="1:14" x14ac:dyDescent="0.2">
      <c r="A1375" s="15">
        <v>30</v>
      </c>
      <c r="B1375" s="15" t="s">
        <v>329</v>
      </c>
      <c r="C1375" s="15">
        <v>5008</v>
      </c>
      <c r="D1375" s="15">
        <v>390000</v>
      </c>
      <c r="E1375" s="15" t="s">
        <v>414</v>
      </c>
      <c r="F1375" s="15">
        <v>275200</v>
      </c>
      <c r="G1375" s="15" t="s">
        <v>333</v>
      </c>
      <c r="H1375" s="15">
        <v>1845.53</v>
      </c>
      <c r="I1375" s="30">
        <v>467</v>
      </c>
      <c r="J1375" s="30">
        <v>82.41</v>
      </c>
      <c r="K1375" s="15">
        <v>4.47</v>
      </c>
      <c r="L1375" s="15">
        <v>2</v>
      </c>
      <c r="M1375" s="15" t="str">
        <f t="shared" si="42"/>
        <v>comercial mexicana s.a.de c.v.</v>
      </c>
      <c r="N1375" s="15" t="str">
        <f t="shared" si="43"/>
        <v>390000COMERCIAL MEXICANA S.A.DE C.V.</v>
      </c>
    </row>
    <row r="1376" spans="1:14" x14ac:dyDescent="0.2">
      <c r="A1376" s="15">
        <v>30</v>
      </c>
      <c r="B1376" s="15" t="s">
        <v>329</v>
      </c>
      <c r="C1376" s="15">
        <v>5008</v>
      </c>
      <c r="D1376" s="15">
        <v>390000</v>
      </c>
      <c r="E1376" s="15" t="s">
        <v>414</v>
      </c>
      <c r="F1376" s="15">
        <v>275442</v>
      </c>
      <c r="G1376" s="15" t="s">
        <v>339</v>
      </c>
      <c r="H1376" s="15">
        <v>2291.5500000000002</v>
      </c>
      <c r="I1376" s="30">
        <v>467</v>
      </c>
      <c r="J1376" s="30">
        <v>82.41</v>
      </c>
      <c r="K1376" s="15">
        <v>3.6</v>
      </c>
      <c r="L1376" s="15">
        <v>2</v>
      </c>
      <c r="M1376" s="15" t="str">
        <f t="shared" si="42"/>
        <v>comercial mexicana s.a.de c.v.</v>
      </c>
      <c r="N1376" s="15" t="str">
        <f t="shared" si="43"/>
        <v>390000COMERCIAL MEXICANA S.A.DE C.V.</v>
      </c>
    </row>
    <row r="1377" spans="1:14" x14ac:dyDescent="0.2">
      <c r="A1377" s="15">
        <v>30</v>
      </c>
      <c r="B1377" s="15" t="s">
        <v>329</v>
      </c>
      <c r="C1377" s="15">
        <v>5008</v>
      </c>
      <c r="D1377" s="15">
        <v>390000</v>
      </c>
      <c r="E1377" s="15" t="s">
        <v>414</v>
      </c>
      <c r="F1377" s="15">
        <v>275442</v>
      </c>
      <c r="G1377" s="15" t="s">
        <v>333</v>
      </c>
      <c r="H1377" s="15">
        <v>2291.5500000000002</v>
      </c>
      <c r="I1377" s="30">
        <v>467</v>
      </c>
      <c r="J1377" s="30">
        <v>82.41</v>
      </c>
      <c r="K1377" s="15">
        <v>3.6</v>
      </c>
      <c r="L1377" s="15">
        <v>2</v>
      </c>
      <c r="M1377" s="15" t="str">
        <f t="shared" si="42"/>
        <v>comercial mexicana s.a.de c.v.</v>
      </c>
      <c r="N1377" s="15" t="str">
        <f t="shared" si="43"/>
        <v>390000COMERCIAL MEXICANA S.A.DE C.V.</v>
      </c>
    </row>
    <row r="1378" spans="1:14" x14ac:dyDescent="0.2">
      <c r="A1378" s="15">
        <v>30</v>
      </c>
      <c r="B1378" s="15" t="s">
        <v>329</v>
      </c>
      <c r="C1378" s="15">
        <v>5008</v>
      </c>
      <c r="D1378" s="15">
        <v>390000</v>
      </c>
      <c r="E1378" s="15" t="s">
        <v>414</v>
      </c>
      <c r="F1378" s="15">
        <v>275443</v>
      </c>
      <c r="G1378" s="15" t="s">
        <v>339</v>
      </c>
      <c r="H1378" s="15">
        <v>2291.5500000000002</v>
      </c>
      <c r="I1378" s="30">
        <v>467</v>
      </c>
      <c r="J1378" s="30">
        <v>82.41</v>
      </c>
      <c r="K1378" s="15">
        <v>3.6</v>
      </c>
      <c r="L1378" s="15">
        <v>2</v>
      </c>
      <c r="M1378" s="15" t="str">
        <f t="shared" si="42"/>
        <v>comercial mexicana s.a.de c.v.</v>
      </c>
      <c r="N1378" s="15" t="str">
        <f t="shared" si="43"/>
        <v>390000COMERCIAL MEXICANA S.A.DE C.V.</v>
      </c>
    </row>
    <row r="1379" spans="1:14" x14ac:dyDescent="0.2">
      <c r="A1379" s="15">
        <v>30</v>
      </c>
      <c r="B1379" s="15" t="s">
        <v>329</v>
      </c>
      <c r="C1379" s="15">
        <v>5008</v>
      </c>
      <c r="D1379" s="15">
        <v>390000</v>
      </c>
      <c r="E1379" s="15" t="s">
        <v>414</v>
      </c>
      <c r="F1379" s="15">
        <v>275443</v>
      </c>
      <c r="G1379" s="15" t="s">
        <v>333</v>
      </c>
      <c r="H1379" s="15">
        <v>2291.5500000000002</v>
      </c>
      <c r="I1379" s="30">
        <v>467</v>
      </c>
      <c r="J1379" s="30">
        <v>82.41</v>
      </c>
      <c r="K1379" s="15">
        <v>3.6</v>
      </c>
      <c r="L1379" s="15">
        <v>2</v>
      </c>
      <c r="M1379" s="15" t="str">
        <f t="shared" si="42"/>
        <v>comercial mexicana s.a.de c.v.</v>
      </c>
      <c r="N1379" s="15" t="str">
        <f t="shared" si="43"/>
        <v>390000COMERCIAL MEXICANA S.A.DE C.V.</v>
      </c>
    </row>
    <row r="1380" spans="1:14" x14ac:dyDescent="0.2">
      <c r="A1380" s="15">
        <v>30</v>
      </c>
      <c r="B1380" s="15" t="s">
        <v>329</v>
      </c>
      <c r="C1380" s="15">
        <v>5008</v>
      </c>
      <c r="D1380" s="15">
        <v>390000</v>
      </c>
      <c r="E1380" s="15" t="s">
        <v>414</v>
      </c>
      <c r="F1380" s="15">
        <v>275817</v>
      </c>
      <c r="G1380" s="15" t="s">
        <v>339</v>
      </c>
      <c r="H1380" s="15">
        <v>1754.5</v>
      </c>
      <c r="I1380" s="30">
        <v>467</v>
      </c>
      <c r="J1380" s="30">
        <v>82.41</v>
      </c>
      <c r="K1380" s="15">
        <v>4.7</v>
      </c>
      <c r="L1380" s="15">
        <v>2</v>
      </c>
      <c r="M1380" s="15" t="str">
        <f t="shared" si="42"/>
        <v>comercial mexicana s.a.de c.v.</v>
      </c>
      <c r="N1380" s="15" t="str">
        <f t="shared" si="43"/>
        <v>390000COMERCIAL MEXICANA S.A.DE C.V.</v>
      </c>
    </row>
    <row r="1381" spans="1:14" x14ac:dyDescent="0.2">
      <c r="A1381" s="15">
        <v>30</v>
      </c>
      <c r="B1381" s="15" t="s">
        <v>329</v>
      </c>
      <c r="C1381" s="15">
        <v>5008</v>
      </c>
      <c r="D1381" s="15">
        <v>390000</v>
      </c>
      <c r="E1381" s="15" t="s">
        <v>414</v>
      </c>
      <c r="F1381" s="15">
        <v>275834</v>
      </c>
      <c r="G1381" s="15" t="s">
        <v>339</v>
      </c>
      <c r="H1381" s="15">
        <v>1754.5</v>
      </c>
      <c r="I1381" s="30">
        <v>467</v>
      </c>
      <c r="J1381" s="30">
        <v>82.41</v>
      </c>
      <c r="K1381" s="15">
        <v>4.7</v>
      </c>
      <c r="L1381" s="15">
        <v>2</v>
      </c>
      <c r="M1381" s="15" t="str">
        <f t="shared" si="42"/>
        <v>comercial mexicana s.a.de c.v.</v>
      </c>
      <c r="N1381" s="15" t="str">
        <f t="shared" si="43"/>
        <v>390000COMERCIAL MEXICANA S.A.DE C.V.</v>
      </c>
    </row>
    <row r="1382" spans="1:14" x14ac:dyDescent="0.2">
      <c r="A1382" s="15">
        <v>30</v>
      </c>
      <c r="B1382" s="15" t="s">
        <v>329</v>
      </c>
      <c r="C1382" s="15">
        <v>5008</v>
      </c>
      <c r="D1382" s="15">
        <v>390000</v>
      </c>
      <c r="E1382" s="15" t="s">
        <v>414</v>
      </c>
      <c r="F1382" s="15">
        <v>275855</v>
      </c>
      <c r="G1382" s="15" t="s">
        <v>339</v>
      </c>
      <c r="H1382" s="15">
        <v>1754.5</v>
      </c>
      <c r="I1382" s="30">
        <v>467</v>
      </c>
      <c r="J1382" s="30">
        <v>82.41</v>
      </c>
      <c r="K1382" s="15">
        <v>4.7</v>
      </c>
      <c r="L1382" s="15">
        <v>2</v>
      </c>
      <c r="M1382" s="15" t="str">
        <f t="shared" si="42"/>
        <v>comercial mexicana s.a.de c.v.</v>
      </c>
      <c r="N1382" s="15" t="str">
        <f t="shared" si="43"/>
        <v>390000COMERCIAL MEXICANA S.A.DE C.V.</v>
      </c>
    </row>
    <row r="1383" spans="1:14" x14ac:dyDescent="0.2">
      <c r="A1383" s="15">
        <v>30</v>
      </c>
      <c r="B1383" s="15" t="s">
        <v>329</v>
      </c>
      <c r="C1383" s="15">
        <v>5008</v>
      </c>
      <c r="D1383" s="15">
        <v>388000</v>
      </c>
      <c r="E1383" s="15" t="s">
        <v>409</v>
      </c>
      <c r="F1383" s="15">
        <v>275172</v>
      </c>
      <c r="G1383" s="15" t="s">
        <v>333</v>
      </c>
      <c r="H1383" s="15">
        <v>10633.15</v>
      </c>
      <c r="I1383" s="30">
        <v>470.34</v>
      </c>
      <c r="J1383" s="30">
        <v>83</v>
      </c>
      <c r="K1383" s="15">
        <v>0.78</v>
      </c>
      <c r="L1383" s="15">
        <v>2</v>
      </c>
      <c r="M1383" s="15" t="str">
        <f t="shared" si="42"/>
        <v>grandes superficies de mexico</v>
      </c>
      <c r="N1383" s="15" t="str">
        <f t="shared" si="43"/>
        <v>388000GRANDES SUPERFICIES DE MEXICO</v>
      </c>
    </row>
    <row r="1384" spans="1:14" x14ac:dyDescent="0.2">
      <c r="A1384" s="15">
        <v>30</v>
      </c>
      <c r="B1384" s="15" t="s">
        <v>329</v>
      </c>
      <c r="C1384" s="15">
        <v>5008</v>
      </c>
      <c r="D1384" s="15">
        <v>388000</v>
      </c>
      <c r="E1384" s="15" t="s">
        <v>409</v>
      </c>
      <c r="F1384" s="15">
        <v>277750</v>
      </c>
      <c r="G1384" s="15" t="s">
        <v>333</v>
      </c>
      <c r="H1384" s="15">
        <v>3447.79</v>
      </c>
      <c r="I1384" s="30">
        <v>470.34</v>
      </c>
      <c r="J1384" s="30">
        <v>158.44999999999999</v>
      </c>
      <c r="K1384" s="15">
        <v>4.5999999999999996</v>
      </c>
      <c r="L1384" s="15">
        <v>2</v>
      </c>
      <c r="M1384" s="15" t="str">
        <f t="shared" si="42"/>
        <v>grandes superficies de mexico</v>
      </c>
      <c r="N1384" s="15" t="str">
        <f t="shared" si="43"/>
        <v>388000GRANDES SUPERFICIES DE MEXICO</v>
      </c>
    </row>
    <row r="1385" spans="1:14" x14ac:dyDescent="0.2">
      <c r="A1385" s="15">
        <v>30</v>
      </c>
      <c r="B1385" s="15" t="s">
        <v>329</v>
      </c>
      <c r="C1385" s="15">
        <v>5008</v>
      </c>
      <c r="D1385" s="15">
        <v>388000</v>
      </c>
      <c r="E1385" s="15" t="s">
        <v>409</v>
      </c>
      <c r="F1385" s="15">
        <v>275721</v>
      </c>
      <c r="G1385" s="15" t="s">
        <v>117</v>
      </c>
      <c r="H1385" s="15">
        <v>15177.59</v>
      </c>
      <c r="I1385" s="30">
        <v>471.24</v>
      </c>
      <c r="J1385" s="30">
        <v>83.16</v>
      </c>
      <c r="K1385" s="15">
        <v>0.55000000000000004</v>
      </c>
      <c r="L1385" s="15">
        <v>1</v>
      </c>
      <c r="M1385" s="15" t="str">
        <f t="shared" si="42"/>
        <v>grandes superficies de mexico</v>
      </c>
      <c r="N1385" s="15" t="str">
        <f t="shared" si="43"/>
        <v>388000GRANDES SUPERFICIES DE MEXICO</v>
      </c>
    </row>
    <row r="1386" spans="1:14" x14ac:dyDescent="0.2">
      <c r="A1386" s="15">
        <v>30</v>
      </c>
      <c r="B1386" s="15" t="s">
        <v>329</v>
      </c>
      <c r="C1386" s="15">
        <v>5008</v>
      </c>
      <c r="D1386" s="15">
        <v>388000</v>
      </c>
      <c r="E1386" s="15" t="s">
        <v>409</v>
      </c>
      <c r="F1386" s="15">
        <v>277751</v>
      </c>
      <c r="G1386" s="15" t="s">
        <v>117</v>
      </c>
      <c r="H1386" s="15">
        <v>3344.22</v>
      </c>
      <c r="I1386" s="30">
        <v>471.24</v>
      </c>
      <c r="J1386" s="30">
        <v>158.76</v>
      </c>
      <c r="K1386" s="15">
        <v>4.75</v>
      </c>
      <c r="L1386" s="15">
        <v>1</v>
      </c>
      <c r="M1386" s="15" t="str">
        <f t="shared" si="42"/>
        <v>grandes superficies de mexico</v>
      </c>
      <c r="N1386" s="15" t="str">
        <f t="shared" si="43"/>
        <v>388000GRANDES SUPERFICIES DE MEXICO</v>
      </c>
    </row>
    <row r="1387" spans="1:14" x14ac:dyDescent="0.2">
      <c r="A1387" s="15">
        <v>30</v>
      </c>
      <c r="B1387" s="15" t="s">
        <v>329</v>
      </c>
      <c r="C1387" s="15">
        <v>5008</v>
      </c>
      <c r="D1387" s="15">
        <v>390000</v>
      </c>
      <c r="E1387" s="15" t="s">
        <v>414</v>
      </c>
      <c r="F1387" s="15">
        <v>274685</v>
      </c>
      <c r="G1387" s="15" t="s">
        <v>117</v>
      </c>
      <c r="H1387" s="15">
        <v>20033.16</v>
      </c>
      <c r="I1387" s="30">
        <v>474.91</v>
      </c>
      <c r="J1387" s="30">
        <v>83.81</v>
      </c>
      <c r="K1387" s="15">
        <v>0.42</v>
      </c>
      <c r="L1387" s="15">
        <v>1</v>
      </c>
      <c r="M1387" s="15" t="str">
        <f t="shared" si="42"/>
        <v>comercial mexicana s.a.de c.v.</v>
      </c>
      <c r="N1387" s="15" t="str">
        <f t="shared" si="43"/>
        <v>390000COMERCIAL MEXICANA S.A.DE C.V.</v>
      </c>
    </row>
    <row r="1388" spans="1:14" x14ac:dyDescent="0.2">
      <c r="A1388" s="15">
        <v>30</v>
      </c>
      <c r="B1388" s="15" t="s">
        <v>329</v>
      </c>
      <c r="C1388" s="15">
        <v>5008</v>
      </c>
      <c r="D1388" s="15">
        <v>390000</v>
      </c>
      <c r="E1388" s="15" t="s">
        <v>414</v>
      </c>
      <c r="F1388" s="15">
        <v>274796</v>
      </c>
      <c r="G1388" s="15" t="s">
        <v>117</v>
      </c>
      <c r="H1388" s="15">
        <v>1233.3900000000001</v>
      </c>
      <c r="I1388" s="30">
        <v>474.91</v>
      </c>
      <c r="J1388" s="30">
        <v>83.81</v>
      </c>
      <c r="K1388" s="15">
        <v>6.8</v>
      </c>
      <c r="L1388" s="15">
        <v>1</v>
      </c>
      <c r="M1388" s="15" t="str">
        <f t="shared" si="42"/>
        <v>comercial mexicana s.a.de c.v.</v>
      </c>
      <c r="N1388" s="15" t="str">
        <f t="shared" si="43"/>
        <v>390000COMERCIAL MEXICANA S.A.DE C.V.</v>
      </c>
    </row>
    <row r="1389" spans="1:14" x14ac:dyDescent="0.2">
      <c r="A1389" s="15">
        <v>30</v>
      </c>
      <c r="B1389" s="15" t="s">
        <v>329</v>
      </c>
      <c r="C1389" s="15">
        <v>5008</v>
      </c>
      <c r="D1389" s="15">
        <v>390000</v>
      </c>
      <c r="E1389" s="15" t="s">
        <v>414</v>
      </c>
      <c r="F1389" s="15">
        <v>274832</v>
      </c>
      <c r="G1389" s="15" t="s">
        <v>117</v>
      </c>
      <c r="H1389" s="15">
        <v>1845.53</v>
      </c>
      <c r="I1389" s="30">
        <v>474.91</v>
      </c>
      <c r="J1389" s="30">
        <v>83.81</v>
      </c>
      <c r="K1389" s="15">
        <v>4.54</v>
      </c>
      <c r="L1389" s="15">
        <v>1</v>
      </c>
      <c r="M1389" s="15" t="str">
        <f t="shared" si="42"/>
        <v>comercial mexicana s.a.de c.v.</v>
      </c>
      <c r="N1389" s="15" t="str">
        <f t="shared" si="43"/>
        <v>390000COMERCIAL MEXICANA S.A.DE C.V.</v>
      </c>
    </row>
    <row r="1390" spans="1:14" x14ac:dyDescent="0.2">
      <c r="A1390" s="15">
        <v>30</v>
      </c>
      <c r="B1390" s="15" t="s">
        <v>329</v>
      </c>
      <c r="C1390" s="15">
        <v>5008</v>
      </c>
      <c r="D1390" s="15">
        <v>390000</v>
      </c>
      <c r="E1390" s="15" t="s">
        <v>414</v>
      </c>
      <c r="F1390" s="15">
        <v>274833</v>
      </c>
      <c r="G1390" s="15" t="s">
        <v>117</v>
      </c>
      <c r="H1390" s="15">
        <v>1233.3900000000001</v>
      </c>
      <c r="I1390" s="30">
        <v>474.91</v>
      </c>
      <c r="J1390" s="30">
        <v>83.81</v>
      </c>
      <c r="K1390" s="15">
        <v>6.8</v>
      </c>
      <c r="L1390" s="15">
        <v>1</v>
      </c>
      <c r="M1390" s="15" t="str">
        <f t="shared" si="42"/>
        <v>comercial mexicana s.a.de c.v.</v>
      </c>
      <c r="N1390" s="15" t="str">
        <f t="shared" si="43"/>
        <v>390000COMERCIAL MEXICANA S.A.DE C.V.</v>
      </c>
    </row>
    <row r="1391" spans="1:14" x14ac:dyDescent="0.2">
      <c r="A1391" s="15">
        <v>30</v>
      </c>
      <c r="B1391" s="15" t="s">
        <v>329</v>
      </c>
      <c r="C1391" s="15">
        <v>5008</v>
      </c>
      <c r="D1391" s="15">
        <v>390000</v>
      </c>
      <c r="E1391" s="15" t="s">
        <v>414</v>
      </c>
      <c r="F1391" s="15">
        <v>274834</v>
      </c>
      <c r="G1391" s="15" t="s">
        <v>117</v>
      </c>
      <c r="H1391" s="15">
        <v>1845.53</v>
      </c>
      <c r="I1391" s="30">
        <v>474.91</v>
      </c>
      <c r="J1391" s="30">
        <v>83.81</v>
      </c>
      <c r="K1391" s="15">
        <v>4.54</v>
      </c>
      <c r="L1391" s="15">
        <v>1</v>
      </c>
      <c r="M1391" s="15" t="str">
        <f t="shared" si="42"/>
        <v>comercial mexicana s.a.de c.v.</v>
      </c>
      <c r="N1391" s="15" t="str">
        <f t="shared" si="43"/>
        <v>390000COMERCIAL MEXICANA S.A.DE C.V.</v>
      </c>
    </row>
    <row r="1392" spans="1:14" x14ac:dyDescent="0.2">
      <c r="A1392" s="15">
        <v>30</v>
      </c>
      <c r="B1392" s="15" t="s">
        <v>329</v>
      </c>
      <c r="C1392" s="15">
        <v>5008</v>
      </c>
      <c r="D1392" s="15">
        <v>390000</v>
      </c>
      <c r="E1392" s="15" t="s">
        <v>414</v>
      </c>
      <c r="F1392" s="15">
        <v>274847</v>
      </c>
      <c r="G1392" s="15" t="s">
        <v>117</v>
      </c>
      <c r="H1392" s="15">
        <v>1845.53</v>
      </c>
      <c r="I1392" s="30">
        <v>474.91</v>
      </c>
      <c r="J1392" s="30">
        <v>83.81</v>
      </c>
      <c r="K1392" s="15">
        <v>4.54</v>
      </c>
      <c r="L1392" s="15">
        <v>1</v>
      </c>
      <c r="M1392" s="15" t="str">
        <f t="shared" si="42"/>
        <v>comercial mexicana s.a.de c.v.</v>
      </c>
      <c r="N1392" s="15" t="str">
        <f t="shared" si="43"/>
        <v>390000COMERCIAL MEXICANA S.A.DE C.V.</v>
      </c>
    </row>
    <row r="1393" spans="1:14" x14ac:dyDescent="0.2">
      <c r="A1393" s="15">
        <v>30</v>
      </c>
      <c r="B1393" s="15" t="s">
        <v>329</v>
      </c>
      <c r="C1393" s="15">
        <v>5008</v>
      </c>
      <c r="D1393" s="15">
        <v>390000</v>
      </c>
      <c r="E1393" s="15" t="s">
        <v>414</v>
      </c>
      <c r="F1393" s="15">
        <v>274848</v>
      </c>
      <c r="G1393" s="15" t="s">
        <v>117</v>
      </c>
      <c r="H1393" s="15">
        <v>1845.53</v>
      </c>
      <c r="I1393" s="30">
        <v>474.91</v>
      </c>
      <c r="J1393" s="30">
        <v>83.81</v>
      </c>
      <c r="K1393" s="15">
        <v>4.54</v>
      </c>
      <c r="L1393" s="15">
        <v>1</v>
      </c>
      <c r="M1393" s="15" t="str">
        <f t="shared" si="42"/>
        <v>comercial mexicana s.a.de c.v.</v>
      </c>
      <c r="N1393" s="15" t="str">
        <f t="shared" si="43"/>
        <v>390000COMERCIAL MEXICANA S.A.DE C.V.</v>
      </c>
    </row>
    <row r="1394" spans="1:14" x14ac:dyDescent="0.2">
      <c r="A1394" s="15">
        <v>30</v>
      </c>
      <c r="B1394" s="15" t="s">
        <v>329</v>
      </c>
      <c r="C1394" s="15">
        <v>5008</v>
      </c>
      <c r="D1394" s="15">
        <v>390000</v>
      </c>
      <c r="E1394" s="15" t="s">
        <v>414</v>
      </c>
      <c r="F1394" s="15">
        <v>274859</v>
      </c>
      <c r="G1394" s="15" t="s">
        <v>117</v>
      </c>
      <c r="H1394" s="15">
        <v>1845.53</v>
      </c>
      <c r="I1394" s="30">
        <v>474.91</v>
      </c>
      <c r="J1394" s="30">
        <v>83.81</v>
      </c>
      <c r="K1394" s="15">
        <v>4.54</v>
      </c>
      <c r="L1394" s="15">
        <v>1</v>
      </c>
      <c r="M1394" s="15" t="str">
        <f t="shared" si="42"/>
        <v>comercial mexicana s.a.de c.v.</v>
      </c>
      <c r="N1394" s="15" t="str">
        <f t="shared" si="43"/>
        <v>390000COMERCIAL MEXICANA S.A.DE C.V.</v>
      </c>
    </row>
    <row r="1395" spans="1:14" x14ac:dyDescent="0.2">
      <c r="A1395" s="15">
        <v>30</v>
      </c>
      <c r="B1395" s="15" t="s">
        <v>329</v>
      </c>
      <c r="C1395" s="15">
        <v>5008</v>
      </c>
      <c r="D1395" s="15">
        <v>390000</v>
      </c>
      <c r="E1395" s="15" t="s">
        <v>414</v>
      </c>
      <c r="F1395" s="15">
        <v>274860</v>
      </c>
      <c r="G1395" s="15" t="s">
        <v>117</v>
      </c>
      <c r="H1395" s="15">
        <v>1845.53</v>
      </c>
      <c r="I1395" s="30">
        <v>474.91</v>
      </c>
      <c r="J1395" s="30">
        <v>83.81</v>
      </c>
      <c r="K1395" s="15">
        <v>4.54</v>
      </c>
      <c r="L1395" s="15">
        <v>1</v>
      </c>
      <c r="M1395" s="15" t="str">
        <f t="shared" si="42"/>
        <v>comercial mexicana s.a.de c.v.</v>
      </c>
      <c r="N1395" s="15" t="str">
        <f t="shared" si="43"/>
        <v>390000COMERCIAL MEXICANA S.A.DE C.V.</v>
      </c>
    </row>
    <row r="1396" spans="1:14" x14ac:dyDescent="0.2">
      <c r="A1396" s="15">
        <v>30</v>
      </c>
      <c r="B1396" s="15" t="s">
        <v>329</v>
      </c>
      <c r="C1396" s="15">
        <v>5008</v>
      </c>
      <c r="D1396" s="15">
        <v>390000</v>
      </c>
      <c r="E1396" s="15" t="s">
        <v>414</v>
      </c>
      <c r="F1396" s="15">
        <v>274861</v>
      </c>
      <c r="G1396" s="15" t="s">
        <v>117</v>
      </c>
      <c r="H1396" s="15">
        <v>1233.3900000000001</v>
      </c>
      <c r="I1396" s="30">
        <v>474.91</v>
      </c>
      <c r="J1396" s="30">
        <v>83.81</v>
      </c>
      <c r="K1396" s="15">
        <v>6.8</v>
      </c>
      <c r="L1396" s="15">
        <v>1</v>
      </c>
      <c r="M1396" s="15" t="str">
        <f t="shared" si="42"/>
        <v>comercial mexicana s.a.de c.v.</v>
      </c>
      <c r="N1396" s="15" t="str">
        <f t="shared" si="43"/>
        <v>390000COMERCIAL MEXICANA S.A.DE C.V.</v>
      </c>
    </row>
    <row r="1397" spans="1:14" x14ac:dyDescent="0.2">
      <c r="A1397" s="15">
        <v>30</v>
      </c>
      <c r="B1397" s="15" t="s">
        <v>329</v>
      </c>
      <c r="C1397" s="15">
        <v>5008</v>
      </c>
      <c r="D1397" s="15">
        <v>390000</v>
      </c>
      <c r="E1397" s="15" t="s">
        <v>414</v>
      </c>
      <c r="F1397" s="15">
        <v>274862</v>
      </c>
      <c r="G1397" s="15" t="s">
        <v>117</v>
      </c>
      <c r="H1397" s="15">
        <v>1845.53</v>
      </c>
      <c r="I1397" s="30">
        <v>474.91</v>
      </c>
      <c r="J1397" s="30">
        <v>83.81</v>
      </c>
      <c r="K1397" s="15">
        <v>4.54</v>
      </c>
      <c r="L1397" s="15">
        <v>1</v>
      </c>
      <c r="M1397" s="15" t="str">
        <f t="shared" si="42"/>
        <v>comercial mexicana s.a.de c.v.</v>
      </c>
      <c r="N1397" s="15" t="str">
        <f t="shared" si="43"/>
        <v>390000COMERCIAL MEXICANA S.A.DE C.V.</v>
      </c>
    </row>
    <row r="1398" spans="1:14" x14ac:dyDescent="0.2">
      <c r="A1398" s="15">
        <v>30</v>
      </c>
      <c r="B1398" s="15" t="s">
        <v>329</v>
      </c>
      <c r="C1398" s="15">
        <v>5008</v>
      </c>
      <c r="D1398" s="15">
        <v>390000</v>
      </c>
      <c r="E1398" s="15" t="s">
        <v>414</v>
      </c>
      <c r="F1398" s="15">
        <v>274873</v>
      </c>
      <c r="G1398" s="15" t="s">
        <v>117</v>
      </c>
      <c r="H1398" s="15">
        <v>1845.53</v>
      </c>
      <c r="I1398" s="30">
        <v>474.91</v>
      </c>
      <c r="J1398" s="30">
        <v>83.81</v>
      </c>
      <c r="K1398" s="15">
        <v>4.54</v>
      </c>
      <c r="L1398" s="15">
        <v>1</v>
      </c>
      <c r="M1398" s="15" t="str">
        <f t="shared" si="42"/>
        <v>comercial mexicana s.a.de c.v.</v>
      </c>
      <c r="N1398" s="15" t="str">
        <f t="shared" si="43"/>
        <v>390000COMERCIAL MEXICANA S.A.DE C.V.</v>
      </c>
    </row>
    <row r="1399" spans="1:14" x14ac:dyDescent="0.2">
      <c r="A1399" s="15">
        <v>30</v>
      </c>
      <c r="B1399" s="15" t="s">
        <v>329</v>
      </c>
      <c r="C1399" s="15">
        <v>5008</v>
      </c>
      <c r="D1399" s="15">
        <v>390000</v>
      </c>
      <c r="E1399" s="15" t="s">
        <v>414</v>
      </c>
      <c r="F1399" s="15">
        <v>274874</v>
      </c>
      <c r="G1399" s="15" t="s">
        <v>117</v>
      </c>
      <c r="H1399" s="15">
        <v>2189.15</v>
      </c>
      <c r="I1399" s="30">
        <v>474.91</v>
      </c>
      <c r="J1399" s="30">
        <v>83.81</v>
      </c>
      <c r="K1399" s="15">
        <v>3.83</v>
      </c>
      <c r="L1399" s="15">
        <v>1</v>
      </c>
      <c r="M1399" s="15" t="str">
        <f t="shared" si="42"/>
        <v>comercial mexicana s.a.de c.v.</v>
      </c>
      <c r="N1399" s="15" t="str">
        <f t="shared" si="43"/>
        <v>390000COMERCIAL MEXICANA S.A.DE C.V.</v>
      </c>
    </row>
    <row r="1400" spans="1:14" x14ac:dyDescent="0.2">
      <c r="A1400" s="15">
        <v>30</v>
      </c>
      <c r="B1400" s="15" t="s">
        <v>329</v>
      </c>
      <c r="C1400" s="15">
        <v>5008</v>
      </c>
      <c r="D1400" s="15">
        <v>390000</v>
      </c>
      <c r="E1400" s="15" t="s">
        <v>414</v>
      </c>
      <c r="F1400" s="15">
        <v>274875</v>
      </c>
      <c r="G1400" s="15" t="s">
        <v>117</v>
      </c>
      <c r="H1400" s="15">
        <v>1845.53</v>
      </c>
      <c r="I1400" s="30">
        <v>474.91</v>
      </c>
      <c r="J1400" s="30">
        <v>83.81</v>
      </c>
      <c r="K1400" s="15">
        <v>4.54</v>
      </c>
      <c r="L1400" s="15">
        <v>1</v>
      </c>
      <c r="M1400" s="15" t="str">
        <f t="shared" si="42"/>
        <v>comercial mexicana s.a.de c.v.</v>
      </c>
      <c r="N1400" s="15" t="str">
        <f t="shared" si="43"/>
        <v>390000COMERCIAL MEXICANA S.A.DE C.V.</v>
      </c>
    </row>
    <row r="1401" spans="1:14" x14ac:dyDescent="0.2">
      <c r="A1401" s="15">
        <v>30</v>
      </c>
      <c r="B1401" s="15" t="s">
        <v>329</v>
      </c>
      <c r="C1401" s="15">
        <v>5008</v>
      </c>
      <c r="D1401" s="15">
        <v>390000</v>
      </c>
      <c r="E1401" s="15" t="s">
        <v>414</v>
      </c>
      <c r="F1401" s="15">
        <v>274886</v>
      </c>
      <c r="G1401" s="15" t="s">
        <v>117</v>
      </c>
      <c r="H1401" s="15">
        <v>2189.15</v>
      </c>
      <c r="I1401" s="30">
        <v>474.91</v>
      </c>
      <c r="J1401" s="30">
        <v>83.81</v>
      </c>
      <c r="K1401" s="15">
        <v>3.83</v>
      </c>
      <c r="L1401" s="15">
        <v>1</v>
      </c>
      <c r="M1401" s="15" t="str">
        <f t="shared" si="42"/>
        <v>comercial mexicana s.a.de c.v.</v>
      </c>
      <c r="N1401" s="15" t="str">
        <f t="shared" si="43"/>
        <v>390000COMERCIAL MEXICANA S.A.DE C.V.</v>
      </c>
    </row>
    <row r="1402" spans="1:14" x14ac:dyDescent="0.2">
      <c r="A1402" s="15">
        <v>30</v>
      </c>
      <c r="B1402" s="15" t="s">
        <v>329</v>
      </c>
      <c r="C1402" s="15">
        <v>5008</v>
      </c>
      <c r="D1402" s="15">
        <v>390000</v>
      </c>
      <c r="E1402" s="15" t="s">
        <v>414</v>
      </c>
      <c r="F1402" s="15">
        <v>274887</v>
      </c>
      <c r="G1402" s="15" t="s">
        <v>117</v>
      </c>
      <c r="H1402" s="15">
        <v>1233.3900000000001</v>
      </c>
      <c r="I1402" s="30">
        <v>474.91</v>
      </c>
      <c r="J1402" s="30">
        <v>83.81</v>
      </c>
      <c r="K1402" s="15">
        <v>6.8</v>
      </c>
      <c r="L1402" s="15">
        <v>1</v>
      </c>
      <c r="M1402" s="15" t="str">
        <f t="shared" si="42"/>
        <v>comercial mexicana s.a.de c.v.</v>
      </c>
      <c r="N1402" s="15" t="str">
        <f t="shared" si="43"/>
        <v>390000COMERCIAL MEXICANA S.A.DE C.V.</v>
      </c>
    </row>
    <row r="1403" spans="1:14" x14ac:dyDescent="0.2">
      <c r="A1403" s="15">
        <v>30</v>
      </c>
      <c r="B1403" s="15" t="s">
        <v>329</v>
      </c>
      <c r="C1403" s="15">
        <v>5008</v>
      </c>
      <c r="D1403" s="15">
        <v>390000</v>
      </c>
      <c r="E1403" s="15" t="s">
        <v>414</v>
      </c>
      <c r="F1403" s="15">
        <v>274917</v>
      </c>
      <c r="G1403" s="15" t="s">
        <v>117</v>
      </c>
      <c r="H1403" s="15">
        <v>1845.53</v>
      </c>
      <c r="I1403" s="30">
        <v>474.91</v>
      </c>
      <c r="J1403" s="30">
        <v>83.81</v>
      </c>
      <c r="K1403" s="15">
        <v>4.54</v>
      </c>
      <c r="L1403" s="15">
        <v>1</v>
      </c>
      <c r="M1403" s="15" t="str">
        <f t="shared" si="42"/>
        <v>comercial mexicana s.a.de c.v.</v>
      </c>
      <c r="N1403" s="15" t="str">
        <f t="shared" si="43"/>
        <v>390000COMERCIAL MEXICANA S.A.DE C.V.</v>
      </c>
    </row>
    <row r="1404" spans="1:14" x14ac:dyDescent="0.2">
      <c r="A1404" s="15">
        <v>30</v>
      </c>
      <c r="B1404" s="15" t="s">
        <v>329</v>
      </c>
      <c r="C1404" s="15">
        <v>5008</v>
      </c>
      <c r="D1404" s="15">
        <v>390000</v>
      </c>
      <c r="E1404" s="15" t="s">
        <v>414</v>
      </c>
      <c r="F1404" s="15">
        <v>274918</v>
      </c>
      <c r="G1404" s="15" t="s">
        <v>117</v>
      </c>
      <c r="H1404" s="15">
        <v>1845.53</v>
      </c>
      <c r="I1404" s="30">
        <v>474.91</v>
      </c>
      <c r="J1404" s="30">
        <v>83.81</v>
      </c>
      <c r="K1404" s="15">
        <v>4.54</v>
      </c>
      <c r="L1404" s="15">
        <v>1</v>
      </c>
      <c r="M1404" s="15" t="str">
        <f t="shared" si="42"/>
        <v>comercial mexicana s.a.de c.v.</v>
      </c>
      <c r="N1404" s="15" t="str">
        <f t="shared" si="43"/>
        <v>390000COMERCIAL MEXICANA S.A.DE C.V.</v>
      </c>
    </row>
    <row r="1405" spans="1:14" x14ac:dyDescent="0.2">
      <c r="A1405" s="15">
        <v>30</v>
      </c>
      <c r="B1405" s="15" t="s">
        <v>329</v>
      </c>
      <c r="C1405" s="15">
        <v>5008</v>
      </c>
      <c r="D1405" s="15">
        <v>390000</v>
      </c>
      <c r="E1405" s="15" t="s">
        <v>414</v>
      </c>
      <c r="F1405" s="15">
        <v>274919</v>
      </c>
      <c r="G1405" s="15" t="s">
        <v>117</v>
      </c>
      <c r="H1405" s="15">
        <v>1845.53</v>
      </c>
      <c r="I1405" s="30">
        <v>474.91</v>
      </c>
      <c r="J1405" s="30">
        <v>83.81</v>
      </c>
      <c r="K1405" s="15">
        <v>4.54</v>
      </c>
      <c r="L1405" s="15">
        <v>1</v>
      </c>
      <c r="M1405" s="15" t="str">
        <f t="shared" si="42"/>
        <v>comercial mexicana s.a.de c.v.</v>
      </c>
      <c r="N1405" s="15" t="str">
        <f t="shared" si="43"/>
        <v>390000COMERCIAL MEXICANA S.A.DE C.V.</v>
      </c>
    </row>
    <row r="1406" spans="1:14" x14ac:dyDescent="0.2">
      <c r="A1406" s="15">
        <v>30</v>
      </c>
      <c r="B1406" s="15" t="s">
        <v>329</v>
      </c>
      <c r="C1406" s="15">
        <v>5008</v>
      </c>
      <c r="D1406" s="15">
        <v>390000</v>
      </c>
      <c r="E1406" s="15" t="s">
        <v>414</v>
      </c>
      <c r="F1406" s="15">
        <v>274920</v>
      </c>
      <c r="G1406" s="15" t="s">
        <v>117</v>
      </c>
      <c r="H1406" s="15">
        <v>1845.53</v>
      </c>
      <c r="I1406" s="30">
        <v>474.91</v>
      </c>
      <c r="J1406" s="30">
        <v>83.81</v>
      </c>
      <c r="K1406" s="15">
        <v>4.54</v>
      </c>
      <c r="L1406" s="15">
        <v>1</v>
      </c>
      <c r="M1406" s="15" t="str">
        <f t="shared" si="42"/>
        <v>comercial mexicana s.a.de c.v.</v>
      </c>
      <c r="N1406" s="15" t="str">
        <f t="shared" si="43"/>
        <v>390000COMERCIAL MEXICANA S.A.DE C.V.</v>
      </c>
    </row>
    <row r="1407" spans="1:14" x14ac:dyDescent="0.2">
      <c r="A1407" s="15">
        <v>30</v>
      </c>
      <c r="B1407" s="15" t="s">
        <v>329</v>
      </c>
      <c r="C1407" s="15">
        <v>5008</v>
      </c>
      <c r="D1407" s="15">
        <v>390000</v>
      </c>
      <c r="E1407" s="15" t="s">
        <v>414</v>
      </c>
      <c r="F1407" s="15">
        <v>274921</v>
      </c>
      <c r="G1407" s="15" t="s">
        <v>117</v>
      </c>
      <c r="H1407" s="15">
        <v>1845.53</v>
      </c>
      <c r="I1407" s="30">
        <v>474.91</v>
      </c>
      <c r="J1407" s="30">
        <v>83.81</v>
      </c>
      <c r="K1407" s="15">
        <v>4.54</v>
      </c>
      <c r="L1407" s="15">
        <v>1</v>
      </c>
      <c r="M1407" s="15" t="str">
        <f t="shared" si="42"/>
        <v>comercial mexicana s.a.de c.v.</v>
      </c>
      <c r="N1407" s="15" t="str">
        <f t="shared" si="43"/>
        <v>390000COMERCIAL MEXICANA S.A.DE C.V.</v>
      </c>
    </row>
    <row r="1408" spans="1:14" x14ac:dyDescent="0.2">
      <c r="A1408" s="15">
        <v>30</v>
      </c>
      <c r="B1408" s="15" t="s">
        <v>329</v>
      </c>
      <c r="C1408" s="15">
        <v>5008</v>
      </c>
      <c r="D1408" s="15">
        <v>390000</v>
      </c>
      <c r="E1408" s="15" t="s">
        <v>414</v>
      </c>
      <c r="F1408" s="15">
        <v>274923</v>
      </c>
      <c r="G1408" s="15" t="s">
        <v>117</v>
      </c>
      <c r="H1408" s="15">
        <v>1233.3900000000001</v>
      </c>
      <c r="I1408" s="30">
        <v>474.91</v>
      </c>
      <c r="J1408" s="30">
        <v>83.81</v>
      </c>
      <c r="K1408" s="15">
        <v>6.8</v>
      </c>
      <c r="L1408" s="15">
        <v>1</v>
      </c>
      <c r="M1408" s="15" t="str">
        <f t="shared" si="42"/>
        <v>comercial mexicana s.a.de c.v.</v>
      </c>
      <c r="N1408" s="15" t="str">
        <f t="shared" si="43"/>
        <v>390000COMERCIAL MEXICANA S.A.DE C.V.</v>
      </c>
    </row>
    <row r="1409" spans="1:14" x14ac:dyDescent="0.2">
      <c r="A1409" s="15">
        <v>30</v>
      </c>
      <c r="B1409" s="15" t="s">
        <v>329</v>
      </c>
      <c r="C1409" s="15">
        <v>5008</v>
      </c>
      <c r="D1409" s="15">
        <v>390000</v>
      </c>
      <c r="E1409" s="15" t="s">
        <v>414</v>
      </c>
      <c r="F1409" s="15">
        <v>274924</v>
      </c>
      <c r="G1409" s="15" t="s">
        <v>117</v>
      </c>
      <c r="H1409" s="15">
        <v>1845.53</v>
      </c>
      <c r="I1409" s="30">
        <v>474.91</v>
      </c>
      <c r="J1409" s="30">
        <v>83.81</v>
      </c>
      <c r="K1409" s="15">
        <v>4.54</v>
      </c>
      <c r="L1409" s="15">
        <v>1</v>
      </c>
      <c r="M1409" s="15" t="str">
        <f t="shared" si="42"/>
        <v>comercial mexicana s.a.de c.v.</v>
      </c>
      <c r="N1409" s="15" t="str">
        <f t="shared" si="43"/>
        <v>390000COMERCIAL MEXICANA S.A.DE C.V.</v>
      </c>
    </row>
    <row r="1410" spans="1:14" x14ac:dyDescent="0.2">
      <c r="A1410" s="15">
        <v>30</v>
      </c>
      <c r="B1410" s="15" t="s">
        <v>329</v>
      </c>
      <c r="C1410" s="15">
        <v>5008</v>
      </c>
      <c r="D1410" s="15">
        <v>390000</v>
      </c>
      <c r="E1410" s="15" t="s">
        <v>414</v>
      </c>
      <c r="F1410" s="15">
        <v>274925</v>
      </c>
      <c r="G1410" s="15" t="s">
        <v>117</v>
      </c>
      <c r="H1410" s="15">
        <v>1845.53</v>
      </c>
      <c r="I1410" s="30">
        <v>474.91</v>
      </c>
      <c r="J1410" s="30">
        <v>83.81</v>
      </c>
      <c r="K1410" s="15">
        <v>4.54</v>
      </c>
      <c r="L1410" s="15">
        <v>1</v>
      </c>
      <c r="M1410" s="15" t="str">
        <f t="shared" si="42"/>
        <v>comercial mexicana s.a.de c.v.</v>
      </c>
      <c r="N1410" s="15" t="str">
        <f t="shared" si="43"/>
        <v>390000COMERCIAL MEXICANA S.A.DE C.V.</v>
      </c>
    </row>
    <row r="1411" spans="1:14" x14ac:dyDescent="0.2">
      <c r="A1411" s="15">
        <v>30</v>
      </c>
      <c r="B1411" s="15" t="s">
        <v>329</v>
      </c>
      <c r="C1411" s="15">
        <v>5008</v>
      </c>
      <c r="D1411" s="15">
        <v>390000</v>
      </c>
      <c r="E1411" s="15" t="s">
        <v>414</v>
      </c>
      <c r="F1411" s="15">
        <v>274926</v>
      </c>
      <c r="G1411" s="15" t="s">
        <v>117</v>
      </c>
      <c r="H1411" s="15">
        <v>1845.53</v>
      </c>
      <c r="I1411" s="30">
        <v>474.91</v>
      </c>
      <c r="J1411" s="30">
        <v>83.81</v>
      </c>
      <c r="K1411" s="15">
        <v>4.54</v>
      </c>
      <c r="L1411" s="15">
        <v>1</v>
      </c>
      <c r="M1411" s="15" t="str">
        <f t="shared" si="42"/>
        <v>comercial mexicana s.a.de c.v.</v>
      </c>
      <c r="N1411" s="15" t="str">
        <f t="shared" si="43"/>
        <v>390000COMERCIAL MEXICANA S.A.DE C.V.</v>
      </c>
    </row>
    <row r="1412" spans="1:14" x14ac:dyDescent="0.2">
      <c r="A1412" s="15">
        <v>30</v>
      </c>
      <c r="B1412" s="15" t="s">
        <v>329</v>
      </c>
      <c r="C1412" s="15">
        <v>5008</v>
      </c>
      <c r="D1412" s="15">
        <v>390000</v>
      </c>
      <c r="E1412" s="15" t="s">
        <v>414</v>
      </c>
      <c r="F1412" s="15">
        <v>274927</v>
      </c>
      <c r="G1412" s="15" t="s">
        <v>117</v>
      </c>
      <c r="H1412" s="15">
        <v>1845.53</v>
      </c>
      <c r="I1412" s="30">
        <v>474.91</v>
      </c>
      <c r="J1412" s="30">
        <v>83.81</v>
      </c>
      <c r="K1412" s="15">
        <v>4.54</v>
      </c>
      <c r="L1412" s="15">
        <v>1</v>
      </c>
      <c r="M1412" s="15" t="str">
        <f t="shared" si="42"/>
        <v>comercial mexicana s.a.de c.v.</v>
      </c>
      <c r="N1412" s="15" t="str">
        <f t="shared" si="43"/>
        <v>390000COMERCIAL MEXICANA S.A.DE C.V.</v>
      </c>
    </row>
    <row r="1413" spans="1:14" x14ac:dyDescent="0.2">
      <c r="A1413" s="15">
        <v>30</v>
      </c>
      <c r="B1413" s="15" t="s">
        <v>329</v>
      </c>
      <c r="C1413" s="15">
        <v>5008</v>
      </c>
      <c r="D1413" s="15">
        <v>390000</v>
      </c>
      <c r="E1413" s="15" t="s">
        <v>414</v>
      </c>
      <c r="F1413" s="15">
        <v>274928</v>
      </c>
      <c r="G1413" s="15" t="s">
        <v>117</v>
      </c>
      <c r="H1413" s="15">
        <v>1233.3900000000001</v>
      </c>
      <c r="I1413" s="30">
        <v>474.91</v>
      </c>
      <c r="J1413" s="30">
        <v>83.81</v>
      </c>
      <c r="K1413" s="15">
        <v>6.8</v>
      </c>
      <c r="L1413" s="15">
        <v>1</v>
      </c>
      <c r="M1413" s="15" t="str">
        <f t="shared" si="42"/>
        <v>comercial mexicana s.a.de c.v.</v>
      </c>
      <c r="N1413" s="15" t="str">
        <f t="shared" si="43"/>
        <v>390000COMERCIAL MEXICANA S.A.DE C.V.</v>
      </c>
    </row>
    <row r="1414" spans="1:14" x14ac:dyDescent="0.2">
      <c r="A1414" s="15">
        <v>30</v>
      </c>
      <c r="B1414" s="15" t="s">
        <v>329</v>
      </c>
      <c r="C1414" s="15">
        <v>5008</v>
      </c>
      <c r="D1414" s="15">
        <v>390000</v>
      </c>
      <c r="E1414" s="15" t="s">
        <v>414</v>
      </c>
      <c r="F1414" s="15">
        <v>274929</v>
      </c>
      <c r="G1414" s="15" t="s">
        <v>117</v>
      </c>
      <c r="H1414" s="15">
        <v>1845.53</v>
      </c>
      <c r="I1414" s="30">
        <v>474.91</v>
      </c>
      <c r="J1414" s="30">
        <v>83.81</v>
      </c>
      <c r="K1414" s="15">
        <v>4.54</v>
      </c>
      <c r="L1414" s="15">
        <v>1</v>
      </c>
      <c r="M1414" s="15" t="str">
        <f t="shared" si="42"/>
        <v>comercial mexicana s.a.de c.v.</v>
      </c>
      <c r="N1414" s="15" t="str">
        <f t="shared" si="43"/>
        <v>390000COMERCIAL MEXICANA S.A.DE C.V.</v>
      </c>
    </row>
    <row r="1415" spans="1:14" x14ac:dyDescent="0.2">
      <c r="A1415" s="15">
        <v>30</v>
      </c>
      <c r="B1415" s="15" t="s">
        <v>329</v>
      </c>
      <c r="C1415" s="15">
        <v>5008</v>
      </c>
      <c r="D1415" s="15">
        <v>390000</v>
      </c>
      <c r="E1415" s="15" t="s">
        <v>414</v>
      </c>
      <c r="F1415" s="15">
        <v>274930</v>
      </c>
      <c r="G1415" s="15" t="s">
        <v>117</v>
      </c>
      <c r="H1415" s="15">
        <v>1233.3900000000001</v>
      </c>
      <c r="I1415" s="30">
        <v>474.91</v>
      </c>
      <c r="J1415" s="30">
        <v>83.81</v>
      </c>
      <c r="K1415" s="15">
        <v>6.8</v>
      </c>
      <c r="L1415" s="15">
        <v>1</v>
      </c>
      <c r="M1415" s="15" t="str">
        <f t="shared" si="42"/>
        <v>comercial mexicana s.a.de c.v.</v>
      </c>
      <c r="N1415" s="15" t="str">
        <f t="shared" si="43"/>
        <v>390000COMERCIAL MEXICANA S.A.DE C.V.</v>
      </c>
    </row>
    <row r="1416" spans="1:14" x14ac:dyDescent="0.2">
      <c r="A1416" s="15">
        <v>30</v>
      </c>
      <c r="B1416" s="15" t="s">
        <v>329</v>
      </c>
      <c r="C1416" s="15">
        <v>5008</v>
      </c>
      <c r="D1416" s="15">
        <v>390000</v>
      </c>
      <c r="E1416" s="15" t="s">
        <v>414</v>
      </c>
      <c r="F1416" s="15">
        <v>274931</v>
      </c>
      <c r="G1416" s="15" t="s">
        <v>117</v>
      </c>
      <c r="H1416" s="15">
        <v>1845.53</v>
      </c>
      <c r="I1416" s="30">
        <v>474.91</v>
      </c>
      <c r="J1416" s="30">
        <v>83.81</v>
      </c>
      <c r="K1416" s="15">
        <v>4.54</v>
      </c>
      <c r="L1416" s="15">
        <v>1</v>
      </c>
      <c r="M1416" s="15" t="str">
        <f t="shared" si="42"/>
        <v>comercial mexicana s.a.de c.v.</v>
      </c>
      <c r="N1416" s="15" t="str">
        <f t="shared" si="43"/>
        <v>390000COMERCIAL MEXICANA S.A.DE C.V.</v>
      </c>
    </row>
    <row r="1417" spans="1:14" x14ac:dyDescent="0.2">
      <c r="A1417" s="15">
        <v>30</v>
      </c>
      <c r="B1417" s="15" t="s">
        <v>329</v>
      </c>
      <c r="C1417" s="15">
        <v>5008</v>
      </c>
      <c r="D1417" s="15">
        <v>390000</v>
      </c>
      <c r="E1417" s="15" t="s">
        <v>414</v>
      </c>
      <c r="F1417" s="15">
        <v>274932</v>
      </c>
      <c r="G1417" s="15" t="s">
        <v>117</v>
      </c>
      <c r="H1417" s="15">
        <v>2189.15</v>
      </c>
      <c r="I1417" s="30">
        <v>474.91</v>
      </c>
      <c r="J1417" s="30">
        <v>83.81</v>
      </c>
      <c r="K1417" s="15">
        <v>3.83</v>
      </c>
      <c r="L1417" s="15">
        <v>1</v>
      </c>
      <c r="M1417" s="15" t="str">
        <f t="shared" si="42"/>
        <v>comercial mexicana s.a.de c.v.</v>
      </c>
      <c r="N1417" s="15" t="str">
        <f t="shared" si="43"/>
        <v>390000COMERCIAL MEXICANA S.A.DE C.V.</v>
      </c>
    </row>
    <row r="1418" spans="1:14" x14ac:dyDescent="0.2">
      <c r="A1418" s="15">
        <v>30</v>
      </c>
      <c r="B1418" s="15" t="s">
        <v>329</v>
      </c>
      <c r="C1418" s="15">
        <v>5008</v>
      </c>
      <c r="D1418" s="15">
        <v>390000</v>
      </c>
      <c r="E1418" s="15" t="s">
        <v>414</v>
      </c>
      <c r="F1418" s="15">
        <v>274933</v>
      </c>
      <c r="G1418" s="15" t="s">
        <v>117</v>
      </c>
      <c r="H1418" s="15">
        <v>1845.53</v>
      </c>
      <c r="I1418" s="30">
        <v>474.91</v>
      </c>
      <c r="J1418" s="30">
        <v>83.81</v>
      </c>
      <c r="K1418" s="15">
        <v>4.54</v>
      </c>
      <c r="L1418" s="15">
        <v>1</v>
      </c>
      <c r="M1418" s="15" t="str">
        <f t="shared" ref="M1418:M1481" si="44">LOWER(E1418)</f>
        <v>comercial mexicana s.a.de c.v.</v>
      </c>
      <c r="N1418" s="15" t="str">
        <f t="shared" ref="N1418:N1481" si="45">_xlfn.CONCAT(D1418, E1418)</f>
        <v>390000COMERCIAL MEXICANA S.A.DE C.V.</v>
      </c>
    </row>
    <row r="1419" spans="1:14" x14ac:dyDescent="0.2">
      <c r="A1419" s="15">
        <v>30</v>
      </c>
      <c r="B1419" s="15" t="s">
        <v>329</v>
      </c>
      <c r="C1419" s="15">
        <v>5008</v>
      </c>
      <c r="D1419" s="15">
        <v>390000</v>
      </c>
      <c r="E1419" s="15" t="s">
        <v>414</v>
      </c>
      <c r="F1419" s="15">
        <v>274934</v>
      </c>
      <c r="G1419" s="15" t="s">
        <v>117</v>
      </c>
      <c r="H1419" s="15">
        <v>1233.3900000000001</v>
      </c>
      <c r="I1419" s="30">
        <v>474.91</v>
      </c>
      <c r="J1419" s="30">
        <v>83.81</v>
      </c>
      <c r="K1419" s="15">
        <v>6.8</v>
      </c>
      <c r="L1419" s="15">
        <v>1</v>
      </c>
      <c r="M1419" s="15" t="str">
        <f t="shared" si="44"/>
        <v>comercial mexicana s.a.de c.v.</v>
      </c>
      <c r="N1419" s="15" t="str">
        <f t="shared" si="45"/>
        <v>390000COMERCIAL MEXICANA S.A.DE C.V.</v>
      </c>
    </row>
    <row r="1420" spans="1:14" x14ac:dyDescent="0.2">
      <c r="A1420" s="15">
        <v>30</v>
      </c>
      <c r="B1420" s="15" t="s">
        <v>329</v>
      </c>
      <c r="C1420" s="15">
        <v>5008</v>
      </c>
      <c r="D1420" s="15">
        <v>390000</v>
      </c>
      <c r="E1420" s="15" t="s">
        <v>414</v>
      </c>
      <c r="F1420" s="15">
        <v>274998</v>
      </c>
      <c r="G1420" s="15" t="s">
        <v>117</v>
      </c>
      <c r="H1420" s="15">
        <v>1845.53</v>
      </c>
      <c r="I1420" s="30">
        <v>474.91</v>
      </c>
      <c r="J1420" s="30">
        <v>83.81</v>
      </c>
      <c r="K1420" s="15">
        <v>4.54</v>
      </c>
      <c r="L1420" s="15">
        <v>1</v>
      </c>
      <c r="M1420" s="15" t="str">
        <f t="shared" si="44"/>
        <v>comercial mexicana s.a.de c.v.</v>
      </c>
      <c r="N1420" s="15" t="str">
        <f t="shared" si="45"/>
        <v>390000COMERCIAL MEXICANA S.A.DE C.V.</v>
      </c>
    </row>
    <row r="1421" spans="1:14" x14ac:dyDescent="0.2">
      <c r="A1421" s="15">
        <v>30</v>
      </c>
      <c r="B1421" s="15" t="s">
        <v>329</v>
      </c>
      <c r="C1421" s="15">
        <v>5008</v>
      </c>
      <c r="D1421" s="15">
        <v>390000</v>
      </c>
      <c r="E1421" s="15" t="s">
        <v>414</v>
      </c>
      <c r="F1421" s="15">
        <v>275006</v>
      </c>
      <c r="G1421" s="15" t="s">
        <v>117</v>
      </c>
      <c r="H1421" s="15">
        <v>2189.15</v>
      </c>
      <c r="I1421" s="30">
        <v>474.91</v>
      </c>
      <c r="J1421" s="30">
        <v>83.81</v>
      </c>
      <c r="K1421" s="15">
        <v>3.83</v>
      </c>
      <c r="L1421" s="15">
        <v>1</v>
      </c>
      <c r="M1421" s="15" t="str">
        <f t="shared" si="44"/>
        <v>comercial mexicana s.a.de c.v.</v>
      </c>
      <c r="N1421" s="15" t="str">
        <f t="shared" si="45"/>
        <v>390000COMERCIAL MEXICANA S.A.DE C.V.</v>
      </c>
    </row>
    <row r="1422" spans="1:14" x14ac:dyDescent="0.2">
      <c r="A1422" s="15">
        <v>30</v>
      </c>
      <c r="B1422" s="15" t="s">
        <v>329</v>
      </c>
      <c r="C1422" s="15">
        <v>5008</v>
      </c>
      <c r="D1422" s="15">
        <v>390000</v>
      </c>
      <c r="E1422" s="15" t="s">
        <v>414</v>
      </c>
      <c r="F1422" s="15">
        <v>275007</v>
      </c>
      <c r="G1422" s="15" t="s">
        <v>117</v>
      </c>
      <c r="H1422" s="15">
        <v>1845.53</v>
      </c>
      <c r="I1422" s="30">
        <v>474.91</v>
      </c>
      <c r="J1422" s="30">
        <v>83.81</v>
      </c>
      <c r="K1422" s="15">
        <v>4.54</v>
      </c>
      <c r="L1422" s="15">
        <v>1</v>
      </c>
      <c r="M1422" s="15" t="str">
        <f t="shared" si="44"/>
        <v>comercial mexicana s.a.de c.v.</v>
      </c>
      <c r="N1422" s="15" t="str">
        <f t="shared" si="45"/>
        <v>390000COMERCIAL MEXICANA S.A.DE C.V.</v>
      </c>
    </row>
    <row r="1423" spans="1:14" x14ac:dyDescent="0.2">
      <c r="A1423" s="15">
        <v>30</v>
      </c>
      <c r="B1423" s="15" t="s">
        <v>329</v>
      </c>
      <c r="C1423" s="15">
        <v>5008</v>
      </c>
      <c r="D1423" s="15">
        <v>390000</v>
      </c>
      <c r="E1423" s="15" t="s">
        <v>414</v>
      </c>
      <c r="F1423" s="15">
        <v>275008</v>
      </c>
      <c r="G1423" s="15" t="s">
        <v>117</v>
      </c>
      <c r="H1423" s="15">
        <v>2189.15</v>
      </c>
      <c r="I1423" s="30">
        <v>474.91</v>
      </c>
      <c r="J1423" s="30">
        <v>83.81</v>
      </c>
      <c r="K1423" s="15">
        <v>3.83</v>
      </c>
      <c r="L1423" s="15">
        <v>1</v>
      </c>
      <c r="M1423" s="15" t="str">
        <f t="shared" si="44"/>
        <v>comercial mexicana s.a.de c.v.</v>
      </c>
      <c r="N1423" s="15" t="str">
        <f t="shared" si="45"/>
        <v>390000COMERCIAL MEXICANA S.A.DE C.V.</v>
      </c>
    </row>
    <row r="1424" spans="1:14" x14ac:dyDescent="0.2">
      <c r="A1424" s="15">
        <v>30</v>
      </c>
      <c r="B1424" s="15" t="s">
        <v>329</v>
      </c>
      <c r="C1424" s="15">
        <v>5008</v>
      </c>
      <c r="D1424" s="15">
        <v>390000</v>
      </c>
      <c r="E1424" s="15" t="s">
        <v>414</v>
      </c>
      <c r="F1424" s="15">
        <v>275020</v>
      </c>
      <c r="G1424" s="15" t="s">
        <v>117</v>
      </c>
      <c r="H1424" s="15">
        <v>2189.15</v>
      </c>
      <c r="I1424" s="30">
        <v>474.91</v>
      </c>
      <c r="J1424" s="30">
        <v>83.81</v>
      </c>
      <c r="K1424" s="15">
        <v>3.83</v>
      </c>
      <c r="L1424" s="15">
        <v>1</v>
      </c>
      <c r="M1424" s="15" t="str">
        <f t="shared" si="44"/>
        <v>comercial mexicana s.a.de c.v.</v>
      </c>
      <c r="N1424" s="15" t="str">
        <f t="shared" si="45"/>
        <v>390000COMERCIAL MEXICANA S.A.DE C.V.</v>
      </c>
    </row>
    <row r="1425" spans="1:14" x14ac:dyDescent="0.2">
      <c r="A1425" s="15">
        <v>30</v>
      </c>
      <c r="B1425" s="15" t="s">
        <v>329</v>
      </c>
      <c r="C1425" s="15">
        <v>5008</v>
      </c>
      <c r="D1425" s="15">
        <v>390000</v>
      </c>
      <c r="E1425" s="15" t="s">
        <v>414</v>
      </c>
      <c r="F1425" s="15">
        <v>275021</v>
      </c>
      <c r="G1425" s="15" t="s">
        <v>117</v>
      </c>
      <c r="H1425" s="15">
        <v>2189.15</v>
      </c>
      <c r="I1425" s="30">
        <v>474.91</v>
      </c>
      <c r="J1425" s="30">
        <v>83.81</v>
      </c>
      <c r="K1425" s="15">
        <v>3.83</v>
      </c>
      <c r="L1425" s="15">
        <v>1</v>
      </c>
      <c r="M1425" s="15" t="str">
        <f t="shared" si="44"/>
        <v>comercial mexicana s.a.de c.v.</v>
      </c>
      <c r="N1425" s="15" t="str">
        <f t="shared" si="45"/>
        <v>390000COMERCIAL MEXICANA S.A.DE C.V.</v>
      </c>
    </row>
    <row r="1426" spans="1:14" x14ac:dyDescent="0.2">
      <c r="A1426" s="15">
        <v>30</v>
      </c>
      <c r="B1426" s="15" t="s">
        <v>329</v>
      </c>
      <c r="C1426" s="15">
        <v>5008</v>
      </c>
      <c r="D1426" s="15">
        <v>390000</v>
      </c>
      <c r="E1426" s="15" t="s">
        <v>414</v>
      </c>
      <c r="F1426" s="15">
        <v>275022</v>
      </c>
      <c r="G1426" s="15" t="s">
        <v>117</v>
      </c>
      <c r="H1426" s="15">
        <v>1845.53</v>
      </c>
      <c r="I1426" s="30">
        <v>474.91</v>
      </c>
      <c r="J1426" s="30">
        <v>83.81</v>
      </c>
      <c r="K1426" s="15">
        <v>4.54</v>
      </c>
      <c r="L1426" s="15">
        <v>1</v>
      </c>
      <c r="M1426" s="15" t="str">
        <f t="shared" si="44"/>
        <v>comercial mexicana s.a.de c.v.</v>
      </c>
      <c r="N1426" s="15" t="str">
        <f t="shared" si="45"/>
        <v>390000COMERCIAL MEXICANA S.A.DE C.V.</v>
      </c>
    </row>
    <row r="1427" spans="1:14" x14ac:dyDescent="0.2">
      <c r="A1427" s="15">
        <v>30</v>
      </c>
      <c r="B1427" s="15" t="s">
        <v>329</v>
      </c>
      <c r="C1427" s="15">
        <v>5008</v>
      </c>
      <c r="D1427" s="15">
        <v>390000</v>
      </c>
      <c r="E1427" s="15" t="s">
        <v>414</v>
      </c>
      <c r="F1427" s="15">
        <v>275034</v>
      </c>
      <c r="G1427" s="15" t="s">
        <v>117</v>
      </c>
      <c r="H1427" s="15">
        <v>1845.53</v>
      </c>
      <c r="I1427" s="30">
        <v>474.91</v>
      </c>
      <c r="J1427" s="30">
        <v>83.81</v>
      </c>
      <c r="K1427" s="15">
        <v>4.54</v>
      </c>
      <c r="L1427" s="15">
        <v>1</v>
      </c>
      <c r="M1427" s="15" t="str">
        <f t="shared" si="44"/>
        <v>comercial mexicana s.a.de c.v.</v>
      </c>
      <c r="N1427" s="15" t="str">
        <f t="shared" si="45"/>
        <v>390000COMERCIAL MEXICANA S.A.DE C.V.</v>
      </c>
    </row>
    <row r="1428" spans="1:14" x14ac:dyDescent="0.2">
      <c r="A1428" s="15">
        <v>30</v>
      </c>
      <c r="B1428" s="15" t="s">
        <v>329</v>
      </c>
      <c r="C1428" s="15">
        <v>5008</v>
      </c>
      <c r="D1428" s="15">
        <v>390000</v>
      </c>
      <c r="E1428" s="15" t="s">
        <v>414</v>
      </c>
      <c r="F1428" s="15">
        <v>275040</v>
      </c>
      <c r="G1428" s="15" t="s">
        <v>117</v>
      </c>
      <c r="H1428" s="15">
        <v>2189.15</v>
      </c>
      <c r="I1428" s="30">
        <v>474.91</v>
      </c>
      <c r="J1428" s="30">
        <v>83.81</v>
      </c>
      <c r="K1428" s="15">
        <v>3.83</v>
      </c>
      <c r="L1428" s="15">
        <v>1</v>
      </c>
      <c r="M1428" s="15" t="str">
        <f t="shared" si="44"/>
        <v>comercial mexicana s.a.de c.v.</v>
      </c>
      <c r="N1428" s="15" t="str">
        <f t="shared" si="45"/>
        <v>390000COMERCIAL MEXICANA S.A.DE C.V.</v>
      </c>
    </row>
    <row r="1429" spans="1:14" x14ac:dyDescent="0.2">
      <c r="A1429" s="15">
        <v>30</v>
      </c>
      <c r="B1429" s="15" t="s">
        <v>329</v>
      </c>
      <c r="C1429" s="15">
        <v>5008</v>
      </c>
      <c r="D1429" s="15">
        <v>390000</v>
      </c>
      <c r="E1429" s="15" t="s">
        <v>414</v>
      </c>
      <c r="F1429" s="15">
        <v>275045</v>
      </c>
      <c r="G1429" s="15" t="s">
        <v>117</v>
      </c>
      <c r="H1429" s="15">
        <v>2291.5500000000002</v>
      </c>
      <c r="I1429" s="30">
        <v>474.91</v>
      </c>
      <c r="J1429" s="30">
        <v>83.81</v>
      </c>
      <c r="K1429" s="15">
        <v>3.66</v>
      </c>
      <c r="L1429" s="15">
        <v>1</v>
      </c>
      <c r="M1429" s="15" t="str">
        <f t="shared" si="44"/>
        <v>comercial mexicana s.a.de c.v.</v>
      </c>
      <c r="N1429" s="15" t="str">
        <f t="shared" si="45"/>
        <v>390000COMERCIAL MEXICANA S.A.DE C.V.</v>
      </c>
    </row>
    <row r="1430" spans="1:14" x14ac:dyDescent="0.2">
      <c r="A1430" s="15">
        <v>30</v>
      </c>
      <c r="B1430" s="15" t="s">
        <v>329</v>
      </c>
      <c r="C1430" s="15">
        <v>5008</v>
      </c>
      <c r="D1430" s="15">
        <v>390000</v>
      </c>
      <c r="E1430" s="15" t="s">
        <v>414</v>
      </c>
      <c r="F1430" s="15">
        <v>275060</v>
      </c>
      <c r="G1430" s="15" t="s">
        <v>117</v>
      </c>
      <c r="H1430" s="15">
        <v>2189.15</v>
      </c>
      <c r="I1430" s="30">
        <v>474.91</v>
      </c>
      <c r="J1430" s="30">
        <v>83.81</v>
      </c>
      <c r="K1430" s="15">
        <v>3.83</v>
      </c>
      <c r="L1430" s="15">
        <v>1</v>
      </c>
      <c r="M1430" s="15" t="str">
        <f t="shared" si="44"/>
        <v>comercial mexicana s.a.de c.v.</v>
      </c>
      <c r="N1430" s="15" t="str">
        <f t="shared" si="45"/>
        <v>390000COMERCIAL MEXICANA S.A.DE C.V.</v>
      </c>
    </row>
    <row r="1431" spans="1:14" x14ac:dyDescent="0.2">
      <c r="A1431" s="15">
        <v>30</v>
      </c>
      <c r="B1431" s="15" t="s">
        <v>329</v>
      </c>
      <c r="C1431" s="15">
        <v>5008</v>
      </c>
      <c r="D1431" s="15">
        <v>390000</v>
      </c>
      <c r="E1431" s="15" t="s">
        <v>414</v>
      </c>
      <c r="F1431" s="15">
        <v>275061</v>
      </c>
      <c r="G1431" s="15" t="s">
        <v>117</v>
      </c>
      <c r="H1431" s="15">
        <v>1845.53</v>
      </c>
      <c r="I1431" s="30">
        <v>474.91</v>
      </c>
      <c r="J1431" s="30">
        <v>83.81</v>
      </c>
      <c r="K1431" s="15">
        <v>4.54</v>
      </c>
      <c r="L1431" s="15">
        <v>1</v>
      </c>
      <c r="M1431" s="15" t="str">
        <f t="shared" si="44"/>
        <v>comercial mexicana s.a.de c.v.</v>
      </c>
      <c r="N1431" s="15" t="str">
        <f t="shared" si="45"/>
        <v>390000COMERCIAL MEXICANA S.A.DE C.V.</v>
      </c>
    </row>
    <row r="1432" spans="1:14" x14ac:dyDescent="0.2">
      <c r="A1432" s="15">
        <v>30</v>
      </c>
      <c r="B1432" s="15" t="s">
        <v>329</v>
      </c>
      <c r="C1432" s="15">
        <v>5008</v>
      </c>
      <c r="D1432" s="15">
        <v>390000</v>
      </c>
      <c r="E1432" s="15" t="s">
        <v>414</v>
      </c>
      <c r="F1432" s="15">
        <v>275063</v>
      </c>
      <c r="G1432" s="15" t="s">
        <v>117</v>
      </c>
      <c r="H1432" s="15">
        <v>1845.53</v>
      </c>
      <c r="I1432" s="30">
        <v>474.91</v>
      </c>
      <c r="J1432" s="30">
        <v>83.81</v>
      </c>
      <c r="K1432" s="15">
        <v>4.54</v>
      </c>
      <c r="L1432" s="15">
        <v>1</v>
      </c>
      <c r="M1432" s="15" t="str">
        <f t="shared" si="44"/>
        <v>comercial mexicana s.a.de c.v.</v>
      </c>
      <c r="N1432" s="15" t="str">
        <f t="shared" si="45"/>
        <v>390000COMERCIAL MEXICANA S.A.DE C.V.</v>
      </c>
    </row>
    <row r="1433" spans="1:14" x14ac:dyDescent="0.2">
      <c r="A1433" s="15">
        <v>30</v>
      </c>
      <c r="B1433" s="15" t="s">
        <v>329</v>
      </c>
      <c r="C1433" s="15">
        <v>5008</v>
      </c>
      <c r="D1433" s="15">
        <v>390000</v>
      </c>
      <c r="E1433" s="15" t="s">
        <v>414</v>
      </c>
      <c r="F1433" s="15">
        <v>275065</v>
      </c>
      <c r="G1433" s="15" t="s">
        <v>117</v>
      </c>
      <c r="H1433" s="15">
        <v>1845.53</v>
      </c>
      <c r="I1433" s="30">
        <v>474.91</v>
      </c>
      <c r="J1433" s="30">
        <v>83.81</v>
      </c>
      <c r="K1433" s="15">
        <v>4.54</v>
      </c>
      <c r="L1433" s="15">
        <v>1</v>
      </c>
      <c r="M1433" s="15" t="str">
        <f t="shared" si="44"/>
        <v>comercial mexicana s.a.de c.v.</v>
      </c>
      <c r="N1433" s="15" t="str">
        <f t="shared" si="45"/>
        <v>390000COMERCIAL MEXICANA S.A.DE C.V.</v>
      </c>
    </row>
    <row r="1434" spans="1:14" x14ac:dyDescent="0.2">
      <c r="A1434" s="15">
        <v>30</v>
      </c>
      <c r="B1434" s="15" t="s">
        <v>329</v>
      </c>
      <c r="C1434" s="15">
        <v>5008</v>
      </c>
      <c r="D1434" s="15">
        <v>390000</v>
      </c>
      <c r="E1434" s="15" t="s">
        <v>414</v>
      </c>
      <c r="F1434" s="15">
        <v>275067</v>
      </c>
      <c r="G1434" s="15" t="s">
        <v>117</v>
      </c>
      <c r="H1434" s="15">
        <v>1456.39</v>
      </c>
      <c r="I1434" s="30">
        <v>474.91</v>
      </c>
      <c r="J1434" s="30">
        <v>83.81</v>
      </c>
      <c r="K1434" s="15">
        <v>5.75</v>
      </c>
      <c r="L1434" s="15">
        <v>1</v>
      </c>
      <c r="M1434" s="15" t="str">
        <f t="shared" si="44"/>
        <v>comercial mexicana s.a.de c.v.</v>
      </c>
      <c r="N1434" s="15" t="str">
        <f t="shared" si="45"/>
        <v>390000COMERCIAL MEXICANA S.A.DE C.V.</v>
      </c>
    </row>
    <row r="1435" spans="1:14" x14ac:dyDescent="0.2">
      <c r="A1435" s="15">
        <v>30</v>
      </c>
      <c r="B1435" s="15" t="s">
        <v>329</v>
      </c>
      <c r="C1435" s="15">
        <v>5008</v>
      </c>
      <c r="D1435" s="15">
        <v>390000</v>
      </c>
      <c r="E1435" s="15" t="s">
        <v>414</v>
      </c>
      <c r="F1435" s="15">
        <v>275068</v>
      </c>
      <c r="G1435" s="15" t="s">
        <v>117</v>
      </c>
      <c r="H1435" s="15">
        <v>1845.53</v>
      </c>
      <c r="I1435" s="30">
        <v>474.91</v>
      </c>
      <c r="J1435" s="30">
        <v>83.81</v>
      </c>
      <c r="K1435" s="15">
        <v>4.54</v>
      </c>
      <c r="L1435" s="15">
        <v>1</v>
      </c>
      <c r="M1435" s="15" t="str">
        <f t="shared" si="44"/>
        <v>comercial mexicana s.a.de c.v.</v>
      </c>
      <c r="N1435" s="15" t="str">
        <f t="shared" si="45"/>
        <v>390000COMERCIAL MEXICANA S.A.DE C.V.</v>
      </c>
    </row>
    <row r="1436" spans="1:14" x14ac:dyDescent="0.2">
      <c r="A1436" s="15">
        <v>30</v>
      </c>
      <c r="B1436" s="15" t="s">
        <v>329</v>
      </c>
      <c r="C1436" s="15">
        <v>5008</v>
      </c>
      <c r="D1436" s="15">
        <v>390000</v>
      </c>
      <c r="E1436" s="15" t="s">
        <v>414</v>
      </c>
      <c r="F1436" s="15">
        <v>275102</v>
      </c>
      <c r="G1436" s="15" t="s">
        <v>117</v>
      </c>
      <c r="H1436" s="15">
        <v>1845.53</v>
      </c>
      <c r="I1436" s="30">
        <v>474.91</v>
      </c>
      <c r="J1436" s="30">
        <v>83.81</v>
      </c>
      <c r="K1436" s="15">
        <v>4.54</v>
      </c>
      <c r="L1436" s="15">
        <v>1</v>
      </c>
      <c r="M1436" s="15" t="str">
        <f t="shared" si="44"/>
        <v>comercial mexicana s.a.de c.v.</v>
      </c>
      <c r="N1436" s="15" t="str">
        <f t="shared" si="45"/>
        <v>390000COMERCIAL MEXICANA S.A.DE C.V.</v>
      </c>
    </row>
    <row r="1437" spans="1:14" x14ac:dyDescent="0.2">
      <c r="A1437" s="15">
        <v>30</v>
      </c>
      <c r="B1437" s="15" t="s">
        <v>329</v>
      </c>
      <c r="C1437" s="15">
        <v>5008</v>
      </c>
      <c r="D1437" s="15">
        <v>390000</v>
      </c>
      <c r="E1437" s="15" t="s">
        <v>414</v>
      </c>
      <c r="F1437" s="15">
        <v>275103</v>
      </c>
      <c r="G1437" s="15" t="s">
        <v>117</v>
      </c>
      <c r="H1437" s="15">
        <v>1845.53</v>
      </c>
      <c r="I1437" s="30">
        <v>474.91</v>
      </c>
      <c r="J1437" s="30">
        <v>83.81</v>
      </c>
      <c r="K1437" s="15">
        <v>4.54</v>
      </c>
      <c r="L1437" s="15">
        <v>1</v>
      </c>
      <c r="M1437" s="15" t="str">
        <f t="shared" si="44"/>
        <v>comercial mexicana s.a.de c.v.</v>
      </c>
      <c r="N1437" s="15" t="str">
        <f t="shared" si="45"/>
        <v>390000COMERCIAL MEXICANA S.A.DE C.V.</v>
      </c>
    </row>
    <row r="1438" spans="1:14" x14ac:dyDescent="0.2">
      <c r="A1438" s="15">
        <v>30</v>
      </c>
      <c r="B1438" s="15" t="s">
        <v>329</v>
      </c>
      <c r="C1438" s="15">
        <v>5008</v>
      </c>
      <c r="D1438" s="15">
        <v>390000</v>
      </c>
      <c r="E1438" s="15" t="s">
        <v>414</v>
      </c>
      <c r="F1438" s="15">
        <v>275104</v>
      </c>
      <c r="G1438" s="15" t="s">
        <v>117</v>
      </c>
      <c r="H1438" s="15">
        <v>1845.53</v>
      </c>
      <c r="I1438" s="30">
        <v>474.91</v>
      </c>
      <c r="J1438" s="30">
        <v>83.81</v>
      </c>
      <c r="K1438" s="15">
        <v>4.54</v>
      </c>
      <c r="L1438" s="15">
        <v>1</v>
      </c>
      <c r="M1438" s="15" t="str">
        <f t="shared" si="44"/>
        <v>comercial mexicana s.a.de c.v.</v>
      </c>
      <c r="N1438" s="15" t="str">
        <f t="shared" si="45"/>
        <v>390000COMERCIAL MEXICANA S.A.DE C.V.</v>
      </c>
    </row>
    <row r="1439" spans="1:14" x14ac:dyDescent="0.2">
      <c r="A1439" s="15">
        <v>30</v>
      </c>
      <c r="B1439" s="15" t="s">
        <v>329</v>
      </c>
      <c r="C1439" s="15">
        <v>5008</v>
      </c>
      <c r="D1439" s="15">
        <v>390000</v>
      </c>
      <c r="E1439" s="15" t="s">
        <v>414</v>
      </c>
      <c r="F1439" s="15">
        <v>275105</v>
      </c>
      <c r="G1439" s="15" t="s">
        <v>117</v>
      </c>
      <c r="H1439" s="15">
        <v>1845.53</v>
      </c>
      <c r="I1439" s="30">
        <v>474.91</v>
      </c>
      <c r="J1439" s="30">
        <v>83.81</v>
      </c>
      <c r="K1439" s="15">
        <v>4.54</v>
      </c>
      <c r="L1439" s="15">
        <v>1</v>
      </c>
      <c r="M1439" s="15" t="str">
        <f t="shared" si="44"/>
        <v>comercial mexicana s.a.de c.v.</v>
      </c>
      <c r="N1439" s="15" t="str">
        <f t="shared" si="45"/>
        <v>390000COMERCIAL MEXICANA S.A.DE C.V.</v>
      </c>
    </row>
    <row r="1440" spans="1:14" x14ac:dyDescent="0.2">
      <c r="A1440" s="15">
        <v>30</v>
      </c>
      <c r="B1440" s="15" t="s">
        <v>329</v>
      </c>
      <c r="C1440" s="15">
        <v>5008</v>
      </c>
      <c r="D1440" s="15">
        <v>390000</v>
      </c>
      <c r="E1440" s="15" t="s">
        <v>414</v>
      </c>
      <c r="F1440" s="15">
        <v>275106</v>
      </c>
      <c r="G1440" s="15" t="s">
        <v>117</v>
      </c>
      <c r="H1440" s="15">
        <v>1233.3900000000001</v>
      </c>
      <c r="I1440" s="30">
        <v>474.91</v>
      </c>
      <c r="J1440" s="30">
        <v>83.81</v>
      </c>
      <c r="K1440" s="15">
        <v>6.8</v>
      </c>
      <c r="L1440" s="15">
        <v>1</v>
      </c>
      <c r="M1440" s="15" t="str">
        <f t="shared" si="44"/>
        <v>comercial mexicana s.a.de c.v.</v>
      </c>
      <c r="N1440" s="15" t="str">
        <f t="shared" si="45"/>
        <v>390000COMERCIAL MEXICANA S.A.DE C.V.</v>
      </c>
    </row>
    <row r="1441" spans="1:14" x14ac:dyDescent="0.2">
      <c r="A1441" s="15">
        <v>30</v>
      </c>
      <c r="B1441" s="15" t="s">
        <v>329</v>
      </c>
      <c r="C1441" s="15">
        <v>5008</v>
      </c>
      <c r="D1441" s="15">
        <v>390000</v>
      </c>
      <c r="E1441" s="15" t="s">
        <v>414</v>
      </c>
      <c r="F1441" s="15">
        <v>275124</v>
      </c>
      <c r="G1441" s="15" t="s">
        <v>117</v>
      </c>
      <c r="H1441" s="15">
        <v>1233.3900000000001</v>
      </c>
      <c r="I1441" s="30">
        <v>474.91</v>
      </c>
      <c r="J1441" s="30">
        <v>83.81</v>
      </c>
      <c r="K1441" s="15">
        <v>6.8</v>
      </c>
      <c r="L1441" s="15">
        <v>1</v>
      </c>
      <c r="M1441" s="15" t="str">
        <f t="shared" si="44"/>
        <v>comercial mexicana s.a.de c.v.</v>
      </c>
      <c r="N1441" s="15" t="str">
        <f t="shared" si="45"/>
        <v>390000COMERCIAL MEXICANA S.A.DE C.V.</v>
      </c>
    </row>
    <row r="1442" spans="1:14" x14ac:dyDescent="0.2">
      <c r="A1442" s="15">
        <v>30</v>
      </c>
      <c r="B1442" s="15" t="s">
        <v>329</v>
      </c>
      <c r="C1442" s="15">
        <v>5008</v>
      </c>
      <c r="D1442" s="15">
        <v>390000</v>
      </c>
      <c r="E1442" s="15" t="s">
        <v>414</v>
      </c>
      <c r="F1442" s="15">
        <v>275125</v>
      </c>
      <c r="G1442" s="15" t="s">
        <v>117</v>
      </c>
      <c r="H1442" s="15">
        <v>1845.53</v>
      </c>
      <c r="I1442" s="30">
        <v>474.91</v>
      </c>
      <c r="J1442" s="30">
        <v>83.81</v>
      </c>
      <c r="K1442" s="15">
        <v>4.54</v>
      </c>
      <c r="L1442" s="15">
        <v>1</v>
      </c>
      <c r="M1442" s="15" t="str">
        <f t="shared" si="44"/>
        <v>comercial mexicana s.a.de c.v.</v>
      </c>
      <c r="N1442" s="15" t="str">
        <f t="shared" si="45"/>
        <v>390000COMERCIAL MEXICANA S.A.DE C.V.</v>
      </c>
    </row>
    <row r="1443" spans="1:14" x14ac:dyDescent="0.2">
      <c r="A1443" s="15">
        <v>30</v>
      </c>
      <c r="B1443" s="15" t="s">
        <v>329</v>
      </c>
      <c r="C1443" s="15">
        <v>5008</v>
      </c>
      <c r="D1443" s="15">
        <v>390000</v>
      </c>
      <c r="E1443" s="15" t="s">
        <v>414</v>
      </c>
      <c r="F1443" s="15">
        <v>275135</v>
      </c>
      <c r="G1443" s="15" t="s">
        <v>117</v>
      </c>
      <c r="H1443" s="15">
        <v>2189.15</v>
      </c>
      <c r="I1443" s="30">
        <v>474.91</v>
      </c>
      <c r="J1443" s="30">
        <v>83.81</v>
      </c>
      <c r="K1443" s="15">
        <v>3.83</v>
      </c>
      <c r="L1443" s="15">
        <v>1</v>
      </c>
      <c r="M1443" s="15" t="str">
        <f t="shared" si="44"/>
        <v>comercial mexicana s.a.de c.v.</v>
      </c>
      <c r="N1443" s="15" t="str">
        <f t="shared" si="45"/>
        <v>390000COMERCIAL MEXICANA S.A.DE C.V.</v>
      </c>
    </row>
    <row r="1444" spans="1:14" x14ac:dyDescent="0.2">
      <c r="A1444" s="15">
        <v>30</v>
      </c>
      <c r="B1444" s="15" t="s">
        <v>329</v>
      </c>
      <c r="C1444" s="15">
        <v>5008</v>
      </c>
      <c r="D1444" s="15">
        <v>390000</v>
      </c>
      <c r="E1444" s="15" t="s">
        <v>414</v>
      </c>
      <c r="F1444" s="15">
        <v>275136</v>
      </c>
      <c r="G1444" s="15" t="s">
        <v>117</v>
      </c>
      <c r="H1444" s="15">
        <v>1845.53</v>
      </c>
      <c r="I1444" s="30">
        <v>474.91</v>
      </c>
      <c r="J1444" s="30">
        <v>83.81</v>
      </c>
      <c r="K1444" s="15">
        <v>4.54</v>
      </c>
      <c r="L1444" s="15">
        <v>1</v>
      </c>
      <c r="M1444" s="15" t="str">
        <f t="shared" si="44"/>
        <v>comercial mexicana s.a.de c.v.</v>
      </c>
      <c r="N1444" s="15" t="str">
        <f t="shared" si="45"/>
        <v>390000COMERCIAL MEXICANA S.A.DE C.V.</v>
      </c>
    </row>
    <row r="1445" spans="1:14" x14ac:dyDescent="0.2">
      <c r="A1445" s="15">
        <v>30</v>
      </c>
      <c r="B1445" s="15" t="s">
        <v>329</v>
      </c>
      <c r="C1445" s="15">
        <v>5008</v>
      </c>
      <c r="D1445" s="15">
        <v>390000</v>
      </c>
      <c r="E1445" s="15" t="s">
        <v>414</v>
      </c>
      <c r="F1445" s="15">
        <v>275137</v>
      </c>
      <c r="G1445" s="15" t="s">
        <v>117</v>
      </c>
      <c r="H1445" s="15">
        <v>1845.53</v>
      </c>
      <c r="I1445" s="30">
        <v>474.91</v>
      </c>
      <c r="J1445" s="30">
        <v>83.81</v>
      </c>
      <c r="K1445" s="15">
        <v>4.54</v>
      </c>
      <c r="L1445" s="15">
        <v>1</v>
      </c>
      <c r="M1445" s="15" t="str">
        <f t="shared" si="44"/>
        <v>comercial mexicana s.a.de c.v.</v>
      </c>
      <c r="N1445" s="15" t="str">
        <f t="shared" si="45"/>
        <v>390000COMERCIAL MEXICANA S.A.DE C.V.</v>
      </c>
    </row>
    <row r="1446" spans="1:14" x14ac:dyDescent="0.2">
      <c r="A1446" s="15">
        <v>30</v>
      </c>
      <c r="B1446" s="15" t="s">
        <v>329</v>
      </c>
      <c r="C1446" s="15">
        <v>5008</v>
      </c>
      <c r="D1446" s="15">
        <v>390000</v>
      </c>
      <c r="E1446" s="15" t="s">
        <v>414</v>
      </c>
      <c r="F1446" s="15">
        <v>275138</v>
      </c>
      <c r="G1446" s="15" t="s">
        <v>117</v>
      </c>
      <c r="H1446" s="15">
        <v>1845.53</v>
      </c>
      <c r="I1446" s="30">
        <v>474.91</v>
      </c>
      <c r="J1446" s="30">
        <v>83.81</v>
      </c>
      <c r="K1446" s="15">
        <v>4.54</v>
      </c>
      <c r="L1446" s="15">
        <v>1</v>
      </c>
      <c r="M1446" s="15" t="str">
        <f t="shared" si="44"/>
        <v>comercial mexicana s.a.de c.v.</v>
      </c>
      <c r="N1446" s="15" t="str">
        <f t="shared" si="45"/>
        <v>390000COMERCIAL MEXICANA S.A.DE C.V.</v>
      </c>
    </row>
    <row r="1447" spans="1:14" x14ac:dyDescent="0.2">
      <c r="A1447" s="15">
        <v>30</v>
      </c>
      <c r="B1447" s="15" t="s">
        <v>329</v>
      </c>
      <c r="C1447" s="15">
        <v>5008</v>
      </c>
      <c r="D1447" s="15">
        <v>390000</v>
      </c>
      <c r="E1447" s="15" t="s">
        <v>414</v>
      </c>
      <c r="F1447" s="15">
        <v>275150</v>
      </c>
      <c r="G1447" s="15" t="s">
        <v>117</v>
      </c>
      <c r="H1447" s="15">
        <v>1845.53</v>
      </c>
      <c r="I1447" s="30">
        <v>474.91</v>
      </c>
      <c r="J1447" s="30">
        <v>83.81</v>
      </c>
      <c r="K1447" s="15">
        <v>4.54</v>
      </c>
      <c r="L1447" s="15">
        <v>1</v>
      </c>
      <c r="M1447" s="15" t="str">
        <f t="shared" si="44"/>
        <v>comercial mexicana s.a.de c.v.</v>
      </c>
      <c r="N1447" s="15" t="str">
        <f t="shared" si="45"/>
        <v>390000COMERCIAL MEXICANA S.A.DE C.V.</v>
      </c>
    </row>
    <row r="1448" spans="1:14" x14ac:dyDescent="0.2">
      <c r="A1448" s="15">
        <v>30</v>
      </c>
      <c r="B1448" s="15" t="s">
        <v>329</v>
      </c>
      <c r="C1448" s="15">
        <v>5008</v>
      </c>
      <c r="D1448" s="15">
        <v>390000</v>
      </c>
      <c r="E1448" s="15" t="s">
        <v>414</v>
      </c>
      <c r="F1448" s="15">
        <v>275151</v>
      </c>
      <c r="G1448" s="15" t="s">
        <v>117</v>
      </c>
      <c r="H1448" s="15">
        <v>1845.53</v>
      </c>
      <c r="I1448" s="30">
        <v>474.91</v>
      </c>
      <c r="J1448" s="30">
        <v>83.81</v>
      </c>
      <c r="K1448" s="15">
        <v>4.54</v>
      </c>
      <c r="L1448" s="15">
        <v>1</v>
      </c>
      <c r="M1448" s="15" t="str">
        <f t="shared" si="44"/>
        <v>comercial mexicana s.a.de c.v.</v>
      </c>
      <c r="N1448" s="15" t="str">
        <f t="shared" si="45"/>
        <v>390000COMERCIAL MEXICANA S.A.DE C.V.</v>
      </c>
    </row>
    <row r="1449" spans="1:14" x14ac:dyDescent="0.2">
      <c r="A1449" s="15">
        <v>30</v>
      </c>
      <c r="B1449" s="15" t="s">
        <v>329</v>
      </c>
      <c r="C1449" s="15">
        <v>5008</v>
      </c>
      <c r="D1449" s="15">
        <v>390000</v>
      </c>
      <c r="E1449" s="15" t="s">
        <v>414</v>
      </c>
      <c r="F1449" s="15">
        <v>275160</v>
      </c>
      <c r="G1449" s="15" t="s">
        <v>117</v>
      </c>
      <c r="H1449" s="15">
        <v>1845.53</v>
      </c>
      <c r="I1449" s="30">
        <v>474.91</v>
      </c>
      <c r="J1449" s="30">
        <v>83.81</v>
      </c>
      <c r="K1449" s="15">
        <v>4.54</v>
      </c>
      <c r="L1449" s="15">
        <v>1</v>
      </c>
      <c r="M1449" s="15" t="str">
        <f t="shared" si="44"/>
        <v>comercial mexicana s.a.de c.v.</v>
      </c>
      <c r="N1449" s="15" t="str">
        <f t="shared" si="45"/>
        <v>390000COMERCIAL MEXICANA S.A.DE C.V.</v>
      </c>
    </row>
    <row r="1450" spans="1:14" x14ac:dyDescent="0.2">
      <c r="A1450" s="15">
        <v>30</v>
      </c>
      <c r="B1450" s="15" t="s">
        <v>329</v>
      </c>
      <c r="C1450" s="15">
        <v>5008</v>
      </c>
      <c r="D1450" s="15">
        <v>390000</v>
      </c>
      <c r="E1450" s="15" t="s">
        <v>414</v>
      </c>
      <c r="F1450" s="15">
        <v>275161</v>
      </c>
      <c r="G1450" s="15" t="s">
        <v>117</v>
      </c>
      <c r="H1450" s="15">
        <v>1845.53</v>
      </c>
      <c r="I1450" s="30">
        <v>474.91</v>
      </c>
      <c r="J1450" s="30">
        <v>83.81</v>
      </c>
      <c r="K1450" s="15">
        <v>4.54</v>
      </c>
      <c r="L1450" s="15">
        <v>1</v>
      </c>
      <c r="M1450" s="15" t="str">
        <f t="shared" si="44"/>
        <v>comercial mexicana s.a.de c.v.</v>
      </c>
      <c r="N1450" s="15" t="str">
        <f t="shared" si="45"/>
        <v>390000COMERCIAL MEXICANA S.A.DE C.V.</v>
      </c>
    </row>
    <row r="1451" spans="1:14" x14ac:dyDescent="0.2">
      <c r="A1451" s="15">
        <v>30</v>
      </c>
      <c r="B1451" s="15" t="s">
        <v>329</v>
      </c>
      <c r="C1451" s="15">
        <v>5008</v>
      </c>
      <c r="D1451" s="15">
        <v>390000</v>
      </c>
      <c r="E1451" s="15" t="s">
        <v>414</v>
      </c>
      <c r="F1451" s="15">
        <v>275175</v>
      </c>
      <c r="G1451" s="15" t="s">
        <v>117</v>
      </c>
      <c r="H1451" s="15">
        <v>1845.53</v>
      </c>
      <c r="I1451" s="30">
        <v>474.91</v>
      </c>
      <c r="J1451" s="30">
        <v>83.81</v>
      </c>
      <c r="K1451" s="15">
        <v>4.54</v>
      </c>
      <c r="L1451" s="15">
        <v>1</v>
      </c>
      <c r="M1451" s="15" t="str">
        <f t="shared" si="44"/>
        <v>comercial mexicana s.a.de c.v.</v>
      </c>
      <c r="N1451" s="15" t="str">
        <f t="shared" si="45"/>
        <v>390000COMERCIAL MEXICANA S.A.DE C.V.</v>
      </c>
    </row>
    <row r="1452" spans="1:14" x14ac:dyDescent="0.2">
      <c r="A1452" s="15">
        <v>30</v>
      </c>
      <c r="B1452" s="15" t="s">
        <v>329</v>
      </c>
      <c r="C1452" s="15">
        <v>5008</v>
      </c>
      <c r="D1452" s="15">
        <v>390000</v>
      </c>
      <c r="E1452" s="15" t="s">
        <v>414</v>
      </c>
      <c r="F1452" s="15">
        <v>275176</v>
      </c>
      <c r="G1452" s="15" t="s">
        <v>117</v>
      </c>
      <c r="H1452" s="15">
        <v>1845.53</v>
      </c>
      <c r="I1452" s="30">
        <v>474.91</v>
      </c>
      <c r="J1452" s="30">
        <v>83.81</v>
      </c>
      <c r="K1452" s="15">
        <v>4.54</v>
      </c>
      <c r="L1452" s="15">
        <v>1</v>
      </c>
      <c r="M1452" s="15" t="str">
        <f t="shared" si="44"/>
        <v>comercial mexicana s.a.de c.v.</v>
      </c>
      <c r="N1452" s="15" t="str">
        <f t="shared" si="45"/>
        <v>390000COMERCIAL MEXICANA S.A.DE C.V.</v>
      </c>
    </row>
    <row r="1453" spans="1:14" x14ac:dyDescent="0.2">
      <c r="A1453" s="15">
        <v>30</v>
      </c>
      <c r="B1453" s="15" t="s">
        <v>329</v>
      </c>
      <c r="C1453" s="15">
        <v>5008</v>
      </c>
      <c r="D1453" s="15">
        <v>390000</v>
      </c>
      <c r="E1453" s="15" t="s">
        <v>414</v>
      </c>
      <c r="F1453" s="15">
        <v>275200</v>
      </c>
      <c r="G1453" s="15" t="s">
        <v>117</v>
      </c>
      <c r="H1453" s="15">
        <v>1845.53</v>
      </c>
      <c r="I1453" s="30">
        <v>474.91</v>
      </c>
      <c r="J1453" s="30">
        <v>83.81</v>
      </c>
      <c r="K1453" s="15">
        <v>4.54</v>
      </c>
      <c r="L1453" s="15">
        <v>1</v>
      </c>
      <c r="M1453" s="15" t="str">
        <f t="shared" si="44"/>
        <v>comercial mexicana s.a.de c.v.</v>
      </c>
      <c r="N1453" s="15" t="str">
        <f t="shared" si="45"/>
        <v>390000COMERCIAL MEXICANA S.A.DE C.V.</v>
      </c>
    </row>
    <row r="1454" spans="1:14" x14ac:dyDescent="0.2">
      <c r="A1454" s="15">
        <v>30</v>
      </c>
      <c r="B1454" s="15" t="s">
        <v>329</v>
      </c>
      <c r="C1454" s="15">
        <v>5008</v>
      </c>
      <c r="D1454" s="15">
        <v>390000</v>
      </c>
      <c r="E1454" s="15" t="s">
        <v>414</v>
      </c>
      <c r="F1454" s="15">
        <v>275442</v>
      </c>
      <c r="G1454" s="15" t="s">
        <v>117</v>
      </c>
      <c r="H1454" s="15">
        <v>2291.5500000000002</v>
      </c>
      <c r="I1454" s="30">
        <v>474.91</v>
      </c>
      <c r="J1454" s="30">
        <v>83.81</v>
      </c>
      <c r="K1454" s="15">
        <v>3.66</v>
      </c>
      <c r="L1454" s="15">
        <v>1</v>
      </c>
      <c r="M1454" s="15" t="str">
        <f t="shared" si="44"/>
        <v>comercial mexicana s.a.de c.v.</v>
      </c>
      <c r="N1454" s="15" t="str">
        <f t="shared" si="45"/>
        <v>390000COMERCIAL MEXICANA S.A.DE C.V.</v>
      </c>
    </row>
    <row r="1455" spans="1:14" x14ac:dyDescent="0.2">
      <c r="A1455" s="15">
        <v>30</v>
      </c>
      <c r="B1455" s="15" t="s">
        <v>329</v>
      </c>
      <c r="C1455" s="15">
        <v>5008</v>
      </c>
      <c r="D1455" s="15">
        <v>390000</v>
      </c>
      <c r="E1455" s="15" t="s">
        <v>414</v>
      </c>
      <c r="F1455" s="15">
        <v>275443</v>
      </c>
      <c r="G1455" s="15" t="s">
        <v>117</v>
      </c>
      <c r="H1455" s="15">
        <v>2291.5500000000002</v>
      </c>
      <c r="I1455" s="30">
        <v>474.91</v>
      </c>
      <c r="J1455" s="30">
        <v>83.81</v>
      </c>
      <c r="K1455" s="15">
        <v>3.66</v>
      </c>
      <c r="L1455" s="15">
        <v>1</v>
      </c>
      <c r="M1455" s="15" t="str">
        <f t="shared" si="44"/>
        <v>comercial mexicana s.a.de c.v.</v>
      </c>
      <c r="N1455" s="15" t="str">
        <f t="shared" si="45"/>
        <v>390000COMERCIAL MEXICANA S.A.DE C.V.</v>
      </c>
    </row>
    <row r="1456" spans="1:14" x14ac:dyDescent="0.2">
      <c r="A1456" s="15">
        <v>30</v>
      </c>
      <c r="B1456" s="15" t="s">
        <v>329</v>
      </c>
      <c r="C1456" s="15">
        <v>5008</v>
      </c>
      <c r="D1456" s="15">
        <v>390000</v>
      </c>
      <c r="E1456" s="15" t="s">
        <v>414</v>
      </c>
      <c r="F1456" s="15">
        <v>275817</v>
      </c>
      <c r="G1456" s="15" t="s">
        <v>117</v>
      </c>
      <c r="H1456" s="15">
        <v>1754.5</v>
      </c>
      <c r="I1456" s="30">
        <v>474.91</v>
      </c>
      <c r="J1456" s="30">
        <v>83.81</v>
      </c>
      <c r="K1456" s="15">
        <v>4.78</v>
      </c>
      <c r="L1456" s="15">
        <v>1</v>
      </c>
      <c r="M1456" s="15" t="str">
        <f t="shared" si="44"/>
        <v>comercial mexicana s.a.de c.v.</v>
      </c>
      <c r="N1456" s="15" t="str">
        <f t="shared" si="45"/>
        <v>390000COMERCIAL MEXICANA S.A.DE C.V.</v>
      </c>
    </row>
    <row r="1457" spans="1:14" x14ac:dyDescent="0.2">
      <c r="A1457" s="15">
        <v>30</v>
      </c>
      <c r="B1457" s="15" t="s">
        <v>329</v>
      </c>
      <c r="C1457" s="15">
        <v>5008</v>
      </c>
      <c r="D1457" s="15">
        <v>390000</v>
      </c>
      <c r="E1457" s="15" t="s">
        <v>414</v>
      </c>
      <c r="F1457" s="15">
        <v>275834</v>
      </c>
      <c r="G1457" s="15" t="s">
        <v>117</v>
      </c>
      <c r="H1457" s="15">
        <v>1754.5</v>
      </c>
      <c r="I1457" s="30">
        <v>474.91</v>
      </c>
      <c r="J1457" s="30">
        <v>83.81</v>
      </c>
      <c r="K1457" s="15">
        <v>4.78</v>
      </c>
      <c r="L1457" s="15">
        <v>1</v>
      </c>
      <c r="M1457" s="15" t="str">
        <f t="shared" si="44"/>
        <v>comercial mexicana s.a.de c.v.</v>
      </c>
      <c r="N1457" s="15" t="str">
        <f t="shared" si="45"/>
        <v>390000COMERCIAL MEXICANA S.A.DE C.V.</v>
      </c>
    </row>
    <row r="1458" spans="1:14" x14ac:dyDescent="0.2">
      <c r="A1458" s="15">
        <v>30</v>
      </c>
      <c r="B1458" s="15" t="s">
        <v>329</v>
      </c>
      <c r="C1458" s="15">
        <v>5008</v>
      </c>
      <c r="D1458" s="15">
        <v>390000</v>
      </c>
      <c r="E1458" s="15" t="s">
        <v>414</v>
      </c>
      <c r="F1458" s="15">
        <v>275843</v>
      </c>
      <c r="G1458" s="15" t="s">
        <v>117</v>
      </c>
      <c r="H1458" s="15">
        <v>1187.8699999999999</v>
      </c>
      <c r="I1458" s="30">
        <v>474.91</v>
      </c>
      <c r="J1458" s="30">
        <v>83.81</v>
      </c>
      <c r="K1458" s="15">
        <v>7.06</v>
      </c>
      <c r="L1458" s="15">
        <v>1</v>
      </c>
      <c r="M1458" s="15" t="str">
        <f t="shared" si="44"/>
        <v>comercial mexicana s.a.de c.v.</v>
      </c>
      <c r="N1458" s="15" t="str">
        <f t="shared" si="45"/>
        <v>390000COMERCIAL MEXICANA S.A.DE C.V.</v>
      </c>
    </row>
    <row r="1459" spans="1:14" x14ac:dyDescent="0.2">
      <c r="A1459" s="15">
        <v>30</v>
      </c>
      <c r="B1459" s="15" t="s">
        <v>329</v>
      </c>
      <c r="C1459" s="15">
        <v>5008</v>
      </c>
      <c r="D1459" s="15">
        <v>390000</v>
      </c>
      <c r="E1459" s="15" t="s">
        <v>414</v>
      </c>
      <c r="F1459" s="15">
        <v>275855</v>
      </c>
      <c r="G1459" s="15" t="s">
        <v>117</v>
      </c>
      <c r="H1459" s="15">
        <v>1754.5</v>
      </c>
      <c r="I1459" s="30">
        <v>474.91</v>
      </c>
      <c r="J1459" s="30">
        <v>83.81</v>
      </c>
      <c r="K1459" s="15">
        <v>4.78</v>
      </c>
      <c r="L1459" s="15">
        <v>1</v>
      </c>
      <c r="M1459" s="15" t="str">
        <f t="shared" si="44"/>
        <v>comercial mexicana s.a.de c.v.</v>
      </c>
      <c r="N1459" s="15" t="str">
        <f t="shared" si="45"/>
        <v>390000COMERCIAL MEXICANA S.A.DE C.V.</v>
      </c>
    </row>
    <row r="1460" spans="1:14" x14ac:dyDescent="0.2">
      <c r="A1460" s="15">
        <v>30</v>
      </c>
      <c r="B1460" s="15" t="s">
        <v>329</v>
      </c>
      <c r="C1460" s="15">
        <v>5008</v>
      </c>
      <c r="D1460" s="15">
        <v>390002</v>
      </c>
      <c r="E1460" s="15" t="s">
        <v>415</v>
      </c>
      <c r="F1460" s="15">
        <v>275047</v>
      </c>
      <c r="G1460" s="15" t="s">
        <v>117</v>
      </c>
      <c r="H1460" s="15">
        <v>2460.34</v>
      </c>
      <c r="I1460" s="30">
        <v>474.91</v>
      </c>
      <c r="J1460" s="30">
        <v>101.08</v>
      </c>
      <c r="K1460" s="15">
        <v>4.1100000000000003</v>
      </c>
      <c r="L1460" s="15">
        <v>1</v>
      </c>
      <c r="M1460" s="15" t="str">
        <f t="shared" si="44"/>
        <v>comexa suc insurgentes</v>
      </c>
      <c r="N1460" s="15" t="str">
        <f t="shared" si="45"/>
        <v>390002COMEXA SUC INSURGENTES</v>
      </c>
    </row>
    <row r="1461" spans="1:14" x14ac:dyDescent="0.2">
      <c r="A1461" s="15">
        <v>30</v>
      </c>
      <c r="B1461" s="15" t="s">
        <v>329</v>
      </c>
      <c r="C1461" s="15">
        <v>5008</v>
      </c>
      <c r="D1461" s="15">
        <v>390011</v>
      </c>
      <c r="E1461" s="15" t="s">
        <v>417</v>
      </c>
      <c r="F1461" s="15">
        <v>275370</v>
      </c>
      <c r="G1461" s="15" t="s">
        <v>117</v>
      </c>
      <c r="H1461" s="15">
        <v>28886.6</v>
      </c>
      <c r="I1461" s="30">
        <v>474.91</v>
      </c>
      <c r="J1461" s="30">
        <v>101.08</v>
      </c>
      <c r="K1461" s="15">
        <v>0.35</v>
      </c>
      <c r="L1461" s="15">
        <v>1</v>
      </c>
      <c r="M1461" s="15" t="str">
        <f t="shared" si="44"/>
        <v>comexa suc aguascalientes  i</v>
      </c>
      <c r="N1461" s="15" t="str">
        <f t="shared" si="45"/>
        <v>390011COMEXA SUC AGUASCALIENTES  I</v>
      </c>
    </row>
    <row r="1462" spans="1:14" x14ac:dyDescent="0.2">
      <c r="A1462" s="15">
        <v>30</v>
      </c>
      <c r="B1462" s="15" t="s">
        <v>329</v>
      </c>
      <c r="C1462" s="15">
        <v>5008</v>
      </c>
      <c r="D1462" s="15">
        <v>390012</v>
      </c>
      <c r="E1462" s="15" t="s">
        <v>418</v>
      </c>
      <c r="F1462" s="15">
        <v>275236</v>
      </c>
      <c r="G1462" s="15" t="s">
        <v>117</v>
      </c>
      <c r="H1462" s="15">
        <v>8589.86</v>
      </c>
      <c r="I1462" s="30">
        <v>474.91</v>
      </c>
      <c r="J1462" s="30">
        <v>101.08</v>
      </c>
      <c r="K1462" s="15">
        <v>1.18</v>
      </c>
      <c r="L1462" s="15">
        <v>1</v>
      </c>
      <c r="M1462" s="15" t="str">
        <f t="shared" si="44"/>
        <v>comexa suc. el dorado</v>
      </c>
      <c r="N1462" s="15" t="str">
        <f t="shared" si="45"/>
        <v>390012COMEXA SUC. EL DORADO</v>
      </c>
    </row>
    <row r="1463" spans="1:14" x14ac:dyDescent="0.2">
      <c r="A1463" s="15">
        <v>30</v>
      </c>
      <c r="B1463" s="15" t="s">
        <v>329</v>
      </c>
      <c r="C1463" s="15">
        <v>5008</v>
      </c>
      <c r="D1463" s="15">
        <v>390031</v>
      </c>
      <c r="E1463" s="15" t="s">
        <v>426</v>
      </c>
      <c r="F1463" s="15">
        <v>275884</v>
      </c>
      <c r="G1463" s="15" t="s">
        <v>117</v>
      </c>
      <c r="H1463" s="15">
        <v>18534.79</v>
      </c>
      <c r="I1463" s="30">
        <v>474.91</v>
      </c>
      <c r="J1463" s="30">
        <v>101.08</v>
      </c>
      <c r="K1463" s="15">
        <v>0.55000000000000004</v>
      </c>
      <c r="L1463" s="15">
        <v>1</v>
      </c>
      <c r="M1463" s="15" t="str">
        <f t="shared" si="44"/>
        <v>comercial mexicana s.a. de cv</v>
      </c>
      <c r="N1463" s="15" t="str">
        <f t="shared" si="45"/>
        <v>390031COMERCIAL MEXICANA S.A. DE CV</v>
      </c>
    </row>
    <row r="1464" spans="1:14" x14ac:dyDescent="0.2">
      <c r="A1464" s="15">
        <v>30</v>
      </c>
      <c r="B1464" s="15" t="s">
        <v>329</v>
      </c>
      <c r="C1464" s="15">
        <v>5008</v>
      </c>
      <c r="D1464" s="15">
        <v>390038</v>
      </c>
      <c r="E1464" s="15" t="s">
        <v>427</v>
      </c>
      <c r="F1464" s="15">
        <v>274475</v>
      </c>
      <c r="G1464" s="15" t="s">
        <v>117</v>
      </c>
      <c r="H1464" s="15">
        <v>1456.39</v>
      </c>
      <c r="I1464" s="30">
        <v>474.91</v>
      </c>
      <c r="J1464" s="30">
        <v>101.08</v>
      </c>
      <c r="K1464" s="15">
        <v>6.94</v>
      </c>
      <c r="L1464" s="15">
        <v>1</v>
      </c>
      <c r="M1464" s="15" t="str">
        <f t="shared" si="44"/>
        <v>comexa suc culiacan</v>
      </c>
      <c r="N1464" s="15" t="str">
        <f t="shared" si="45"/>
        <v>390038COMEXA SUC CULIACAN</v>
      </c>
    </row>
    <row r="1465" spans="1:14" x14ac:dyDescent="0.2">
      <c r="A1465" s="15">
        <v>30</v>
      </c>
      <c r="B1465" s="15" t="s">
        <v>329</v>
      </c>
      <c r="C1465" s="15">
        <v>5008</v>
      </c>
      <c r="D1465" s="15">
        <v>390046</v>
      </c>
      <c r="E1465" s="15" t="s">
        <v>428</v>
      </c>
      <c r="F1465" s="15">
        <v>275029</v>
      </c>
      <c r="G1465" s="15" t="s">
        <v>117</v>
      </c>
      <c r="H1465" s="15">
        <v>4541.87</v>
      </c>
      <c r="I1465" s="30">
        <v>474.91</v>
      </c>
      <c r="J1465" s="30">
        <v>101.08</v>
      </c>
      <c r="K1465" s="15">
        <v>2.23</v>
      </c>
      <c r="L1465" s="15">
        <v>1</v>
      </c>
      <c r="M1465" s="15" t="str">
        <f t="shared" si="44"/>
        <v>comexa suc los reyes</v>
      </c>
      <c r="N1465" s="15" t="str">
        <f t="shared" si="45"/>
        <v>390046COMEXA SUC LOS REYES</v>
      </c>
    </row>
    <row r="1466" spans="1:14" x14ac:dyDescent="0.2">
      <c r="A1466" s="15">
        <v>30</v>
      </c>
      <c r="B1466" s="15" t="s">
        <v>329</v>
      </c>
      <c r="C1466" s="15">
        <v>5008</v>
      </c>
      <c r="D1466" s="15">
        <v>390047</v>
      </c>
      <c r="E1466" s="15" t="s">
        <v>429</v>
      </c>
      <c r="F1466" s="15">
        <v>274892</v>
      </c>
      <c r="G1466" s="15" t="s">
        <v>117</v>
      </c>
      <c r="H1466" s="15">
        <v>14986.62</v>
      </c>
      <c r="I1466" s="30">
        <v>474.91</v>
      </c>
      <c r="J1466" s="30">
        <v>101.08</v>
      </c>
      <c r="K1466" s="15">
        <v>0.67</v>
      </c>
      <c r="L1466" s="15">
        <v>1</v>
      </c>
      <c r="M1466" s="15" t="str">
        <f t="shared" si="44"/>
        <v>comexa suc la viga</v>
      </c>
      <c r="N1466" s="15" t="str">
        <f t="shared" si="45"/>
        <v>390047COMEXA SUC LA VIGA</v>
      </c>
    </row>
    <row r="1467" spans="1:14" x14ac:dyDescent="0.2">
      <c r="A1467" s="15">
        <v>30</v>
      </c>
      <c r="B1467" s="15" t="s">
        <v>329</v>
      </c>
      <c r="C1467" s="15">
        <v>5008</v>
      </c>
      <c r="D1467" s="15">
        <v>390057</v>
      </c>
      <c r="E1467" s="15" t="s">
        <v>430</v>
      </c>
      <c r="F1467" s="15">
        <v>274412</v>
      </c>
      <c r="G1467" s="15" t="s">
        <v>117</v>
      </c>
      <c r="H1467" s="15">
        <v>1456.39</v>
      </c>
      <c r="I1467" s="30">
        <v>474.91</v>
      </c>
      <c r="J1467" s="30">
        <v>101.08</v>
      </c>
      <c r="K1467" s="15">
        <v>6.94</v>
      </c>
      <c r="L1467" s="15">
        <v>1</v>
      </c>
      <c r="M1467" s="15" t="str">
        <f t="shared" si="44"/>
        <v>comexa suc tepic</v>
      </c>
      <c r="N1467" s="15" t="str">
        <f t="shared" si="45"/>
        <v>390057COMEXA SUC TEPIC</v>
      </c>
    </row>
    <row r="1468" spans="1:14" x14ac:dyDescent="0.2">
      <c r="A1468" s="15">
        <v>30</v>
      </c>
      <c r="B1468" s="15" t="s">
        <v>329</v>
      </c>
      <c r="C1468" s="15">
        <v>5008</v>
      </c>
      <c r="D1468" s="15">
        <v>390058</v>
      </c>
      <c r="E1468" s="15" t="s">
        <v>431</v>
      </c>
      <c r="F1468" s="15">
        <v>274477</v>
      </c>
      <c r="G1468" s="15" t="s">
        <v>117</v>
      </c>
      <c r="H1468" s="15">
        <v>1456.39</v>
      </c>
      <c r="I1468" s="30">
        <v>474.91</v>
      </c>
      <c r="J1468" s="30">
        <v>101.08</v>
      </c>
      <c r="K1468" s="15">
        <v>6.94</v>
      </c>
      <c r="L1468" s="15">
        <v>1</v>
      </c>
      <c r="M1468" s="15" t="str">
        <f t="shared" si="44"/>
        <v>comexa suc mazatlan</v>
      </c>
      <c r="N1468" s="15" t="str">
        <f t="shared" si="45"/>
        <v>390058COMEXA SUC MAZATLAN</v>
      </c>
    </row>
    <row r="1469" spans="1:14" x14ac:dyDescent="0.2">
      <c r="A1469" s="15">
        <v>30</v>
      </c>
      <c r="B1469" s="15" t="s">
        <v>329</v>
      </c>
      <c r="C1469" s="15">
        <v>5008</v>
      </c>
      <c r="D1469" s="15">
        <v>390066</v>
      </c>
      <c r="E1469" s="15" t="s">
        <v>433</v>
      </c>
      <c r="F1469" s="15">
        <v>274520</v>
      </c>
      <c r="G1469" s="15" t="s">
        <v>117</v>
      </c>
      <c r="H1469" s="15">
        <v>2291.5500000000002</v>
      </c>
      <c r="I1469" s="30">
        <v>474.91</v>
      </c>
      <c r="J1469" s="30">
        <v>101.08</v>
      </c>
      <c r="K1469" s="15">
        <v>4.41</v>
      </c>
      <c r="L1469" s="15">
        <v>1</v>
      </c>
      <c r="M1469" s="15" t="str">
        <f t="shared" si="44"/>
        <v>comexa suc cancun</v>
      </c>
      <c r="N1469" s="15" t="str">
        <f t="shared" si="45"/>
        <v>390066COMEXA SUC CANCUN</v>
      </c>
    </row>
    <row r="1470" spans="1:14" x14ac:dyDescent="0.2">
      <c r="A1470" s="15">
        <v>30</v>
      </c>
      <c r="B1470" s="15" t="s">
        <v>329</v>
      </c>
      <c r="C1470" s="15">
        <v>5008</v>
      </c>
      <c r="D1470" s="15">
        <v>390073</v>
      </c>
      <c r="E1470" s="15" t="s">
        <v>434</v>
      </c>
      <c r="F1470" s="15">
        <v>274416</v>
      </c>
      <c r="G1470" s="15" t="s">
        <v>117</v>
      </c>
      <c r="H1470" s="15">
        <v>2291.5500000000002</v>
      </c>
      <c r="I1470" s="30">
        <v>474.91</v>
      </c>
      <c r="J1470" s="30">
        <v>101.08</v>
      </c>
      <c r="K1470" s="15">
        <v>4.41</v>
      </c>
      <c r="L1470" s="15">
        <v>1</v>
      </c>
      <c r="M1470" s="15" t="str">
        <f t="shared" si="44"/>
        <v>comexa suc vallarta ii</v>
      </c>
      <c r="N1470" s="15" t="str">
        <f t="shared" si="45"/>
        <v>390073COMEXA SUC VALLARTA II</v>
      </c>
    </row>
    <row r="1471" spans="1:14" x14ac:dyDescent="0.2">
      <c r="A1471" s="15">
        <v>30</v>
      </c>
      <c r="B1471" s="15" t="s">
        <v>329</v>
      </c>
      <c r="C1471" s="15">
        <v>5008</v>
      </c>
      <c r="D1471" s="15">
        <v>390075</v>
      </c>
      <c r="E1471" s="15" t="s">
        <v>435</v>
      </c>
      <c r="F1471" s="15">
        <v>274417</v>
      </c>
      <c r="G1471" s="15" t="s">
        <v>117</v>
      </c>
      <c r="H1471" s="15">
        <v>2291.5500000000002</v>
      </c>
      <c r="I1471" s="30">
        <v>474.91</v>
      </c>
      <c r="J1471" s="30">
        <v>101.08</v>
      </c>
      <c r="K1471" s="15">
        <v>4.41</v>
      </c>
      <c r="L1471" s="15">
        <v>1</v>
      </c>
      <c r="M1471" s="15" t="str">
        <f t="shared" si="44"/>
        <v>comexa suc vallarta iii</v>
      </c>
      <c r="N1471" s="15" t="str">
        <f t="shared" si="45"/>
        <v>390075COMEXA SUC VALLARTA III</v>
      </c>
    </row>
    <row r="1472" spans="1:14" x14ac:dyDescent="0.2">
      <c r="A1472" s="15">
        <v>30</v>
      </c>
      <c r="B1472" s="15" t="s">
        <v>329</v>
      </c>
      <c r="C1472" s="15">
        <v>5008</v>
      </c>
      <c r="D1472" s="15">
        <v>390076</v>
      </c>
      <c r="E1472" s="15" t="s">
        <v>436</v>
      </c>
      <c r="F1472" s="15">
        <v>275123</v>
      </c>
      <c r="G1472" s="15" t="s">
        <v>117</v>
      </c>
      <c r="H1472" s="15">
        <v>2291.5500000000002</v>
      </c>
      <c r="I1472" s="30">
        <v>474.91</v>
      </c>
      <c r="J1472" s="30">
        <v>101.08</v>
      </c>
      <c r="K1472" s="15">
        <v>4.41</v>
      </c>
      <c r="L1472" s="15">
        <v>1</v>
      </c>
      <c r="M1472" s="15" t="str">
        <f t="shared" si="44"/>
        <v>comexa suc c.c. vallarta</v>
      </c>
      <c r="N1472" s="15" t="str">
        <f t="shared" si="45"/>
        <v>390076COMEXA SUC C.C. VALLARTA</v>
      </c>
    </row>
    <row r="1473" spans="1:14" x14ac:dyDescent="0.2">
      <c r="A1473" s="15">
        <v>30</v>
      </c>
      <c r="B1473" s="15" t="s">
        <v>329</v>
      </c>
      <c r="C1473" s="15">
        <v>5008</v>
      </c>
      <c r="D1473" s="15">
        <v>390086</v>
      </c>
      <c r="E1473" s="15" t="s">
        <v>437</v>
      </c>
      <c r="F1473" s="15">
        <v>274421</v>
      </c>
      <c r="G1473" s="15" t="s">
        <v>117</v>
      </c>
      <c r="H1473" s="15">
        <v>1306.2</v>
      </c>
      <c r="I1473" s="30">
        <v>474.91</v>
      </c>
      <c r="J1473" s="30">
        <v>101.08</v>
      </c>
      <c r="K1473" s="15">
        <v>7.74</v>
      </c>
      <c r="L1473" s="15">
        <v>1</v>
      </c>
      <c r="M1473" s="15" t="str">
        <f t="shared" si="44"/>
        <v>comexa suc colima</v>
      </c>
      <c r="N1473" s="15" t="str">
        <f t="shared" si="45"/>
        <v>390086COMEXA SUC COLIMA</v>
      </c>
    </row>
    <row r="1474" spans="1:14" x14ac:dyDescent="0.2">
      <c r="A1474" s="15">
        <v>30</v>
      </c>
      <c r="B1474" s="15" t="s">
        <v>329</v>
      </c>
      <c r="C1474" s="15">
        <v>5008</v>
      </c>
      <c r="D1474" s="15">
        <v>390103</v>
      </c>
      <c r="E1474" s="15" t="s">
        <v>438</v>
      </c>
      <c r="F1474" s="15">
        <v>275204</v>
      </c>
      <c r="G1474" s="15" t="s">
        <v>117</v>
      </c>
      <c r="H1474" s="15">
        <v>15935.45</v>
      </c>
      <c r="I1474" s="30">
        <v>474.91</v>
      </c>
      <c r="J1474" s="30">
        <v>101.08</v>
      </c>
      <c r="K1474" s="15">
        <v>0.63</v>
      </c>
      <c r="L1474" s="15">
        <v>1</v>
      </c>
      <c r="M1474" s="15" t="str">
        <f t="shared" si="44"/>
        <v>comexa suc pachuca</v>
      </c>
      <c r="N1474" s="15" t="str">
        <f t="shared" si="45"/>
        <v>390103COMEXA SUC PACHUCA</v>
      </c>
    </row>
    <row r="1475" spans="1:14" x14ac:dyDescent="0.2">
      <c r="A1475" s="15">
        <v>30</v>
      </c>
      <c r="B1475" s="15" t="s">
        <v>329</v>
      </c>
      <c r="C1475" s="15">
        <v>5008</v>
      </c>
      <c r="D1475" s="15">
        <v>390104</v>
      </c>
      <c r="E1475" s="15" t="s">
        <v>439</v>
      </c>
      <c r="F1475" s="15">
        <v>274522</v>
      </c>
      <c r="G1475" s="15" t="s">
        <v>117</v>
      </c>
      <c r="H1475" s="15">
        <v>2291.5500000000002</v>
      </c>
      <c r="I1475" s="30">
        <v>474.91</v>
      </c>
      <c r="J1475" s="30">
        <v>101.08</v>
      </c>
      <c r="K1475" s="15">
        <v>4.41</v>
      </c>
      <c r="L1475" s="15">
        <v>1</v>
      </c>
      <c r="M1475" s="15" t="str">
        <f t="shared" si="44"/>
        <v>comexa suc cancun ii</v>
      </c>
      <c r="N1475" s="15" t="str">
        <f t="shared" si="45"/>
        <v>390104COMEXA SUC CANCUN II</v>
      </c>
    </row>
    <row r="1476" spans="1:14" x14ac:dyDescent="0.2">
      <c r="A1476" s="15">
        <v>30</v>
      </c>
      <c r="B1476" s="15" t="s">
        <v>329</v>
      </c>
      <c r="C1476" s="15">
        <v>5008</v>
      </c>
      <c r="D1476" s="15">
        <v>390105</v>
      </c>
      <c r="E1476" s="15" t="s">
        <v>440</v>
      </c>
      <c r="F1476" s="15">
        <v>274422</v>
      </c>
      <c r="G1476" s="15" t="s">
        <v>117</v>
      </c>
      <c r="H1476" s="15">
        <v>1456.39</v>
      </c>
      <c r="I1476" s="30">
        <v>474.91</v>
      </c>
      <c r="J1476" s="30">
        <v>101.08</v>
      </c>
      <c r="K1476" s="15">
        <v>6.94</v>
      </c>
      <c r="L1476" s="15">
        <v>1</v>
      </c>
      <c r="M1476" s="15" t="str">
        <f t="shared" si="44"/>
        <v>comercial mexicana las fuentes</v>
      </c>
      <c r="N1476" s="15" t="str">
        <f t="shared" si="45"/>
        <v>390105COMERCIAL MEXICANA LAS FUENTES</v>
      </c>
    </row>
    <row r="1477" spans="1:14" x14ac:dyDescent="0.2">
      <c r="A1477" s="15">
        <v>30</v>
      </c>
      <c r="B1477" s="15" t="s">
        <v>329</v>
      </c>
      <c r="C1477" s="15">
        <v>5008</v>
      </c>
      <c r="D1477" s="15">
        <v>390107</v>
      </c>
      <c r="E1477" s="15" t="s">
        <v>441</v>
      </c>
      <c r="F1477" s="15">
        <v>274423</v>
      </c>
      <c r="G1477" s="15" t="s">
        <v>117</v>
      </c>
      <c r="H1477" s="15">
        <v>1456.39</v>
      </c>
      <c r="I1477" s="30">
        <v>474.91</v>
      </c>
      <c r="J1477" s="30">
        <v>101.08</v>
      </c>
      <c r="K1477" s="15">
        <v>6.94</v>
      </c>
      <c r="L1477" s="15">
        <v>1</v>
      </c>
      <c r="M1477" s="15" t="str">
        <f t="shared" si="44"/>
        <v>comexa suc manzanillo</v>
      </c>
      <c r="N1477" s="15" t="str">
        <f t="shared" si="45"/>
        <v>390107COMEXA SUC MANZANILLO</v>
      </c>
    </row>
    <row r="1478" spans="1:14" x14ac:dyDescent="0.2">
      <c r="A1478" s="15">
        <v>30</v>
      </c>
      <c r="B1478" s="15" t="s">
        <v>329</v>
      </c>
      <c r="C1478" s="15">
        <v>5008</v>
      </c>
      <c r="D1478" s="15">
        <v>390133</v>
      </c>
      <c r="E1478" s="15" t="s">
        <v>442</v>
      </c>
      <c r="F1478" s="15">
        <v>274524</v>
      </c>
      <c r="G1478" s="15" t="s">
        <v>117</v>
      </c>
      <c r="H1478" s="15">
        <v>1456.39</v>
      </c>
      <c r="I1478" s="30">
        <v>474.91</v>
      </c>
      <c r="J1478" s="30">
        <v>101.08</v>
      </c>
      <c r="K1478" s="15">
        <v>6.94</v>
      </c>
      <c r="L1478" s="15">
        <v>1</v>
      </c>
      <c r="M1478" s="15" t="str">
        <f t="shared" si="44"/>
        <v>comexa suc merida</v>
      </c>
      <c r="N1478" s="15" t="str">
        <f t="shared" si="45"/>
        <v>390133COMEXA SUC MERIDA</v>
      </c>
    </row>
    <row r="1479" spans="1:14" x14ac:dyDescent="0.2">
      <c r="A1479" s="15">
        <v>30</v>
      </c>
      <c r="B1479" s="15" t="s">
        <v>329</v>
      </c>
      <c r="C1479" s="15">
        <v>5008</v>
      </c>
      <c r="D1479" s="15">
        <v>390158</v>
      </c>
      <c r="E1479" s="15" t="s">
        <v>445</v>
      </c>
      <c r="F1479" s="15">
        <v>274525</v>
      </c>
      <c r="G1479" s="15" t="s">
        <v>117</v>
      </c>
      <c r="H1479" s="15">
        <v>2291.5500000000002</v>
      </c>
      <c r="I1479" s="30">
        <v>474.91</v>
      </c>
      <c r="J1479" s="30">
        <v>101.08</v>
      </c>
      <c r="K1479" s="15">
        <v>4.41</v>
      </c>
      <c r="L1479" s="15">
        <v>1</v>
      </c>
      <c r="M1479" s="15" t="str">
        <f t="shared" si="44"/>
        <v>comexa cancun 3</v>
      </c>
      <c r="N1479" s="15" t="str">
        <f t="shared" si="45"/>
        <v>390158COMEXA CANCUN 3</v>
      </c>
    </row>
    <row r="1480" spans="1:14" x14ac:dyDescent="0.2">
      <c r="A1480" s="15">
        <v>30</v>
      </c>
      <c r="B1480" s="15" t="s">
        <v>329</v>
      </c>
      <c r="C1480" s="15">
        <v>5008</v>
      </c>
      <c r="D1480" s="15">
        <v>391041</v>
      </c>
      <c r="E1480" s="15" t="s">
        <v>446</v>
      </c>
      <c r="F1480" s="15">
        <v>274447</v>
      </c>
      <c r="G1480" s="15" t="s">
        <v>117</v>
      </c>
      <c r="H1480" s="15">
        <v>2291.5500000000002</v>
      </c>
      <c r="I1480" s="30">
        <v>474.91</v>
      </c>
      <c r="J1480" s="30">
        <v>101.08</v>
      </c>
      <c r="K1480" s="15">
        <v>4.41</v>
      </c>
      <c r="L1480" s="15">
        <v>1</v>
      </c>
      <c r="M1480" s="15" t="str">
        <f t="shared" si="44"/>
        <v>comexa suc.tijuana rio</v>
      </c>
      <c r="N1480" s="15" t="str">
        <f t="shared" si="45"/>
        <v>391041COMEXA SUC.TIJUANA RIO</v>
      </c>
    </row>
    <row r="1481" spans="1:14" x14ac:dyDescent="0.2">
      <c r="A1481" s="15">
        <v>30</v>
      </c>
      <c r="B1481" s="15" t="s">
        <v>329</v>
      </c>
      <c r="C1481" s="15">
        <v>5008</v>
      </c>
      <c r="D1481" s="15">
        <v>391050</v>
      </c>
      <c r="E1481" s="15" t="s">
        <v>447</v>
      </c>
      <c r="F1481" s="15">
        <v>274449</v>
      </c>
      <c r="G1481" s="15" t="s">
        <v>117</v>
      </c>
      <c r="H1481" s="15">
        <v>2291.5500000000002</v>
      </c>
      <c r="I1481" s="30">
        <v>474.91</v>
      </c>
      <c r="J1481" s="30">
        <v>101.08</v>
      </c>
      <c r="K1481" s="15">
        <v>4.41</v>
      </c>
      <c r="L1481" s="15">
        <v>1</v>
      </c>
      <c r="M1481" s="15" t="str">
        <f t="shared" si="44"/>
        <v>comexa suc mexicali</v>
      </c>
      <c r="N1481" s="15" t="str">
        <f t="shared" si="45"/>
        <v>391050COMEXA SUC MEXICALI</v>
      </c>
    </row>
    <row r="1482" spans="1:14" x14ac:dyDescent="0.2">
      <c r="A1482" s="15">
        <v>30</v>
      </c>
      <c r="B1482" s="15" t="s">
        <v>329</v>
      </c>
      <c r="C1482" s="15">
        <v>5008</v>
      </c>
      <c r="D1482" s="15">
        <v>391060</v>
      </c>
      <c r="E1482" s="15" t="s">
        <v>448</v>
      </c>
      <c r="F1482" s="15">
        <v>274452</v>
      </c>
      <c r="G1482" s="15" t="s">
        <v>117</v>
      </c>
      <c r="H1482" s="15">
        <v>2291.5500000000002</v>
      </c>
      <c r="I1482" s="30">
        <v>474.91</v>
      </c>
      <c r="J1482" s="30">
        <v>101.08</v>
      </c>
      <c r="K1482" s="15">
        <v>4.41</v>
      </c>
      <c r="L1482" s="15">
        <v>1</v>
      </c>
      <c r="M1482" s="15" t="str">
        <f t="shared" ref="M1482:M1545" si="46">LOWER(E1482)</f>
        <v>comexa  suc tijuana otay</v>
      </c>
      <c r="N1482" s="15" t="str">
        <f t="shared" ref="N1482:N1545" si="47">_xlfn.CONCAT(D1482, E1482)</f>
        <v>391060COMEXA  SUC TIJUANA OTAY</v>
      </c>
    </row>
    <row r="1483" spans="1:14" x14ac:dyDescent="0.2">
      <c r="A1483" s="15">
        <v>30</v>
      </c>
      <c r="B1483" s="15" t="s">
        <v>329</v>
      </c>
      <c r="C1483" s="15">
        <v>5008</v>
      </c>
      <c r="D1483" s="15">
        <v>391064</v>
      </c>
      <c r="E1483" s="15" t="s">
        <v>449</v>
      </c>
      <c r="F1483" s="15">
        <v>274454</v>
      </c>
      <c r="G1483" s="15" t="s">
        <v>117</v>
      </c>
      <c r="H1483" s="15">
        <v>2291.5500000000002</v>
      </c>
      <c r="I1483" s="30">
        <v>474.91</v>
      </c>
      <c r="J1483" s="30">
        <v>101.08</v>
      </c>
      <c r="K1483" s="15">
        <v>4.41</v>
      </c>
      <c r="L1483" s="15">
        <v>1</v>
      </c>
      <c r="M1483" s="15" t="str">
        <f t="shared" si="46"/>
        <v>comexa suc rosarito</v>
      </c>
      <c r="N1483" s="15" t="str">
        <f t="shared" si="47"/>
        <v>391064COMEXA SUC ROSARITO</v>
      </c>
    </row>
    <row r="1484" spans="1:14" x14ac:dyDescent="0.2">
      <c r="A1484" s="15">
        <v>30</v>
      </c>
      <c r="B1484" s="15" t="s">
        <v>329</v>
      </c>
      <c r="C1484" s="15">
        <v>5008</v>
      </c>
      <c r="D1484" s="15">
        <v>391070</v>
      </c>
      <c r="E1484" s="15" t="s">
        <v>450</v>
      </c>
      <c r="F1484" s="15">
        <v>274455</v>
      </c>
      <c r="G1484" s="15" t="s">
        <v>117</v>
      </c>
      <c r="H1484" s="15">
        <v>2291.5500000000002</v>
      </c>
      <c r="I1484" s="30">
        <v>474.91</v>
      </c>
      <c r="J1484" s="30">
        <v>101.08</v>
      </c>
      <c r="K1484" s="15">
        <v>4.41</v>
      </c>
      <c r="L1484" s="15">
        <v>1</v>
      </c>
      <c r="M1484" s="15" t="str">
        <f t="shared" si="46"/>
        <v>comexa suc playas tij.</v>
      </c>
      <c r="N1484" s="15" t="str">
        <f t="shared" si="47"/>
        <v>391070COMEXA SUC PLAYAS TIJ.</v>
      </c>
    </row>
    <row r="1485" spans="1:14" x14ac:dyDescent="0.2">
      <c r="A1485" s="15">
        <v>30</v>
      </c>
      <c r="B1485" s="15" t="s">
        <v>329</v>
      </c>
      <c r="C1485" s="15">
        <v>5008</v>
      </c>
      <c r="D1485" s="15">
        <v>391156</v>
      </c>
      <c r="E1485" s="15" t="s">
        <v>451</v>
      </c>
      <c r="F1485" s="15">
        <v>274457</v>
      </c>
      <c r="G1485" s="15" t="s">
        <v>117</v>
      </c>
      <c r="H1485" s="15">
        <v>2291.5500000000002</v>
      </c>
      <c r="I1485" s="30">
        <v>474.91</v>
      </c>
      <c r="J1485" s="30">
        <v>101.08</v>
      </c>
      <c r="K1485" s="15">
        <v>4.41</v>
      </c>
      <c r="L1485" s="15">
        <v>1</v>
      </c>
      <c r="M1485" s="15" t="str">
        <f t="shared" si="46"/>
        <v>comexa suc plaza carrusel</v>
      </c>
      <c r="N1485" s="15" t="str">
        <f t="shared" si="47"/>
        <v>391156COMEXA SUC PLAZA CARRUSEL</v>
      </c>
    </row>
    <row r="1486" spans="1:14" x14ac:dyDescent="0.2">
      <c r="A1486" s="15">
        <v>30</v>
      </c>
      <c r="B1486" s="15" t="s">
        <v>329</v>
      </c>
      <c r="C1486" s="15">
        <v>5008</v>
      </c>
      <c r="D1486" s="15">
        <v>392016</v>
      </c>
      <c r="E1486" s="15" t="s">
        <v>452</v>
      </c>
      <c r="F1486" s="15">
        <v>275224</v>
      </c>
      <c r="G1486" s="15" t="s">
        <v>117</v>
      </c>
      <c r="H1486" s="15">
        <v>3593.6</v>
      </c>
      <c r="I1486" s="30">
        <v>474.91</v>
      </c>
      <c r="J1486" s="30">
        <v>101.08</v>
      </c>
      <c r="K1486" s="15">
        <v>2.81</v>
      </c>
      <c r="L1486" s="15">
        <v>1</v>
      </c>
      <c r="M1486" s="15" t="str">
        <f t="shared" si="46"/>
        <v>comexa suc mixcoac</v>
      </c>
      <c r="N1486" s="15" t="str">
        <f t="shared" si="47"/>
        <v>392016COMEXA SUC MIXCOAC</v>
      </c>
    </row>
    <row r="1487" spans="1:14" x14ac:dyDescent="0.2">
      <c r="A1487" s="15">
        <v>30</v>
      </c>
      <c r="B1487" s="15" t="s">
        <v>329</v>
      </c>
      <c r="C1487" s="15">
        <v>5008</v>
      </c>
      <c r="D1487" s="15">
        <v>392132</v>
      </c>
      <c r="E1487" s="15" t="s">
        <v>455</v>
      </c>
      <c r="F1487" s="15">
        <v>274424</v>
      </c>
      <c r="G1487" s="15" t="s">
        <v>117</v>
      </c>
      <c r="H1487" s="15">
        <v>2858.19</v>
      </c>
      <c r="I1487" s="30">
        <v>474.91</v>
      </c>
      <c r="J1487" s="30">
        <v>101.08</v>
      </c>
      <c r="K1487" s="15">
        <v>3.54</v>
      </c>
      <c r="L1487" s="15">
        <v>1</v>
      </c>
      <c r="M1487" s="15" t="str">
        <f t="shared" si="46"/>
        <v>comercial mexicana mega mercad</v>
      </c>
      <c r="N1487" s="15" t="str">
        <f t="shared" si="47"/>
        <v>392132COMERCIAL MEXICANA MEGA MERCAD</v>
      </c>
    </row>
    <row r="1488" spans="1:14" x14ac:dyDescent="0.2">
      <c r="A1488" s="15">
        <v>30</v>
      </c>
      <c r="B1488" s="15" t="s">
        <v>329</v>
      </c>
      <c r="C1488" s="15">
        <v>5008</v>
      </c>
      <c r="D1488" s="15">
        <v>392163</v>
      </c>
      <c r="E1488" s="15" t="s">
        <v>456</v>
      </c>
      <c r="F1488" s="15">
        <v>275081</v>
      </c>
      <c r="G1488" s="15" t="s">
        <v>117</v>
      </c>
      <c r="H1488" s="15">
        <v>14991.33</v>
      </c>
      <c r="I1488" s="30">
        <v>474.91</v>
      </c>
      <c r="J1488" s="30">
        <v>101.08</v>
      </c>
      <c r="K1488" s="15">
        <v>0.67</v>
      </c>
      <c r="L1488" s="15">
        <v>1</v>
      </c>
      <c r="M1488" s="15" t="str">
        <f t="shared" si="46"/>
        <v>mega cuernavaca suc. 163</v>
      </c>
      <c r="N1488" s="15" t="str">
        <f t="shared" si="47"/>
        <v>392163MEGA CUERNAVACA SUC. 163</v>
      </c>
    </row>
    <row r="1489" spans="1:14" x14ac:dyDescent="0.2">
      <c r="A1489" s="15">
        <v>30</v>
      </c>
      <c r="B1489" s="15" t="s">
        <v>329</v>
      </c>
      <c r="C1489" s="15">
        <v>5008</v>
      </c>
      <c r="D1489" s="15">
        <v>9156</v>
      </c>
      <c r="E1489" s="15" t="s">
        <v>352</v>
      </c>
      <c r="F1489" s="15">
        <v>278043</v>
      </c>
      <c r="G1489" s="15" t="s">
        <v>333</v>
      </c>
      <c r="H1489" s="15">
        <v>32075.1</v>
      </c>
      <c r="I1489" s="30">
        <v>481.03</v>
      </c>
      <c r="J1489" s="30">
        <v>147.76</v>
      </c>
      <c r="K1489" s="15">
        <v>0.46</v>
      </c>
      <c r="L1489" s="15">
        <v>2</v>
      </c>
      <c r="M1489" s="15" t="str">
        <f t="shared" si="46"/>
        <v>super z s.a. de c.v.</v>
      </c>
      <c r="N1489" s="15" t="str">
        <f t="shared" si="47"/>
        <v>9156SUPER Z S.A. DE C.V.</v>
      </c>
    </row>
    <row r="1490" spans="1:14" x14ac:dyDescent="0.2">
      <c r="A1490" s="15">
        <v>30</v>
      </c>
      <c r="B1490" s="15" t="s">
        <v>329</v>
      </c>
      <c r="C1490" s="15">
        <v>5008</v>
      </c>
      <c r="D1490" s="15">
        <v>19116</v>
      </c>
      <c r="E1490" s="15" t="s">
        <v>368</v>
      </c>
      <c r="F1490" s="15">
        <v>277930</v>
      </c>
      <c r="G1490" s="15" t="s">
        <v>339</v>
      </c>
      <c r="H1490" s="15">
        <v>41754.51</v>
      </c>
      <c r="I1490" s="30">
        <v>481.03</v>
      </c>
      <c r="J1490" s="30">
        <v>53.45</v>
      </c>
      <c r="K1490" s="15">
        <v>0.13</v>
      </c>
      <c r="L1490" s="15">
        <v>2</v>
      </c>
      <c r="M1490" s="15" t="str">
        <f t="shared" si="46"/>
        <v>hemsa s.a.de c.v.</v>
      </c>
      <c r="N1490" s="15" t="str">
        <f t="shared" si="47"/>
        <v>19116HEMSA S.A.DE C.V.</v>
      </c>
    </row>
    <row r="1491" spans="1:14" x14ac:dyDescent="0.2">
      <c r="A1491" s="15">
        <v>30</v>
      </c>
      <c r="B1491" s="15" t="s">
        <v>329</v>
      </c>
      <c r="C1491" s="15">
        <v>5008</v>
      </c>
      <c r="D1491" s="15">
        <v>19116</v>
      </c>
      <c r="E1491" s="15" t="s">
        <v>368</v>
      </c>
      <c r="F1491" s="15">
        <v>277930</v>
      </c>
      <c r="G1491" s="15" t="s">
        <v>333</v>
      </c>
      <c r="H1491" s="15">
        <v>41754.51</v>
      </c>
      <c r="I1491" s="30">
        <v>481.03</v>
      </c>
      <c r="J1491" s="30">
        <v>53.45</v>
      </c>
      <c r="K1491" s="15">
        <v>0.13</v>
      </c>
      <c r="L1491" s="15">
        <v>2</v>
      </c>
      <c r="M1491" s="15" t="str">
        <f t="shared" si="46"/>
        <v>hemsa s.a.de c.v.</v>
      </c>
      <c r="N1491" s="15" t="str">
        <f t="shared" si="47"/>
        <v>19116HEMSA S.A.DE C.V.</v>
      </c>
    </row>
    <row r="1492" spans="1:14" x14ac:dyDescent="0.2">
      <c r="A1492" s="15">
        <v>30</v>
      </c>
      <c r="B1492" s="15" t="s">
        <v>329</v>
      </c>
      <c r="C1492" s="15">
        <v>5008</v>
      </c>
      <c r="D1492" s="15">
        <v>20030</v>
      </c>
      <c r="E1492" s="15" t="s">
        <v>373</v>
      </c>
      <c r="F1492" s="15">
        <v>278223</v>
      </c>
      <c r="G1492" s="15" t="s">
        <v>339</v>
      </c>
      <c r="H1492" s="15">
        <v>18171.05</v>
      </c>
      <c r="I1492" s="30">
        <v>481.03</v>
      </c>
      <c r="J1492" s="30">
        <v>147.76</v>
      </c>
      <c r="K1492" s="15">
        <v>0.81</v>
      </c>
      <c r="L1492" s="15">
        <v>2</v>
      </c>
      <c r="M1492" s="15" t="str">
        <f t="shared" si="46"/>
        <v>abastecedora comercial del</v>
      </c>
      <c r="N1492" s="15" t="str">
        <f t="shared" si="47"/>
        <v>20030ABASTECEDORA COMERCIAL DEL</v>
      </c>
    </row>
    <row r="1493" spans="1:14" x14ac:dyDescent="0.2">
      <c r="A1493" s="15">
        <v>30</v>
      </c>
      <c r="B1493" s="15" t="s">
        <v>329</v>
      </c>
      <c r="C1493" s="15">
        <v>5008</v>
      </c>
      <c r="D1493" s="15">
        <v>20030</v>
      </c>
      <c r="E1493" s="15" t="s">
        <v>373</v>
      </c>
      <c r="F1493" s="15">
        <v>278223</v>
      </c>
      <c r="G1493" s="15" t="s">
        <v>333</v>
      </c>
      <c r="H1493" s="15">
        <v>18171.05</v>
      </c>
      <c r="I1493" s="30">
        <v>481.03</v>
      </c>
      <c r="J1493" s="30">
        <v>147.76</v>
      </c>
      <c r="K1493" s="15">
        <v>0.81</v>
      </c>
      <c r="L1493" s="15">
        <v>2</v>
      </c>
      <c r="M1493" s="15" t="str">
        <f t="shared" si="46"/>
        <v>abastecedora comercial del</v>
      </c>
      <c r="N1493" s="15" t="str">
        <f t="shared" si="47"/>
        <v>20030ABASTECEDORA COMERCIAL DEL</v>
      </c>
    </row>
    <row r="1494" spans="1:14" x14ac:dyDescent="0.2">
      <c r="A1494" s="15">
        <v>30</v>
      </c>
      <c r="B1494" s="15" t="s">
        <v>329</v>
      </c>
      <c r="C1494" s="15">
        <v>5008</v>
      </c>
      <c r="D1494" s="15">
        <v>34147</v>
      </c>
      <c r="E1494" s="15" t="s">
        <v>398</v>
      </c>
      <c r="F1494" s="15">
        <v>276243</v>
      </c>
      <c r="G1494" s="15" t="s">
        <v>333</v>
      </c>
      <c r="H1494" s="15">
        <v>876.93</v>
      </c>
      <c r="I1494" s="30">
        <v>481.03</v>
      </c>
      <c r="J1494" s="30">
        <v>53.45</v>
      </c>
      <c r="K1494" s="15">
        <v>6.1</v>
      </c>
      <c r="L1494" s="15">
        <v>2</v>
      </c>
      <c r="M1494" s="15" t="str">
        <f t="shared" si="46"/>
        <v>organizacion sahuayo sa de cv</v>
      </c>
      <c r="N1494" s="15" t="str">
        <f t="shared" si="47"/>
        <v>34147ORGANIZACION SAHUAYO SA DE CV</v>
      </c>
    </row>
    <row r="1495" spans="1:14" x14ac:dyDescent="0.2">
      <c r="A1495" s="15">
        <v>30</v>
      </c>
      <c r="B1495" s="15" t="s">
        <v>329</v>
      </c>
      <c r="C1495" s="15">
        <v>5008</v>
      </c>
      <c r="D1495" s="15">
        <v>501000</v>
      </c>
      <c r="E1495" s="15" t="s">
        <v>472</v>
      </c>
      <c r="F1495" s="15">
        <v>274337</v>
      </c>
      <c r="G1495" s="15" t="s">
        <v>333</v>
      </c>
      <c r="H1495" s="15">
        <v>15022.96</v>
      </c>
      <c r="I1495" s="30">
        <v>481.44</v>
      </c>
      <c r="J1495" s="30">
        <v>84.96</v>
      </c>
      <c r="K1495" s="15">
        <v>0.56999999999999995</v>
      </c>
      <c r="L1495" s="15">
        <v>2</v>
      </c>
      <c r="M1495" s="15" t="str">
        <f t="shared" si="46"/>
        <v>centros comerciales soriana</v>
      </c>
      <c r="N1495" s="15" t="str">
        <f t="shared" si="47"/>
        <v>501000CENTROS COMERCIALES SORIANA</v>
      </c>
    </row>
    <row r="1496" spans="1:14" x14ac:dyDescent="0.2">
      <c r="A1496" s="15">
        <v>30</v>
      </c>
      <c r="B1496" s="15" t="s">
        <v>329</v>
      </c>
      <c r="C1496" s="15">
        <v>5008</v>
      </c>
      <c r="D1496" s="15">
        <v>501000</v>
      </c>
      <c r="E1496" s="15" t="s">
        <v>472</v>
      </c>
      <c r="F1496" s="15">
        <v>274338</v>
      </c>
      <c r="G1496" s="15" t="s">
        <v>339</v>
      </c>
      <c r="H1496" s="15">
        <v>4899.28</v>
      </c>
      <c r="I1496" s="30">
        <v>481.44</v>
      </c>
      <c r="J1496" s="30">
        <v>84.96</v>
      </c>
      <c r="K1496" s="15">
        <v>1.73</v>
      </c>
      <c r="L1496" s="15">
        <v>2</v>
      </c>
      <c r="M1496" s="15" t="str">
        <f t="shared" si="46"/>
        <v>centros comerciales soriana</v>
      </c>
      <c r="N1496" s="15" t="str">
        <f t="shared" si="47"/>
        <v>501000CENTROS COMERCIALES SORIANA</v>
      </c>
    </row>
    <row r="1497" spans="1:14" x14ac:dyDescent="0.2">
      <c r="A1497" s="15">
        <v>30</v>
      </c>
      <c r="B1497" s="15" t="s">
        <v>329</v>
      </c>
      <c r="C1497" s="15">
        <v>5008</v>
      </c>
      <c r="D1497" s="15">
        <v>501000</v>
      </c>
      <c r="E1497" s="15" t="s">
        <v>472</v>
      </c>
      <c r="F1497" s="15">
        <v>274343</v>
      </c>
      <c r="G1497" s="15" t="s">
        <v>339</v>
      </c>
      <c r="H1497" s="15">
        <v>26115.53</v>
      </c>
      <c r="I1497" s="30">
        <v>481.44</v>
      </c>
      <c r="J1497" s="30">
        <v>84.96</v>
      </c>
      <c r="K1497" s="15">
        <v>0.33</v>
      </c>
      <c r="L1497" s="15">
        <v>2</v>
      </c>
      <c r="M1497" s="15" t="str">
        <f t="shared" si="46"/>
        <v>centros comerciales soriana</v>
      </c>
      <c r="N1497" s="15" t="str">
        <f t="shared" si="47"/>
        <v>501000CENTROS COMERCIALES SORIANA</v>
      </c>
    </row>
    <row r="1498" spans="1:14" x14ac:dyDescent="0.2">
      <c r="A1498" s="15">
        <v>30</v>
      </c>
      <c r="B1498" s="15" t="s">
        <v>329</v>
      </c>
      <c r="C1498" s="15">
        <v>5008</v>
      </c>
      <c r="D1498" s="15">
        <v>501000</v>
      </c>
      <c r="E1498" s="15" t="s">
        <v>472</v>
      </c>
      <c r="F1498" s="15">
        <v>274344</v>
      </c>
      <c r="G1498" s="15" t="s">
        <v>339</v>
      </c>
      <c r="H1498" s="15">
        <v>27001.91</v>
      </c>
      <c r="I1498" s="30">
        <v>481.44</v>
      </c>
      <c r="J1498" s="30">
        <v>84.96</v>
      </c>
      <c r="K1498" s="15">
        <v>0.31</v>
      </c>
      <c r="L1498" s="15">
        <v>2</v>
      </c>
      <c r="M1498" s="15" t="str">
        <f t="shared" si="46"/>
        <v>centros comerciales soriana</v>
      </c>
      <c r="N1498" s="15" t="str">
        <f t="shared" si="47"/>
        <v>501000CENTROS COMERCIALES SORIANA</v>
      </c>
    </row>
    <row r="1499" spans="1:14" x14ac:dyDescent="0.2">
      <c r="A1499" s="15">
        <v>30</v>
      </c>
      <c r="B1499" s="15" t="s">
        <v>329</v>
      </c>
      <c r="C1499" s="15">
        <v>5008</v>
      </c>
      <c r="D1499" s="15">
        <v>501000</v>
      </c>
      <c r="E1499" s="15" t="s">
        <v>472</v>
      </c>
      <c r="F1499" s="15">
        <v>274345</v>
      </c>
      <c r="G1499" s="15" t="s">
        <v>333</v>
      </c>
      <c r="H1499" s="15">
        <v>4962.07</v>
      </c>
      <c r="I1499" s="30">
        <v>481.44</v>
      </c>
      <c r="J1499" s="30">
        <v>84.96</v>
      </c>
      <c r="K1499" s="15">
        <v>1.71</v>
      </c>
      <c r="L1499" s="15">
        <v>2</v>
      </c>
      <c r="M1499" s="15" t="str">
        <f t="shared" si="46"/>
        <v>centros comerciales soriana</v>
      </c>
      <c r="N1499" s="15" t="str">
        <f t="shared" si="47"/>
        <v>501000CENTROS COMERCIALES SORIANA</v>
      </c>
    </row>
    <row r="1500" spans="1:14" x14ac:dyDescent="0.2">
      <c r="A1500" s="15">
        <v>30</v>
      </c>
      <c r="B1500" s="15" t="s">
        <v>329</v>
      </c>
      <c r="C1500" s="15">
        <v>5008</v>
      </c>
      <c r="D1500" s="15">
        <v>501000</v>
      </c>
      <c r="E1500" s="15" t="s">
        <v>472</v>
      </c>
      <c r="F1500" s="15">
        <v>274346</v>
      </c>
      <c r="G1500" s="15" t="s">
        <v>333</v>
      </c>
      <c r="H1500" s="15">
        <v>12239.5</v>
      </c>
      <c r="I1500" s="30">
        <v>481.44</v>
      </c>
      <c r="J1500" s="30">
        <v>84.96</v>
      </c>
      <c r="K1500" s="15">
        <v>0.69</v>
      </c>
      <c r="L1500" s="15">
        <v>2</v>
      </c>
      <c r="M1500" s="15" t="str">
        <f t="shared" si="46"/>
        <v>centros comerciales soriana</v>
      </c>
      <c r="N1500" s="15" t="str">
        <f t="shared" si="47"/>
        <v>501000CENTROS COMERCIALES SORIANA</v>
      </c>
    </row>
    <row r="1501" spans="1:14" x14ac:dyDescent="0.2">
      <c r="A1501" s="15">
        <v>30</v>
      </c>
      <c r="B1501" s="15" t="s">
        <v>329</v>
      </c>
      <c r="C1501" s="15">
        <v>5008</v>
      </c>
      <c r="D1501" s="15">
        <v>501000</v>
      </c>
      <c r="E1501" s="15" t="s">
        <v>472</v>
      </c>
      <c r="F1501" s="15">
        <v>274350</v>
      </c>
      <c r="G1501" s="15" t="s">
        <v>333</v>
      </c>
      <c r="H1501" s="15">
        <v>8558.35</v>
      </c>
      <c r="I1501" s="30">
        <v>481.44</v>
      </c>
      <c r="J1501" s="30">
        <v>84.96</v>
      </c>
      <c r="K1501" s="15">
        <v>0.99</v>
      </c>
      <c r="L1501" s="15">
        <v>2</v>
      </c>
      <c r="M1501" s="15" t="str">
        <f t="shared" si="46"/>
        <v>centros comerciales soriana</v>
      </c>
      <c r="N1501" s="15" t="str">
        <f t="shared" si="47"/>
        <v>501000CENTROS COMERCIALES SORIANA</v>
      </c>
    </row>
    <row r="1502" spans="1:14" x14ac:dyDescent="0.2">
      <c r="A1502" s="15">
        <v>30</v>
      </c>
      <c r="B1502" s="15" t="s">
        <v>329</v>
      </c>
      <c r="C1502" s="15">
        <v>5008</v>
      </c>
      <c r="D1502" s="15">
        <v>501000</v>
      </c>
      <c r="E1502" s="15" t="s">
        <v>472</v>
      </c>
      <c r="F1502" s="15">
        <v>274354</v>
      </c>
      <c r="G1502" s="15" t="s">
        <v>339</v>
      </c>
      <c r="H1502" s="15">
        <v>2411.14</v>
      </c>
      <c r="I1502" s="30">
        <v>481.44</v>
      </c>
      <c r="J1502" s="30">
        <v>84.96</v>
      </c>
      <c r="K1502" s="15">
        <v>3.52</v>
      </c>
      <c r="L1502" s="15">
        <v>2</v>
      </c>
      <c r="M1502" s="15" t="str">
        <f t="shared" si="46"/>
        <v>centros comerciales soriana</v>
      </c>
      <c r="N1502" s="15" t="str">
        <f t="shared" si="47"/>
        <v>501000CENTROS COMERCIALES SORIANA</v>
      </c>
    </row>
    <row r="1503" spans="1:14" x14ac:dyDescent="0.2">
      <c r="A1503" s="15">
        <v>30</v>
      </c>
      <c r="B1503" s="15" t="s">
        <v>329</v>
      </c>
      <c r="C1503" s="15">
        <v>5008</v>
      </c>
      <c r="D1503" s="15">
        <v>501000</v>
      </c>
      <c r="E1503" s="15" t="s">
        <v>472</v>
      </c>
      <c r="F1503" s="15">
        <v>274357</v>
      </c>
      <c r="G1503" s="15" t="s">
        <v>333</v>
      </c>
      <c r="H1503" s="15">
        <v>4242.3999999999996</v>
      </c>
      <c r="I1503" s="30">
        <v>481.44</v>
      </c>
      <c r="J1503" s="30">
        <v>84.96</v>
      </c>
      <c r="K1503" s="15">
        <v>2</v>
      </c>
      <c r="L1503" s="15">
        <v>2</v>
      </c>
      <c r="M1503" s="15" t="str">
        <f t="shared" si="46"/>
        <v>centros comerciales soriana</v>
      </c>
      <c r="N1503" s="15" t="str">
        <f t="shared" si="47"/>
        <v>501000CENTROS COMERCIALES SORIANA</v>
      </c>
    </row>
    <row r="1504" spans="1:14" x14ac:dyDescent="0.2">
      <c r="A1504" s="15">
        <v>30</v>
      </c>
      <c r="B1504" s="15" t="s">
        <v>329</v>
      </c>
      <c r="C1504" s="15">
        <v>5008</v>
      </c>
      <c r="D1504" s="15">
        <v>501000</v>
      </c>
      <c r="E1504" s="15" t="s">
        <v>472</v>
      </c>
      <c r="F1504" s="15">
        <v>274479</v>
      </c>
      <c r="G1504" s="15" t="s">
        <v>339</v>
      </c>
      <c r="H1504" s="15">
        <v>14669.95</v>
      </c>
      <c r="I1504" s="30">
        <v>481.44</v>
      </c>
      <c r="J1504" s="30">
        <v>84.96</v>
      </c>
      <c r="K1504" s="15">
        <v>0.57999999999999996</v>
      </c>
      <c r="L1504" s="15">
        <v>2</v>
      </c>
      <c r="M1504" s="15" t="str">
        <f t="shared" si="46"/>
        <v>centros comerciales soriana</v>
      </c>
      <c r="N1504" s="15" t="str">
        <f t="shared" si="47"/>
        <v>501000CENTROS COMERCIALES SORIANA</v>
      </c>
    </row>
    <row r="1505" spans="1:14" x14ac:dyDescent="0.2">
      <c r="A1505" s="15">
        <v>30</v>
      </c>
      <c r="B1505" s="15" t="s">
        <v>329</v>
      </c>
      <c r="C1505" s="15">
        <v>5008</v>
      </c>
      <c r="D1505" s="15">
        <v>501000</v>
      </c>
      <c r="E1505" s="15" t="s">
        <v>472</v>
      </c>
      <c r="F1505" s="15">
        <v>274479</v>
      </c>
      <c r="G1505" s="15" t="s">
        <v>333</v>
      </c>
      <c r="H1505" s="15">
        <v>14669.95</v>
      </c>
      <c r="I1505" s="30">
        <v>481.44</v>
      </c>
      <c r="J1505" s="30">
        <v>84.96</v>
      </c>
      <c r="K1505" s="15">
        <v>0.57999999999999996</v>
      </c>
      <c r="L1505" s="15">
        <v>2</v>
      </c>
      <c r="M1505" s="15" t="str">
        <f t="shared" si="46"/>
        <v>centros comerciales soriana</v>
      </c>
      <c r="N1505" s="15" t="str">
        <f t="shared" si="47"/>
        <v>501000CENTROS COMERCIALES SORIANA</v>
      </c>
    </row>
    <row r="1506" spans="1:14" x14ac:dyDescent="0.2">
      <c r="A1506" s="15">
        <v>30</v>
      </c>
      <c r="B1506" s="15" t="s">
        <v>329</v>
      </c>
      <c r="C1506" s="15">
        <v>5008</v>
      </c>
      <c r="D1506" s="15">
        <v>501000</v>
      </c>
      <c r="E1506" s="15" t="s">
        <v>472</v>
      </c>
      <c r="F1506" s="15">
        <v>274480</v>
      </c>
      <c r="G1506" s="15" t="s">
        <v>339</v>
      </c>
      <c r="H1506" s="15">
        <v>13789.79</v>
      </c>
      <c r="I1506" s="30">
        <v>481.44</v>
      </c>
      <c r="J1506" s="30">
        <v>84.96</v>
      </c>
      <c r="K1506" s="15">
        <v>0.62</v>
      </c>
      <c r="L1506" s="15">
        <v>2</v>
      </c>
      <c r="M1506" s="15" t="str">
        <f t="shared" si="46"/>
        <v>centros comerciales soriana</v>
      </c>
      <c r="N1506" s="15" t="str">
        <f t="shared" si="47"/>
        <v>501000CENTROS COMERCIALES SORIANA</v>
      </c>
    </row>
    <row r="1507" spans="1:14" x14ac:dyDescent="0.2">
      <c r="A1507" s="15">
        <v>30</v>
      </c>
      <c r="B1507" s="15" t="s">
        <v>329</v>
      </c>
      <c r="C1507" s="15">
        <v>5008</v>
      </c>
      <c r="D1507" s="15">
        <v>501000</v>
      </c>
      <c r="E1507" s="15" t="s">
        <v>472</v>
      </c>
      <c r="F1507" s="15">
        <v>274506</v>
      </c>
      <c r="G1507" s="15" t="s">
        <v>333</v>
      </c>
      <c r="H1507" s="15">
        <v>1630.06</v>
      </c>
      <c r="I1507" s="30">
        <v>481.44</v>
      </c>
      <c r="J1507" s="30">
        <v>84.96</v>
      </c>
      <c r="K1507" s="15">
        <v>5.21</v>
      </c>
      <c r="L1507" s="15">
        <v>2</v>
      </c>
      <c r="M1507" s="15" t="str">
        <f t="shared" si="46"/>
        <v>centros comerciales soriana</v>
      </c>
      <c r="N1507" s="15" t="str">
        <f t="shared" si="47"/>
        <v>501000CENTROS COMERCIALES SORIANA</v>
      </c>
    </row>
    <row r="1508" spans="1:14" x14ac:dyDescent="0.2">
      <c r="A1508" s="15">
        <v>30</v>
      </c>
      <c r="B1508" s="15" t="s">
        <v>329</v>
      </c>
      <c r="C1508" s="15">
        <v>5008</v>
      </c>
      <c r="D1508" s="15">
        <v>501000</v>
      </c>
      <c r="E1508" s="15" t="s">
        <v>472</v>
      </c>
      <c r="F1508" s="15">
        <v>274662</v>
      </c>
      <c r="G1508" s="15" t="s">
        <v>333</v>
      </c>
      <c r="H1508" s="15">
        <v>10290.379999999999</v>
      </c>
      <c r="I1508" s="30">
        <v>481.44</v>
      </c>
      <c r="J1508" s="30">
        <v>84.96</v>
      </c>
      <c r="K1508" s="15">
        <v>0.83</v>
      </c>
      <c r="L1508" s="15">
        <v>2</v>
      </c>
      <c r="M1508" s="15" t="str">
        <f t="shared" si="46"/>
        <v>centros comerciales soriana</v>
      </c>
      <c r="N1508" s="15" t="str">
        <f t="shared" si="47"/>
        <v>501000CENTROS COMERCIALES SORIANA</v>
      </c>
    </row>
    <row r="1509" spans="1:14" x14ac:dyDescent="0.2">
      <c r="A1509" s="15">
        <v>30</v>
      </c>
      <c r="B1509" s="15" t="s">
        <v>329</v>
      </c>
      <c r="C1509" s="15">
        <v>5008</v>
      </c>
      <c r="D1509" s="15">
        <v>501000</v>
      </c>
      <c r="E1509" s="15" t="s">
        <v>472</v>
      </c>
      <c r="F1509" s="15">
        <v>274663</v>
      </c>
      <c r="G1509" s="15" t="s">
        <v>333</v>
      </c>
      <c r="H1509" s="15">
        <v>32590.49</v>
      </c>
      <c r="I1509" s="30">
        <v>481.44</v>
      </c>
      <c r="J1509" s="30">
        <v>84.96</v>
      </c>
      <c r="K1509" s="15">
        <v>0.26</v>
      </c>
      <c r="L1509" s="15">
        <v>2</v>
      </c>
      <c r="M1509" s="15" t="str">
        <f t="shared" si="46"/>
        <v>centros comerciales soriana</v>
      </c>
      <c r="N1509" s="15" t="str">
        <f t="shared" si="47"/>
        <v>501000CENTROS COMERCIALES SORIANA</v>
      </c>
    </row>
    <row r="1510" spans="1:14" x14ac:dyDescent="0.2">
      <c r="A1510" s="15">
        <v>30</v>
      </c>
      <c r="B1510" s="15" t="s">
        <v>329</v>
      </c>
      <c r="C1510" s="15">
        <v>5008</v>
      </c>
      <c r="D1510" s="15">
        <v>501000</v>
      </c>
      <c r="E1510" s="15" t="s">
        <v>472</v>
      </c>
      <c r="F1510" s="15">
        <v>274763</v>
      </c>
      <c r="G1510" s="15" t="s">
        <v>333</v>
      </c>
      <c r="H1510" s="15">
        <v>14532.37</v>
      </c>
      <c r="I1510" s="30">
        <v>481.44</v>
      </c>
      <c r="J1510" s="30">
        <v>84.96</v>
      </c>
      <c r="K1510" s="15">
        <v>0.57999999999999996</v>
      </c>
      <c r="L1510" s="15">
        <v>2</v>
      </c>
      <c r="M1510" s="15" t="str">
        <f t="shared" si="46"/>
        <v>centros comerciales soriana</v>
      </c>
      <c r="N1510" s="15" t="str">
        <f t="shared" si="47"/>
        <v>501000CENTROS COMERCIALES SORIANA</v>
      </c>
    </row>
    <row r="1511" spans="1:14" x14ac:dyDescent="0.2">
      <c r="A1511" s="15">
        <v>30</v>
      </c>
      <c r="B1511" s="15" t="s">
        <v>329</v>
      </c>
      <c r="C1511" s="15">
        <v>5008</v>
      </c>
      <c r="D1511" s="15">
        <v>390018</v>
      </c>
      <c r="E1511" s="15" t="s">
        <v>421</v>
      </c>
      <c r="F1511" s="15">
        <v>276013</v>
      </c>
      <c r="G1511" s="15" t="s">
        <v>119</v>
      </c>
      <c r="H1511" s="15">
        <v>46771.9</v>
      </c>
      <c r="I1511" s="30">
        <v>488.88</v>
      </c>
      <c r="J1511" s="30">
        <v>141.12</v>
      </c>
      <c r="K1511" s="15">
        <v>0.3</v>
      </c>
      <c r="L1511" s="15">
        <v>1</v>
      </c>
      <c r="M1511" s="15" t="str">
        <f t="shared" si="46"/>
        <v>comexa suc acapulco i</v>
      </c>
      <c r="N1511" s="15" t="str">
        <f t="shared" si="47"/>
        <v>390018COMEXA SUC ACAPULCO I</v>
      </c>
    </row>
    <row r="1512" spans="1:14" x14ac:dyDescent="0.2">
      <c r="A1512" s="15">
        <v>30</v>
      </c>
      <c r="B1512" s="15" t="s">
        <v>329</v>
      </c>
      <c r="C1512" s="15">
        <v>5008</v>
      </c>
      <c r="D1512" s="15">
        <v>394000</v>
      </c>
      <c r="E1512" s="15" t="s">
        <v>466</v>
      </c>
      <c r="F1512" s="15">
        <v>276934</v>
      </c>
      <c r="G1512" s="15" t="s">
        <v>119</v>
      </c>
      <c r="H1512" s="15">
        <v>8032.38</v>
      </c>
      <c r="I1512" s="30">
        <v>488.88</v>
      </c>
      <c r="J1512" s="30">
        <v>122.22</v>
      </c>
      <c r="K1512" s="15">
        <v>1.52</v>
      </c>
      <c r="L1512" s="15">
        <v>1</v>
      </c>
      <c r="M1512" s="15" t="str">
        <f t="shared" si="46"/>
        <v>super mercados s.a. de c.v.</v>
      </c>
      <c r="N1512" s="15" t="str">
        <f t="shared" si="47"/>
        <v>394000SUPER MERCADOS S.A. DE C.V.</v>
      </c>
    </row>
    <row r="1513" spans="1:14" x14ac:dyDescent="0.2">
      <c r="A1513" s="15">
        <v>30</v>
      </c>
      <c r="B1513" s="15" t="s">
        <v>329</v>
      </c>
      <c r="C1513" s="15">
        <v>5008</v>
      </c>
      <c r="D1513" s="15">
        <v>394000</v>
      </c>
      <c r="E1513" s="15" t="s">
        <v>466</v>
      </c>
      <c r="F1513" s="15">
        <v>276936</v>
      </c>
      <c r="G1513" s="15" t="s">
        <v>119</v>
      </c>
      <c r="H1513" s="15">
        <v>9214.4599999999991</v>
      </c>
      <c r="I1513" s="30">
        <v>488.88</v>
      </c>
      <c r="J1513" s="30">
        <v>122.22</v>
      </c>
      <c r="K1513" s="15">
        <v>1.33</v>
      </c>
      <c r="L1513" s="15">
        <v>1</v>
      </c>
      <c r="M1513" s="15" t="str">
        <f t="shared" si="46"/>
        <v>super mercados s.a. de c.v.</v>
      </c>
      <c r="N1513" s="15" t="str">
        <f t="shared" si="47"/>
        <v>394000SUPER MERCADOS S.A. DE C.V.</v>
      </c>
    </row>
    <row r="1514" spans="1:14" x14ac:dyDescent="0.2">
      <c r="A1514" s="15">
        <v>30</v>
      </c>
      <c r="B1514" s="15" t="s">
        <v>329</v>
      </c>
      <c r="C1514" s="15">
        <v>5008</v>
      </c>
      <c r="D1514" s="15">
        <v>394000</v>
      </c>
      <c r="E1514" s="15" t="s">
        <v>466</v>
      </c>
      <c r="F1514" s="15">
        <v>277975</v>
      </c>
      <c r="G1514" s="15" t="s">
        <v>119</v>
      </c>
      <c r="H1514" s="15">
        <v>5474.25</v>
      </c>
      <c r="I1514" s="30">
        <v>488.88</v>
      </c>
      <c r="J1514" s="30">
        <v>122.22</v>
      </c>
      <c r="K1514" s="15">
        <v>2.23</v>
      </c>
      <c r="L1514" s="15">
        <v>1</v>
      </c>
      <c r="M1514" s="15" t="str">
        <f t="shared" si="46"/>
        <v>super mercados s.a. de c.v.</v>
      </c>
      <c r="N1514" s="15" t="str">
        <f t="shared" si="47"/>
        <v>394000SUPER MERCADOS S.A. DE C.V.</v>
      </c>
    </row>
    <row r="1515" spans="1:14" x14ac:dyDescent="0.2">
      <c r="A1515" s="15">
        <v>30</v>
      </c>
      <c r="B1515" s="15" t="s">
        <v>329</v>
      </c>
      <c r="C1515" s="15">
        <v>5008</v>
      </c>
      <c r="D1515" s="15">
        <v>394000</v>
      </c>
      <c r="E1515" s="15" t="s">
        <v>466</v>
      </c>
      <c r="F1515" s="15">
        <v>277976</v>
      </c>
      <c r="G1515" s="15" t="s">
        <v>119</v>
      </c>
      <c r="H1515" s="15">
        <v>5474.25</v>
      </c>
      <c r="I1515" s="30">
        <v>488.88</v>
      </c>
      <c r="J1515" s="30">
        <v>122.22</v>
      </c>
      <c r="K1515" s="15">
        <v>2.23</v>
      </c>
      <c r="L1515" s="15">
        <v>1</v>
      </c>
      <c r="M1515" s="15" t="str">
        <f t="shared" si="46"/>
        <v>super mercados s.a. de c.v.</v>
      </c>
      <c r="N1515" s="15" t="str">
        <f t="shared" si="47"/>
        <v>394000SUPER MERCADOS S.A. DE C.V.</v>
      </c>
    </row>
    <row r="1516" spans="1:14" x14ac:dyDescent="0.2">
      <c r="A1516" s="15">
        <v>30</v>
      </c>
      <c r="B1516" s="15" t="s">
        <v>329</v>
      </c>
      <c r="C1516" s="15">
        <v>5008</v>
      </c>
      <c r="D1516" s="15">
        <v>394000</v>
      </c>
      <c r="E1516" s="15" t="s">
        <v>466</v>
      </c>
      <c r="F1516" s="15">
        <v>277977</v>
      </c>
      <c r="G1516" s="15" t="s">
        <v>119</v>
      </c>
      <c r="H1516" s="15">
        <v>6827.57</v>
      </c>
      <c r="I1516" s="30">
        <v>488.88</v>
      </c>
      <c r="J1516" s="30">
        <v>122.22</v>
      </c>
      <c r="K1516" s="15">
        <v>1.79</v>
      </c>
      <c r="L1516" s="15">
        <v>1</v>
      </c>
      <c r="M1516" s="15" t="str">
        <f t="shared" si="46"/>
        <v>super mercados s.a. de c.v.</v>
      </c>
      <c r="N1516" s="15" t="str">
        <f t="shared" si="47"/>
        <v>394000SUPER MERCADOS S.A. DE C.V.</v>
      </c>
    </row>
    <row r="1517" spans="1:14" x14ac:dyDescent="0.2">
      <c r="A1517" s="15">
        <v>30</v>
      </c>
      <c r="B1517" s="15" t="s">
        <v>329</v>
      </c>
      <c r="C1517" s="15">
        <v>5008</v>
      </c>
      <c r="D1517" s="15">
        <v>394000</v>
      </c>
      <c r="E1517" s="15" t="s">
        <v>466</v>
      </c>
      <c r="F1517" s="15">
        <v>277978</v>
      </c>
      <c r="G1517" s="15" t="s">
        <v>119</v>
      </c>
      <c r="H1517" s="15">
        <v>7710.38</v>
      </c>
      <c r="I1517" s="30">
        <v>488.88</v>
      </c>
      <c r="J1517" s="30">
        <v>122.22</v>
      </c>
      <c r="K1517" s="15">
        <v>1.59</v>
      </c>
      <c r="L1517" s="15">
        <v>1</v>
      </c>
      <c r="M1517" s="15" t="str">
        <f t="shared" si="46"/>
        <v>super mercados s.a. de c.v.</v>
      </c>
      <c r="N1517" s="15" t="str">
        <f t="shared" si="47"/>
        <v>394000SUPER MERCADOS S.A. DE C.V.</v>
      </c>
    </row>
    <row r="1518" spans="1:14" x14ac:dyDescent="0.2">
      <c r="A1518" s="15">
        <v>30</v>
      </c>
      <c r="B1518" s="15" t="s">
        <v>329</v>
      </c>
      <c r="C1518" s="15">
        <v>5008</v>
      </c>
      <c r="D1518" s="15">
        <v>394000</v>
      </c>
      <c r="E1518" s="15" t="s">
        <v>466</v>
      </c>
      <c r="F1518" s="15">
        <v>277982</v>
      </c>
      <c r="G1518" s="15" t="s">
        <v>119</v>
      </c>
      <c r="H1518" s="15">
        <v>5474.25</v>
      </c>
      <c r="I1518" s="30">
        <v>488.88</v>
      </c>
      <c r="J1518" s="30">
        <v>122.22</v>
      </c>
      <c r="K1518" s="15">
        <v>2.23</v>
      </c>
      <c r="L1518" s="15">
        <v>1</v>
      </c>
      <c r="M1518" s="15" t="str">
        <f t="shared" si="46"/>
        <v>super mercados s.a. de c.v.</v>
      </c>
      <c r="N1518" s="15" t="str">
        <f t="shared" si="47"/>
        <v>394000SUPER MERCADOS S.A. DE C.V.</v>
      </c>
    </row>
    <row r="1519" spans="1:14" x14ac:dyDescent="0.2">
      <c r="A1519" s="15">
        <v>30</v>
      </c>
      <c r="B1519" s="15" t="s">
        <v>329</v>
      </c>
      <c r="C1519" s="15">
        <v>5008</v>
      </c>
      <c r="D1519" s="15">
        <v>394000</v>
      </c>
      <c r="E1519" s="15" t="s">
        <v>466</v>
      </c>
      <c r="F1519" s="15">
        <v>277983</v>
      </c>
      <c r="G1519" s="15" t="s">
        <v>119</v>
      </c>
      <c r="H1519" s="15">
        <v>6827.57</v>
      </c>
      <c r="I1519" s="30">
        <v>488.88</v>
      </c>
      <c r="J1519" s="30">
        <v>122.22</v>
      </c>
      <c r="K1519" s="15">
        <v>1.79</v>
      </c>
      <c r="L1519" s="15">
        <v>1</v>
      </c>
      <c r="M1519" s="15" t="str">
        <f t="shared" si="46"/>
        <v>super mercados s.a. de c.v.</v>
      </c>
      <c r="N1519" s="15" t="str">
        <f t="shared" si="47"/>
        <v>394000SUPER MERCADOS S.A. DE C.V.</v>
      </c>
    </row>
    <row r="1520" spans="1:14" x14ac:dyDescent="0.2">
      <c r="A1520" s="15">
        <v>30</v>
      </c>
      <c r="B1520" s="15" t="s">
        <v>329</v>
      </c>
      <c r="C1520" s="15">
        <v>5008</v>
      </c>
      <c r="D1520" s="15">
        <v>394000</v>
      </c>
      <c r="E1520" s="15" t="s">
        <v>466</v>
      </c>
      <c r="F1520" s="15">
        <v>277984</v>
      </c>
      <c r="G1520" s="15" t="s">
        <v>119</v>
      </c>
      <c r="H1520" s="15">
        <v>6827.57</v>
      </c>
      <c r="I1520" s="30">
        <v>488.88</v>
      </c>
      <c r="J1520" s="30">
        <v>122.22</v>
      </c>
      <c r="K1520" s="15">
        <v>1.79</v>
      </c>
      <c r="L1520" s="15">
        <v>1</v>
      </c>
      <c r="M1520" s="15" t="str">
        <f t="shared" si="46"/>
        <v>super mercados s.a. de c.v.</v>
      </c>
      <c r="N1520" s="15" t="str">
        <f t="shared" si="47"/>
        <v>394000SUPER MERCADOS S.A. DE C.V.</v>
      </c>
    </row>
    <row r="1521" spans="1:14" x14ac:dyDescent="0.2">
      <c r="A1521" s="15">
        <v>30</v>
      </c>
      <c r="B1521" s="15" t="s">
        <v>329</v>
      </c>
      <c r="C1521" s="15">
        <v>5008</v>
      </c>
      <c r="D1521" s="15">
        <v>394000</v>
      </c>
      <c r="E1521" s="15" t="s">
        <v>466</v>
      </c>
      <c r="F1521" s="15">
        <v>277985</v>
      </c>
      <c r="G1521" s="15" t="s">
        <v>119</v>
      </c>
      <c r="H1521" s="15">
        <v>7710.38</v>
      </c>
      <c r="I1521" s="30">
        <v>488.88</v>
      </c>
      <c r="J1521" s="30">
        <v>122.22</v>
      </c>
      <c r="K1521" s="15">
        <v>1.59</v>
      </c>
      <c r="L1521" s="15">
        <v>1</v>
      </c>
      <c r="M1521" s="15" t="str">
        <f t="shared" si="46"/>
        <v>super mercados s.a. de c.v.</v>
      </c>
      <c r="N1521" s="15" t="str">
        <f t="shared" si="47"/>
        <v>394000SUPER MERCADOS S.A. DE C.V.</v>
      </c>
    </row>
    <row r="1522" spans="1:14" x14ac:dyDescent="0.2">
      <c r="A1522" s="15">
        <v>30</v>
      </c>
      <c r="B1522" s="15" t="s">
        <v>329</v>
      </c>
      <c r="C1522" s="15">
        <v>5008</v>
      </c>
      <c r="D1522" s="15">
        <v>394000</v>
      </c>
      <c r="E1522" s="15" t="s">
        <v>466</v>
      </c>
      <c r="F1522" s="15">
        <v>277988</v>
      </c>
      <c r="G1522" s="15" t="s">
        <v>119</v>
      </c>
      <c r="H1522" s="15">
        <v>7710.38</v>
      </c>
      <c r="I1522" s="30">
        <v>488.88</v>
      </c>
      <c r="J1522" s="30">
        <v>122.22</v>
      </c>
      <c r="K1522" s="15">
        <v>1.59</v>
      </c>
      <c r="L1522" s="15">
        <v>1</v>
      </c>
      <c r="M1522" s="15" t="str">
        <f t="shared" si="46"/>
        <v>super mercados s.a. de c.v.</v>
      </c>
      <c r="N1522" s="15" t="str">
        <f t="shared" si="47"/>
        <v>394000SUPER MERCADOS S.A. DE C.V.</v>
      </c>
    </row>
    <row r="1523" spans="1:14" x14ac:dyDescent="0.2">
      <c r="A1523" s="15">
        <v>30</v>
      </c>
      <c r="B1523" s="15" t="s">
        <v>329</v>
      </c>
      <c r="C1523" s="15">
        <v>5008</v>
      </c>
      <c r="D1523" s="15">
        <v>394000</v>
      </c>
      <c r="E1523" s="15" t="s">
        <v>466</v>
      </c>
      <c r="F1523" s="15">
        <v>277991</v>
      </c>
      <c r="G1523" s="15" t="s">
        <v>119</v>
      </c>
      <c r="H1523" s="15">
        <v>5474.25</v>
      </c>
      <c r="I1523" s="30">
        <v>488.88</v>
      </c>
      <c r="J1523" s="30">
        <v>122.22</v>
      </c>
      <c r="K1523" s="15">
        <v>2.23</v>
      </c>
      <c r="L1523" s="15">
        <v>1</v>
      </c>
      <c r="M1523" s="15" t="str">
        <f t="shared" si="46"/>
        <v>super mercados s.a. de c.v.</v>
      </c>
      <c r="N1523" s="15" t="str">
        <f t="shared" si="47"/>
        <v>394000SUPER MERCADOS S.A. DE C.V.</v>
      </c>
    </row>
    <row r="1524" spans="1:14" x14ac:dyDescent="0.2">
      <c r="A1524" s="15">
        <v>30</v>
      </c>
      <c r="B1524" s="15" t="s">
        <v>329</v>
      </c>
      <c r="C1524" s="15">
        <v>5008</v>
      </c>
      <c r="D1524" s="15">
        <v>394000</v>
      </c>
      <c r="E1524" s="15" t="s">
        <v>466</v>
      </c>
      <c r="F1524" s="15">
        <v>277992</v>
      </c>
      <c r="G1524" s="15" t="s">
        <v>119</v>
      </c>
      <c r="H1524" s="15">
        <v>5474.25</v>
      </c>
      <c r="I1524" s="30">
        <v>488.88</v>
      </c>
      <c r="J1524" s="30">
        <v>122.22</v>
      </c>
      <c r="K1524" s="15">
        <v>2.23</v>
      </c>
      <c r="L1524" s="15">
        <v>1</v>
      </c>
      <c r="M1524" s="15" t="str">
        <f t="shared" si="46"/>
        <v>super mercados s.a. de c.v.</v>
      </c>
      <c r="N1524" s="15" t="str">
        <f t="shared" si="47"/>
        <v>394000SUPER MERCADOS S.A. DE C.V.</v>
      </c>
    </row>
    <row r="1525" spans="1:14" x14ac:dyDescent="0.2">
      <c r="A1525" s="15">
        <v>30</v>
      </c>
      <c r="B1525" s="15" t="s">
        <v>329</v>
      </c>
      <c r="C1525" s="15">
        <v>5008</v>
      </c>
      <c r="D1525" s="15">
        <v>394000</v>
      </c>
      <c r="E1525" s="15" t="s">
        <v>466</v>
      </c>
      <c r="F1525" s="15">
        <v>277993</v>
      </c>
      <c r="G1525" s="15" t="s">
        <v>119</v>
      </c>
      <c r="H1525" s="15">
        <v>7710.38</v>
      </c>
      <c r="I1525" s="30">
        <v>488.88</v>
      </c>
      <c r="J1525" s="30">
        <v>122.22</v>
      </c>
      <c r="K1525" s="15">
        <v>1.59</v>
      </c>
      <c r="L1525" s="15">
        <v>1</v>
      </c>
      <c r="M1525" s="15" t="str">
        <f t="shared" si="46"/>
        <v>super mercados s.a. de c.v.</v>
      </c>
      <c r="N1525" s="15" t="str">
        <f t="shared" si="47"/>
        <v>394000SUPER MERCADOS S.A. DE C.V.</v>
      </c>
    </row>
    <row r="1526" spans="1:14" x14ac:dyDescent="0.2">
      <c r="A1526" s="15">
        <v>30</v>
      </c>
      <c r="B1526" s="15" t="s">
        <v>329</v>
      </c>
      <c r="C1526" s="15">
        <v>5008</v>
      </c>
      <c r="D1526" s="15">
        <v>394000</v>
      </c>
      <c r="E1526" s="15" t="s">
        <v>466</v>
      </c>
      <c r="F1526" s="15">
        <v>278018</v>
      </c>
      <c r="G1526" s="15" t="s">
        <v>119</v>
      </c>
      <c r="H1526" s="15">
        <v>6827.57</v>
      </c>
      <c r="I1526" s="30">
        <v>488.88</v>
      </c>
      <c r="J1526" s="30">
        <v>122.22</v>
      </c>
      <c r="K1526" s="15">
        <v>1.79</v>
      </c>
      <c r="L1526" s="15">
        <v>1</v>
      </c>
      <c r="M1526" s="15" t="str">
        <f t="shared" si="46"/>
        <v>super mercados s.a. de c.v.</v>
      </c>
      <c r="N1526" s="15" t="str">
        <f t="shared" si="47"/>
        <v>394000SUPER MERCADOS S.A. DE C.V.</v>
      </c>
    </row>
    <row r="1527" spans="1:14" x14ac:dyDescent="0.2">
      <c r="A1527" s="15">
        <v>30</v>
      </c>
      <c r="B1527" s="15" t="s">
        <v>329</v>
      </c>
      <c r="C1527" s="15">
        <v>5008</v>
      </c>
      <c r="D1527" s="15">
        <v>394000</v>
      </c>
      <c r="E1527" s="15" t="s">
        <v>466</v>
      </c>
      <c r="F1527" s="15">
        <v>278023</v>
      </c>
      <c r="G1527" s="15" t="s">
        <v>119</v>
      </c>
      <c r="H1527" s="15">
        <v>5474.25</v>
      </c>
      <c r="I1527" s="30">
        <v>488.88</v>
      </c>
      <c r="J1527" s="30">
        <v>122.22</v>
      </c>
      <c r="K1527" s="15">
        <v>2.23</v>
      </c>
      <c r="L1527" s="15">
        <v>1</v>
      </c>
      <c r="M1527" s="15" t="str">
        <f t="shared" si="46"/>
        <v>super mercados s.a. de c.v.</v>
      </c>
      <c r="N1527" s="15" t="str">
        <f t="shared" si="47"/>
        <v>394000SUPER MERCADOS S.A. DE C.V.</v>
      </c>
    </row>
    <row r="1528" spans="1:14" x14ac:dyDescent="0.2">
      <c r="A1528" s="15">
        <v>30</v>
      </c>
      <c r="B1528" s="15" t="s">
        <v>329</v>
      </c>
      <c r="C1528" s="15">
        <v>5008</v>
      </c>
      <c r="D1528" s="15">
        <v>394000</v>
      </c>
      <c r="E1528" s="15" t="s">
        <v>466</v>
      </c>
      <c r="F1528" s="15">
        <v>278067</v>
      </c>
      <c r="G1528" s="15" t="s">
        <v>119</v>
      </c>
      <c r="H1528" s="15">
        <v>7710.38</v>
      </c>
      <c r="I1528" s="30">
        <v>488.88</v>
      </c>
      <c r="J1528" s="30">
        <v>122.22</v>
      </c>
      <c r="K1528" s="15">
        <v>1.59</v>
      </c>
      <c r="L1528" s="15">
        <v>1</v>
      </c>
      <c r="M1528" s="15" t="str">
        <f t="shared" si="46"/>
        <v>super mercados s.a. de c.v.</v>
      </c>
      <c r="N1528" s="15" t="str">
        <f t="shared" si="47"/>
        <v>394000SUPER MERCADOS S.A. DE C.V.</v>
      </c>
    </row>
    <row r="1529" spans="1:14" x14ac:dyDescent="0.2">
      <c r="A1529" s="15">
        <v>30</v>
      </c>
      <c r="B1529" s="15" t="s">
        <v>329</v>
      </c>
      <c r="C1529" s="15">
        <v>5008</v>
      </c>
      <c r="D1529" s="15">
        <v>394000</v>
      </c>
      <c r="E1529" s="15" t="s">
        <v>466</v>
      </c>
      <c r="F1529" s="15">
        <v>278102</v>
      </c>
      <c r="G1529" s="15" t="s">
        <v>119</v>
      </c>
      <c r="H1529" s="15">
        <v>5474.25</v>
      </c>
      <c r="I1529" s="30">
        <v>488.88</v>
      </c>
      <c r="J1529" s="30">
        <v>122.22</v>
      </c>
      <c r="K1529" s="15">
        <v>2.23</v>
      </c>
      <c r="L1529" s="15">
        <v>1</v>
      </c>
      <c r="M1529" s="15" t="str">
        <f t="shared" si="46"/>
        <v>super mercados s.a. de c.v.</v>
      </c>
      <c r="N1529" s="15" t="str">
        <f t="shared" si="47"/>
        <v>394000SUPER MERCADOS S.A. DE C.V.</v>
      </c>
    </row>
    <row r="1530" spans="1:14" x14ac:dyDescent="0.2">
      <c r="A1530" s="15">
        <v>30</v>
      </c>
      <c r="B1530" s="15" t="s">
        <v>329</v>
      </c>
      <c r="C1530" s="15">
        <v>5008</v>
      </c>
      <c r="D1530" s="15">
        <v>394000</v>
      </c>
      <c r="E1530" s="15" t="s">
        <v>466</v>
      </c>
      <c r="F1530" s="15">
        <v>278103</v>
      </c>
      <c r="G1530" s="15" t="s">
        <v>119</v>
      </c>
      <c r="H1530" s="15">
        <v>7710.38</v>
      </c>
      <c r="I1530" s="30">
        <v>488.88</v>
      </c>
      <c r="J1530" s="30">
        <v>122.22</v>
      </c>
      <c r="K1530" s="15">
        <v>1.59</v>
      </c>
      <c r="L1530" s="15">
        <v>1</v>
      </c>
      <c r="M1530" s="15" t="str">
        <f t="shared" si="46"/>
        <v>super mercados s.a. de c.v.</v>
      </c>
      <c r="N1530" s="15" t="str">
        <f t="shared" si="47"/>
        <v>394000SUPER MERCADOS S.A. DE C.V.</v>
      </c>
    </row>
    <row r="1531" spans="1:14" x14ac:dyDescent="0.2">
      <c r="A1531" s="15">
        <v>30</v>
      </c>
      <c r="B1531" s="15" t="s">
        <v>329</v>
      </c>
      <c r="C1531" s="15">
        <v>5008</v>
      </c>
      <c r="D1531" s="15">
        <v>388000</v>
      </c>
      <c r="E1531" s="15" t="s">
        <v>409</v>
      </c>
      <c r="F1531" s="15">
        <v>273989</v>
      </c>
      <c r="G1531" s="15" t="s">
        <v>107</v>
      </c>
      <c r="H1531" s="15">
        <v>2197.77</v>
      </c>
      <c r="I1531" s="30">
        <v>499.07</v>
      </c>
      <c r="J1531" s="30">
        <v>88.07</v>
      </c>
      <c r="K1531" s="15">
        <v>4.01</v>
      </c>
      <c r="L1531" s="15">
        <v>2</v>
      </c>
      <c r="M1531" s="15" t="str">
        <f t="shared" si="46"/>
        <v>grandes superficies de mexico</v>
      </c>
      <c r="N1531" s="15" t="str">
        <f t="shared" si="47"/>
        <v>388000GRANDES SUPERFICIES DE MEXICO</v>
      </c>
    </row>
    <row r="1532" spans="1:14" x14ac:dyDescent="0.2">
      <c r="A1532" s="15">
        <v>30</v>
      </c>
      <c r="B1532" s="15" t="s">
        <v>329</v>
      </c>
      <c r="C1532" s="15">
        <v>5008</v>
      </c>
      <c r="D1532" s="15">
        <v>389000</v>
      </c>
      <c r="E1532" s="15" t="s">
        <v>413</v>
      </c>
      <c r="F1532" s="15">
        <v>273889</v>
      </c>
      <c r="G1532" s="15" t="s">
        <v>107</v>
      </c>
      <c r="H1532" s="15">
        <v>5435.9</v>
      </c>
      <c r="I1532" s="30">
        <v>499.07</v>
      </c>
      <c r="J1532" s="30">
        <v>88.07</v>
      </c>
      <c r="K1532" s="15">
        <v>1.62</v>
      </c>
      <c r="L1532" s="15">
        <v>2</v>
      </c>
      <c r="M1532" s="15" t="str">
        <f t="shared" si="46"/>
        <v>carrefour de mexico s.a. de</v>
      </c>
      <c r="N1532" s="15" t="str">
        <f t="shared" si="47"/>
        <v>389000CARREFOUR DE MEXICO S.A. DE</v>
      </c>
    </row>
    <row r="1533" spans="1:14" x14ac:dyDescent="0.2">
      <c r="A1533" s="15">
        <v>30</v>
      </c>
      <c r="B1533" s="15" t="s">
        <v>329</v>
      </c>
      <c r="C1533" s="15">
        <v>5008</v>
      </c>
      <c r="D1533" s="15">
        <v>390000</v>
      </c>
      <c r="E1533" s="15" t="s">
        <v>414</v>
      </c>
      <c r="F1533" s="15">
        <v>277744</v>
      </c>
      <c r="G1533" s="15" t="s">
        <v>333</v>
      </c>
      <c r="H1533" s="15">
        <v>30545.62</v>
      </c>
      <c r="I1533" s="30">
        <v>518.44000000000005</v>
      </c>
      <c r="J1533" s="30">
        <v>110.35</v>
      </c>
      <c r="K1533" s="15">
        <v>0.36</v>
      </c>
      <c r="L1533" s="15">
        <v>2</v>
      </c>
      <c r="M1533" s="15" t="str">
        <f t="shared" si="46"/>
        <v>comercial mexicana s.a.de c.v.</v>
      </c>
      <c r="N1533" s="15" t="str">
        <f t="shared" si="47"/>
        <v>390000COMERCIAL MEXICANA S.A.DE C.V.</v>
      </c>
    </row>
    <row r="1534" spans="1:14" x14ac:dyDescent="0.2">
      <c r="A1534" s="15">
        <v>30</v>
      </c>
      <c r="B1534" s="15" t="s">
        <v>329</v>
      </c>
      <c r="C1534" s="15">
        <v>5008</v>
      </c>
      <c r="D1534" s="15">
        <v>390000</v>
      </c>
      <c r="E1534" s="15" t="s">
        <v>414</v>
      </c>
      <c r="F1534" s="15">
        <v>278189</v>
      </c>
      <c r="G1534" s="15" t="s">
        <v>339</v>
      </c>
      <c r="H1534" s="15">
        <v>28335.25</v>
      </c>
      <c r="I1534" s="30">
        <v>518.44000000000005</v>
      </c>
      <c r="J1534" s="30">
        <v>110.35</v>
      </c>
      <c r="K1534" s="15">
        <v>0.39</v>
      </c>
      <c r="L1534" s="15">
        <v>2</v>
      </c>
      <c r="M1534" s="15" t="str">
        <f t="shared" si="46"/>
        <v>comercial mexicana s.a.de c.v.</v>
      </c>
      <c r="N1534" s="15" t="str">
        <f t="shared" si="47"/>
        <v>390000COMERCIAL MEXICANA S.A.DE C.V.</v>
      </c>
    </row>
    <row r="1535" spans="1:14" x14ac:dyDescent="0.2">
      <c r="A1535" s="15">
        <v>30</v>
      </c>
      <c r="B1535" s="15" t="s">
        <v>329</v>
      </c>
      <c r="C1535" s="15">
        <v>5008</v>
      </c>
      <c r="D1535" s="15">
        <v>390000</v>
      </c>
      <c r="E1535" s="15" t="s">
        <v>414</v>
      </c>
      <c r="F1535" s="15">
        <v>278189</v>
      </c>
      <c r="G1535" s="15" t="s">
        <v>333</v>
      </c>
      <c r="H1535" s="15">
        <v>28335.25</v>
      </c>
      <c r="I1535" s="30">
        <v>518.44000000000005</v>
      </c>
      <c r="J1535" s="30">
        <v>110.35</v>
      </c>
      <c r="K1535" s="15">
        <v>0.39</v>
      </c>
      <c r="L1535" s="15">
        <v>2</v>
      </c>
      <c r="M1535" s="15" t="str">
        <f t="shared" si="46"/>
        <v>comercial mexicana s.a.de c.v.</v>
      </c>
      <c r="N1535" s="15" t="str">
        <f t="shared" si="47"/>
        <v>390000COMERCIAL MEXICANA S.A.DE C.V.</v>
      </c>
    </row>
    <row r="1536" spans="1:14" x14ac:dyDescent="0.2">
      <c r="A1536" s="15">
        <v>30</v>
      </c>
      <c r="B1536" s="15" t="s">
        <v>329</v>
      </c>
      <c r="C1536" s="15">
        <v>5008</v>
      </c>
      <c r="D1536" s="15">
        <v>393017</v>
      </c>
      <c r="E1536" s="15" t="s">
        <v>457</v>
      </c>
      <c r="F1536" s="15">
        <v>275001</v>
      </c>
      <c r="G1536" s="15" t="s">
        <v>333</v>
      </c>
      <c r="H1536" s="15">
        <v>6812.05</v>
      </c>
      <c r="I1536" s="30">
        <v>518.44000000000005</v>
      </c>
      <c r="J1536" s="30">
        <v>110.35</v>
      </c>
      <c r="K1536" s="15">
        <v>1.62</v>
      </c>
      <c r="L1536" s="15">
        <v>2</v>
      </c>
      <c r="M1536" s="15" t="str">
        <f t="shared" si="46"/>
        <v>bodega comexa suc tlalpan</v>
      </c>
      <c r="N1536" s="15" t="str">
        <f t="shared" si="47"/>
        <v>393017BODEGA COMEXA SUC TLALPAN</v>
      </c>
    </row>
    <row r="1537" spans="1:14" x14ac:dyDescent="0.2">
      <c r="A1537" s="15">
        <v>30</v>
      </c>
      <c r="B1537" s="15" t="s">
        <v>329</v>
      </c>
      <c r="C1537" s="15">
        <v>5008</v>
      </c>
      <c r="D1537" s="15">
        <v>393115</v>
      </c>
      <c r="E1537" s="15" t="s">
        <v>461</v>
      </c>
      <c r="F1537" s="15">
        <v>277739</v>
      </c>
      <c r="G1537" s="15" t="s">
        <v>339</v>
      </c>
      <c r="H1537" s="15">
        <v>6626.22</v>
      </c>
      <c r="I1537" s="30">
        <v>518.44000000000005</v>
      </c>
      <c r="J1537" s="30">
        <v>110.35</v>
      </c>
      <c r="K1537" s="15">
        <v>1.67</v>
      </c>
      <c r="L1537" s="15">
        <v>2</v>
      </c>
      <c r="M1537" s="15" t="str">
        <f t="shared" si="46"/>
        <v>bodega comexa suc.zaragoza</v>
      </c>
      <c r="N1537" s="15" t="str">
        <f t="shared" si="47"/>
        <v>393115BODEGA COMEXA SUC.ZARAGOZA</v>
      </c>
    </row>
    <row r="1538" spans="1:14" x14ac:dyDescent="0.2">
      <c r="A1538" s="15">
        <v>30</v>
      </c>
      <c r="B1538" s="15" t="s">
        <v>329</v>
      </c>
      <c r="C1538" s="15">
        <v>5008</v>
      </c>
      <c r="D1538" s="15">
        <v>393115</v>
      </c>
      <c r="E1538" s="15" t="s">
        <v>461</v>
      </c>
      <c r="F1538" s="15">
        <v>277739</v>
      </c>
      <c r="G1538" s="15" t="s">
        <v>333</v>
      </c>
      <c r="H1538" s="15">
        <v>6626.22</v>
      </c>
      <c r="I1538" s="30">
        <v>518.44000000000005</v>
      </c>
      <c r="J1538" s="30">
        <v>110.35</v>
      </c>
      <c r="K1538" s="15">
        <v>1.67</v>
      </c>
      <c r="L1538" s="15">
        <v>2</v>
      </c>
      <c r="M1538" s="15" t="str">
        <f t="shared" si="46"/>
        <v>bodega comexa suc.zaragoza</v>
      </c>
      <c r="N1538" s="15" t="str">
        <f t="shared" si="47"/>
        <v>393115BODEGA COMEXA SUC.ZARAGOZA</v>
      </c>
    </row>
    <row r="1539" spans="1:14" x14ac:dyDescent="0.2">
      <c r="A1539" s="15">
        <v>30</v>
      </c>
      <c r="B1539" s="15" t="s">
        <v>329</v>
      </c>
      <c r="C1539" s="15">
        <v>5008</v>
      </c>
      <c r="D1539" s="15">
        <v>390000</v>
      </c>
      <c r="E1539" s="15" t="s">
        <v>414</v>
      </c>
      <c r="F1539" s="15">
        <v>275515</v>
      </c>
      <c r="G1539" s="15" t="s">
        <v>339</v>
      </c>
      <c r="H1539" s="15">
        <v>3609.75</v>
      </c>
      <c r="I1539" s="30">
        <v>518.45000000000005</v>
      </c>
      <c r="J1539" s="30">
        <v>91.49</v>
      </c>
      <c r="K1539" s="15">
        <v>2.5299999999999998</v>
      </c>
      <c r="L1539" s="15">
        <v>2</v>
      </c>
      <c r="M1539" s="15" t="str">
        <f t="shared" si="46"/>
        <v>comercial mexicana s.a.de c.v.</v>
      </c>
      <c r="N1539" s="15" t="str">
        <f t="shared" si="47"/>
        <v>390000COMERCIAL MEXICANA S.A.DE C.V.</v>
      </c>
    </row>
    <row r="1540" spans="1:14" x14ac:dyDescent="0.2">
      <c r="A1540" s="15">
        <v>30</v>
      </c>
      <c r="B1540" s="15" t="s">
        <v>329</v>
      </c>
      <c r="C1540" s="15">
        <v>5008</v>
      </c>
      <c r="D1540" s="15">
        <v>390000</v>
      </c>
      <c r="E1540" s="15" t="s">
        <v>414</v>
      </c>
      <c r="F1540" s="15">
        <v>276006</v>
      </c>
      <c r="G1540" s="15" t="s">
        <v>333</v>
      </c>
      <c r="H1540" s="15">
        <v>8376.2099999999991</v>
      </c>
      <c r="I1540" s="30">
        <v>518.45000000000005</v>
      </c>
      <c r="J1540" s="30">
        <v>91.49</v>
      </c>
      <c r="K1540" s="15">
        <v>1.0900000000000001</v>
      </c>
      <c r="L1540" s="15">
        <v>2</v>
      </c>
      <c r="M1540" s="15" t="str">
        <f t="shared" si="46"/>
        <v>comercial mexicana s.a.de c.v.</v>
      </c>
      <c r="N1540" s="15" t="str">
        <f t="shared" si="47"/>
        <v>390000COMERCIAL MEXICANA S.A.DE C.V.</v>
      </c>
    </row>
    <row r="1541" spans="1:14" x14ac:dyDescent="0.2">
      <c r="A1541" s="15">
        <v>30</v>
      </c>
      <c r="B1541" s="15" t="s">
        <v>329</v>
      </c>
      <c r="C1541" s="15">
        <v>5008</v>
      </c>
      <c r="D1541" s="15">
        <v>390000</v>
      </c>
      <c r="E1541" s="15" t="s">
        <v>414</v>
      </c>
      <c r="F1541" s="15">
        <v>276027</v>
      </c>
      <c r="G1541" s="15" t="s">
        <v>339</v>
      </c>
      <c r="H1541" s="15">
        <v>19877.36</v>
      </c>
      <c r="I1541" s="30">
        <v>518.45000000000005</v>
      </c>
      <c r="J1541" s="30">
        <v>91.49</v>
      </c>
      <c r="K1541" s="15">
        <v>0.46</v>
      </c>
      <c r="L1541" s="15">
        <v>2</v>
      </c>
      <c r="M1541" s="15" t="str">
        <f t="shared" si="46"/>
        <v>comercial mexicana s.a.de c.v.</v>
      </c>
      <c r="N1541" s="15" t="str">
        <f t="shared" si="47"/>
        <v>390000COMERCIAL MEXICANA S.A.DE C.V.</v>
      </c>
    </row>
    <row r="1542" spans="1:14" x14ac:dyDescent="0.2">
      <c r="A1542" s="15">
        <v>30</v>
      </c>
      <c r="B1542" s="15" t="s">
        <v>329</v>
      </c>
      <c r="C1542" s="15">
        <v>5008</v>
      </c>
      <c r="D1542" s="15">
        <v>390000</v>
      </c>
      <c r="E1542" s="15" t="s">
        <v>414</v>
      </c>
      <c r="F1542" s="15">
        <v>276148</v>
      </c>
      <c r="G1542" s="15" t="s">
        <v>333</v>
      </c>
      <c r="H1542" s="15">
        <v>6574.8</v>
      </c>
      <c r="I1542" s="30">
        <v>518.45000000000005</v>
      </c>
      <c r="J1542" s="30">
        <v>91.49</v>
      </c>
      <c r="K1542" s="15">
        <v>1.39</v>
      </c>
      <c r="L1542" s="15">
        <v>2</v>
      </c>
      <c r="M1542" s="15" t="str">
        <f t="shared" si="46"/>
        <v>comercial mexicana s.a.de c.v.</v>
      </c>
      <c r="N1542" s="15" t="str">
        <f t="shared" si="47"/>
        <v>390000COMERCIAL MEXICANA S.A.DE C.V.</v>
      </c>
    </row>
    <row r="1543" spans="1:14" x14ac:dyDescent="0.2">
      <c r="A1543" s="15">
        <v>30</v>
      </c>
      <c r="B1543" s="15" t="s">
        <v>329</v>
      </c>
      <c r="C1543" s="15">
        <v>5008</v>
      </c>
      <c r="D1543" s="15">
        <v>390000</v>
      </c>
      <c r="E1543" s="15" t="s">
        <v>414</v>
      </c>
      <c r="F1543" s="15">
        <v>276418</v>
      </c>
      <c r="G1543" s="15" t="s">
        <v>333</v>
      </c>
      <c r="H1543" s="15">
        <v>9771.69</v>
      </c>
      <c r="I1543" s="30">
        <v>518.45000000000005</v>
      </c>
      <c r="J1543" s="30">
        <v>91.49</v>
      </c>
      <c r="K1543" s="15">
        <v>0.94</v>
      </c>
      <c r="L1543" s="15">
        <v>2</v>
      </c>
      <c r="M1543" s="15" t="str">
        <f t="shared" si="46"/>
        <v>comercial mexicana s.a.de c.v.</v>
      </c>
      <c r="N1543" s="15" t="str">
        <f t="shared" si="47"/>
        <v>390000COMERCIAL MEXICANA S.A.DE C.V.</v>
      </c>
    </row>
    <row r="1544" spans="1:14" x14ac:dyDescent="0.2">
      <c r="A1544" s="15">
        <v>30</v>
      </c>
      <c r="B1544" s="15" t="s">
        <v>329</v>
      </c>
      <c r="C1544" s="15">
        <v>5008</v>
      </c>
      <c r="D1544" s="15">
        <v>390000</v>
      </c>
      <c r="E1544" s="15" t="s">
        <v>414</v>
      </c>
      <c r="F1544" s="15">
        <v>276419</v>
      </c>
      <c r="G1544" s="15" t="s">
        <v>339</v>
      </c>
      <c r="H1544" s="15">
        <v>30002.22</v>
      </c>
      <c r="I1544" s="30">
        <v>518.45000000000005</v>
      </c>
      <c r="J1544" s="30">
        <v>91.49</v>
      </c>
      <c r="K1544" s="15">
        <v>0.3</v>
      </c>
      <c r="L1544" s="15">
        <v>2</v>
      </c>
      <c r="M1544" s="15" t="str">
        <f t="shared" si="46"/>
        <v>comercial mexicana s.a.de c.v.</v>
      </c>
      <c r="N1544" s="15" t="str">
        <f t="shared" si="47"/>
        <v>390000COMERCIAL MEXICANA S.A.DE C.V.</v>
      </c>
    </row>
    <row r="1545" spans="1:14" x14ac:dyDescent="0.2">
      <c r="A1545" s="15">
        <v>30</v>
      </c>
      <c r="B1545" s="15" t="s">
        <v>329</v>
      </c>
      <c r="C1545" s="15">
        <v>5008</v>
      </c>
      <c r="D1545" s="15">
        <v>390000</v>
      </c>
      <c r="E1545" s="15" t="s">
        <v>414</v>
      </c>
      <c r="F1545" s="15">
        <v>276419</v>
      </c>
      <c r="G1545" s="15" t="s">
        <v>333</v>
      </c>
      <c r="H1545" s="15">
        <v>30002.22</v>
      </c>
      <c r="I1545" s="30">
        <v>518.45000000000005</v>
      </c>
      <c r="J1545" s="30">
        <v>91.49</v>
      </c>
      <c r="K1545" s="15">
        <v>0.3</v>
      </c>
      <c r="L1545" s="15">
        <v>2</v>
      </c>
      <c r="M1545" s="15" t="str">
        <f t="shared" si="46"/>
        <v>comercial mexicana s.a.de c.v.</v>
      </c>
      <c r="N1545" s="15" t="str">
        <f t="shared" si="47"/>
        <v>390000COMERCIAL MEXICANA S.A.DE C.V.</v>
      </c>
    </row>
    <row r="1546" spans="1:14" x14ac:dyDescent="0.2">
      <c r="A1546" s="15">
        <v>30</v>
      </c>
      <c r="B1546" s="15" t="s">
        <v>329</v>
      </c>
      <c r="C1546" s="15">
        <v>5008</v>
      </c>
      <c r="D1546" s="15">
        <v>390000</v>
      </c>
      <c r="E1546" s="15" t="s">
        <v>414</v>
      </c>
      <c r="F1546" s="15">
        <v>276439</v>
      </c>
      <c r="G1546" s="15" t="s">
        <v>339</v>
      </c>
      <c r="H1546" s="15">
        <v>19478.71</v>
      </c>
      <c r="I1546" s="30">
        <v>518.45000000000005</v>
      </c>
      <c r="J1546" s="30">
        <v>91.49</v>
      </c>
      <c r="K1546" s="15">
        <v>0.47</v>
      </c>
      <c r="L1546" s="15">
        <v>2</v>
      </c>
      <c r="M1546" s="15" t="str">
        <f t="shared" ref="M1546:M1609" si="48">LOWER(E1546)</f>
        <v>comercial mexicana s.a.de c.v.</v>
      </c>
      <c r="N1546" s="15" t="str">
        <f t="shared" ref="N1546:N1609" si="49">_xlfn.CONCAT(D1546, E1546)</f>
        <v>390000COMERCIAL MEXICANA S.A.DE C.V.</v>
      </c>
    </row>
    <row r="1547" spans="1:14" x14ac:dyDescent="0.2">
      <c r="A1547" s="15">
        <v>30</v>
      </c>
      <c r="B1547" s="15" t="s">
        <v>329</v>
      </c>
      <c r="C1547" s="15">
        <v>5008</v>
      </c>
      <c r="D1547" s="15">
        <v>390000</v>
      </c>
      <c r="E1547" s="15" t="s">
        <v>414</v>
      </c>
      <c r="F1547" s="15">
        <v>276439</v>
      </c>
      <c r="G1547" s="15" t="s">
        <v>333</v>
      </c>
      <c r="H1547" s="15">
        <v>19478.71</v>
      </c>
      <c r="I1547" s="30">
        <v>518.45000000000005</v>
      </c>
      <c r="J1547" s="30">
        <v>91.49</v>
      </c>
      <c r="K1547" s="15">
        <v>0.47</v>
      </c>
      <c r="L1547" s="15">
        <v>2</v>
      </c>
      <c r="M1547" s="15" t="str">
        <f t="shared" si="48"/>
        <v>comercial mexicana s.a.de c.v.</v>
      </c>
      <c r="N1547" s="15" t="str">
        <f t="shared" si="49"/>
        <v>390000COMERCIAL MEXICANA S.A.DE C.V.</v>
      </c>
    </row>
    <row r="1548" spans="1:14" x14ac:dyDescent="0.2">
      <c r="A1548" s="15">
        <v>30</v>
      </c>
      <c r="B1548" s="15" t="s">
        <v>329</v>
      </c>
      <c r="C1548" s="15">
        <v>5008</v>
      </c>
      <c r="D1548" s="15">
        <v>390000</v>
      </c>
      <c r="E1548" s="15" t="s">
        <v>414</v>
      </c>
      <c r="F1548" s="15">
        <v>276651</v>
      </c>
      <c r="G1548" s="15" t="s">
        <v>339</v>
      </c>
      <c r="H1548" s="15">
        <v>31958.62</v>
      </c>
      <c r="I1548" s="30">
        <v>518.45000000000005</v>
      </c>
      <c r="J1548" s="30">
        <v>91.49</v>
      </c>
      <c r="K1548" s="15">
        <v>0.28999999999999998</v>
      </c>
      <c r="L1548" s="15">
        <v>2</v>
      </c>
      <c r="M1548" s="15" t="str">
        <f t="shared" si="48"/>
        <v>comercial mexicana s.a.de c.v.</v>
      </c>
      <c r="N1548" s="15" t="str">
        <f t="shared" si="49"/>
        <v>390000COMERCIAL MEXICANA S.A.DE C.V.</v>
      </c>
    </row>
    <row r="1549" spans="1:14" x14ac:dyDescent="0.2">
      <c r="A1549" s="15">
        <v>30</v>
      </c>
      <c r="B1549" s="15" t="s">
        <v>329</v>
      </c>
      <c r="C1549" s="15">
        <v>5008</v>
      </c>
      <c r="D1549" s="15">
        <v>390000</v>
      </c>
      <c r="E1549" s="15" t="s">
        <v>414</v>
      </c>
      <c r="F1549" s="15">
        <v>276651</v>
      </c>
      <c r="G1549" s="15" t="s">
        <v>333</v>
      </c>
      <c r="H1549" s="15">
        <v>31958.62</v>
      </c>
      <c r="I1549" s="30">
        <v>518.45000000000005</v>
      </c>
      <c r="J1549" s="30">
        <v>91.49</v>
      </c>
      <c r="K1549" s="15">
        <v>0.28999999999999998</v>
      </c>
      <c r="L1549" s="15">
        <v>2</v>
      </c>
      <c r="M1549" s="15" t="str">
        <f t="shared" si="48"/>
        <v>comercial mexicana s.a.de c.v.</v>
      </c>
      <c r="N1549" s="15" t="str">
        <f t="shared" si="49"/>
        <v>390000COMERCIAL MEXICANA S.A.DE C.V.</v>
      </c>
    </row>
    <row r="1550" spans="1:14" x14ac:dyDescent="0.2">
      <c r="A1550" s="15">
        <v>30</v>
      </c>
      <c r="B1550" s="15" t="s">
        <v>329</v>
      </c>
      <c r="C1550" s="15">
        <v>5008</v>
      </c>
      <c r="D1550" s="15">
        <v>390000</v>
      </c>
      <c r="E1550" s="15" t="s">
        <v>414</v>
      </c>
      <c r="F1550" s="15">
        <v>276700</v>
      </c>
      <c r="G1550" s="15" t="s">
        <v>339</v>
      </c>
      <c r="H1550" s="15">
        <v>13226.25</v>
      </c>
      <c r="I1550" s="30">
        <v>518.45000000000005</v>
      </c>
      <c r="J1550" s="30">
        <v>91.49</v>
      </c>
      <c r="K1550" s="15">
        <v>0.69</v>
      </c>
      <c r="L1550" s="15">
        <v>2</v>
      </c>
      <c r="M1550" s="15" t="str">
        <f t="shared" si="48"/>
        <v>comercial mexicana s.a.de c.v.</v>
      </c>
      <c r="N1550" s="15" t="str">
        <f t="shared" si="49"/>
        <v>390000COMERCIAL MEXICANA S.A.DE C.V.</v>
      </c>
    </row>
    <row r="1551" spans="1:14" x14ac:dyDescent="0.2">
      <c r="A1551" s="15">
        <v>30</v>
      </c>
      <c r="B1551" s="15" t="s">
        <v>329</v>
      </c>
      <c r="C1551" s="15">
        <v>5008</v>
      </c>
      <c r="D1551" s="15">
        <v>390000</v>
      </c>
      <c r="E1551" s="15" t="s">
        <v>414</v>
      </c>
      <c r="F1551" s="15">
        <v>276716</v>
      </c>
      <c r="G1551" s="15" t="s">
        <v>333</v>
      </c>
      <c r="H1551" s="15">
        <v>3871.26</v>
      </c>
      <c r="I1551" s="30">
        <v>518.45000000000005</v>
      </c>
      <c r="J1551" s="30">
        <v>91.49</v>
      </c>
      <c r="K1551" s="15">
        <v>2.36</v>
      </c>
      <c r="L1551" s="15">
        <v>2</v>
      </c>
      <c r="M1551" s="15" t="str">
        <f t="shared" si="48"/>
        <v>comercial mexicana s.a.de c.v.</v>
      </c>
      <c r="N1551" s="15" t="str">
        <f t="shared" si="49"/>
        <v>390000COMERCIAL MEXICANA S.A.DE C.V.</v>
      </c>
    </row>
    <row r="1552" spans="1:14" x14ac:dyDescent="0.2">
      <c r="A1552" s="15">
        <v>30</v>
      </c>
      <c r="B1552" s="15" t="s">
        <v>329</v>
      </c>
      <c r="C1552" s="15">
        <v>5008</v>
      </c>
      <c r="D1552" s="15">
        <v>390000</v>
      </c>
      <c r="E1552" s="15" t="s">
        <v>414</v>
      </c>
      <c r="F1552" s="15">
        <v>276737</v>
      </c>
      <c r="G1552" s="15" t="s">
        <v>333</v>
      </c>
      <c r="H1552" s="15">
        <v>23682.240000000002</v>
      </c>
      <c r="I1552" s="30">
        <v>518.45000000000005</v>
      </c>
      <c r="J1552" s="30">
        <v>91.49</v>
      </c>
      <c r="K1552" s="15">
        <v>0.39</v>
      </c>
      <c r="L1552" s="15">
        <v>2</v>
      </c>
      <c r="M1552" s="15" t="str">
        <f t="shared" si="48"/>
        <v>comercial mexicana s.a.de c.v.</v>
      </c>
      <c r="N1552" s="15" t="str">
        <f t="shared" si="49"/>
        <v>390000COMERCIAL MEXICANA S.A.DE C.V.</v>
      </c>
    </row>
    <row r="1553" spans="1:14" x14ac:dyDescent="0.2">
      <c r="A1553" s="15">
        <v>30</v>
      </c>
      <c r="B1553" s="15" t="s">
        <v>329</v>
      </c>
      <c r="C1553" s="15">
        <v>5008</v>
      </c>
      <c r="D1553" s="15">
        <v>390000</v>
      </c>
      <c r="E1553" s="15" t="s">
        <v>414</v>
      </c>
      <c r="F1553" s="15">
        <v>276933</v>
      </c>
      <c r="G1553" s="15" t="s">
        <v>333</v>
      </c>
      <c r="H1553" s="15">
        <v>5810.94</v>
      </c>
      <c r="I1553" s="30">
        <v>518.45000000000005</v>
      </c>
      <c r="J1553" s="30">
        <v>91.49</v>
      </c>
      <c r="K1553" s="15">
        <v>1.57</v>
      </c>
      <c r="L1553" s="15">
        <v>2</v>
      </c>
      <c r="M1553" s="15" t="str">
        <f t="shared" si="48"/>
        <v>comercial mexicana s.a.de c.v.</v>
      </c>
      <c r="N1553" s="15" t="str">
        <f t="shared" si="49"/>
        <v>390000COMERCIAL MEXICANA S.A.DE C.V.</v>
      </c>
    </row>
    <row r="1554" spans="1:14" x14ac:dyDescent="0.2">
      <c r="A1554" s="15">
        <v>30</v>
      </c>
      <c r="B1554" s="15" t="s">
        <v>329</v>
      </c>
      <c r="C1554" s="15">
        <v>5008</v>
      </c>
      <c r="D1554" s="15">
        <v>390000</v>
      </c>
      <c r="E1554" s="15" t="s">
        <v>414</v>
      </c>
      <c r="F1554" s="15">
        <v>277367</v>
      </c>
      <c r="G1554" s="15" t="s">
        <v>339</v>
      </c>
      <c r="H1554" s="15">
        <v>12638.56</v>
      </c>
      <c r="I1554" s="30">
        <v>518.45000000000005</v>
      </c>
      <c r="J1554" s="30">
        <v>91.49</v>
      </c>
      <c r="K1554" s="15">
        <v>0.72</v>
      </c>
      <c r="L1554" s="15">
        <v>2</v>
      </c>
      <c r="M1554" s="15" t="str">
        <f t="shared" si="48"/>
        <v>comercial mexicana s.a.de c.v.</v>
      </c>
      <c r="N1554" s="15" t="str">
        <f t="shared" si="49"/>
        <v>390000COMERCIAL MEXICANA S.A.DE C.V.</v>
      </c>
    </row>
    <row r="1555" spans="1:14" x14ac:dyDescent="0.2">
      <c r="A1555" s="15">
        <v>30</v>
      </c>
      <c r="B1555" s="15" t="s">
        <v>329</v>
      </c>
      <c r="C1555" s="15">
        <v>5008</v>
      </c>
      <c r="D1555" s="15">
        <v>390000</v>
      </c>
      <c r="E1555" s="15" t="s">
        <v>414</v>
      </c>
      <c r="F1555" s="15">
        <v>277467</v>
      </c>
      <c r="G1555" s="15" t="s">
        <v>333</v>
      </c>
      <c r="H1555" s="15">
        <v>10519.27</v>
      </c>
      <c r="I1555" s="30">
        <v>518.45000000000005</v>
      </c>
      <c r="J1555" s="30">
        <v>91.49</v>
      </c>
      <c r="K1555" s="15">
        <v>0.87</v>
      </c>
      <c r="L1555" s="15">
        <v>2</v>
      </c>
      <c r="M1555" s="15" t="str">
        <f t="shared" si="48"/>
        <v>comercial mexicana s.a.de c.v.</v>
      </c>
      <c r="N1555" s="15" t="str">
        <f t="shared" si="49"/>
        <v>390000COMERCIAL MEXICANA S.A.DE C.V.</v>
      </c>
    </row>
    <row r="1556" spans="1:14" x14ac:dyDescent="0.2">
      <c r="A1556" s="15">
        <v>30</v>
      </c>
      <c r="B1556" s="15" t="s">
        <v>329</v>
      </c>
      <c r="C1556" s="15">
        <v>5008</v>
      </c>
      <c r="D1556" s="15">
        <v>390000</v>
      </c>
      <c r="E1556" s="15" t="s">
        <v>414</v>
      </c>
      <c r="F1556" s="15">
        <v>277509</v>
      </c>
      <c r="G1556" s="15" t="s">
        <v>333</v>
      </c>
      <c r="H1556" s="15">
        <v>12678.95</v>
      </c>
      <c r="I1556" s="30">
        <v>518.45000000000005</v>
      </c>
      <c r="J1556" s="30">
        <v>91.49</v>
      </c>
      <c r="K1556" s="15">
        <v>0.72</v>
      </c>
      <c r="L1556" s="15">
        <v>2</v>
      </c>
      <c r="M1556" s="15" t="str">
        <f t="shared" si="48"/>
        <v>comercial mexicana s.a.de c.v.</v>
      </c>
      <c r="N1556" s="15" t="str">
        <f t="shared" si="49"/>
        <v>390000COMERCIAL MEXICANA S.A.DE C.V.</v>
      </c>
    </row>
    <row r="1557" spans="1:14" x14ac:dyDescent="0.2">
      <c r="A1557" s="15">
        <v>30</v>
      </c>
      <c r="B1557" s="15" t="s">
        <v>329</v>
      </c>
      <c r="C1557" s="15">
        <v>5008</v>
      </c>
      <c r="D1557" s="15">
        <v>390000</v>
      </c>
      <c r="E1557" s="15" t="s">
        <v>414</v>
      </c>
      <c r="F1557" s="15">
        <v>278049</v>
      </c>
      <c r="G1557" s="15" t="s">
        <v>333</v>
      </c>
      <c r="H1557" s="15">
        <v>5063.1400000000003</v>
      </c>
      <c r="I1557" s="30">
        <v>518.45000000000005</v>
      </c>
      <c r="J1557" s="30">
        <v>91.49</v>
      </c>
      <c r="K1557" s="15">
        <v>1.81</v>
      </c>
      <c r="L1557" s="15">
        <v>2</v>
      </c>
      <c r="M1557" s="15" t="str">
        <f t="shared" si="48"/>
        <v>comercial mexicana s.a.de c.v.</v>
      </c>
      <c r="N1557" s="15" t="str">
        <f t="shared" si="49"/>
        <v>390000COMERCIAL MEXICANA S.A.DE C.V.</v>
      </c>
    </row>
    <row r="1558" spans="1:14" x14ac:dyDescent="0.2">
      <c r="A1558" s="15">
        <v>30</v>
      </c>
      <c r="B1558" s="15" t="s">
        <v>329</v>
      </c>
      <c r="C1558" s="15">
        <v>5008</v>
      </c>
      <c r="D1558" s="15">
        <v>390000</v>
      </c>
      <c r="E1558" s="15" t="s">
        <v>414</v>
      </c>
      <c r="F1558" s="15">
        <v>278059</v>
      </c>
      <c r="G1558" s="15" t="s">
        <v>333</v>
      </c>
      <c r="H1558" s="15">
        <v>4923.2700000000004</v>
      </c>
      <c r="I1558" s="30">
        <v>518.45000000000005</v>
      </c>
      <c r="J1558" s="30">
        <v>91.49</v>
      </c>
      <c r="K1558" s="15">
        <v>1.86</v>
      </c>
      <c r="L1558" s="15">
        <v>2</v>
      </c>
      <c r="M1558" s="15" t="str">
        <f t="shared" si="48"/>
        <v>comercial mexicana s.a.de c.v.</v>
      </c>
      <c r="N1558" s="15" t="str">
        <f t="shared" si="49"/>
        <v>390000COMERCIAL MEXICANA S.A.DE C.V.</v>
      </c>
    </row>
    <row r="1559" spans="1:14" x14ac:dyDescent="0.2">
      <c r="A1559" s="15">
        <v>30</v>
      </c>
      <c r="B1559" s="15" t="s">
        <v>329</v>
      </c>
      <c r="C1559" s="15">
        <v>5008</v>
      </c>
      <c r="D1559" s="15">
        <v>390000</v>
      </c>
      <c r="E1559" s="15" t="s">
        <v>414</v>
      </c>
      <c r="F1559" s="15">
        <v>278062</v>
      </c>
      <c r="G1559" s="15" t="s">
        <v>333</v>
      </c>
      <c r="H1559" s="15">
        <v>5000.8900000000003</v>
      </c>
      <c r="I1559" s="30">
        <v>518.45000000000005</v>
      </c>
      <c r="J1559" s="30">
        <v>91.49</v>
      </c>
      <c r="K1559" s="15">
        <v>1.83</v>
      </c>
      <c r="L1559" s="15">
        <v>2</v>
      </c>
      <c r="M1559" s="15" t="str">
        <f t="shared" si="48"/>
        <v>comercial mexicana s.a.de c.v.</v>
      </c>
      <c r="N1559" s="15" t="str">
        <f t="shared" si="49"/>
        <v>390000COMERCIAL MEXICANA S.A.DE C.V.</v>
      </c>
    </row>
    <row r="1560" spans="1:14" x14ac:dyDescent="0.2">
      <c r="A1560" s="15">
        <v>30</v>
      </c>
      <c r="B1560" s="15" t="s">
        <v>329</v>
      </c>
      <c r="C1560" s="15">
        <v>5008</v>
      </c>
      <c r="D1560" s="15">
        <v>390000</v>
      </c>
      <c r="E1560" s="15" t="s">
        <v>414</v>
      </c>
      <c r="F1560" s="15">
        <v>278176</v>
      </c>
      <c r="G1560" s="15" t="s">
        <v>339</v>
      </c>
      <c r="H1560" s="15">
        <v>18979.62</v>
      </c>
      <c r="I1560" s="30">
        <v>518.45000000000005</v>
      </c>
      <c r="J1560" s="30">
        <v>91.49</v>
      </c>
      <c r="K1560" s="15">
        <v>0.48</v>
      </c>
      <c r="L1560" s="15">
        <v>2</v>
      </c>
      <c r="M1560" s="15" t="str">
        <f t="shared" si="48"/>
        <v>comercial mexicana s.a.de c.v.</v>
      </c>
      <c r="N1560" s="15" t="str">
        <f t="shared" si="49"/>
        <v>390000COMERCIAL MEXICANA S.A.DE C.V.</v>
      </c>
    </row>
    <row r="1561" spans="1:14" x14ac:dyDescent="0.2">
      <c r="A1561" s="15">
        <v>30</v>
      </c>
      <c r="B1561" s="15" t="s">
        <v>329</v>
      </c>
      <c r="C1561" s="15">
        <v>5008</v>
      </c>
      <c r="D1561" s="15">
        <v>393000</v>
      </c>
      <c r="E1561" s="15" t="s">
        <v>414</v>
      </c>
      <c r="F1561" s="15">
        <v>275982</v>
      </c>
      <c r="G1561" s="15" t="s">
        <v>333</v>
      </c>
      <c r="H1561" s="15">
        <v>11343.07</v>
      </c>
      <c r="I1561" s="30">
        <v>518.45000000000005</v>
      </c>
      <c r="J1561" s="30">
        <v>91.49</v>
      </c>
      <c r="K1561" s="15">
        <v>0.81</v>
      </c>
      <c r="L1561" s="15">
        <v>2</v>
      </c>
      <c r="M1561" s="15" t="str">
        <f t="shared" si="48"/>
        <v>comercial mexicana s.a.de c.v.</v>
      </c>
      <c r="N1561" s="15" t="str">
        <f t="shared" si="49"/>
        <v>393000COMERCIAL MEXICANA S.A.DE C.V.</v>
      </c>
    </row>
    <row r="1562" spans="1:14" x14ac:dyDescent="0.2">
      <c r="A1562" s="15">
        <v>30</v>
      </c>
      <c r="B1562" s="15" t="s">
        <v>329</v>
      </c>
      <c r="C1562" s="15">
        <v>5008</v>
      </c>
      <c r="D1562" s="15">
        <v>393000</v>
      </c>
      <c r="E1562" s="15" t="s">
        <v>414</v>
      </c>
      <c r="F1562" s="15">
        <v>276717</v>
      </c>
      <c r="G1562" s="15" t="s">
        <v>339</v>
      </c>
      <c r="H1562" s="15">
        <v>10616.34</v>
      </c>
      <c r="I1562" s="30">
        <v>518.45000000000005</v>
      </c>
      <c r="J1562" s="30">
        <v>91.49</v>
      </c>
      <c r="K1562" s="15">
        <v>0.86</v>
      </c>
      <c r="L1562" s="15">
        <v>2</v>
      </c>
      <c r="M1562" s="15" t="str">
        <f t="shared" si="48"/>
        <v>comercial mexicana s.a.de c.v.</v>
      </c>
      <c r="N1562" s="15" t="str">
        <f t="shared" si="49"/>
        <v>393000COMERCIAL MEXICANA S.A.DE C.V.</v>
      </c>
    </row>
    <row r="1563" spans="1:14" x14ac:dyDescent="0.2">
      <c r="A1563" s="15">
        <v>30</v>
      </c>
      <c r="B1563" s="15" t="s">
        <v>329</v>
      </c>
      <c r="C1563" s="15">
        <v>5008</v>
      </c>
      <c r="D1563" s="15">
        <v>393000</v>
      </c>
      <c r="E1563" s="15" t="s">
        <v>414</v>
      </c>
      <c r="F1563" s="15">
        <v>276717</v>
      </c>
      <c r="G1563" s="15" t="s">
        <v>333</v>
      </c>
      <c r="H1563" s="15">
        <v>10616.34</v>
      </c>
      <c r="I1563" s="30">
        <v>518.45000000000005</v>
      </c>
      <c r="J1563" s="30">
        <v>91.49</v>
      </c>
      <c r="K1563" s="15">
        <v>0.86</v>
      </c>
      <c r="L1563" s="15">
        <v>2</v>
      </c>
      <c r="M1563" s="15" t="str">
        <f t="shared" si="48"/>
        <v>comercial mexicana s.a.de c.v.</v>
      </c>
      <c r="N1563" s="15" t="str">
        <f t="shared" si="49"/>
        <v>393000COMERCIAL MEXICANA S.A.DE C.V.</v>
      </c>
    </row>
    <row r="1564" spans="1:14" x14ac:dyDescent="0.2">
      <c r="A1564" s="15">
        <v>30</v>
      </c>
      <c r="B1564" s="15" t="s">
        <v>329</v>
      </c>
      <c r="C1564" s="15">
        <v>5008</v>
      </c>
      <c r="D1564" s="15">
        <v>393000</v>
      </c>
      <c r="E1564" s="15" t="s">
        <v>414</v>
      </c>
      <c r="F1564" s="15">
        <v>276736</v>
      </c>
      <c r="G1564" s="15" t="s">
        <v>333</v>
      </c>
      <c r="H1564" s="15">
        <v>5804.34</v>
      </c>
      <c r="I1564" s="30">
        <v>518.45000000000005</v>
      </c>
      <c r="J1564" s="30">
        <v>91.49</v>
      </c>
      <c r="K1564" s="15">
        <v>1.58</v>
      </c>
      <c r="L1564" s="15">
        <v>2</v>
      </c>
      <c r="M1564" s="15" t="str">
        <f t="shared" si="48"/>
        <v>comercial mexicana s.a.de c.v.</v>
      </c>
      <c r="N1564" s="15" t="str">
        <f t="shared" si="49"/>
        <v>393000COMERCIAL MEXICANA S.A.DE C.V.</v>
      </c>
    </row>
    <row r="1565" spans="1:14" x14ac:dyDescent="0.2">
      <c r="A1565" s="15">
        <v>30</v>
      </c>
      <c r="B1565" s="15" t="s">
        <v>329</v>
      </c>
      <c r="C1565" s="15">
        <v>5008</v>
      </c>
      <c r="D1565" s="15">
        <v>393000</v>
      </c>
      <c r="E1565" s="15" t="s">
        <v>414</v>
      </c>
      <c r="F1565" s="15">
        <v>276784</v>
      </c>
      <c r="G1565" s="15" t="s">
        <v>339</v>
      </c>
      <c r="H1565" s="15">
        <v>22760.6</v>
      </c>
      <c r="I1565" s="30">
        <v>518.45000000000005</v>
      </c>
      <c r="J1565" s="30">
        <v>91.49</v>
      </c>
      <c r="K1565" s="15">
        <v>0.4</v>
      </c>
      <c r="L1565" s="15">
        <v>2</v>
      </c>
      <c r="M1565" s="15" t="str">
        <f t="shared" si="48"/>
        <v>comercial mexicana s.a.de c.v.</v>
      </c>
      <c r="N1565" s="15" t="str">
        <f t="shared" si="49"/>
        <v>393000COMERCIAL MEXICANA S.A.DE C.V.</v>
      </c>
    </row>
    <row r="1566" spans="1:14" x14ac:dyDescent="0.2">
      <c r="A1566" s="15">
        <v>30</v>
      </c>
      <c r="B1566" s="15" t="s">
        <v>329</v>
      </c>
      <c r="C1566" s="15">
        <v>5008</v>
      </c>
      <c r="D1566" s="15">
        <v>393000</v>
      </c>
      <c r="E1566" s="15" t="s">
        <v>414</v>
      </c>
      <c r="F1566" s="15">
        <v>277436</v>
      </c>
      <c r="G1566" s="15" t="s">
        <v>333</v>
      </c>
      <c r="H1566" s="15">
        <v>3461.63</v>
      </c>
      <c r="I1566" s="30">
        <v>518.45000000000005</v>
      </c>
      <c r="J1566" s="30">
        <v>91.49</v>
      </c>
      <c r="K1566" s="15">
        <v>2.64</v>
      </c>
      <c r="L1566" s="15">
        <v>2</v>
      </c>
      <c r="M1566" s="15" t="str">
        <f t="shared" si="48"/>
        <v>comercial mexicana s.a.de c.v.</v>
      </c>
      <c r="N1566" s="15" t="str">
        <f t="shared" si="49"/>
        <v>393000COMERCIAL MEXICANA S.A.DE C.V.</v>
      </c>
    </row>
    <row r="1567" spans="1:14" x14ac:dyDescent="0.2">
      <c r="A1567" s="15">
        <v>30</v>
      </c>
      <c r="B1567" s="15" t="s">
        <v>329</v>
      </c>
      <c r="C1567" s="15">
        <v>5008</v>
      </c>
      <c r="D1567" s="15">
        <v>393000</v>
      </c>
      <c r="E1567" s="15" t="s">
        <v>414</v>
      </c>
      <c r="F1567" s="15">
        <v>277469</v>
      </c>
      <c r="G1567" s="15" t="s">
        <v>339</v>
      </c>
      <c r="H1567" s="15">
        <v>16166.55</v>
      </c>
      <c r="I1567" s="30">
        <v>518.45000000000005</v>
      </c>
      <c r="J1567" s="30">
        <v>91.49</v>
      </c>
      <c r="K1567" s="15">
        <v>0.56999999999999995</v>
      </c>
      <c r="L1567" s="15">
        <v>2</v>
      </c>
      <c r="M1567" s="15" t="str">
        <f t="shared" si="48"/>
        <v>comercial mexicana s.a.de c.v.</v>
      </c>
      <c r="N1567" s="15" t="str">
        <f t="shared" si="49"/>
        <v>393000COMERCIAL MEXICANA S.A.DE C.V.</v>
      </c>
    </row>
    <row r="1568" spans="1:14" x14ac:dyDescent="0.2">
      <c r="A1568" s="15">
        <v>30</v>
      </c>
      <c r="B1568" s="15" t="s">
        <v>329</v>
      </c>
      <c r="C1568" s="15">
        <v>5008</v>
      </c>
      <c r="D1568" s="15">
        <v>393000</v>
      </c>
      <c r="E1568" s="15" t="s">
        <v>414</v>
      </c>
      <c r="F1568" s="15">
        <v>277990</v>
      </c>
      <c r="G1568" s="15" t="s">
        <v>333</v>
      </c>
      <c r="H1568" s="15">
        <v>2984.69</v>
      </c>
      <c r="I1568" s="30">
        <v>518.45000000000005</v>
      </c>
      <c r="J1568" s="30">
        <v>91.49</v>
      </c>
      <c r="K1568" s="15">
        <v>3.07</v>
      </c>
      <c r="L1568" s="15">
        <v>2</v>
      </c>
      <c r="M1568" s="15" t="str">
        <f t="shared" si="48"/>
        <v>comercial mexicana s.a.de c.v.</v>
      </c>
      <c r="N1568" s="15" t="str">
        <f t="shared" si="49"/>
        <v>393000COMERCIAL MEXICANA S.A.DE C.V.</v>
      </c>
    </row>
    <row r="1569" spans="1:14" x14ac:dyDescent="0.2">
      <c r="A1569" s="15">
        <v>30</v>
      </c>
      <c r="B1569" s="15" t="s">
        <v>329</v>
      </c>
      <c r="C1569" s="15">
        <v>5008</v>
      </c>
      <c r="D1569" s="15">
        <v>393000</v>
      </c>
      <c r="E1569" s="15" t="s">
        <v>414</v>
      </c>
      <c r="F1569" s="15">
        <v>278022</v>
      </c>
      <c r="G1569" s="15" t="s">
        <v>333</v>
      </c>
      <c r="H1569" s="15">
        <v>11528.24</v>
      </c>
      <c r="I1569" s="30">
        <v>518.45000000000005</v>
      </c>
      <c r="J1569" s="30">
        <v>91.49</v>
      </c>
      <c r="K1569" s="15">
        <v>0.79</v>
      </c>
      <c r="L1569" s="15">
        <v>2</v>
      </c>
      <c r="M1569" s="15" t="str">
        <f t="shared" si="48"/>
        <v>comercial mexicana s.a.de c.v.</v>
      </c>
      <c r="N1569" s="15" t="str">
        <f t="shared" si="49"/>
        <v>393000COMERCIAL MEXICANA S.A.DE C.V.</v>
      </c>
    </row>
    <row r="1570" spans="1:14" x14ac:dyDescent="0.2">
      <c r="A1570" s="15">
        <v>30</v>
      </c>
      <c r="B1570" s="15" t="s">
        <v>329</v>
      </c>
      <c r="C1570" s="15">
        <v>5008</v>
      </c>
      <c r="D1570" s="15">
        <v>393000</v>
      </c>
      <c r="E1570" s="15" t="s">
        <v>414</v>
      </c>
      <c r="F1570" s="15">
        <v>278033</v>
      </c>
      <c r="G1570" s="15" t="s">
        <v>333</v>
      </c>
      <c r="H1570" s="15">
        <v>11403.76</v>
      </c>
      <c r="I1570" s="30">
        <v>518.45000000000005</v>
      </c>
      <c r="J1570" s="30">
        <v>91.49</v>
      </c>
      <c r="K1570" s="15">
        <v>0.8</v>
      </c>
      <c r="L1570" s="15">
        <v>2</v>
      </c>
      <c r="M1570" s="15" t="str">
        <f t="shared" si="48"/>
        <v>comercial mexicana s.a.de c.v.</v>
      </c>
      <c r="N1570" s="15" t="str">
        <f t="shared" si="49"/>
        <v>393000COMERCIAL MEXICANA S.A.DE C.V.</v>
      </c>
    </row>
    <row r="1571" spans="1:14" x14ac:dyDescent="0.2">
      <c r="A1571" s="15">
        <v>30</v>
      </c>
      <c r="B1571" s="15" t="s">
        <v>329</v>
      </c>
      <c r="C1571" s="15">
        <v>5008</v>
      </c>
      <c r="D1571" s="15">
        <v>393000</v>
      </c>
      <c r="E1571" s="15" t="s">
        <v>414</v>
      </c>
      <c r="F1571" s="15">
        <v>278057</v>
      </c>
      <c r="G1571" s="15" t="s">
        <v>333</v>
      </c>
      <c r="H1571" s="15">
        <v>10508.84</v>
      </c>
      <c r="I1571" s="30">
        <v>518.45000000000005</v>
      </c>
      <c r="J1571" s="30">
        <v>91.49</v>
      </c>
      <c r="K1571" s="15">
        <v>0.87</v>
      </c>
      <c r="L1571" s="15">
        <v>2</v>
      </c>
      <c r="M1571" s="15" t="str">
        <f t="shared" si="48"/>
        <v>comercial mexicana s.a.de c.v.</v>
      </c>
      <c r="N1571" s="15" t="str">
        <f t="shared" si="49"/>
        <v>393000COMERCIAL MEXICANA S.A.DE C.V.</v>
      </c>
    </row>
    <row r="1572" spans="1:14" x14ac:dyDescent="0.2">
      <c r="A1572" s="15">
        <v>30</v>
      </c>
      <c r="B1572" s="15" t="s">
        <v>329</v>
      </c>
      <c r="C1572" s="15">
        <v>5008</v>
      </c>
      <c r="D1572" s="15">
        <v>393000</v>
      </c>
      <c r="E1572" s="15" t="s">
        <v>414</v>
      </c>
      <c r="F1572" s="15">
        <v>278101</v>
      </c>
      <c r="G1572" s="15" t="s">
        <v>339</v>
      </c>
      <c r="H1572" s="15">
        <v>11520.9</v>
      </c>
      <c r="I1572" s="30">
        <v>518.45000000000005</v>
      </c>
      <c r="J1572" s="30">
        <v>91.49</v>
      </c>
      <c r="K1572" s="15">
        <v>0.79</v>
      </c>
      <c r="L1572" s="15">
        <v>2</v>
      </c>
      <c r="M1572" s="15" t="str">
        <f t="shared" si="48"/>
        <v>comercial mexicana s.a.de c.v.</v>
      </c>
      <c r="N1572" s="15" t="str">
        <f t="shared" si="49"/>
        <v>393000COMERCIAL MEXICANA S.A.DE C.V.</v>
      </c>
    </row>
    <row r="1573" spans="1:14" x14ac:dyDescent="0.2">
      <c r="A1573" s="15">
        <v>30</v>
      </c>
      <c r="B1573" s="15" t="s">
        <v>329</v>
      </c>
      <c r="C1573" s="15">
        <v>5008</v>
      </c>
      <c r="D1573" s="15">
        <v>393000</v>
      </c>
      <c r="E1573" s="15" t="s">
        <v>414</v>
      </c>
      <c r="F1573" s="15">
        <v>278101</v>
      </c>
      <c r="G1573" s="15" t="s">
        <v>333</v>
      </c>
      <c r="H1573" s="15">
        <v>11520.9</v>
      </c>
      <c r="I1573" s="30">
        <v>518.45000000000005</v>
      </c>
      <c r="J1573" s="30">
        <v>91.49</v>
      </c>
      <c r="K1573" s="15">
        <v>0.79</v>
      </c>
      <c r="L1573" s="15">
        <v>2</v>
      </c>
      <c r="M1573" s="15" t="str">
        <f t="shared" si="48"/>
        <v>comercial mexicana s.a.de c.v.</v>
      </c>
      <c r="N1573" s="15" t="str">
        <f t="shared" si="49"/>
        <v>393000COMERCIAL MEXICANA S.A.DE C.V.</v>
      </c>
    </row>
    <row r="1574" spans="1:14" x14ac:dyDescent="0.2">
      <c r="A1574" s="15">
        <v>30</v>
      </c>
      <c r="B1574" s="15" t="s">
        <v>329</v>
      </c>
      <c r="C1574" s="15">
        <v>5008</v>
      </c>
      <c r="D1574" s="15">
        <v>393000</v>
      </c>
      <c r="E1574" s="15" t="s">
        <v>414</v>
      </c>
      <c r="F1574" s="15">
        <v>278206</v>
      </c>
      <c r="G1574" s="15" t="s">
        <v>339</v>
      </c>
      <c r="H1574" s="15">
        <v>7985.59</v>
      </c>
      <c r="I1574" s="30">
        <v>518.45000000000005</v>
      </c>
      <c r="J1574" s="30">
        <v>91.49</v>
      </c>
      <c r="K1574" s="15">
        <v>1.1499999999999999</v>
      </c>
      <c r="L1574" s="15">
        <v>2</v>
      </c>
      <c r="M1574" s="15" t="str">
        <f t="shared" si="48"/>
        <v>comercial mexicana s.a.de c.v.</v>
      </c>
      <c r="N1574" s="15" t="str">
        <f t="shared" si="49"/>
        <v>393000COMERCIAL MEXICANA S.A.DE C.V.</v>
      </c>
    </row>
    <row r="1575" spans="1:14" x14ac:dyDescent="0.2">
      <c r="A1575" s="15">
        <v>30</v>
      </c>
      <c r="B1575" s="15" t="s">
        <v>329</v>
      </c>
      <c r="C1575" s="15">
        <v>5008</v>
      </c>
      <c r="D1575" s="15">
        <v>393000</v>
      </c>
      <c r="E1575" s="15" t="s">
        <v>414</v>
      </c>
      <c r="F1575" s="15">
        <v>278206</v>
      </c>
      <c r="G1575" s="15" t="s">
        <v>333</v>
      </c>
      <c r="H1575" s="15">
        <v>7985.59</v>
      </c>
      <c r="I1575" s="30">
        <v>518.45000000000005</v>
      </c>
      <c r="J1575" s="30">
        <v>91.49</v>
      </c>
      <c r="K1575" s="15">
        <v>1.1499999999999999</v>
      </c>
      <c r="L1575" s="15">
        <v>2</v>
      </c>
      <c r="M1575" s="15" t="str">
        <f t="shared" si="48"/>
        <v>comercial mexicana s.a.de c.v.</v>
      </c>
      <c r="N1575" s="15" t="str">
        <f t="shared" si="49"/>
        <v>393000COMERCIAL MEXICANA S.A.DE C.V.</v>
      </c>
    </row>
    <row r="1576" spans="1:14" x14ac:dyDescent="0.2">
      <c r="A1576" s="15">
        <v>30</v>
      </c>
      <c r="B1576" s="15" t="s">
        <v>329</v>
      </c>
      <c r="C1576" s="15">
        <v>5008</v>
      </c>
      <c r="D1576" s="15">
        <v>390000</v>
      </c>
      <c r="E1576" s="15" t="s">
        <v>414</v>
      </c>
      <c r="F1576" s="15">
        <v>277742</v>
      </c>
      <c r="G1576" s="15" t="s">
        <v>117</v>
      </c>
      <c r="H1576" s="15">
        <v>7133.97</v>
      </c>
      <c r="I1576" s="30">
        <v>519.42999999999995</v>
      </c>
      <c r="J1576" s="30">
        <v>110.56</v>
      </c>
      <c r="K1576" s="15">
        <v>1.55</v>
      </c>
      <c r="L1576" s="15">
        <v>1</v>
      </c>
      <c r="M1576" s="15" t="str">
        <f t="shared" si="48"/>
        <v>comercial mexicana s.a.de c.v.</v>
      </c>
      <c r="N1576" s="15" t="str">
        <f t="shared" si="49"/>
        <v>390000COMERCIAL MEXICANA S.A.DE C.V.</v>
      </c>
    </row>
    <row r="1577" spans="1:14" x14ac:dyDescent="0.2">
      <c r="A1577" s="15">
        <v>30</v>
      </c>
      <c r="B1577" s="15" t="s">
        <v>329</v>
      </c>
      <c r="C1577" s="15">
        <v>5008</v>
      </c>
      <c r="D1577" s="15">
        <v>390000</v>
      </c>
      <c r="E1577" s="15" t="s">
        <v>414</v>
      </c>
      <c r="F1577" s="15">
        <v>277744</v>
      </c>
      <c r="G1577" s="15" t="s">
        <v>117</v>
      </c>
      <c r="H1577" s="15">
        <v>30545.62</v>
      </c>
      <c r="I1577" s="30">
        <v>519.42999999999995</v>
      </c>
      <c r="J1577" s="30">
        <v>110.56</v>
      </c>
      <c r="K1577" s="15">
        <v>0.36</v>
      </c>
      <c r="L1577" s="15">
        <v>1</v>
      </c>
      <c r="M1577" s="15" t="str">
        <f t="shared" si="48"/>
        <v>comercial mexicana s.a.de c.v.</v>
      </c>
      <c r="N1577" s="15" t="str">
        <f t="shared" si="49"/>
        <v>390000COMERCIAL MEXICANA S.A.DE C.V.</v>
      </c>
    </row>
    <row r="1578" spans="1:14" x14ac:dyDescent="0.2">
      <c r="A1578" s="15">
        <v>30</v>
      </c>
      <c r="B1578" s="15" t="s">
        <v>329</v>
      </c>
      <c r="C1578" s="15">
        <v>5008</v>
      </c>
      <c r="D1578" s="15">
        <v>390000</v>
      </c>
      <c r="E1578" s="15" t="s">
        <v>414</v>
      </c>
      <c r="F1578" s="15">
        <v>277758</v>
      </c>
      <c r="G1578" s="15" t="s">
        <v>117</v>
      </c>
      <c r="H1578" s="15">
        <v>24918.97</v>
      </c>
      <c r="I1578" s="30">
        <v>519.42999999999995</v>
      </c>
      <c r="J1578" s="30">
        <v>110.56</v>
      </c>
      <c r="K1578" s="15">
        <v>0.44</v>
      </c>
      <c r="L1578" s="15">
        <v>1</v>
      </c>
      <c r="M1578" s="15" t="str">
        <f t="shared" si="48"/>
        <v>comercial mexicana s.a.de c.v.</v>
      </c>
      <c r="N1578" s="15" t="str">
        <f t="shared" si="49"/>
        <v>390000COMERCIAL MEXICANA S.A.DE C.V.</v>
      </c>
    </row>
    <row r="1579" spans="1:14" x14ac:dyDescent="0.2">
      <c r="A1579" s="15">
        <v>30</v>
      </c>
      <c r="B1579" s="15" t="s">
        <v>329</v>
      </c>
      <c r="C1579" s="15">
        <v>5008</v>
      </c>
      <c r="D1579" s="15">
        <v>390000</v>
      </c>
      <c r="E1579" s="15" t="s">
        <v>414</v>
      </c>
      <c r="F1579" s="15">
        <v>275515</v>
      </c>
      <c r="G1579" s="15" t="s">
        <v>117</v>
      </c>
      <c r="H1579" s="15">
        <v>3609.75</v>
      </c>
      <c r="I1579" s="30">
        <v>519.44000000000005</v>
      </c>
      <c r="J1579" s="30">
        <v>91.67</v>
      </c>
      <c r="K1579" s="15">
        <v>2.54</v>
      </c>
      <c r="L1579" s="15">
        <v>1</v>
      </c>
      <c r="M1579" s="15" t="str">
        <f t="shared" si="48"/>
        <v>comercial mexicana s.a.de c.v.</v>
      </c>
      <c r="N1579" s="15" t="str">
        <f t="shared" si="49"/>
        <v>390000COMERCIAL MEXICANA S.A.DE C.V.</v>
      </c>
    </row>
    <row r="1580" spans="1:14" x14ac:dyDescent="0.2">
      <c r="A1580" s="15">
        <v>30</v>
      </c>
      <c r="B1580" s="15" t="s">
        <v>329</v>
      </c>
      <c r="C1580" s="15">
        <v>5008</v>
      </c>
      <c r="D1580" s="15">
        <v>390000</v>
      </c>
      <c r="E1580" s="15" t="s">
        <v>414</v>
      </c>
      <c r="F1580" s="15">
        <v>275516</v>
      </c>
      <c r="G1580" s="15" t="s">
        <v>117</v>
      </c>
      <c r="H1580" s="15">
        <v>5117.9399999999996</v>
      </c>
      <c r="I1580" s="30">
        <v>519.44000000000005</v>
      </c>
      <c r="J1580" s="30">
        <v>91.67</v>
      </c>
      <c r="K1580" s="15">
        <v>1.79</v>
      </c>
      <c r="L1580" s="15">
        <v>1</v>
      </c>
      <c r="M1580" s="15" t="str">
        <f t="shared" si="48"/>
        <v>comercial mexicana s.a.de c.v.</v>
      </c>
      <c r="N1580" s="15" t="str">
        <f t="shared" si="49"/>
        <v>390000COMERCIAL MEXICANA S.A.DE C.V.</v>
      </c>
    </row>
    <row r="1581" spans="1:14" x14ac:dyDescent="0.2">
      <c r="A1581" s="15">
        <v>30</v>
      </c>
      <c r="B1581" s="15" t="s">
        <v>329</v>
      </c>
      <c r="C1581" s="15">
        <v>5008</v>
      </c>
      <c r="D1581" s="15">
        <v>390000</v>
      </c>
      <c r="E1581" s="15" t="s">
        <v>414</v>
      </c>
      <c r="F1581" s="15">
        <v>275776</v>
      </c>
      <c r="G1581" s="15" t="s">
        <v>117</v>
      </c>
      <c r="H1581" s="15">
        <v>18121</v>
      </c>
      <c r="I1581" s="30">
        <v>519.44000000000005</v>
      </c>
      <c r="J1581" s="30">
        <v>91.67</v>
      </c>
      <c r="K1581" s="15">
        <v>0.51</v>
      </c>
      <c r="L1581" s="15">
        <v>1</v>
      </c>
      <c r="M1581" s="15" t="str">
        <f t="shared" si="48"/>
        <v>comercial mexicana s.a.de c.v.</v>
      </c>
      <c r="N1581" s="15" t="str">
        <f t="shared" si="49"/>
        <v>390000COMERCIAL MEXICANA S.A.DE C.V.</v>
      </c>
    </row>
    <row r="1582" spans="1:14" x14ac:dyDescent="0.2">
      <c r="A1582" s="15">
        <v>30</v>
      </c>
      <c r="B1582" s="15" t="s">
        <v>329</v>
      </c>
      <c r="C1582" s="15">
        <v>5008</v>
      </c>
      <c r="D1582" s="15">
        <v>390000</v>
      </c>
      <c r="E1582" s="15" t="s">
        <v>414</v>
      </c>
      <c r="F1582" s="15">
        <v>275957</v>
      </c>
      <c r="G1582" s="15" t="s">
        <v>117</v>
      </c>
      <c r="H1582" s="15">
        <v>10246.780000000001</v>
      </c>
      <c r="I1582" s="30">
        <v>519.44000000000005</v>
      </c>
      <c r="J1582" s="30">
        <v>91.67</v>
      </c>
      <c r="K1582" s="15">
        <v>0.89</v>
      </c>
      <c r="L1582" s="15">
        <v>1</v>
      </c>
      <c r="M1582" s="15" t="str">
        <f t="shared" si="48"/>
        <v>comercial mexicana s.a.de c.v.</v>
      </c>
      <c r="N1582" s="15" t="str">
        <f t="shared" si="49"/>
        <v>390000COMERCIAL MEXICANA S.A.DE C.V.</v>
      </c>
    </row>
    <row r="1583" spans="1:14" x14ac:dyDescent="0.2">
      <c r="A1583" s="15">
        <v>30</v>
      </c>
      <c r="B1583" s="15" t="s">
        <v>329</v>
      </c>
      <c r="C1583" s="15">
        <v>5008</v>
      </c>
      <c r="D1583" s="15">
        <v>390000</v>
      </c>
      <c r="E1583" s="15" t="s">
        <v>414</v>
      </c>
      <c r="F1583" s="15">
        <v>276006</v>
      </c>
      <c r="G1583" s="15" t="s">
        <v>117</v>
      </c>
      <c r="H1583" s="15">
        <v>8376.2099999999991</v>
      </c>
      <c r="I1583" s="30">
        <v>519.44000000000005</v>
      </c>
      <c r="J1583" s="30">
        <v>91.67</v>
      </c>
      <c r="K1583" s="15">
        <v>1.0900000000000001</v>
      </c>
      <c r="L1583" s="15">
        <v>1</v>
      </c>
      <c r="M1583" s="15" t="str">
        <f t="shared" si="48"/>
        <v>comercial mexicana s.a.de c.v.</v>
      </c>
      <c r="N1583" s="15" t="str">
        <f t="shared" si="49"/>
        <v>390000COMERCIAL MEXICANA S.A.DE C.V.</v>
      </c>
    </row>
    <row r="1584" spans="1:14" x14ac:dyDescent="0.2">
      <c r="A1584" s="15">
        <v>30</v>
      </c>
      <c r="B1584" s="15" t="s">
        <v>329</v>
      </c>
      <c r="C1584" s="15">
        <v>5008</v>
      </c>
      <c r="D1584" s="15">
        <v>390000</v>
      </c>
      <c r="E1584" s="15" t="s">
        <v>414</v>
      </c>
      <c r="F1584" s="15">
        <v>276280</v>
      </c>
      <c r="G1584" s="15" t="s">
        <v>117</v>
      </c>
      <c r="H1584" s="15">
        <v>11024.16</v>
      </c>
      <c r="I1584" s="30">
        <v>519.44000000000005</v>
      </c>
      <c r="J1584" s="30">
        <v>91.67</v>
      </c>
      <c r="K1584" s="15">
        <v>0.83</v>
      </c>
      <c r="L1584" s="15">
        <v>1</v>
      </c>
      <c r="M1584" s="15" t="str">
        <f t="shared" si="48"/>
        <v>comercial mexicana s.a.de c.v.</v>
      </c>
      <c r="N1584" s="15" t="str">
        <f t="shared" si="49"/>
        <v>390000COMERCIAL MEXICANA S.A.DE C.V.</v>
      </c>
    </row>
    <row r="1585" spans="1:14" x14ac:dyDescent="0.2">
      <c r="A1585" s="15">
        <v>30</v>
      </c>
      <c r="B1585" s="15" t="s">
        <v>329</v>
      </c>
      <c r="C1585" s="15">
        <v>5008</v>
      </c>
      <c r="D1585" s="15">
        <v>390000</v>
      </c>
      <c r="E1585" s="15" t="s">
        <v>414</v>
      </c>
      <c r="F1585" s="15">
        <v>276291</v>
      </c>
      <c r="G1585" s="15" t="s">
        <v>117</v>
      </c>
      <c r="H1585" s="15">
        <v>20610.939999999999</v>
      </c>
      <c r="I1585" s="30">
        <v>519.44000000000005</v>
      </c>
      <c r="J1585" s="30">
        <v>91.67</v>
      </c>
      <c r="K1585" s="15">
        <v>0.44</v>
      </c>
      <c r="L1585" s="15">
        <v>1</v>
      </c>
      <c r="M1585" s="15" t="str">
        <f t="shared" si="48"/>
        <v>comercial mexicana s.a.de c.v.</v>
      </c>
      <c r="N1585" s="15" t="str">
        <f t="shared" si="49"/>
        <v>390000COMERCIAL MEXICANA S.A.DE C.V.</v>
      </c>
    </row>
    <row r="1586" spans="1:14" x14ac:dyDescent="0.2">
      <c r="A1586" s="15">
        <v>30</v>
      </c>
      <c r="B1586" s="15" t="s">
        <v>329</v>
      </c>
      <c r="C1586" s="15">
        <v>5008</v>
      </c>
      <c r="D1586" s="15">
        <v>390000</v>
      </c>
      <c r="E1586" s="15" t="s">
        <v>414</v>
      </c>
      <c r="F1586" s="15">
        <v>276419</v>
      </c>
      <c r="G1586" s="15" t="s">
        <v>117</v>
      </c>
      <c r="H1586" s="15">
        <v>30002.22</v>
      </c>
      <c r="I1586" s="30">
        <v>519.44000000000005</v>
      </c>
      <c r="J1586" s="30">
        <v>91.67</v>
      </c>
      <c r="K1586" s="15">
        <v>0.31</v>
      </c>
      <c r="L1586" s="15">
        <v>1</v>
      </c>
      <c r="M1586" s="15" t="str">
        <f t="shared" si="48"/>
        <v>comercial mexicana s.a.de c.v.</v>
      </c>
      <c r="N1586" s="15" t="str">
        <f t="shared" si="49"/>
        <v>390000COMERCIAL MEXICANA S.A.DE C.V.</v>
      </c>
    </row>
    <row r="1587" spans="1:14" x14ac:dyDescent="0.2">
      <c r="A1587" s="15">
        <v>30</v>
      </c>
      <c r="B1587" s="15" t="s">
        <v>329</v>
      </c>
      <c r="C1587" s="15">
        <v>5008</v>
      </c>
      <c r="D1587" s="15">
        <v>390000</v>
      </c>
      <c r="E1587" s="15" t="s">
        <v>414</v>
      </c>
      <c r="F1587" s="15">
        <v>276699</v>
      </c>
      <c r="G1587" s="15" t="s">
        <v>117</v>
      </c>
      <c r="H1587" s="15">
        <v>27004.44</v>
      </c>
      <c r="I1587" s="30">
        <v>519.44000000000005</v>
      </c>
      <c r="J1587" s="30">
        <v>91.67</v>
      </c>
      <c r="K1587" s="15">
        <v>0.34</v>
      </c>
      <c r="L1587" s="15">
        <v>1</v>
      </c>
      <c r="M1587" s="15" t="str">
        <f t="shared" si="48"/>
        <v>comercial mexicana s.a.de c.v.</v>
      </c>
      <c r="N1587" s="15" t="str">
        <f t="shared" si="49"/>
        <v>390000COMERCIAL MEXICANA S.A.DE C.V.</v>
      </c>
    </row>
    <row r="1588" spans="1:14" x14ac:dyDescent="0.2">
      <c r="A1588" s="15">
        <v>30</v>
      </c>
      <c r="B1588" s="15" t="s">
        <v>329</v>
      </c>
      <c r="C1588" s="15">
        <v>5008</v>
      </c>
      <c r="D1588" s="15">
        <v>390000</v>
      </c>
      <c r="E1588" s="15" t="s">
        <v>414</v>
      </c>
      <c r="F1588" s="15">
        <v>276700</v>
      </c>
      <c r="G1588" s="15" t="s">
        <v>117</v>
      </c>
      <c r="H1588" s="15">
        <v>13226.25</v>
      </c>
      <c r="I1588" s="30">
        <v>519.44000000000005</v>
      </c>
      <c r="J1588" s="30">
        <v>91.67</v>
      </c>
      <c r="K1588" s="15">
        <v>0.69</v>
      </c>
      <c r="L1588" s="15">
        <v>1</v>
      </c>
      <c r="M1588" s="15" t="str">
        <f t="shared" si="48"/>
        <v>comercial mexicana s.a.de c.v.</v>
      </c>
      <c r="N1588" s="15" t="str">
        <f t="shared" si="49"/>
        <v>390000COMERCIAL MEXICANA S.A.DE C.V.</v>
      </c>
    </row>
    <row r="1589" spans="1:14" x14ac:dyDescent="0.2">
      <c r="A1589" s="15">
        <v>30</v>
      </c>
      <c r="B1589" s="15" t="s">
        <v>329</v>
      </c>
      <c r="C1589" s="15">
        <v>5008</v>
      </c>
      <c r="D1589" s="15">
        <v>390000</v>
      </c>
      <c r="E1589" s="15" t="s">
        <v>414</v>
      </c>
      <c r="F1589" s="15">
        <v>276933</v>
      </c>
      <c r="G1589" s="15" t="s">
        <v>117</v>
      </c>
      <c r="H1589" s="15">
        <v>5810.94</v>
      </c>
      <c r="I1589" s="30">
        <v>519.44000000000005</v>
      </c>
      <c r="J1589" s="30">
        <v>91.67</v>
      </c>
      <c r="K1589" s="15">
        <v>1.58</v>
      </c>
      <c r="L1589" s="15">
        <v>1</v>
      </c>
      <c r="M1589" s="15" t="str">
        <f t="shared" si="48"/>
        <v>comercial mexicana s.a.de c.v.</v>
      </c>
      <c r="N1589" s="15" t="str">
        <f t="shared" si="49"/>
        <v>390000COMERCIAL MEXICANA S.A.DE C.V.</v>
      </c>
    </row>
    <row r="1590" spans="1:14" x14ac:dyDescent="0.2">
      <c r="A1590" s="15">
        <v>30</v>
      </c>
      <c r="B1590" s="15" t="s">
        <v>329</v>
      </c>
      <c r="C1590" s="15">
        <v>5008</v>
      </c>
      <c r="D1590" s="15">
        <v>390000</v>
      </c>
      <c r="E1590" s="15" t="s">
        <v>414</v>
      </c>
      <c r="F1590" s="15">
        <v>277837</v>
      </c>
      <c r="G1590" s="15" t="s">
        <v>117</v>
      </c>
      <c r="H1590" s="15">
        <v>22430.81</v>
      </c>
      <c r="I1590" s="30">
        <v>519.44000000000005</v>
      </c>
      <c r="J1590" s="30">
        <v>91.67</v>
      </c>
      <c r="K1590" s="15">
        <v>0.41</v>
      </c>
      <c r="L1590" s="15">
        <v>1</v>
      </c>
      <c r="M1590" s="15" t="str">
        <f t="shared" si="48"/>
        <v>comercial mexicana s.a.de c.v.</v>
      </c>
      <c r="N1590" s="15" t="str">
        <f t="shared" si="49"/>
        <v>390000COMERCIAL MEXICANA S.A.DE C.V.</v>
      </c>
    </row>
    <row r="1591" spans="1:14" x14ac:dyDescent="0.2">
      <c r="A1591" s="15">
        <v>30</v>
      </c>
      <c r="B1591" s="15" t="s">
        <v>329</v>
      </c>
      <c r="C1591" s="15">
        <v>5008</v>
      </c>
      <c r="D1591" s="15">
        <v>390000</v>
      </c>
      <c r="E1591" s="15" t="s">
        <v>414</v>
      </c>
      <c r="F1591" s="15">
        <v>277838</v>
      </c>
      <c r="G1591" s="15" t="s">
        <v>117</v>
      </c>
      <c r="H1591" s="15">
        <v>19390.349999999999</v>
      </c>
      <c r="I1591" s="30">
        <v>519.44000000000005</v>
      </c>
      <c r="J1591" s="30">
        <v>91.67</v>
      </c>
      <c r="K1591" s="15">
        <v>0.47</v>
      </c>
      <c r="L1591" s="15">
        <v>1</v>
      </c>
      <c r="M1591" s="15" t="str">
        <f t="shared" si="48"/>
        <v>comercial mexicana s.a.de c.v.</v>
      </c>
      <c r="N1591" s="15" t="str">
        <f t="shared" si="49"/>
        <v>390000COMERCIAL MEXICANA S.A.DE C.V.</v>
      </c>
    </row>
    <row r="1592" spans="1:14" x14ac:dyDescent="0.2">
      <c r="A1592" s="15">
        <v>30</v>
      </c>
      <c r="B1592" s="15" t="s">
        <v>329</v>
      </c>
      <c r="C1592" s="15">
        <v>5008</v>
      </c>
      <c r="D1592" s="15">
        <v>390000</v>
      </c>
      <c r="E1592" s="15" t="s">
        <v>414</v>
      </c>
      <c r="F1592" s="15">
        <v>278040</v>
      </c>
      <c r="G1592" s="15" t="s">
        <v>117</v>
      </c>
      <c r="H1592" s="15">
        <v>4712.21</v>
      </c>
      <c r="I1592" s="30">
        <v>519.44000000000005</v>
      </c>
      <c r="J1592" s="30">
        <v>91.67</v>
      </c>
      <c r="K1592" s="15">
        <v>1.95</v>
      </c>
      <c r="L1592" s="15">
        <v>1</v>
      </c>
      <c r="M1592" s="15" t="str">
        <f t="shared" si="48"/>
        <v>comercial mexicana s.a.de c.v.</v>
      </c>
      <c r="N1592" s="15" t="str">
        <f t="shared" si="49"/>
        <v>390000COMERCIAL MEXICANA S.A.DE C.V.</v>
      </c>
    </row>
    <row r="1593" spans="1:14" x14ac:dyDescent="0.2">
      <c r="A1593" s="15">
        <v>30</v>
      </c>
      <c r="B1593" s="15" t="s">
        <v>329</v>
      </c>
      <c r="C1593" s="15">
        <v>5008</v>
      </c>
      <c r="D1593" s="15">
        <v>390000</v>
      </c>
      <c r="E1593" s="15" t="s">
        <v>414</v>
      </c>
      <c r="F1593" s="15">
        <v>278064</v>
      </c>
      <c r="G1593" s="15" t="s">
        <v>117</v>
      </c>
      <c r="H1593" s="15">
        <v>13480.45</v>
      </c>
      <c r="I1593" s="30">
        <v>519.44000000000005</v>
      </c>
      <c r="J1593" s="30">
        <v>91.67</v>
      </c>
      <c r="K1593" s="15">
        <v>0.68</v>
      </c>
      <c r="L1593" s="15">
        <v>1</v>
      </c>
      <c r="M1593" s="15" t="str">
        <f t="shared" si="48"/>
        <v>comercial mexicana s.a.de c.v.</v>
      </c>
      <c r="N1593" s="15" t="str">
        <f t="shared" si="49"/>
        <v>390000COMERCIAL MEXICANA S.A.DE C.V.</v>
      </c>
    </row>
    <row r="1594" spans="1:14" x14ac:dyDescent="0.2">
      <c r="A1594" s="15">
        <v>30</v>
      </c>
      <c r="B1594" s="15" t="s">
        <v>329</v>
      </c>
      <c r="C1594" s="15">
        <v>5008</v>
      </c>
      <c r="D1594" s="15">
        <v>390000</v>
      </c>
      <c r="E1594" s="15" t="s">
        <v>414</v>
      </c>
      <c r="F1594" s="15">
        <v>278069</v>
      </c>
      <c r="G1594" s="15" t="s">
        <v>117</v>
      </c>
      <c r="H1594" s="15">
        <v>14124.92</v>
      </c>
      <c r="I1594" s="30">
        <v>519.44000000000005</v>
      </c>
      <c r="J1594" s="30">
        <v>91.67</v>
      </c>
      <c r="K1594" s="15">
        <v>0.65</v>
      </c>
      <c r="L1594" s="15">
        <v>1</v>
      </c>
      <c r="M1594" s="15" t="str">
        <f t="shared" si="48"/>
        <v>comercial mexicana s.a.de c.v.</v>
      </c>
      <c r="N1594" s="15" t="str">
        <f t="shared" si="49"/>
        <v>390000COMERCIAL MEXICANA S.A.DE C.V.</v>
      </c>
    </row>
    <row r="1595" spans="1:14" x14ac:dyDescent="0.2">
      <c r="A1595" s="15">
        <v>30</v>
      </c>
      <c r="B1595" s="15" t="s">
        <v>329</v>
      </c>
      <c r="C1595" s="15">
        <v>5008</v>
      </c>
      <c r="D1595" s="15">
        <v>394000</v>
      </c>
      <c r="E1595" s="15" t="s">
        <v>466</v>
      </c>
      <c r="F1595" s="15">
        <v>275967</v>
      </c>
      <c r="G1595" s="15" t="s">
        <v>117</v>
      </c>
      <c r="H1595" s="15">
        <v>6139.14</v>
      </c>
      <c r="I1595" s="30">
        <v>519.44000000000005</v>
      </c>
      <c r="J1595" s="30">
        <v>91.67</v>
      </c>
      <c r="K1595" s="15">
        <v>1.49</v>
      </c>
      <c r="L1595" s="15">
        <v>1</v>
      </c>
      <c r="M1595" s="15" t="str">
        <f t="shared" si="48"/>
        <v>super mercados s.a. de c.v.</v>
      </c>
      <c r="N1595" s="15" t="str">
        <f t="shared" si="49"/>
        <v>394000SUPER MERCADOS S.A. DE C.V.</v>
      </c>
    </row>
    <row r="1596" spans="1:14" x14ac:dyDescent="0.2">
      <c r="A1596" s="15">
        <v>30</v>
      </c>
      <c r="B1596" s="15" t="s">
        <v>329</v>
      </c>
      <c r="C1596" s="15">
        <v>5008</v>
      </c>
      <c r="D1596" s="15">
        <v>394000</v>
      </c>
      <c r="E1596" s="15" t="s">
        <v>466</v>
      </c>
      <c r="F1596" s="15">
        <v>276451</v>
      </c>
      <c r="G1596" s="15" t="s">
        <v>117</v>
      </c>
      <c r="H1596" s="15">
        <v>4901.08</v>
      </c>
      <c r="I1596" s="30">
        <v>519.44000000000005</v>
      </c>
      <c r="J1596" s="30">
        <v>91.67</v>
      </c>
      <c r="K1596" s="15">
        <v>1.87</v>
      </c>
      <c r="L1596" s="15">
        <v>1</v>
      </c>
      <c r="M1596" s="15" t="str">
        <f t="shared" si="48"/>
        <v>super mercados s.a. de c.v.</v>
      </c>
      <c r="N1596" s="15" t="str">
        <f t="shared" si="49"/>
        <v>394000SUPER MERCADOS S.A. DE C.V.</v>
      </c>
    </row>
    <row r="1597" spans="1:14" x14ac:dyDescent="0.2">
      <c r="A1597" s="15">
        <v>30</v>
      </c>
      <c r="B1597" s="15" t="s">
        <v>329</v>
      </c>
      <c r="C1597" s="15">
        <v>5008</v>
      </c>
      <c r="D1597" s="15">
        <v>394000</v>
      </c>
      <c r="E1597" s="15" t="s">
        <v>466</v>
      </c>
      <c r="F1597" s="15">
        <v>276936</v>
      </c>
      <c r="G1597" s="15" t="s">
        <v>117</v>
      </c>
      <c r="H1597" s="15">
        <v>9214.4599999999991</v>
      </c>
      <c r="I1597" s="30">
        <v>519.44000000000005</v>
      </c>
      <c r="J1597" s="30">
        <v>91.67</v>
      </c>
      <c r="K1597" s="15">
        <v>0.99</v>
      </c>
      <c r="L1597" s="15">
        <v>1</v>
      </c>
      <c r="M1597" s="15" t="str">
        <f t="shared" si="48"/>
        <v>super mercados s.a. de c.v.</v>
      </c>
      <c r="N1597" s="15" t="str">
        <f t="shared" si="49"/>
        <v>394000SUPER MERCADOS S.A. DE C.V.</v>
      </c>
    </row>
    <row r="1598" spans="1:14" x14ac:dyDescent="0.2">
      <c r="A1598" s="15">
        <v>30</v>
      </c>
      <c r="B1598" s="15" t="s">
        <v>329</v>
      </c>
      <c r="C1598" s="15">
        <v>5008</v>
      </c>
      <c r="D1598" s="15">
        <v>394000</v>
      </c>
      <c r="E1598" s="15" t="s">
        <v>466</v>
      </c>
      <c r="F1598" s="15">
        <v>277975</v>
      </c>
      <c r="G1598" s="15" t="s">
        <v>117</v>
      </c>
      <c r="H1598" s="15">
        <v>5474.25</v>
      </c>
      <c r="I1598" s="30">
        <v>519.44000000000005</v>
      </c>
      <c r="J1598" s="30">
        <v>91.67</v>
      </c>
      <c r="K1598" s="15">
        <v>1.67</v>
      </c>
      <c r="L1598" s="15">
        <v>1</v>
      </c>
      <c r="M1598" s="15" t="str">
        <f t="shared" si="48"/>
        <v>super mercados s.a. de c.v.</v>
      </c>
      <c r="N1598" s="15" t="str">
        <f t="shared" si="49"/>
        <v>394000SUPER MERCADOS S.A. DE C.V.</v>
      </c>
    </row>
    <row r="1599" spans="1:14" x14ac:dyDescent="0.2">
      <c r="A1599" s="15">
        <v>30</v>
      </c>
      <c r="B1599" s="15" t="s">
        <v>329</v>
      </c>
      <c r="C1599" s="15">
        <v>5008</v>
      </c>
      <c r="D1599" s="15">
        <v>394000</v>
      </c>
      <c r="E1599" s="15" t="s">
        <v>466</v>
      </c>
      <c r="F1599" s="15">
        <v>277976</v>
      </c>
      <c r="G1599" s="15" t="s">
        <v>117</v>
      </c>
      <c r="H1599" s="15">
        <v>5474.25</v>
      </c>
      <c r="I1599" s="30">
        <v>519.44000000000005</v>
      </c>
      <c r="J1599" s="30">
        <v>91.67</v>
      </c>
      <c r="K1599" s="15">
        <v>1.67</v>
      </c>
      <c r="L1599" s="15">
        <v>1</v>
      </c>
      <c r="M1599" s="15" t="str">
        <f t="shared" si="48"/>
        <v>super mercados s.a. de c.v.</v>
      </c>
      <c r="N1599" s="15" t="str">
        <f t="shared" si="49"/>
        <v>394000SUPER MERCADOS S.A. DE C.V.</v>
      </c>
    </row>
    <row r="1600" spans="1:14" x14ac:dyDescent="0.2">
      <c r="A1600" s="15">
        <v>30</v>
      </c>
      <c r="B1600" s="15" t="s">
        <v>329</v>
      </c>
      <c r="C1600" s="15">
        <v>5008</v>
      </c>
      <c r="D1600" s="15">
        <v>394000</v>
      </c>
      <c r="E1600" s="15" t="s">
        <v>466</v>
      </c>
      <c r="F1600" s="15">
        <v>277977</v>
      </c>
      <c r="G1600" s="15" t="s">
        <v>117</v>
      </c>
      <c r="H1600" s="15">
        <v>6827.57</v>
      </c>
      <c r="I1600" s="30">
        <v>519.44000000000005</v>
      </c>
      <c r="J1600" s="30">
        <v>91.67</v>
      </c>
      <c r="K1600" s="15">
        <v>1.34</v>
      </c>
      <c r="L1600" s="15">
        <v>1</v>
      </c>
      <c r="M1600" s="15" t="str">
        <f t="shared" si="48"/>
        <v>super mercados s.a. de c.v.</v>
      </c>
      <c r="N1600" s="15" t="str">
        <f t="shared" si="49"/>
        <v>394000SUPER MERCADOS S.A. DE C.V.</v>
      </c>
    </row>
    <row r="1601" spans="1:14" x14ac:dyDescent="0.2">
      <c r="A1601" s="15">
        <v>30</v>
      </c>
      <c r="B1601" s="15" t="s">
        <v>329</v>
      </c>
      <c r="C1601" s="15">
        <v>5008</v>
      </c>
      <c r="D1601" s="15">
        <v>394000</v>
      </c>
      <c r="E1601" s="15" t="s">
        <v>466</v>
      </c>
      <c r="F1601" s="15">
        <v>277978</v>
      </c>
      <c r="G1601" s="15" t="s">
        <v>117</v>
      </c>
      <c r="H1601" s="15">
        <v>7710.38</v>
      </c>
      <c r="I1601" s="30">
        <v>519.44000000000005</v>
      </c>
      <c r="J1601" s="30">
        <v>91.67</v>
      </c>
      <c r="K1601" s="15">
        <v>1.19</v>
      </c>
      <c r="L1601" s="15">
        <v>1</v>
      </c>
      <c r="M1601" s="15" t="str">
        <f t="shared" si="48"/>
        <v>super mercados s.a. de c.v.</v>
      </c>
      <c r="N1601" s="15" t="str">
        <f t="shared" si="49"/>
        <v>394000SUPER MERCADOS S.A. DE C.V.</v>
      </c>
    </row>
    <row r="1602" spans="1:14" x14ac:dyDescent="0.2">
      <c r="A1602" s="15">
        <v>30</v>
      </c>
      <c r="B1602" s="15" t="s">
        <v>329</v>
      </c>
      <c r="C1602" s="15">
        <v>5008</v>
      </c>
      <c r="D1602" s="15">
        <v>394000</v>
      </c>
      <c r="E1602" s="15" t="s">
        <v>466</v>
      </c>
      <c r="F1602" s="15">
        <v>277982</v>
      </c>
      <c r="G1602" s="15" t="s">
        <v>117</v>
      </c>
      <c r="H1602" s="15">
        <v>5474.25</v>
      </c>
      <c r="I1602" s="30">
        <v>519.44000000000005</v>
      </c>
      <c r="J1602" s="30">
        <v>91.67</v>
      </c>
      <c r="K1602" s="15">
        <v>1.67</v>
      </c>
      <c r="L1602" s="15">
        <v>1</v>
      </c>
      <c r="M1602" s="15" t="str">
        <f t="shared" si="48"/>
        <v>super mercados s.a. de c.v.</v>
      </c>
      <c r="N1602" s="15" t="str">
        <f t="shared" si="49"/>
        <v>394000SUPER MERCADOS S.A. DE C.V.</v>
      </c>
    </row>
    <row r="1603" spans="1:14" x14ac:dyDescent="0.2">
      <c r="A1603" s="15">
        <v>30</v>
      </c>
      <c r="B1603" s="15" t="s">
        <v>329</v>
      </c>
      <c r="C1603" s="15">
        <v>5008</v>
      </c>
      <c r="D1603" s="15">
        <v>394000</v>
      </c>
      <c r="E1603" s="15" t="s">
        <v>466</v>
      </c>
      <c r="F1603" s="15">
        <v>277983</v>
      </c>
      <c r="G1603" s="15" t="s">
        <v>117</v>
      </c>
      <c r="H1603" s="15">
        <v>6827.57</v>
      </c>
      <c r="I1603" s="30">
        <v>519.44000000000005</v>
      </c>
      <c r="J1603" s="30">
        <v>91.67</v>
      </c>
      <c r="K1603" s="15">
        <v>1.34</v>
      </c>
      <c r="L1603" s="15">
        <v>1</v>
      </c>
      <c r="M1603" s="15" t="str">
        <f t="shared" si="48"/>
        <v>super mercados s.a. de c.v.</v>
      </c>
      <c r="N1603" s="15" t="str">
        <f t="shared" si="49"/>
        <v>394000SUPER MERCADOS S.A. DE C.V.</v>
      </c>
    </row>
    <row r="1604" spans="1:14" x14ac:dyDescent="0.2">
      <c r="A1604" s="15">
        <v>30</v>
      </c>
      <c r="B1604" s="15" t="s">
        <v>329</v>
      </c>
      <c r="C1604" s="15">
        <v>5008</v>
      </c>
      <c r="D1604" s="15">
        <v>394000</v>
      </c>
      <c r="E1604" s="15" t="s">
        <v>466</v>
      </c>
      <c r="F1604" s="15">
        <v>277984</v>
      </c>
      <c r="G1604" s="15" t="s">
        <v>117</v>
      </c>
      <c r="H1604" s="15">
        <v>6827.57</v>
      </c>
      <c r="I1604" s="30">
        <v>519.44000000000005</v>
      </c>
      <c r="J1604" s="30">
        <v>91.67</v>
      </c>
      <c r="K1604" s="15">
        <v>1.34</v>
      </c>
      <c r="L1604" s="15">
        <v>1</v>
      </c>
      <c r="M1604" s="15" t="str">
        <f t="shared" si="48"/>
        <v>super mercados s.a. de c.v.</v>
      </c>
      <c r="N1604" s="15" t="str">
        <f t="shared" si="49"/>
        <v>394000SUPER MERCADOS S.A. DE C.V.</v>
      </c>
    </row>
    <row r="1605" spans="1:14" x14ac:dyDescent="0.2">
      <c r="A1605" s="15">
        <v>30</v>
      </c>
      <c r="B1605" s="15" t="s">
        <v>329</v>
      </c>
      <c r="C1605" s="15">
        <v>5008</v>
      </c>
      <c r="D1605" s="15">
        <v>394000</v>
      </c>
      <c r="E1605" s="15" t="s">
        <v>466</v>
      </c>
      <c r="F1605" s="15">
        <v>277985</v>
      </c>
      <c r="G1605" s="15" t="s">
        <v>117</v>
      </c>
      <c r="H1605" s="15">
        <v>7710.38</v>
      </c>
      <c r="I1605" s="30">
        <v>519.44000000000005</v>
      </c>
      <c r="J1605" s="30">
        <v>91.67</v>
      </c>
      <c r="K1605" s="15">
        <v>1.19</v>
      </c>
      <c r="L1605" s="15">
        <v>1</v>
      </c>
      <c r="M1605" s="15" t="str">
        <f t="shared" si="48"/>
        <v>super mercados s.a. de c.v.</v>
      </c>
      <c r="N1605" s="15" t="str">
        <f t="shared" si="49"/>
        <v>394000SUPER MERCADOS S.A. DE C.V.</v>
      </c>
    </row>
    <row r="1606" spans="1:14" x14ac:dyDescent="0.2">
      <c r="A1606" s="15">
        <v>30</v>
      </c>
      <c r="B1606" s="15" t="s">
        <v>329</v>
      </c>
      <c r="C1606" s="15">
        <v>5008</v>
      </c>
      <c r="D1606" s="15">
        <v>394000</v>
      </c>
      <c r="E1606" s="15" t="s">
        <v>466</v>
      </c>
      <c r="F1606" s="15">
        <v>277988</v>
      </c>
      <c r="G1606" s="15" t="s">
        <v>117</v>
      </c>
      <c r="H1606" s="15">
        <v>7710.38</v>
      </c>
      <c r="I1606" s="30">
        <v>519.44000000000005</v>
      </c>
      <c r="J1606" s="30">
        <v>91.67</v>
      </c>
      <c r="K1606" s="15">
        <v>1.19</v>
      </c>
      <c r="L1606" s="15">
        <v>1</v>
      </c>
      <c r="M1606" s="15" t="str">
        <f t="shared" si="48"/>
        <v>super mercados s.a. de c.v.</v>
      </c>
      <c r="N1606" s="15" t="str">
        <f t="shared" si="49"/>
        <v>394000SUPER MERCADOS S.A. DE C.V.</v>
      </c>
    </row>
    <row r="1607" spans="1:14" x14ac:dyDescent="0.2">
      <c r="A1607" s="15">
        <v>30</v>
      </c>
      <c r="B1607" s="15" t="s">
        <v>329</v>
      </c>
      <c r="C1607" s="15">
        <v>5008</v>
      </c>
      <c r="D1607" s="15">
        <v>394000</v>
      </c>
      <c r="E1607" s="15" t="s">
        <v>466</v>
      </c>
      <c r="F1607" s="15">
        <v>277991</v>
      </c>
      <c r="G1607" s="15" t="s">
        <v>117</v>
      </c>
      <c r="H1607" s="15">
        <v>5474.25</v>
      </c>
      <c r="I1607" s="30">
        <v>519.44000000000005</v>
      </c>
      <c r="J1607" s="30">
        <v>91.67</v>
      </c>
      <c r="K1607" s="15">
        <v>1.67</v>
      </c>
      <c r="L1607" s="15">
        <v>1</v>
      </c>
      <c r="M1607" s="15" t="str">
        <f t="shared" si="48"/>
        <v>super mercados s.a. de c.v.</v>
      </c>
      <c r="N1607" s="15" t="str">
        <f t="shared" si="49"/>
        <v>394000SUPER MERCADOS S.A. DE C.V.</v>
      </c>
    </row>
    <row r="1608" spans="1:14" x14ac:dyDescent="0.2">
      <c r="A1608" s="15">
        <v>30</v>
      </c>
      <c r="B1608" s="15" t="s">
        <v>329</v>
      </c>
      <c r="C1608" s="15">
        <v>5008</v>
      </c>
      <c r="D1608" s="15">
        <v>394000</v>
      </c>
      <c r="E1608" s="15" t="s">
        <v>466</v>
      </c>
      <c r="F1608" s="15">
        <v>277992</v>
      </c>
      <c r="G1608" s="15" t="s">
        <v>117</v>
      </c>
      <c r="H1608" s="15">
        <v>5474.25</v>
      </c>
      <c r="I1608" s="30">
        <v>519.44000000000005</v>
      </c>
      <c r="J1608" s="30">
        <v>91.67</v>
      </c>
      <c r="K1608" s="15">
        <v>1.67</v>
      </c>
      <c r="L1608" s="15">
        <v>1</v>
      </c>
      <c r="M1608" s="15" t="str">
        <f t="shared" si="48"/>
        <v>super mercados s.a. de c.v.</v>
      </c>
      <c r="N1608" s="15" t="str">
        <f t="shared" si="49"/>
        <v>394000SUPER MERCADOS S.A. DE C.V.</v>
      </c>
    </row>
    <row r="1609" spans="1:14" x14ac:dyDescent="0.2">
      <c r="A1609" s="15">
        <v>30</v>
      </c>
      <c r="B1609" s="15" t="s">
        <v>329</v>
      </c>
      <c r="C1609" s="15">
        <v>5008</v>
      </c>
      <c r="D1609" s="15">
        <v>394000</v>
      </c>
      <c r="E1609" s="15" t="s">
        <v>466</v>
      </c>
      <c r="F1609" s="15">
        <v>277993</v>
      </c>
      <c r="G1609" s="15" t="s">
        <v>117</v>
      </c>
      <c r="H1609" s="15">
        <v>7710.38</v>
      </c>
      <c r="I1609" s="30">
        <v>519.44000000000005</v>
      </c>
      <c r="J1609" s="30">
        <v>91.67</v>
      </c>
      <c r="K1609" s="15">
        <v>1.19</v>
      </c>
      <c r="L1609" s="15">
        <v>1</v>
      </c>
      <c r="M1609" s="15" t="str">
        <f t="shared" si="48"/>
        <v>super mercados s.a. de c.v.</v>
      </c>
      <c r="N1609" s="15" t="str">
        <f t="shared" si="49"/>
        <v>394000SUPER MERCADOS S.A. DE C.V.</v>
      </c>
    </row>
    <row r="1610" spans="1:14" x14ac:dyDescent="0.2">
      <c r="A1610" s="15">
        <v>30</v>
      </c>
      <c r="B1610" s="15" t="s">
        <v>329</v>
      </c>
      <c r="C1610" s="15">
        <v>5008</v>
      </c>
      <c r="D1610" s="15">
        <v>394000</v>
      </c>
      <c r="E1610" s="15" t="s">
        <v>466</v>
      </c>
      <c r="F1610" s="15">
        <v>278018</v>
      </c>
      <c r="G1610" s="15" t="s">
        <v>117</v>
      </c>
      <c r="H1610" s="15">
        <v>6827.57</v>
      </c>
      <c r="I1610" s="30">
        <v>519.44000000000005</v>
      </c>
      <c r="J1610" s="30">
        <v>91.67</v>
      </c>
      <c r="K1610" s="15">
        <v>1.34</v>
      </c>
      <c r="L1610" s="15">
        <v>1</v>
      </c>
      <c r="M1610" s="15" t="str">
        <f t="shared" ref="M1610:M1673" si="50">LOWER(E1610)</f>
        <v>super mercados s.a. de c.v.</v>
      </c>
      <c r="N1610" s="15" t="str">
        <f t="shared" ref="N1610:N1673" si="51">_xlfn.CONCAT(D1610, E1610)</f>
        <v>394000SUPER MERCADOS S.A. DE C.V.</v>
      </c>
    </row>
    <row r="1611" spans="1:14" x14ac:dyDescent="0.2">
      <c r="A1611" s="15">
        <v>30</v>
      </c>
      <c r="B1611" s="15" t="s">
        <v>329</v>
      </c>
      <c r="C1611" s="15">
        <v>5008</v>
      </c>
      <c r="D1611" s="15">
        <v>394000</v>
      </c>
      <c r="E1611" s="15" t="s">
        <v>466</v>
      </c>
      <c r="F1611" s="15">
        <v>278023</v>
      </c>
      <c r="G1611" s="15" t="s">
        <v>117</v>
      </c>
      <c r="H1611" s="15">
        <v>5474.25</v>
      </c>
      <c r="I1611" s="30">
        <v>519.44000000000005</v>
      </c>
      <c r="J1611" s="30">
        <v>91.67</v>
      </c>
      <c r="K1611" s="15">
        <v>1.67</v>
      </c>
      <c r="L1611" s="15">
        <v>1</v>
      </c>
      <c r="M1611" s="15" t="str">
        <f t="shared" si="50"/>
        <v>super mercados s.a. de c.v.</v>
      </c>
      <c r="N1611" s="15" t="str">
        <f t="shared" si="51"/>
        <v>394000SUPER MERCADOS S.A. DE C.V.</v>
      </c>
    </row>
    <row r="1612" spans="1:14" x14ac:dyDescent="0.2">
      <c r="A1612" s="15">
        <v>30</v>
      </c>
      <c r="B1612" s="15" t="s">
        <v>329</v>
      </c>
      <c r="C1612" s="15">
        <v>5008</v>
      </c>
      <c r="D1612" s="15">
        <v>394000</v>
      </c>
      <c r="E1612" s="15" t="s">
        <v>466</v>
      </c>
      <c r="F1612" s="15">
        <v>278067</v>
      </c>
      <c r="G1612" s="15" t="s">
        <v>117</v>
      </c>
      <c r="H1612" s="15">
        <v>7710.38</v>
      </c>
      <c r="I1612" s="30">
        <v>519.44000000000005</v>
      </c>
      <c r="J1612" s="30">
        <v>91.67</v>
      </c>
      <c r="K1612" s="15">
        <v>1.19</v>
      </c>
      <c r="L1612" s="15">
        <v>1</v>
      </c>
      <c r="M1612" s="15" t="str">
        <f t="shared" si="50"/>
        <v>super mercados s.a. de c.v.</v>
      </c>
      <c r="N1612" s="15" t="str">
        <f t="shared" si="51"/>
        <v>394000SUPER MERCADOS S.A. DE C.V.</v>
      </c>
    </row>
    <row r="1613" spans="1:14" x14ac:dyDescent="0.2">
      <c r="A1613" s="15">
        <v>30</v>
      </c>
      <c r="B1613" s="15" t="s">
        <v>329</v>
      </c>
      <c r="C1613" s="15">
        <v>5008</v>
      </c>
      <c r="D1613" s="15">
        <v>394000</v>
      </c>
      <c r="E1613" s="15" t="s">
        <v>466</v>
      </c>
      <c r="F1613" s="15">
        <v>278102</v>
      </c>
      <c r="G1613" s="15" t="s">
        <v>117</v>
      </c>
      <c r="H1613" s="15">
        <v>5474.25</v>
      </c>
      <c r="I1613" s="30">
        <v>519.44000000000005</v>
      </c>
      <c r="J1613" s="30">
        <v>91.67</v>
      </c>
      <c r="K1613" s="15">
        <v>1.67</v>
      </c>
      <c r="L1613" s="15">
        <v>1</v>
      </c>
      <c r="M1613" s="15" t="str">
        <f t="shared" si="50"/>
        <v>super mercados s.a. de c.v.</v>
      </c>
      <c r="N1613" s="15" t="str">
        <f t="shared" si="51"/>
        <v>394000SUPER MERCADOS S.A. DE C.V.</v>
      </c>
    </row>
    <row r="1614" spans="1:14" x14ac:dyDescent="0.2">
      <c r="A1614" s="15">
        <v>30</v>
      </c>
      <c r="B1614" s="15" t="s">
        <v>329</v>
      </c>
      <c r="C1614" s="15">
        <v>5008</v>
      </c>
      <c r="D1614" s="15">
        <v>394000</v>
      </c>
      <c r="E1614" s="15" t="s">
        <v>466</v>
      </c>
      <c r="F1614" s="15">
        <v>278103</v>
      </c>
      <c r="G1614" s="15" t="s">
        <v>117</v>
      </c>
      <c r="H1614" s="15">
        <v>7710.38</v>
      </c>
      <c r="I1614" s="30">
        <v>519.44000000000005</v>
      </c>
      <c r="J1614" s="30">
        <v>91.67</v>
      </c>
      <c r="K1614" s="15">
        <v>1.19</v>
      </c>
      <c r="L1614" s="15">
        <v>1</v>
      </c>
      <c r="M1614" s="15" t="str">
        <f t="shared" si="50"/>
        <v>super mercados s.a. de c.v.</v>
      </c>
      <c r="N1614" s="15" t="str">
        <f t="shared" si="51"/>
        <v>394000SUPER MERCADOS S.A. DE C.V.</v>
      </c>
    </row>
    <row r="1615" spans="1:14" x14ac:dyDescent="0.2">
      <c r="A1615" s="15">
        <v>30</v>
      </c>
      <c r="B1615" s="15" t="s">
        <v>329</v>
      </c>
      <c r="C1615" s="15">
        <v>5008</v>
      </c>
      <c r="D1615" s="15">
        <v>388809</v>
      </c>
      <c r="E1615" s="15" t="s">
        <v>412</v>
      </c>
      <c r="F1615" s="15">
        <v>277854</v>
      </c>
      <c r="G1615" s="15" t="s">
        <v>107</v>
      </c>
      <c r="H1615" s="15">
        <v>11463.52</v>
      </c>
      <c r="I1615" s="30">
        <v>524.19000000000005</v>
      </c>
      <c r="J1615" s="30">
        <v>176.6</v>
      </c>
      <c r="K1615" s="15">
        <v>1.54</v>
      </c>
      <c r="L1615" s="15">
        <v>2</v>
      </c>
      <c r="M1615" s="15" t="str">
        <f t="shared" si="50"/>
        <v>carrefour hermosillo</v>
      </c>
      <c r="N1615" s="15" t="str">
        <f t="shared" si="51"/>
        <v>388809CARREFOUR HERMOSILLO</v>
      </c>
    </row>
    <row r="1616" spans="1:14" x14ac:dyDescent="0.2">
      <c r="A1616" s="15">
        <v>30</v>
      </c>
      <c r="B1616" s="15" t="s">
        <v>329</v>
      </c>
      <c r="C1616" s="15">
        <v>5008</v>
      </c>
      <c r="D1616" s="15">
        <v>389000</v>
      </c>
      <c r="E1616" s="15" t="s">
        <v>413</v>
      </c>
      <c r="F1616" s="15">
        <v>276134</v>
      </c>
      <c r="G1616" s="15" t="s">
        <v>107</v>
      </c>
      <c r="H1616" s="15">
        <v>12760.3</v>
      </c>
      <c r="I1616" s="30">
        <v>524.20000000000005</v>
      </c>
      <c r="J1616" s="30">
        <v>92.51</v>
      </c>
      <c r="K1616" s="15">
        <v>0.72</v>
      </c>
      <c r="L1616" s="15">
        <v>2</v>
      </c>
      <c r="M1616" s="15" t="str">
        <f t="shared" si="50"/>
        <v>carrefour de mexico s.a. de</v>
      </c>
      <c r="N1616" s="15" t="str">
        <f t="shared" si="51"/>
        <v>389000CARREFOUR DE MEXICO S.A. DE</v>
      </c>
    </row>
    <row r="1617" spans="1:14" x14ac:dyDescent="0.2">
      <c r="A1617" s="15">
        <v>30</v>
      </c>
      <c r="B1617" s="15" t="s">
        <v>329</v>
      </c>
      <c r="C1617" s="15">
        <v>5008</v>
      </c>
      <c r="D1617" s="15">
        <v>388000</v>
      </c>
      <c r="E1617" s="15" t="s">
        <v>409</v>
      </c>
      <c r="F1617" s="15">
        <v>273986</v>
      </c>
      <c r="G1617" s="15" t="s">
        <v>331</v>
      </c>
      <c r="H1617" s="15">
        <v>11238.62</v>
      </c>
      <c r="I1617" s="30">
        <v>527.79</v>
      </c>
      <c r="J1617" s="30">
        <v>93.14</v>
      </c>
      <c r="K1617" s="15">
        <v>0.83</v>
      </c>
      <c r="L1617" s="15">
        <v>3</v>
      </c>
      <c r="M1617" s="15" t="str">
        <f t="shared" si="50"/>
        <v>grandes superficies de mexico</v>
      </c>
      <c r="N1617" s="15" t="str">
        <f t="shared" si="51"/>
        <v>388000GRANDES SUPERFICIES DE MEXICO</v>
      </c>
    </row>
    <row r="1618" spans="1:14" x14ac:dyDescent="0.2">
      <c r="A1618" s="15">
        <v>30</v>
      </c>
      <c r="B1618" s="15" t="s">
        <v>329</v>
      </c>
      <c r="C1618" s="15">
        <v>5008</v>
      </c>
      <c r="D1618" s="15">
        <v>388000</v>
      </c>
      <c r="E1618" s="15" t="s">
        <v>409</v>
      </c>
      <c r="F1618" s="15">
        <v>273986</v>
      </c>
      <c r="G1618" s="15" t="s">
        <v>332</v>
      </c>
      <c r="H1618" s="15">
        <v>11238.62</v>
      </c>
      <c r="I1618" s="30">
        <v>527.79</v>
      </c>
      <c r="J1618" s="30">
        <v>93.14</v>
      </c>
      <c r="K1618" s="15">
        <v>0.83</v>
      </c>
      <c r="L1618" s="15">
        <v>3</v>
      </c>
      <c r="M1618" s="15" t="str">
        <f t="shared" si="50"/>
        <v>grandes superficies de mexico</v>
      </c>
      <c r="N1618" s="15" t="str">
        <f t="shared" si="51"/>
        <v>388000GRANDES SUPERFICIES DE MEXICO</v>
      </c>
    </row>
    <row r="1619" spans="1:14" x14ac:dyDescent="0.2">
      <c r="A1619" s="15">
        <v>30</v>
      </c>
      <c r="B1619" s="15" t="s">
        <v>329</v>
      </c>
      <c r="C1619" s="15">
        <v>5008</v>
      </c>
      <c r="D1619" s="15">
        <v>388000</v>
      </c>
      <c r="E1619" s="15" t="s">
        <v>409</v>
      </c>
      <c r="F1619" s="15">
        <v>274065</v>
      </c>
      <c r="G1619" s="15" t="s">
        <v>331</v>
      </c>
      <c r="H1619" s="15">
        <v>4274.8100000000004</v>
      </c>
      <c r="I1619" s="30">
        <v>527.79</v>
      </c>
      <c r="J1619" s="30">
        <v>93.14</v>
      </c>
      <c r="K1619" s="15">
        <v>2.1800000000000002</v>
      </c>
      <c r="L1619" s="15">
        <v>3</v>
      </c>
      <c r="M1619" s="15" t="str">
        <f t="shared" si="50"/>
        <v>grandes superficies de mexico</v>
      </c>
      <c r="N1619" s="15" t="str">
        <f t="shared" si="51"/>
        <v>388000GRANDES SUPERFICIES DE MEXICO</v>
      </c>
    </row>
    <row r="1620" spans="1:14" x14ac:dyDescent="0.2">
      <c r="A1620" s="15">
        <v>30</v>
      </c>
      <c r="B1620" s="15" t="s">
        <v>329</v>
      </c>
      <c r="C1620" s="15">
        <v>5008</v>
      </c>
      <c r="D1620" s="15">
        <v>500000</v>
      </c>
      <c r="E1620" s="15" t="s">
        <v>467</v>
      </c>
      <c r="F1620" s="15">
        <v>274018</v>
      </c>
      <c r="G1620" s="15" t="s">
        <v>332</v>
      </c>
      <c r="H1620" s="15">
        <v>19227.22</v>
      </c>
      <c r="I1620" s="30">
        <v>527.79</v>
      </c>
      <c r="J1620" s="30">
        <v>93.14</v>
      </c>
      <c r="K1620" s="15">
        <v>0.48</v>
      </c>
      <c r="L1620" s="15">
        <v>3</v>
      </c>
      <c r="M1620" s="15" t="str">
        <f t="shared" si="50"/>
        <v>tiendas chedraui s.a. de c.v.</v>
      </c>
      <c r="N1620" s="15" t="str">
        <f t="shared" si="51"/>
        <v>500000TIENDAS CHEDRAUI S.A. DE C.V.</v>
      </c>
    </row>
    <row r="1621" spans="1:14" x14ac:dyDescent="0.2">
      <c r="A1621" s="15">
        <v>30</v>
      </c>
      <c r="B1621" s="15" t="s">
        <v>329</v>
      </c>
      <c r="C1621" s="15">
        <v>5008</v>
      </c>
      <c r="D1621" s="15">
        <v>500000</v>
      </c>
      <c r="E1621" s="15" t="s">
        <v>467</v>
      </c>
      <c r="F1621" s="15">
        <v>274580</v>
      </c>
      <c r="G1621" s="15" t="s">
        <v>331</v>
      </c>
      <c r="H1621" s="15">
        <v>16987.77</v>
      </c>
      <c r="I1621" s="30">
        <v>527.79</v>
      </c>
      <c r="J1621" s="30">
        <v>93.14</v>
      </c>
      <c r="K1621" s="15">
        <v>0.55000000000000004</v>
      </c>
      <c r="L1621" s="15">
        <v>3</v>
      </c>
      <c r="M1621" s="15" t="str">
        <f t="shared" si="50"/>
        <v>tiendas chedraui s.a. de c.v.</v>
      </c>
      <c r="N1621" s="15" t="str">
        <f t="shared" si="51"/>
        <v>500000TIENDAS CHEDRAUI S.A. DE C.V.</v>
      </c>
    </row>
    <row r="1622" spans="1:14" x14ac:dyDescent="0.2">
      <c r="A1622" s="15">
        <v>30</v>
      </c>
      <c r="B1622" s="15" t="s">
        <v>329</v>
      </c>
      <c r="C1622" s="15">
        <v>5008</v>
      </c>
      <c r="D1622" s="15">
        <v>500000</v>
      </c>
      <c r="E1622" s="15" t="s">
        <v>467</v>
      </c>
      <c r="F1622" s="15">
        <v>275790</v>
      </c>
      <c r="G1622" s="15" t="s">
        <v>331</v>
      </c>
      <c r="H1622" s="15">
        <v>33602.92</v>
      </c>
      <c r="I1622" s="30">
        <v>527.79</v>
      </c>
      <c r="J1622" s="30">
        <v>93.14</v>
      </c>
      <c r="K1622" s="15">
        <v>0.28000000000000003</v>
      </c>
      <c r="L1622" s="15">
        <v>3</v>
      </c>
      <c r="M1622" s="15" t="str">
        <f t="shared" si="50"/>
        <v>tiendas chedraui s.a. de c.v.</v>
      </c>
      <c r="N1622" s="15" t="str">
        <f t="shared" si="51"/>
        <v>500000TIENDAS CHEDRAUI S.A. DE C.V.</v>
      </c>
    </row>
    <row r="1623" spans="1:14" x14ac:dyDescent="0.2">
      <c r="A1623" s="15">
        <v>30</v>
      </c>
      <c r="B1623" s="15" t="s">
        <v>329</v>
      </c>
      <c r="C1623" s="15">
        <v>5008</v>
      </c>
      <c r="D1623" s="15">
        <v>21016</v>
      </c>
      <c r="E1623" s="15" t="s">
        <v>376</v>
      </c>
      <c r="F1623" s="15">
        <v>274853</v>
      </c>
      <c r="G1623" s="15" t="s">
        <v>111</v>
      </c>
      <c r="H1623" s="15">
        <v>24363.49</v>
      </c>
      <c r="I1623" s="30">
        <v>532.44000000000005</v>
      </c>
      <c r="J1623" s="30">
        <v>59.16</v>
      </c>
      <c r="K1623" s="15">
        <v>0.24</v>
      </c>
      <c r="L1623" s="15">
        <v>4</v>
      </c>
      <c r="M1623" s="15" t="str">
        <f t="shared" si="50"/>
        <v>proveedora de abarrotes</v>
      </c>
      <c r="N1623" s="15" t="str">
        <f t="shared" si="51"/>
        <v>21016PROVEEDORA DE ABARROTES</v>
      </c>
    </row>
    <row r="1624" spans="1:14" x14ac:dyDescent="0.2">
      <c r="A1624" s="15">
        <v>30</v>
      </c>
      <c r="B1624" s="15" t="s">
        <v>329</v>
      </c>
      <c r="C1624" s="15">
        <v>5008</v>
      </c>
      <c r="D1624" s="15">
        <v>501000</v>
      </c>
      <c r="E1624" s="15" t="s">
        <v>472</v>
      </c>
      <c r="F1624" s="15">
        <v>275625</v>
      </c>
      <c r="G1624" s="15" t="s">
        <v>339</v>
      </c>
      <c r="H1624" s="15">
        <v>30578.25</v>
      </c>
      <c r="I1624" s="30">
        <v>534.48</v>
      </c>
      <c r="J1624" s="30">
        <v>94.32</v>
      </c>
      <c r="K1624" s="15">
        <v>0.31</v>
      </c>
      <c r="L1624" s="15">
        <v>2</v>
      </c>
      <c r="M1624" s="15" t="str">
        <f t="shared" si="50"/>
        <v>centros comerciales soriana</v>
      </c>
      <c r="N1624" s="15" t="str">
        <f t="shared" si="51"/>
        <v>501000CENTROS COMERCIALES SORIANA</v>
      </c>
    </row>
    <row r="1625" spans="1:14" x14ac:dyDescent="0.2">
      <c r="A1625" s="15">
        <v>30</v>
      </c>
      <c r="B1625" s="15" t="s">
        <v>329</v>
      </c>
      <c r="C1625" s="15">
        <v>5008</v>
      </c>
      <c r="D1625" s="15">
        <v>501000</v>
      </c>
      <c r="E1625" s="15" t="s">
        <v>472</v>
      </c>
      <c r="F1625" s="15">
        <v>275626</v>
      </c>
      <c r="G1625" s="15" t="s">
        <v>333</v>
      </c>
      <c r="H1625" s="15">
        <v>7995.03</v>
      </c>
      <c r="I1625" s="30">
        <v>534.48</v>
      </c>
      <c r="J1625" s="30">
        <v>94.32</v>
      </c>
      <c r="K1625" s="15">
        <v>1.18</v>
      </c>
      <c r="L1625" s="15">
        <v>2</v>
      </c>
      <c r="M1625" s="15" t="str">
        <f t="shared" si="50"/>
        <v>centros comerciales soriana</v>
      </c>
      <c r="N1625" s="15" t="str">
        <f t="shared" si="51"/>
        <v>501000CENTROS COMERCIALES SORIANA</v>
      </c>
    </row>
    <row r="1626" spans="1:14" x14ac:dyDescent="0.2">
      <c r="A1626" s="15">
        <v>30</v>
      </c>
      <c r="B1626" s="15" t="s">
        <v>329</v>
      </c>
      <c r="C1626" s="15">
        <v>5008</v>
      </c>
      <c r="D1626" s="15">
        <v>501000</v>
      </c>
      <c r="E1626" s="15" t="s">
        <v>472</v>
      </c>
      <c r="F1626" s="15">
        <v>275630</v>
      </c>
      <c r="G1626" s="15" t="s">
        <v>333</v>
      </c>
      <c r="H1626" s="15">
        <v>6744.06</v>
      </c>
      <c r="I1626" s="30">
        <v>534.48</v>
      </c>
      <c r="J1626" s="30">
        <v>94.32</v>
      </c>
      <c r="K1626" s="15">
        <v>1.4</v>
      </c>
      <c r="L1626" s="15">
        <v>2</v>
      </c>
      <c r="M1626" s="15" t="str">
        <f t="shared" si="50"/>
        <v>centros comerciales soriana</v>
      </c>
      <c r="N1626" s="15" t="str">
        <f t="shared" si="51"/>
        <v>501000CENTROS COMERCIALES SORIANA</v>
      </c>
    </row>
    <row r="1627" spans="1:14" x14ac:dyDescent="0.2">
      <c r="A1627" s="15">
        <v>30</v>
      </c>
      <c r="B1627" s="15" t="s">
        <v>329</v>
      </c>
      <c r="C1627" s="15">
        <v>5008</v>
      </c>
      <c r="D1627" s="15">
        <v>501000</v>
      </c>
      <c r="E1627" s="15" t="s">
        <v>472</v>
      </c>
      <c r="F1627" s="15">
        <v>275632</v>
      </c>
      <c r="G1627" s="15" t="s">
        <v>333</v>
      </c>
      <c r="H1627" s="15">
        <v>11316.55</v>
      </c>
      <c r="I1627" s="30">
        <v>534.48</v>
      </c>
      <c r="J1627" s="30">
        <v>94.32</v>
      </c>
      <c r="K1627" s="15">
        <v>0.83</v>
      </c>
      <c r="L1627" s="15">
        <v>2</v>
      </c>
      <c r="M1627" s="15" t="str">
        <f t="shared" si="50"/>
        <v>centros comerciales soriana</v>
      </c>
      <c r="N1627" s="15" t="str">
        <f t="shared" si="51"/>
        <v>501000CENTROS COMERCIALES SORIANA</v>
      </c>
    </row>
    <row r="1628" spans="1:14" x14ac:dyDescent="0.2">
      <c r="A1628" s="15">
        <v>30</v>
      </c>
      <c r="B1628" s="15" t="s">
        <v>329</v>
      </c>
      <c r="C1628" s="15">
        <v>5008</v>
      </c>
      <c r="D1628" s="15">
        <v>501000</v>
      </c>
      <c r="E1628" s="15" t="s">
        <v>472</v>
      </c>
      <c r="F1628" s="15">
        <v>275636</v>
      </c>
      <c r="G1628" s="15" t="s">
        <v>333</v>
      </c>
      <c r="H1628" s="15">
        <v>9961.8799999999992</v>
      </c>
      <c r="I1628" s="30">
        <v>534.48</v>
      </c>
      <c r="J1628" s="30">
        <v>94.32</v>
      </c>
      <c r="K1628" s="15">
        <v>0.95</v>
      </c>
      <c r="L1628" s="15">
        <v>2</v>
      </c>
      <c r="M1628" s="15" t="str">
        <f t="shared" si="50"/>
        <v>centros comerciales soriana</v>
      </c>
      <c r="N1628" s="15" t="str">
        <f t="shared" si="51"/>
        <v>501000CENTROS COMERCIALES SORIANA</v>
      </c>
    </row>
    <row r="1629" spans="1:14" x14ac:dyDescent="0.2">
      <c r="A1629" s="15">
        <v>30</v>
      </c>
      <c r="B1629" s="15" t="s">
        <v>329</v>
      </c>
      <c r="C1629" s="15">
        <v>5008</v>
      </c>
      <c r="D1629" s="15">
        <v>501000</v>
      </c>
      <c r="E1629" s="15" t="s">
        <v>472</v>
      </c>
      <c r="F1629" s="15">
        <v>275913</v>
      </c>
      <c r="G1629" s="15" t="s">
        <v>333</v>
      </c>
      <c r="H1629" s="15">
        <v>8759.48</v>
      </c>
      <c r="I1629" s="30">
        <v>534.48</v>
      </c>
      <c r="J1629" s="30">
        <v>94.32</v>
      </c>
      <c r="K1629" s="15">
        <v>1.08</v>
      </c>
      <c r="L1629" s="15">
        <v>2</v>
      </c>
      <c r="M1629" s="15" t="str">
        <f t="shared" si="50"/>
        <v>centros comerciales soriana</v>
      </c>
      <c r="N1629" s="15" t="str">
        <f t="shared" si="51"/>
        <v>501000CENTROS COMERCIALES SORIANA</v>
      </c>
    </row>
    <row r="1630" spans="1:14" x14ac:dyDescent="0.2">
      <c r="A1630" s="15">
        <v>30</v>
      </c>
      <c r="B1630" s="15" t="s">
        <v>329</v>
      </c>
      <c r="C1630" s="15">
        <v>5008</v>
      </c>
      <c r="D1630" s="15">
        <v>501000</v>
      </c>
      <c r="E1630" s="15" t="s">
        <v>472</v>
      </c>
      <c r="F1630" s="15">
        <v>276361</v>
      </c>
      <c r="G1630" s="15" t="s">
        <v>333</v>
      </c>
      <c r="H1630" s="15">
        <v>14748.89</v>
      </c>
      <c r="I1630" s="30">
        <v>534.48</v>
      </c>
      <c r="J1630" s="30">
        <v>94.32</v>
      </c>
      <c r="K1630" s="15">
        <v>0.64</v>
      </c>
      <c r="L1630" s="15">
        <v>2</v>
      </c>
      <c r="M1630" s="15" t="str">
        <f t="shared" si="50"/>
        <v>centros comerciales soriana</v>
      </c>
      <c r="N1630" s="15" t="str">
        <f t="shared" si="51"/>
        <v>501000CENTROS COMERCIALES SORIANA</v>
      </c>
    </row>
    <row r="1631" spans="1:14" x14ac:dyDescent="0.2">
      <c r="A1631" s="15">
        <v>30</v>
      </c>
      <c r="B1631" s="15" t="s">
        <v>329</v>
      </c>
      <c r="C1631" s="15">
        <v>5008</v>
      </c>
      <c r="D1631" s="15">
        <v>501000</v>
      </c>
      <c r="E1631" s="15" t="s">
        <v>472</v>
      </c>
      <c r="F1631" s="15">
        <v>276363</v>
      </c>
      <c r="G1631" s="15" t="s">
        <v>333</v>
      </c>
      <c r="H1631" s="15">
        <v>16214.86</v>
      </c>
      <c r="I1631" s="30">
        <v>534.48</v>
      </c>
      <c r="J1631" s="30">
        <v>94.32</v>
      </c>
      <c r="K1631" s="15">
        <v>0.57999999999999996</v>
      </c>
      <c r="L1631" s="15">
        <v>2</v>
      </c>
      <c r="M1631" s="15" t="str">
        <f t="shared" si="50"/>
        <v>centros comerciales soriana</v>
      </c>
      <c r="N1631" s="15" t="str">
        <f t="shared" si="51"/>
        <v>501000CENTROS COMERCIALES SORIANA</v>
      </c>
    </row>
    <row r="1632" spans="1:14" x14ac:dyDescent="0.2">
      <c r="A1632" s="15">
        <v>30</v>
      </c>
      <c r="B1632" s="15" t="s">
        <v>329</v>
      </c>
      <c r="C1632" s="15">
        <v>5008</v>
      </c>
      <c r="D1632" s="15">
        <v>501000</v>
      </c>
      <c r="E1632" s="15" t="s">
        <v>472</v>
      </c>
      <c r="F1632" s="15">
        <v>276364</v>
      </c>
      <c r="G1632" s="15" t="s">
        <v>333</v>
      </c>
      <c r="H1632" s="15">
        <v>8827.31</v>
      </c>
      <c r="I1632" s="30">
        <v>534.48</v>
      </c>
      <c r="J1632" s="30">
        <v>94.32</v>
      </c>
      <c r="K1632" s="15">
        <v>1.07</v>
      </c>
      <c r="L1632" s="15">
        <v>2</v>
      </c>
      <c r="M1632" s="15" t="str">
        <f t="shared" si="50"/>
        <v>centros comerciales soriana</v>
      </c>
      <c r="N1632" s="15" t="str">
        <f t="shared" si="51"/>
        <v>501000CENTROS COMERCIALES SORIANA</v>
      </c>
    </row>
    <row r="1633" spans="1:14" x14ac:dyDescent="0.2">
      <c r="A1633" s="15">
        <v>30</v>
      </c>
      <c r="B1633" s="15" t="s">
        <v>329</v>
      </c>
      <c r="C1633" s="15">
        <v>5008</v>
      </c>
      <c r="D1633" s="15">
        <v>501000</v>
      </c>
      <c r="E1633" s="15" t="s">
        <v>472</v>
      </c>
      <c r="F1633" s="15">
        <v>276366</v>
      </c>
      <c r="G1633" s="15" t="s">
        <v>333</v>
      </c>
      <c r="H1633" s="15">
        <v>13711.13</v>
      </c>
      <c r="I1633" s="30">
        <v>534.48</v>
      </c>
      <c r="J1633" s="30">
        <v>94.32</v>
      </c>
      <c r="K1633" s="15">
        <v>0.69</v>
      </c>
      <c r="L1633" s="15">
        <v>2</v>
      </c>
      <c r="M1633" s="15" t="str">
        <f t="shared" si="50"/>
        <v>centros comerciales soriana</v>
      </c>
      <c r="N1633" s="15" t="str">
        <f t="shared" si="51"/>
        <v>501000CENTROS COMERCIALES SORIANA</v>
      </c>
    </row>
    <row r="1634" spans="1:14" x14ac:dyDescent="0.2">
      <c r="A1634" s="15">
        <v>30</v>
      </c>
      <c r="B1634" s="15" t="s">
        <v>329</v>
      </c>
      <c r="C1634" s="15">
        <v>5008</v>
      </c>
      <c r="D1634" s="15">
        <v>501000</v>
      </c>
      <c r="E1634" s="15" t="s">
        <v>472</v>
      </c>
      <c r="F1634" s="15">
        <v>276367</v>
      </c>
      <c r="G1634" s="15" t="s">
        <v>333</v>
      </c>
      <c r="H1634" s="15">
        <v>22211.51</v>
      </c>
      <c r="I1634" s="30">
        <v>534.48</v>
      </c>
      <c r="J1634" s="30">
        <v>94.32</v>
      </c>
      <c r="K1634" s="15">
        <v>0.42</v>
      </c>
      <c r="L1634" s="15">
        <v>2</v>
      </c>
      <c r="M1634" s="15" t="str">
        <f t="shared" si="50"/>
        <v>centros comerciales soriana</v>
      </c>
      <c r="N1634" s="15" t="str">
        <f t="shared" si="51"/>
        <v>501000CENTROS COMERCIALES SORIANA</v>
      </c>
    </row>
    <row r="1635" spans="1:14" x14ac:dyDescent="0.2">
      <c r="A1635" s="15">
        <v>30</v>
      </c>
      <c r="B1635" s="15" t="s">
        <v>329</v>
      </c>
      <c r="C1635" s="15">
        <v>5008</v>
      </c>
      <c r="D1635" s="15">
        <v>501000</v>
      </c>
      <c r="E1635" s="15" t="s">
        <v>472</v>
      </c>
      <c r="F1635" s="15">
        <v>276371</v>
      </c>
      <c r="G1635" s="15" t="s">
        <v>339</v>
      </c>
      <c r="H1635" s="15">
        <v>14181.57</v>
      </c>
      <c r="I1635" s="30">
        <v>534.48</v>
      </c>
      <c r="J1635" s="30">
        <v>94.32</v>
      </c>
      <c r="K1635" s="15">
        <v>0.67</v>
      </c>
      <c r="L1635" s="15">
        <v>2</v>
      </c>
      <c r="M1635" s="15" t="str">
        <f t="shared" si="50"/>
        <v>centros comerciales soriana</v>
      </c>
      <c r="N1635" s="15" t="str">
        <f t="shared" si="51"/>
        <v>501000CENTROS COMERCIALES SORIANA</v>
      </c>
    </row>
    <row r="1636" spans="1:14" x14ac:dyDescent="0.2">
      <c r="A1636" s="15">
        <v>30</v>
      </c>
      <c r="B1636" s="15" t="s">
        <v>329</v>
      </c>
      <c r="C1636" s="15">
        <v>5008</v>
      </c>
      <c r="D1636" s="15">
        <v>501000</v>
      </c>
      <c r="E1636" s="15" t="s">
        <v>472</v>
      </c>
      <c r="F1636" s="15">
        <v>276371</v>
      </c>
      <c r="G1636" s="15" t="s">
        <v>333</v>
      </c>
      <c r="H1636" s="15">
        <v>14181.57</v>
      </c>
      <c r="I1636" s="30">
        <v>534.48</v>
      </c>
      <c r="J1636" s="30">
        <v>94.32</v>
      </c>
      <c r="K1636" s="15">
        <v>0.67</v>
      </c>
      <c r="L1636" s="15">
        <v>2</v>
      </c>
      <c r="M1636" s="15" t="str">
        <f t="shared" si="50"/>
        <v>centros comerciales soriana</v>
      </c>
      <c r="N1636" s="15" t="str">
        <f t="shared" si="51"/>
        <v>501000CENTROS COMERCIALES SORIANA</v>
      </c>
    </row>
    <row r="1637" spans="1:14" x14ac:dyDescent="0.2">
      <c r="A1637" s="15">
        <v>30</v>
      </c>
      <c r="B1637" s="15" t="s">
        <v>329</v>
      </c>
      <c r="C1637" s="15">
        <v>5008</v>
      </c>
      <c r="D1637" s="15">
        <v>501000</v>
      </c>
      <c r="E1637" s="15" t="s">
        <v>472</v>
      </c>
      <c r="F1637" s="15">
        <v>276377</v>
      </c>
      <c r="G1637" s="15" t="s">
        <v>333</v>
      </c>
      <c r="H1637" s="15">
        <v>7314.14</v>
      </c>
      <c r="I1637" s="30">
        <v>534.48</v>
      </c>
      <c r="J1637" s="30">
        <v>94.32</v>
      </c>
      <c r="K1637" s="15">
        <v>1.29</v>
      </c>
      <c r="L1637" s="15">
        <v>2</v>
      </c>
      <c r="M1637" s="15" t="str">
        <f t="shared" si="50"/>
        <v>centros comerciales soriana</v>
      </c>
      <c r="N1637" s="15" t="str">
        <f t="shared" si="51"/>
        <v>501000CENTROS COMERCIALES SORIANA</v>
      </c>
    </row>
    <row r="1638" spans="1:14" x14ac:dyDescent="0.2">
      <c r="A1638" s="15">
        <v>30</v>
      </c>
      <c r="B1638" s="15" t="s">
        <v>329</v>
      </c>
      <c r="C1638" s="15">
        <v>5008</v>
      </c>
      <c r="D1638" s="15">
        <v>501000</v>
      </c>
      <c r="E1638" s="15" t="s">
        <v>472</v>
      </c>
      <c r="F1638" s="15">
        <v>276378</v>
      </c>
      <c r="G1638" s="15" t="s">
        <v>333</v>
      </c>
      <c r="H1638" s="15">
        <v>12883.13</v>
      </c>
      <c r="I1638" s="30">
        <v>534.48</v>
      </c>
      <c r="J1638" s="30">
        <v>94.32</v>
      </c>
      <c r="K1638" s="15">
        <v>0.73</v>
      </c>
      <c r="L1638" s="15">
        <v>2</v>
      </c>
      <c r="M1638" s="15" t="str">
        <f t="shared" si="50"/>
        <v>centros comerciales soriana</v>
      </c>
      <c r="N1638" s="15" t="str">
        <f t="shared" si="51"/>
        <v>501000CENTROS COMERCIALES SORIANA</v>
      </c>
    </row>
    <row r="1639" spans="1:14" x14ac:dyDescent="0.2">
      <c r="A1639" s="15">
        <v>30</v>
      </c>
      <c r="B1639" s="15" t="s">
        <v>329</v>
      </c>
      <c r="C1639" s="15">
        <v>5008</v>
      </c>
      <c r="D1639" s="15">
        <v>501000</v>
      </c>
      <c r="E1639" s="15" t="s">
        <v>472</v>
      </c>
      <c r="F1639" s="15">
        <v>276384</v>
      </c>
      <c r="G1639" s="15" t="s">
        <v>333</v>
      </c>
      <c r="H1639" s="15">
        <v>27494.15</v>
      </c>
      <c r="I1639" s="30">
        <v>534.48</v>
      </c>
      <c r="J1639" s="30">
        <v>94.32</v>
      </c>
      <c r="K1639" s="15">
        <v>0.34</v>
      </c>
      <c r="L1639" s="15">
        <v>2</v>
      </c>
      <c r="M1639" s="15" t="str">
        <f t="shared" si="50"/>
        <v>centros comerciales soriana</v>
      </c>
      <c r="N1639" s="15" t="str">
        <f t="shared" si="51"/>
        <v>501000CENTROS COMERCIALES SORIANA</v>
      </c>
    </row>
    <row r="1640" spans="1:14" x14ac:dyDescent="0.2">
      <c r="A1640" s="15">
        <v>30</v>
      </c>
      <c r="B1640" s="15" t="s">
        <v>329</v>
      </c>
      <c r="C1640" s="15">
        <v>5008</v>
      </c>
      <c r="D1640" s="15">
        <v>501000</v>
      </c>
      <c r="E1640" s="15" t="s">
        <v>472</v>
      </c>
      <c r="F1640" s="15">
        <v>276395</v>
      </c>
      <c r="G1640" s="15" t="s">
        <v>333</v>
      </c>
      <c r="H1640" s="15">
        <v>12988.28</v>
      </c>
      <c r="I1640" s="30">
        <v>534.48</v>
      </c>
      <c r="J1640" s="30">
        <v>94.32</v>
      </c>
      <c r="K1640" s="15">
        <v>0.73</v>
      </c>
      <c r="L1640" s="15">
        <v>2</v>
      </c>
      <c r="M1640" s="15" t="str">
        <f t="shared" si="50"/>
        <v>centros comerciales soriana</v>
      </c>
      <c r="N1640" s="15" t="str">
        <f t="shared" si="51"/>
        <v>501000CENTROS COMERCIALES SORIANA</v>
      </c>
    </row>
    <row r="1641" spans="1:14" x14ac:dyDescent="0.2">
      <c r="A1641" s="15">
        <v>30</v>
      </c>
      <c r="B1641" s="15" t="s">
        <v>329</v>
      </c>
      <c r="C1641" s="15">
        <v>5008</v>
      </c>
      <c r="D1641" s="15">
        <v>501000</v>
      </c>
      <c r="E1641" s="15" t="s">
        <v>472</v>
      </c>
      <c r="F1641" s="15">
        <v>276396</v>
      </c>
      <c r="G1641" s="15" t="s">
        <v>333</v>
      </c>
      <c r="H1641" s="15">
        <v>10855.63</v>
      </c>
      <c r="I1641" s="30">
        <v>534.48</v>
      </c>
      <c r="J1641" s="30">
        <v>94.32</v>
      </c>
      <c r="K1641" s="15">
        <v>0.87</v>
      </c>
      <c r="L1641" s="15">
        <v>2</v>
      </c>
      <c r="M1641" s="15" t="str">
        <f t="shared" si="50"/>
        <v>centros comerciales soriana</v>
      </c>
      <c r="N1641" s="15" t="str">
        <f t="shared" si="51"/>
        <v>501000CENTROS COMERCIALES SORIANA</v>
      </c>
    </row>
    <row r="1642" spans="1:14" x14ac:dyDescent="0.2">
      <c r="A1642" s="15">
        <v>30</v>
      </c>
      <c r="B1642" s="15" t="s">
        <v>329</v>
      </c>
      <c r="C1642" s="15">
        <v>5008</v>
      </c>
      <c r="D1642" s="15">
        <v>501000</v>
      </c>
      <c r="E1642" s="15" t="s">
        <v>472</v>
      </c>
      <c r="F1642" s="15">
        <v>276403</v>
      </c>
      <c r="G1642" s="15" t="s">
        <v>339</v>
      </c>
      <c r="H1642" s="15">
        <v>18825.68</v>
      </c>
      <c r="I1642" s="30">
        <v>534.48</v>
      </c>
      <c r="J1642" s="30">
        <v>94.32</v>
      </c>
      <c r="K1642" s="15">
        <v>0.5</v>
      </c>
      <c r="L1642" s="15">
        <v>2</v>
      </c>
      <c r="M1642" s="15" t="str">
        <f t="shared" si="50"/>
        <v>centros comerciales soriana</v>
      </c>
      <c r="N1642" s="15" t="str">
        <f t="shared" si="51"/>
        <v>501000CENTROS COMERCIALES SORIANA</v>
      </c>
    </row>
    <row r="1643" spans="1:14" x14ac:dyDescent="0.2">
      <c r="A1643" s="15">
        <v>30</v>
      </c>
      <c r="B1643" s="15" t="s">
        <v>329</v>
      </c>
      <c r="C1643" s="15">
        <v>5008</v>
      </c>
      <c r="D1643" s="15">
        <v>501000</v>
      </c>
      <c r="E1643" s="15" t="s">
        <v>472</v>
      </c>
      <c r="F1643" s="15">
        <v>276548</v>
      </c>
      <c r="G1643" s="15" t="s">
        <v>333</v>
      </c>
      <c r="H1643" s="15">
        <v>11697.71</v>
      </c>
      <c r="I1643" s="30">
        <v>534.48</v>
      </c>
      <c r="J1643" s="30">
        <v>94.32</v>
      </c>
      <c r="K1643" s="15">
        <v>0.81</v>
      </c>
      <c r="L1643" s="15">
        <v>2</v>
      </c>
      <c r="M1643" s="15" t="str">
        <f t="shared" si="50"/>
        <v>centros comerciales soriana</v>
      </c>
      <c r="N1643" s="15" t="str">
        <f t="shared" si="51"/>
        <v>501000CENTROS COMERCIALES SORIANA</v>
      </c>
    </row>
    <row r="1644" spans="1:14" x14ac:dyDescent="0.2">
      <c r="A1644" s="15">
        <v>30</v>
      </c>
      <c r="B1644" s="15" t="s">
        <v>329</v>
      </c>
      <c r="C1644" s="15">
        <v>5008</v>
      </c>
      <c r="D1644" s="15">
        <v>501000</v>
      </c>
      <c r="E1644" s="15" t="s">
        <v>472</v>
      </c>
      <c r="F1644" s="15">
        <v>277073</v>
      </c>
      <c r="G1644" s="15" t="s">
        <v>339</v>
      </c>
      <c r="H1644" s="15">
        <v>20074.580000000002</v>
      </c>
      <c r="I1644" s="30">
        <v>534.48</v>
      </c>
      <c r="J1644" s="30">
        <v>94.32</v>
      </c>
      <c r="K1644" s="15">
        <v>0.47</v>
      </c>
      <c r="L1644" s="15">
        <v>2</v>
      </c>
      <c r="M1644" s="15" t="str">
        <f t="shared" si="50"/>
        <v>centros comerciales soriana</v>
      </c>
      <c r="N1644" s="15" t="str">
        <f t="shared" si="51"/>
        <v>501000CENTROS COMERCIALES SORIANA</v>
      </c>
    </row>
    <row r="1645" spans="1:14" x14ac:dyDescent="0.2">
      <c r="A1645" s="15">
        <v>30</v>
      </c>
      <c r="B1645" s="15" t="s">
        <v>329</v>
      </c>
      <c r="C1645" s="15">
        <v>5008</v>
      </c>
      <c r="D1645" s="15">
        <v>501000</v>
      </c>
      <c r="E1645" s="15" t="s">
        <v>472</v>
      </c>
      <c r="F1645" s="15">
        <v>277589</v>
      </c>
      <c r="G1645" s="15" t="s">
        <v>333</v>
      </c>
      <c r="H1645" s="15">
        <v>5441.13</v>
      </c>
      <c r="I1645" s="30">
        <v>534.48</v>
      </c>
      <c r="J1645" s="30">
        <v>94.32</v>
      </c>
      <c r="K1645" s="15">
        <v>1.73</v>
      </c>
      <c r="L1645" s="15">
        <v>2</v>
      </c>
      <c r="M1645" s="15" t="str">
        <f t="shared" si="50"/>
        <v>centros comerciales soriana</v>
      </c>
      <c r="N1645" s="15" t="str">
        <f t="shared" si="51"/>
        <v>501000CENTROS COMERCIALES SORIANA</v>
      </c>
    </row>
    <row r="1646" spans="1:14" x14ac:dyDescent="0.2">
      <c r="A1646" s="15">
        <v>30</v>
      </c>
      <c r="B1646" s="15" t="s">
        <v>329</v>
      </c>
      <c r="C1646" s="15">
        <v>5008</v>
      </c>
      <c r="D1646" s="15">
        <v>501000</v>
      </c>
      <c r="E1646" s="15" t="s">
        <v>472</v>
      </c>
      <c r="F1646" s="15">
        <v>277590</v>
      </c>
      <c r="G1646" s="15" t="s">
        <v>333</v>
      </c>
      <c r="H1646" s="15">
        <v>11039.38</v>
      </c>
      <c r="I1646" s="30">
        <v>534.48</v>
      </c>
      <c r="J1646" s="30">
        <v>94.32</v>
      </c>
      <c r="K1646" s="15">
        <v>0.85</v>
      </c>
      <c r="L1646" s="15">
        <v>2</v>
      </c>
      <c r="M1646" s="15" t="str">
        <f t="shared" si="50"/>
        <v>centros comerciales soriana</v>
      </c>
      <c r="N1646" s="15" t="str">
        <f t="shared" si="51"/>
        <v>501000CENTROS COMERCIALES SORIANA</v>
      </c>
    </row>
    <row r="1647" spans="1:14" x14ac:dyDescent="0.2">
      <c r="A1647" s="15">
        <v>30</v>
      </c>
      <c r="B1647" s="15" t="s">
        <v>329</v>
      </c>
      <c r="C1647" s="15">
        <v>5008</v>
      </c>
      <c r="D1647" s="15">
        <v>501000</v>
      </c>
      <c r="E1647" s="15" t="s">
        <v>472</v>
      </c>
      <c r="F1647" s="15">
        <v>277594</v>
      </c>
      <c r="G1647" s="15" t="s">
        <v>339</v>
      </c>
      <c r="H1647" s="15">
        <v>13125.32</v>
      </c>
      <c r="I1647" s="30">
        <v>534.48</v>
      </c>
      <c r="J1647" s="30">
        <v>94.32</v>
      </c>
      <c r="K1647" s="15">
        <v>0.72</v>
      </c>
      <c r="L1647" s="15">
        <v>2</v>
      </c>
      <c r="M1647" s="15" t="str">
        <f t="shared" si="50"/>
        <v>centros comerciales soriana</v>
      </c>
      <c r="N1647" s="15" t="str">
        <f t="shared" si="51"/>
        <v>501000CENTROS COMERCIALES SORIANA</v>
      </c>
    </row>
    <row r="1648" spans="1:14" x14ac:dyDescent="0.2">
      <c r="A1648" s="15">
        <v>30</v>
      </c>
      <c r="B1648" s="15" t="s">
        <v>329</v>
      </c>
      <c r="C1648" s="15">
        <v>5008</v>
      </c>
      <c r="D1648" s="15">
        <v>501000</v>
      </c>
      <c r="E1648" s="15" t="s">
        <v>472</v>
      </c>
      <c r="F1648" s="15">
        <v>277596</v>
      </c>
      <c r="G1648" s="15" t="s">
        <v>333</v>
      </c>
      <c r="H1648" s="15">
        <v>5802.62</v>
      </c>
      <c r="I1648" s="30">
        <v>534.48</v>
      </c>
      <c r="J1648" s="30">
        <v>94.32</v>
      </c>
      <c r="K1648" s="15">
        <v>1.63</v>
      </c>
      <c r="L1648" s="15">
        <v>2</v>
      </c>
      <c r="M1648" s="15" t="str">
        <f t="shared" si="50"/>
        <v>centros comerciales soriana</v>
      </c>
      <c r="N1648" s="15" t="str">
        <f t="shared" si="51"/>
        <v>501000CENTROS COMERCIALES SORIANA</v>
      </c>
    </row>
    <row r="1649" spans="1:14" x14ac:dyDescent="0.2">
      <c r="A1649" s="15">
        <v>30</v>
      </c>
      <c r="B1649" s="15" t="s">
        <v>329</v>
      </c>
      <c r="C1649" s="15">
        <v>5008</v>
      </c>
      <c r="D1649" s="15">
        <v>501000</v>
      </c>
      <c r="E1649" s="15" t="s">
        <v>472</v>
      </c>
      <c r="F1649" s="15">
        <v>277598</v>
      </c>
      <c r="G1649" s="15" t="s">
        <v>333</v>
      </c>
      <c r="H1649" s="15">
        <v>7975.16</v>
      </c>
      <c r="I1649" s="30">
        <v>534.48</v>
      </c>
      <c r="J1649" s="30">
        <v>94.32</v>
      </c>
      <c r="K1649" s="15">
        <v>1.18</v>
      </c>
      <c r="L1649" s="15">
        <v>2</v>
      </c>
      <c r="M1649" s="15" t="str">
        <f t="shared" si="50"/>
        <v>centros comerciales soriana</v>
      </c>
      <c r="N1649" s="15" t="str">
        <f t="shared" si="51"/>
        <v>501000CENTROS COMERCIALES SORIANA</v>
      </c>
    </row>
    <row r="1650" spans="1:14" x14ac:dyDescent="0.2">
      <c r="A1650" s="15">
        <v>30</v>
      </c>
      <c r="B1650" s="15" t="s">
        <v>329</v>
      </c>
      <c r="C1650" s="15">
        <v>5008</v>
      </c>
      <c r="D1650" s="15">
        <v>501000</v>
      </c>
      <c r="E1650" s="15" t="s">
        <v>472</v>
      </c>
      <c r="F1650" s="15">
        <v>277599</v>
      </c>
      <c r="G1650" s="15" t="s">
        <v>339</v>
      </c>
      <c r="H1650" s="15">
        <v>16020.28</v>
      </c>
      <c r="I1650" s="30">
        <v>534.48</v>
      </c>
      <c r="J1650" s="30">
        <v>94.32</v>
      </c>
      <c r="K1650" s="15">
        <v>0.59</v>
      </c>
      <c r="L1650" s="15">
        <v>2</v>
      </c>
      <c r="M1650" s="15" t="str">
        <f t="shared" si="50"/>
        <v>centros comerciales soriana</v>
      </c>
      <c r="N1650" s="15" t="str">
        <f t="shared" si="51"/>
        <v>501000CENTROS COMERCIALES SORIANA</v>
      </c>
    </row>
    <row r="1651" spans="1:14" x14ac:dyDescent="0.2">
      <c r="A1651" s="15">
        <v>30</v>
      </c>
      <c r="B1651" s="15" t="s">
        <v>329</v>
      </c>
      <c r="C1651" s="15">
        <v>5008</v>
      </c>
      <c r="D1651" s="15">
        <v>501000</v>
      </c>
      <c r="E1651" s="15" t="s">
        <v>472</v>
      </c>
      <c r="F1651" s="15">
        <v>277600</v>
      </c>
      <c r="G1651" s="15" t="s">
        <v>333</v>
      </c>
      <c r="H1651" s="15">
        <v>12316.85</v>
      </c>
      <c r="I1651" s="30">
        <v>534.48</v>
      </c>
      <c r="J1651" s="30">
        <v>94.32</v>
      </c>
      <c r="K1651" s="15">
        <v>0.77</v>
      </c>
      <c r="L1651" s="15">
        <v>2</v>
      </c>
      <c r="M1651" s="15" t="str">
        <f t="shared" si="50"/>
        <v>centros comerciales soriana</v>
      </c>
      <c r="N1651" s="15" t="str">
        <f t="shared" si="51"/>
        <v>501000CENTROS COMERCIALES SORIANA</v>
      </c>
    </row>
    <row r="1652" spans="1:14" x14ac:dyDescent="0.2">
      <c r="A1652" s="15">
        <v>30</v>
      </c>
      <c r="B1652" s="15" t="s">
        <v>329</v>
      </c>
      <c r="C1652" s="15">
        <v>5008</v>
      </c>
      <c r="D1652" s="15">
        <v>501000</v>
      </c>
      <c r="E1652" s="15" t="s">
        <v>472</v>
      </c>
      <c r="F1652" s="15">
        <v>277601</v>
      </c>
      <c r="G1652" s="15" t="s">
        <v>339</v>
      </c>
      <c r="H1652" s="15">
        <v>12019.46</v>
      </c>
      <c r="I1652" s="30">
        <v>534.48</v>
      </c>
      <c r="J1652" s="30">
        <v>94.32</v>
      </c>
      <c r="K1652" s="15">
        <v>0.78</v>
      </c>
      <c r="L1652" s="15">
        <v>2</v>
      </c>
      <c r="M1652" s="15" t="str">
        <f t="shared" si="50"/>
        <v>centros comerciales soriana</v>
      </c>
      <c r="N1652" s="15" t="str">
        <f t="shared" si="51"/>
        <v>501000CENTROS COMERCIALES SORIANA</v>
      </c>
    </row>
    <row r="1653" spans="1:14" x14ac:dyDescent="0.2">
      <c r="A1653" s="15">
        <v>30</v>
      </c>
      <c r="B1653" s="15" t="s">
        <v>329</v>
      </c>
      <c r="C1653" s="15">
        <v>5008</v>
      </c>
      <c r="D1653" s="15">
        <v>501000</v>
      </c>
      <c r="E1653" s="15" t="s">
        <v>472</v>
      </c>
      <c r="F1653" s="15">
        <v>277601</v>
      </c>
      <c r="G1653" s="15" t="s">
        <v>333</v>
      </c>
      <c r="H1653" s="15">
        <v>12019.46</v>
      </c>
      <c r="I1653" s="30">
        <v>534.48</v>
      </c>
      <c r="J1653" s="30">
        <v>94.32</v>
      </c>
      <c r="K1653" s="15">
        <v>0.78</v>
      </c>
      <c r="L1653" s="15">
        <v>2</v>
      </c>
      <c r="M1653" s="15" t="str">
        <f t="shared" si="50"/>
        <v>centros comerciales soriana</v>
      </c>
      <c r="N1653" s="15" t="str">
        <f t="shared" si="51"/>
        <v>501000CENTROS COMERCIALES SORIANA</v>
      </c>
    </row>
    <row r="1654" spans="1:14" x14ac:dyDescent="0.2">
      <c r="A1654" s="15">
        <v>30</v>
      </c>
      <c r="B1654" s="15" t="s">
        <v>329</v>
      </c>
      <c r="C1654" s="15">
        <v>5008</v>
      </c>
      <c r="D1654" s="15">
        <v>501000</v>
      </c>
      <c r="E1654" s="15" t="s">
        <v>472</v>
      </c>
      <c r="F1654" s="15">
        <v>277602</v>
      </c>
      <c r="G1654" s="15" t="s">
        <v>333</v>
      </c>
      <c r="H1654" s="15">
        <v>13283.4</v>
      </c>
      <c r="I1654" s="30">
        <v>534.48</v>
      </c>
      <c r="J1654" s="30">
        <v>94.32</v>
      </c>
      <c r="K1654" s="15">
        <v>0.71</v>
      </c>
      <c r="L1654" s="15">
        <v>2</v>
      </c>
      <c r="M1654" s="15" t="str">
        <f t="shared" si="50"/>
        <v>centros comerciales soriana</v>
      </c>
      <c r="N1654" s="15" t="str">
        <f t="shared" si="51"/>
        <v>501000CENTROS COMERCIALES SORIANA</v>
      </c>
    </row>
    <row r="1655" spans="1:14" x14ac:dyDescent="0.2">
      <c r="A1655" s="15">
        <v>30</v>
      </c>
      <c r="B1655" s="15" t="s">
        <v>329</v>
      </c>
      <c r="C1655" s="15">
        <v>5008</v>
      </c>
      <c r="D1655" s="15">
        <v>501000</v>
      </c>
      <c r="E1655" s="15" t="s">
        <v>472</v>
      </c>
      <c r="F1655" s="15">
        <v>277613</v>
      </c>
      <c r="G1655" s="15" t="s">
        <v>339</v>
      </c>
      <c r="H1655" s="15">
        <v>6120.44</v>
      </c>
      <c r="I1655" s="30">
        <v>534.48</v>
      </c>
      <c r="J1655" s="30">
        <v>94.32</v>
      </c>
      <c r="K1655" s="15">
        <v>1.54</v>
      </c>
      <c r="L1655" s="15">
        <v>2</v>
      </c>
      <c r="M1655" s="15" t="str">
        <f t="shared" si="50"/>
        <v>centros comerciales soriana</v>
      </c>
      <c r="N1655" s="15" t="str">
        <f t="shared" si="51"/>
        <v>501000CENTROS COMERCIALES SORIANA</v>
      </c>
    </row>
    <row r="1656" spans="1:14" x14ac:dyDescent="0.2">
      <c r="A1656" s="15">
        <v>30</v>
      </c>
      <c r="B1656" s="15" t="s">
        <v>329</v>
      </c>
      <c r="C1656" s="15">
        <v>5008</v>
      </c>
      <c r="D1656" s="15">
        <v>501000</v>
      </c>
      <c r="E1656" s="15" t="s">
        <v>472</v>
      </c>
      <c r="F1656" s="15">
        <v>277656</v>
      </c>
      <c r="G1656" s="15" t="s">
        <v>333</v>
      </c>
      <c r="H1656" s="15">
        <v>43934.78</v>
      </c>
      <c r="I1656" s="30">
        <v>534.48</v>
      </c>
      <c r="J1656" s="30">
        <v>94.32</v>
      </c>
      <c r="K1656" s="15">
        <v>0.21</v>
      </c>
      <c r="L1656" s="15">
        <v>2</v>
      </c>
      <c r="M1656" s="15" t="str">
        <f t="shared" si="50"/>
        <v>centros comerciales soriana</v>
      </c>
      <c r="N1656" s="15" t="str">
        <f t="shared" si="51"/>
        <v>501000CENTROS COMERCIALES SORIANA</v>
      </c>
    </row>
    <row r="1657" spans="1:14" x14ac:dyDescent="0.2">
      <c r="A1657" s="15">
        <v>30</v>
      </c>
      <c r="B1657" s="15" t="s">
        <v>329</v>
      </c>
      <c r="C1657" s="15">
        <v>5008</v>
      </c>
      <c r="D1657" s="15">
        <v>501000</v>
      </c>
      <c r="E1657" s="15" t="s">
        <v>472</v>
      </c>
      <c r="F1657" s="15">
        <v>277677</v>
      </c>
      <c r="G1657" s="15" t="s">
        <v>339</v>
      </c>
      <c r="H1657" s="15">
        <v>33408.9</v>
      </c>
      <c r="I1657" s="30">
        <v>534.48</v>
      </c>
      <c r="J1657" s="30">
        <v>94.32</v>
      </c>
      <c r="K1657" s="15">
        <v>0.28000000000000003</v>
      </c>
      <c r="L1657" s="15">
        <v>2</v>
      </c>
      <c r="M1657" s="15" t="str">
        <f t="shared" si="50"/>
        <v>centros comerciales soriana</v>
      </c>
      <c r="N1657" s="15" t="str">
        <f t="shared" si="51"/>
        <v>501000CENTROS COMERCIALES SORIANA</v>
      </c>
    </row>
    <row r="1658" spans="1:14" x14ac:dyDescent="0.2">
      <c r="A1658" s="15">
        <v>30</v>
      </c>
      <c r="B1658" s="15" t="s">
        <v>329</v>
      </c>
      <c r="C1658" s="15">
        <v>5008</v>
      </c>
      <c r="D1658" s="15">
        <v>501000</v>
      </c>
      <c r="E1658" s="15" t="s">
        <v>472</v>
      </c>
      <c r="F1658" s="15">
        <v>277892</v>
      </c>
      <c r="G1658" s="15" t="s">
        <v>333</v>
      </c>
      <c r="H1658" s="15">
        <v>22542.09</v>
      </c>
      <c r="I1658" s="30">
        <v>534.48</v>
      </c>
      <c r="J1658" s="30">
        <v>94.32</v>
      </c>
      <c r="K1658" s="15">
        <v>0.42</v>
      </c>
      <c r="L1658" s="15">
        <v>2</v>
      </c>
      <c r="M1658" s="15" t="str">
        <f t="shared" si="50"/>
        <v>centros comerciales soriana</v>
      </c>
      <c r="N1658" s="15" t="str">
        <f t="shared" si="51"/>
        <v>501000CENTROS COMERCIALES SORIANA</v>
      </c>
    </row>
    <row r="1659" spans="1:14" x14ac:dyDescent="0.2">
      <c r="A1659" s="15">
        <v>30</v>
      </c>
      <c r="B1659" s="15" t="s">
        <v>329</v>
      </c>
      <c r="C1659" s="15">
        <v>5008</v>
      </c>
      <c r="D1659" s="15">
        <v>501000</v>
      </c>
      <c r="E1659" s="15" t="s">
        <v>472</v>
      </c>
      <c r="F1659" s="15">
        <v>277897</v>
      </c>
      <c r="G1659" s="15" t="s">
        <v>339</v>
      </c>
      <c r="H1659" s="15">
        <v>11550.74</v>
      </c>
      <c r="I1659" s="30">
        <v>534.48</v>
      </c>
      <c r="J1659" s="30">
        <v>94.32</v>
      </c>
      <c r="K1659" s="15">
        <v>0.82</v>
      </c>
      <c r="L1659" s="15">
        <v>2</v>
      </c>
      <c r="M1659" s="15" t="str">
        <f t="shared" si="50"/>
        <v>centros comerciales soriana</v>
      </c>
      <c r="N1659" s="15" t="str">
        <f t="shared" si="51"/>
        <v>501000CENTROS COMERCIALES SORIANA</v>
      </c>
    </row>
    <row r="1660" spans="1:14" x14ac:dyDescent="0.2">
      <c r="A1660" s="15">
        <v>30</v>
      </c>
      <c r="B1660" s="15" t="s">
        <v>329</v>
      </c>
      <c r="C1660" s="15">
        <v>5008</v>
      </c>
      <c r="D1660" s="15">
        <v>501000</v>
      </c>
      <c r="E1660" s="15" t="s">
        <v>472</v>
      </c>
      <c r="F1660" s="15">
        <v>277956</v>
      </c>
      <c r="G1660" s="15" t="s">
        <v>339</v>
      </c>
      <c r="H1660" s="15">
        <v>31012.46</v>
      </c>
      <c r="I1660" s="30">
        <v>534.48</v>
      </c>
      <c r="J1660" s="30">
        <v>94.32</v>
      </c>
      <c r="K1660" s="15">
        <v>0.3</v>
      </c>
      <c r="L1660" s="15">
        <v>2</v>
      </c>
      <c r="M1660" s="15" t="str">
        <f t="shared" si="50"/>
        <v>centros comerciales soriana</v>
      </c>
      <c r="N1660" s="15" t="str">
        <f t="shared" si="51"/>
        <v>501000CENTROS COMERCIALES SORIANA</v>
      </c>
    </row>
    <row r="1661" spans="1:14" x14ac:dyDescent="0.2">
      <c r="A1661" s="15">
        <v>30</v>
      </c>
      <c r="B1661" s="15" t="s">
        <v>329</v>
      </c>
      <c r="C1661" s="15">
        <v>5008</v>
      </c>
      <c r="D1661" s="15">
        <v>501000</v>
      </c>
      <c r="E1661" s="15" t="s">
        <v>472</v>
      </c>
      <c r="F1661" s="15">
        <v>277956</v>
      </c>
      <c r="G1661" s="15" t="s">
        <v>333</v>
      </c>
      <c r="H1661" s="15">
        <v>31012.46</v>
      </c>
      <c r="I1661" s="30">
        <v>534.48</v>
      </c>
      <c r="J1661" s="30">
        <v>94.32</v>
      </c>
      <c r="K1661" s="15">
        <v>0.3</v>
      </c>
      <c r="L1661" s="15">
        <v>2</v>
      </c>
      <c r="M1661" s="15" t="str">
        <f t="shared" si="50"/>
        <v>centros comerciales soriana</v>
      </c>
      <c r="N1661" s="15" t="str">
        <f t="shared" si="51"/>
        <v>501000CENTROS COMERCIALES SORIANA</v>
      </c>
    </row>
    <row r="1662" spans="1:14" x14ac:dyDescent="0.2">
      <c r="A1662" s="15">
        <v>30</v>
      </c>
      <c r="B1662" s="15" t="s">
        <v>329</v>
      </c>
      <c r="C1662" s="15">
        <v>5008</v>
      </c>
      <c r="D1662" s="15">
        <v>501000</v>
      </c>
      <c r="E1662" s="15" t="s">
        <v>472</v>
      </c>
      <c r="F1662" s="15">
        <v>278131</v>
      </c>
      <c r="G1662" s="15" t="s">
        <v>333</v>
      </c>
      <c r="H1662" s="15">
        <v>6352.55</v>
      </c>
      <c r="I1662" s="30">
        <v>534.48</v>
      </c>
      <c r="J1662" s="30">
        <v>94.32</v>
      </c>
      <c r="K1662" s="15">
        <v>1.48</v>
      </c>
      <c r="L1662" s="15">
        <v>2</v>
      </c>
      <c r="M1662" s="15" t="str">
        <f t="shared" si="50"/>
        <v>centros comerciales soriana</v>
      </c>
      <c r="N1662" s="15" t="str">
        <f t="shared" si="51"/>
        <v>501000CENTROS COMERCIALES SORIANA</v>
      </c>
    </row>
    <row r="1663" spans="1:14" x14ac:dyDescent="0.2">
      <c r="A1663" s="15">
        <v>30</v>
      </c>
      <c r="B1663" s="15" t="s">
        <v>329</v>
      </c>
      <c r="C1663" s="15">
        <v>5008</v>
      </c>
      <c r="D1663" s="15">
        <v>501000</v>
      </c>
      <c r="E1663" s="15" t="s">
        <v>472</v>
      </c>
      <c r="F1663" s="15">
        <v>278250</v>
      </c>
      <c r="G1663" s="15" t="s">
        <v>333</v>
      </c>
      <c r="H1663" s="15">
        <v>12999.32</v>
      </c>
      <c r="I1663" s="30">
        <v>534.48</v>
      </c>
      <c r="J1663" s="30">
        <v>94.32</v>
      </c>
      <c r="K1663" s="15">
        <v>0.73</v>
      </c>
      <c r="L1663" s="15">
        <v>2</v>
      </c>
      <c r="M1663" s="15" t="str">
        <f t="shared" si="50"/>
        <v>centros comerciales soriana</v>
      </c>
      <c r="N1663" s="15" t="str">
        <f t="shared" si="51"/>
        <v>501000CENTROS COMERCIALES SORIANA</v>
      </c>
    </row>
    <row r="1664" spans="1:14" x14ac:dyDescent="0.2">
      <c r="A1664" s="15">
        <v>30</v>
      </c>
      <c r="B1664" s="15" t="s">
        <v>329</v>
      </c>
      <c r="C1664" s="15">
        <v>5008</v>
      </c>
      <c r="D1664" s="15">
        <v>21029</v>
      </c>
      <c r="E1664" s="15" t="s">
        <v>377</v>
      </c>
      <c r="F1664" s="15">
        <v>275795</v>
      </c>
      <c r="G1664" s="15" t="s">
        <v>331</v>
      </c>
      <c r="H1664" s="15">
        <v>18939.13</v>
      </c>
      <c r="I1664" s="30">
        <v>539.78</v>
      </c>
      <c r="J1664" s="30">
        <v>59.98</v>
      </c>
      <c r="K1664" s="15">
        <v>0.32</v>
      </c>
      <c r="L1664" s="15">
        <v>3</v>
      </c>
      <c r="M1664" s="15" t="str">
        <f t="shared" si="50"/>
        <v>super gonzalez de izucar s.a.</v>
      </c>
      <c r="N1664" s="15" t="str">
        <f t="shared" si="51"/>
        <v>21029SUPER GONZALEZ DE IZUCAR S.A.</v>
      </c>
    </row>
    <row r="1665" spans="1:14" x14ac:dyDescent="0.2">
      <c r="A1665" s="15">
        <v>30</v>
      </c>
      <c r="B1665" s="15" t="s">
        <v>329</v>
      </c>
      <c r="C1665" s="15">
        <v>5008</v>
      </c>
      <c r="D1665" s="15">
        <v>21029</v>
      </c>
      <c r="E1665" s="15" t="s">
        <v>377</v>
      </c>
      <c r="F1665" s="15">
        <v>275795</v>
      </c>
      <c r="G1665" s="15" t="s">
        <v>332</v>
      </c>
      <c r="H1665" s="15">
        <v>18939.13</v>
      </c>
      <c r="I1665" s="30">
        <v>539.78</v>
      </c>
      <c r="J1665" s="30">
        <v>59.98</v>
      </c>
      <c r="K1665" s="15">
        <v>0.32</v>
      </c>
      <c r="L1665" s="15">
        <v>3</v>
      </c>
      <c r="M1665" s="15" t="str">
        <f t="shared" si="50"/>
        <v>super gonzalez de izucar s.a.</v>
      </c>
      <c r="N1665" s="15" t="str">
        <f t="shared" si="51"/>
        <v>21029SUPER GONZALEZ DE IZUCAR S.A.</v>
      </c>
    </row>
    <row r="1666" spans="1:14" x14ac:dyDescent="0.2">
      <c r="A1666" s="15">
        <v>30</v>
      </c>
      <c r="B1666" s="15" t="s">
        <v>329</v>
      </c>
      <c r="C1666" s="15">
        <v>5008</v>
      </c>
      <c r="D1666" s="15">
        <v>30258</v>
      </c>
      <c r="E1666" s="15" t="s">
        <v>393</v>
      </c>
      <c r="F1666" s="15">
        <v>274559</v>
      </c>
      <c r="G1666" s="15" t="s">
        <v>331</v>
      </c>
      <c r="H1666" s="15">
        <v>9282.98</v>
      </c>
      <c r="I1666" s="30">
        <v>539.78</v>
      </c>
      <c r="J1666" s="30">
        <v>59.98</v>
      </c>
      <c r="K1666" s="15">
        <v>0.65</v>
      </c>
      <c r="L1666" s="15">
        <v>3</v>
      </c>
      <c r="M1666" s="15" t="str">
        <f t="shared" si="50"/>
        <v>almacenes ibarra s.a. de c.v.</v>
      </c>
      <c r="N1666" s="15" t="str">
        <f t="shared" si="51"/>
        <v>30258ALMACENES IBARRA S.A. DE C.V.</v>
      </c>
    </row>
    <row r="1667" spans="1:14" x14ac:dyDescent="0.2">
      <c r="A1667" s="15">
        <v>30</v>
      </c>
      <c r="B1667" s="15" t="s">
        <v>329</v>
      </c>
      <c r="C1667" s="15">
        <v>5008</v>
      </c>
      <c r="D1667" s="15">
        <v>393000</v>
      </c>
      <c r="E1667" s="15" t="s">
        <v>414</v>
      </c>
      <c r="F1667" s="15">
        <v>276729</v>
      </c>
      <c r="G1667" s="15" t="s">
        <v>111</v>
      </c>
      <c r="H1667" s="15">
        <v>8069.15</v>
      </c>
      <c r="I1667" s="30">
        <v>540.1</v>
      </c>
      <c r="J1667" s="30">
        <v>135.02000000000001</v>
      </c>
      <c r="K1667" s="15">
        <v>1.67</v>
      </c>
      <c r="L1667" s="15">
        <v>4</v>
      </c>
      <c r="M1667" s="15" t="str">
        <f t="shared" si="50"/>
        <v>comercial mexicana s.a.de c.v.</v>
      </c>
      <c r="N1667" s="15" t="str">
        <f t="shared" si="51"/>
        <v>393000COMERCIAL MEXICANA S.A.DE C.V.</v>
      </c>
    </row>
    <row r="1668" spans="1:14" x14ac:dyDescent="0.2">
      <c r="A1668" s="15">
        <v>30</v>
      </c>
      <c r="B1668" s="15" t="s">
        <v>329</v>
      </c>
      <c r="C1668" s="15">
        <v>5008</v>
      </c>
      <c r="D1668" s="15">
        <v>393000</v>
      </c>
      <c r="E1668" s="15" t="s">
        <v>414</v>
      </c>
      <c r="F1668" s="15">
        <v>276784</v>
      </c>
      <c r="G1668" s="15" t="s">
        <v>111</v>
      </c>
      <c r="H1668" s="15">
        <v>22760.6</v>
      </c>
      <c r="I1668" s="30">
        <v>540.1</v>
      </c>
      <c r="J1668" s="30">
        <v>135.02000000000001</v>
      </c>
      <c r="K1668" s="15">
        <v>0.59</v>
      </c>
      <c r="L1668" s="15">
        <v>4</v>
      </c>
      <c r="M1668" s="15" t="str">
        <f t="shared" si="50"/>
        <v>comercial mexicana s.a.de c.v.</v>
      </c>
      <c r="N1668" s="15" t="str">
        <f t="shared" si="51"/>
        <v>393000COMERCIAL MEXICANA S.A.DE C.V.</v>
      </c>
    </row>
    <row r="1669" spans="1:14" x14ac:dyDescent="0.2">
      <c r="A1669" s="15">
        <v>30</v>
      </c>
      <c r="B1669" s="15" t="s">
        <v>329</v>
      </c>
      <c r="C1669" s="15">
        <v>5008</v>
      </c>
      <c r="D1669" s="15">
        <v>393112</v>
      </c>
      <c r="E1669" s="15" t="s">
        <v>460</v>
      </c>
      <c r="F1669" s="15">
        <v>274608</v>
      </c>
      <c r="G1669" s="15" t="s">
        <v>331</v>
      </c>
      <c r="H1669" s="15">
        <v>10210.719999999999</v>
      </c>
      <c r="I1669" s="30">
        <v>547.54</v>
      </c>
      <c r="J1669" s="30">
        <v>158.05000000000001</v>
      </c>
      <c r="K1669" s="15">
        <v>1.55</v>
      </c>
      <c r="L1669" s="15">
        <v>3</v>
      </c>
      <c r="M1669" s="15" t="str">
        <f t="shared" si="50"/>
        <v>bodega comexa suc.sta.ma.river</v>
      </c>
      <c r="N1669" s="15" t="str">
        <f t="shared" si="51"/>
        <v>393112BODEGA COMEXA SUC.STA.MA.RIVER</v>
      </c>
    </row>
    <row r="1670" spans="1:14" x14ac:dyDescent="0.2">
      <c r="A1670" s="15">
        <v>30</v>
      </c>
      <c r="B1670" s="15" t="s">
        <v>329</v>
      </c>
      <c r="C1670" s="15">
        <v>5008</v>
      </c>
      <c r="D1670" s="15">
        <v>390000</v>
      </c>
      <c r="E1670" s="15" t="s">
        <v>414</v>
      </c>
      <c r="F1670" s="15">
        <v>273997</v>
      </c>
      <c r="G1670" s="15" t="s">
        <v>331</v>
      </c>
      <c r="H1670" s="15">
        <v>15674.34</v>
      </c>
      <c r="I1670" s="30">
        <v>547.54999999999995</v>
      </c>
      <c r="J1670" s="30">
        <v>136.88999999999999</v>
      </c>
      <c r="K1670" s="15">
        <v>0.87</v>
      </c>
      <c r="L1670" s="15">
        <v>3</v>
      </c>
      <c r="M1670" s="15" t="str">
        <f t="shared" si="50"/>
        <v>comercial mexicana s.a.de c.v.</v>
      </c>
      <c r="N1670" s="15" t="str">
        <f t="shared" si="51"/>
        <v>390000COMERCIAL MEXICANA S.A.DE C.V.</v>
      </c>
    </row>
    <row r="1671" spans="1:14" x14ac:dyDescent="0.2">
      <c r="A1671" s="15">
        <v>30</v>
      </c>
      <c r="B1671" s="15" t="s">
        <v>329</v>
      </c>
      <c r="C1671" s="15">
        <v>5008</v>
      </c>
      <c r="D1671" s="15">
        <v>390000</v>
      </c>
      <c r="E1671" s="15" t="s">
        <v>414</v>
      </c>
      <c r="F1671" s="15">
        <v>275147</v>
      </c>
      <c r="G1671" s="15" t="s">
        <v>331</v>
      </c>
      <c r="H1671" s="15">
        <v>20395.11</v>
      </c>
      <c r="I1671" s="30">
        <v>547.54999999999995</v>
      </c>
      <c r="J1671" s="30">
        <v>136.88999999999999</v>
      </c>
      <c r="K1671" s="15">
        <v>0.67</v>
      </c>
      <c r="L1671" s="15">
        <v>3</v>
      </c>
      <c r="M1671" s="15" t="str">
        <f t="shared" si="50"/>
        <v>comercial mexicana s.a.de c.v.</v>
      </c>
      <c r="N1671" s="15" t="str">
        <f t="shared" si="51"/>
        <v>390000COMERCIAL MEXICANA S.A.DE C.V.</v>
      </c>
    </row>
    <row r="1672" spans="1:14" x14ac:dyDescent="0.2">
      <c r="A1672" s="15">
        <v>30</v>
      </c>
      <c r="B1672" s="15" t="s">
        <v>329</v>
      </c>
      <c r="C1672" s="15">
        <v>5008</v>
      </c>
      <c r="D1672" s="15">
        <v>393000</v>
      </c>
      <c r="E1672" s="15" t="s">
        <v>414</v>
      </c>
      <c r="F1672" s="15">
        <v>275157</v>
      </c>
      <c r="G1672" s="15" t="s">
        <v>331</v>
      </c>
      <c r="H1672" s="15">
        <v>10882.7</v>
      </c>
      <c r="I1672" s="30">
        <v>547.54999999999995</v>
      </c>
      <c r="J1672" s="30">
        <v>136.88999999999999</v>
      </c>
      <c r="K1672" s="15">
        <v>1.26</v>
      </c>
      <c r="L1672" s="15">
        <v>3</v>
      </c>
      <c r="M1672" s="15" t="str">
        <f t="shared" si="50"/>
        <v>comercial mexicana s.a.de c.v.</v>
      </c>
      <c r="N1672" s="15" t="str">
        <f t="shared" si="51"/>
        <v>393000COMERCIAL MEXICANA S.A.DE C.V.</v>
      </c>
    </row>
    <row r="1673" spans="1:14" x14ac:dyDescent="0.2">
      <c r="A1673" s="15">
        <v>30</v>
      </c>
      <c r="B1673" s="15" t="s">
        <v>329</v>
      </c>
      <c r="C1673" s="15">
        <v>5008</v>
      </c>
      <c r="D1673" s="15">
        <v>388000</v>
      </c>
      <c r="E1673" s="15" t="s">
        <v>409</v>
      </c>
      <c r="F1673" s="15">
        <v>273854</v>
      </c>
      <c r="G1673" s="15" t="s">
        <v>127</v>
      </c>
      <c r="H1673" s="15">
        <v>9703.67</v>
      </c>
      <c r="I1673" s="30">
        <v>554.72</v>
      </c>
      <c r="J1673" s="30">
        <v>97.89</v>
      </c>
      <c r="K1673" s="15">
        <v>1.01</v>
      </c>
      <c r="L1673" s="15">
        <v>3</v>
      </c>
      <c r="M1673" s="15" t="str">
        <f t="shared" si="50"/>
        <v>grandes superficies de mexico</v>
      </c>
      <c r="N1673" s="15" t="str">
        <f t="shared" si="51"/>
        <v>388000GRANDES SUPERFICIES DE MEXICO</v>
      </c>
    </row>
    <row r="1674" spans="1:14" x14ac:dyDescent="0.2">
      <c r="A1674" s="15">
        <v>30</v>
      </c>
      <c r="B1674" s="15" t="s">
        <v>329</v>
      </c>
      <c r="C1674" s="15">
        <v>5008</v>
      </c>
      <c r="D1674" s="15">
        <v>388000</v>
      </c>
      <c r="E1674" s="15" t="s">
        <v>409</v>
      </c>
      <c r="F1674" s="15">
        <v>273986</v>
      </c>
      <c r="G1674" s="15" t="s">
        <v>127</v>
      </c>
      <c r="H1674" s="15">
        <v>11238.62</v>
      </c>
      <c r="I1674" s="30">
        <v>554.72</v>
      </c>
      <c r="J1674" s="30">
        <v>97.89</v>
      </c>
      <c r="K1674" s="15">
        <v>0.87</v>
      </c>
      <c r="L1674" s="15">
        <v>3</v>
      </c>
      <c r="M1674" s="15" t="str">
        <f t="shared" ref="M1674:M1737" si="52">LOWER(E1674)</f>
        <v>grandes superficies de mexico</v>
      </c>
      <c r="N1674" s="15" t="str">
        <f t="shared" ref="N1674:N1737" si="53">_xlfn.CONCAT(D1674, E1674)</f>
        <v>388000GRANDES SUPERFICIES DE MEXICO</v>
      </c>
    </row>
    <row r="1675" spans="1:14" x14ac:dyDescent="0.2">
      <c r="A1675" s="15">
        <v>30</v>
      </c>
      <c r="B1675" s="15" t="s">
        <v>329</v>
      </c>
      <c r="C1675" s="15">
        <v>5008</v>
      </c>
      <c r="D1675" s="15">
        <v>388000</v>
      </c>
      <c r="E1675" s="15" t="s">
        <v>409</v>
      </c>
      <c r="F1675" s="15">
        <v>274062</v>
      </c>
      <c r="G1675" s="15" t="s">
        <v>127</v>
      </c>
      <c r="H1675" s="15">
        <v>9703.67</v>
      </c>
      <c r="I1675" s="30">
        <v>554.72</v>
      </c>
      <c r="J1675" s="30">
        <v>97.89</v>
      </c>
      <c r="K1675" s="15">
        <v>1.01</v>
      </c>
      <c r="L1675" s="15">
        <v>3</v>
      </c>
      <c r="M1675" s="15" t="str">
        <f t="shared" si="52"/>
        <v>grandes superficies de mexico</v>
      </c>
      <c r="N1675" s="15" t="str">
        <f t="shared" si="53"/>
        <v>388000GRANDES SUPERFICIES DE MEXICO</v>
      </c>
    </row>
    <row r="1676" spans="1:14" x14ac:dyDescent="0.2">
      <c r="A1676" s="15">
        <v>30</v>
      </c>
      <c r="B1676" s="15" t="s">
        <v>329</v>
      </c>
      <c r="C1676" s="15">
        <v>5008</v>
      </c>
      <c r="D1676" s="15">
        <v>388000</v>
      </c>
      <c r="E1676" s="15" t="s">
        <v>409</v>
      </c>
      <c r="F1676" s="15">
        <v>274064</v>
      </c>
      <c r="G1676" s="15" t="s">
        <v>127</v>
      </c>
      <c r="H1676" s="15">
        <v>9703.67</v>
      </c>
      <c r="I1676" s="30">
        <v>554.72</v>
      </c>
      <c r="J1676" s="30">
        <v>97.89</v>
      </c>
      <c r="K1676" s="15">
        <v>1.01</v>
      </c>
      <c r="L1676" s="15">
        <v>3</v>
      </c>
      <c r="M1676" s="15" t="str">
        <f t="shared" si="52"/>
        <v>grandes superficies de mexico</v>
      </c>
      <c r="N1676" s="15" t="str">
        <f t="shared" si="53"/>
        <v>388000GRANDES SUPERFICIES DE MEXICO</v>
      </c>
    </row>
    <row r="1677" spans="1:14" x14ac:dyDescent="0.2">
      <c r="A1677" s="15">
        <v>30</v>
      </c>
      <c r="B1677" s="15" t="s">
        <v>329</v>
      </c>
      <c r="C1677" s="15">
        <v>5008</v>
      </c>
      <c r="D1677" s="15">
        <v>388000</v>
      </c>
      <c r="E1677" s="15" t="s">
        <v>409</v>
      </c>
      <c r="F1677" s="15">
        <v>274464</v>
      </c>
      <c r="G1677" s="15" t="s">
        <v>127</v>
      </c>
      <c r="H1677" s="15">
        <v>8227.2000000000007</v>
      </c>
      <c r="I1677" s="30">
        <v>554.72</v>
      </c>
      <c r="J1677" s="30">
        <v>97.89</v>
      </c>
      <c r="K1677" s="15">
        <v>1.19</v>
      </c>
      <c r="L1677" s="15">
        <v>3</v>
      </c>
      <c r="M1677" s="15" t="str">
        <f t="shared" si="52"/>
        <v>grandes superficies de mexico</v>
      </c>
      <c r="N1677" s="15" t="str">
        <f t="shared" si="53"/>
        <v>388000GRANDES SUPERFICIES DE MEXICO</v>
      </c>
    </row>
    <row r="1678" spans="1:14" x14ac:dyDescent="0.2">
      <c r="A1678" s="15">
        <v>30</v>
      </c>
      <c r="B1678" s="15" t="s">
        <v>329</v>
      </c>
      <c r="C1678" s="15">
        <v>5008</v>
      </c>
      <c r="D1678" s="15">
        <v>389000</v>
      </c>
      <c r="E1678" s="15" t="s">
        <v>413</v>
      </c>
      <c r="F1678" s="15">
        <v>273888</v>
      </c>
      <c r="G1678" s="15" t="s">
        <v>127</v>
      </c>
      <c r="H1678" s="15">
        <v>9011.4599999999991</v>
      </c>
      <c r="I1678" s="30">
        <v>554.72</v>
      </c>
      <c r="J1678" s="30">
        <v>97.89</v>
      </c>
      <c r="K1678" s="15">
        <v>1.0900000000000001</v>
      </c>
      <c r="L1678" s="15">
        <v>3</v>
      </c>
      <c r="M1678" s="15" t="str">
        <f t="shared" si="52"/>
        <v>carrefour de mexico s.a. de</v>
      </c>
      <c r="N1678" s="15" t="str">
        <f t="shared" si="53"/>
        <v>389000CARREFOUR DE MEXICO S.A. DE</v>
      </c>
    </row>
    <row r="1679" spans="1:14" x14ac:dyDescent="0.2">
      <c r="A1679" s="15">
        <v>30</v>
      </c>
      <c r="B1679" s="15" t="s">
        <v>329</v>
      </c>
      <c r="C1679" s="15">
        <v>5008</v>
      </c>
      <c r="D1679" s="15">
        <v>389000</v>
      </c>
      <c r="E1679" s="15" t="s">
        <v>413</v>
      </c>
      <c r="F1679" s="15">
        <v>273890</v>
      </c>
      <c r="G1679" s="15" t="s">
        <v>127</v>
      </c>
      <c r="H1679" s="15">
        <v>7665.43</v>
      </c>
      <c r="I1679" s="30">
        <v>554.72</v>
      </c>
      <c r="J1679" s="30">
        <v>97.89</v>
      </c>
      <c r="K1679" s="15">
        <v>1.28</v>
      </c>
      <c r="L1679" s="15">
        <v>3</v>
      </c>
      <c r="M1679" s="15" t="str">
        <f t="shared" si="52"/>
        <v>carrefour de mexico s.a. de</v>
      </c>
      <c r="N1679" s="15" t="str">
        <f t="shared" si="53"/>
        <v>389000CARREFOUR DE MEXICO S.A. DE</v>
      </c>
    </row>
    <row r="1680" spans="1:14" x14ac:dyDescent="0.2">
      <c r="A1680" s="15">
        <v>30</v>
      </c>
      <c r="B1680" s="15" t="s">
        <v>329</v>
      </c>
      <c r="C1680" s="15">
        <v>5008</v>
      </c>
      <c r="D1680" s="15">
        <v>389000</v>
      </c>
      <c r="E1680" s="15" t="s">
        <v>413</v>
      </c>
      <c r="F1680" s="15">
        <v>274546</v>
      </c>
      <c r="G1680" s="15" t="s">
        <v>127</v>
      </c>
      <c r="H1680" s="15">
        <v>9011.4599999999991</v>
      </c>
      <c r="I1680" s="30">
        <v>554.72</v>
      </c>
      <c r="J1680" s="30">
        <v>97.89</v>
      </c>
      <c r="K1680" s="15">
        <v>1.0900000000000001</v>
      </c>
      <c r="L1680" s="15">
        <v>3</v>
      </c>
      <c r="M1680" s="15" t="str">
        <f t="shared" si="52"/>
        <v>carrefour de mexico s.a. de</v>
      </c>
      <c r="N1680" s="15" t="str">
        <f t="shared" si="53"/>
        <v>389000CARREFOUR DE MEXICO S.A. DE</v>
      </c>
    </row>
    <row r="1681" spans="1:14" x14ac:dyDescent="0.2">
      <c r="A1681" s="15">
        <v>30</v>
      </c>
      <c r="B1681" s="15" t="s">
        <v>329</v>
      </c>
      <c r="C1681" s="15">
        <v>5008</v>
      </c>
      <c r="D1681" s="15">
        <v>500000</v>
      </c>
      <c r="E1681" s="15" t="s">
        <v>467</v>
      </c>
      <c r="F1681" s="15">
        <v>275907</v>
      </c>
      <c r="G1681" s="15" t="s">
        <v>332</v>
      </c>
      <c r="H1681" s="15">
        <v>23430.89</v>
      </c>
      <c r="I1681" s="30">
        <v>570.87</v>
      </c>
      <c r="J1681" s="30">
        <v>100.74</v>
      </c>
      <c r="K1681" s="15">
        <v>0.43</v>
      </c>
      <c r="L1681" s="15">
        <v>3</v>
      </c>
      <c r="M1681" s="15" t="str">
        <f t="shared" si="52"/>
        <v>tiendas chedraui s.a. de c.v.</v>
      </c>
      <c r="N1681" s="15" t="str">
        <f t="shared" si="53"/>
        <v>500000TIENDAS CHEDRAUI S.A. DE C.V.</v>
      </c>
    </row>
    <row r="1682" spans="1:14" x14ac:dyDescent="0.2">
      <c r="A1682" s="15">
        <v>30</v>
      </c>
      <c r="B1682" s="15" t="s">
        <v>329</v>
      </c>
      <c r="C1682" s="15">
        <v>5008</v>
      </c>
      <c r="D1682" s="15">
        <v>500000</v>
      </c>
      <c r="E1682" s="15" t="s">
        <v>467</v>
      </c>
      <c r="F1682" s="15">
        <v>276031</v>
      </c>
      <c r="G1682" s="15" t="s">
        <v>332</v>
      </c>
      <c r="H1682" s="15">
        <v>40787.68</v>
      </c>
      <c r="I1682" s="30">
        <v>570.87</v>
      </c>
      <c r="J1682" s="30">
        <v>100.74</v>
      </c>
      <c r="K1682" s="15">
        <v>0.25</v>
      </c>
      <c r="L1682" s="15">
        <v>3</v>
      </c>
      <c r="M1682" s="15" t="str">
        <f t="shared" si="52"/>
        <v>tiendas chedraui s.a. de c.v.</v>
      </c>
      <c r="N1682" s="15" t="str">
        <f t="shared" si="53"/>
        <v>500000TIENDAS CHEDRAUI S.A. DE C.V.</v>
      </c>
    </row>
    <row r="1683" spans="1:14" x14ac:dyDescent="0.2">
      <c r="A1683" s="15">
        <v>30</v>
      </c>
      <c r="B1683" s="15" t="s">
        <v>329</v>
      </c>
      <c r="C1683" s="15">
        <v>5008</v>
      </c>
      <c r="D1683" s="15">
        <v>500000</v>
      </c>
      <c r="E1683" s="15" t="s">
        <v>467</v>
      </c>
      <c r="F1683" s="15">
        <v>276035</v>
      </c>
      <c r="G1683" s="15" t="s">
        <v>332</v>
      </c>
      <c r="H1683" s="15">
        <v>30877.439999999999</v>
      </c>
      <c r="I1683" s="30">
        <v>570.87</v>
      </c>
      <c r="J1683" s="30">
        <v>100.74</v>
      </c>
      <c r="K1683" s="15">
        <v>0.33</v>
      </c>
      <c r="L1683" s="15">
        <v>3</v>
      </c>
      <c r="M1683" s="15" t="str">
        <f t="shared" si="52"/>
        <v>tiendas chedraui s.a. de c.v.</v>
      </c>
      <c r="N1683" s="15" t="str">
        <f t="shared" si="53"/>
        <v>500000TIENDAS CHEDRAUI S.A. DE C.V.</v>
      </c>
    </row>
    <row r="1684" spans="1:14" x14ac:dyDescent="0.2">
      <c r="A1684" s="15">
        <v>30</v>
      </c>
      <c r="B1684" s="15" t="s">
        <v>329</v>
      </c>
      <c r="C1684" s="15">
        <v>5008</v>
      </c>
      <c r="D1684" s="15">
        <v>500000</v>
      </c>
      <c r="E1684" s="15" t="s">
        <v>467</v>
      </c>
      <c r="F1684" s="15">
        <v>276213</v>
      </c>
      <c r="G1684" s="15" t="s">
        <v>331</v>
      </c>
      <c r="H1684" s="15">
        <v>46022.46</v>
      </c>
      <c r="I1684" s="30">
        <v>570.87</v>
      </c>
      <c r="J1684" s="30">
        <v>100.74</v>
      </c>
      <c r="K1684" s="15">
        <v>0.22</v>
      </c>
      <c r="L1684" s="15">
        <v>3</v>
      </c>
      <c r="M1684" s="15" t="str">
        <f t="shared" si="52"/>
        <v>tiendas chedraui s.a. de c.v.</v>
      </c>
      <c r="N1684" s="15" t="str">
        <f t="shared" si="53"/>
        <v>500000TIENDAS CHEDRAUI S.A. DE C.V.</v>
      </c>
    </row>
    <row r="1685" spans="1:14" x14ac:dyDescent="0.2">
      <c r="A1685" s="15">
        <v>30</v>
      </c>
      <c r="B1685" s="15" t="s">
        <v>329</v>
      </c>
      <c r="C1685" s="15">
        <v>5008</v>
      </c>
      <c r="D1685" s="15">
        <v>500000</v>
      </c>
      <c r="E1685" s="15" t="s">
        <v>467</v>
      </c>
      <c r="F1685" s="15">
        <v>276297</v>
      </c>
      <c r="G1685" s="15" t="s">
        <v>331</v>
      </c>
      <c r="H1685" s="15">
        <v>8815.4500000000007</v>
      </c>
      <c r="I1685" s="30">
        <v>570.87</v>
      </c>
      <c r="J1685" s="30">
        <v>100.74</v>
      </c>
      <c r="K1685" s="15">
        <v>1.1399999999999999</v>
      </c>
      <c r="L1685" s="15">
        <v>3</v>
      </c>
      <c r="M1685" s="15" t="str">
        <f t="shared" si="52"/>
        <v>tiendas chedraui s.a. de c.v.</v>
      </c>
      <c r="N1685" s="15" t="str">
        <f t="shared" si="53"/>
        <v>500000TIENDAS CHEDRAUI S.A. DE C.V.</v>
      </c>
    </row>
    <row r="1686" spans="1:14" x14ac:dyDescent="0.2">
      <c r="A1686" s="15">
        <v>30</v>
      </c>
      <c r="B1686" s="15" t="s">
        <v>329</v>
      </c>
      <c r="C1686" s="15">
        <v>5008</v>
      </c>
      <c r="D1686" s="15">
        <v>500000</v>
      </c>
      <c r="E1686" s="15" t="s">
        <v>467</v>
      </c>
      <c r="F1686" s="15">
        <v>276527</v>
      </c>
      <c r="G1686" s="15" t="s">
        <v>331</v>
      </c>
      <c r="H1686" s="15">
        <v>61783.26</v>
      </c>
      <c r="I1686" s="30">
        <v>570.87</v>
      </c>
      <c r="J1686" s="30">
        <v>100.74</v>
      </c>
      <c r="K1686" s="15">
        <v>0.16</v>
      </c>
      <c r="L1686" s="15">
        <v>3</v>
      </c>
      <c r="M1686" s="15" t="str">
        <f t="shared" si="52"/>
        <v>tiendas chedraui s.a. de c.v.</v>
      </c>
      <c r="N1686" s="15" t="str">
        <f t="shared" si="53"/>
        <v>500000TIENDAS CHEDRAUI S.A. DE C.V.</v>
      </c>
    </row>
    <row r="1687" spans="1:14" x14ac:dyDescent="0.2">
      <c r="A1687" s="15">
        <v>30</v>
      </c>
      <c r="B1687" s="15" t="s">
        <v>329</v>
      </c>
      <c r="C1687" s="15">
        <v>5008</v>
      </c>
      <c r="D1687" s="15">
        <v>500000</v>
      </c>
      <c r="E1687" s="15" t="s">
        <v>467</v>
      </c>
      <c r="F1687" s="15">
        <v>276527</v>
      </c>
      <c r="G1687" s="15" t="s">
        <v>332</v>
      </c>
      <c r="H1687" s="15">
        <v>61783.26</v>
      </c>
      <c r="I1687" s="30">
        <v>570.87</v>
      </c>
      <c r="J1687" s="30">
        <v>100.74</v>
      </c>
      <c r="K1687" s="15">
        <v>0.16</v>
      </c>
      <c r="L1687" s="15">
        <v>3</v>
      </c>
      <c r="M1687" s="15" t="str">
        <f t="shared" si="52"/>
        <v>tiendas chedraui s.a. de c.v.</v>
      </c>
      <c r="N1687" s="15" t="str">
        <f t="shared" si="53"/>
        <v>500000TIENDAS CHEDRAUI S.A. DE C.V.</v>
      </c>
    </row>
    <row r="1688" spans="1:14" x14ac:dyDescent="0.2">
      <c r="A1688" s="15">
        <v>30</v>
      </c>
      <c r="B1688" s="15" t="s">
        <v>329</v>
      </c>
      <c r="C1688" s="15">
        <v>5008</v>
      </c>
      <c r="D1688" s="15">
        <v>500000</v>
      </c>
      <c r="E1688" s="15" t="s">
        <v>467</v>
      </c>
      <c r="F1688" s="15">
        <v>276541</v>
      </c>
      <c r="G1688" s="15" t="s">
        <v>332</v>
      </c>
      <c r="H1688" s="15">
        <v>13045.9</v>
      </c>
      <c r="I1688" s="30">
        <v>570.87</v>
      </c>
      <c r="J1688" s="30">
        <v>100.74</v>
      </c>
      <c r="K1688" s="15">
        <v>0.77</v>
      </c>
      <c r="L1688" s="15">
        <v>3</v>
      </c>
      <c r="M1688" s="15" t="str">
        <f t="shared" si="52"/>
        <v>tiendas chedraui s.a. de c.v.</v>
      </c>
      <c r="N1688" s="15" t="str">
        <f t="shared" si="53"/>
        <v>500000TIENDAS CHEDRAUI S.A. DE C.V.</v>
      </c>
    </row>
    <row r="1689" spans="1:14" x14ac:dyDescent="0.2">
      <c r="A1689" s="15">
        <v>30</v>
      </c>
      <c r="B1689" s="15" t="s">
        <v>329</v>
      </c>
      <c r="C1689" s="15">
        <v>5008</v>
      </c>
      <c r="D1689" s="15">
        <v>500000</v>
      </c>
      <c r="E1689" s="15" t="s">
        <v>467</v>
      </c>
      <c r="F1689" s="15">
        <v>276542</v>
      </c>
      <c r="G1689" s="15" t="s">
        <v>332</v>
      </c>
      <c r="H1689" s="15">
        <v>18927.259999999998</v>
      </c>
      <c r="I1689" s="30">
        <v>570.87</v>
      </c>
      <c r="J1689" s="30">
        <v>100.74</v>
      </c>
      <c r="K1689" s="15">
        <v>0.53</v>
      </c>
      <c r="L1689" s="15">
        <v>3</v>
      </c>
      <c r="M1689" s="15" t="str">
        <f t="shared" si="52"/>
        <v>tiendas chedraui s.a. de c.v.</v>
      </c>
      <c r="N1689" s="15" t="str">
        <f t="shared" si="53"/>
        <v>500000TIENDAS CHEDRAUI S.A. DE C.V.</v>
      </c>
    </row>
    <row r="1690" spans="1:14" x14ac:dyDescent="0.2">
      <c r="A1690" s="15">
        <v>30</v>
      </c>
      <c r="B1690" s="15" t="s">
        <v>329</v>
      </c>
      <c r="C1690" s="15">
        <v>5008</v>
      </c>
      <c r="D1690" s="15">
        <v>500000</v>
      </c>
      <c r="E1690" s="15" t="s">
        <v>467</v>
      </c>
      <c r="F1690" s="15">
        <v>276562</v>
      </c>
      <c r="G1690" s="15" t="s">
        <v>331</v>
      </c>
      <c r="H1690" s="15">
        <v>20623.64</v>
      </c>
      <c r="I1690" s="30">
        <v>570.87</v>
      </c>
      <c r="J1690" s="30">
        <v>100.74</v>
      </c>
      <c r="K1690" s="15">
        <v>0.49</v>
      </c>
      <c r="L1690" s="15">
        <v>3</v>
      </c>
      <c r="M1690" s="15" t="str">
        <f t="shared" si="52"/>
        <v>tiendas chedraui s.a. de c.v.</v>
      </c>
      <c r="N1690" s="15" t="str">
        <f t="shared" si="53"/>
        <v>500000TIENDAS CHEDRAUI S.A. DE C.V.</v>
      </c>
    </row>
    <row r="1691" spans="1:14" x14ac:dyDescent="0.2">
      <c r="A1691" s="15">
        <v>30</v>
      </c>
      <c r="B1691" s="15" t="s">
        <v>329</v>
      </c>
      <c r="C1691" s="15">
        <v>5008</v>
      </c>
      <c r="D1691" s="15">
        <v>500000</v>
      </c>
      <c r="E1691" s="15" t="s">
        <v>467</v>
      </c>
      <c r="F1691" s="15">
        <v>276604</v>
      </c>
      <c r="G1691" s="15" t="s">
        <v>332</v>
      </c>
      <c r="H1691" s="15">
        <v>32338.36</v>
      </c>
      <c r="I1691" s="30">
        <v>570.87</v>
      </c>
      <c r="J1691" s="30">
        <v>100.74</v>
      </c>
      <c r="K1691" s="15">
        <v>0.31</v>
      </c>
      <c r="L1691" s="15">
        <v>3</v>
      </c>
      <c r="M1691" s="15" t="str">
        <f t="shared" si="52"/>
        <v>tiendas chedraui s.a. de c.v.</v>
      </c>
      <c r="N1691" s="15" t="str">
        <f t="shared" si="53"/>
        <v>500000TIENDAS CHEDRAUI S.A. DE C.V.</v>
      </c>
    </row>
    <row r="1692" spans="1:14" x14ac:dyDescent="0.2">
      <c r="A1692" s="15">
        <v>30</v>
      </c>
      <c r="B1692" s="15" t="s">
        <v>329</v>
      </c>
      <c r="C1692" s="15">
        <v>5008</v>
      </c>
      <c r="D1692" s="15">
        <v>500000</v>
      </c>
      <c r="E1692" s="15" t="s">
        <v>467</v>
      </c>
      <c r="F1692" s="15">
        <v>276609</v>
      </c>
      <c r="G1692" s="15" t="s">
        <v>331</v>
      </c>
      <c r="H1692" s="15">
        <v>8918.84</v>
      </c>
      <c r="I1692" s="30">
        <v>570.87</v>
      </c>
      <c r="J1692" s="30">
        <v>100.74</v>
      </c>
      <c r="K1692" s="15">
        <v>1.1299999999999999</v>
      </c>
      <c r="L1692" s="15">
        <v>3</v>
      </c>
      <c r="M1692" s="15" t="str">
        <f t="shared" si="52"/>
        <v>tiendas chedraui s.a. de c.v.</v>
      </c>
      <c r="N1692" s="15" t="str">
        <f t="shared" si="53"/>
        <v>500000TIENDAS CHEDRAUI S.A. DE C.V.</v>
      </c>
    </row>
    <row r="1693" spans="1:14" x14ac:dyDescent="0.2">
      <c r="A1693" s="15">
        <v>30</v>
      </c>
      <c r="B1693" s="15" t="s">
        <v>329</v>
      </c>
      <c r="C1693" s="15">
        <v>5008</v>
      </c>
      <c r="D1693" s="15">
        <v>500000</v>
      </c>
      <c r="E1693" s="15" t="s">
        <v>467</v>
      </c>
      <c r="F1693" s="15">
        <v>276609</v>
      </c>
      <c r="G1693" s="15" t="s">
        <v>332</v>
      </c>
      <c r="H1693" s="15">
        <v>8918.84</v>
      </c>
      <c r="I1693" s="30">
        <v>570.87</v>
      </c>
      <c r="J1693" s="30">
        <v>100.74</v>
      </c>
      <c r="K1693" s="15">
        <v>1.1299999999999999</v>
      </c>
      <c r="L1693" s="15">
        <v>3</v>
      </c>
      <c r="M1693" s="15" t="str">
        <f t="shared" si="52"/>
        <v>tiendas chedraui s.a. de c.v.</v>
      </c>
      <c r="N1693" s="15" t="str">
        <f t="shared" si="53"/>
        <v>500000TIENDAS CHEDRAUI S.A. DE C.V.</v>
      </c>
    </row>
    <row r="1694" spans="1:14" x14ac:dyDescent="0.2">
      <c r="A1694" s="15">
        <v>30</v>
      </c>
      <c r="B1694" s="15" t="s">
        <v>329</v>
      </c>
      <c r="C1694" s="15">
        <v>5008</v>
      </c>
      <c r="D1694" s="15">
        <v>500000</v>
      </c>
      <c r="E1694" s="15" t="s">
        <v>467</v>
      </c>
      <c r="F1694" s="15">
        <v>276627</v>
      </c>
      <c r="G1694" s="15" t="s">
        <v>331</v>
      </c>
      <c r="H1694" s="15">
        <v>15314.67</v>
      </c>
      <c r="I1694" s="30">
        <v>570.87</v>
      </c>
      <c r="J1694" s="30">
        <v>100.74</v>
      </c>
      <c r="K1694" s="15">
        <v>0.66</v>
      </c>
      <c r="L1694" s="15">
        <v>3</v>
      </c>
      <c r="M1694" s="15" t="str">
        <f t="shared" si="52"/>
        <v>tiendas chedraui s.a. de c.v.</v>
      </c>
      <c r="N1694" s="15" t="str">
        <f t="shared" si="53"/>
        <v>500000TIENDAS CHEDRAUI S.A. DE C.V.</v>
      </c>
    </row>
    <row r="1695" spans="1:14" x14ac:dyDescent="0.2">
      <c r="A1695" s="15">
        <v>30</v>
      </c>
      <c r="B1695" s="15" t="s">
        <v>329</v>
      </c>
      <c r="C1695" s="15">
        <v>5008</v>
      </c>
      <c r="D1695" s="15">
        <v>500000</v>
      </c>
      <c r="E1695" s="15" t="s">
        <v>467</v>
      </c>
      <c r="F1695" s="15">
        <v>276984</v>
      </c>
      <c r="G1695" s="15" t="s">
        <v>331</v>
      </c>
      <c r="H1695" s="15">
        <v>34787.93</v>
      </c>
      <c r="I1695" s="30">
        <v>570.87</v>
      </c>
      <c r="J1695" s="30">
        <v>100.74</v>
      </c>
      <c r="K1695" s="15">
        <v>0.28999999999999998</v>
      </c>
      <c r="L1695" s="15">
        <v>3</v>
      </c>
      <c r="M1695" s="15" t="str">
        <f t="shared" si="52"/>
        <v>tiendas chedraui s.a. de c.v.</v>
      </c>
      <c r="N1695" s="15" t="str">
        <f t="shared" si="53"/>
        <v>500000TIENDAS CHEDRAUI S.A. DE C.V.</v>
      </c>
    </row>
    <row r="1696" spans="1:14" x14ac:dyDescent="0.2">
      <c r="A1696" s="15">
        <v>30</v>
      </c>
      <c r="B1696" s="15" t="s">
        <v>329</v>
      </c>
      <c r="C1696" s="15">
        <v>5008</v>
      </c>
      <c r="D1696" s="15">
        <v>500000</v>
      </c>
      <c r="E1696" s="15" t="s">
        <v>467</v>
      </c>
      <c r="F1696" s="15">
        <v>276990</v>
      </c>
      <c r="G1696" s="15" t="s">
        <v>331</v>
      </c>
      <c r="H1696" s="15">
        <v>22732.34</v>
      </c>
      <c r="I1696" s="30">
        <v>570.87</v>
      </c>
      <c r="J1696" s="30">
        <v>100.74</v>
      </c>
      <c r="K1696" s="15">
        <v>0.44</v>
      </c>
      <c r="L1696" s="15">
        <v>3</v>
      </c>
      <c r="M1696" s="15" t="str">
        <f t="shared" si="52"/>
        <v>tiendas chedraui s.a. de c.v.</v>
      </c>
      <c r="N1696" s="15" t="str">
        <f t="shared" si="53"/>
        <v>500000TIENDAS CHEDRAUI S.A. DE C.V.</v>
      </c>
    </row>
    <row r="1697" spans="1:14" x14ac:dyDescent="0.2">
      <c r="A1697" s="15">
        <v>30</v>
      </c>
      <c r="B1697" s="15" t="s">
        <v>329</v>
      </c>
      <c r="C1697" s="15">
        <v>5008</v>
      </c>
      <c r="D1697" s="15">
        <v>500000</v>
      </c>
      <c r="E1697" s="15" t="s">
        <v>467</v>
      </c>
      <c r="F1697" s="15">
        <v>278201</v>
      </c>
      <c r="G1697" s="15" t="s">
        <v>332</v>
      </c>
      <c r="H1697" s="15">
        <v>49310.15</v>
      </c>
      <c r="I1697" s="30">
        <v>570.87</v>
      </c>
      <c r="J1697" s="30">
        <v>100.74</v>
      </c>
      <c r="K1697" s="15">
        <v>0.2</v>
      </c>
      <c r="L1697" s="15">
        <v>3</v>
      </c>
      <c r="M1697" s="15" t="str">
        <f t="shared" si="52"/>
        <v>tiendas chedraui s.a. de c.v.</v>
      </c>
      <c r="N1697" s="15" t="str">
        <f t="shared" si="53"/>
        <v>500000TIENDAS CHEDRAUI S.A. DE C.V.</v>
      </c>
    </row>
    <row r="1698" spans="1:14" x14ac:dyDescent="0.2">
      <c r="A1698" s="15">
        <v>30</v>
      </c>
      <c r="B1698" s="15" t="s">
        <v>329</v>
      </c>
      <c r="C1698" s="15">
        <v>5008</v>
      </c>
      <c r="D1698" s="15">
        <v>500000</v>
      </c>
      <c r="E1698" s="15" t="s">
        <v>467</v>
      </c>
      <c r="F1698" s="15">
        <v>278225</v>
      </c>
      <c r="G1698" s="15" t="s">
        <v>331</v>
      </c>
      <c r="H1698" s="15">
        <v>38096.519999999997</v>
      </c>
      <c r="I1698" s="30">
        <v>570.87</v>
      </c>
      <c r="J1698" s="30">
        <v>100.74</v>
      </c>
      <c r="K1698" s="15">
        <v>0.26</v>
      </c>
      <c r="L1698" s="15">
        <v>3</v>
      </c>
      <c r="M1698" s="15" t="str">
        <f t="shared" si="52"/>
        <v>tiendas chedraui s.a. de c.v.</v>
      </c>
      <c r="N1698" s="15" t="str">
        <f t="shared" si="53"/>
        <v>500000TIENDAS CHEDRAUI S.A. DE C.V.</v>
      </c>
    </row>
    <row r="1699" spans="1:14" x14ac:dyDescent="0.2">
      <c r="A1699" s="15">
        <v>30</v>
      </c>
      <c r="B1699" s="15" t="s">
        <v>329</v>
      </c>
      <c r="C1699" s="15">
        <v>5008</v>
      </c>
      <c r="D1699" s="15">
        <v>390011</v>
      </c>
      <c r="E1699" s="15" t="s">
        <v>417</v>
      </c>
      <c r="F1699" s="15">
        <v>275370</v>
      </c>
      <c r="G1699" s="15" t="s">
        <v>331</v>
      </c>
      <c r="H1699" s="15">
        <v>28886.6</v>
      </c>
      <c r="I1699" s="30">
        <v>581.76</v>
      </c>
      <c r="J1699" s="30">
        <v>123.83</v>
      </c>
      <c r="K1699" s="15">
        <v>0.43</v>
      </c>
      <c r="L1699" s="15">
        <v>3</v>
      </c>
      <c r="M1699" s="15" t="str">
        <f t="shared" si="52"/>
        <v>comexa suc aguascalientes  i</v>
      </c>
      <c r="N1699" s="15" t="str">
        <f t="shared" si="53"/>
        <v>390011COMEXA SUC AGUASCALIENTES  I</v>
      </c>
    </row>
    <row r="1700" spans="1:14" x14ac:dyDescent="0.2">
      <c r="A1700" s="15">
        <v>30</v>
      </c>
      <c r="B1700" s="15" t="s">
        <v>329</v>
      </c>
      <c r="C1700" s="15">
        <v>5008</v>
      </c>
      <c r="D1700" s="15">
        <v>390031</v>
      </c>
      <c r="E1700" s="15" t="s">
        <v>426</v>
      </c>
      <c r="F1700" s="15">
        <v>275884</v>
      </c>
      <c r="G1700" s="15" t="s">
        <v>331</v>
      </c>
      <c r="H1700" s="15">
        <v>18534.79</v>
      </c>
      <c r="I1700" s="30">
        <v>581.76</v>
      </c>
      <c r="J1700" s="30">
        <v>123.83</v>
      </c>
      <c r="K1700" s="15">
        <v>0.67</v>
      </c>
      <c r="L1700" s="15">
        <v>3</v>
      </c>
      <c r="M1700" s="15" t="str">
        <f t="shared" si="52"/>
        <v>comercial mexicana s.a. de cv</v>
      </c>
      <c r="N1700" s="15" t="str">
        <f t="shared" si="53"/>
        <v>390031COMERCIAL MEXICANA S.A. DE CV</v>
      </c>
    </row>
    <row r="1701" spans="1:14" x14ac:dyDescent="0.2">
      <c r="A1701" s="15">
        <v>30</v>
      </c>
      <c r="B1701" s="15" t="s">
        <v>329</v>
      </c>
      <c r="C1701" s="15">
        <v>5008</v>
      </c>
      <c r="D1701" s="15">
        <v>392132</v>
      </c>
      <c r="E1701" s="15" t="s">
        <v>455</v>
      </c>
      <c r="F1701" s="15">
        <v>274420</v>
      </c>
      <c r="G1701" s="15" t="s">
        <v>331</v>
      </c>
      <c r="H1701" s="15">
        <v>669.04</v>
      </c>
      <c r="I1701" s="30">
        <v>581.76</v>
      </c>
      <c r="J1701" s="30">
        <v>123.83</v>
      </c>
      <c r="K1701" s="15">
        <v>18.510000000000002</v>
      </c>
      <c r="L1701" s="15">
        <v>3</v>
      </c>
      <c r="M1701" s="15" t="str">
        <f t="shared" si="52"/>
        <v>comercial mexicana mega mercad</v>
      </c>
      <c r="N1701" s="15" t="str">
        <f t="shared" si="53"/>
        <v>392132COMERCIAL MEXICANA MEGA MERCAD</v>
      </c>
    </row>
    <row r="1702" spans="1:14" x14ac:dyDescent="0.2">
      <c r="A1702" s="15">
        <v>30</v>
      </c>
      <c r="B1702" s="15" t="s">
        <v>329</v>
      </c>
      <c r="C1702" s="15">
        <v>5008</v>
      </c>
      <c r="D1702" s="15">
        <v>392132</v>
      </c>
      <c r="E1702" s="15" t="s">
        <v>455</v>
      </c>
      <c r="F1702" s="15">
        <v>274424</v>
      </c>
      <c r="G1702" s="15" t="s">
        <v>332</v>
      </c>
      <c r="H1702" s="15">
        <v>2858.19</v>
      </c>
      <c r="I1702" s="30">
        <v>581.76</v>
      </c>
      <c r="J1702" s="30">
        <v>123.83</v>
      </c>
      <c r="K1702" s="15">
        <v>4.33</v>
      </c>
      <c r="L1702" s="15">
        <v>3</v>
      </c>
      <c r="M1702" s="15" t="str">
        <f t="shared" si="52"/>
        <v>comercial mexicana mega mercad</v>
      </c>
      <c r="N1702" s="15" t="str">
        <f t="shared" si="53"/>
        <v>392132COMERCIAL MEXICANA MEGA MERCAD</v>
      </c>
    </row>
    <row r="1703" spans="1:14" x14ac:dyDescent="0.2">
      <c r="A1703" s="15">
        <v>30</v>
      </c>
      <c r="B1703" s="15" t="s">
        <v>329</v>
      </c>
      <c r="C1703" s="15">
        <v>5008</v>
      </c>
      <c r="D1703" s="15">
        <v>390000</v>
      </c>
      <c r="E1703" s="15" t="s">
        <v>414</v>
      </c>
      <c r="F1703" s="15">
        <v>274880</v>
      </c>
      <c r="G1703" s="15" t="s">
        <v>331</v>
      </c>
      <c r="H1703" s="15">
        <v>669.04</v>
      </c>
      <c r="I1703" s="30">
        <v>581.77</v>
      </c>
      <c r="J1703" s="30">
        <v>102.66</v>
      </c>
      <c r="K1703" s="15">
        <v>15.34</v>
      </c>
      <c r="L1703" s="15">
        <v>3</v>
      </c>
      <c r="M1703" s="15" t="str">
        <f t="shared" si="52"/>
        <v>comercial mexicana s.a.de c.v.</v>
      </c>
      <c r="N1703" s="15" t="str">
        <f t="shared" si="53"/>
        <v>390000COMERCIAL MEXICANA S.A.DE C.V.</v>
      </c>
    </row>
    <row r="1704" spans="1:14" x14ac:dyDescent="0.2">
      <c r="A1704" s="15">
        <v>30</v>
      </c>
      <c r="B1704" s="15" t="s">
        <v>329</v>
      </c>
      <c r="C1704" s="15">
        <v>5008</v>
      </c>
      <c r="D1704" s="15">
        <v>390000</v>
      </c>
      <c r="E1704" s="15" t="s">
        <v>414</v>
      </c>
      <c r="F1704" s="15">
        <v>274891</v>
      </c>
      <c r="G1704" s="15" t="s">
        <v>331</v>
      </c>
      <c r="H1704" s="15">
        <v>669.04</v>
      </c>
      <c r="I1704" s="30">
        <v>581.77</v>
      </c>
      <c r="J1704" s="30">
        <v>102.66</v>
      </c>
      <c r="K1704" s="15">
        <v>15.34</v>
      </c>
      <c r="L1704" s="15">
        <v>3</v>
      </c>
      <c r="M1704" s="15" t="str">
        <f t="shared" si="52"/>
        <v>comercial mexicana s.a.de c.v.</v>
      </c>
      <c r="N1704" s="15" t="str">
        <f t="shared" si="53"/>
        <v>390000COMERCIAL MEXICANA S.A.DE C.V.</v>
      </c>
    </row>
    <row r="1705" spans="1:14" x14ac:dyDescent="0.2">
      <c r="A1705" s="15">
        <v>30</v>
      </c>
      <c r="B1705" s="15" t="s">
        <v>329</v>
      </c>
      <c r="C1705" s="15">
        <v>5008</v>
      </c>
      <c r="D1705" s="15">
        <v>390000</v>
      </c>
      <c r="E1705" s="15" t="s">
        <v>414</v>
      </c>
      <c r="F1705" s="15">
        <v>274958</v>
      </c>
      <c r="G1705" s="15" t="s">
        <v>331</v>
      </c>
      <c r="H1705" s="15">
        <v>669.04</v>
      </c>
      <c r="I1705" s="30">
        <v>581.77</v>
      </c>
      <c r="J1705" s="30">
        <v>102.66</v>
      </c>
      <c r="K1705" s="15">
        <v>15.34</v>
      </c>
      <c r="L1705" s="15">
        <v>3</v>
      </c>
      <c r="M1705" s="15" t="str">
        <f t="shared" si="52"/>
        <v>comercial mexicana s.a.de c.v.</v>
      </c>
      <c r="N1705" s="15" t="str">
        <f t="shared" si="53"/>
        <v>390000COMERCIAL MEXICANA S.A.DE C.V.</v>
      </c>
    </row>
    <row r="1706" spans="1:14" x14ac:dyDescent="0.2">
      <c r="A1706" s="15">
        <v>30</v>
      </c>
      <c r="B1706" s="15" t="s">
        <v>329</v>
      </c>
      <c r="C1706" s="15">
        <v>5008</v>
      </c>
      <c r="D1706" s="15">
        <v>390000</v>
      </c>
      <c r="E1706" s="15" t="s">
        <v>414</v>
      </c>
      <c r="F1706" s="15">
        <v>275012</v>
      </c>
      <c r="G1706" s="15" t="s">
        <v>331</v>
      </c>
      <c r="H1706" s="15">
        <v>669.04</v>
      </c>
      <c r="I1706" s="30">
        <v>581.77</v>
      </c>
      <c r="J1706" s="30">
        <v>102.66</v>
      </c>
      <c r="K1706" s="15">
        <v>15.34</v>
      </c>
      <c r="L1706" s="15">
        <v>3</v>
      </c>
      <c r="M1706" s="15" t="str">
        <f t="shared" si="52"/>
        <v>comercial mexicana s.a.de c.v.</v>
      </c>
      <c r="N1706" s="15" t="str">
        <f t="shared" si="53"/>
        <v>390000COMERCIAL MEXICANA S.A.DE C.V.</v>
      </c>
    </row>
    <row r="1707" spans="1:14" x14ac:dyDescent="0.2">
      <c r="A1707" s="15">
        <v>30</v>
      </c>
      <c r="B1707" s="15" t="s">
        <v>329</v>
      </c>
      <c r="C1707" s="15">
        <v>5008</v>
      </c>
      <c r="D1707" s="15">
        <v>390000</v>
      </c>
      <c r="E1707" s="15" t="s">
        <v>414</v>
      </c>
      <c r="F1707" s="15">
        <v>275027</v>
      </c>
      <c r="G1707" s="15" t="s">
        <v>331</v>
      </c>
      <c r="H1707" s="15">
        <v>669.04</v>
      </c>
      <c r="I1707" s="30">
        <v>581.77</v>
      </c>
      <c r="J1707" s="30">
        <v>102.66</v>
      </c>
      <c r="K1707" s="15">
        <v>15.34</v>
      </c>
      <c r="L1707" s="15">
        <v>3</v>
      </c>
      <c r="M1707" s="15" t="str">
        <f t="shared" si="52"/>
        <v>comercial mexicana s.a.de c.v.</v>
      </c>
      <c r="N1707" s="15" t="str">
        <f t="shared" si="53"/>
        <v>390000COMERCIAL MEXICANA S.A.DE C.V.</v>
      </c>
    </row>
    <row r="1708" spans="1:14" x14ac:dyDescent="0.2">
      <c r="A1708" s="15">
        <v>30</v>
      </c>
      <c r="B1708" s="15" t="s">
        <v>329</v>
      </c>
      <c r="C1708" s="15">
        <v>5008</v>
      </c>
      <c r="D1708" s="15">
        <v>390000</v>
      </c>
      <c r="E1708" s="15" t="s">
        <v>414</v>
      </c>
      <c r="F1708" s="15">
        <v>275028</v>
      </c>
      <c r="G1708" s="15" t="s">
        <v>331</v>
      </c>
      <c r="H1708" s="15">
        <v>669.04</v>
      </c>
      <c r="I1708" s="30">
        <v>581.77</v>
      </c>
      <c r="J1708" s="30">
        <v>102.66</v>
      </c>
      <c r="K1708" s="15">
        <v>15.34</v>
      </c>
      <c r="L1708" s="15">
        <v>3</v>
      </c>
      <c r="M1708" s="15" t="str">
        <f t="shared" si="52"/>
        <v>comercial mexicana s.a.de c.v.</v>
      </c>
      <c r="N1708" s="15" t="str">
        <f t="shared" si="53"/>
        <v>390000COMERCIAL MEXICANA S.A.DE C.V.</v>
      </c>
    </row>
    <row r="1709" spans="1:14" x14ac:dyDescent="0.2">
      <c r="A1709" s="15">
        <v>30</v>
      </c>
      <c r="B1709" s="15" t="s">
        <v>329</v>
      </c>
      <c r="C1709" s="15">
        <v>5008</v>
      </c>
      <c r="D1709" s="15">
        <v>390000</v>
      </c>
      <c r="E1709" s="15" t="s">
        <v>414</v>
      </c>
      <c r="F1709" s="15">
        <v>275042</v>
      </c>
      <c r="G1709" s="15" t="s">
        <v>331</v>
      </c>
      <c r="H1709" s="15">
        <v>669.04</v>
      </c>
      <c r="I1709" s="30">
        <v>581.77</v>
      </c>
      <c r="J1709" s="30">
        <v>102.66</v>
      </c>
      <c r="K1709" s="15">
        <v>15.34</v>
      </c>
      <c r="L1709" s="15">
        <v>3</v>
      </c>
      <c r="M1709" s="15" t="str">
        <f t="shared" si="52"/>
        <v>comercial mexicana s.a.de c.v.</v>
      </c>
      <c r="N1709" s="15" t="str">
        <f t="shared" si="53"/>
        <v>390000COMERCIAL MEXICANA S.A.DE C.V.</v>
      </c>
    </row>
    <row r="1710" spans="1:14" x14ac:dyDescent="0.2">
      <c r="A1710" s="15">
        <v>30</v>
      </c>
      <c r="B1710" s="15" t="s">
        <v>329</v>
      </c>
      <c r="C1710" s="15">
        <v>5008</v>
      </c>
      <c r="D1710" s="15">
        <v>390000</v>
      </c>
      <c r="E1710" s="15" t="s">
        <v>414</v>
      </c>
      <c r="F1710" s="15">
        <v>275064</v>
      </c>
      <c r="G1710" s="15" t="s">
        <v>331</v>
      </c>
      <c r="H1710" s="15">
        <v>669.04</v>
      </c>
      <c r="I1710" s="30">
        <v>581.77</v>
      </c>
      <c r="J1710" s="30">
        <v>102.66</v>
      </c>
      <c r="K1710" s="15">
        <v>15.34</v>
      </c>
      <c r="L1710" s="15">
        <v>3</v>
      </c>
      <c r="M1710" s="15" t="str">
        <f t="shared" si="52"/>
        <v>comercial mexicana s.a.de c.v.</v>
      </c>
      <c r="N1710" s="15" t="str">
        <f t="shared" si="53"/>
        <v>390000COMERCIAL MEXICANA S.A.DE C.V.</v>
      </c>
    </row>
    <row r="1711" spans="1:14" x14ac:dyDescent="0.2">
      <c r="A1711" s="15">
        <v>30</v>
      </c>
      <c r="B1711" s="15" t="s">
        <v>329</v>
      </c>
      <c r="C1711" s="15">
        <v>5008</v>
      </c>
      <c r="D1711" s="15">
        <v>390000</v>
      </c>
      <c r="E1711" s="15" t="s">
        <v>414</v>
      </c>
      <c r="F1711" s="15">
        <v>275143</v>
      </c>
      <c r="G1711" s="15" t="s">
        <v>331</v>
      </c>
      <c r="H1711" s="15">
        <v>669.04</v>
      </c>
      <c r="I1711" s="30">
        <v>581.77</v>
      </c>
      <c r="J1711" s="30">
        <v>102.66</v>
      </c>
      <c r="K1711" s="15">
        <v>15.34</v>
      </c>
      <c r="L1711" s="15">
        <v>3</v>
      </c>
      <c r="M1711" s="15" t="str">
        <f t="shared" si="52"/>
        <v>comercial mexicana s.a.de c.v.</v>
      </c>
      <c r="N1711" s="15" t="str">
        <f t="shared" si="53"/>
        <v>390000COMERCIAL MEXICANA S.A.DE C.V.</v>
      </c>
    </row>
    <row r="1712" spans="1:14" x14ac:dyDescent="0.2">
      <c r="A1712" s="15">
        <v>30</v>
      </c>
      <c r="B1712" s="15" t="s">
        <v>329</v>
      </c>
      <c r="C1712" s="15">
        <v>5008</v>
      </c>
      <c r="D1712" s="15">
        <v>9156</v>
      </c>
      <c r="E1712" s="15" t="s">
        <v>352</v>
      </c>
      <c r="F1712" s="15">
        <v>278043</v>
      </c>
      <c r="G1712" s="15" t="s">
        <v>332</v>
      </c>
      <c r="H1712" s="15">
        <v>32075.1</v>
      </c>
      <c r="I1712" s="30">
        <v>583.84</v>
      </c>
      <c r="J1712" s="30">
        <v>179.35</v>
      </c>
      <c r="K1712" s="15">
        <v>0.56000000000000005</v>
      </c>
      <c r="L1712" s="15">
        <v>3</v>
      </c>
      <c r="M1712" s="15" t="str">
        <f t="shared" si="52"/>
        <v>super z s.a. de c.v.</v>
      </c>
      <c r="N1712" s="15" t="str">
        <f t="shared" si="53"/>
        <v>9156SUPER Z S.A. DE C.V.</v>
      </c>
    </row>
    <row r="1713" spans="1:14" x14ac:dyDescent="0.2">
      <c r="A1713" s="15">
        <v>30</v>
      </c>
      <c r="B1713" s="15" t="s">
        <v>329</v>
      </c>
      <c r="C1713" s="15">
        <v>5008</v>
      </c>
      <c r="D1713" s="15">
        <v>15053</v>
      </c>
      <c r="E1713" s="15" t="s">
        <v>360</v>
      </c>
      <c r="F1713" s="15">
        <v>278279</v>
      </c>
      <c r="G1713" s="15" t="s">
        <v>331</v>
      </c>
      <c r="H1713" s="15">
        <v>20441.28</v>
      </c>
      <c r="I1713" s="30">
        <v>583.84</v>
      </c>
      <c r="J1713" s="30">
        <v>179.35</v>
      </c>
      <c r="K1713" s="15">
        <v>0.88</v>
      </c>
      <c r="L1713" s="15">
        <v>3</v>
      </c>
      <c r="M1713" s="15" t="str">
        <f t="shared" si="52"/>
        <v>servicio comercial garis s.a.</v>
      </c>
      <c r="N1713" s="15" t="str">
        <f t="shared" si="53"/>
        <v>15053SERVICIO COMERCIAL GARIS S.A.</v>
      </c>
    </row>
    <row r="1714" spans="1:14" x14ac:dyDescent="0.2">
      <c r="A1714" s="15">
        <v>30</v>
      </c>
      <c r="B1714" s="15" t="s">
        <v>329</v>
      </c>
      <c r="C1714" s="15">
        <v>5008</v>
      </c>
      <c r="D1714" s="15">
        <v>15053</v>
      </c>
      <c r="E1714" s="15" t="s">
        <v>360</v>
      </c>
      <c r="F1714" s="15">
        <v>278279</v>
      </c>
      <c r="G1714" s="15" t="s">
        <v>332</v>
      </c>
      <c r="H1714" s="15">
        <v>20441.28</v>
      </c>
      <c r="I1714" s="30">
        <v>583.84</v>
      </c>
      <c r="J1714" s="30">
        <v>179.35</v>
      </c>
      <c r="K1714" s="15">
        <v>0.88</v>
      </c>
      <c r="L1714" s="15">
        <v>3</v>
      </c>
      <c r="M1714" s="15" t="str">
        <f t="shared" si="52"/>
        <v>servicio comercial garis s.a.</v>
      </c>
      <c r="N1714" s="15" t="str">
        <f t="shared" si="53"/>
        <v>15053SERVICIO COMERCIAL GARIS S.A.</v>
      </c>
    </row>
    <row r="1715" spans="1:14" x14ac:dyDescent="0.2">
      <c r="A1715" s="15">
        <v>30</v>
      </c>
      <c r="B1715" s="15" t="s">
        <v>329</v>
      </c>
      <c r="C1715" s="15">
        <v>5008</v>
      </c>
      <c r="D1715" s="15">
        <v>9080</v>
      </c>
      <c r="E1715" s="15" t="s">
        <v>348</v>
      </c>
      <c r="F1715" s="15">
        <v>275520</v>
      </c>
      <c r="G1715" s="15" t="s">
        <v>331</v>
      </c>
      <c r="H1715" s="15">
        <v>7938.16</v>
      </c>
      <c r="I1715" s="30">
        <v>583.85</v>
      </c>
      <c r="J1715" s="30">
        <v>64.87</v>
      </c>
      <c r="K1715" s="15">
        <v>0.82</v>
      </c>
      <c r="L1715" s="15">
        <v>3</v>
      </c>
      <c r="M1715" s="15" t="str">
        <f t="shared" si="52"/>
        <v>farmacia paris s.a. de c.v.</v>
      </c>
      <c r="N1715" s="15" t="str">
        <f t="shared" si="53"/>
        <v>9080FARMACIA PARIS S.A. DE C.V.</v>
      </c>
    </row>
    <row r="1716" spans="1:14" x14ac:dyDescent="0.2">
      <c r="A1716" s="15">
        <v>30</v>
      </c>
      <c r="B1716" s="15" t="s">
        <v>329</v>
      </c>
      <c r="C1716" s="15">
        <v>5008</v>
      </c>
      <c r="D1716" s="15">
        <v>19116</v>
      </c>
      <c r="E1716" s="15" t="s">
        <v>368</v>
      </c>
      <c r="F1716" s="15">
        <v>277930</v>
      </c>
      <c r="G1716" s="15" t="s">
        <v>331</v>
      </c>
      <c r="H1716" s="15">
        <v>41754.51</v>
      </c>
      <c r="I1716" s="30">
        <v>583.85</v>
      </c>
      <c r="J1716" s="30">
        <v>64.87</v>
      </c>
      <c r="K1716" s="15">
        <v>0.16</v>
      </c>
      <c r="L1716" s="15">
        <v>3</v>
      </c>
      <c r="M1716" s="15" t="str">
        <f t="shared" si="52"/>
        <v>hemsa s.a.de c.v.</v>
      </c>
      <c r="N1716" s="15" t="str">
        <f t="shared" si="53"/>
        <v>19116HEMSA S.A.DE C.V.</v>
      </c>
    </row>
    <row r="1717" spans="1:14" x14ac:dyDescent="0.2">
      <c r="A1717" s="15">
        <v>30</v>
      </c>
      <c r="B1717" s="15" t="s">
        <v>329</v>
      </c>
      <c r="C1717" s="15">
        <v>5008</v>
      </c>
      <c r="D1717" s="15">
        <v>19116</v>
      </c>
      <c r="E1717" s="15" t="s">
        <v>368</v>
      </c>
      <c r="F1717" s="15">
        <v>277930</v>
      </c>
      <c r="G1717" s="15" t="s">
        <v>332</v>
      </c>
      <c r="H1717" s="15">
        <v>41754.51</v>
      </c>
      <c r="I1717" s="30">
        <v>583.85</v>
      </c>
      <c r="J1717" s="30">
        <v>64.87</v>
      </c>
      <c r="K1717" s="15">
        <v>0.16</v>
      </c>
      <c r="L1717" s="15">
        <v>3</v>
      </c>
      <c r="M1717" s="15" t="str">
        <f t="shared" si="52"/>
        <v>hemsa s.a.de c.v.</v>
      </c>
      <c r="N1717" s="15" t="str">
        <f t="shared" si="53"/>
        <v>19116HEMSA S.A.DE C.V.</v>
      </c>
    </row>
    <row r="1718" spans="1:14" x14ac:dyDescent="0.2">
      <c r="A1718" s="15">
        <v>30</v>
      </c>
      <c r="B1718" s="15" t="s">
        <v>329</v>
      </c>
      <c r="C1718" s="15">
        <v>5008</v>
      </c>
      <c r="D1718" s="15">
        <v>501000</v>
      </c>
      <c r="E1718" s="15" t="s">
        <v>472</v>
      </c>
      <c r="F1718" s="15">
        <v>276360</v>
      </c>
      <c r="G1718" s="15" t="s">
        <v>107</v>
      </c>
      <c r="H1718" s="15">
        <v>15350.71</v>
      </c>
      <c r="I1718" s="30">
        <v>595.67999999999995</v>
      </c>
      <c r="J1718" s="30">
        <v>105.12</v>
      </c>
      <c r="K1718" s="15">
        <v>0.68</v>
      </c>
      <c r="L1718" s="15">
        <v>2</v>
      </c>
      <c r="M1718" s="15" t="str">
        <f t="shared" si="52"/>
        <v>centros comerciales soriana</v>
      </c>
      <c r="N1718" s="15" t="str">
        <f t="shared" si="53"/>
        <v>501000CENTROS COMERCIALES SORIANA</v>
      </c>
    </row>
    <row r="1719" spans="1:14" x14ac:dyDescent="0.2">
      <c r="A1719" s="15">
        <v>30</v>
      </c>
      <c r="B1719" s="15" t="s">
        <v>329</v>
      </c>
      <c r="C1719" s="15">
        <v>5008</v>
      </c>
      <c r="D1719" s="15">
        <v>501000</v>
      </c>
      <c r="E1719" s="15" t="s">
        <v>472</v>
      </c>
      <c r="F1719" s="15">
        <v>276367</v>
      </c>
      <c r="G1719" s="15" t="s">
        <v>107</v>
      </c>
      <c r="H1719" s="15">
        <v>22211.51</v>
      </c>
      <c r="I1719" s="30">
        <v>595.67999999999995</v>
      </c>
      <c r="J1719" s="30">
        <v>105.12</v>
      </c>
      <c r="K1719" s="15">
        <v>0.47</v>
      </c>
      <c r="L1719" s="15">
        <v>2</v>
      </c>
      <c r="M1719" s="15" t="str">
        <f t="shared" si="52"/>
        <v>centros comerciales soriana</v>
      </c>
      <c r="N1719" s="15" t="str">
        <f t="shared" si="53"/>
        <v>501000CENTROS COMERCIALES SORIANA</v>
      </c>
    </row>
    <row r="1720" spans="1:14" x14ac:dyDescent="0.2">
      <c r="A1720" s="15">
        <v>30</v>
      </c>
      <c r="B1720" s="15" t="s">
        <v>329</v>
      </c>
      <c r="C1720" s="15">
        <v>5008</v>
      </c>
      <c r="D1720" s="15">
        <v>501000</v>
      </c>
      <c r="E1720" s="15" t="s">
        <v>472</v>
      </c>
      <c r="F1720" s="15">
        <v>276394</v>
      </c>
      <c r="G1720" s="15" t="s">
        <v>107</v>
      </c>
      <c r="H1720" s="15">
        <v>22572.11</v>
      </c>
      <c r="I1720" s="30">
        <v>595.67999999999995</v>
      </c>
      <c r="J1720" s="30">
        <v>105.12</v>
      </c>
      <c r="K1720" s="15">
        <v>0.47</v>
      </c>
      <c r="L1720" s="15">
        <v>2</v>
      </c>
      <c r="M1720" s="15" t="str">
        <f t="shared" si="52"/>
        <v>centros comerciales soriana</v>
      </c>
      <c r="N1720" s="15" t="str">
        <f t="shared" si="53"/>
        <v>501000CENTROS COMERCIALES SORIANA</v>
      </c>
    </row>
    <row r="1721" spans="1:14" x14ac:dyDescent="0.2">
      <c r="A1721" s="15">
        <v>30</v>
      </c>
      <c r="B1721" s="15" t="s">
        <v>329</v>
      </c>
      <c r="C1721" s="15">
        <v>5008</v>
      </c>
      <c r="D1721" s="15">
        <v>501000</v>
      </c>
      <c r="E1721" s="15" t="s">
        <v>472</v>
      </c>
      <c r="F1721" s="15">
        <v>276404</v>
      </c>
      <c r="G1721" s="15" t="s">
        <v>107</v>
      </c>
      <c r="H1721" s="15">
        <v>23590.55</v>
      </c>
      <c r="I1721" s="30">
        <v>595.67999999999995</v>
      </c>
      <c r="J1721" s="30">
        <v>105.12</v>
      </c>
      <c r="K1721" s="15">
        <v>0.45</v>
      </c>
      <c r="L1721" s="15">
        <v>2</v>
      </c>
      <c r="M1721" s="15" t="str">
        <f t="shared" si="52"/>
        <v>centros comerciales soriana</v>
      </c>
      <c r="N1721" s="15" t="str">
        <f t="shared" si="53"/>
        <v>501000CENTROS COMERCIALES SORIANA</v>
      </c>
    </row>
    <row r="1722" spans="1:14" x14ac:dyDescent="0.2">
      <c r="A1722" s="15">
        <v>30</v>
      </c>
      <c r="B1722" s="15" t="s">
        <v>329</v>
      </c>
      <c r="C1722" s="15">
        <v>5008</v>
      </c>
      <c r="D1722" s="15">
        <v>501000</v>
      </c>
      <c r="E1722" s="15" t="s">
        <v>472</v>
      </c>
      <c r="F1722" s="15">
        <v>276504</v>
      </c>
      <c r="G1722" s="15" t="s">
        <v>107</v>
      </c>
      <c r="H1722" s="15">
        <v>24158.83</v>
      </c>
      <c r="I1722" s="30">
        <v>595.67999999999995</v>
      </c>
      <c r="J1722" s="30">
        <v>105.12</v>
      </c>
      <c r="K1722" s="15">
        <v>0.44</v>
      </c>
      <c r="L1722" s="15">
        <v>2</v>
      </c>
      <c r="M1722" s="15" t="str">
        <f t="shared" si="52"/>
        <v>centros comerciales soriana</v>
      </c>
      <c r="N1722" s="15" t="str">
        <f t="shared" si="53"/>
        <v>501000CENTROS COMERCIALES SORIANA</v>
      </c>
    </row>
    <row r="1723" spans="1:14" x14ac:dyDescent="0.2">
      <c r="A1723" s="15">
        <v>30</v>
      </c>
      <c r="B1723" s="15" t="s">
        <v>329</v>
      </c>
      <c r="C1723" s="15">
        <v>5008</v>
      </c>
      <c r="D1723" s="15">
        <v>501000</v>
      </c>
      <c r="E1723" s="15" t="s">
        <v>472</v>
      </c>
      <c r="F1723" s="15">
        <v>276531</v>
      </c>
      <c r="G1723" s="15" t="s">
        <v>107</v>
      </c>
      <c r="H1723" s="15">
        <v>7802.52</v>
      </c>
      <c r="I1723" s="30">
        <v>595.67999999999995</v>
      </c>
      <c r="J1723" s="30">
        <v>105.12</v>
      </c>
      <c r="K1723" s="15">
        <v>1.35</v>
      </c>
      <c r="L1723" s="15">
        <v>2</v>
      </c>
      <c r="M1723" s="15" t="str">
        <f t="shared" si="52"/>
        <v>centros comerciales soriana</v>
      </c>
      <c r="N1723" s="15" t="str">
        <f t="shared" si="53"/>
        <v>501000CENTROS COMERCIALES SORIANA</v>
      </c>
    </row>
    <row r="1724" spans="1:14" x14ac:dyDescent="0.2">
      <c r="A1724" s="15">
        <v>30</v>
      </c>
      <c r="B1724" s="15" t="s">
        <v>329</v>
      </c>
      <c r="C1724" s="15">
        <v>5008</v>
      </c>
      <c r="D1724" s="15">
        <v>501000</v>
      </c>
      <c r="E1724" s="15" t="s">
        <v>472</v>
      </c>
      <c r="F1724" s="15">
        <v>276653</v>
      </c>
      <c r="G1724" s="15" t="s">
        <v>107</v>
      </c>
      <c r="H1724" s="15">
        <v>9647.58</v>
      </c>
      <c r="I1724" s="30">
        <v>595.67999999999995</v>
      </c>
      <c r="J1724" s="30">
        <v>105.12</v>
      </c>
      <c r="K1724" s="15">
        <v>1.0900000000000001</v>
      </c>
      <c r="L1724" s="15">
        <v>2</v>
      </c>
      <c r="M1724" s="15" t="str">
        <f t="shared" si="52"/>
        <v>centros comerciales soriana</v>
      </c>
      <c r="N1724" s="15" t="str">
        <f t="shared" si="53"/>
        <v>501000CENTROS COMERCIALES SORIANA</v>
      </c>
    </row>
    <row r="1725" spans="1:14" x14ac:dyDescent="0.2">
      <c r="A1725" s="15">
        <v>30</v>
      </c>
      <c r="B1725" s="15" t="s">
        <v>329</v>
      </c>
      <c r="C1725" s="15">
        <v>5008</v>
      </c>
      <c r="D1725" s="15">
        <v>501000</v>
      </c>
      <c r="E1725" s="15" t="s">
        <v>472</v>
      </c>
      <c r="F1725" s="15">
        <v>277586</v>
      </c>
      <c r="G1725" s="15" t="s">
        <v>107</v>
      </c>
      <c r="H1725" s="15">
        <v>11426.68</v>
      </c>
      <c r="I1725" s="30">
        <v>595.67999999999995</v>
      </c>
      <c r="J1725" s="30">
        <v>105.12</v>
      </c>
      <c r="K1725" s="15">
        <v>0.92</v>
      </c>
      <c r="L1725" s="15">
        <v>2</v>
      </c>
      <c r="M1725" s="15" t="str">
        <f t="shared" si="52"/>
        <v>centros comerciales soriana</v>
      </c>
      <c r="N1725" s="15" t="str">
        <f t="shared" si="53"/>
        <v>501000CENTROS COMERCIALES SORIANA</v>
      </c>
    </row>
    <row r="1726" spans="1:14" x14ac:dyDescent="0.2">
      <c r="A1726" s="15">
        <v>30</v>
      </c>
      <c r="B1726" s="15" t="s">
        <v>329</v>
      </c>
      <c r="C1726" s="15">
        <v>5008</v>
      </c>
      <c r="D1726" s="15">
        <v>501000</v>
      </c>
      <c r="E1726" s="15" t="s">
        <v>472</v>
      </c>
      <c r="F1726" s="15">
        <v>277593</v>
      </c>
      <c r="G1726" s="15" t="s">
        <v>107</v>
      </c>
      <c r="H1726" s="15">
        <v>26557.27</v>
      </c>
      <c r="I1726" s="30">
        <v>595.67999999999995</v>
      </c>
      <c r="J1726" s="30">
        <v>105.12</v>
      </c>
      <c r="K1726" s="15">
        <v>0.4</v>
      </c>
      <c r="L1726" s="15">
        <v>2</v>
      </c>
      <c r="M1726" s="15" t="str">
        <f t="shared" si="52"/>
        <v>centros comerciales soriana</v>
      </c>
      <c r="N1726" s="15" t="str">
        <f t="shared" si="53"/>
        <v>501000CENTROS COMERCIALES SORIANA</v>
      </c>
    </row>
    <row r="1727" spans="1:14" x14ac:dyDescent="0.2">
      <c r="A1727" s="15">
        <v>30</v>
      </c>
      <c r="B1727" s="15" t="s">
        <v>329</v>
      </c>
      <c r="C1727" s="15">
        <v>5008</v>
      </c>
      <c r="D1727" s="15">
        <v>501000</v>
      </c>
      <c r="E1727" s="15" t="s">
        <v>472</v>
      </c>
      <c r="F1727" s="15">
        <v>277599</v>
      </c>
      <c r="G1727" s="15" t="s">
        <v>107</v>
      </c>
      <c r="H1727" s="15">
        <v>16020.28</v>
      </c>
      <c r="I1727" s="30">
        <v>595.67999999999995</v>
      </c>
      <c r="J1727" s="30">
        <v>105.12</v>
      </c>
      <c r="K1727" s="15">
        <v>0.66</v>
      </c>
      <c r="L1727" s="15">
        <v>2</v>
      </c>
      <c r="M1727" s="15" t="str">
        <f t="shared" si="52"/>
        <v>centros comerciales soriana</v>
      </c>
      <c r="N1727" s="15" t="str">
        <f t="shared" si="53"/>
        <v>501000CENTROS COMERCIALES SORIANA</v>
      </c>
    </row>
    <row r="1728" spans="1:14" x14ac:dyDescent="0.2">
      <c r="A1728" s="15">
        <v>30</v>
      </c>
      <c r="B1728" s="15" t="s">
        <v>329</v>
      </c>
      <c r="C1728" s="15">
        <v>5008</v>
      </c>
      <c r="D1728" s="15">
        <v>501000</v>
      </c>
      <c r="E1728" s="15" t="s">
        <v>472</v>
      </c>
      <c r="F1728" s="15">
        <v>277606</v>
      </c>
      <c r="G1728" s="15" t="s">
        <v>107</v>
      </c>
      <c r="H1728" s="15">
        <v>16561.45</v>
      </c>
      <c r="I1728" s="30">
        <v>595.67999999999995</v>
      </c>
      <c r="J1728" s="30">
        <v>105.12</v>
      </c>
      <c r="K1728" s="15">
        <v>0.63</v>
      </c>
      <c r="L1728" s="15">
        <v>2</v>
      </c>
      <c r="M1728" s="15" t="str">
        <f t="shared" si="52"/>
        <v>centros comerciales soriana</v>
      </c>
      <c r="N1728" s="15" t="str">
        <f t="shared" si="53"/>
        <v>501000CENTROS COMERCIALES SORIANA</v>
      </c>
    </row>
    <row r="1729" spans="1:14" x14ac:dyDescent="0.2">
      <c r="A1729" s="15">
        <v>30</v>
      </c>
      <c r="B1729" s="15" t="s">
        <v>329</v>
      </c>
      <c r="C1729" s="15">
        <v>5008</v>
      </c>
      <c r="D1729" s="15">
        <v>501000</v>
      </c>
      <c r="E1729" s="15" t="s">
        <v>472</v>
      </c>
      <c r="F1729" s="15">
        <v>277609</v>
      </c>
      <c r="G1729" s="15" t="s">
        <v>107</v>
      </c>
      <c r="H1729" s="15">
        <v>4667.57</v>
      </c>
      <c r="I1729" s="30">
        <v>595.67999999999995</v>
      </c>
      <c r="J1729" s="30">
        <v>105.12</v>
      </c>
      <c r="K1729" s="15">
        <v>2.25</v>
      </c>
      <c r="L1729" s="15">
        <v>2</v>
      </c>
      <c r="M1729" s="15" t="str">
        <f t="shared" si="52"/>
        <v>centros comerciales soriana</v>
      </c>
      <c r="N1729" s="15" t="str">
        <f t="shared" si="53"/>
        <v>501000CENTROS COMERCIALES SORIANA</v>
      </c>
    </row>
    <row r="1730" spans="1:14" x14ac:dyDescent="0.2">
      <c r="A1730" s="15">
        <v>30</v>
      </c>
      <c r="B1730" s="15" t="s">
        <v>329</v>
      </c>
      <c r="C1730" s="15">
        <v>5008</v>
      </c>
      <c r="D1730" s="15">
        <v>501000</v>
      </c>
      <c r="E1730" s="15" t="s">
        <v>472</v>
      </c>
      <c r="F1730" s="15">
        <v>277678</v>
      </c>
      <c r="G1730" s="15" t="s">
        <v>107</v>
      </c>
      <c r="H1730" s="15">
        <v>17425.12</v>
      </c>
      <c r="I1730" s="30">
        <v>595.67999999999995</v>
      </c>
      <c r="J1730" s="30">
        <v>105.12</v>
      </c>
      <c r="K1730" s="15">
        <v>0.6</v>
      </c>
      <c r="L1730" s="15">
        <v>2</v>
      </c>
      <c r="M1730" s="15" t="str">
        <f t="shared" si="52"/>
        <v>centros comerciales soriana</v>
      </c>
      <c r="N1730" s="15" t="str">
        <f t="shared" si="53"/>
        <v>501000CENTROS COMERCIALES SORIANA</v>
      </c>
    </row>
    <row r="1731" spans="1:14" x14ac:dyDescent="0.2">
      <c r="A1731" s="15">
        <v>30</v>
      </c>
      <c r="B1731" s="15" t="s">
        <v>329</v>
      </c>
      <c r="C1731" s="15">
        <v>5008</v>
      </c>
      <c r="D1731" s="15">
        <v>501000</v>
      </c>
      <c r="E1731" s="15" t="s">
        <v>472</v>
      </c>
      <c r="F1731" s="15">
        <v>278186</v>
      </c>
      <c r="G1731" s="15" t="s">
        <v>107</v>
      </c>
      <c r="H1731" s="15">
        <v>7443.65</v>
      </c>
      <c r="I1731" s="30">
        <v>595.67999999999995</v>
      </c>
      <c r="J1731" s="30">
        <v>105.12</v>
      </c>
      <c r="K1731" s="15">
        <v>1.41</v>
      </c>
      <c r="L1731" s="15">
        <v>2</v>
      </c>
      <c r="M1731" s="15" t="str">
        <f t="shared" si="52"/>
        <v>centros comerciales soriana</v>
      </c>
      <c r="N1731" s="15" t="str">
        <f t="shared" si="53"/>
        <v>501000CENTROS COMERCIALES SORIANA</v>
      </c>
    </row>
    <row r="1732" spans="1:14" x14ac:dyDescent="0.2">
      <c r="A1732" s="15">
        <v>30</v>
      </c>
      <c r="B1732" s="15" t="s">
        <v>329</v>
      </c>
      <c r="C1732" s="15">
        <v>5008</v>
      </c>
      <c r="D1732" s="15">
        <v>389000</v>
      </c>
      <c r="E1732" s="15" t="s">
        <v>413</v>
      </c>
      <c r="F1732" s="15">
        <v>273887</v>
      </c>
      <c r="G1732" s="15" t="s">
        <v>131</v>
      </c>
      <c r="H1732" s="15">
        <v>5955.11</v>
      </c>
      <c r="I1732" s="30">
        <v>605.88</v>
      </c>
      <c r="J1732" s="30">
        <v>106.92</v>
      </c>
      <c r="K1732" s="15">
        <v>1.8</v>
      </c>
      <c r="L1732" s="15">
        <v>3</v>
      </c>
      <c r="M1732" s="15" t="str">
        <f t="shared" si="52"/>
        <v>carrefour de mexico s.a. de</v>
      </c>
      <c r="N1732" s="15" t="str">
        <f t="shared" si="53"/>
        <v>389000CARREFOUR DE MEXICO S.A. DE</v>
      </c>
    </row>
    <row r="1733" spans="1:14" x14ac:dyDescent="0.2">
      <c r="A1733" s="15">
        <v>30</v>
      </c>
      <c r="B1733" s="15" t="s">
        <v>329</v>
      </c>
      <c r="C1733" s="15">
        <v>5008</v>
      </c>
      <c r="D1733" s="15">
        <v>389000</v>
      </c>
      <c r="E1733" s="15" t="s">
        <v>413</v>
      </c>
      <c r="F1733" s="15">
        <v>273889</v>
      </c>
      <c r="G1733" s="15" t="s">
        <v>131</v>
      </c>
      <c r="H1733" s="15">
        <v>5435.9</v>
      </c>
      <c r="I1733" s="30">
        <v>605.88</v>
      </c>
      <c r="J1733" s="30">
        <v>106.92</v>
      </c>
      <c r="K1733" s="15">
        <v>1.97</v>
      </c>
      <c r="L1733" s="15">
        <v>3</v>
      </c>
      <c r="M1733" s="15" t="str">
        <f t="shared" si="52"/>
        <v>carrefour de mexico s.a. de</v>
      </c>
      <c r="N1733" s="15" t="str">
        <f t="shared" si="53"/>
        <v>389000CARREFOUR DE MEXICO S.A. DE</v>
      </c>
    </row>
    <row r="1734" spans="1:14" x14ac:dyDescent="0.2">
      <c r="A1734" s="15">
        <v>30</v>
      </c>
      <c r="B1734" s="15" t="s">
        <v>329</v>
      </c>
      <c r="C1734" s="15">
        <v>5008</v>
      </c>
      <c r="D1734" s="15">
        <v>389000</v>
      </c>
      <c r="E1734" s="15" t="s">
        <v>413</v>
      </c>
      <c r="F1734" s="15">
        <v>274545</v>
      </c>
      <c r="G1734" s="15" t="s">
        <v>131</v>
      </c>
      <c r="H1734" s="15">
        <v>4933.1899999999996</v>
      </c>
      <c r="I1734" s="30">
        <v>605.88</v>
      </c>
      <c r="J1734" s="30">
        <v>106.92</v>
      </c>
      <c r="K1734" s="15">
        <v>2.17</v>
      </c>
      <c r="L1734" s="15">
        <v>3</v>
      </c>
      <c r="M1734" s="15" t="str">
        <f t="shared" si="52"/>
        <v>carrefour de mexico s.a. de</v>
      </c>
      <c r="N1734" s="15" t="str">
        <f t="shared" si="53"/>
        <v>389000CARREFOUR DE MEXICO S.A. DE</v>
      </c>
    </row>
    <row r="1735" spans="1:14" x14ac:dyDescent="0.2">
      <c r="A1735" s="15">
        <v>30</v>
      </c>
      <c r="B1735" s="15" t="s">
        <v>329</v>
      </c>
      <c r="C1735" s="15">
        <v>5008</v>
      </c>
      <c r="D1735" s="15">
        <v>21016</v>
      </c>
      <c r="E1735" s="15" t="s">
        <v>376</v>
      </c>
      <c r="F1735" s="15">
        <v>274853</v>
      </c>
      <c r="G1735" s="15" t="s">
        <v>123</v>
      </c>
      <c r="H1735" s="15">
        <v>24363.49</v>
      </c>
      <c r="I1735" s="30">
        <v>619.65</v>
      </c>
      <c r="J1735" s="30">
        <v>68.849999999999994</v>
      </c>
      <c r="K1735" s="15">
        <v>0.28000000000000003</v>
      </c>
      <c r="L1735" s="15">
        <v>3</v>
      </c>
      <c r="M1735" s="15" t="str">
        <f t="shared" si="52"/>
        <v>proveedora de abarrotes</v>
      </c>
      <c r="N1735" s="15" t="str">
        <f t="shared" si="53"/>
        <v>21016PROVEEDORA DE ABARROTES</v>
      </c>
    </row>
    <row r="1736" spans="1:14" x14ac:dyDescent="0.2">
      <c r="A1736" s="15">
        <v>30</v>
      </c>
      <c r="B1736" s="15" t="s">
        <v>329</v>
      </c>
      <c r="C1736" s="15">
        <v>5008</v>
      </c>
      <c r="D1736" s="15">
        <v>35010</v>
      </c>
      <c r="E1736" s="15" t="s">
        <v>399</v>
      </c>
      <c r="F1736" s="15">
        <v>274653</v>
      </c>
      <c r="G1736" s="15" t="s">
        <v>131</v>
      </c>
      <c r="H1736" s="15">
        <v>50794.19</v>
      </c>
      <c r="I1736" s="30">
        <v>619.65</v>
      </c>
      <c r="J1736" s="30">
        <v>68.849999999999994</v>
      </c>
      <c r="K1736" s="15">
        <v>0.14000000000000001</v>
      </c>
      <c r="L1736" s="15">
        <v>3</v>
      </c>
      <c r="M1736" s="15" t="str">
        <f t="shared" si="52"/>
        <v>distribuidora abarrotera san</v>
      </c>
      <c r="N1736" s="15" t="str">
        <f t="shared" si="53"/>
        <v>35010DISTRIBUIDORA ABARROTERA SAN</v>
      </c>
    </row>
    <row r="1737" spans="1:14" x14ac:dyDescent="0.2">
      <c r="A1737" s="15">
        <v>30</v>
      </c>
      <c r="B1737" s="15" t="s">
        <v>329</v>
      </c>
      <c r="C1737" s="15">
        <v>5008</v>
      </c>
      <c r="D1737" s="15">
        <v>390000</v>
      </c>
      <c r="E1737" s="15" t="s">
        <v>414</v>
      </c>
      <c r="F1737" s="15">
        <v>277743</v>
      </c>
      <c r="G1737" s="15" t="s">
        <v>331</v>
      </c>
      <c r="H1737" s="15">
        <v>9732.1299999999992</v>
      </c>
      <c r="I1737" s="30">
        <v>629.25</v>
      </c>
      <c r="J1737" s="30">
        <v>133.94</v>
      </c>
      <c r="K1737" s="15">
        <v>1.38</v>
      </c>
      <c r="L1737" s="15">
        <v>3</v>
      </c>
      <c r="M1737" s="15" t="str">
        <f t="shared" si="52"/>
        <v>comercial mexicana s.a.de c.v.</v>
      </c>
      <c r="N1737" s="15" t="str">
        <f t="shared" si="53"/>
        <v>390000COMERCIAL MEXICANA S.A.DE C.V.</v>
      </c>
    </row>
    <row r="1738" spans="1:14" x14ac:dyDescent="0.2">
      <c r="A1738" s="15">
        <v>30</v>
      </c>
      <c r="B1738" s="15" t="s">
        <v>329</v>
      </c>
      <c r="C1738" s="15">
        <v>5008</v>
      </c>
      <c r="D1738" s="15">
        <v>390013</v>
      </c>
      <c r="E1738" s="15" t="s">
        <v>419</v>
      </c>
      <c r="F1738" s="15">
        <v>275369</v>
      </c>
      <c r="G1738" s="15" t="s">
        <v>331</v>
      </c>
      <c r="H1738" s="15">
        <v>24406.05</v>
      </c>
      <c r="I1738" s="30">
        <v>629.25</v>
      </c>
      <c r="J1738" s="30">
        <v>133.94</v>
      </c>
      <c r="K1738" s="15">
        <v>0.55000000000000004</v>
      </c>
      <c r="L1738" s="15">
        <v>3</v>
      </c>
      <c r="M1738" s="15" t="str">
        <f t="shared" ref="M1738:M1801" si="54">LOWER(E1738)</f>
        <v>comexa suc leon insurgentes</v>
      </c>
      <c r="N1738" s="15" t="str">
        <f t="shared" ref="N1738:N1801" si="55">_xlfn.CONCAT(D1738, E1738)</f>
        <v>390013COMEXA SUC LEON INSURGENTES</v>
      </c>
    </row>
    <row r="1739" spans="1:14" x14ac:dyDescent="0.2">
      <c r="A1739" s="15">
        <v>30</v>
      </c>
      <c r="B1739" s="15" t="s">
        <v>329</v>
      </c>
      <c r="C1739" s="15">
        <v>5008</v>
      </c>
      <c r="D1739" s="15">
        <v>390013</v>
      </c>
      <c r="E1739" s="15" t="s">
        <v>419</v>
      </c>
      <c r="F1739" s="15">
        <v>275369</v>
      </c>
      <c r="G1739" s="15" t="s">
        <v>332</v>
      </c>
      <c r="H1739" s="15">
        <v>24406.05</v>
      </c>
      <c r="I1739" s="30">
        <v>629.25</v>
      </c>
      <c r="J1739" s="30">
        <v>133.94</v>
      </c>
      <c r="K1739" s="15">
        <v>0.55000000000000004</v>
      </c>
      <c r="L1739" s="15">
        <v>3</v>
      </c>
      <c r="M1739" s="15" t="str">
        <f t="shared" si="54"/>
        <v>comexa suc leon insurgentes</v>
      </c>
      <c r="N1739" s="15" t="str">
        <f t="shared" si="55"/>
        <v>390013COMEXA SUC LEON INSURGENTES</v>
      </c>
    </row>
    <row r="1740" spans="1:14" x14ac:dyDescent="0.2">
      <c r="A1740" s="15">
        <v>30</v>
      </c>
      <c r="B1740" s="15" t="s">
        <v>329</v>
      </c>
      <c r="C1740" s="15">
        <v>5008</v>
      </c>
      <c r="D1740" s="15">
        <v>390018</v>
      </c>
      <c r="E1740" s="15" t="s">
        <v>421</v>
      </c>
      <c r="F1740" s="15">
        <v>276013</v>
      </c>
      <c r="G1740" s="15" t="s">
        <v>331</v>
      </c>
      <c r="H1740" s="15">
        <v>46771.9</v>
      </c>
      <c r="I1740" s="30">
        <v>629.25</v>
      </c>
      <c r="J1740" s="30">
        <v>133.94</v>
      </c>
      <c r="K1740" s="15">
        <v>0.28999999999999998</v>
      </c>
      <c r="L1740" s="15">
        <v>3</v>
      </c>
      <c r="M1740" s="15" t="str">
        <f t="shared" si="54"/>
        <v>comexa suc acapulco i</v>
      </c>
      <c r="N1740" s="15" t="str">
        <f t="shared" si="55"/>
        <v>390018COMEXA SUC ACAPULCO I</v>
      </c>
    </row>
    <row r="1741" spans="1:14" x14ac:dyDescent="0.2">
      <c r="A1741" s="15">
        <v>30</v>
      </c>
      <c r="B1741" s="15" t="s">
        <v>329</v>
      </c>
      <c r="C1741" s="15">
        <v>5008</v>
      </c>
      <c r="D1741" s="15">
        <v>390061</v>
      </c>
      <c r="E1741" s="15" t="s">
        <v>432</v>
      </c>
      <c r="F1741" s="15">
        <v>276692</v>
      </c>
      <c r="G1741" s="15" t="s">
        <v>331</v>
      </c>
      <c r="H1741" s="15">
        <v>16819.53</v>
      </c>
      <c r="I1741" s="30">
        <v>629.25</v>
      </c>
      <c r="J1741" s="30">
        <v>133.94</v>
      </c>
      <c r="K1741" s="15">
        <v>0.8</v>
      </c>
      <c r="L1741" s="15">
        <v>3</v>
      </c>
      <c r="M1741" s="15" t="str">
        <f t="shared" si="54"/>
        <v>comexa suc cuernavaca ii</v>
      </c>
      <c r="N1741" s="15" t="str">
        <f t="shared" si="55"/>
        <v>390061COMEXA SUC CUERNAVACA II</v>
      </c>
    </row>
    <row r="1742" spans="1:14" x14ac:dyDescent="0.2">
      <c r="A1742" s="15">
        <v>30</v>
      </c>
      <c r="B1742" s="15" t="s">
        <v>329</v>
      </c>
      <c r="C1742" s="15">
        <v>5008</v>
      </c>
      <c r="D1742" s="15">
        <v>393169</v>
      </c>
      <c r="E1742" s="15" t="s">
        <v>465</v>
      </c>
      <c r="F1742" s="15">
        <v>276059</v>
      </c>
      <c r="G1742" s="15" t="s">
        <v>331</v>
      </c>
      <c r="H1742" s="15">
        <v>5274.5</v>
      </c>
      <c r="I1742" s="30">
        <v>629.25</v>
      </c>
      <c r="J1742" s="30">
        <v>133.94</v>
      </c>
      <c r="K1742" s="15">
        <v>2.54</v>
      </c>
      <c r="L1742" s="15">
        <v>3</v>
      </c>
      <c r="M1742" s="15" t="str">
        <f t="shared" si="54"/>
        <v>bod. comercial mexicana coapa</v>
      </c>
      <c r="N1742" s="15" t="str">
        <f t="shared" si="55"/>
        <v>393169BOD. COMERCIAL MEXICANA COAPA</v>
      </c>
    </row>
    <row r="1743" spans="1:14" x14ac:dyDescent="0.2">
      <c r="A1743" s="15">
        <v>30</v>
      </c>
      <c r="B1743" s="15" t="s">
        <v>329</v>
      </c>
      <c r="C1743" s="15">
        <v>5008</v>
      </c>
      <c r="D1743" s="15">
        <v>390000</v>
      </c>
      <c r="E1743" s="15" t="s">
        <v>414</v>
      </c>
      <c r="F1743" s="15">
        <v>275515</v>
      </c>
      <c r="G1743" s="15" t="s">
        <v>332</v>
      </c>
      <c r="H1743" s="15">
        <v>3609.75</v>
      </c>
      <c r="I1743" s="30">
        <v>629.26</v>
      </c>
      <c r="J1743" s="30">
        <v>111.05</v>
      </c>
      <c r="K1743" s="15">
        <v>3.08</v>
      </c>
      <c r="L1743" s="15">
        <v>3</v>
      </c>
      <c r="M1743" s="15" t="str">
        <f t="shared" si="54"/>
        <v>comercial mexicana s.a.de c.v.</v>
      </c>
      <c r="N1743" s="15" t="str">
        <f t="shared" si="55"/>
        <v>390000COMERCIAL MEXICANA S.A.DE C.V.</v>
      </c>
    </row>
    <row r="1744" spans="1:14" x14ac:dyDescent="0.2">
      <c r="A1744" s="15">
        <v>30</v>
      </c>
      <c r="B1744" s="15" t="s">
        <v>329</v>
      </c>
      <c r="C1744" s="15">
        <v>5008</v>
      </c>
      <c r="D1744" s="15">
        <v>390000</v>
      </c>
      <c r="E1744" s="15" t="s">
        <v>414</v>
      </c>
      <c r="F1744" s="15">
        <v>276109</v>
      </c>
      <c r="G1744" s="15" t="s">
        <v>331</v>
      </c>
      <c r="H1744" s="15">
        <v>10784.45</v>
      </c>
      <c r="I1744" s="30">
        <v>629.26</v>
      </c>
      <c r="J1744" s="30">
        <v>111.05</v>
      </c>
      <c r="K1744" s="15">
        <v>1.03</v>
      </c>
      <c r="L1744" s="15">
        <v>3</v>
      </c>
      <c r="M1744" s="15" t="str">
        <f t="shared" si="54"/>
        <v>comercial mexicana s.a.de c.v.</v>
      </c>
      <c r="N1744" s="15" t="str">
        <f t="shared" si="55"/>
        <v>390000COMERCIAL MEXICANA S.A.DE C.V.</v>
      </c>
    </row>
    <row r="1745" spans="1:14" x14ac:dyDescent="0.2">
      <c r="A1745" s="15">
        <v>30</v>
      </c>
      <c r="B1745" s="15" t="s">
        <v>329</v>
      </c>
      <c r="C1745" s="15">
        <v>5008</v>
      </c>
      <c r="D1745" s="15">
        <v>390000</v>
      </c>
      <c r="E1745" s="15" t="s">
        <v>414</v>
      </c>
      <c r="F1745" s="15">
        <v>276425</v>
      </c>
      <c r="G1745" s="15" t="s">
        <v>331</v>
      </c>
      <c r="H1745" s="15">
        <v>3209.16</v>
      </c>
      <c r="I1745" s="30">
        <v>629.26</v>
      </c>
      <c r="J1745" s="30">
        <v>111.05</v>
      </c>
      <c r="K1745" s="15">
        <v>3.46</v>
      </c>
      <c r="L1745" s="15">
        <v>3</v>
      </c>
      <c r="M1745" s="15" t="str">
        <f t="shared" si="54"/>
        <v>comercial mexicana s.a.de c.v.</v>
      </c>
      <c r="N1745" s="15" t="str">
        <f t="shared" si="55"/>
        <v>390000COMERCIAL MEXICANA S.A.DE C.V.</v>
      </c>
    </row>
    <row r="1746" spans="1:14" x14ac:dyDescent="0.2">
      <c r="A1746" s="15">
        <v>30</v>
      </c>
      <c r="B1746" s="15" t="s">
        <v>329</v>
      </c>
      <c r="C1746" s="15">
        <v>5008</v>
      </c>
      <c r="D1746" s="15">
        <v>390000</v>
      </c>
      <c r="E1746" s="15" t="s">
        <v>414</v>
      </c>
      <c r="F1746" s="15">
        <v>276699</v>
      </c>
      <c r="G1746" s="15" t="s">
        <v>331</v>
      </c>
      <c r="H1746" s="15">
        <v>27004.44</v>
      </c>
      <c r="I1746" s="30">
        <v>629.26</v>
      </c>
      <c r="J1746" s="30">
        <v>111.05</v>
      </c>
      <c r="K1746" s="15">
        <v>0.41</v>
      </c>
      <c r="L1746" s="15">
        <v>3</v>
      </c>
      <c r="M1746" s="15" t="str">
        <f t="shared" si="54"/>
        <v>comercial mexicana s.a.de c.v.</v>
      </c>
      <c r="N1746" s="15" t="str">
        <f t="shared" si="55"/>
        <v>390000COMERCIAL MEXICANA S.A.DE C.V.</v>
      </c>
    </row>
    <row r="1747" spans="1:14" x14ac:dyDescent="0.2">
      <c r="A1747" s="15">
        <v>30</v>
      </c>
      <c r="B1747" s="15" t="s">
        <v>329</v>
      </c>
      <c r="C1747" s="15">
        <v>5008</v>
      </c>
      <c r="D1747" s="15">
        <v>390000</v>
      </c>
      <c r="E1747" s="15" t="s">
        <v>414</v>
      </c>
      <c r="F1747" s="15">
        <v>276700</v>
      </c>
      <c r="G1747" s="15" t="s">
        <v>331</v>
      </c>
      <c r="H1747" s="15">
        <v>13226.25</v>
      </c>
      <c r="I1747" s="30">
        <v>629.26</v>
      </c>
      <c r="J1747" s="30">
        <v>111.05</v>
      </c>
      <c r="K1747" s="15">
        <v>0.84</v>
      </c>
      <c r="L1747" s="15">
        <v>3</v>
      </c>
      <c r="M1747" s="15" t="str">
        <f t="shared" si="54"/>
        <v>comercial mexicana s.a.de c.v.</v>
      </c>
      <c r="N1747" s="15" t="str">
        <f t="shared" si="55"/>
        <v>390000COMERCIAL MEXICANA S.A.DE C.V.</v>
      </c>
    </row>
    <row r="1748" spans="1:14" x14ac:dyDescent="0.2">
      <c r="A1748" s="15">
        <v>30</v>
      </c>
      <c r="B1748" s="15" t="s">
        <v>329</v>
      </c>
      <c r="C1748" s="15">
        <v>5008</v>
      </c>
      <c r="D1748" s="15">
        <v>390000</v>
      </c>
      <c r="E1748" s="15" t="s">
        <v>414</v>
      </c>
      <c r="F1748" s="15">
        <v>277837</v>
      </c>
      <c r="G1748" s="15" t="s">
        <v>332</v>
      </c>
      <c r="H1748" s="15">
        <v>22430.81</v>
      </c>
      <c r="I1748" s="30">
        <v>629.26</v>
      </c>
      <c r="J1748" s="30">
        <v>111.05</v>
      </c>
      <c r="K1748" s="15">
        <v>0.5</v>
      </c>
      <c r="L1748" s="15">
        <v>3</v>
      </c>
      <c r="M1748" s="15" t="str">
        <f t="shared" si="54"/>
        <v>comercial mexicana s.a.de c.v.</v>
      </c>
      <c r="N1748" s="15" t="str">
        <f t="shared" si="55"/>
        <v>390000COMERCIAL MEXICANA S.A.DE C.V.</v>
      </c>
    </row>
    <row r="1749" spans="1:14" x14ac:dyDescent="0.2">
      <c r="A1749" s="15">
        <v>30</v>
      </c>
      <c r="B1749" s="15" t="s">
        <v>329</v>
      </c>
      <c r="C1749" s="15">
        <v>5008</v>
      </c>
      <c r="D1749" s="15">
        <v>390000</v>
      </c>
      <c r="E1749" s="15" t="s">
        <v>414</v>
      </c>
      <c r="F1749" s="15">
        <v>278064</v>
      </c>
      <c r="G1749" s="15" t="s">
        <v>331</v>
      </c>
      <c r="H1749" s="15">
        <v>13480.45</v>
      </c>
      <c r="I1749" s="30">
        <v>629.26</v>
      </c>
      <c r="J1749" s="30">
        <v>111.05</v>
      </c>
      <c r="K1749" s="15">
        <v>0.82</v>
      </c>
      <c r="L1749" s="15">
        <v>3</v>
      </c>
      <c r="M1749" s="15" t="str">
        <f t="shared" si="54"/>
        <v>comercial mexicana s.a.de c.v.</v>
      </c>
      <c r="N1749" s="15" t="str">
        <f t="shared" si="55"/>
        <v>390000COMERCIAL MEXICANA S.A.DE C.V.</v>
      </c>
    </row>
    <row r="1750" spans="1:14" x14ac:dyDescent="0.2">
      <c r="A1750" s="15">
        <v>30</v>
      </c>
      <c r="B1750" s="15" t="s">
        <v>329</v>
      </c>
      <c r="C1750" s="15">
        <v>5008</v>
      </c>
      <c r="D1750" s="15">
        <v>390000</v>
      </c>
      <c r="E1750" s="15" t="s">
        <v>414</v>
      </c>
      <c r="F1750" s="15">
        <v>278064</v>
      </c>
      <c r="G1750" s="15" t="s">
        <v>332</v>
      </c>
      <c r="H1750" s="15">
        <v>13480.45</v>
      </c>
      <c r="I1750" s="30">
        <v>629.26</v>
      </c>
      <c r="J1750" s="30">
        <v>111.05</v>
      </c>
      <c r="K1750" s="15">
        <v>0.82</v>
      </c>
      <c r="L1750" s="15">
        <v>3</v>
      </c>
      <c r="M1750" s="15" t="str">
        <f t="shared" si="54"/>
        <v>comercial mexicana s.a.de c.v.</v>
      </c>
      <c r="N1750" s="15" t="str">
        <f t="shared" si="55"/>
        <v>390000COMERCIAL MEXICANA S.A.DE C.V.</v>
      </c>
    </row>
    <row r="1751" spans="1:14" x14ac:dyDescent="0.2">
      <c r="A1751" s="15">
        <v>30</v>
      </c>
      <c r="B1751" s="15" t="s">
        <v>329</v>
      </c>
      <c r="C1751" s="15">
        <v>5008</v>
      </c>
      <c r="D1751" s="15">
        <v>390000</v>
      </c>
      <c r="E1751" s="15" t="s">
        <v>414</v>
      </c>
      <c r="F1751" s="15">
        <v>278069</v>
      </c>
      <c r="G1751" s="15" t="s">
        <v>331</v>
      </c>
      <c r="H1751" s="15">
        <v>14124.92</v>
      </c>
      <c r="I1751" s="30">
        <v>629.26</v>
      </c>
      <c r="J1751" s="30">
        <v>111.05</v>
      </c>
      <c r="K1751" s="15">
        <v>0.79</v>
      </c>
      <c r="L1751" s="15">
        <v>3</v>
      </c>
      <c r="M1751" s="15" t="str">
        <f t="shared" si="54"/>
        <v>comercial mexicana s.a.de c.v.</v>
      </c>
      <c r="N1751" s="15" t="str">
        <f t="shared" si="55"/>
        <v>390000COMERCIAL MEXICANA S.A.DE C.V.</v>
      </c>
    </row>
    <row r="1752" spans="1:14" x14ac:dyDescent="0.2">
      <c r="A1752" s="15">
        <v>30</v>
      </c>
      <c r="B1752" s="15" t="s">
        <v>329</v>
      </c>
      <c r="C1752" s="15">
        <v>5008</v>
      </c>
      <c r="D1752" s="15">
        <v>390000</v>
      </c>
      <c r="E1752" s="15" t="s">
        <v>414</v>
      </c>
      <c r="F1752" s="15">
        <v>278069</v>
      </c>
      <c r="G1752" s="15" t="s">
        <v>332</v>
      </c>
      <c r="H1752" s="15">
        <v>14124.92</v>
      </c>
      <c r="I1752" s="30">
        <v>629.26</v>
      </c>
      <c r="J1752" s="30">
        <v>111.05</v>
      </c>
      <c r="K1752" s="15">
        <v>0.79</v>
      </c>
      <c r="L1752" s="15">
        <v>3</v>
      </c>
      <c r="M1752" s="15" t="str">
        <f t="shared" si="54"/>
        <v>comercial mexicana s.a.de c.v.</v>
      </c>
      <c r="N1752" s="15" t="str">
        <f t="shared" si="55"/>
        <v>390000COMERCIAL MEXICANA S.A.DE C.V.</v>
      </c>
    </row>
    <row r="1753" spans="1:14" x14ac:dyDescent="0.2">
      <c r="A1753" s="15">
        <v>30</v>
      </c>
      <c r="B1753" s="15" t="s">
        <v>329</v>
      </c>
      <c r="C1753" s="15">
        <v>5008</v>
      </c>
      <c r="D1753" s="15">
        <v>393000</v>
      </c>
      <c r="E1753" s="15" t="s">
        <v>414</v>
      </c>
      <c r="F1753" s="15">
        <v>276484</v>
      </c>
      <c r="G1753" s="15" t="s">
        <v>331</v>
      </c>
      <c r="H1753" s="15">
        <v>13399.44</v>
      </c>
      <c r="I1753" s="30">
        <v>629.26</v>
      </c>
      <c r="J1753" s="30">
        <v>111.05</v>
      </c>
      <c r="K1753" s="15">
        <v>0.83</v>
      </c>
      <c r="L1753" s="15">
        <v>3</v>
      </c>
      <c r="M1753" s="15" t="str">
        <f t="shared" si="54"/>
        <v>comercial mexicana s.a.de c.v.</v>
      </c>
      <c r="N1753" s="15" t="str">
        <f t="shared" si="55"/>
        <v>393000COMERCIAL MEXICANA S.A.DE C.V.</v>
      </c>
    </row>
    <row r="1754" spans="1:14" x14ac:dyDescent="0.2">
      <c r="A1754" s="15">
        <v>30</v>
      </c>
      <c r="B1754" s="15" t="s">
        <v>329</v>
      </c>
      <c r="C1754" s="15">
        <v>5008</v>
      </c>
      <c r="D1754" s="15">
        <v>393000</v>
      </c>
      <c r="E1754" s="15" t="s">
        <v>414</v>
      </c>
      <c r="F1754" s="15">
        <v>276484</v>
      </c>
      <c r="G1754" s="15" t="s">
        <v>332</v>
      </c>
      <c r="H1754" s="15">
        <v>13399.44</v>
      </c>
      <c r="I1754" s="30">
        <v>629.26</v>
      </c>
      <c r="J1754" s="30">
        <v>111.05</v>
      </c>
      <c r="K1754" s="15">
        <v>0.83</v>
      </c>
      <c r="L1754" s="15">
        <v>3</v>
      </c>
      <c r="M1754" s="15" t="str">
        <f t="shared" si="54"/>
        <v>comercial mexicana s.a.de c.v.</v>
      </c>
      <c r="N1754" s="15" t="str">
        <f t="shared" si="55"/>
        <v>393000COMERCIAL MEXICANA S.A.DE C.V.</v>
      </c>
    </row>
    <row r="1755" spans="1:14" x14ac:dyDescent="0.2">
      <c r="A1755" s="15">
        <v>30</v>
      </c>
      <c r="B1755" s="15" t="s">
        <v>329</v>
      </c>
      <c r="C1755" s="15">
        <v>5008</v>
      </c>
      <c r="D1755" s="15">
        <v>393000</v>
      </c>
      <c r="E1755" s="15" t="s">
        <v>414</v>
      </c>
      <c r="F1755" s="15">
        <v>276717</v>
      </c>
      <c r="G1755" s="15" t="s">
        <v>331</v>
      </c>
      <c r="H1755" s="15">
        <v>10616.34</v>
      </c>
      <c r="I1755" s="30">
        <v>629.26</v>
      </c>
      <c r="J1755" s="30">
        <v>111.05</v>
      </c>
      <c r="K1755" s="15">
        <v>1.05</v>
      </c>
      <c r="L1755" s="15">
        <v>3</v>
      </c>
      <c r="M1755" s="15" t="str">
        <f t="shared" si="54"/>
        <v>comercial mexicana s.a.de c.v.</v>
      </c>
      <c r="N1755" s="15" t="str">
        <f t="shared" si="55"/>
        <v>393000COMERCIAL MEXICANA S.A.DE C.V.</v>
      </c>
    </row>
    <row r="1756" spans="1:14" x14ac:dyDescent="0.2">
      <c r="A1756" s="15">
        <v>30</v>
      </c>
      <c r="B1756" s="15" t="s">
        <v>329</v>
      </c>
      <c r="C1756" s="15">
        <v>5008</v>
      </c>
      <c r="D1756" s="15">
        <v>393000</v>
      </c>
      <c r="E1756" s="15" t="s">
        <v>414</v>
      </c>
      <c r="F1756" s="15">
        <v>276729</v>
      </c>
      <c r="G1756" s="15" t="s">
        <v>331</v>
      </c>
      <c r="H1756" s="15">
        <v>8069.15</v>
      </c>
      <c r="I1756" s="30">
        <v>629.26</v>
      </c>
      <c r="J1756" s="30">
        <v>111.05</v>
      </c>
      <c r="K1756" s="15">
        <v>1.38</v>
      </c>
      <c r="L1756" s="15">
        <v>3</v>
      </c>
      <c r="M1756" s="15" t="str">
        <f t="shared" si="54"/>
        <v>comercial mexicana s.a.de c.v.</v>
      </c>
      <c r="N1756" s="15" t="str">
        <f t="shared" si="55"/>
        <v>393000COMERCIAL MEXICANA S.A.DE C.V.</v>
      </c>
    </row>
    <row r="1757" spans="1:14" x14ac:dyDescent="0.2">
      <c r="A1757" s="15">
        <v>30</v>
      </c>
      <c r="B1757" s="15" t="s">
        <v>329</v>
      </c>
      <c r="C1757" s="15">
        <v>5008</v>
      </c>
      <c r="D1757" s="15">
        <v>393000</v>
      </c>
      <c r="E1757" s="15" t="s">
        <v>414</v>
      </c>
      <c r="F1757" s="15">
        <v>277469</v>
      </c>
      <c r="G1757" s="15" t="s">
        <v>331</v>
      </c>
      <c r="H1757" s="15">
        <v>16166.55</v>
      </c>
      <c r="I1757" s="30">
        <v>629.26</v>
      </c>
      <c r="J1757" s="30">
        <v>111.05</v>
      </c>
      <c r="K1757" s="15">
        <v>0.69</v>
      </c>
      <c r="L1757" s="15">
        <v>3</v>
      </c>
      <c r="M1757" s="15" t="str">
        <f t="shared" si="54"/>
        <v>comercial mexicana s.a.de c.v.</v>
      </c>
      <c r="N1757" s="15" t="str">
        <f t="shared" si="55"/>
        <v>393000COMERCIAL MEXICANA S.A.DE C.V.</v>
      </c>
    </row>
    <row r="1758" spans="1:14" x14ac:dyDescent="0.2">
      <c r="A1758" s="15">
        <v>30</v>
      </c>
      <c r="B1758" s="15" t="s">
        <v>329</v>
      </c>
      <c r="C1758" s="15">
        <v>5008</v>
      </c>
      <c r="D1758" s="15">
        <v>393000</v>
      </c>
      <c r="E1758" s="15" t="s">
        <v>414</v>
      </c>
      <c r="F1758" s="15">
        <v>277469</v>
      </c>
      <c r="G1758" s="15" t="s">
        <v>332</v>
      </c>
      <c r="H1758" s="15">
        <v>16166.55</v>
      </c>
      <c r="I1758" s="30">
        <v>629.26</v>
      </c>
      <c r="J1758" s="30">
        <v>111.05</v>
      </c>
      <c r="K1758" s="15">
        <v>0.69</v>
      </c>
      <c r="L1758" s="15">
        <v>3</v>
      </c>
      <c r="M1758" s="15" t="str">
        <f t="shared" si="54"/>
        <v>comercial mexicana s.a.de c.v.</v>
      </c>
      <c r="N1758" s="15" t="str">
        <f t="shared" si="55"/>
        <v>393000COMERCIAL MEXICANA S.A.DE C.V.</v>
      </c>
    </row>
    <row r="1759" spans="1:14" x14ac:dyDescent="0.2">
      <c r="A1759" s="15">
        <v>30</v>
      </c>
      <c r="B1759" s="15" t="s">
        <v>329</v>
      </c>
      <c r="C1759" s="15">
        <v>5008</v>
      </c>
      <c r="D1759" s="15">
        <v>389000</v>
      </c>
      <c r="E1759" s="15" t="s">
        <v>413</v>
      </c>
      <c r="F1759" s="15">
        <v>273835</v>
      </c>
      <c r="G1759" s="15" t="s">
        <v>105</v>
      </c>
      <c r="H1759" s="15">
        <v>2247.12</v>
      </c>
      <c r="I1759" s="30">
        <v>631.91</v>
      </c>
      <c r="J1759" s="30">
        <v>111.51</v>
      </c>
      <c r="K1759" s="15">
        <v>4.96</v>
      </c>
      <c r="L1759" s="15">
        <v>2</v>
      </c>
      <c r="M1759" s="15" t="str">
        <f t="shared" si="54"/>
        <v>carrefour de mexico s.a. de</v>
      </c>
      <c r="N1759" s="15" t="str">
        <f t="shared" si="55"/>
        <v>389000CARREFOUR DE MEXICO S.A. DE</v>
      </c>
    </row>
    <row r="1760" spans="1:14" x14ac:dyDescent="0.2">
      <c r="A1760" s="15">
        <v>30</v>
      </c>
      <c r="B1760" s="15" t="s">
        <v>329</v>
      </c>
      <c r="C1760" s="15">
        <v>5008</v>
      </c>
      <c r="D1760" s="15">
        <v>388000</v>
      </c>
      <c r="E1760" s="15" t="s">
        <v>409</v>
      </c>
      <c r="F1760" s="15">
        <v>273986</v>
      </c>
      <c r="G1760" s="15" t="s">
        <v>333</v>
      </c>
      <c r="H1760" s="15">
        <v>11238.62</v>
      </c>
      <c r="I1760" s="30">
        <v>635.5</v>
      </c>
      <c r="J1760" s="30">
        <v>112.15</v>
      </c>
      <c r="K1760" s="15">
        <v>1</v>
      </c>
      <c r="L1760" s="15">
        <v>3</v>
      </c>
      <c r="M1760" s="15" t="str">
        <f t="shared" si="54"/>
        <v>grandes superficies de mexico</v>
      </c>
      <c r="N1760" s="15" t="str">
        <f t="shared" si="55"/>
        <v>388000GRANDES SUPERFICIES DE MEXICO</v>
      </c>
    </row>
    <row r="1761" spans="1:14" x14ac:dyDescent="0.2">
      <c r="A1761" s="15">
        <v>30</v>
      </c>
      <c r="B1761" s="15" t="s">
        <v>329</v>
      </c>
      <c r="C1761" s="15">
        <v>5008</v>
      </c>
      <c r="D1761" s="15">
        <v>390000</v>
      </c>
      <c r="E1761" s="15" t="s">
        <v>414</v>
      </c>
      <c r="F1761" s="15">
        <v>277465</v>
      </c>
      <c r="G1761" s="15" t="s">
        <v>127</v>
      </c>
      <c r="H1761" s="15">
        <v>81844.61</v>
      </c>
      <c r="I1761" s="30">
        <v>639.73</v>
      </c>
      <c r="J1761" s="30">
        <v>159.93</v>
      </c>
      <c r="K1761" s="15">
        <v>0.2</v>
      </c>
      <c r="L1761" s="15">
        <v>3</v>
      </c>
      <c r="M1761" s="15" t="str">
        <f t="shared" si="54"/>
        <v>comercial mexicana s.a.de c.v.</v>
      </c>
      <c r="N1761" s="15" t="str">
        <f t="shared" si="55"/>
        <v>390000COMERCIAL MEXICANA S.A.DE C.V.</v>
      </c>
    </row>
    <row r="1762" spans="1:14" x14ac:dyDescent="0.2">
      <c r="A1762" s="15">
        <v>30</v>
      </c>
      <c r="B1762" s="15" t="s">
        <v>329</v>
      </c>
      <c r="C1762" s="15">
        <v>5008</v>
      </c>
      <c r="D1762" s="15">
        <v>390000</v>
      </c>
      <c r="E1762" s="15" t="s">
        <v>414</v>
      </c>
      <c r="F1762" s="15">
        <v>278177</v>
      </c>
      <c r="G1762" s="15" t="s">
        <v>127</v>
      </c>
      <c r="H1762" s="15">
        <v>9578.6</v>
      </c>
      <c r="I1762" s="30">
        <v>639.73</v>
      </c>
      <c r="J1762" s="30">
        <v>159.93</v>
      </c>
      <c r="K1762" s="15">
        <v>1.67</v>
      </c>
      <c r="L1762" s="15">
        <v>3</v>
      </c>
      <c r="M1762" s="15" t="str">
        <f t="shared" si="54"/>
        <v>comercial mexicana s.a.de c.v.</v>
      </c>
      <c r="N1762" s="15" t="str">
        <f t="shared" si="55"/>
        <v>390000COMERCIAL MEXICANA S.A.DE C.V.</v>
      </c>
    </row>
    <row r="1763" spans="1:14" x14ac:dyDescent="0.2">
      <c r="A1763" s="15">
        <v>30</v>
      </c>
      <c r="B1763" s="15" t="s">
        <v>329</v>
      </c>
      <c r="C1763" s="15">
        <v>5008</v>
      </c>
      <c r="D1763" s="15">
        <v>390013</v>
      </c>
      <c r="E1763" s="15" t="s">
        <v>419</v>
      </c>
      <c r="F1763" s="15">
        <v>275369</v>
      </c>
      <c r="G1763" s="15" t="s">
        <v>127</v>
      </c>
      <c r="H1763" s="15">
        <v>24406.05</v>
      </c>
      <c r="I1763" s="30">
        <v>639.73</v>
      </c>
      <c r="J1763" s="30">
        <v>184.66</v>
      </c>
      <c r="K1763" s="15">
        <v>0.76</v>
      </c>
      <c r="L1763" s="15">
        <v>3</v>
      </c>
      <c r="M1763" s="15" t="str">
        <f t="shared" si="54"/>
        <v>comexa suc leon insurgentes</v>
      </c>
      <c r="N1763" s="15" t="str">
        <f t="shared" si="55"/>
        <v>390013COMEXA SUC LEON INSURGENTES</v>
      </c>
    </row>
    <row r="1764" spans="1:14" x14ac:dyDescent="0.2">
      <c r="A1764" s="15">
        <v>30</v>
      </c>
      <c r="B1764" s="15" t="s">
        <v>329</v>
      </c>
      <c r="C1764" s="15">
        <v>5008</v>
      </c>
      <c r="D1764" s="15">
        <v>2007</v>
      </c>
      <c r="E1764" s="15" t="s">
        <v>334</v>
      </c>
      <c r="F1764" s="15">
        <v>276405</v>
      </c>
      <c r="G1764" s="15" t="s">
        <v>123</v>
      </c>
      <c r="H1764" s="15">
        <v>12291.38</v>
      </c>
      <c r="I1764" s="30">
        <v>649.94000000000005</v>
      </c>
      <c r="J1764" s="30">
        <v>72.22</v>
      </c>
      <c r="K1764" s="15">
        <v>0.59</v>
      </c>
      <c r="L1764" s="15">
        <v>3</v>
      </c>
      <c r="M1764" s="15" t="str">
        <f t="shared" si="54"/>
        <v>ramirez organista hector</v>
      </c>
      <c r="N1764" s="15" t="str">
        <f t="shared" si="55"/>
        <v>2007RAMIREZ ORGANISTA HECTOR</v>
      </c>
    </row>
    <row r="1765" spans="1:14" x14ac:dyDescent="0.2">
      <c r="A1765" s="15">
        <v>30</v>
      </c>
      <c r="B1765" s="15" t="s">
        <v>329</v>
      </c>
      <c r="C1765" s="15">
        <v>5008</v>
      </c>
      <c r="D1765" s="15">
        <v>7024</v>
      </c>
      <c r="E1765" s="15" t="s">
        <v>338</v>
      </c>
      <c r="F1765" s="15">
        <v>276977</v>
      </c>
      <c r="G1765" s="15" t="s">
        <v>339</v>
      </c>
      <c r="H1765" s="15">
        <v>16213.44</v>
      </c>
      <c r="I1765" s="30">
        <v>649.94000000000005</v>
      </c>
      <c r="J1765" s="30">
        <v>72.22</v>
      </c>
      <c r="K1765" s="15">
        <v>0.45</v>
      </c>
      <c r="L1765" s="15">
        <v>3</v>
      </c>
      <c r="M1765" s="15" t="str">
        <f t="shared" si="54"/>
        <v>mayoreo de viveres s.a. de c.v</v>
      </c>
      <c r="N1765" s="15" t="str">
        <f t="shared" si="55"/>
        <v>7024MAYOREO DE VIVERES S.A. DE C.V</v>
      </c>
    </row>
    <row r="1766" spans="1:14" x14ac:dyDescent="0.2">
      <c r="A1766" s="15">
        <v>30</v>
      </c>
      <c r="B1766" s="15" t="s">
        <v>329</v>
      </c>
      <c r="C1766" s="15">
        <v>5008</v>
      </c>
      <c r="D1766" s="15">
        <v>15053</v>
      </c>
      <c r="E1766" s="15" t="s">
        <v>360</v>
      </c>
      <c r="F1766" s="15">
        <v>276686</v>
      </c>
      <c r="G1766" s="15" t="s">
        <v>123</v>
      </c>
      <c r="H1766" s="15">
        <v>23138.240000000002</v>
      </c>
      <c r="I1766" s="30">
        <v>649.94000000000005</v>
      </c>
      <c r="J1766" s="30">
        <v>72.22</v>
      </c>
      <c r="K1766" s="15">
        <v>0.31</v>
      </c>
      <c r="L1766" s="15">
        <v>3</v>
      </c>
      <c r="M1766" s="15" t="str">
        <f t="shared" si="54"/>
        <v>servicio comercial garis s.a.</v>
      </c>
      <c r="N1766" s="15" t="str">
        <f t="shared" si="55"/>
        <v>15053SERVICIO COMERCIAL GARIS S.A.</v>
      </c>
    </row>
    <row r="1767" spans="1:14" x14ac:dyDescent="0.2">
      <c r="A1767" s="15">
        <v>30</v>
      </c>
      <c r="B1767" s="15" t="s">
        <v>329</v>
      </c>
      <c r="C1767" s="15">
        <v>5008</v>
      </c>
      <c r="D1767" s="15">
        <v>15053</v>
      </c>
      <c r="E1767" s="15" t="s">
        <v>360</v>
      </c>
      <c r="F1767" s="15">
        <v>278279</v>
      </c>
      <c r="G1767" s="15" t="s">
        <v>123</v>
      </c>
      <c r="H1767" s="15">
        <v>20441.28</v>
      </c>
      <c r="I1767" s="30">
        <v>649.94000000000005</v>
      </c>
      <c r="J1767" s="30">
        <v>199.65</v>
      </c>
      <c r="K1767" s="15">
        <v>0.98</v>
      </c>
      <c r="L1767" s="15">
        <v>3</v>
      </c>
      <c r="M1767" s="15" t="str">
        <f t="shared" si="54"/>
        <v>servicio comercial garis s.a.</v>
      </c>
      <c r="N1767" s="15" t="str">
        <f t="shared" si="55"/>
        <v>15053SERVICIO COMERCIAL GARIS S.A.</v>
      </c>
    </row>
    <row r="1768" spans="1:14" x14ac:dyDescent="0.2">
      <c r="A1768" s="15">
        <v>30</v>
      </c>
      <c r="B1768" s="15" t="s">
        <v>329</v>
      </c>
      <c r="C1768" s="15">
        <v>5008</v>
      </c>
      <c r="D1768" s="15">
        <v>26009</v>
      </c>
      <c r="E1768" s="15" t="s">
        <v>383</v>
      </c>
      <c r="F1768" s="15">
        <v>276512</v>
      </c>
      <c r="G1768" s="15" t="s">
        <v>131</v>
      </c>
      <c r="H1768" s="15">
        <v>50456.83</v>
      </c>
      <c r="I1768" s="30">
        <v>649.94000000000005</v>
      </c>
      <c r="J1768" s="30">
        <v>72.22</v>
      </c>
      <c r="K1768" s="15">
        <v>0.14000000000000001</v>
      </c>
      <c r="L1768" s="15">
        <v>3</v>
      </c>
      <c r="M1768" s="15" t="str">
        <f t="shared" si="54"/>
        <v>astral de sonora s.a. de c.v.</v>
      </c>
      <c r="N1768" s="15" t="str">
        <f t="shared" si="55"/>
        <v>26009ASTRAL DE SONORA S.A. DE C.V.</v>
      </c>
    </row>
    <row r="1769" spans="1:14" x14ac:dyDescent="0.2">
      <c r="A1769" s="15">
        <v>30</v>
      </c>
      <c r="B1769" s="15" t="s">
        <v>329</v>
      </c>
      <c r="C1769" s="15">
        <v>5008</v>
      </c>
      <c r="D1769" s="15">
        <v>28126</v>
      </c>
      <c r="E1769" s="15" t="s">
        <v>386</v>
      </c>
      <c r="F1769" s="15">
        <v>275284</v>
      </c>
      <c r="G1769" s="15" t="s">
        <v>123</v>
      </c>
      <c r="H1769" s="15">
        <v>42856.959999999999</v>
      </c>
      <c r="I1769" s="30">
        <v>649.94000000000005</v>
      </c>
      <c r="J1769" s="30">
        <v>72.22</v>
      </c>
      <c r="K1769" s="15">
        <v>0.17</v>
      </c>
      <c r="L1769" s="15">
        <v>3</v>
      </c>
      <c r="M1769" s="15" t="str">
        <f t="shared" si="54"/>
        <v>dilop distribuciones s.a. de</v>
      </c>
      <c r="N1769" s="15" t="str">
        <f t="shared" si="55"/>
        <v>28126DILOP DISTRIBUCIONES S.A. DE</v>
      </c>
    </row>
    <row r="1770" spans="1:14" x14ac:dyDescent="0.2">
      <c r="A1770" s="15">
        <v>30</v>
      </c>
      <c r="B1770" s="15" t="s">
        <v>329</v>
      </c>
      <c r="C1770" s="15">
        <v>5008</v>
      </c>
      <c r="D1770" s="15">
        <v>30261</v>
      </c>
      <c r="E1770" s="15" t="s">
        <v>394</v>
      </c>
      <c r="F1770" s="15">
        <v>276536</v>
      </c>
      <c r="G1770" s="15" t="s">
        <v>123</v>
      </c>
      <c r="H1770" s="15">
        <v>15317.26</v>
      </c>
      <c r="I1770" s="30">
        <v>649.94000000000005</v>
      </c>
      <c r="J1770" s="30">
        <v>199.65</v>
      </c>
      <c r="K1770" s="15">
        <v>1.3</v>
      </c>
      <c r="L1770" s="15">
        <v>3</v>
      </c>
      <c r="M1770" s="15" t="str">
        <f t="shared" si="54"/>
        <v>almacenes poza rica s.a.de c.v</v>
      </c>
      <c r="N1770" s="15" t="str">
        <f t="shared" si="55"/>
        <v>30261ALMACENES POZA RICA S.A.DE C.V</v>
      </c>
    </row>
    <row r="1771" spans="1:14" x14ac:dyDescent="0.2">
      <c r="A1771" s="15">
        <v>30</v>
      </c>
      <c r="B1771" s="15" t="s">
        <v>329</v>
      </c>
      <c r="C1771" s="15">
        <v>5008</v>
      </c>
      <c r="D1771" s="15">
        <v>34031</v>
      </c>
      <c r="E1771" s="15" t="s">
        <v>396</v>
      </c>
      <c r="F1771" s="15">
        <v>278098</v>
      </c>
      <c r="G1771" s="15" t="s">
        <v>123</v>
      </c>
      <c r="H1771" s="15">
        <v>24873.93</v>
      </c>
      <c r="I1771" s="30">
        <v>649.94000000000005</v>
      </c>
      <c r="J1771" s="30">
        <v>72.22</v>
      </c>
      <c r="K1771" s="15">
        <v>0.28999999999999998</v>
      </c>
      <c r="L1771" s="15">
        <v>3</v>
      </c>
      <c r="M1771" s="15" t="str">
        <f t="shared" si="54"/>
        <v>super pack s.a. de c.v.</v>
      </c>
      <c r="N1771" s="15" t="str">
        <f t="shared" si="55"/>
        <v>34031SUPER PACK S.A. DE C.V.</v>
      </c>
    </row>
    <row r="1772" spans="1:14" x14ac:dyDescent="0.2">
      <c r="A1772" s="15">
        <v>30</v>
      </c>
      <c r="B1772" s="15" t="s">
        <v>329</v>
      </c>
      <c r="C1772" s="15">
        <v>5008</v>
      </c>
      <c r="D1772" s="15">
        <v>34031</v>
      </c>
      <c r="E1772" s="15" t="s">
        <v>396</v>
      </c>
      <c r="F1772" s="15">
        <v>278098</v>
      </c>
      <c r="G1772" s="15" t="s">
        <v>131</v>
      </c>
      <c r="H1772" s="15">
        <v>24873.93</v>
      </c>
      <c r="I1772" s="30">
        <v>649.94000000000005</v>
      </c>
      <c r="J1772" s="30">
        <v>72.22</v>
      </c>
      <c r="K1772" s="15">
        <v>0.28999999999999998</v>
      </c>
      <c r="L1772" s="15">
        <v>3</v>
      </c>
      <c r="M1772" s="15" t="str">
        <f t="shared" si="54"/>
        <v>super pack s.a. de c.v.</v>
      </c>
      <c r="N1772" s="15" t="str">
        <f t="shared" si="55"/>
        <v>34031SUPER PACK S.A. DE C.V.</v>
      </c>
    </row>
    <row r="1773" spans="1:14" x14ac:dyDescent="0.2">
      <c r="A1773" s="15">
        <v>30</v>
      </c>
      <c r="B1773" s="15" t="s">
        <v>329</v>
      </c>
      <c r="C1773" s="15">
        <v>5008</v>
      </c>
      <c r="D1773" s="15">
        <v>36600</v>
      </c>
      <c r="E1773" s="15" t="s">
        <v>407</v>
      </c>
      <c r="F1773" s="15">
        <v>276276</v>
      </c>
      <c r="G1773" s="15" t="s">
        <v>123</v>
      </c>
      <c r="H1773" s="15">
        <v>6681.64</v>
      </c>
      <c r="I1773" s="30">
        <v>649.94000000000005</v>
      </c>
      <c r="J1773" s="30">
        <v>199.65</v>
      </c>
      <c r="K1773" s="15">
        <v>2.99</v>
      </c>
      <c r="L1773" s="15">
        <v>3</v>
      </c>
      <c r="M1773" s="15" t="str">
        <f t="shared" si="54"/>
        <v>tiendas garces s.a. de c.v.</v>
      </c>
      <c r="N1773" s="15" t="str">
        <f t="shared" si="55"/>
        <v>36600TIENDAS GARCES S.A. DE C.V.</v>
      </c>
    </row>
    <row r="1774" spans="1:14" x14ac:dyDescent="0.2">
      <c r="A1774" s="15">
        <v>30</v>
      </c>
      <c r="B1774" s="15" t="s">
        <v>329</v>
      </c>
      <c r="C1774" s="15">
        <v>5008</v>
      </c>
      <c r="D1774" s="15">
        <v>388806</v>
      </c>
      <c r="E1774" s="15" t="s">
        <v>411</v>
      </c>
      <c r="F1774" s="15">
        <v>274391</v>
      </c>
      <c r="G1774" s="15" t="s">
        <v>111</v>
      </c>
      <c r="H1774" s="15">
        <v>17461.169999999998</v>
      </c>
      <c r="I1774" s="30">
        <v>650.76</v>
      </c>
      <c r="J1774" s="30">
        <v>219.24</v>
      </c>
      <c r="K1774" s="15">
        <v>1.26</v>
      </c>
      <c r="L1774" s="15">
        <v>5</v>
      </c>
      <c r="M1774" s="15" t="str">
        <f t="shared" si="54"/>
        <v>carrefour plaza lomas</v>
      </c>
      <c r="N1774" s="15" t="str">
        <f t="shared" si="55"/>
        <v>388806CARREFOUR PLAZA LOMAS</v>
      </c>
    </row>
    <row r="1775" spans="1:14" x14ac:dyDescent="0.2">
      <c r="A1775" s="15">
        <v>30</v>
      </c>
      <c r="B1775" s="15" t="s">
        <v>329</v>
      </c>
      <c r="C1775" s="15">
        <v>5008</v>
      </c>
      <c r="D1775" s="15">
        <v>7024</v>
      </c>
      <c r="E1775" s="15" t="s">
        <v>338</v>
      </c>
      <c r="F1775" s="15">
        <v>276977</v>
      </c>
      <c r="G1775" s="15" t="s">
        <v>111</v>
      </c>
      <c r="H1775" s="15">
        <v>16213.44</v>
      </c>
      <c r="I1775" s="30">
        <v>665.55</v>
      </c>
      <c r="J1775" s="30">
        <v>73.95</v>
      </c>
      <c r="K1775" s="15">
        <v>0.46</v>
      </c>
      <c r="L1775" s="15">
        <v>5</v>
      </c>
      <c r="M1775" s="15" t="str">
        <f t="shared" si="54"/>
        <v>mayoreo de viveres s.a. de c.v</v>
      </c>
      <c r="N1775" s="15" t="str">
        <f t="shared" si="55"/>
        <v>7024MAYOREO DE VIVERES S.A. DE C.V</v>
      </c>
    </row>
    <row r="1776" spans="1:14" x14ac:dyDescent="0.2">
      <c r="A1776" s="15">
        <v>30</v>
      </c>
      <c r="B1776" s="15" t="s">
        <v>329</v>
      </c>
      <c r="C1776" s="15">
        <v>5008</v>
      </c>
      <c r="D1776" s="15">
        <v>19116</v>
      </c>
      <c r="E1776" s="15" t="s">
        <v>368</v>
      </c>
      <c r="F1776" s="15">
        <v>276123</v>
      </c>
      <c r="G1776" s="15" t="s">
        <v>111</v>
      </c>
      <c r="H1776" s="15">
        <v>31891.37</v>
      </c>
      <c r="I1776" s="30">
        <v>665.55</v>
      </c>
      <c r="J1776" s="30">
        <v>73.95</v>
      </c>
      <c r="K1776" s="15">
        <v>0.23</v>
      </c>
      <c r="L1776" s="15">
        <v>5</v>
      </c>
      <c r="M1776" s="15" t="str">
        <f t="shared" si="54"/>
        <v>hemsa s.a.de c.v.</v>
      </c>
      <c r="N1776" s="15" t="str">
        <f t="shared" si="55"/>
        <v>19116HEMSA S.A.DE C.V.</v>
      </c>
    </row>
    <row r="1777" spans="1:14" x14ac:dyDescent="0.2">
      <c r="A1777" s="15">
        <v>30</v>
      </c>
      <c r="B1777" s="15" t="s">
        <v>329</v>
      </c>
      <c r="C1777" s="15">
        <v>5008</v>
      </c>
      <c r="D1777" s="15">
        <v>19116</v>
      </c>
      <c r="E1777" s="15" t="s">
        <v>368</v>
      </c>
      <c r="F1777" s="15">
        <v>277930</v>
      </c>
      <c r="G1777" s="15" t="s">
        <v>111</v>
      </c>
      <c r="H1777" s="15">
        <v>41754.51</v>
      </c>
      <c r="I1777" s="30">
        <v>665.55</v>
      </c>
      <c r="J1777" s="30">
        <v>73.95</v>
      </c>
      <c r="K1777" s="15">
        <v>0.18</v>
      </c>
      <c r="L1777" s="15">
        <v>5</v>
      </c>
      <c r="M1777" s="15" t="str">
        <f t="shared" si="54"/>
        <v>hemsa s.a.de c.v.</v>
      </c>
      <c r="N1777" s="15" t="str">
        <f t="shared" si="55"/>
        <v>19116HEMSA S.A.DE C.V.</v>
      </c>
    </row>
    <row r="1778" spans="1:14" x14ac:dyDescent="0.2">
      <c r="A1778" s="15">
        <v>30</v>
      </c>
      <c r="B1778" s="15" t="s">
        <v>329</v>
      </c>
      <c r="C1778" s="15">
        <v>5008</v>
      </c>
      <c r="D1778" s="15">
        <v>24017</v>
      </c>
      <c r="E1778" s="15" t="s">
        <v>381</v>
      </c>
      <c r="F1778" s="15">
        <v>274727</v>
      </c>
      <c r="G1778" s="15" t="s">
        <v>111</v>
      </c>
      <c r="H1778" s="15">
        <v>15465.42</v>
      </c>
      <c r="I1778" s="30">
        <v>665.55</v>
      </c>
      <c r="J1778" s="30">
        <v>204.45</v>
      </c>
      <c r="K1778" s="15">
        <v>1.32</v>
      </c>
      <c r="L1778" s="15">
        <v>5</v>
      </c>
      <c r="M1778" s="15" t="str">
        <f t="shared" si="54"/>
        <v>abarrotes felipe vazquez s.a.</v>
      </c>
      <c r="N1778" s="15" t="str">
        <f t="shared" si="55"/>
        <v>24017ABARROTES FELIPE VAZQUEZ S.A.</v>
      </c>
    </row>
    <row r="1779" spans="1:14" x14ac:dyDescent="0.2">
      <c r="A1779" s="15">
        <v>30</v>
      </c>
      <c r="B1779" s="15" t="s">
        <v>329</v>
      </c>
      <c r="C1779" s="15">
        <v>5008</v>
      </c>
      <c r="D1779" s="15">
        <v>28105</v>
      </c>
      <c r="E1779" s="15" t="s">
        <v>384</v>
      </c>
      <c r="F1779" s="15">
        <v>273872</v>
      </c>
      <c r="G1779" s="15" t="s">
        <v>111</v>
      </c>
      <c r="H1779" s="15">
        <v>17604.38</v>
      </c>
      <c r="I1779" s="30">
        <v>665.55</v>
      </c>
      <c r="J1779" s="30">
        <v>73.95</v>
      </c>
      <c r="K1779" s="15">
        <v>0.42</v>
      </c>
      <c r="L1779" s="15">
        <v>5</v>
      </c>
      <c r="M1779" s="15" t="str">
        <f t="shared" si="54"/>
        <v>villarreal gatica roberto</v>
      </c>
      <c r="N1779" s="15" t="str">
        <f t="shared" si="55"/>
        <v>28105VILLARREAL GATICA ROBERTO</v>
      </c>
    </row>
    <row r="1780" spans="1:14" x14ac:dyDescent="0.2">
      <c r="A1780" s="15">
        <v>30</v>
      </c>
      <c r="B1780" s="15" t="s">
        <v>329</v>
      </c>
      <c r="C1780" s="15">
        <v>5008</v>
      </c>
      <c r="D1780" s="15">
        <v>28126</v>
      </c>
      <c r="E1780" s="15" t="s">
        <v>386</v>
      </c>
      <c r="F1780" s="15">
        <v>275282</v>
      </c>
      <c r="G1780" s="15" t="s">
        <v>111</v>
      </c>
      <c r="H1780" s="15">
        <v>24274.53</v>
      </c>
      <c r="I1780" s="30">
        <v>665.55</v>
      </c>
      <c r="J1780" s="30">
        <v>73.95</v>
      </c>
      <c r="K1780" s="15">
        <v>0.3</v>
      </c>
      <c r="L1780" s="15">
        <v>5</v>
      </c>
      <c r="M1780" s="15" t="str">
        <f t="shared" si="54"/>
        <v>dilop distribuciones s.a. de</v>
      </c>
      <c r="N1780" s="15" t="str">
        <f t="shared" si="55"/>
        <v>28126DILOP DISTRIBUCIONES S.A. DE</v>
      </c>
    </row>
    <row r="1781" spans="1:14" x14ac:dyDescent="0.2">
      <c r="A1781" s="15">
        <v>30</v>
      </c>
      <c r="B1781" s="15" t="s">
        <v>329</v>
      </c>
      <c r="C1781" s="15">
        <v>5008</v>
      </c>
      <c r="D1781" s="15">
        <v>28200</v>
      </c>
      <c r="E1781" s="15" t="s">
        <v>387</v>
      </c>
      <c r="F1781" s="15">
        <v>274043</v>
      </c>
      <c r="G1781" s="15" t="s">
        <v>111</v>
      </c>
      <c r="H1781" s="15">
        <v>21989.41</v>
      </c>
      <c r="I1781" s="30">
        <v>665.55</v>
      </c>
      <c r="J1781" s="30">
        <v>73.95</v>
      </c>
      <c r="K1781" s="15">
        <v>0.34</v>
      </c>
      <c r="L1781" s="15">
        <v>5</v>
      </c>
      <c r="M1781" s="15" t="str">
        <f t="shared" si="54"/>
        <v>abarrotes s.a. de c.v.</v>
      </c>
      <c r="N1781" s="15" t="str">
        <f t="shared" si="55"/>
        <v>28200ABARROTES S.A. DE C.V.</v>
      </c>
    </row>
    <row r="1782" spans="1:14" x14ac:dyDescent="0.2">
      <c r="A1782" s="15">
        <v>30</v>
      </c>
      <c r="B1782" s="15" t="s">
        <v>329</v>
      </c>
      <c r="C1782" s="15">
        <v>5008</v>
      </c>
      <c r="D1782" s="15">
        <v>30261</v>
      </c>
      <c r="E1782" s="15" t="s">
        <v>394</v>
      </c>
      <c r="F1782" s="15">
        <v>276536</v>
      </c>
      <c r="G1782" s="15" t="s">
        <v>111</v>
      </c>
      <c r="H1782" s="15">
        <v>15317.26</v>
      </c>
      <c r="I1782" s="30">
        <v>665.55</v>
      </c>
      <c r="J1782" s="30">
        <v>204.45</v>
      </c>
      <c r="K1782" s="15">
        <v>1.33</v>
      </c>
      <c r="L1782" s="15">
        <v>5</v>
      </c>
      <c r="M1782" s="15" t="str">
        <f t="shared" si="54"/>
        <v>almacenes poza rica s.a.de c.v</v>
      </c>
      <c r="N1782" s="15" t="str">
        <f t="shared" si="55"/>
        <v>30261ALMACENES POZA RICA S.A.DE C.V</v>
      </c>
    </row>
    <row r="1783" spans="1:14" x14ac:dyDescent="0.2">
      <c r="A1783" s="15">
        <v>30</v>
      </c>
      <c r="B1783" s="15" t="s">
        <v>329</v>
      </c>
      <c r="C1783" s="15">
        <v>5008</v>
      </c>
      <c r="D1783" s="15">
        <v>34124</v>
      </c>
      <c r="E1783" s="15" t="s">
        <v>398</v>
      </c>
      <c r="F1783" s="15">
        <v>276681</v>
      </c>
      <c r="G1783" s="15" t="s">
        <v>111</v>
      </c>
      <c r="H1783" s="15">
        <v>35769.46</v>
      </c>
      <c r="I1783" s="30">
        <v>665.55</v>
      </c>
      <c r="J1783" s="30">
        <v>73.95</v>
      </c>
      <c r="K1783" s="15">
        <v>0.21</v>
      </c>
      <c r="L1783" s="15">
        <v>5</v>
      </c>
      <c r="M1783" s="15" t="str">
        <f t="shared" si="54"/>
        <v>organizacion sahuayo sa de cv</v>
      </c>
      <c r="N1783" s="15" t="str">
        <f t="shared" si="55"/>
        <v>34124ORGANIZACION SAHUAYO SA DE CV</v>
      </c>
    </row>
    <row r="1784" spans="1:14" x14ac:dyDescent="0.2">
      <c r="A1784" s="15">
        <v>30</v>
      </c>
      <c r="B1784" s="15" t="s">
        <v>329</v>
      </c>
      <c r="C1784" s="15">
        <v>5008</v>
      </c>
      <c r="D1784" s="15">
        <v>35600</v>
      </c>
      <c r="E1784" s="15" t="s">
        <v>404</v>
      </c>
      <c r="F1784" s="15">
        <v>276240</v>
      </c>
      <c r="G1784" s="15" t="s">
        <v>111</v>
      </c>
      <c r="H1784" s="15">
        <v>47200.88</v>
      </c>
      <c r="I1784" s="30">
        <v>665.55</v>
      </c>
      <c r="J1784" s="30">
        <v>73.95</v>
      </c>
      <c r="K1784" s="15">
        <v>0.16</v>
      </c>
      <c r="L1784" s="15">
        <v>5</v>
      </c>
      <c r="M1784" s="15" t="str">
        <f t="shared" si="54"/>
        <v>abarrotera del duero s.a. de</v>
      </c>
      <c r="N1784" s="15" t="str">
        <f t="shared" si="55"/>
        <v>35600ABARROTERA DEL DUERO S.A. DE</v>
      </c>
    </row>
    <row r="1785" spans="1:14" x14ac:dyDescent="0.2">
      <c r="A1785" s="15">
        <v>30</v>
      </c>
      <c r="B1785" s="15" t="s">
        <v>329</v>
      </c>
      <c r="C1785" s="15">
        <v>5008</v>
      </c>
      <c r="D1785" s="15">
        <v>388809</v>
      </c>
      <c r="E1785" s="15" t="s">
        <v>412</v>
      </c>
      <c r="F1785" s="15">
        <v>277854</v>
      </c>
      <c r="G1785" s="15" t="s">
        <v>105</v>
      </c>
      <c r="H1785" s="15">
        <v>11463.52</v>
      </c>
      <c r="I1785" s="30">
        <v>669.6</v>
      </c>
      <c r="J1785" s="30">
        <v>225.59</v>
      </c>
      <c r="K1785" s="15">
        <v>1.97</v>
      </c>
      <c r="L1785" s="15">
        <v>2</v>
      </c>
      <c r="M1785" s="15" t="str">
        <f t="shared" si="54"/>
        <v>carrefour hermosillo</v>
      </c>
      <c r="N1785" s="15" t="str">
        <f t="shared" si="55"/>
        <v>388809CARREFOUR HERMOSILLO</v>
      </c>
    </row>
    <row r="1786" spans="1:14" x14ac:dyDescent="0.2">
      <c r="A1786" s="15">
        <v>30</v>
      </c>
      <c r="B1786" s="15" t="s">
        <v>329</v>
      </c>
      <c r="C1786" s="15">
        <v>5008</v>
      </c>
      <c r="D1786" s="15">
        <v>393000</v>
      </c>
      <c r="E1786" s="15" t="s">
        <v>414</v>
      </c>
      <c r="F1786" s="15">
        <v>275157</v>
      </c>
      <c r="G1786" s="15" t="s">
        <v>111</v>
      </c>
      <c r="H1786" s="15">
        <v>10882.7</v>
      </c>
      <c r="I1786" s="30">
        <v>675.12</v>
      </c>
      <c r="J1786" s="30">
        <v>168.78</v>
      </c>
      <c r="K1786" s="15">
        <v>1.55</v>
      </c>
      <c r="L1786" s="15">
        <v>5</v>
      </c>
      <c r="M1786" s="15" t="str">
        <f t="shared" si="54"/>
        <v>comercial mexicana s.a.de c.v.</v>
      </c>
      <c r="N1786" s="15" t="str">
        <f t="shared" si="55"/>
        <v>393000COMERCIAL MEXICANA S.A.DE C.V.</v>
      </c>
    </row>
    <row r="1787" spans="1:14" x14ac:dyDescent="0.2">
      <c r="A1787" s="15">
        <v>30</v>
      </c>
      <c r="B1787" s="15" t="s">
        <v>329</v>
      </c>
      <c r="C1787" s="15">
        <v>5008</v>
      </c>
      <c r="D1787" s="15">
        <v>393000</v>
      </c>
      <c r="E1787" s="15" t="s">
        <v>414</v>
      </c>
      <c r="F1787" s="15">
        <v>276309</v>
      </c>
      <c r="G1787" s="15" t="s">
        <v>111</v>
      </c>
      <c r="H1787" s="15">
        <v>12037.34</v>
      </c>
      <c r="I1787" s="30">
        <v>675.12</v>
      </c>
      <c r="J1787" s="30">
        <v>168.78</v>
      </c>
      <c r="K1787" s="15">
        <v>1.4</v>
      </c>
      <c r="L1787" s="15">
        <v>5</v>
      </c>
      <c r="M1787" s="15" t="str">
        <f t="shared" si="54"/>
        <v>comercial mexicana s.a.de c.v.</v>
      </c>
      <c r="N1787" s="15" t="str">
        <f t="shared" si="55"/>
        <v>393000COMERCIAL MEXICANA S.A.DE C.V.</v>
      </c>
    </row>
    <row r="1788" spans="1:14" x14ac:dyDescent="0.2">
      <c r="A1788" s="15">
        <v>30</v>
      </c>
      <c r="B1788" s="15" t="s">
        <v>329</v>
      </c>
      <c r="C1788" s="15">
        <v>5008</v>
      </c>
      <c r="D1788" s="15">
        <v>388806</v>
      </c>
      <c r="E1788" s="15" t="s">
        <v>411</v>
      </c>
      <c r="F1788" s="15">
        <v>274391</v>
      </c>
      <c r="G1788" s="15" t="s">
        <v>410</v>
      </c>
      <c r="H1788" s="15">
        <v>17461.169999999998</v>
      </c>
      <c r="I1788" s="30">
        <v>689.35</v>
      </c>
      <c r="J1788" s="30">
        <v>232.24</v>
      </c>
      <c r="K1788" s="15">
        <v>1.33</v>
      </c>
      <c r="L1788" s="15">
        <v>2</v>
      </c>
      <c r="M1788" s="15" t="str">
        <f t="shared" si="54"/>
        <v>carrefour plaza lomas</v>
      </c>
      <c r="N1788" s="15" t="str">
        <f t="shared" si="55"/>
        <v>388806CARREFOUR PLAZA LOMAS</v>
      </c>
    </row>
    <row r="1789" spans="1:14" x14ac:dyDescent="0.2">
      <c r="A1789" s="15">
        <v>30</v>
      </c>
      <c r="B1789" s="15" t="s">
        <v>329</v>
      </c>
      <c r="C1789" s="15">
        <v>5008</v>
      </c>
      <c r="D1789" s="15">
        <v>392016</v>
      </c>
      <c r="E1789" s="15" t="s">
        <v>452</v>
      </c>
      <c r="F1789" s="15">
        <v>275224</v>
      </c>
      <c r="G1789" s="15" t="s">
        <v>333</v>
      </c>
      <c r="H1789" s="15">
        <v>3593.6</v>
      </c>
      <c r="I1789" s="30">
        <v>700.49</v>
      </c>
      <c r="J1789" s="30">
        <v>149.1</v>
      </c>
      <c r="K1789" s="15">
        <v>4.1500000000000004</v>
      </c>
      <c r="L1789" s="15">
        <v>3</v>
      </c>
      <c r="M1789" s="15" t="str">
        <f t="shared" si="54"/>
        <v>comexa suc mixcoac</v>
      </c>
      <c r="N1789" s="15" t="str">
        <f t="shared" si="55"/>
        <v>392016COMEXA SUC MIXCOAC</v>
      </c>
    </row>
    <row r="1790" spans="1:14" x14ac:dyDescent="0.2">
      <c r="A1790" s="15">
        <v>30</v>
      </c>
      <c r="B1790" s="15" t="s">
        <v>329</v>
      </c>
      <c r="C1790" s="15">
        <v>5008</v>
      </c>
      <c r="D1790" s="15">
        <v>392132</v>
      </c>
      <c r="E1790" s="15" t="s">
        <v>455</v>
      </c>
      <c r="F1790" s="15">
        <v>274424</v>
      </c>
      <c r="G1790" s="15" t="s">
        <v>333</v>
      </c>
      <c r="H1790" s="15">
        <v>2858.19</v>
      </c>
      <c r="I1790" s="30">
        <v>700.49</v>
      </c>
      <c r="J1790" s="30">
        <v>149.1</v>
      </c>
      <c r="K1790" s="15">
        <v>5.22</v>
      </c>
      <c r="L1790" s="15">
        <v>3</v>
      </c>
      <c r="M1790" s="15" t="str">
        <f t="shared" si="54"/>
        <v>comercial mexicana mega mercad</v>
      </c>
      <c r="N1790" s="15" t="str">
        <f t="shared" si="55"/>
        <v>392132COMERCIAL MEXICANA MEGA MERCAD</v>
      </c>
    </row>
    <row r="1791" spans="1:14" x14ac:dyDescent="0.2">
      <c r="A1791" s="15">
        <v>30</v>
      </c>
      <c r="B1791" s="15" t="s">
        <v>329</v>
      </c>
      <c r="C1791" s="15">
        <v>5008</v>
      </c>
      <c r="D1791" s="15">
        <v>390000</v>
      </c>
      <c r="E1791" s="15" t="s">
        <v>414</v>
      </c>
      <c r="F1791" s="15">
        <v>274598</v>
      </c>
      <c r="G1791" s="15" t="s">
        <v>339</v>
      </c>
      <c r="H1791" s="15">
        <v>20169.21</v>
      </c>
      <c r="I1791" s="30">
        <v>700.5</v>
      </c>
      <c r="J1791" s="30">
        <v>123.62</v>
      </c>
      <c r="K1791" s="15">
        <v>0.61</v>
      </c>
      <c r="L1791" s="15">
        <v>3</v>
      </c>
      <c r="M1791" s="15" t="str">
        <f t="shared" si="54"/>
        <v>comercial mexicana s.a.de c.v.</v>
      </c>
      <c r="N1791" s="15" t="str">
        <f t="shared" si="55"/>
        <v>390000COMERCIAL MEXICANA S.A.DE C.V.</v>
      </c>
    </row>
    <row r="1792" spans="1:14" x14ac:dyDescent="0.2">
      <c r="A1792" s="15">
        <v>30</v>
      </c>
      <c r="B1792" s="15" t="s">
        <v>329</v>
      </c>
      <c r="C1792" s="15">
        <v>5008</v>
      </c>
      <c r="D1792" s="15">
        <v>390000</v>
      </c>
      <c r="E1792" s="15" t="s">
        <v>414</v>
      </c>
      <c r="F1792" s="15">
        <v>274874</v>
      </c>
      <c r="G1792" s="15" t="s">
        <v>333</v>
      </c>
      <c r="H1792" s="15">
        <v>2189.15</v>
      </c>
      <c r="I1792" s="30">
        <v>700.5</v>
      </c>
      <c r="J1792" s="30">
        <v>123.62</v>
      </c>
      <c r="K1792" s="15">
        <v>5.65</v>
      </c>
      <c r="L1792" s="15">
        <v>3</v>
      </c>
      <c r="M1792" s="15" t="str">
        <f t="shared" si="54"/>
        <v>comercial mexicana s.a.de c.v.</v>
      </c>
      <c r="N1792" s="15" t="str">
        <f t="shared" si="55"/>
        <v>390000COMERCIAL MEXICANA S.A.DE C.V.</v>
      </c>
    </row>
    <row r="1793" spans="1:14" x14ac:dyDescent="0.2">
      <c r="A1793" s="15">
        <v>30</v>
      </c>
      <c r="B1793" s="15" t="s">
        <v>329</v>
      </c>
      <c r="C1793" s="15">
        <v>5008</v>
      </c>
      <c r="D1793" s="15">
        <v>390000</v>
      </c>
      <c r="E1793" s="15" t="s">
        <v>414</v>
      </c>
      <c r="F1793" s="15">
        <v>274886</v>
      </c>
      <c r="G1793" s="15" t="s">
        <v>333</v>
      </c>
      <c r="H1793" s="15">
        <v>2189.15</v>
      </c>
      <c r="I1793" s="30">
        <v>700.5</v>
      </c>
      <c r="J1793" s="30">
        <v>123.62</v>
      </c>
      <c r="K1793" s="15">
        <v>5.65</v>
      </c>
      <c r="L1793" s="15">
        <v>3</v>
      </c>
      <c r="M1793" s="15" t="str">
        <f t="shared" si="54"/>
        <v>comercial mexicana s.a.de c.v.</v>
      </c>
      <c r="N1793" s="15" t="str">
        <f t="shared" si="55"/>
        <v>390000COMERCIAL MEXICANA S.A.DE C.V.</v>
      </c>
    </row>
    <row r="1794" spans="1:14" x14ac:dyDescent="0.2">
      <c r="A1794" s="15">
        <v>30</v>
      </c>
      <c r="B1794" s="15" t="s">
        <v>329</v>
      </c>
      <c r="C1794" s="15">
        <v>5008</v>
      </c>
      <c r="D1794" s="15">
        <v>390000</v>
      </c>
      <c r="E1794" s="15" t="s">
        <v>414</v>
      </c>
      <c r="F1794" s="15">
        <v>274932</v>
      </c>
      <c r="G1794" s="15" t="s">
        <v>333</v>
      </c>
      <c r="H1794" s="15">
        <v>2189.15</v>
      </c>
      <c r="I1794" s="30">
        <v>700.5</v>
      </c>
      <c r="J1794" s="30">
        <v>123.62</v>
      </c>
      <c r="K1794" s="15">
        <v>5.65</v>
      </c>
      <c r="L1794" s="15">
        <v>3</v>
      </c>
      <c r="M1794" s="15" t="str">
        <f t="shared" si="54"/>
        <v>comercial mexicana s.a.de c.v.</v>
      </c>
      <c r="N1794" s="15" t="str">
        <f t="shared" si="55"/>
        <v>390000COMERCIAL MEXICANA S.A.DE C.V.</v>
      </c>
    </row>
    <row r="1795" spans="1:14" x14ac:dyDescent="0.2">
      <c r="A1795" s="15">
        <v>30</v>
      </c>
      <c r="B1795" s="15" t="s">
        <v>329</v>
      </c>
      <c r="C1795" s="15">
        <v>5008</v>
      </c>
      <c r="D1795" s="15">
        <v>390000</v>
      </c>
      <c r="E1795" s="15" t="s">
        <v>414</v>
      </c>
      <c r="F1795" s="15">
        <v>275006</v>
      </c>
      <c r="G1795" s="15" t="s">
        <v>333</v>
      </c>
      <c r="H1795" s="15">
        <v>2189.15</v>
      </c>
      <c r="I1795" s="30">
        <v>700.5</v>
      </c>
      <c r="J1795" s="30">
        <v>123.62</v>
      </c>
      <c r="K1795" s="15">
        <v>5.65</v>
      </c>
      <c r="L1795" s="15">
        <v>3</v>
      </c>
      <c r="M1795" s="15" t="str">
        <f t="shared" si="54"/>
        <v>comercial mexicana s.a.de c.v.</v>
      </c>
      <c r="N1795" s="15" t="str">
        <f t="shared" si="55"/>
        <v>390000COMERCIAL MEXICANA S.A.DE C.V.</v>
      </c>
    </row>
    <row r="1796" spans="1:14" x14ac:dyDescent="0.2">
      <c r="A1796" s="15">
        <v>30</v>
      </c>
      <c r="B1796" s="15" t="s">
        <v>329</v>
      </c>
      <c r="C1796" s="15">
        <v>5008</v>
      </c>
      <c r="D1796" s="15">
        <v>390000</v>
      </c>
      <c r="E1796" s="15" t="s">
        <v>414</v>
      </c>
      <c r="F1796" s="15">
        <v>275008</v>
      </c>
      <c r="G1796" s="15" t="s">
        <v>333</v>
      </c>
      <c r="H1796" s="15">
        <v>2189.15</v>
      </c>
      <c r="I1796" s="30">
        <v>700.5</v>
      </c>
      <c r="J1796" s="30">
        <v>123.62</v>
      </c>
      <c r="K1796" s="15">
        <v>5.65</v>
      </c>
      <c r="L1796" s="15">
        <v>3</v>
      </c>
      <c r="M1796" s="15" t="str">
        <f t="shared" si="54"/>
        <v>comercial mexicana s.a.de c.v.</v>
      </c>
      <c r="N1796" s="15" t="str">
        <f t="shared" si="55"/>
        <v>390000COMERCIAL MEXICANA S.A.DE C.V.</v>
      </c>
    </row>
    <row r="1797" spans="1:14" x14ac:dyDescent="0.2">
      <c r="A1797" s="15">
        <v>30</v>
      </c>
      <c r="B1797" s="15" t="s">
        <v>329</v>
      </c>
      <c r="C1797" s="15">
        <v>5008</v>
      </c>
      <c r="D1797" s="15">
        <v>390000</v>
      </c>
      <c r="E1797" s="15" t="s">
        <v>414</v>
      </c>
      <c r="F1797" s="15">
        <v>275020</v>
      </c>
      <c r="G1797" s="15" t="s">
        <v>333</v>
      </c>
      <c r="H1797" s="15">
        <v>2189.15</v>
      </c>
      <c r="I1797" s="30">
        <v>700.5</v>
      </c>
      <c r="J1797" s="30">
        <v>123.62</v>
      </c>
      <c r="K1797" s="15">
        <v>5.65</v>
      </c>
      <c r="L1797" s="15">
        <v>3</v>
      </c>
      <c r="M1797" s="15" t="str">
        <f t="shared" si="54"/>
        <v>comercial mexicana s.a.de c.v.</v>
      </c>
      <c r="N1797" s="15" t="str">
        <f t="shared" si="55"/>
        <v>390000COMERCIAL MEXICANA S.A.DE C.V.</v>
      </c>
    </row>
    <row r="1798" spans="1:14" x14ac:dyDescent="0.2">
      <c r="A1798" s="15">
        <v>30</v>
      </c>
      <c r="B1798" s="15" t="s">
        <v>329</v>
      </c>
      <c r="C1798" s="15">
        <v>5008</v>
      </c>
      <c r="D1798" s="15">
        <v>390000</v>
      </c>
      <c r="E1798" s="15" t="s">
        <v>414</v>
      </c>
      <c r="F1798" s="15">
        <v>275021</v>
      </c>
      <c r="G1798" s="15" t="s">
        <v>333</v>
      </c>
      <c r="H1798" s="15">
        <v>2189.15</v>
      </c>
      <c r="I1798" s="30">
        <v>700.5</v>
      </c>
      <c r="J1798" s="30">
        <v>123.62</v>
      </c>
      <c r="K1798" s="15">
        <v>5.65</v>
      </c>
      <c r="L1798" s="15">
        <v>3</v>
      </c>
      <c r="M1798" s="15" t="str">
        <f t="shared" si="54"/>
        <v>comercial mexicana s.a.de c.v.</v>
      </c>
      <c r="N1798" s="15" t="str">
        <f t="shared" si="55"/>
        <v>390000COMERCIAL MEXICANA S.A.DE C.V.</v>
      </c>
    </row>
    <row r="1799" spans="1:14" x14ac:dyDescent="0.2">
      <c r="A1799" s="15">
        <v>30</v>
      </c>
      <c r="B1799" s="15" t="s">
        <v>329</v>
      </c>
      <c r="C1799" s="15">
        <v>5008</v>
      </c>
      <c r="D1799" s="15">
        <v>390000</v>
      </c>
      <c r="E1799" s="15" t="s">
        <v>414</v>
      </c>
      <c r="F1799" s="15">
        <v>275040</v>
      </c>
      <c r="G1799" s="15" t="s">
        <v>333</v>
      </c>
      <c r="H1799" s="15">
        <v>2189.15</v>
      </c>
      <c r="I1799" s="30">
        <v>700.5</v>
      </c>
      <c r="J1799" s="30">
        <v>123.62</v>
      </c>
      <c r="K1799" s="15">
        <v>5.65</v>
      </c>
      <c r="L1799" s="15">
        <v>3</v>
      </c>
      <c r="M1799" s="15" t="str">
        <f t="shared" si="54"/>
        <v>comercial mexicana s.a.de c.v.</v>
      </c>
      <c r="N1799" s="15" t="str">
        <f t="shared" si="55"/>
        <v>390000COMERCIAL MEXICANA S.A.DE C.V.</v>
      </c>
    </row>
    <row r="1800" spans="1:14" x14ac:dyDescent="0.2">
      <c r="A1800" s="15">
        <v>30</v>
      </c>
      <c r="B1800" s="15" t="s">
        <v>329</v>
      </c>
      <c r="C1800" s="15">
        <v>5008</v>
      </c>
      <c r="D1800" s="15">
        <v>390000</v>
      </c>
      <c r="E1800" s="15" t="s">
        <v>414</v>
      </c>
      <c r="F1800" s="15">
        <v>275060</v>
      </c>
      <c r="G1800" s="15" t="s">
        <v>333</v>
      </c>
      <c r="H1800" s="15">
        <v>2189.15</v>
      </c>
      <c r="I1800" s="30">
        <v>700.5</v>
      </c>
      <c r="J1800" s="30">
        <v>123.62</v>
      </c>
      <c r="K1800" s="15">
        <v>5.65</v>
      </c>
      <c r="L1800" s="15">
        <v>3</v>
      </c>
      <c r="M1800" s="15" t="str">
        <f t="shared" si="54"/>
        <v>comercial mexicana s.a.de c.v.</v>
      </c>
      <c r="N1800" s="15" t="str">
        <f t="shared" si="55"/>
        <v>390000COMERCIAL MEXICANA S.A.DE C.V.</v>
      </c>
    </row>
    <row r="1801" spans="1:14" x14ac:dyDescent="0.2">
      <c r="A1801" s="15">
        <v>30</v>
      </c>
      <c r="B1801" s="15" t="s">
        <v>329</v>
      </c>
      <c r="C1801" s="15">
        <v>5008</v>
      </c>
      <c r="D1801" s="15">
        <v>390000</v>
      </c>
      <c r="E1801" s="15" t="s">
        <v>414</v>
      </c>
      <c r="F1801" s="15">
        <v>275135</v>
      </c>
      <c r="G1801" s="15" t="s">
        <v>333</v>
      </c>
      <c r="H1801" s="15">
        <v>2189.15</v>
      </c>
      <c r="I1801" s="30">
        <v>700.5</v>
      </c>
      <c r="J1801" s="30">
        <v>123.62</v>
      </c>
      <c r="K1801" s="15">
        <v>5.65</v>
      </c>
      <c r="L1801" s="15">
        <v>3</v>
      </c>
      <c r="M1801" s="15" t="str">
        <f t="shared" si="54"/>
        <v>comercial mexicana s.a.de c.v.</v>
      </c>
      <c r="N1801" s="15" t="str">
        <f t="shared" si="55"/>
        <v>390000COMERCIAL MEXICANA S.A.DE C.V.</v>
      </c>
    </row>
    <row r="1802" spans="1:14" x14ac:dyDescent="0.2">
      <c r="A1802" s="15">
        <v>30</v>
      </c>
      <c r="B1802" s="15" t="s">
        <v>329</v>
      </c>
      <c r="C1802" s="15">
        <v>5008</v>
      </c>
      <c r="D1802" s="15">
        <v>388806</v>
      </c>
      <c r="E1802" s="15" t="s">
        <v>411</v>
      </c>
      <c r="F1802" s="15">
        <v>274391</v>
      </c>
      <c r="G1802" s="15" t="s">
        <v>331</v>
      </c>
      <c r="H1802" s="15">
        <v>17461.169999999998</v>
      </c>
      <c r="I1802" s="30">
        <v>703.71</v>
      </c>
      <c r="J1802" s="30">
        <v>237.08</v>
      </c>
      <c r="K1802" s="15">
        <v>1.36</v>
      </c>
      <c r="L1802" s="15">
        <v>4</v>
      </c>
      <c r="M1802" s="15" t="str">
        <f t="shared" ref="M1802:M1865" si="56">LOWER(E1802)</f>
        <v>carrefour plaza lomas</v>
      </c>
      <c r="N1802" s="15" t="str">
        <f t="shared" ref="N1802:N1865" si="57">_xlfn.CONCAT(D1802, E1802)</f>
        <v>388806CARREFOUR PLAZA LOMAS</v>
      </c>
    </row>
    <row r="1803" spans="1:14" x14ac:dyDescent="0.2">
      <c r="A1803" s="15">
        <v>30</v>
      </c>
      <c r="B1803" s="15" t="s">
        <v>329</v>
      </c>
      <c r="C1803" s="15">
        <v>5008</v>
      </c>
      <c r="D1803" s="15">
        <v>500000</v>
      </c>
      <c r="E1803" s="15" t="s">
        <v>467</v>
      </c>
      <c r="F1803" s="15">
        <v>274006</v>
      </c>
      <c r="G1803" s="15" t="s">
        <v>332</v>
      </c>
      <c r="H1803" s="15">
        <v>18466.98</v>
      </c>
      <c r="I1803" s="30">
        <v>703.72</v>
      </c>
      <c r="J1803" s="30">
        <v>124.19</v>
      </c>
      <c r="K1803" s="15">
        <v>0.67</v>
      </c>
      <c r="L1803" s="15">
        <v>4</v>
      </c>
      <c r="M1803" s="15" t="str">
        <f t="shared" si="56"/>
        <v>tiendas chedraui s.a. de c.v.</v>
      </c>
      <c r="N1803" s="15" t="str">
        <f t="shared" si="57"/>
        <v>500000TIENDAS CHEDRAUI S.A. DE C.V.</v>
      </c>
    </row>
    <row r="1804" spans="1:14" x14ac:dyDescent="0.2">
      <c r="A1804" s="15">
        <v>30</v>
      </c>
      <c r="B1804" s="15" t="s">
        <v>329</v>
      </c>
      <c r="C1804" s="15">
        <v>5008</v>
      </c>
      <c r="D1804" s="15">
        <v>500000</v>
      </c>
      <c r="E1804" s="15" t="s">
        <v>467</v>
      </c>
      <c r="F1804" s="15">
        <v>274167</v>
      </c>
      <c r="G1804" s="15" t="s">
        <v>331</v>
      </c>
      <c r="H1804" s="15">
        <v>2855.06</v>
      </c>
      <c r="I1804" s="30">
        <v>703.72</v>
      </c>
      <c r="J1804" s="30">
        <v>124.19</v>
      </c>
      <c r="K1804" s="15">
        <v>4.3499999999999996</v>
      </c>
      <c r="L1804" s="15">
        <v>4</v>
      </c>
      <c r="M1804" s="15" t="str">
        <f t="shared" si="56"/>
        <v>tiendas chedraui s.a. de c.v.</v>
      </c>
      <c r="N1804" s="15" t="str">
        <f t="shared" si="57"/>
        <v>500000TIENDAS CHEDRAUI S.A. DE C.V.</v>
      </c>
    </row>
    <row r="1805" spans="1:14" x14ac:dyDescent="0.2">
      <c r="A1805" s="15">
        <v>30</v>
      </c>
      <c r="B1805" s="15" t="s">
        <v>329</v>
      </c>
      <c r="C1805" s="15">
        <v>5008</v>
      </c>
      <c r="D1805" s="15">
        <v>500000</v>
      </c>
      <c r="E1805" s="15" t="s">
        <v>467</v>
      </c>
      <c r="F1805" s="15">
        <v>274815</v>
      </c>
      <c r="G1805" s="15" t="s">
        <v>331</v>
      </c>
      <c r="H1805" s="15">
        <v>10111.459999999999</v>
      </c>
      <c r="I1805" s="30">
        <v>703.72</v>
      </c>
      <c r="J1805" s="30">
        <v>124.19</v>
      </c>
      <c r="K1805" s="15">
        <v>1.23</v>
      </c>
      <c r="L1805" s="15">
        <v>4</v>
      </c>
      <c r="M1805" s="15" t="str">
        <f t="shared" si="56"/>
        <v>tiendas chedraui s.a. de c.v.</v>
      </c>
      <c r="N1805" s="15" t="str">
        <f t="shared" si="57"/>
        <v>500000TIENDAS CHEDRAUI S.A. DE C.V.</v>
      </c>
    </row>
    <row r="1806" spans="1:14" x14ac:dyDescent="0.2">
      <c r="A1806" s="15">
        <v>30</v>
      </c>
      <c r="B1806" s="15" t="s">
        <v>329</v>
      </c>
      <c r="C1806" s="15">
        <v>5008</v>
      </c>
      <c r="D1806" s="15">
        <v>500000</v>
      </c>
      <c r="E1806" s="15" t="s">
        <v>467</v>
      </c>
      <c r="F1806" s="15">
        <v>275189</v>
      </c>
      <c r="G1806" s="15" t="s">
        <v>331</v>
      </c>
      <c r="H1806" s="15">
        <v>15055.42</v>
      </c>
      <c r="I1806" s="30">
        <v>703.72</v>
      </c>
      <c r="J1806" s="30">
        <v>124.19</v>
      </c>
      <c r="K1806" s="15">
        <v>0.82</v>
      </c>
      <c r="L1806" s="15">
        <v>4</v>
      </c>
      <c r="M1806" s="15" t="str">
        <f t="shared" si="56"/>
        <v>tiendas chedraui s.a. de c.v.</v>
      </c>
      <c r="N1806" s="15" t="str">
        <f t="shared" si="57"/>
        <v>500000TIENDAS CHEDRAUI S.A. DE C.V.</v>
      </c>
    </row>
    <row r="1807" spans="1:14" x14ac:dyDescent="0.2">
      <c r="A1807" s="15">
        <v>30</v>
      </c>
      <c r="B1807" s="15" t="s">
        <v>329</v>
      </c>
      <c r="C1807" s="15">
        <v>5008</v>
      </c>
      <c r="D1807" s="15">
        <v>501000</v>
      </c>
      <c r="E1807" s="15" t="s">
        <v>472</v>
      </c>
      <c r="F1807" s="15">
        <v>275328</v>
      </c>
      <c r="G1807" s="15" t="s">
        <v>105</v>
      </c>
      <c r="H1807" s="15">
        <v>825.79</v>
      </c>
      <c r="I1807" s="30">
        <v>718.08</v>
      </c>
      <c r="J1807" s="30">
        <v>126.72</v>
      </c>
      <c r="K1807" s="15">
        <v>15.35</v>
      </c>
      <c r="L1807" s="15">
        <v>2</v>
      </c>
      <c r="M1807" s="15" t="str">
        <f t="shared" si="56"/>
        <v>centros comerciales soriana</v>
      </c>
      <c r="N1807" s="15" t="str">
        <f t="shared" si="57"/>
        <v>501000CENTROS COMERCIALES SORIANA</v>
      </c>
    </row>
    <row r="1808" spans="1:14" x14ac:dyDescent="0.2">
      <c r="A1808" s="15">
        <v>30</v>
      </c>
      <c r="B1808" s="15" t="s">
        <v>329</v>
      </c>
      <c r="C1808" s="15">
        <v>5008</v>
      </c>
      <c r="D1808" s="15">
        <v>501000</v>
      </c>
      <c r="E1808" s="15" t="s">
        <v>472</v>
      </c>
      <c r="F1808" s="15">
        <v>275329</v>
      </c>
      <c r="G1808" s="15" t="s">
        <v>105</v>
      </c>
      <c r="H1808" s="15">
        <v>825.79</v>
      </c>
      <c r="I1808" s="30">
        <v>718.08</v>
      </c>
      <c r="J1808" s="30">
        <v>126.72</v>
      </c>
      <c r="K1808" s="15">
        <v>15.35</v>
      </c>
      <c r="L1808" s="15">
        <v>2</v>
      </c>
      <c r="M1808" s="15" t="str">
        <f t="shared" si="56"/>
        <v>centros comerciales soriana</v>
      </c>
      <c r="N1808" s="15" t="str">
        <f t="shared" si="57"/>
        <v>501000CENTROS COMERCIALES SORIANA</v>
      </c>
    </row>
    <row r="1809" spans="1:14" x14ac:dyDescent="0.2">
      <c r="A1809" s="15">
        <v>30</v>
      </c>
      <c r="B1809" s="15" t="s">
        <v>329</v>
      </c>
      <c r="C1809" s="15">
        <v>5008</v>
      </c>
      <c r="D1809" s="15">
        <v>501000</v>
      </c>
      <c r="E1809" s="15" t="s">
        <v>472</v>
      </c>
      <c r="F1809" s="15">
        <v>275330</v>
      </c>
      <c r="G1809" s="15" t="s">
        <v>105</v>
      </c>
      <c r="H1809" s="15">
        <v>825.79</v>
      </c>
      <c r="I1809" s="30">
        <v>718.08</v>
      </c>
      <c r="J1809" s="30">
        <v>126.72</v>
      </c>
      <c r="K1809" s="15">
        <v>15.35</v>
      </c>
      <c r="L1809" s="15">
        <v>2</v>
      </c>
      <c r="M1809" s="15" t="str">
        <f t="shared" si="56"/>
        <v>centros comerciales soriana</v>
      </c>
      <c r="N1809" s="15" t="str">
        <f t="shared" si="57"/>
        <v>501000CENTROS COMERCIALES SORIANA</v>
      </c>
    </row>
    <row r="1810" spans="1:14" x14ac:dyDescent="0.2">
      <c r="A1810" s="15">
        <v>30</v>
      </c>
      <c r="B1810" s="15" t="s">
        <v>329</v>
      </c>
      <c r="C1810" s="15">
        <v>5008</v>
      </c>
      <c r="D1810" s="15">
        <v>501000</v>
      </c>
      <c r="E1810" s="15" t="s">
        <v>472</v>
      </c>
      <c r="F1810" s="15">
        <v>275331</v>
      </c>
      <c r="G1810" s="15" t="s">
        <v>105</v>
      </c>
      <c r="H1810" s="15">
        <v>825.79</v>
      </c>
      <c r="I1810" s="30">
        <v>718.08</v>
      </c>
      <c r="J1810" s="30">
        <v>126.72</v>
      </c>
      <c r="K1810" s="15">
        <v>15.35</v>
      </c>
      <c r="L1810" s="15">
        <v>2</v>
      </c>
      <c r="M1810" s="15" t="str">
        <f t="shared" si="56"/>
        <v>centros comerciales soriana</v>
      </c>
      <c r="N1810" s="15" t="str">
        <f t="shared" si="57"/>
        <v>501000CENTROS COMERCIALES SORIANA</v>
      </c>
    </row>
    <row r="1811" spans="1:14" x14ac:dyDescent="0.2">
      <c r="A1811" s="15">
        <v>30</v>
      </c>
      <c r="B1811" s="15" t="s">
        <v>329</v>
      </c>
      <c r="C1811" s="15">
        <v>5008</v>
      </c>
      <c r="D1811" s="15">
        <v>501000</v>
      </c>
      <c r="E1811" s="15" t="s">
        <v>472</v>
      </c>
      <c r="F1811" s="15">
        <v>275375</v>
      </c>
      <c r="G1811" s="15" t="s">
        <v>105</v>
      </c>
      <c r="H1811" s="15">
        <v>825.79</v>
      </c>
      <c r="I1811" s="30">
        <v>718.08</v>
      </c>
      <c r="J1811" s="30">
        <v>126.72</v>
      </c>
      <c r="K1811" s="15">
        <v>15.35</v>
      </c>
      <c r="L1811" s="15">
        <v>2</v>
      </c>
      <c r="M1811" s="15" t="str">
        <f t="shared" si="56"/>
        <v>centros comerciales soriana</v>
      </c>
      <c r="N1811" s="15" t="str">
        <f t="shared" si="57"/>
        <v>501000CENTROS COMERCIALES SORIANA</v>
      </c>
    </row>
    <row r="1812" spans="1:14" x14ac:dyDescent="0.2">
      <c r="A1812" s="15">
        <v>30</v>
      </c>
      <c r="B1812" s="15" t="s">
        <v>329</v>
      </c>
      <c r="C1812" s="15">
        <v>5008</v>
      </c>
      <c r="D1812" s="15">
        <v>501000</v>
      </c>
      <c r="E1812" s="15" t="s">
        <v>472</v>
      </c>
      <c r="F1812" s="15">
        <v>275586</v>
      </c>
      <c r="G1812" s="15" t="s">
        <v>105</v>
      </c>
      <c r="H1812" s="15">
        <v>825.79</v>
      </c>
      <c r="I1812" s="30">
        <v>718.08</v>
      </c>
      <c r="J1812" s="30">
        <v>126.72</v>
      </c>
      <c r="K1812" s="15">
        <v>15.35</v>
      </c>
      <c r="L1812" s="15">
        <v>2</v>
      </c>
      <c r="M1812" s="15" t="str">
        <f t="shared" si="56"/>
        <v>centros comerciales soriana</v>
      </c>
      <c r="N1812" s="15" t="str">
        <f t="shared" si="57"/>
        <v>501000CENTROS COMERCIALES SORIANA</v>
      </c>
    </row>
    <row r="1813" spans="1:14" x14ac:dyDescent="0.2">
      <c r="A1813" s="15">
        <v>30</v>
      </c>
      <c r="B1813" s="15" t="s">
        <v>329</v>
      </c>
      <c r="C1813" s="15">
        <v>5008</v>
      </c>
      <c r="D1813" s="15">
        <v>501000</v>
      </c>
      <c r="E1813" s="15" t="s">
        <v>472</v>
      </c>
      <c r="F1813" s="15">
        <v>275587</v>
      </c>
      <c r="G1813" s="15" t="s">
        <v>105</v>
      </c>
      <c r="H1813" s="15">
        <v>825.79</v>
      </c>
      <c r="I1813" s="30">
        <v>718.08</v>
      </c>
      <c r="J1813" s="30">
        <v>126.72</v>
      </c>
      <c r="K1813" s="15">
        <v>15.35</v>
      </c>
      <c r="L1813" s="15">
        <v>2</v>
      </c>
      <c r="M1813" s="15" t="str">
        <f t="shared" si="56"/>
        <v>centros comerciales soriana</v>
      </c>
      <c r="N1813" s="15" t="str">
        <f t="shared" si="57"/>
        <v>501000CENTROS COMERCIALES SORIANA</v>
      </c>
    </row>
    <row r="1814" spans="1:14" x14ac:dyDescent="0.2">
      <c r="A1814" s="15">
        <v>30</v>
      </c>
      <c r="B1814" s="15" t="s">
        <v>329</v>
      </c>
      <c r="C1814" s="15">
        <v>5008</v>
      </c>
      <c r="D1814" s="15">
        <v>501000</v>
      </c>
      <c r="E1814" s="15" t="s">
        <v>472</v>
      </c>
      <c r="F1814" s="15">
        <v>275590</v>
      </c>
      <c r="G1814" s="15" t="s">
        <v>105</v>
      </c>
      <c r="H1814" s="15">
        <v>825.79</v>
      </c>
      <c r="I1814" s="30">
        <v>718.08</v>
      </c>
      <c r="J1814" s="30">
        <v>126.72</v>
      </c>
      <c r="K1814" s="15">
        <v>15.35</v>
      </c>
      <c r="L1814" s="15">
        <v>2</v>
      </c>
      <c r="M1814" s="15" t="str">
        <f t="shared" si="56"/>
        <v>centros comerciales soriana</v>
      </c>
      <c r="N1814" s="15" t="str">
        <f t="shared" si="57"/>
        <v>501000CENTROS COMERCIALES SORIANA</v>
      </c>
    </row>
    <row r="1815" spans="1:14" x14ac:dyDescent="0.2">
      <c r="A1815" s="15">
        <v>30</v>
      </c>
      <c r="B1815" s="15" t="s">
        <v>329</v>
      </c>
      <c r="C1815" s="15">
        <v>5008</v>
      </c>
      <c r="D1815" s="15">
        <v>501000</v>
      </c>
      <c r="E1815" s="15" t="s">
        <v>472</v>
      </c>
      <c r="F1815" s="15">
        <v>275594</v>
      </c>
      <c r="G1815" s="15" t="s">
        <v>105</v>
      </c>
      <c r="H1815" s="15">
        <v>825.79</v>
      </c>
      <c r="I1815" s="30">
        <v>718.08</v>
      </c>
      <c r="J1815" s="30">
        <v>126.72</v>
      </c>
      <c r="K1815" s="15">
        <v>15.35</v>
      </c>
      <c r="L1815" s="15">
        <v>2</v>
      </c>
      <c r="M1815" s="15" t="str">
        <f t="shared" si="56"/>
        <v>centros comerciales soriana</v>
      </c>
      <c r="N1815" s="15" t="str">
        <f t="shared" si="57"/>
        <v>501000CENTROS COMERCIALES SORIANA</v>
      </c>
    </row>
    <row r="1816" spans="1:14" x14ac:dyDescent="0.2">
      <c r="A1816" s="15">
        <v>30</v>
      </c>
      <c r="B1816" s="15" t="s">
        <v>329</v>
      </c>
      <c r="C1816" s="15">
        <v>5008</v>
      </c>
      <c r="D1816" s="15">
        <v>501000</v>
      </c>
      <c r="E1816" s="15" t="s">
        <v>472</v>
      </c>
      <c r="F1816" s="15">
        <v>275595</v>
      </c>
      <c r="G1816" s="15" t="s">
        <v>105</v>
      </c>
      <c r="H1816" s="15">
        <v>825.79</v>
      </c>
      <c r="I1816" s="30">
        <v>718.08</v>
      </c>
      <c r="J1816" s="30">
        <v>126.72</v>
      </c>
      <c r="K1816" s="15">
        <v>15.35</v>
      </c>
      <c r="L1816" s="15">
        <v>2</v>
      </c>
      <c r="M1816" s="15" t="str">
        <f t="shared" si="56"/>
        <v>centros comerciales soriana</v>
      </c>
      <c r="N1816" s="15" t="str">
        <f t="shared" si="57"/>
        <v>501000CENTROS COMERCIALES SORIANA</v>
      </c>
    </row>
    <row r="1817" spans="1:14" x14ac:dyDescent="0.2">
      <c r="A1817" s="15">
        <v>30</v>
      </c>
      <c r="B1817" s="15" t="s">
        <v>329</v>
      </c>
      <c r="C1817" s="15">
        <v>5008</v>
      </c>
      <c r="D1817" s="15">
        <v>501000</v>
      </c>
      <c r="E1817" s="15" t="s">
        <v>472</v>
      </c>
      <c r="F1817" s="15">
        <v>275596</v>
      </c>
      <c r="G1817" s="15" t="s">
        <v>105</v>
      </c>
      <c r="H1817" s="15">
        <v>825.79</v>
      </c>
      <c r="I1817" s="30">
        <v>718.08</v>
      </c>
      <c r="J1817" s="30">
        <v>126.72</v>
      </c>
      <c r="K1817" s="15">
        <v>15.35</v>
      </c>
      <c r="L1817" s="15">
        <v>2</v>
      </c>
      <c r="M1817" s="15" t="str">
        <f t="shared" si="56"/>
        <v>centros comerciales soriana</v>
      </c>
      <c r="N1817" s="15" t="str">
        <f t="shared" si="57"/>
        <v>501000CENTROS COMERCIALES SORIANA</v>
      </c>
    </row>
    <row r="1818" spans="1:14" x14ac:dyDescent="0.2">
      <c r="A1818" s="15">
        <v>30</v>
      </c>
      <c r="B1818" s="15" t="s">
        <v>329</v>
      </c>
      <c r="C1818" s="15">
        <v>5008</v>
      </c>
      <c r="D1818" s="15">
        <v>501000</v>
      </c>
      <c r="E1818" s="15" t="s">
        <v>472</v>
      </c>
      <c r="F1818" s="15">
        <v>275665</v>
      </c>
      <c r="G1818" s="15" t="s">
        <v>105</v>
      </c>
      <c r="H1818" s="15">
        <v>825.79</v>
      </c>
      <c r="I1818" s="30">
        <v>718.08</v>
      </c>
      <c r="J1818" s="30">
        <v>126.72</v>
      </c>
      <c r="K1818" s="15">
        <v>15.35</v>
      </c>
      <c r="L1818" s="15">
        <v>2</v>
      </c>
      <c r="M1818" s="15" t="str">
        <f t="shared" si="56"/>
        <v>centros comerciales soriana</v>
      </c>
      <c r="N1818" s="15" t="str">
        <f t="shared" si="57"/>
        <v>501000CENTROS COMERCIALES SORIANA</v>
      </c>
    </row>
    <row r="1819" spans="1:14" x14ac:dyDescent="0.2">
      <c r="A1819" s="15">
        <v>30</v>
      </c>
      <c r="B1819" s="15" t="s">
        <v>329</v>
      </c>
      <c r="C1819" s="15">
        <v>5008</v>
      </c>
      <c r="D1819" s="15">
        <v>501000</v>
      </c>
      <c r="E1819" s="15" t="s">
        <v>472</v>
      </c>
      <c r="F1819" s="15">
        <v>275666</v>
      </c>
      <c r="G1819" s="15" t="s">
        <v>105</v>
      </c>
      <c r="H1819" s="15">
        <v>825.79</v>
      </c>
      <c r="I1819" s="30">
        <v>718.08</v>
      </c>
      <c r="J1819" s="30">
        <v>126.72</v>
      </c>
      <c r="K1819" s="15">
        <v>15.35</v>
      </c>
      <c r="L1819" s="15">
        <v>2</v>
      </c>
      <c r="M1819" s="15" t="str">
        <f t="shared" si="56"/>
        <v>centros comerciales soriana</v>
      </c>
      <c r="N1819" s="15" t="str">
        <f t="shared" si="57"/>
        <v>501000CENTROS COMERCIALES SORIANA</v>
      </c>
    </row>
    <row r="1820" spans="1:14" x14ac:dyDescent="0.2">
      <c r="A1820" s="15">
        <v>30</v>
      </c>
      <c r="B1820" s="15" t="s">
        <v>329</v>
      </c>
      <c r="C1820" s="15">
        <v>5008</v>
      </c>
      <c r="D1820" s="15">
        <v>501000</v>
      </c>
      <c r="E1820" s="15" t="s">
        <v>472</v>
      </c>
      <c r="F1820" s="15">
        <v>275864</v>
      </c>
      <c r="G1820" s="15" t="s">
        <v>105</v>
      </c>
      <c r="H1820" s="15">
        <v>825.79</v>
      </c>
      <c r="I1820" s="30">
        <v>718.08</v>
      </c>
      <c r="J1820" s="30">
        <v>126.72</v>
      </c>
      <c r="K1820" s="15">
        <v>15.35</v>
      </c>
      <c r="L1820" s="15">
        <v>2</v>
      </c>
      <c r="M1820" s="15" t="str">
        <f t="shared" si="56"/>
        <v>centros comerciales soriana</v>
      </c>
      <c r="N1820" s="15" t="str">
        <f t="shared" si="57"/>
        <v>501000CENTROS COMERCIALES SORIANA</v>
      </c>
    </row>
    <row r="1821" spans="1:14" x14ac:dyDescent="0.2">
      <c r="A1821" s="15">
        <v>30</v>
      </c>
      <c r="B1821" s="15" t="s">
        <v>329</v>
      </c>
      <c r="C1821" s="15">
        <v>5008</v>
      </c>
      <c r="D1821" s="15">
        <v>501000</v>
      </c>
      <c r="E1821" s="15" t="s">
        <v>472</v>
      </c>
      <c r="F1821" s="15">
        <v>275879</v>
      </c>
      <c r="G1821" s="15" t="s">
        <v>105</v>
      </c>
      <c r="H1821" s="15">
        <v>825.79</v>
      </c>
      <c r="I1821" s="30">
        <v>718.08</v>
      </c>
      <c r="J1821" s="30">
        <v>126.72</v>
      </c>
      <c r="K1821" s="15">
        <v>15.35</v>
      </c>
      <c r="L1821" s="15">
        <v>2</v>
      </c>
      <c r="M1821" s="15" t="str">
        <f t="shared" si="56"/>
        <v>centros comerciales soriana</v>
      </c>
      <c r="N1821" s="15" t="str">
        <f t="shared" si="57"/>
        <v>501000CENTROS COMERCIALES SORIANA</v>
      </c>
    </row>
    <row r="1822" spans="1:14" x14ac:dyDescent="0.2">
      <c r="A1822" s="15">
        <v>30</v>
      </c>
      <c r="B1822" s="15" t="s">
        <v>329</v>
      </c>
      <c r="C1822" s="15">
        <v>5008</v>
      </c>
      <c r="D1822" s="15">
        <v>501000</v>
      </c>
      <c r="E1822" s="15" t="s">
        <v>472</v>
      </c>
      <c r="F1822" s="15">
        <v>275921</v>
      </c>
      <c r="G1822" s="15" t="s">
        <v>105</v>
      </c>
      <c r="H1822" s="15">
        <v>825.79</v>
      </c>
      <c r="I1822" s="30">
        <v>718.08</v>
      </c>
      <c r="J1822" s="30">
        <v>126.72</v>
      </c>
      <c r="K1822" s="15">
        <v>15.35</v>
      </c>
      <c r="L1822" s="15">
        <v>2</v>
      </c>
      <c r="M1822" s="15" t="str">
        <f t="shared" si="56"/>
        <v>centros comerciales soriana</v>
      </c>
      <c r="N1822" s="15" t="str">
        <f t="shared" si="57"/>
        <v>501000CENTROS COMERCIALES SORIANA</v>
      </c>
    </row>
    <row r="1823" spans="1:14" x14ac:dyDescent="0.2">
      <c r="A1823" s="15">
        <v>30</v>
      </c>
      <c r="B1823" s="15" t="s">
        <v>329</v>
      </c>
      <c r="C1823" s="15">
        <v>5004</v>
      </c>
      <c r="D1823" s="15">
        <v>13008</v>
      </c>
      <c r="E1823" s="15" t="s">
        <v>330</v>
      </c>
      <c r="F1823" s="15">
        <v>276046</v>
      </c>
      <c r="G1823" s="15" t="s">
        <v>331</v>
      </c>
      <c r="H1823" s="15">
        <v>25839.38</v>
      </c>
      <c r="I1823" s="30">
        <v>719.71</v>
      </c>
      <c r="J1823" s="30">
        <v>79.97</v>
      </c>
      <c r="K1823" s="15">
        <v>0.31</v>
      </c>
      <c r="L1823" s="15">
        <v>4</v>
      </c>
      <c r="M1823" s="15" t="str">
        <f t="shared" si="56"/>
        <v>qualcan s.a. de c.v.</v>
      </c>
      <c r="N1823" s="15" t="str">
        <f t="shared" si="57"/>
        <v>13008QUALCAN S.A. DE C.V.</v>
      </c>
    </row>
    <row r="1824" spans="1:14" x14ac:dyDescent="0.2">
      <c r="A1824" s="15">
        <v>30</v>
      </c>
      <c r="B1824" s="15" t="s">
        <v>329</v>
      </c>
      <c r="C1824" s="15">
        <v>5008</v>
      </c>
      <c r="D1824" s="15">
        <v>14033</v>
      </c>
      <c r="E1824" s="15" t="s">
        <v>357</v>
      </c>
      <c r="F1824" s="15">
        <v>275658</v>
      </c>
      <c r="G1824" s="15" t="s">
        <v>339</v>
      </c>
      <c r="H1824" s="15">
        <v>15183.78</v>
      </c>
      <c r="I1824" s="30">
        <v>721.55</v>
      </c>
      <c r="J1824" s="30">
        <v>80.17</v>
      </c>
      <c r="K1824" s="15">
        <v>0.53</v>
      </c>
      <c r="L1824" s="15">
        <v>3</v>
      </c>
      <c r="M1824" s="15" t="str">
        <f t="shared" si="56"/>
        <v>abarrotera lagunitas s.a. de</v>
      </c>
      <c r="N1824" s="15" t="str">
        <f t="shared" si="57"/>
        <v>14033ABARROTERA LAGUNITAS S.A. DE</v>
      </c>
    </row>
    <row r="1825" spans="1:14" x14ac:dyDescent="0.2">
      <c r="A1825" s="15">
        <v>30</v>
      </c>
      <c r="B1825" s="15" t="s">
        <v>329</v>
      </c>
      <c r="C1825" s="15">
        <v>5008</v>
      </c>
      <c r="D1825" s="15">
        <v>19022</v>
      </c>
      <c r="E1825" s="15" t="s">
        <v>366</v>
      </c>
      <c r="F1825" s="15">
        <v>276115</v>
      </c>
      <c r="G1825" s="15" t="s">
        <v>333</v>
      </c>
      <c r="H1825" s="15">
        <v>15890.76</v>
      </c>
      <c r="I1825" s="30">
        <v>721.55</v>
      </c>
      <c r="J1825" s="30">
        <v>80.17</v>
      </c>
      <c r="K1825" s="15">
        <v>0.5</v>
      </c>
      <c r="L1825" s="15">
        <v>3</v>
      </c>
      <c r="M1825" s="15" t="str">
        <f t="shared" si="56"/>
        <v>union de compras detallistas</v>
      </c>
      <c r="N1825" s="15" t="str">
        <f t="shared" si="57"/>
        <v>19022UNION DE COMPRAS DETALLISTAS</v>
      </c>
    </row>
    <row r="1826" spans="1:14" x14ac:dyDescent="0.2">
      <c r="A1826" s="15">
        <v>30</v>
      </c>
      <c r="B1826" s="15" t="s">
        <v>329</v>
      </c>
      <c r="C1826" s="15">
        <v>5008</v>
      </c>
      <c r="D1826" s="15">
        <v>501000</v>
      </c>
      <c r="E1826" s="15" t="s">
        <v>472</v>
      </c>
      <c r="F1826" s="15">
        <v>274571</v>
      </c>
      <c r="G1826" s="15" t="s">
        <v>333</v>
      </c>
      <c r="H1826" s="15">
        <v>10721.63</v>
      </c>
      <c r="I1826" s="30">
        <v>722.16</v>
      </c>
      <c r="J1826" s="30">
        <v>127.44</v>
      </c>
      <c r="K1826" s="15">
        <v>1.19</v>
      </c>
      <c r="L1826" s="15">
        <v>3</v>
      </c>
      <c r="M1826" s="15" t="str">
        <f t="shared" si="56"/>
        <v>centros comerciales soriana</v>
      </c>
      <c r="N1826" s="15" t="str">
        <f t="shared" si="57"/>
        <v>501000CENTROS COMERCIALES SORIANA</v>
      </c>
    </row>
    <row r="1827" spans="1:14" x14ac:dyDescent="0.2">
      <c r="A1827" s="15">
        <v>30</v>
      </c>
      <c r="B1827" s="15" t="s">
        <v>329</v>
      </c>
      <c r="C1827" s="15">
        <v>5008</v>
      </c>
      <c r="D1827" s="15">
        <v>390000</v>
      </c>
      <c r="E1827" s="15" t="s">
        <v>414</v>
      </c>
      <c r="F1827" s="15">
        <v>274090</v>
      </c>
      <c r="G1827" s="15" t="s">
        <v>331</v>
      </c>
      <c r="H1827" s="15">
        <v>13803.89</v>
      </c>
      <c r="I1827" s="30">
        <v>730.06</v>
      </c>
      <c r="J1827" s="30">
        <v>182.52</v>
      </c>
      <c r="K1827" s="15">
        <v>1.32</v>
      </c>
      <c r="L1827" s="15">
        <v>4</v>
      </c>
      <c r="M1827" s="15" t="str">
        <f t="shared" si="56"/>
        <v>comercial mexicana s.a.de c.v.</v>
      </c>
      <c r="N1827" s="15" t="str">
        <f t="shared" si="57"/>
        <v>390000COMERCIAL MEXICANA S.A.DE C.V.</v>
      </c>
    </row>
    <row r="1828" spans="1:14" x14ac:dyDescent="0.2">
      <c r="A1828" s="15">
        <v>30</v>
      </c>
      <c r="B1828" s="15" t="s">
        <v>329</v>
      </c>
      <c r="C1828" s="15">
        <v>5008</v>
      </c>
      <c r="D1828" s="15">
        <v>388000</v>
      </c>
      <c r="E1828" s="15" t="s">
        <v>409</v>
      </c>
      <c r="F1828" s="15">
        <v>273769</v>
      </c>
      <c r="G1828" s="15" t="s">
        <v>127</v>
      </c>
      <c r="H1828" s="15">
        <v>12681.25</v>
      </c>
      <c r="I1828" s="30">
        <v>739.62</v>
      </c>
      <c r="J1828" s="30">
        <v>130.52000000000001</v>
      </c>
      <c r="K1828" s="15">
        <v>1.03</v>
      </c>
      <c r="L1828" s="15">
        <v>4</v>
      </c>
      <c r="M1828" s="15" t="str">
        <f t="shared" si="56"/>
        <v>grandes superficies de mexico</v>
      </c>
      <c r="N1828" s="15" t="str">
        <f t="shared" si="57"/>
        <v>388000GRANDES SUPERFICIES DE MEXICO</v>
      </c>
    </row>
    <row r="1829" spans="1:14" x14ac:dyDescent="0.2">
      <c r="A1829" s="15">
        <v>30</v>
      </c>
      <c r="B1829" s="15" t="s">
        <v>329</v>
      </c>
      <c r="C1829" s="15">
        <v>5008</v>
      </c>
      <c r="D1829" s="15">
        <v>388000</v>
      </c>
      <c r="E1829" s="15" t="s">
        <v>409</v>
      </c>
      <c r="F1829" s="15">
        <v>273856</v>
      </c>
      <c r="G1829" s="15" t="s">
        <v>127</v>
      </c>
      <c r="H1829" s="15">
        <v>12681.25</v>
      </c>
      <c r="I1829" s="30">
        <v>739.62</v>
      </c>
      <c r="J1829" s="30">
        <v>130.52000000000001</v>
      </c>
      <c r="K1829" s="15">
        <v>1.03</v>
      </c>
      <c r="L1829" s="15">
        <v>4</v>
      </c>
      <c r="M1829" s="15" t="str">
        <f t="shared" si="56"/>
        <v>grandes superficies de mexico</v>
      </c>
      <c r="N1829" s="15" t="str">
        <f t="shared" si="57"/>
        <v>388000GRANDES SUPERFICIES DE MEXICO</v>
      </c>
    </row>
    <row r="1830" spans="1:14" x14ac:dyDescent="0.2">
      <c r="A1830" s="15">
        <v>30</v>
      </c>
      <c r="B1830" s="15" t="s">
        <v>329</v>
      </c>
      <c r="C1830" s="15">
        <v>5008</v>
      </c>
      <c r="D1830" s="15">
        <v>388000</v>
      </c>
      <c r="E1830" s="15" t="s">
        <v>409</v>
      </c>
      <c r="F1830" s="15">
        <v>274501</v>
      </c>
      <c r="G1830" s="15" t="s">
        <v>127</v>
      </c>
      <c r="H1830" s="15">
        <v>11990.02</v>
      </c>
      <c r="I1830" s="30">
        <v>739.62</v>
      </c>
      <c r="J1830" s="30">
        <v>130.52000000000001</v>
      </c>
      <c r="K1830" s="15">
        <v>1.0900000000000001</v>
      </c>
      <c r="L1830" s="15">
        <v>4</v>
      </c>
      <c r="M1830" s="15" t="str">
        <f t="shared" si="56"/>
        <v>grandes superficies de mexico</v>
      </c>
      <c r="N1830" s="15" t="str">
        <f t="shared" si="57"/>
        <v>388000GRANDES SUPERFICIES DE MEXICO</v>
      </c>
    </row>
    <row r="1831" spans="1:14" x14ac:dyDescent="0.2">
      <c r="A1831" s="15">
        <v>30</v>
      </c>
      <c r="B1831" s="15" t="s">
        <v>329</v>
      </c>
      <c r="C1831" s="15">
        <v>5008</v>
      </c>
      <c r="D1831" s="15">
        <v>388806</v>
      </c>
      <c r="E1831" s="15" t="s">
        <v>411</v>
      </c>
      <c r="F1831" s="15">
        <v>274391</v>
      </c>
      <c r="G1831" s="15" t="s">
        <v>127</v>
      </c>
      <c r="H1831" s="15">
        <v>17461.169999999998</v>
      </c>
      <c r="I1831" s="30">
        <v>739.62</v>
      </c>
      <c r="J1831" s="30">
        <v>249.17</v>
      </c>
      <c r="K1831" s="15">
        <v>1.43</v>
      </c>
      <c r="L1831" s="15">
        <v>4</v>
      </c>
      <c r="M1831" s="15" t="str">
        <f t="shared" si="56"/>
        <v>carrefour plaza lomas</v>
      </c>
      <c r="N1831" s="15" t="str">
        <f t="shared" si="57"/>
        <v>388806CARREFOUR PLAZA LOMAS</v>
      </c>
    </row>
    <row r="1832" spans="1:14" x14ac:dyDescent="0.2">
      <c r="A1832" s="15">
        <v>30</v>
      </c>
      <c r="B1832" s="15" t="s">
        <v>329</v>
      </c>
      <c r="C1832" s="15">
        <v>5008</v>
      </c>
      <c r="D1832" s="15">
        <v>389000</v>
      </c>
      <c r="E1832" s="15" t="s">
        <v>413</v>
      </c>
      <c r="F1832" s="15">
        <v>273823</v>
      </c>
      <c r="G1832" s="15" t="s">
        <v>127</v>
      </c>
      <c r="H1832" s="15">
        <v>11817.08</v>
      </c>
      <c r="I1832" s="30">
        <v>739.62</v>
      </c>
      <c r="J1832" s="30">
        <v>130.52000000000001</v>
      </c>
      <c r="K1832" s="15">
        <v>1.1000000000000001</v>
      </c>
      <c r="L1832" s="15">
        <v>4</v>
      </c>
      <c r="M1832" s="15" t="str">
        <f t="shared" si="56"/>
        <v>carrefour de mexico s.a. de</v>
      </c>
      <c r="N1832" s="15" t="str">
        <f t="shared" si="57"/>
        <v>389000CARREFOUR DE MEXICO S.A. DE</v>
      </c>
    </row>
    <row r="1833" spans="1:14" x14ac:dyDescent="0.2">
      <c r="A1833" s="15">
        <v>30</v>
      </c>
      <c r="B1833" s="15" t="s">
        <v>329</v>
      </c>
      <c r="C1833" s="15">
        <v>5008</v>
      </c>
      <c r="D1833" s="15">
        <v>389000</v>
      </c>
      <c r="E1833" s="15" t="s">
        <v>413</v>
      </c>
      <c r="F1833" s="15">
        <v>273824</v>
      </c>
      <c r="G1833" s="15" t="s">
        <v>127</v>
      </c>
      <c r="H1833" s="15">
        <v>11817.08</v>
      </c>
      <c r="I1833" s="30">
        <v>739.62</v>
      </c>
      <c r="J1833" s="30">
        <v>130.52000000000001</v>
      </c>
      <c r="K1833" s="15">
        <v>1.1000000000000001</v>
      </c>
      <c r="L1833" s="15">
        <v>4</v>
      </c>
      <c r="M1833" s="15" t="str">
        <f t="shared" si="56"/>
        <v>carrefour de mexico s.a. de</v>
      </c>
      <c r="N1833" s="15" t="str">
        <f t="shared" si="57"/>
        <v>389000CARREFOUR DE MEXICO S.A. DE</v>
      </c>
    </row>
    <row r="1834" spans="1:14" x14ac:dyDescent="0.2">
      <c r="A1834" s="15">
        <v>30</v>
      </c>
      <c r="B1834" s="15" t="s">
        <v>329</v>
      </c>
      <c r="C1834" s="15">
        <v>5008</v>
      </c>
      <c r="D1834" s="15">
        <v>389000</v>
      </c>
      <c r="E1834" s="15" t="s">
        <v>413</v>
      </c>
      <c r="F1834" s="15">
        <v>273837</v>
      </c>
      <c r="G1834" s="15" t="s">
        <v>127</v>
      </c>
      <c r="H1834" s="15">
        <v>11817.08</v>
      </c>
      <c r="I1834" s="30">
        <v>739.62</v>
      </c>
      <c r="J1834" s="30">
        <v>130.52000000000001</v>
      </c>
      <c r="K1834" s="15">
        <v>1.1000000000000001</v>
      </c>
      <c r="L1834" s="15">
        <v>4</v>
      </c>
      <c r="M1834" s="15" t="str">
        <f t="shared" si="56"/>
        <v>carrefour de mexico s.a. de</v>
      </c>
      <c r="N1834" s="15" t="str">
        <f t="shared" si="57"/>
        <v>389000CARREFOUR DE MEXICO S.A. DE</v>
      </c>
    </row>
    <row r="1835" spans="1:14" x14ac:dyDescent="0.2">
      <c r="A1835" s="15">
        <v>30</v>
      </c>
      <c r="B1835" s="15" t="s">
        <v>329</v>
      </c>
      <c r="C1835" s="15">
        <v>5008</v>
      </c>
      <c r="D1835" s="15">
        <v>389000</v>
      </c>
      <c r="E1835" s="15" t="s">
        <v>413</v>
      </c>
      <c r="F1835" s="15">
        <v>274041</v>
      </c>
      <c r="G1835" s="15" t="s">
        <v>127</v>
      </c>
      <c r="H1835" s="15">
        <v>11817.08</v>
      </c>
      <c r="I1835" s="30">
        <v>739.62</v>
      </c>
      <c r="J1835" s="30">
        <v>130.52000000000001</v>
      </c>
      <c r="K1835" s="15">
        <v>1.1000000000000001</v>
      </c>
      <c r="L1835" s="15">
        <v>4</v>
      </c>
      <c r="M1835" s="15" t="str">
        <f t="shared" si="56"/>
        <v>carrefour de mexico s.a. de</v>
      </c>
      <c r="N1835" s="15" t="str">
        <f t="shared" si="57"/>
        <v>389000CARREFOUR DE MEXICO S.A. DE</v>
      </c>
    </row>
    <row r="1836" spans="1:14" x14ac:dyDescent="0.2">
      <c r="A1836" s="15">
        <v>30</v>
      </c>
      <c r="B1836" s="15" t="s">
        <v>329</v>
      </c>
      <c r="C1836" s="15">
        <v>5008</v>
      </c>
      <c r="D1836" s="15">
        <v>389000</v>
      </c>
      <c r="E1836" s="15" t="s">
        <v>413</v>
      </c>
      <c r="F1836" s="15">
        <v>273887</v>
      </c>
      <c r="G1836" s="15" t="s">
        <v>107</v>
      </c>
      <c r="H1836" s="15">
        <v>5955.11</v>
      </c>
      <c r="I1836" s="30">
        <v>748.6</v>
      </c>
      <c r="J1836" s="30">
        <v>132.11000000000001</v>
      </c>
      <c r="K1836" s="15">
        <v>2.2200000000000002</v>
      </c>
      <c r="L1836" s="15">
        <v>3</v>
      </c>
      <c r="M1836" s="15" t="str">
        <f t="shared" si="56"/>
        <v>carrefour de mexico s.a. de</v>
      </c>
      <c r="N1836" s="15" t="str">
        <f t="shared" si="57"/>
        <v>389000CARREFOUR DE MEXICO S.A. DE</v>
      </c>
    </row>
    <row r="1837" spans="1:14" x14ac:dyDescent="0.2">
      <c r="A1837" s="15">
        <v>30</v>
      </c>
      <c r="B1837" s="15" t="s">
        <v>329</v>
      </c>
      <c r="C1837" s="15">
        <v>5008</v>
      </c>
      <c r="D1837" s="15">
        <v>9080</v>
      </c>
      <c r="E1837" s="15" t="s">
        <v>348</v>
      </c>
      <c r="F1837" s="15">
        <v>274091</v>
      </c>
      <c r="G1837" s="15" t="s">
        <v>127</v>
      </c>
      <c r="H1837" s="15">
        <v>24108.28</v>
      </c>
      <c r="I1837" s="30">
        <v>756.43</v>
      </c>
      <c r="J1837" s="30">
        <v>84.05</v>
      </c>
      <c r="K1837" s="15">
        <v>0.35</v>
      </c>
      <c r="L1837" s="15">
        <v>4</v>
      </c>
      <c r="M1837" s="15" t="str">
        <f t="shared" si="56"/>
        <v>farmacia paris s.a. de c.v.</v>
      </c>
      <c r="N1837" s="15" t="str">
        <f t="shared" si="57"/>
        <v>9080FARMACIA PARIS S.A. DE C.V.</v>
      </c>
    </row>
    <row r="1838" spans="1:14" x14ac:dyDescent="0.2">
      <c r="A1838" s="15">
        <v>30</v>
      </c>
      <c r="B1838" s="15" t="s">
        <v>329</v>
      </c>
      <c r="C1838" s="15">
        <v>5008</v>
      </c>
      <c r="D1838" s="15">
        <v>501000</v>
      </c>
      <c r="E1838" s="15" t="s">
        <v>472</v>
      </c>
      <c r="F1838" s="15">
        <v>275626</v>
      </c>
      <c r="G1838" s="15" t="s">
        <v>105</v>
      </c>
      <c r="H1838" s="15">
        <v>7995.03</v>
      </c>
      <c r="I1838" s="30">
        <v>760.92</v>
      </c>
      <c r="J1838" s="30">
        <v>134.28</v>
      </c>
      <c r="K1838" s="15">
        <v>1.68</v>
      </c>
      <c r="L1838" s="15">
        <v>2</v>
      </c>
      <c r="M1838" s="15" t="str">
        <f t="shared" si="56"/>
        <v>centros comerciales soriana</v>
      </c>
      <c r="N1838" s="15" t="str">
        <f t="shared" si="57"/>
        <v>501000CENTROS COMERCIALES SORIANA</v>
      </c>
    </row>
    <row r="1839" spans="1:14" x14ac:dyDescent="0.2">
      <c r="A1839" s="15">
        <v>30</v>
      </c>
      <c r="B1839" s="15" t="s">
        <v>329</v>
      </c>
      <c r="C1839" s="15">
        <v>5008</v>
      </c>
      <c r="D1839" s="15">
        <v>501000</v>
      </c>
      <c r="E1839" s="15" t="s">
        <v>472</v>
      </c>
      <c r="F1839" s="15">
        <v>275630</v>
      </c>
      <c r="G1839" s="15" t="s">
        <v>105</v>
      </c>
      <c r="H1839" s="15">
        <v>6744.06</v>
      </c>
      <c r="I1839" s="30">
        <v>760.92</v>
      </c>
      <c r="J1839" s="30">
        <v>134.28</v>
      </c>
      <c r="K1839" s="15">
        <v>1.99</v>
      </c>
      <c r="L1839" s="15">
        <v>2</v>
      </c>
      <c r="M1839" s="15" t="str">
        <f t="shared" si="56"/>
        <v>centros comerciales soriana</v>
      </c>
      <c r="N1839" s="15" t="str">
        <f t="shared" si="57"/>
        <v>501000CENTROS COMERCIALES SORIANA</v>
      </c>
    </row>
    <row r="1840" spans="1:14" x14ac:dyDescent="0.2">
      <c r="A1840" s="15">
        <v>30</v>
      </c>
      <c r="B1840" s="15" t="s">
        <v>329</v>
      </c>
      <c r="C1840" s="15">
        <v>5008</v>
      </c>
      <c r="D1840" s="15">
        <v>501000</v>
      </c>
      <c r="E1840" s="15" t="s">
        <v>472</v>
      </c>
      <c r="F1840" s="15">
        <v>275633</v>
      </c>
      <c r="G1840" s="15" t="s">
        <v>105</v>
      </c>
      <c r="H1840" s="15">
        <v>6312.26</v>
      </c>
      <c r="I1840" s="30">
        <v>760.92</v>
      </c>
      <c r="J1840" s="30">
        <v>134.28</v>
      </c>
      <c r="K1840" s="15">
        <v>2.13</v>
      </c>
      <c r="L1840" s="15">
        <v>2</v>
      </c>
      <c r="M1840" s="15" t="str">
        <f t="shared" si="56"/>
        <v>centros comerciales soriana</v>
      </c>
      <c r="N1840" s="15" t="str">
        <f t="shared" si="57"/>
        <v>501000CENTROS COMERCIALES SORIANA</v>
      </c>
    </row>
    <row r="1841" spans="1:14" x14ac:dyDescent="0.2">
      <c r="A1841" s="15">
        <v>30</v>
      </c>
      <c r="B1841" s="15" t="s">
        <v>329</v>
      </c>
      <c r="C1841" s="15">
        <v>5008</v>
      </c>
      <c r="D1841" s="15">
        <v>501000</v>
      </c>
      <c r="E1841" s="15" t="s">
        <v>472</v>
      </c>
      <c r="F1841" s="15">
        <v>275634</v>
      </c>
      <c r="G1841" s="15" t="s">
        <v>105</v>
      </c>
      <c r="H1841" s="15">
        <v>15955.01</v>
      </c>
      <c r="I1841" s="30">
        <v>760.92</v>
      </c>
      <c r="J1841" s="30">
        <v>134.28</v>
      </c>
      <c r="K1841" s="15">
        <v>0.84</v>
      </c>
      <c r="L1841" s="15">
        <v>2</v>
      </c>
      <c r="M1841" s="15" t="str">
        <f t="shared" si="56"/>
        <v>centros comerciales soriana</v>
      </c>
      <c r="N1841" s="15" t="str">
        <f t="shared" si="57"/>
        <v>501000CENTROS COMERCIALES SORIANA</v>
      </c>
    </row>
    <row r="1842" spans="1:14" x14ac:dyDescent="0.2">
      <c r="A1842" s="15">
        <v>30</v>
      </c>
      <c r="B1842" s="15" t="s">
        <v>329</v>
      </c>
      <c r="C1842" s="15">
        <v>5008</v>
      </c>
      <c r="D1842" s="15">
        <v>501000</v>
      </c>
      <c r="E1842" s="15" t="s">
        <v>472</v>
      </c>
      <c r="F1842" s="15">
        <v>275637</v>
      </c>
      <c r="G1842" s="15" t="s">
        <v>105</v>
      </c>
      <c r="H1842" s="15">
        <v>10214.9</v>
      </c>
      <c r="I1842" s="30">
        <v>760.92</v>
      </c>
      <c r="J1842" s="30">
        <v>134.28</v>
      </c>
      <c r="K1842" s="15">
        <v>1.31</v>
      </c>
      <c r="L1842" s="15">
        <v>2</v>
      </c>
      <c r="M1842" s="15" t="str">
        <f t="shared" si="56"/>
        <v>centros comerciales soriana</v>
      </c>
      <c r="N1842" s="15" t="str">
        <f t="shared" si="57"/>
        <v>501000CENTROS COMERCIALES SORIANA</v>
      </c>
    </row>
    <row r="1843" spans="1:14" x14ac:dyDescent="0.2">
      <c r="A1843" s="15">
        <v>30</v>
      </c>
      <c r="B1843" s="15" t="s">
        <v>329</v>
      </c>
      <c r="C1843" s="15">
        <v>5008</v>
      </c>
      <c r="D1843" s="15">
        <v>501000</v>
      </c>
      <c r="E1843" s="15" t="s">
        <v>472</v>
      </c>
      <c r="F1843" s="15">
        <v>275638</v>
      </c>
      <c r="G1843" s="15" t="s">
        <v>105</v>
      </c>
      <c r="H1843" s="15">
        <v>7401.77</v>
      </c>
      <c r="I1843" s="30">
        <v>760.92</v>
      </c>
      <c r="J1843" s="30">
        <v>134.28</v>
      </c>
      <c r="K1843" s="15">
        <v>1.81</v>
      </c>
      <c r="L1843" s="15">
        <v>2</v>
      </c>
      <c r="M1843" s="15" t="str">
        <f t="shared" si="56"/>
        <v>centros comerciales soriana</v>
      </c>
      <c r="N1843" s="15" t="str">
        <f t="shared" si="57"/>
        <v>501000CENTROS COMERCIALES SORIANA</v>
      </c>
    </row>
    <row r="1844" spans="1:14" x14ac:dyDescent="0.2">
      <c r="A1844" s="15">
        <v>30</v>
      </c>
      <c r="B1844" s="15" t="s">
        <v>329</v>
      </c>
      <c r="C1844" s="15">
        <v>5008</v>
      </c>
      <c r="D1844" s="15">
        <v>501000</v>
      </c>
      <c r="E1844" s="15" t="s">
        <v>472</v>
      </c>
      <c r="F1844" s="15">
        <v>275710</v>
      </c>
      <c r="G1844" s="15" t="s">
        <v>105</v>
      </c>
      <c r="H1844" s="15">
        <v>9848.7800000000007</v>
      </c>
      <c r="I1844" s="30">
        <v>760.92</v>
      </c>
      <c r="J1844" s="30">
        <v>134.28</v>
      </c>
      <c r="K1844" s="15">
        <v>1.36</v>
      </c>
      <c r="L1844" s="15">
        <v>2</v>
      </c>
      <c r="M1844" s="15" t="str">
        <f t="shared" si="56"/>
        <v>centros comerciales soriana</v>
      </c>
      <c r="N1844" s="15" t="str">
        <f t="shared" si="57"/>
        <v>501000CENTROS COMERCIALES SORIANA</v>
      </c>
    </row>
    <row r="1845" spans="1:14" x14ac:dyDescent="0.2">
      <c r="A1845" s="15">
        <v>30</v>
      </c>
      <c r="B1845" s="15" t="s">
        <v>329</v>
      </c>
      <c r="C1845" s="15">
        <v>5008</v>
      </c>
      <c r="D1845" s="15">
        <v>501000</v>
      </c>
      <c r="E1845" s="15" t="s">
        <v>472</v>
      </c>
      <c r="F1845" s="15">
        <v>275711</v>
      </c>
      <c r="G1845" s="15" t="s">
        <v>105</v>
      </c>
      <c r="H1845" s="15">
        <v>16551.439999999999</v>
      </c>
      <c r="I1845" s="30">
        <v>760.92</v>
      </c>
      <c r="J1845" s="30">
        <v>134.28</v>
      </c>
      <c r="K1845" s="15">
        <v>0.81</v>
      </c>
      <c r="L1845" s="15">
        <v>2</v>
      </c>
      <c r="M1845" s="15" t="str">
        <f t="shared" si="56"/>
        <v>centros comerciales soriana</v>
      </c>
      <c r="N1845" s="15" t="str">
        <f t="shared" si="57"/>
        <v>501000CENTROS COMERCIALES SORIANA</v>
      </c>
    </row>
    <row r="1846" spans="1:14" x14ac:dyDescent="0.2">
      <c r="A1846" s="15">
        <v>30</v>
      </c>
      <c r="B1846" s="15" t="s">
        <v>329</v>
      </c>
      <c r="C1846" s="15">
        <v>5008</v>
      </c>
      <c r="D1846" s="15">
        <v>501000</v>
      </c>
      <c r="E1846" s="15" t="s">
        <v>472</v>
      </c>
      <c r="F1846" s="15">
        <v>275716</v>
      </c>
      <c r="G1846" s="15" t="s">
        <v>105</v>
      </c>
      <c r="H1846" s="15">
        <v>10825.82</v>
      </c>
      <c r="I1846" s="30">
        <v>760.92</v>
      </c>
      <c r="J1846" s="30">
        <v>134.28</v>
      </c>
      <c r="K1846" s="15">
        <v>1.24</v>
      </c>
      <c r="L1846" s="15">
        <v>2</v>
      </c>
      <c r="M1846" s="15" t="str">
        <f t="shared" si="56"/>
        <v>centros comerciales soriana</v>
      </c>
      <c r="N1846" s="15" t="str">
        <f t="shared" si="57"/>
        <v>501000CENTROS COMERCIALES SORIANA</v>
      </c>
    </row>
    <row r="1847" spans="1:14" x14ac:dyDescent="0.2">
      <c r="A1847" s="15">
        <v>30</v>
      </c>
      <c r="B1847" s="15" t="s">
        <v>329</v>
      </c>
      <c r="C1847" s="15">
        <v>5008</v>
      </c>
      <c r="D1847" s="15">
        <v>501000</v>
      </c>
      <c r="E1847" s="15" t="s">
        <v>472</v>
      </c>
      <c r="F1847" s="15">
        <v>275719</v>
      </c>
      <c r="G1847" s="15" t="s">
        <v>105</v>
      </c>
      <c r="H1847" s="15">
        <v>10511.87</v>
      </c>
      <c r="I1847" s="30">
        <v>760.92</v>
      </c>
      <c r="J1847" s="30">
        <v>134.28</v>
      </c>
      <c r="K1847" s="15">
        <v>1.28</v>
      </c>
      <c r="L1847" s="15">
        <v>2</v>
      </c>
      <c r="M1847" s="15" t="str">
        <f t="shared" si="56"/>
        <v>centros comerciales soriana</v>
      </c>
      <c r="N1847" s="15" t="str">
        <f t="shared" si="57"/>
        <v>501000CENTROS COMERCIALES SORIANA</v>
      </c>
    </row>
    <row r="1848" spans="1:14" x14ac:dyDescent="0.2">
      <c r="A1848" s="15">
        <v>30</v>
      </c>
      <c r="B1848" s="15" t="s">
        <v>329</v>
      </c>
      <c r="C1848" s="15">
        <v>5008</v>
      </c>
      <c r="D1848" s="15">
        <v>501000</v>
      </c>
      <c r="E1848" s="15" t="s">
        <v>472</v>
      </c>
      <c r="F1848" s="15">
        <v>275867</v>
      </c>
      <c r="G1848" s="15" t="s">
        <v>105</v>
      </c>
      <c r="H1848" s="15">
        <v>3537.08</v>
      </c>
      <c r="I1848" s="30">
        <v>760.92</v>
      </c>
      <c r="J1848" s="30">
        <v>134.28</v>
      </c>
      <c r="K1848" s="15">
        <v>3.8</v>
      </c>
      <c r="L1848" s="15">
        <v>2</v>
      </c>
      <c r="M1848" s="15" t="str">
        <f t="shared" si="56"/>
        <v>centros comerciales soriana</v>
      </c>
      <c r="N1848" s="15" t="str">
        <f t="shared" si="57"/>
        <v>501000CENTROS COMERCIALES SORIANA</v>
      </c>
    </row>
    <row r="1849" spans="1:14" x14ac:dyDescent="0.2">
      <c r="A1849" s="15">
        <v>30</v>
      </c>
      <c r="B1849" s="15" t="s">
        <v>329</v>
      </c>
      <c r="C1849" s="15">
        <v>5008</v>
      </c>
      <c r="D1849" s="15">
        <v>501000</v>
      </c>
      <c r="E1849" s="15" t="s">
        <v>472</v>
      </c>
      <c r="F1849" s="15">
        <v>276504</v>
      </c>
      <c r="G1849" s="15" t="s">
        <v>105</v>
      </c>
      <c r="H1849" s="15">
        <v>24158.83</v>
      </c>
      <c r="I1849" s="30">
        <v>760.92</v>
      </c>
      <c r="J1849" s="30">
        <v>134.28</v>
      </c>
      <c r="K1849" s="15">
        <v>0.56000000000000005</v>
      </c>
      <c r="L1849" s="15">
        <v>2</v>
      </c>
      <c r="M1849" s="15" t="str">
        <f t="shared" si="56"/>
        <v>centros comerciales soriana</v>
      </c>
      <c r="N1849" s="15" t="str">
        <f t="shared" si="57"/>
        <v>501000CENTROS COMERCIALES SORIANA</v>
      </c>
    </row>
    <row r="1850" spans="1:14" x14ac:dyDescent="0.2">
      <c r="A1850" s="15">
        <v>30</v>
      </c>
      <c r="B1850" s="15" t="s">
        <v>329</v>
      </c>
      <c r="C1850" s="15">
        <v>5008</v>
      </c>
      <c r="D1850" s="15">
        <v>501000</v>
      </c>
      <c r="E1850" s="15" t="s">
        <v>472</v>
      </c>
      <c r="F1850" s="15">
        <v>276882</v>
      </c>
      <c r="G1850" s="15" t="s">
        <v>105</v>
      </c>
      <c r="H1850" s="15">
        <v>875.06</v>
      </c>
      <c r="I1850" s="30">
        <v>760.92</v>
      </c>
      <c r="J1850" s="30">
        <v>134.28</v>
      </c>
      <c r="K1850" s="15">
        <v>15.35</v>
      </c>
      <c r="L1850" s="15">
        <v>2</v>
      </c>
      <c r="M1850" s="15" t="str">
        <f t="shared" si="56"/>
        <v>centros comerciales soriana</v>
      </c>
      <c r="N1850" s="15" t="str">
        <f t="shared" si="57"/>
        <v>501000CENTROS COMERCIALES SORIANA</v>
      </c>
    </row>
    <row r="1851" spans="1:14" x14ac:dyDescent="0.2">
      <c r="A1851" s="15">
        <v>30</v>
      </c>
      <c r="B1851" s="15" t="s">
        <v>329</v>
      </c>
      <c r="C1851" s="15">
        <v>5008</v>
      </c>
      <c r="D1851" s="15">
        <v>501000</v>
      </c>
      <c r="E1851" s="15" t="s">
        <v>472</v>
      </c>
      <c r="F1851" s="15">
        <v>276883</v>
      </c>
      <c r="G1851" s="15" t="s">
        <v>105</v>
      </c>
      <c r="H1851" s="15">
        <v>875.06</v>
      </c>
      <c r="I1851" s="30">
        <v>760.92</v>
      </c>
      <c r="J1851" s="30">
        <v>134.28</v>
      </c>
      <c r="K1851" s="15">
        <v>15.35</v>
      </c>
      <c r="L1851" s="15">
        <v>2</v>
      </c>
      <c r="M1851" s="15" t="str">
        <f t="shared" si="56"/>
        <v>centros comerciales soriana</v>
      </c>
      <c r="N1851" s="15" t="str">
        <f t="shared" si="57"/>
        <v>501000CENTROS COMERCIALES SORIANA</v>
      </c>
    </row>
    <row r="1852" spans="1:14" x14ac:dyDescent="0.2">
      <c r="A1852" s="15">
        <v>30</v>
      </c>
      <c r="B1852" s="15" t="s">
        <v>329</v>
      </c>
      <c r="C1852" s="15">
        <v>5008</v>
      </c>
      <c r="D1852" s="15">
        <v>501000</v>
      </c>
      <c r="E1852" s="15" t="s">
        <v>472</v>
      </c>
      <c r="F1852" s="15">
        <v>276890</v>
      </c>
      <c r="G1852" s="15" t="s">
        <v>105</v>
      </c>
      <c r="H1852" s="15">
        <v>875.06</v>
      </c>
      <c r="I1852" s="30">
        <v>760.92</v>
      </c>
      <c r="J1852" s="30">
        <v>134.28</v>
      </c>
      <c r="K1852" s="15">
        <v>15.35</v>
      </c>
      <c r="L1852" s="15">
        <v>2</v>
      </c>
      <c r="M1852" s="15" t="str">
        <f t="shared" si="56"/>
        <v>centros comerciales soriana</v>
      </c>
      <c r="N1852" s="15" t="str">
        <f t="shared" si="57"/>
        <v>501000CENTROS COMERCIALES SORIANA</v>
      </c>
    </row>
    <row r="1853" spans="1:14" x14ac:dyDescent="0.2">
      <c r="A1853" s="15">
        <v>30</v>
      </c>
      <c r="B1853" s="15" t="s">
        <v>329</v>
      </c>
      <c r="C1853" s="15">
        <v>5008</v>
      </c>
      <c r="D1853" s="15">
        <v>501000</v>
      </c>
      <c r="E1853" s="15" t="s">
        <v>472</v>
      </c>
      <c r="F1853" s="15">
        <v>276900</v>
      </c>
      <c r="G1853" s="15" t="s">
        <v>105</v>
      </c>
      <c r="H1853" s="15">
        <v>875.06</v>
      </c>
      <c r="I1853" s="30">
        <v>760.92</v>
      </c>
      <c r="J1853" s="30">
        <v>134.28</v>
      </c>
      <c r="K1853" s="15">
        <v>15.35</v>
      </c>
      <c r="L1853" s="15">
        <v>2</v>
      </c>
      <c r="M1853" s="15" t="str">
        <f t="shared" si="56"/>
        <v>centros comerciales soriana</v>
      </c>
      <c r="N1853" s="15" t="str">
        <f t="shared" si="57"/>
        <v>501000CENTROS COMERCIALES SORIANA</v>
      </c>
    </row>
    <row r="1854" spans="1:14" x14ac:dyDescent="0.2">
      <c r="A1854" s="15">
        <v>30</v>
      </c>
      <c r="B1854" s="15" t="s">
        <v>329</v>
      </c>
      <c r="C1854" s="15">
        <v>5008</v>
      </c>
      <c r="D1854" s="15">
        <v>501000</v>
      </c>
      <c r="E1854" s="15" t="s">
        <v>472</v>
      </c>
      <c r="F1854" s="15">
        <v>276901</v>
      </c>
      <c r="G1854" s="15" t="s">
        <v>105</v>
      </c>
      <c r="H1854" s="15">
        <v>875.06</v>
      </c>
      <c r="I1854" s="30">
        <v>760.92</v>
      </c>
      <c r="J1854" s="30">
        <v>134.28</v>
      </c>
      <c r="K1854" s="15">
        <v>15.35</v>
      </c>
      <c r="L1854" s="15">
        <v>2</v>
      </c>
      <c r="M1854" s="15" t="str">
        <f t="shared" si="56"/>
        <v>centros comerciales soriana</v>
      </c>
      <c r="N1854" s="15" t="str">
        <f t="shared" si="57"/>
        <v>501000CENTROS COMERCIALES SORIANA</v>
      </c>
    </row>
    <row r="1855" spans="1:14" x14ac:dyDescent="0.2">
      <c r="A1855" s="15">
        <v>30</v>
      </c>
      <c r="B1855" s="15" t="s">
        <v>329</v>
      </c>
      <c r="C1855" s="15">
        <v>5008</v>
      </c>
      <c r="D1855" s="15">
        <v>501000</v>
      </c>
      <c r="E1855" s="15" t="s">
        <v>472</v>
      </c>
      <c r="F1855" s="15">
        <v>276902</v>
      </c>
      <c r="G1855" s="15" t="s">
        <v>105</v>
      </c>
      <c r="H1855" s="15">
        <v>875.06</v>
      </c>
      <c r="I1855" s="30">
        <v>760.92</v>
      </c>
      <c r="J1855" s="30">
        <v>134.28</v>
      </c>
      <c r="K1855" s="15">
        <v>15.35</v>
      </c>
      <c r="L1855" s="15">
        <v>2</v>
      </c>
      <c r="M1855" s="15" t="str">
        <f t="shared" si="56"/>
        <v>centros comerciales soriana</v>
      </c>
      <c r="N1855" s="15" t="str">
        <f t="shared" si="57"/>
        <v>501000CENTROS COMERCIALES SORIANA</v>
      </c>
    </row>
    <row r="1856" spans="1:14" x14ac:dyDescent="0.2">
      <c r="A1856" s="15">
        <v>30</v>
      </c>
      <c r="B1856" s="15" t="s">
        <v>329</v>
      </c>
      <c r="C1856" s="15">
        <v>5008</v>
      </c>
      <c r="D1856" s="15">
        <v>501000</v>
      </c>
      <c r="E1856" s="15" t="s">
        <v>472</v>
      </c>
      <c r="F1856" s="15">
        <v>276903</v>
      </c>
      <c r="G1856" s="15" t="s">
        <v>105</v>
      </c>
      <c r="H1856" s="15">
        <v>875.06</v>
      </c>
      <c r="I1856" s="30">
        <v>760.92</v>
      </c>
      <c r="J1856" s="30">
        <v>134.28</v>
      </c>
      <c r="K1856" s="15">
        <v>15.35</v>
      </c>
      <c r="L1856" s="15">
        <v>2</v>
      </c>
      <c r="M1856" s="15" t="str">
        <f t="shared" si="56"/>
        <v>centros comerciales soriana</v>
      </c>
      <c r="N1856" s="15" t="str">
        <f t="shared" si="57"/>
        <v>501000CENTROS COMERCIALES SORIANA</v>
      </c>
    </row>
    <row r="1857" spans="1:14" x14ac:dyDescent="0.2">
      <c r="A1857" s="15">
        <v>30</v>
      </c>
      <c r="B1857" s="15" t="s">
        <v>329</v>
      </c>
      <c r="C1857" s="15">
        <v>5008</v>
      </c>
      <c r="D1857" s="15">
        <v>501000</v>
      </c>
      <c r="E1857" s="15" t="s">
        <v>472</v>
      </c>
      <c r="F1857" s="15">
        <v>276904</v>
      </c>
      <c r="G1857" s="15" t="s">
        <v>105</v>
      </c>
      <c r="H1857" s="15">
        <v>875.06</v>
      </c>
      <c r="I1857" s="30">
        <v>760.92</v>
      </c>
      <c r="J1857" s="30">
        <v>134.28</v>
      </c>
      <c r="K1857" s="15">
        <v>15.35</v>
      </c>
      <c r="L1857" s="15">
        <v>2</v>
      </c>
      <c r="M1857" s="15" t="str">
        <f t="shared" si="56"/>
        <v>centros comerciales soriana</v>
      </c>
      <c r="N1857" s="15" t="str">
        <f t="shared" si="57"/>
        <v>501000CENTROS COMERCIALES SORIANA</v>
      </c>
    </row>
    <row r="1858" spans="1:14" x14ac:dyDescent="0.2">
      <c r="A1858" s="15">
        <v>30</v>
      </c>
      <c r="B1858" s="15" t="s">
        <v>329</v>
      </c>
      <c r="C1858" s="15">
        <v>5008</v>
      </c>
      <c r="D1858" s="15">
        <v>501000</v>
      </c>
      <c r="E1858" s="15" t="s">
        <v>472</v>
      </c>
      <c r="F1858" s="15">
        <v>276930</v>
      </c>
      <c r="G1858" s="15" t="s">
        <v>105</v>
      </c>
      <c r="H1858" s="15">
        <v>875.06</v>
      </c>
      <c r="I1858" s="30">
        <v>760.92</v>
      </c>
      <c r="J1858" s="30">
        <v>134.28</v>
      </c>
      <c r="K1858" s="15">
        <v>15.35</v>
      </c>
      <c r="L1858" s="15">
        <v>2</v>
      </c>
      <c r="M1858" s="15" t="str">
        <f t="shared" si="56"/>
        <v>centros comerciales soriana</v>
      </c>
      <c r="N1858" s="15" t="str">
        <f t="shared" si="57"/>
        <v>501000CENTROS COMERCIALES SORIANA</v>
      </c>
    </row>
    <row r="1859" spans="1:14" x14ac:dyDescent="0.2">
      <c r="A1859" s="15">
        <v>30</v>
      </c>
      <c r="B1859" s="15" t="s">
        <v>329</v>
      </c>
      <c r="C1859" s="15">
        <v>5008</v>
      </c>
      <c r="D1859" s="15">
        <v>501000</v>
      </c>
      <c r="E1859" s="15" t="s">
        <v>472</v>
      </c>
      <c r="F1859" s="15">
        <v>277014</v>
      </c>
      <c r="G1859" s="15" t="s">
        <v>105</v>
      </c>
      <c r="H1859" s="15">
        <v>875.06</v>
      </c>
      <c r="I1859" s="30">
        <v>760.92</v>
      </c>
      <c r="J1859" s="30">
        <v>134.28</v>
      </c>
      <c r="K1859" s="15">
        <v>15.35</v>
      </c>
      <c r="L1859" s="15">
        <v>2</v>
      </c>
      <c r="M1859" s="15" t="str">
        <f t="shared" si="56"/>
        <v>centros comerciales soriana</v>
      </c>
      <c r="N1859" s="15" t="str">
        <f t="shared" si="57"/>
        <v>501000CENTROS COMERCIALES SORIANA</v>
      </c>
    </row>
    <row r="1860" spans="1:14" x14ac:dyDescent="0.2">
      <c r="A1860" s="15">
        <v>30</v>
      </c>
      <c r="B1860" s="15" t="s">
        <v>329</v>
      </c>
      <c r="C1860" s="15">
        <v>5008</v>
      </c>
      <c r="D1860" s="15">
        <v>501000</v>
      </c>
      <c r="E1860" s="15" t="s">
        <v>472</v>
      </c>
      <c r="F1860" s="15">
        <v>277030</v>
      </c>
      <c r="G1860" s="15" t="s">
        <v>105</v>
      </c>
      <c r="H1860" s="15">
        <v>875.06</v>
      </c>
      <c r="I1860" s="30">
        <v>760.92</v>
      </c>
      <c r="J1860" s="30">
        <v>134.28</v>
      </c>
      <c r="K1860" s="15">
        <v>15.35</v>
      </c>
      <c r="L1860" s="15">
        <v>2</v>
      </c>
      <c r="M1860" s="15" t="str">
        <f t="shared" si="56"/>
        <v>centros comerciales soriana</v>
      </c>
      <c r="N1860" s="15" t="str">
        <f t="shared" si="57"/>
        <v>501000CENTROS COMERCIALES SORIANA</v>
      </c>
    </row>
    <row r="1861" spans="1:14" x14ac:dyDescent="0.2">
      <c r="A1861" s="15">
        <v>30</v>
      </c>
      <c r="B1861" s="15" t="s">
        <v>329</v>
      </c>
      <c r="C1861" s="15">
        <v>5008</v>
      </c>
      <c r="D1861" s="15">
        <v>501000</v>
      </c>
      <c r="E1861" s="15" t="s">
        <v>472</v>
      </c>
      <c r="F1861" s="15">
        <v>277031</v>
      </c>
      <c r="G1861" s="15" t="s">
        <v>105</v>
      </c>
      <c r="H1861" s="15">
        <v>875.06</v>
      </c>
      <c r="I1861" s="30">
        <v>760.92</v>
      </c>
      <c r="J1861" s="30">
        <v>134.28</v>
      </c>
      <c r="K1861" s="15">
        <v>15.35</v>
      </c>
      <c r="L1861" s="15">
        <v>2</v>
      </c>
      <c r="M1861" s="15" t="str">
        <f t="shared" si="56"/>
        <v>centros comerciales soriana</v>
      </c>
      <c r="N1861" s="15" t="str">
        <f t="shared" si="57"/>
        <v>501000CENTROS COMERCIALES SORIANA</v>
      </c>
    </row>
    <row r="1862" spans="1:14" x14ac:dyDescent="0.2">
      <c r="A1862" s="15">
        <v>30</v>
      </c>
      <c r="B1862" s="15" t="s">
        <v>329</v>
      </c>
      <c r="C1862" s="15">
        <v>5008</v>
      </c>
      <c r="D1862" s="15">
        <v>501000</v>
      </c>
      <c r="E1862" s="15" t="s">
        <v>472</v>
      </c>
      <c r="F1862" s="15">
        <v>277587</v>
      </c>
      <c r="G1862" s="15" t="s">
        <v>105</v>
      </c>
      <c r="H1862" s="15">
        <v>5383.38</v>
      </c>
      <c r="I1862" s="30">
        <v>760.92</v>
      </c>
      <c r="J1862" s="30">
        <v>134.28</v>
      </c>
      <c r="K1862" s="15">
        <v>2.4900000000000002</v>
      </c>
      <c r="L1862" s="15">
        <v>2</v>
      </c>
      <c r="M1862" s="15" t="str">
        <f t="shared" si="56"/>
        <v>centros comerciales soriana</v>
      </c>
      <c r="N1862" s="15" t="str">
        <f t="shared" si="57"/>
        <v>501000CENTROS COMERCIALES SORIANA</v>
      </c>
    </row>
    <row r="1863" spans="1:14" x14ac:dyDescent="0.2">
      <c r="A1863" s="15">
        <v>30</v>
      </c>
      <c r="B1863" s="15" t="s">
        <v>329</v>
      </c>
      <c r="C1863" s="15">
        <v>5008</v>
      </c>
      <c r="D1863" s="15">
        <v>501000</v>
      </c>
      <c r="E1863" s="15" t="s">
        <v>472</v>
      </c>
      <c r="F1863" s="15">
        <v>277603</v>
      </c>
      <c r="G1863" s="15" t="s">
        <v>105</v>
      </c>
      <c r="H1863" s="15">
        <v>9458.52</v>
      </c>
      <c r="I1863" s="30">
        <v>760.92</v>
      </c>
      <c r="J1863" s="30">
        <v>134.28</v>
      </c>
      <c r="K1863" s="15">
        <v>1.42</v>
      </c>
      <c r="L1863" s="15">
        <v>2</v>
      </c>
      <c r="M1863" s="15" t="str">
        <f t="shared" si="56"/>
        <v>centros comerciales soriana</v>
      </c>
      <c r="N1863" s="15" t="str">
        <f t="shared" si="57"/>
        <v>501000CENTROS COMERCIALES SORIANA</v>
      </c>
    </row>
    <row r="1864" spans="1:14" x14ac:dyDescent="0.2">
      <c r="A1864" s="15">
        <v>30</v>
      </c>
      <c r="B1864" s="15" t="s">
        <v>329</v>
      </c>
      <c r="C1864" s="15">
        <v>5008</v>
      </c>
      <c r="D1864" s="15">
        <v>501000</v>
      </c>
      <c r="E1864" s="15" t="s">
        <v>472</v>
      </c>
      <c r="F1864" s="15">
        <v>277678</v>
      </c>
      <c r="G1864" s="15" t="s">
        <v>105</v>
      </c>
      <c r="H1864" s="15">
        <v>17425.12</v>
      </c>
      <c r="I1864" s="30">
        <v>760.92</v>
      </c>
      <c r="J1864" s="30">
        <v>134.28</v>
      </c>
      <c r="K1864" s="15">
        <v>0.77</v>
      </c>
      <c r="L1864" s="15">
        <v>2</v>
      </c>
      <c r="M1864" s="15" t="str">
        <f t="shared" si="56"/>
        <v>centros comerciales soriana</v>
      </c>
      <c r="N1864" s="15" t="str">
        <f t="shared" si="57"/>
        <v>501000CENTROS COMERCIALES SORIANA</v>
      </c>
    </row>
    <row r="1865" spans="1:14" x14ac:dyDescent="0.2">
      <c r="A1865" s="15">
        <v>30</v>
      </c>
      <c r="B1865" s="15" t="s">
        <v>329</v>
      </c>
      <c r="C1865" s="15">
        <v>5008</v>
      </c>
      <c r="D1865" s="15">
        <v>500000</v>
      </c>
      <c r="E1865" s="15" t="s">
        <v>467</v>
      </c>
      <c r="F1865" s="15">
        <v>275907</v>
      </c>
      <c r="G1865" s="15" t="s">
        <v>331</v>
      </c>
      <c r="H1865" s="15">
        <v>23430.89</v>
      </c>
      <c r="I1865" s="30">
        <v>761.16</v>
      </c>
      <c r="J1865" s="30">
        <v>134.32</v>
      </c>
      <c r="K1865" s="15">
        <v>0.56999999999999995</v>
      </c>
      <c r="L1865" s="15">
        <v>4</v>
      </c>
      <c r="M1865" s="15" t="str">
        <f t="shared" si="56"/>
        <v>tiendas chedraui s.a. de c.v.</v>
      </c>
      <c r="N1865" s="15" t="str">
        <f t="shared" si="57"/>
        <v>500000TIENDAS CHEDRAUI S.A. DE C.V.</v>
      </c>
    </row>
    <row r="1866" spans="1:14" x14ac:dyDescent="0.2">
      <c r="A1866" s="15">
        <v>30</v>
      </c>
      <c r="B1866" s="15" t="s">
        <v>329</v>
      </c>
      <c r="C1866" s="15">
        <v>5008</v>
      </c>
      <c r="D1866" s="15">
        <v>500000</v>
      </c>
      <c r="E1866" s="15" t="s">
        <v>467</v>
      </c>
      <c r="F1866" s="15">
        <v>276249</v>
      </c>
      <c r="G1866" s="15" t="s">
        <v>331</v>
      </c>
      <c r="H1866" s="15">
        <v>14389.77</v>
      </c>
      <c r="I1866" s="30">
        <v>761.16</v>
      </c>
      <c r="J1866" s="30">
        <v>134.32</v>
      </c>
      <c r="K1866" s="15">
        <v>0.93</v>
      </c>
      <c r="L1866" s="15">
        <v>4</v>
      </c>
      <c r="M1866" s="15" t="str">
        <f t="shared" ref="M1866:M1929" si="58">LOWER(E1866)</f>
        <v>tiendas chedraui s.a. de c.v.</v>
      </c>
      <c r="N1866" s="15" t="str">
        <f t="shared" ref="N1866:N1929" si="59">_xlfn.CONCAT(D1866, E1866)</f>
        <v>500000TIENDAS CHEDRAUI S.A. DE C.V.</v>
      </c>
    </row>
    <row r="1867" spans="1:14" x14ac:dyDescent="0.2">
      <c r="A1867" s="15">
        <v>30</v>
      </c>
      <c r="B1867" s="15" t="s">
        <v>329</v>
      </c>
      <c r="C1867" s="15">
        <v>5008</v>
      </c>
      <c r="D1867" s="15">
        <v>500000</v>
      </c>
      <c r="E1867" s="15" t="s">
        <v>467</v>
      </c>
      <c r="F1867" s="15">
        <v>276250</v>
      </c>
      <c r="G1867" s="15" t="s">
        <v>331</v>
      </c>
      <c r="H1867" s="15">
        <v>8431.94</v>
      </c>
      <c r="I1867" s="30">
        <v>761.16</v>
      </c>
      <c r="J1867" s="30">
        <v>134.32</v>
      </c>
      <c r="K1867" s="15">
        <v>1.59</v>
      </c>
      <c r="L1867" s="15">
        <v>4</v>
      </c>
      <c r="M1867" s="15" t="str">
        <f t="shared" si="58"/>
        <v>tiendas chedraui s.a. de c.v.</v>
      </c>
      <c r="N1867" s="15" t="str">
        <f t="shared" si="59"/>
        <v>500000TIENDAS CHEDRAUI S.A. DE C.V.</v>
      </c>
    </row>
    <row r="1868" spans="1:14" x14ac:dyDescent="0.2">
      <c r="A1868" s="15">
        <v>30</v>
      </c>
      <c r="B1868" s="15" t="s">
        <v>329</v>
      </c>
      <c r="C1868" s="15">
        <v>5008</v>
      </c>
      <c r="D1868" s="15">
        <v>500000</v>
      </c>
      <c r="E1868" s="15" t="s">
        <v>467</v>
      </c>
      <c r="F1868" s="15">
        <v>276258</v>
      </c>
      <c r="G1868" s="15" t="s">
        <v>331</v>
      </c>
      <c r="H1868" s="15">
        <v>12571.35</v>
      </c>
      <c r="I1868" s="30">
        <v>761.16</v>
      </c>
      <c r="J1868" s="30">
        <v>134.32</v>
      </c>
      <c r="K1868" s="15">
        <v>1.07</v>
      </c>
      <c r="L1868" s="15">
        <v>4</v>
      </c>
      <c r="M1868" s="15" t="str">
        <f t="shared" si="58"/>
        <v>tiendas chedraui s.a. de c.v.</v>
      </c>
      <c r="N1868" s="15" t="str">
        <f t="shared" si="59"/>
        <v>500000TIENDAS CHEDRAUI S.A. DE C.V.</v>
      </c>
    </row>
    <row r="1869" spans="1:14" x14ac:dyDescent="0.2">
      <c r="A1869" s="15">
        <v>30</v>
      </c>
      <c r="B1869" s="15" t="s">
        <v>329</v>
      </c>
      <c r="C1869" s="15">
        <v>5008</v>
      </c>
      <c r="D1869" s="15">
        <v>500000</v>
      </c>
      <c r="E1869" s="15" t="s">
        <v>467</v>
      </c>
      <c r="F1869" s="15">
        <v>276991</v>
      </c>
      <c r="G1869" s="15" t="s">
        <v>331</v>
      </c>
      <c r="H1869" s="15">
        <v>27444.3</v>
      </c>
      <c r="I1869" s="30">
        <v>761.16</v>
      </c>
      <c r="J1869" s="30">
        <v>134.32</v>
      </c>
      <c r="K1869" s="15">
        <v>0.49</v>
      </c>
      <c r="L1869" s="15">
        <v>4</v>
      </c>
      <c r="M1869" s="15" t="str">
        <f t="shared" si="58"/>
        <v>tiendas chedraui s.a. de c.v.</v>
      </c>
      <c r="N1869" s="15" t="str">
        <f t="shared" si="59"/>
        <v>500000TIENDAS CHEDRAUI S.A. DE C.V.</v>
      </c>
    </row>
    <row r="1870" spans="1:14" x14ac:dyDescent="0.2">
      <c r="A1870" s="15">
        <v>30</v>
      </c>
      <c r="B1870" s="15" t="s">
        <v>329</v>
      </c>
      <c r="C1870" s="15">
        <v>5008</v>
      </c>
      <c r="D1870" s="15">
        <v>500000</v>
      </c>
      <c r="E1870" s="15" t="s">
        <v>467</v>
      </c>
      <c r="F1870" s="15">
        <v>277539</v>
      </c>
      <c r="G1870" s="15" t="s">
        <v>331</v>
      </c>
      <c r="H1870" s="15">
        <v>9016.31</v>
      </c>
      <c r="I1870" s="30">
        <v>761.16</v>
      </c>
      <c r="J1870" s="30">
        <v>134.32</v>
      </c>
      <c r="K1870" s="15">
        <v>1.49</v>
      </c>
      <c r="L1870" s="15">
        <v>4</v>
      </c>
      <c r="M1870" s="15" t="str">
        <f t="shared" si="58"/>
        <v>tiendas chedraui s.a. de c.v.</v>
      </c>
      <c r="N1870" s="15" t="str">
        <f t="shared" si="59"/>
        <v>500000TIENDAS CHEDRAUI S.A. DE C.V.</v>
      </c>
    </row>
    <row r="1871" spans="1:14" x14ac:dyDescent="0.2">
      <c r="A1871" s="15">
        <v>30</v>
      </c>
      <c r="B1871" s="15" t="s">
        <v>329</v>
      </c>
      <c r="C1871" s="15">
        <v>5008</v>
      </c>
      <c r="D1871" s="15">
        <v>500000</v>
      </c>
      <c r="E1871" s="15" t="s">
        <v>467</v>
      </c>
      <c r="F1871" s="15">
        <v>278181</v>
      </c>
      <c r="G1871" s="15" t="s">
        <v>331</v>
      </c>
      <c r="H1871" s="15">
        <v>30283.7</v>
      </c>
      <c r="I1871" s="30">
        <v>761.16</v>
      </c>
      <c r="J1871" s="30">
        <v>134.32</v>
      </c>
      <c r="K1871" s="15">
        <v>0.44</v>
      </c>
      <c r="L1871" s="15">
        <v>4</v>
      </c>
      <c r="M1871" s="15" t="str">
        <f t="shared" si="58"/>
        <v>tiendas chedraui s.a. de c.v.</v>
      </c>
      <c r="N1871" s="15" t="str">
        <f t="shared" si="59"/>
        <v>500000TIENDAS CHEDRAUI S.A. DE C.V.</v>
      </c>
    </row>
    <row r="1872" spans="1:14" x14ac:dyDescent="0.2">
      <c r="A1872" s="15">
        <v>30</v>
      </c>
      <c r="B1872" s="15" t="s">
        <v>329</v>
      </c>
      <c r="C1872" s="15">
        <v>5008</v>
      </c>
      <c r="D1872" s="15">
        <v>500014</v>
      </c>
      <c r="E1872" s="15" t="s">
        <v>470</v>
      </c>
      <c r="F1872" s="15">
        <v>275791</v>
      </c>
      <c r="G1872" s="15" t="s">
        <v>331</v>
      </c>
      <c r="H1872" s="15">
        <v>17581.21</v>
      </c>
      <c r="I1872" s="30">
        <v>761.16</v>
      </c>
      <c r="J1872" s="30">
        <v>256.43</v>
      </c>
      <c r="K1872" s="15">
        <v>1.46</v>
      </c>
      <c r="L1872" s="15">
        <v>4</v>
      </c>
      <c r="M1872" s="15" t="str">
        <f t="shared" si="58"/>
        <v>tda chedraui suc merida</v>
      </c>
      <c r="N1872" s="15" t="str">
        <f t="shared" si="59"/>
        <v>500014TDA CHEDRAUI SUC MERIDA</v>
      </c>
    </row>
    <row r="1873" spans="1:14" x14ac:dyDescent="0.2">
      <c r="A1873" s="15">
        <v>30</v>
      </c>
      <c r="B1873" s="15" t="s">
        <v>329</v>
      </c>
      <c r="C1873" s="15">
        <v>5008</v>
      </c>
      <c r="D1873" s="15">
        <v>390011</v>
      </c>
      <c r="E1873" s="15" t="s">
        <v>417</v>
      </c>
      <c r="F1873" s="15">
        <v>275370</v>
      </c>
      <c r="G1873" s="15" t="s">
        <v>332</v>
      </c>
      <c r="H1873" s="15">
        <v>28886.6</v>
      </c>
      <c r="I1873" s="30">
        <v>775.68</v>
      </c>
      <c r="J1873" s="30">
        <v>165.11</v>
      </c>
      <c r="K1873" s="15">
        <v>0.56999999999999995</v>
      </c>
      <c r="L1873" s="15">
        <v>4</v>
      </c>
      <c r="M1873" s="15" t="str">
        <f t="shared" si="58"/>
        <v>comexa suc aguascalientes  i</v>
      </c>
      <c r="N1873" s="15" t="str">
        <f t="shared" si="59"/>
        <v>390011COMEXA SUC AGUASCALIENTES  I</v>
      </c>
    </row>
    <row r="1874" spans="1:14" x14ac:dyDescent="0.2">
      <c r="A1874" s="15">
        <v>30</v>
      </c>
      <c r="B1874" s="15" t="s">
        <v>329</v>
      </c>
      <c r="C1874" s="15">
        <v>5008</v>
      </c>
      <c r="D1874" s="15">
        <v>393062</v>
      </c>
      <c r="E1874" s="15" t="s">
        <v>458</v>
      </c>
      <c r="F1874" s="15">
        <v>275265</v>
      </c>
      <c r="G1874" s="15" t="s">
        <v>331</v>
      </c>
      <c r="H1874" s="15">
        <v>7543.41</v>
      </c>
      <c r="I1874" s="30">
        <v>775.68</v>
      </c>
      <c r="J1874" s="30">
        <v>165.11</v>
      </c>
      <c r="K1874" s="15">
        <v>2.19</v>
      </c>
      <c r="L1874" s="15">
        <v>4</v>
      </c>
      <c r="M1874" s="15" t="str">
        <f t="shared" si="58"/>
        <v>bodega comexa curiel</v>
      </c>
      <c r="N1874" s="15" t="str">
        <f t="shared" si="59"/>
        <v>393062BODEGA COMEXA CURIEL</v>
      </c>
    </row>
    <row r="1875" spans="1:14" x14ac:dyDescent="0.2">
      <c r="A1875" s="15">
        <v>30</v>
      </c>
      <c r="B1875" s="15" t="s">
        <v>329</v>
      </c>
      <c r="C1875" s="15">
        <v>5008</v>
      </c>
      <c r="D1875" s="15">
        <v>393062</v>
      </c>
      <c r="E1875" s="15" t="s">
        <v>458</v>
      </c>
      <c r="F1875" s="15">
        <v>275265</v>
      </c>
      <c r="G1875" s="15" t="s">
        <v>332</v>
      </c>
      <c r="H1875" s="15">
        <v>7543.41</v>
      </c>
      <c r="I1875" s="30">
        <v>775.68</v>
      </c>
      <c r="J1875" s="30">
        <v>165.11</v>
      </c>
      <c r="K1875" s="15">
        <v>2.19</v>
      </c>
      <c r="L1875" s="15">
        <v>4</v>
      </c>
      <c r="M1875" s="15" t="str">
        <f t="shared" si="58"/>
        <v>bodega comexa curiel</v>
      </c>
      <c r="N1875" s="15" t="str">
        <f t="shared" si="59"/>
        <v>393062BODEGA COMEXA CURIEL</v>
      </c>
    </row>
    <row r="1876" spans="1:14" x14ac:dyDescent="0.2">
      <c r="A1876" s="15">
        <v>30</v>
      </c>
      <c r="B1876" s="15" t="s">
        <v>329</v>
      </c>
      <c r="C1876" s="15">
        <v>5008</v>
      </c>
      <c r="D1876" s="15">
        <v>390000</v>
      </c>
      <c r="E1876" s="15" t="s">
        <v>414</v>
      </c>
      <c r="F1876" s="15">
        <v>274685</v>
      </c>
      <c r="G1876" s="15" t="s">
        <v>331</v>
      </c>
      <c r="H1876" s="15">
        <v>20033.16</v>
      </c>
      <c r="I1876" s="30">
        <v>775.69</v>
      </c>
      <c r="J1876" s="30">
        <v>136.88999999999999</v>
      </c>
      <c r="K1876" s="15">
        <v>0.68</v>
      </c>
      <c r="L1876" s="15">
        <v>4</v>
      </c>
      <c r="M1876" s="15" t="str">
        <f t="shared" si="58"/>
        <v>comercial mexicana s.a.de c.v.</v>
      </c>
      <c r="N1876" s="15" t="str">
        <f t="shared" si="59"/>
        <v>390000COMERCIAL MEXICANA S.A.DE C.V.</v>
      </c>
    </row>
    <row r="1877" spans="1:14" x14ac:dyDescent="0.2">
      <c r="A1877" s="15">
        <v>30</v>
      </c>
      <c r="B1877" s="15" t="s">
        <v>329</v>
      </c>
      <c r="C1877" s="15">
        <v>5008</v>
      </c>
      <c r="D1877" s="15">
        <v>390000</v>
      </c>
      <c r="E1877" s="15" t="s">
        <v>414</v>
      </c>
      <c r="F1877" s="15">
        <v>277743</v>
      </c>
      <c r="G1877" s="15" t="s">
        <v>339</v>
      </c>
      <c r="H1877" s="15">
        <v>9732.1299999999992</v>
      </c>
      <c r="I1877" s="30">
        <v>777.66</v>
      </c>
      <c r="J1877" s="30">
        <v>165.53</v>
      </c>
      <c r="K1877" s="15">
        <v>1.7</v>
      </c>
      <c r="L1877" s="15">
        <v>3</v>
      </c>
      <c r="M1877" s="15" t="str">
        <f t="shared" si="58"/>
        <v>comercial mexicana s.a.de c.v.</v>
      </c>
      <c r="N1877" s="15" t="str">
        <f t="shared" si="59"/>
        <v>390000COMERCIAL MEXICANA S.A.DE C.V.</v>
      </c>
    </row>
    <row r="1878" spans="1:14" x14ac:dyDescent="0.2">
      <c r="A1878" s="15">
        <v>30</v>
      </c>
      <c r="B1878" s="15" t="s">
        <v>329</v>
      </c>
      <c r="C1878" s="15">
        <v>5008</v>
      </c>
      <c r="D1878" s="15">
        <v>390000</v>
      </c>
      <c r="E1878" s="15" t="s">
        <v>414</v>
      </c>
      <c r="F1878" s="15">
        <v>277743</v>
      </c>
      <c r="G1878" s="15" t="s">
        <v>333</v>
      </c>
      <c r="H1878" s="15">
        <v>9732.1299999999992</v>
      </c>
      <c r="I1878" s="30">
        <v>777.66</v>
      </c>
      <c r="J1878" s="30">
        <v>165.53</v>
      </c>
      <c r="K1878" s="15">
        <v>1.7</v>
      </c>
      <c r="L1878" s="15">
        <v>3</v>
      </c>
      <c r="M1878" s="15" t="str">
        <f t="shared" si="58"/>
        <v>comercial mexicana s.a.de c.v.</v>
      </c>
      <c r="N1878" s="15" t="str">
        <f t="shared" si="59"/>
        <v>390000COMERCIAL MEXICANA S.A.DE C.V.</v>
      </c>
    </row>
    <row r="1879" spans="1:14" x14ac:dyDescent="0.2">
      <c r="A1879" s="15">
        <v>30</v>
      </c>
      <c r="B1879" s="15" t="s">
        <v>329</v>
      </c>
      <c r="C1879" s="15">
        <v>5008</v>
      </c>
      <c r="D1879" s="15">
        <v>390000</v>
      </c>
      <c r="E1879" s="15" t="s">
        <v>414</v>
      </c>
      <c r="F1879" s="15">
        <v>277744</v>
      </c>
      <c r="G1879" s="15" t="s">
        <v>339</v>
      </c>
      <c r="H1879" s="15">
        <v>30545.62</v>
      </c>
      <c r="I1879" s="30">
        <v>777.66</v>
      </c>
      <c r="J1879" s="30">
        <v>165.53</v>
      </c>
      <c r="K1879" s="15">
        <v>0.54</v>
      </c>
      <c r="L1879" s="15">
        <v>3</v>
      </c>
      <c r="M1879" s="15" t="str">
        <f t="shared" si="58"/>
        <v>comercial mexicana s.a.de c.v.</v>
      </c>
      <c r="N1879" s="15" t="str">
        <f t="shared" si="59"/>
        <v>390000COMERCIAL MEXICANA S.A.DE C.V.</v>
      </c>
    </row>
    <row r="1880" spans="1:14" x14ac:dyDescent="0.2">
      <c r="A1880" s="15">
        <v>30</v>
      </c>
      <c r="B1880" s="15" t="s">
        <v>329</v>
      </c>
      <c r="C1880" s="15">
        <v>5008</v>
      </c>
      <c r="D1880" s="15">
        <v>390000</v>
      </c>
      <c r="E1880" s="15" t="s">
        <v>414</v>
      </c>
      <c r="F1880" s="15">
        <v>277758</v>
      </c>
      <c r="G1880" s="15" t="s">
        <v>333</v>
      </c>
      <c r="H1880" s="15">
        <v>24918.97</v>
      </c>
      <c r="I1880" s="30">
        <v>777.66</v>
      </c>
      <c r="J1880" s="30">
        <v>165.53</v>
      </c>
      <c r="K1880" s="15">
        <v>0.66</v>
      </c>
      <c r="L1880" s="15">
        <v>3</v>
      </c>
      <c r="M1880" s="15" t="str">
        <f t="shared" si="58"/>
        <v>comercial mexicana s.a.de c.v.</v>
      </c>
      <c r="N1880" s="15" t="str">
        <f t="shared" si="59"/>
        <v>390000COMERCIAL MEXICANA S.A.DE C.V.</v>
      </c>
    </row>
    <row r="1881" spans="1:14" x14ac:dyDescent="0.2">
      <c r="A1881" s="15">
        <v>30</v>
      </c>
      <c r="B1881" s="15" t="s">
        <v>329</v>
      </c>
      <c r="C1881" s="15">
        <v>5008</v>
      </c>
      <c r="D1881" s="15">
        <v>390013</v>
      </c>
      <c r="E1881" s="15" t="s">
        <v>419</v>
      </c>
      <c r="F1881" s="15">
        <v>275369</v>
      </c>
      <c r="G1881" s="15" t="s">
        <v>339</v>
      </c>
      <c r="H1881" s="15">
        <v>24406.05</v>
      </c>
      <c r="I1881" s="30">
        <v>777.66</v>
      </c>
      <c r="J1881" s="30">
        <v>165.53</v>
      </c>
      <c r="K1881" s="15">
        <v>0.68</v>
      </c>
      <c r="L1881" s="15">
        <v>3</v>
      </c>
      <c r="M1881" s="15" t="str">
        <f t="shared" si="58"/>
        <v>comexa suc leon insurgentes</v>
      </c>
      <c r="N1881" s="15" t="str">
        <f t="shared" si="59"/>
        <v>390013COMEXA SUC LEON INSURGENTES</v>
      </c>
    </row>
    <row r="1882" spans="1:14" x14ac:dyDescent="0.2">
      <c r="A1882" s="15">
        <v>30</v>
      </c>
      <c r="B1882" s="15" t="s">
        <v>329</v>
      </c>
      <c r="C1882" s="15">
        <v>5008</v>
      </c>
      <c r="D1882" s="15">
        <v>390018</v>
      </c>
      <c r="E1882" s="15" t="s">
        <v>421</v>
      </c>
      <c r="F1882" s="15">
        <v>276013</v>
      </c>
      <c r="G1882" s="15" t="s">
        <v>333</v>
      </c>
      <c r="H1882" s="15">
        <v>46771.9</v>
      </c>
      <c r="I1882" s="30">
        <v>777.66</v>
      </c>
      <c r="J1882" s="30">
        <v>165.53</v>
      </c>
      <c r="K1882" s="15">
        <v>0.35</v>
      </c>
      <c r="L1882" s="15">
        <v>3</v>
      </c>
      <c r="M1882" s="15" t="str">
        <f t="shared" si="58"/>
        <v>comexa suc acapulco i</v>
      </c>
      <c r="N1882" s="15" t="str">
        <f t="shared" si="59"/>
        <v>390018COMEXA SUC ACAPULCO I</v>
      </c>
    </row>
    <row r="1883" spans="1:14" x14ac:dyDescent="0.2">
      <c r="A1883" s="15">
        <v>30</v>
      </c>
      <c r="B1883" s="15" t="s">
        <v>329</v>
      </c>
      <c r="C1883" s="15">
        <v>5008</v>
      </c>
      <c r="D1883" s="15">
        <v>393169</v>
      </c>
      <c r="E1883" s="15" t="s">
        <v>465</v>
      </c>
      <c r="F1883" s="15">
        <v>276059</v>
      </c>
      <c r="G1883" s="15" t="s">
        <v>339</v>
      </c>
      <c r="H1883" s="15">
        <v>5274.5</v>
      </c>
      <c r="I1883" s="30">
        <v>777.66</v>
      </c>
      <c r="J1883" s="30">
        <v>165.53</v>
      </c>
      <c r="K1883" s="15">
        <v>3.14</v>
      </c>
      <c r="L1883" s="15">
        <v>3</v>
      </c>
      <c r="M1883" s="15" t="str">
        <f t="shared" si="58"/>
        <v>bod. comercial mexicana coapa</v>
      </c>
      <c r="N1883" s="15" t="str">
        <f t="shared" si="59"/>
        <v>393169BOD. COMERCIAL MEXICANA COAPA</v>
      </c>
    </row>
    <row r="1884" spans="1:14" x14ac:dyDescent="0.2">
      <c r="A1884" s="15">
        <v>30</v>
      </c>
      <c r="B1884" s="15" t="s">
        <v>329</v>
      </c>
      <c r="C1884" s="15">
        <v>5008</v>
      </c>
      <c r="D1884" s="15">
        <v>390000</v>
      </c>
      <c r="E1884" s="15" t="s">
        <v>414</v>
      </c>
      <c r="F1884" s="15">
        <v>275516</v>
      </c>
      <c r="G1884" s="15" t="s">
        <v>339</v>
      </c>
      <c r="H1884" s="15">
        <v>5117.9399999999996</v>
      </c>
      <c r="I1884" s="30">
        <v>777.67</v>
      </c>
      <c r="J1884" s="30">
        <v>137.24</v>
      </c>
      <c r="K1884" s="15">
        <v>2.68</v>
      </c>
      <c r="L1884" s="15">
        <v>3</v>
      </c>
      <c r="M1884" s="15" t="str">
        <f t="shared" si="58"/>
        <v>comercial mexicana s.a.de c.v.</v>
      </c>
      <c r="N1884" s="15" t="str">
        <f t="shared" si="59"/>
        <v>390000COMERCIAL MEXICANA S.A.DE C.V.</v>
      </c>
    </row>
    <row r="1885" spans="1:14" x14ac:dyDescent="0.2">
      <c r="A1885" s="15">
        <v>30</v>
      </c>
      <c r="B1885" s="15" t="s">
        <v>329</v>
      </c>
      <c r="C1885" s="15">
        <v>5008</v>
      </c>
      <c r="D1885" s="15">
        <v>390000</v>
      </c>
      <c r="E1885" s="15" t="s">
        <v>414</v>
      </c>
      <c r="F1885" s="15">
        <v>275858</v>
      </c>
      <c r="G1885" s="15" t="s">
        <v>339</v>
      </c>
      <c r="H1885" s="15">
        <v>20256.13</v>
      </c>
      <c r="I1885" s="30">
        <v>777.67</v>
      </c>
      <c r="J1885" s="30">
        <v>137.24</v>
      </c>
      <c r="K1885" s="15">
        <v>0.68</v>
      </c>
      <c r="L1885" s="15">
        <v>3</v>
      </c>
      <c r="M1885" s="15" t="str">
        <f t="shared" si="58"/>
        <v>comercial mexicana s.a.de c.v.</v>
      </c>
      <c r="N1885" s="15" t="str">
        <f t="shared" si="59"/>
        <v>390000COMERCIAL MEXICANA S.A.DE C.V.</v>
      </c>
    </row>
    <row r="1886" spans="1:14" x14ac:dyDescent="0.2">
      <c r="A1886" s="15">
        <v>30</v>
      </c>
      <c r="B1886" s="15" t="s">
        <v>329</v>
      </c>
      <c r="C1886" s="15">
        <v>5008</v>
      </c>
      <c r="D1886" s="15">
        <v>390000</v>
      </c>
      <c r="E1886" s="15" t="s">
        <v>414</v>
      </c>
      <c r="F1886" s="15">
        <v>276212</v>
      </c>
      <c r="G1886" s="15" t="s">
        <v>333</v>
      </c>
      <c r="H1886" s="15">
        <v>45570.26</v>
      </c>
      <c r="I1886" s="30">
        <v>777.67</v>
      </c>
      <c r="J1886" s="30">
        <v>137.24</v>
      </c>
      <c r="K1886" s="15">
        <v>0.3</v>
      </c>
      <c r="L1886" s="15">
        <v>3</v>
      </c>
      <c r="M1886" s="15" t="str">
        <f t="shared" si="58"/>
        <v>comercial mexicana s.a.de c.v.</v>
      </c>
      <c r="N1886" s="15" t="str">
        <f t="shared" si="59"/>
        <v>390000COMERCIAL MEXICANA S.A.DE C.V.</v>
      </c>
    </row>
    <row r="1887" spans="1:14" x14ac:dyDescent="0.2">
      <c r="A1887" s="15">
        <v>30</v>
      </c>
      <c r="B1887" s="15" t="s">
        <v>329</v>
      </c>
      <c r="C1887" s="15">
        <v>5008</v>
      </c>
      <c r="D1887" s="15">
        <v>390000</v>
      </c>
      <c r="E1887" s="15" t="s">
        <v>414</v>
      </c>
      <c r="F1887" s="15">
        <v>276425</v>
      </c>
      <c r="G1887" s="15" t="s">
        <v>333</v>
      </c>
      <c r="H1887" s="15">
        <v>3209.16</v>
      </c>
      <c r="I1887" s="30">
        <v>777.67</v>
      </c>
      <c r="J1887" s="30">
        <v>137.24</v>
      </c>
      <c r="K1887" s="15">
        <v>4.28</v>
      </c>
      <c r="L1887" s="15">
        <v>3</v>
      </c>
      <c r="M1887" s="15" t="str">
        <f t="shared" si="58"/>
        <v>comercial mexicana s.a.de c.v.</v>
      </c>
      <c r="N1887" s="15" t="str">
        <f t="shared" si="59"/>
        <v>390000COMERCIAL MEXICANA S.A.DE C.V.</v>
      </c>
    </row>
    <row r="1888" spans="1:14" x14ac:dyDescent="0.2">
      <c r="A1888" s="15">
        <v>30</v>
      </c>
      <c r="B1888" s="15" t="s">
        <v>329</v>
      </c>
      <c r="C1888" s="15">
        <v>5008</v>
      </c>
      <c r="D1888" s="15">
        <v>390000</v>
      </c>
      <c r="E1888" s="15" t="s">
        <v>414</v>
      </c>
      <c r="F1888" s="15">
        <v>276699</v>
      </c>
      <c r="G1888" s="15" t="s">
        <v>339</v>
      </c>
      <c r="H1888" s="15">
        <v>27004.44</v>
      </c>
      <c r="I1888" s="30">
        <v>777.67</v>
      </c>
      <c r="J1888" s="30">
        <v>137.24</v>
      </c>
      <c r="K1888" s="15">
        <v>0.51</v>
      </c>
      <c r="L1888" s="15">
        <v>3</v>
      </c>
      <c r="M1888" s="15" t="str">
        <f t="shared" si="58"/>
        <v>comercial mexicana s.a.de c.v.</v>
      </c>
      <c r="N1888" s="15" t="str">
        <f t="shared" si="59"/>
        <v>390000COMERCIAL MEXICANA S.A.DE C.V.</v>
      </c>
    </row>
    <row r="1889" spans="1:14" x14ac:dyDescent="0.2">
      <c r="A1889" s="15">
        <v>30</v>
      </c>
      <c r="B1889" s="15" t="s">
        <v>329</v>
      </c>
      <c r="C1889" s="15">
        <v>5008</v>
      </c>
      <c r="D1889" s="15">
        <v>390000</v>
      </c>
      <c r="E1889" s="15" t="s">
        <v>414</v>
      </c>
      <c r="F1889" s="15">
        <v>276699</v>
      </c>
      <c r="G1889" s="15" t="s">
        <v>333</v>
      </c>
      <c r="H1889" s="15">
        <v>27004.44</v>
      </c>
      <c r="I1889" s="30">
        <v>777.67</v>
      </c>
      <c r="J1889" s="30">
        <v>137.24</v>
      </c>
      <c r="K1889" s="15">
        <v>0.51</v>
      </c>
      <c r="L1889" s="15">
        <v>3</v>
      </c>
      <c r="M1889" s="15" t="str">
        <f t="shared" si="58"/>
        <v>comercial mexicana s.a.de c.v.</v>
      </c>
      <c r="N1889" s="15" t="str">
        <f t="shared" si="59"/>
        <v>390000COMERCIAL MEXICANA S.A.DE C.V.</v>
      </c>
    </row>
    <row r="1890" spans="1:14" x14ac:dyDescent="0.2">
      <c r="A1890" s="15">
        <v>30</v>
      </c>
      <c r="B1890" s="15" t="s">
        <v>329</v>
      </c>
      <c r="C1890" s="15">
        <v>5008</v>
      </c>
      <c r="D1890" s="15">
        <v>390000</v>
      </c>
      <c r="E1890" s="15" t="s">
        <v>414</v>
      </c>
      <c r="F1890" s="15">
        <v>278064</v>
      </c>
      <c r="G1890" s="15" t="s">
        <v>333</v>
      </c>
      <c r="H1890" s="15">
        <v>13480.45</v>
      </c>
      <c r="I1890" s="30">
        <v>777.67</v>
      </c>
      <c r="J1890" s="30">
        <v>137.24</v>
      </c>
      <c r="K1890" s="15">
        <v>1.02</v>
      </c>
      <c r="L1890" s="15">
        <v>3</v>
      </c>
      <c r="M1890" s="15" t="str">
        <f t="shared" si="58"/>
        <v>comercial mexicana s.a.de c.v.</v>
      </c>
      <c r="N1890" s="15" t="str">
        <f t="shared" si="59"/>
        <v>390000COMERCIAL MEXICANA S.A.DE C.V.</v>
      </c>
    </row>
    <row r="1891" spans="1:14" x14ac:dyDescent="0.2">
      <c r="A1891" s="15">
        <v>30</v>
      </c>
      <c r="B1891" s="15" t="s">
        <v>329</v>
      </c>
      <c r="C1891" s="15">
        <v>5008</v>
      </c>
      <c r="D1891" s="15">
        <v>393000</v>
      </c>
      <c r="E1891" s="15" t="s">
        <v>414</v>
      </c>
      <c r="F1891" s="15">
        <v>276484</v>
      </c>
      <c r="G1891" s="15" t="s">
        <v>339</v>
      </c>
      <c r="H1891" s="15">
        <v>13399.44</v>
      </c>
      <c r="I1891" s="30">
        <v>777.67</v>
      </c>
      <c r="J1891" s="30">
        <v>137.24</v>
      </c>
      <c r="K1891" s="15">
        <v>1.02</v>
      </c>
      <c r="L1891" s="15">
        <v>3</v>
      </c>
      <c r="M1891" s="15" t="str">
        <f t="shared" si="58"/>
        <v>comercial mexicana s.a.de c.v.</v>
      </c>
      <c r="N1891" s="15" t="str">
        <f t="shared" si="59"/>
        <v>393000COMERCIAL MEXICANA S.A.DE C.V.</v>
      </c>
    </row>
    <row r="1892" spans="1:14" x14ac:dyDescent="0.2">
      <c r="A1892" s="15">
        <v>30</v>
      </c>
      <c r="B1892" s="15" t="s">
        <v>329</v>
      </c>
      <c r="C1892" s="15">
        <v>5008</v>
      </c>
      <c r="D1892" s="15">
        <v>393000</v>
      </c>
      <c r="E1892" s="15" t="s">
        <v>414</v>
      </c>
      <c r="F1892" s="15">
        <v>276484</v>
      </c>
      <c r="G1892" s="15" t="s">
        <v>333</v>
      </c>
      <c r="H1892" s="15">
        <v>13399.44</v>
      </c>
      <c r="I1892" s="30">
        <v>777.67</v>
      </c>
      <c r="J1892" s="30">
        <v>137.24</v>
      </c>
      <c r="K1892" s="15">
        <v>1.02</v>
      </c>
      <c r="L1892" s="15">
        <v>3</v>
      </c>
      <c r="M1892" s="15" t="str">
        <f t="shared" si="58"/>
        <v>comercial mexicana s.a.de c.v.</v>
      </c>
      <c r="N1892" s="15" t="str">
        <f t="shared" si="59"/>
        <v>393000COMERCIAL MEXICANA S.A.DE C.V.</v>
      </c>
    </row>
    <row r="1893" spans="1:14" x14ac:dyDescent="0.2">
      <c r="A1893" s="15">
        <v>30</v>
      </c>
      <c r="B1893" s="15" t="s">
        <v>329</v>
      </c>
      <c r="C1893" s="15">
        <v>5008</v>
      </c>
      <c r="D1893" s="15">
        <v>393000</v>
      </c>
      <c r="E1893" s="15" t="s">
        <v>414</v>
      </c>
      <c r="F1893" s="15">
        <v>276729</v>
      </c>
      <c r="G1893" s="15" t="s">
        <v>333</v>
      </c>
      <c r="H1893" s="15">
        <v>8069.15</v>
      </c>
      <c r="I1893" s="30">
        <v>777.67</v>
      </c>
      <c r="J1893" s="30">
        <v>137.24</v>
      </c>
      <c r="K1893" s="15">
        <v>1.7</v>
      </c>
      <c r="L1893" s="15">
        <v>3</v>
      </c>
      <c r="M1893" s="15" t="str">
        <f t="shared" si="58"/>
        <v>comercial mexicana s.a.de c.v.</v>
      </c>
      <c r="N1893" s="15" t="str">
        <f t="shared" si="59"/>
        <v>393000COMERCIAL MEXICANA S.A.DE C.V.</v>
      </c>
    </row>
    <row r="1894" spans="1:14" x14ac:dyDescent="0.2">
      <c r="A1894" s="15">
        <v>30</v>
      </c>
      <c r="B1894" s="15" t="s">
        <v>329</v>
      </c>
      <c r="C1894" s="15">
        <v>5008</v>
      </c>
      <c r="D1894" s="15">
        <v>393000</v>
      </c>
      <c r="E1894" s="15" t="s">
        <v>414</v>
      </c>
      <c r="F1894" s="15">
        <v>277007</v>
      </c>
      <c r="G1894" s="15" t="s">
        <v>339</v>
      </c>
      <c r="H1894" s="15">
        <v>21640.27</v>
      </c>
      <c r="I1894" s="30">
        <v>777.67</v>
      </c>
      <c r="J1894" s="30">
        <v>137.24</v>
      </c>
      <c r="K1894" s="15">
        <v>0.63</v>
      </c>
      <c r="L1894" s="15">
        <v>3</v>
      </c>
      <c r="M1894" s="15" t="str">
        <f t="shared" si="58"/>
        <v>comercial mexicana s.a.de c.v.</v>
      </c>
      <c r="N1894" s="15" t="str">
        <f t="shared" si="59"/>
        <v>393000COMERCIAL MEXICANA S.A.DE C.V.</v>
      </c>
    </row>
    <row r="1895" spans="1:14" x14ac:dyDescent="0.2">
      <c r="A1895" s="15">
        <v>30</v>
      </c>
      <c r="B1895" s="15" t="s">
        <v>329</v>
      </c>
      <c r="C1895" s="15">
        <v>5008</v>
      </c>
      <c r="D1895" s="15">
        <v>393000</v>
      </c>
      <c r="E1895" s="15" t="s">
        <v>414</v>
      </c>
      <c r="F1895" s="15">
        <v>277007</v>
      </c>
      <c r="G1895" s="15" t="s">
        <v>333</v>
      </c>
      <c r="H1895" s="15">
        <v>21640.27</v>
      </c>
      <c r="I1895" s="30">
        <v>777.67</v>
      </c>
      <c r="J1895" s="30">
        <v>137.24</v>
      </c>
      <c r="K1895" s="15">
        <v>0.63</v>
      </c>
      <c r="L1895" s="15">
        <v>3</v>
      </c>
      <c r="M1895" s="15" t="str">
        <f t="shared" si="58"/>
        <v>comercial mexicana s.a.de c.v.</v>
      </c>
      <c r="N1895" s="15" t="str">
        <f t="shared" si="59"/>
        <v>393000COMERCIAL MEXICANA S.A.DE C.V.</v>
      </c>
    </row>
    <row r="1896" spans="1:14" x14ac:dyDescent="0.2">
      <c r="A1896" s="15">
        <v>30</v>
      </c>
      <c r="B1896" s="15" t="s">
        <v>329</v>
      </c>
      <c r="C1896" s="15">
        <v>5008</v>
      </c>
      <c r="D1896" s="15">
        <v>393000</v>
      </c>
      <c r="E1896" s="15" t="s">
        <v>414</v>
      </c>
      <c r="F1896" s="15">
        <v>277374</v>
      </c>
      <c r="G1896" s="15" t="s">
        <v>333</v>
      </c>
      <c r="H1896" s="15">
        <v>5245.58</v>
      </c>
      <c r="I1896" s="30">
        <v>777.67</v>
      </c>
      <c r="J1896" s="30">
        <v>137.24</v>
      </c>
      <c r="K1896" s="15">
        <v>2.62</v>
      </c>
      <c r="L1896" s="15">
        <v>3</v>
      </c>
      <c r="M1896" s="15" t="str">
        <f t="shared" si="58"/>
        <v>comercial mexicana s.a.de c.v.</v>
      </c>
      <c r="N1896" s="15" t="str">
        <f t="shared" si="59"/>
        <v>393000COMERCIAL MEXICANA S.A.DE C.V.</v>
      </c>
    </row>
    <row r="1897" spans="1:14" x14ac:dyDescent="0.2">
      <c r="A1897" s="15">
        <v>30</v>
      </c>
      <c r="B1897" s="15" t="s">
        <v>329</v>
      </c>
      <c r="C1897" s="15">
        <v>5008</v>
      </c>
      <c r="D1897" s="15">
        <v>393000</v>
      </c>
      <c r="E1897" s="15" t="s">
        <v>414</v>
      </c>
      <c r="F1897" s="15">
        <v>277469</v>
      </c>
      <c r="G1897" s="15" t="s">
        <v>333</v>
      </c>
      <c r="H1897" s="15">
        <v>16166.55</v>
      </c>
      <c r="I1897" s="30">
        <v>777.67</v>
      </c>
      <c r="J1897" s="30">
        <v>137.24</v>
      </c>
      <c r="K1897" s="15">
        <v>0.85</v>
      </c>
      <c r="L1897" s="15">
        <v>3</v>
      </c>
      <c r="M1897" s="15" t="str">
        <f t="shared" si="58"/>
        <v>comercial mexicana s.a.de c.v.</v>
      </c>
      <c r="N1897" s="15" t="str">
        <f t="shared" si="59"/>
        <v>393000COMERCIAL MEXICANA S.A.DE C.V.</v>
      </c>
    </row>
    <row r="1898" spans="1:14" x14ac:dyDescent="0.2">
      <c r="A1898" s="15">
        <v>30</v>
      </c>
      <c r="B1898" s="15" t="s">
        <v>329</v>
      </c>
      <c r="C1898" s="15">
        <v>5008</v>
      </c>
      <c r="D1898" s="15">
        <v>2007</v>
      </c>
      <c r="E1898" s="15" t="s">
        <v>334</v>
      </c>
      <c r="F1898" s="15">
        <v>276405</v>
      </c>
      <c r="G1898" s="15" t="s">
        <v>331</v>
      </c>
      <c r="H1898" s="15">
        <v>12291.38</v>
      </c>
      <c r="I1898" s="30">
        <v>778.46</v>
      </c>
      <c r="J1898" s="30">
        <v>86.5</v>
      </c>
      <c r="K1898" s="15">
        <v>0.7</v>
      </c>
      <c r="L1898" s="15">
        <v>4</v>
      </c>
      <c r="M1898" s="15" t="str">
        <f t="shared" si="58"/>
        <v>ramirez organista hector</v>
      </c>
      <c r="N1898" s="15" t="str">
        <f t="shared" si="59"/>
        <v>2007RAMIREZ ORGANISTA HECTOR</v>
      </c>
    </row>
    <row r="1899" spans="1:14" x14ac:dyDescent="0.2">
      <c r="A1899" s="15">
        <v>30</v>
      </c>
      <c r="B1899" s="15" t="s">
        <v>329</v>
      </c>
      <c r="C1899" s="15">
        <v>5008</v>
      </c>
      <c r="D1899" s="15">
        <v>2007</v>
      </c>
      <c r="E1899" s="15" t="s">
        <v>334</v>
      </c>
      <c r="F1899" s="15">
        <v>276405</v>
      </c>
      <c r="G1899" s="15" t="s">
        <v>332</v>
      </c>
      <c r="H1899" s="15">
        <v>12291.38</v>
      </c>
      <c r="I1899" s="30">
        <v>778.46</v>
      </c>
      <c r="J1899" s="30">
        <v>86.5</v>
      </c>
      <c r="K1899" s="15">
        <v>0.7</v>
      </c>
      <c r="L1899" s="15">
        <v>4</v>
      </c>
      <c r="M1899" s="15" t="str">
        <f t="shared" si="58"/>
        <v>ramirez organista hector</v>
      </c>
      <c r="N1899" s="15" t="str">
        <f t="shared" si="59"/>
        <v>2007RAMIREZ ORGANISTA HECTOR</v>
      </c>
    </row>
    <row r="1900" spans="1:14" x14ac:dyDescent="0.2">
      <c r="A1900" s="15">
        <v>30</v>
      </c>
      <c r="B1900" s="15" t="s">
        <v>329</v>
      </c>
      <c r="C1900" s="15">
        <v>5008</v>
      </c>
      <c r="D1900" s="15">
        <v>16053</v>
      </c>
      <c r="E1900" s="15" t="s">
        <v>364</v>
      </c>
      <c r="F1900" s="15">
        <v>276644</v>
      </c>
      <c r="G1900" s="15" t="s">
        <v>111</v>
      </c>
      <c r="H1900" s="15">
        <v>15968.05</v>
      </c>
      <c r="I1900" s="30">
        <v>798.66</v>
      </c>
      <c r="J1900" s="30">
        <v>88.74</v>
      </c>
      <c r="K1900" s="15">
        <v>0.56000000000000005</v>
      </c>
      <c r="L1900" s="15">
        <v>6</v>
      </c>
      <c r="M1900" s="15" t="str">
        <f t="shared" si="58"/>
        <v>leon huante josefina</v>
      </c>
      <c r="N1900" s="15" t="str">
        <f t="shared" si="59"/>
        <v>16053LEON HUANTE JOSEFINA</v>
      </c>
    </row>
    <row r="1901" spans="1:14" x14ac:dyDescent="0.2">
      <c r="A1901" s="15">
        <v>30</v>
      </c>
      <c r="B1901" s="15" t="s">
        <v>329</v>
      </c>
      <c r="C1901" s="15">
        <v>5008</v>
      </c>
      <c r="D1901" s="15">
        <v>501000</v>
      </c>
      <c r="E1901" s="15" t="s">
        <v>472</v>
      </c>
      <c r="F1901" s="15">
        <v>275671</v>
      </c>
      <c r="G1901" s="15" t="s">
        <v>339</v>
      </c>
      <c r="H1901" s="15">
        <v>6470.27</v>
      </c>
      <c r="I1901" s="30">
        <v>801.72</v>
      </c>
      <c r="J1901" s="30">
        <v>141.47999999999999</v>
      </c>
      <c r="K1901" s="15">
        <v>2.19</v>
      </c>
      <c r="L1901" s="15">
        <v>3</v>
      </c>
      <c r="M1901" s="15" t="str">
        <f t="shared" si="58"/>
        <v>centros comerciales soriana</v>
      </c>
      <c r="N1901" s="15" t="str">
        <f t="shared" si="59"/>
        <v>501000CENTROS COMERCIALES SORIANA</v>
      </c>
    </row>
    <row r="1902" spans="1:14" x14ac:dyDescent="0.2">
      <c r="A1902" s="15">
        <v>30</v>
      </c>
      <c r="B1902" s="15" t="s">
        <v>329</v>
      </c>
      <c r="C1902" s="15">
        <v>5008</v>
      </c>
      <c r="D1902" s="15">
        <v>501000</v>
      </c>
      <c r="E1902" s="15" t="s">
        <v>472</v>
      </c>
      <c r="F1902" s="15">
        <v>275709</v>
      </c>
      <c r="G1902" s="15" t="s">
        <v>339</v>
      </c>
      <c r="H1902" s="15">
        <v>26410.23</v>
      </c>
      <c r="I1902" s="30">
        <v>801.72</v>
      </c>
      <c r="J1902" s="30">
        <v>141.47999999999999</v>
      </c>
      <c r="K1902" s="15">
        <v>0.54</v>
      </c>
      <c r="L1902" s="15">
        <v>3</v>
      </c>
      <c r="M1902" s="15" t="str">
        <f t="shared" si="58"/>
        <v>centros comerciales soriana</v>
      </c>
      <c r="N1902" s="15" t="str">
        <f t="shared" si="59"/>
        <v>501000CENTROS COMERCIALES SORIANA</v>
      </c>
    </row>
    <row r="1903" spans="1:14" x14ac:dyDescent="0.2">
      <c r="A1903" s="15">
        <v>30</v>
      </c>
      <c r="B1903" s="15" t="s">
        <v>329</v>
      </c>
      <c r="C1903" s="15">
        <v>5008</v>
      </c>
      <c r="D1903" s="15">
        <v>501000</v>
      </c>
      <c r="E1903" s="15" t="s">
        <v>472</v>
      </c>
      <c r="F1903" s="15">
        <v>275709</v>
      </c>
      <c r="G1903" s="15" t="s">
        <v>333</v>
      </c>
      <c r="H1903" s="15">
        <v>26410.23</v>
      </c>
      <c r="I1903" s="30">
        <v>801.72</v>
      </c>
      <c r="J1903" s="30">
        <v>141.47999999999999</v>
      </c>
      <c r="K1903" s="15">
        <v>0.54</v>
      </c>
      <c r="L1903" s="15">
        <v>3</v>
      </c>
      <c r="M1903" s="15" t="str">
        <f t="shared" si="58"/>
        <v>centros comerciales soriana</v>
      </c>
      <c r="N1903" s="15" t="str">
        <f t="shared" si="59"/>
        <v>501000CENTROS COMERCIALES SORIANA</v>
      </c>
    </row>
    <row r="1904" spans="1:14" x14ac:dyDescent="0.2">
      <c r="A1904" s="15">
        <v>30</v>
      </c>
      <c r="B1904" s="15" t="s">
        <v>329</v>
      </c>
      <c r="C1904" s="15">
        <v>5008</v>
      </c>
      <c r="D1904" s="15">
        <v>501000</v>
      </c>
      <c r="E1904" s="15" t="s">
        <v>472</v>
      </c>
      <c r="F1904" s="15">
        <v>276360</v>
      </c>
      <c r="G1904" s="15" t="s">
        <v>333</v>
      </c>
      <c r="H1904" s="15">
        <v>15350.71</v>
      </c>
      <c r="I1904" s="30">
        <v>801.72</v>
      </c>
      <c r="J1904" s="30">
        <v>141.47999999999999</v>
      </c>
      <c r="K1904" s="15">
        <v>0.92</v>
      </c>
      <c r="L1904" s="15">
        <v>3</v>
      </c>
      <c r="M1904" s="15" t="str">
        <f t="shared" si="58"/>
        <v>centros comerciales soriana</v>
      </c>
      <c r="N1904" s="15" t="str">
        <f t="shared" si="59"/>
        <v>501000CENTROS COMERCIALES SORIANA</v>
      </c>
    </row>
    <row r="1905" spans="1:14" x14ac:dyDescent="0.2">
      <c r="A1905" s="15">
        <v>30</v>
      </c>
      <c r="B1905" s="15" t="s">
        <v>329</v>
      </c>
      <c r="C1905" s="15">
        <v>5008</v>
      </c>
      <c r="D1905" s="15">
        <v>501000</v>
      </c>
      <c r="E1905" s="15" t="s">
        <v>472</v>
      </c>
      <c r="F1905" s="15">
        <v>276375</v>
      </c>
      <c r="G1905" s="15" t="s">
        <v>333</v>
      </c>
      <c r="H1905" s="15">
        <v>27083.05</v>
      </c>
      <c r="I1905" s="30">
        <v>801.72</v>
      </c>
      <c r="J1905" s="30">
        <v>141.47999999999999</v>
      </c>
      <c r="K1905" s="15">
        <v>0.52</v>
      </c>
      <c r="L1905" s="15">
        <v>3</v>
      </c>
      <c r="M1905" s="15" t="str">
        <f t="shared" si="58"/>
        <v>centros comerciales soriana</v>
      </c>
      <c r="N1905" s="15" t="str">
        <f t="shared" si="59"/>
        <v>501000CENTROS COMERCIALES SORIANA</v>
      </c>
    </row>
    <row r="1906" spans="1:14" x14ac:dyDescent="0.2">
      <c r="A1906" s="15">
        <v>30</v>
      </c>
      <c r="B1906" s="15" t="s">
        <v>329</v>
      </c>
      <c r="C1906" s="15">
        <v>5008</v>
      </c>
      <c r="D1906" s="15">
        <v>501000</v>
      </c>
      <c r="E1906" s="15" t="s">
        <v>472</v>
      </c>
      <c r="F1906" s="15">
        <v>276507</v>
      </c>
      <c r="G1906" s="15" t="s">
        <v>333</v>
      </c>
      <c r="H1906" s="15">
        <v>7687.7</v>
      </c>
      <c r="I1906" s="30">
        <v>801.72</v>
      </c>
      <c r="J1906" s="30">
        <v>141.47999999999999</v>
      </c>
      <c r="K1906" s="15">
        <v>1.84</v>
      </c>
      <c r="L1906" s="15">
        <v>3</v>
      </c>
      <c r="M1906" s="15" t="str">
        <f t="shared" si="58"/>
        <v>centros comerciales soriana</v>
      </c>
      <c r="N1906" s="15" t="str">
        <f t="shared" si="59"/>
        <v>501000CENTROS COMERCIALES SORIANA</v>
      </c>
    </row>
    <row r="1907" spans="1:14" x14ac:dyDescent="0.2">
      <c r="A1907" s="15">
        <v>30</v>
      </c>
      <c r="B1907" s="15" t="s">
        <v>329</v>
      </c>
      <c r="C1907" s="15">
        <v>5008</v>
      </c>
      <c r="D1907" s="15">
        <v>501000</v>
      </c>
      <c r="E1907" s="15" t="s">
        <v>472</v>
      </c>
      <c r="F1907" s="15">
        <v>276531</v>
      </c>
      <c r="G1907" s="15" t="s">
        <v>333</v>
      </c>
      <c r="H1907" s="15">
        <v>7802.52</v>
      </c>
      <c r="I1907" s="30">
        <v>801.72</v>
      </c>
      <c r="J1907" s="30">
        <v>141.47999999999999</v>
      </c>
      <c r="K1907" s="15">
        <v>1.81</v>
      </c>
      <c r="L1907" s="15">
        <v>3</v>
      </c>
      <c r="M1907" s="15" t="str">
        <f t="shared" si="58"/>
        <v>centros comerciales soriana</v>
      </c>
      <c r="N1907" s="15" t="str">
        <f t="shared" si="59"/>
        <v>501000CENTROS COMERCIALES SORIANA</v>
      </c>
    </row>
    <row r="1908" spans="1:14" x14ac:dyDescent="0.2">
      <c r="A1908" s="15">
        <v>30</v>
      </c>
      <c r="B1908" s="15" t="s">
        <v>329</v>
      </c>
      <c r="C1908" s="15">
        <v>5008</v>
      </c>
      <c r="D1908" s="15">
        <v>501000</v>
      </c>
      <c r="E1908" s="15" t="s">
        <v>472</v>
      </c>
      <c r="F1908" s="15">
        <v>276653</v>
      </c>
      <c r="G1908" s="15" t="s">
        <v>339</v>
      </c>
      <c r="H1908" s="15">
        <v>9647.58</v>
      </c>
      <c r="I1908" s="30">
        <v>801.72</v>
      </c>
      <c r="J1908" s="30">
        <v>141.47999999999999</v>
      </c>
      <c r="K1908" s="15">
        <v>1.47</v>
      </c>
      <c r="L1908" s="15">
        <v>3</v>
      </c>
      <c r="M1908" s="15" t="str">
        <f t="shared" si="58"/>
        <v>centros comerciales soriana</v>
      </c>
      <c r="N1908" s="15" t="str">
        <f t="shared" si="59"/>
        <v>501000CENTROS COMERCIALES SORIANA</v>
      </c>
    </row>
    <row r="1909" spans="1:14" x14ac:dyDescent="0.2">
      <c r="A1909" s="15">
        <v>30</v>
      </c>
      <c r="B1909" s="15" t="s">
        <v>329</v>
      </c>
      <c r="C1909" s="15">
        <v>5008</v>
      </c>
      <c r="D1909" s="15">
        <v>501000</v>
      </c>
      <c r="E1909" s="15" t="s">
        <v>472</v>
      </c>
      <c r="F1909" s="15">
        <v>276662</v>
      </c>
      <c r="G1909" s="15" t="s">
        <v>333</v>
      </c>
      <c r="H1909" s="15">
        <v>3686.39</v>
      </c>
      <c r="I1909" s="30">
        <v>801.72</v>
      </c>
      <c r="J1909" s="30">
        <v>141.47999999999999</v>
      </c>
      <c r="K1909" s="15">
        <v>3.84</v>
      </c>
      <c r="L1909" s="15">
        <v>3</v>
      </c>
      <c r="M1909" s="15" t="str">
        <f t="shared" si="58"/>
        <v>centros comerciales soriana</v>
      </c>
      <c r="N1909" s="15" t="str">
        <f t="shared" si="59"/>
        <v>501000CENTROS COMERCIALES SORIANA</v>
      </c>
    </row>
    <row r="1910" spans="1:14" x14ac:dyDescent="0.2">
      <c r="A1910" s="15">
        <v>30</v>
      </c>
      <c r="B1910" s="15" t="s">
        <v>329</v>
      </c>
      <c r="C1910" s="15">
        <v>5008</v>
      </c>
      <c r="D1910" s="15">
        <v>501000</v>
      </c>
      <c r="E1910" s="15" t="s">
        <v>472</v>
      </c>
      <c r="F1910" s="15">
        <v>277586</v>
      </c>
      <c r="G1910" s="15" t="s">
        <v>333</v>
      </c>
      <c r="H1910" s="15">
        <v>11426.68</v>
      </c>
      <c r="I1910" s="30">
        <v>801.72</v>
      </c>
      <c r="J1910" s="30">
        <v>141.47999999999999</v>
      </c>
      <c r="K1910" s="15">
        <v>1.24</v>
      </c>
      <c r="L1910" s="15">
        <v>3</v>
      </c>
      <c r="M1910" s="15" t="str">
        <f t="shared" si="58"/>
        <v>centros comerciales soriana</v>
      </c>
      <c r="N1910" s="15" t="str">
        <f t="shared" si="59"/>
        <v>501000CENTROS COMERCIALES SORIANA</v>
      </c>
    </row>
    <row r="1911" spans="1:14" x14ac:dyDescent="0.2">
      <c r="A1911" s="15">
        <v>30</v>
      </c>
      <c r="B1911" s="15" t="s">
        <v>329</v>
      </c>
      <c r="C1911" s="15">
        <v>5008</v>
      </c>
      <c r="D1911" s="15">
        <v>501000</v>
      </c>
      <c r="E1911" s="15" t="s">
        <v>472</v>
      </c>
      <c r="F1911" s="15">
        <v>277599</v>
      </c>
      <c r="G1911" s="15" t="s">
        <v>333</v>
      </c>
      <c r="H1911" s="15">
        <v>16020.28</v>
      </c>
      <c r="I1911" s="30">
        <v>801.72</v>
      </c>
      <c r="J1911" s="30">
        <v>141.47999999999999</v>
      </c>
      <c r="K1911" s="15">
        <v>0.88</v>
      </c>
      <c r="L1911" s="15">
        <v>3</v>
      </c>
      <c r="M1911" s="15" t="str">
        <f t="shared" si="58"/>
        <v>centros comerciales soriana</v>
      </c>
      <c r="N1911" s="15" t="str">
        <f t="shared" si="59"/>
        <v>501000CENTROS COMERCIALES SORIANA</v>
      </c>
    </row>
    <row r="1912" spans="1:14" x14ac:dyDescent="0.2">
      <c r="A1912" s="15">
        <v>30</v>
      </c>
      <c r="B1912" s="15" t="s">
        <v>329</v>
      </c>
      <c r="C1912" s="15">
        <v>5008</v>
      </c>
      <c r="D1912" s="15">
        <v>501000</v>
      </c>
      <c r="E1912" s="15" t="s">
        <v>472</v>
      </c>
      <c r="F1912" s="15">
        <v>277675</v>
      </c>
      <c r="G1912" s="15" t="s">
        <v>333</v>
      </c>
      <c r="H1912" s="15">
        <v>6446.46</v>
      </c>
      <c r="I1912" s="30">
        <v>801.72</v>
      </c>
      <c r="J1912" s="30">
        <v>141.47999999999999</v>
      </c>
      <c r="K1912" s="15">
        <v>2.19</v>
      </c>
      <c r="L1912" s="15">
        <v>3</v>
      </c>
      <c r="M1912" s="15" t="str">
        <f t="shared" si="58"/>
        <v>centros comerciales soriana</v>
      </c>
      <c r="N1912" s="15" t="str">
        <f t="shared" si="59"/>
        <v>501000CENTROS COMERCIALES SORIANA</v>
      </c>
    </row>
    <row r="1913" spans="1:14" x14ac:dyDescent="0.2">
      <c r="A1913" s="15">
        <v>30</v>
      </c>
      <c r="B1913" s="15" t="s">
        <v>329</v>
      </c>
      <c r="C1913" s="15">
        <v>5008</v>
      </c>
      <c r="D1913" s="15">
        <v>501000</v>
      </c>
      <c r="E1913" s="15" t="s">
        <v>472</v>
      </c>
      <c r="F1913" s="15">
        <v>277896</v>
      </c>
      <c r="G1913" s="15" t="s">
        <v>333</v>
      </c>
      <c r="H1913" s="15">
        <v>21278.91</v>
      </c>
      <c r="I1913" s="30">
        <v>801.72</v>
      </c>
      <c r="J1913" s="30">
        <v>141.47999999999999</v>
      </c>
      <c r="K1913" s="15">
        <v>0.66</v>
      </c>
      <c r="L1913" s="15">
        <v>3</v>
      </c>
      <c r="M1913" s="15" t="str">
        <f t="shared" si="58"/>
        <v>centros comerciales soriana</v>
      </c>
      <c r="N1913" s="15" t="str">
        <f t="shared" si="59"/>
        <v>501000CENTROS COMERCIALES SORIANA</v>
      </c>
    </row>
    <row r="1914" spans="1:14" x14ac:dyDescent="0.2">
      <c r="A1914" s="15">
        <v>30</v>
      </c>
      <c r="B1914" s="15" t="s">
        <v>329</v>
      </c>
      <c r="C1914" s="15">
        <v>5008</v>
      </c>
      <c r="D1914" s="15">
        <v>389000</v>
      </c>
      <c r="E1914" s="15" t="s">
        <v>413</v>
      </c>
      <c r="F1914" s="15">
        <v>273836</v>
      </c>
      <c r="G1914" s="15" t="s">
        <v>131</v>
      </c>
      <c r="H1914" s="15">
        <v>8588.48</v>
      </c>
      <c r="I1914" s="30">
        <v>807.84</v>
      </c>
      <c r="J1914" s="30">
        <v>142.56</v>
      </c>
      <c r="K1914" s="15">
        <v>1.66</v>
      </c>
      <c r="L1914" s="15">
        <v>4</v>
      </c>
      <c r="M1914" s="15" t="str">
        <f t="shared" si="58"/>
        <v>carrefour de mexico s.a. de</v>
      </c>
      <c r="N1914" s="15" t="str">
        <f t="shared" si="59"/>
        <v>389000CARREFOUR DE MEXICO S.A. DE</v>
      </c>
    </row>
    <row r="1915" spans="1:14" x14ac:dyDescent="0.2">
      <c r="A1915" s="15">
        <v>30</v>
      </c>
      <c r="B1915" s="15" t="s">
        <v>329</v>
      </c>
      <c r="C1915" s="15">
        <v>5008</v>
      </c>
      <c r="D1915" s="15">
        <v>389000</v>
      </c>
      <c r="E1915" s="15" t="s">
        <v>413</v>
      </c>
      <c r="F1915" s="15">
        <v>274040</v>
      </c>
      <c r="G1915" s="15" t="s">
        <v>131</v>
      </c>
      <c r="H1915" s="15">
        <v>6771.73</v>
      </c>
      <c r="I1915" s="30">
        <v>807.84</v>
      </c>
      <c r="J1915" s="30">
        <v>142.56</v>
      </c>
      <c r="K1915" s="15">
        <v>2.11</v>
      </c>
      <c r="L1915" s="15">
        <v>4</v>
      </c>
      <c r="M1915" s="15" t="str">
        <f t="shared" si="58"/>
        <v>carrefour de mexico s.a. de</v>
      </c>
      <c r="N1915" s="15" t="str">
        <f t="shared" si="59"/>
        <v>389000CARREFOUR DE MEXICO S.A. DE</v>
      </c>
    </row>
    <row r="1916" spans="1:14" x14ac:dyDescent="0.2">
      <c r="A1916" s="15">
        <v>30</v>
      </c>
      <c r="B1916" s="15" t="s">
        <v>329</v>
      </c>
      <c r="C1916" s="15">
        <v>5008</v>
      </c>
      <c r="D1916" s="15">
        <v>389000</v>
      </c>
      <c r="E1916" s="15" t="s">
        <v>413</v>
      </c>
      <c r="F1916" s="15">
        <v>274545</v>
      </c>
      <c r="G1916" s="15" t="s">
        <v>121</v>
      </c>
      <c r="H1916" s="15">
        <v>4933.1899999999996</v>
      </c>
      <c r="I1916" s="30">
        <v>807.84</v>
      </c>
      <c r="J1916" s="30">
        <v>142.56</v>
      </c>
      <c r="K1916" s="15">
        <v>2.89</v>
      </c>
      <c r="L1916" s="15">
        <v>4</v>
      </c>
      <c r="M1916" s="15" t="str">
        <f t="shared" si="58"/>
        <v>carrefour de mexico s.a. de</v>
      </c>
      <c r="N1916" s="15" t="str">
        <f t="shared" si="59"/>
        <v>389000CARREFOUR DE MEXICO S.A. DE</v>
      </c>
    </row>
    <row r="1917" spans="1:14" x14ac:dyDescent="0.2">
      <c r="A1917" s="15">
        <v>30</v>
      </c>
      <c r="B1917" s="15" t="s">
        <v>329</v>
      </c>
      <c r="C1917" s="15">
        <v>5008</v>
      </c>
      <c r="D1917" s="15">
        <v>7024</v>
      </c>
      <c r="E1917" s="15" t="s">
        <v>338</v>
      </c>
      <c r="F1917" s="15">
        <v>276977</v>
      </c>
      <c r="G1917" s="15" t="s">
        <v>123</v>
      </c>
      <c r="H1917" s="15">
        <v>16213.44</v>
      </c>
      <c r="I1917" s="30">
        <v>826.2</v>
      </c>
      <c r="J1917" s="30">
        <v>91.8</v>
      </c>
      <c r="K1917" s="15">
        <v>0.56999999999999995</v>
      </c>
      <c r="L1917" s="15">
        <v>4</v>
      </c>
      <c r="M1917" s="15" t="str">
        <f t="shared" si="58"/>
        <v>mayoreo de viveres s.a. de c.v</v>
      </c>
      <c r="N1917" s="15" t="str">
        <f t="shared" si="59"/>
        <v>7024MAYOREO DE VIVERES S.A. DE C.V</v>
      </c>
    </row>
    <row r="1918" spans="1:14" x14ac:dyDescent="0.2">
      <c r="A1918" s="15">
        <v>30</v>
      </c>
      <c r="B1918" s="15" t="s">
        <v>329</v>
      </c>
      <c r="C1918" s="15">
        <v>5008</v>
      </c>
      <c r="D1918" s="15">
        <v>390000</v>
      </c>
      <c r="E1918" s="15" t="s">
        <v>414</v>
      </c>
      <c r="F1918" s="15">
        <v>277837</v>
      </c>
      <c r="G1918" s="15" t="s">
        <v>331</v>
      </c>
      <c r="H1918" s="15">
        <v>22430.81</v>
      </c>
      <c r="I1918" s="30">
        <v>839.01</v>
      </c>
      <c r="J1918" s="30">
        <v>148.06</v>
      </c>
      <c r="K1918" s="15">
        <v>0.66</v>
      </c>
      <c r="L1918" s="15">
        <v>4</v>
      </c>
      <c r="M1918" s="15" t="str">
        <f t="shared" si="58"/>
        <v>comercial mexicana s.a.de c.v.</v>
      </c>
      <c r="N1918" s="15" t="str">
        <f t="shared" si="59"/>
        <v>390000COMERCIAL MEXICANA S.A.DE C.V.</v>
      </c>
    </row>
    <row r="1919" spans="1:14" x14ac:dyDescent="0.2">
      <c r="A1919" s="15">
        <v>30</v>
      </c>
      <c r="B1919" s="15" t="s">
        <v>329</v>
      </c>
      <c r="C1919" s="15">
        <v>5008</v>
      </c>
      <c r="D1919" s="15">
        <v>390000</v>
      </c>
      <c r="E1919" s="15" t="s">
        <v>414</v>
      </c>
      <c r="F1919" s="15">
        <v>278176</v>
      </c>
      <c r="G1919" s="15" t="s">
        <v>331</v>
      </c>
      <c r="H1919" s="15">
        <v>18979.62</v>
      </c>
      <c r="I1919" s="30">
        <v>839.01</v>
      </c>
      <c r="J1919" s="30">
        <v>148.06</v>
      </c>
      <c r="K1919" s="15">
        <v>0.78</v>
      </c>
      <c r="L1919" s="15">
        <v>4</v>
      </c>
      <c r="M1919" s="15" t="str">
        <f t="shared" si="58"/>
        <v>comercial mexicana s.a.de c.v.</v>
      </c>
      <c r="N1919" s="15" t="str">
        <f t="shared" si="59"/>
        <v>390000COMERCIAL MEXICANA S.A.DE C.V.</v>
      </c>
    </row>
    <row r="1920" spans="1:14" x14ac:dyDescent="0.2">
      <c r="A1920" s="15">
        <v>30</v>
      </c>
      <c r="B1920" s="15" t="s">
        <v>329</v>
      </c>
      <c r="C1920" s="15">
        <v>5008</v>
      </c>
      <c r="D1920" s="15">
        <v>393000</v>
      </c>
      <c r="E1920" s="15" t="s">
        <v>414</v>
      </c>
      <c r="F1920" s="15">
        <v>276784</v>
      </c>
      <c r="G1920" s="15" t="s">
        <v>331</v>
      </c>
      <c r="H1920" s="15">
        <v>22760.6</v>
      </c>
      <c r="I1920" s="30">
        <v>839.01</v>
      </c>
      <c r="J1920" s="30">
        <v>148.06</v>
      </c>
      <c r="K1920" s="15">
        <v>0.65</v>
      </c>
      <c r="L1920" s="15">
        <v>4</v>
      </c>
      <c r="M1920" s="15" t="str">
        <f t="shared" si="58"/>
        <v>comercial mexicana s.a.de c.v.</v>
      </c>
      <c r="N1920" s="15" t="str">
        <f t="shared" si="59"/>
        <v>393000COMERCIAL MEXICANA S.A.DE C.V.</v>
      </c>
    </row>
    <row r="1921" spans="1:14" x14ac:dyDescent="0.2">
      <c r="A1921" s="15">
        <v>30</v>
      </c>
      <c r="B1921" s="15" t="s">
        <v>329</v>
      </c>
      <c r="C1921" s="15">
        <v>5008</v>
      </c>
      <c r="D1921" s="15">
        <v>393000</v>
      </c>
      <c r="E1921" s="15" t="s">
        <v>414</v>
      </c>
      <c r="F1921" s="15">
        <v>276784</v>
      </c>
      <c r="G1921" s="15" t="s">
        <v>332</v>
      </c>
      <c r="H1921" s="15">
        <v>22760.6</v>
      </c>
      <c r="I1921" s="30">
        <v>839.01</v>
      </c>
      <c r="J1921" s="30">
        <v>148.06</v>
      </c>
      <c r="K1921" s="15">
        <v>0.65</v>
      </c>
      <c r="L1921" s="15">
        <v>4</v>
      </c>
      <c r="M1921" s="15" t="str">
        <f t="shared" si="58"/>
        <v>comercial mexicana s.a.de c.v.</v>
      </c>
      <c r="N1921" s="15" t="str">
        <f t="shared" si="59"/>
        <v>393000COMERCIAL MEXICANA S.A.DE C.V.</v>
      </c>
    </row>
    <row r="1922" spans="1:14" x14ac:dyDescent="0.2">
      <c r="A1922" s="15">
        <v>30</v>
      </c>
      <c r="B1922" s="15" t="s">
        <v>329</v>
      </c>
      <c r="C1922" s="15">
        <v>5008</v>
      </c>
      <c r="D1922" s="15">
        <v>388806</v>
      </c>
      <c r="E1922" s="15" t="s">
        <v>411</v>
      </c>
      <c r="F1922" s="15">
        <v>274391</v>
      </c>
      <c r="G1922" s="15" t="s">
        <v>333</v>
      </c>
      <c r="H1922" s="15">
        <v>17461.169999999998</v>
      </c>
      <c r="I1922" s="30">
        <v>847.33</v>
      </c>
      <c r="J1922" s="30">
        <v>285.45999999999998</v>
      </c>
      <c r="K1922" s="15">
        <v>1.63</v>
      </c>
      <c r="L1922" s="15">
        <v>4</v>
      </c>
      <c r="M1922" s="15" t="str">
        <f t="shared" si="58"/>
        <v>carrefour plaza lomas</v>
      </c>
      <c r="N1922" s="15" t="str">
        <f t="shared" si="59"/>
        <v>388806CARREFOUR PLAZA LOMAS</v>
      </c>
    </row>
    <row r="1923" spans="1:14" x14ac:dyDescent="0.2">
      <c r="A1923" s="15">
        <v>30</v>
      </c>
      <c r="B1923" s="15" t="s">
        <v>329</v>
      </c>
      <c r="C1923" s="15">
        <v>5008</v>
      </c>
      <c r="D1923" s="15">
        <v>388000</v>
      </c>
      <c r="E1923" s="15" t="s">
        <v>409</v>
      </c>
      <c r="F1923" s="15">
        <v>273986</v>
      </c>
      <c r="G1923" s="15" t="s">
        <v>119</v>
      </c>
      <c r="H1923" s="15">
        <v>11238.62</v>
      </c>
      <c r="I1923" s="30">
        <v>861.7</v>
      </c>
      <c r="J1923" s="30">
        <v>152.06</v>
      </c>
      <c r="K1923" s="15">
        <v>1.35</v>
      </c>
      <c r="L1923" s="15">
        <v>2</v>
      </c>
      <c r="M1923" s="15" t="str">
        <f t="shared" si="58"/>
        <v>grandes superficies de mexico</v>
      </c>
      <c r="N1923" s="15" t="str">
        <f t="shared" si="59"/>
        <v>388000GRANDES SUPERFICIES DE MEXICO</v>
      </c>
    </row>
    <row r="1924" spans="1:14" x14ac:dyDescent="0.2">
      <c r="A1924" s="15">
        <v>30</v>
      </c>
      <c r="B1924" s="15" t="s">
        <v>329</v>
      </c>
      <c r="C1924" s="15">
        <v>5008</v>
      </c>
      <c r="D1924" s="15">
        <v>389000</v>
      </c>
      <c r="E1924" s="15" t="s">
        <v>413</v>
      </c>
      <c r="F1924" s="15">
        <v>273890</v>
      </c>
      <c r="G1924" s="15" t="s">
        <v>119</v>
      </c>
      <c r="H1924" s="15">
        <v>7665.43</v>
      </c>
      <c r="I1924" s="30">
        <v>861.7</v>
      </c>
      <c r="J1924" s="30">
        <v>152.06</v>
      </c>
      <c r="K1924" s="15">
        <v>1.98</v>
      </c>
      <c r="L1924" s="15">
        <v>2</v>
      </c>
      <c r="M1924" s="15" t="str">
        <f t="shared" si="58"/>
        <v>carrefour de mexico s.a. de</v>
      </c>
      <c r="N1924" s="15" t="str">
        <f t="shared" si="59"/>
        <v>389000CARREFOUR DE MEXICO S.A. DE</v>
      </c>
    </row>
    <row r="1925" spans="1:14" x14ac:dyDescent="0.2">
      <c r="A1925" s="15">
        <v>30</v>
      </c>
      <c r="B1925" s="15" t="s">
        <v>329</v>
      </c>
      <c r="C1925" s="15">
        <v>5008</v>
      </c>
      <c r="D1925" s="15">
        <v>25009</v>
      </c>
      <c r="E1925" s="15" t="s">
        <v>382</v>
      </c>
      <c r="F1925" s="15">
        <v>277082</v>
      </c>
      <c r="G1925" s="15" t="s">
        <v>123</v>
      </c>
      <c r="H1925" s="15">
        <v>2702.12</v>
      </c>
      <c r="I1925" s="30">
        <v>866.59</v>
      </c>
      <c r="J1925" s="30">
        <v>266.2</v>
      </c>
      <c r="K1925" s="15">
        <v>9.85</v>
      </c>
      <c r="L1925" s="15">
        <v>4</v>
      </c>
      <c r="M1925" s="15" t="str">
        <f t="shared" si="58"/>
        <v>rumax s.a. de c.v.</v>
      </c>
      <c r="N1925" s="15" t="str">
        <f t="shared" si="59"/>
        <v>25009RUMAX S.A. DE C.V.</v>
      </c>
    </row>
    <row r="1926" spans="1:14" x14ac:dyDescent="0.2">
      <c r="A1926" s="15">
        <v>30</v>
      </c>
      <c r="B1926" s="15" t="s">
        <v>329</v>
      </c>
      <c r="C1926" s="15">
        <v>5008</v>
      </c>
      <c r="D1926" s="15">
        <v>500023</v>
      </c>
      <c r="E1926" s="15" t="s">
        <v>471</v>
      </c>
      <c r="F1926" s="15">
        <v>274978</v>
      </c>
      <c r="G1926" s="15" t="s">
        <v>331</v>
      </c>
      <c r="H1926" s="15">
        <v>14345.61</v>
      </c>
      <c r="I1926" s="30">
        <v>879.64</v>
      </c>
      <c r="J1926" s="30">
        <v>296.35000000000002</v>
      </c>
      <c r="K1926" s="15">
        <v>2.0699999999999998</v>
      </c>
      <c r="L1926" s="15">
        <v>5</v>
      </c>
      <c r="M1926" s="15" t="str">
        <f t="shared" si="58"/>
        <v>tda chedraui suc. oaxaca</v>
      </c>
      <c r="N1926" s="15" t="str">
        <f t="shared" si="59"/>
        <v>500023TDA CHEDRAUI SUC. OAXACA</v>
      </c>
    </row>
    <row r="1927" spans="1:14" x14ac:dyDescent="0.2">
      <c r="A1927" s="15">
        <v>30</v>
      </c>
      <c r="B1927" s="15" t="s">
        <v>329</v>
      </c>
      <c r="C1927" s="15">
        <v>5008</v>
      </c>
      <c r="D1927" s="15">
        <v>388000</v>
      </c>
      <c r="E1927" s="15" t="s">
        <v>409</v>
      </c>
      <c r="F1927" s="15">
        <v>274111</v>
      </c>
      <c r="G1927" s="15" t="s">
        <v>331</v>
      </c>
      <c r="H1927" s="15">
        <v>4388.1099999999997</v>
      </c>
      <c r="I1927" s="30">
        <v>879.65</v>
      </c>
      <c r="J1927" s="30">
        <v>155.22999999999999</v>
      </c>
      <c r="K1927" s="15">
        <v>3.54</v>
      </c>
      <c r="L1927" s="15">
        <v>5</v>
      </c>
      <c r="M1927" s="15" t="str">
        <f t="shared" si="58"/>
        <v>grandes superficies de mexico</v>
      </c>
      <c r="N1927" s="15" t="str">
        <f t="shared" si="59"/>
        <v>388000GRANDES SUPERFICIES DE MEXICO</v>
      </c>
    </row>
    <row r="1928" spans="1:14" x14ac:dyDescent="0.2">
      <c r="A1928" s="15">
        <v>30</v>
      </c>
      <c r="B1928" s="15" t="s">
        <v>329</v>
      </c>
      <c r="C1928" s="15">
        <v>5008</v>
      </c>
      <c r="D1928" s="15">
        <v>388000</v>
      </c>
      <c r="E1928" s="15" t="s">
        <v>409</v>
      </c>
      <c r="F1928" s="15">
        <v>275186</v>
      </c>
      <c r="G1928" s="15" t="s">
        <v>331</v>
      </c>
      <c r="H1928" s="15">
        <v>16883.330000000002</v>
      </c>
      <c r="I1928" s="30">
        <v>879.65</v>
      </c>
      <c r="J1928" s="30">
        <v>155.22999999999999</v>
      </c>
      <c r="K1928" s="15">
        <v>0.92</v>
      </c>
      <c r="L1928" s="15">
        <v>5</v>
      </c>
      <c r="M1928" s="15" t="str">
        <f t="shared" si="58"/>
        <v>grandes superficies de mexico</v>
      </c>
      <c r="N1928" s="15" t="str">
        <f t="shared" si="59"/>
        <v>388000GRANDES SUPERFICIES DE MEXICO</v>
      </c>
    </row>
    <row r="1929" spans="1:14" x14ac:dyDescent="0.2">
      <c r="A1929" s="15">
        <v>30</v>
      </c>
      <c r="B1929" s="15" t="s">
        <v>329</v>
      </c>
      <c r="C1929" s="15">
        <v>5008</v>
      </c>
      <c r="D1929" s="15">
        <v>500000</v>
      </c>
      <c r="E1929" s="15" t="s">
        <v>467</v>
      </c>
      <c r="F1929" s="15">
        <v>275190</v>
      </c>
      <c r="G1929" s="15" t="s">
        <v>331</v>
      </c>
      <c r="H1929" s="15">
        <v>36154.76</v>
      </c>
      <c r="I1929" s="30">
        <v>879.65</v>
      </c>
      <c r="J1929" s="30">
        <v>155.22999999999999</v>
      </c>
      <c r="K1929" s="15">
        <v>0.43</v>
      </c>
      <c r="L1929" s="15">
        <v>5</v>
      </c>
      <c r="M1929" s="15" t="str">
        <f t="shared" si="58"/>
        <v>tiendas chedraui s.a. de c.v.</v>
      </c>
      <c r="N1929" s="15" t="str">
        <f t="shared" si="59"/>
        <v>500000TIENDAS CHEDRAUI S.A. DE C.V.</v>
      </c>
    </row>
    <row r="1930" spans="1:14" x14ac:dyDescent="0.2">
      <c r="A1930" s="15">
        <v>30</v>
      </c>
      <c r="B1930" s="15" t="s">
        <v>329</v>
      </c>
      <c r="C1930" s="15">
        <v>5008</v>
      </c>
      <c r="D1930" s="15">
        <v>501000</v>
      </c>
      <c r="E1930" s="15" t="s">
        <v>472</v>
      </c>
      <c r="F1930" s="15">
        <v>276370</v>
      </c>
      <c r="G1930" s="15" t="s">
        <v>107</v>
      </c>
      <c r="H1930" s="15">
        <v>19957.97</v>
      </c>
      <c r="I1930" s="30">
        <v>893.52</v>
      </c>
      <c r="J1930" s="30">
        <v>157.68</v>
      </c>
      <c r="K1930" s="15">
        <v>0.79</v>
      </c>
      <c r="L1930" s="15">
        <v>3</v>
      </c>
      <c r="M1930" s="15" t="str">
        <f t="shared" ref="M1930:M1993" si="60">LOWER(E1930)</f>
        <v>centros comerciales soriana</v>
      </c>
      <c r="N1930" s="15" t="str">
        <f t="shared" ref="N1930:N1993" si="61">_xlfn.CONCAT(D1930, E1930)</f>
        <v>501000CENTROS COMERCIALES SORIANA</v>
      </c>
    </row>
    <row r="1931" spans="1:14" x14ac:dyDescent="0.2">
      <c r="A1931" s="15">
        <v>30</v>
      </c>
      <c r="B1931" s="15" t="s">
        <v>329</v>
      </c>
      <c r="C1931" s="15">
        <v>5008</v>
      </c>
      <c r="D1931" s="15">
        <v>501000</v>
      </c>
      <c r="E1931" s="15" t="s">
        <v>472</v>
      </c>
      <c r="F1931" s="15">
        <v>277589</v>
      </c>
      <c r="G1931" s="15" t="s">
        <v>107</v>
      </c>
      <c r="H1931" s="15">
        <v>5441.13</v>
      </c>
      <c r="I1931" s="30">
        <v>893.52</v>
      </c>
      <c r="J1931" s="30">
        <v>157.68</v>
      </c>
      <c r="K1931" s="15">
        <v>2.9</v>
      </c>
      <c r="L1931" s="15">
        <v>3</v>
      </c>
      <c r="M1931" s="15" t="str">
        <f t="shared" si="60"/>
        <v>centros comerciales soriana</v>
      </c>
      <c r="N1931" s="15" t="str">
        <f t="shared" si="61"/>
        <v>501000CENTROS COMERCIALES SORIANA</v>
      </c>
    </row>
    <row r="1932" spans="1:14" x14ac:dyDescent="0.2">
      <c r="A1932" s="15">
        <v>30</v>
      </c>
      <c r="B1932" s="15" t="s">
        <v>329</v>
      </c>
      <c r="C1932" s="15">
        <v>5008</v>
      </c>
      <c r="D1932" s="15">
        <v>501000</v>
      </c>
      <c r="E1932" s="15" t="s">
        <v>472</v>
      </c>
      <c r="F1932" s="15">
        <v>277594</v>
      </c>
      <c r="G1932" s="15" t="s">
        <v>107</v>
      </c>
      <c r="H1932" s="15">
        <v>13125.32</v>
      </c>
      <c r="I1932" s="30">
        <v>893.52</v>
      </c>
      <c r="J1932" s="30">
        <v>157.68</v>
      </c>
      <c r="K1932" s="15">
        <v>1.2</v>
      </c>
      <c r="L1932" s="15">
        <v>3</v>
      </c>
      <c r="M1932" s="15" t="str">
        <f t="shared" si="60"/>
        <v>centros comerciales soriana</v>
      </c>
      <c r="N1932" s="15" t="str">
        <f t="shared" si="61"/>
        <v>501000CENTROS COMERCIALES SORIANA</v>
      </c>
    </row>
    <row r="1933" spans="1:14" x14ac:dyDescent="0.2">
      <c r="A1933" s="15">
        <v>30</v>
      </c>
      <c r="B1933" s="15" t="s">
        <v>329</v>
      </c>
      <c r="C1933" s="15">
        <v>5008</v>
      </c>
      <c r="D1933" s="15">
        <v>501000</v>
      </c>
      <c r="E1933" s="15" t="s">
        <v>472</v>
      </c>
      <c r="F1933" s="15">
        <v>277677</v>
      </c>
      <c r="G1933" s="15" t="s">
        <v>107</v>
      </c>
      <c r="H1933" s="15">
        <v>33408.9</v>
      </c>
      <c r="I1933" s="30">
        <v>893.52</v>
      </c>
      <c r="J1933" s="30">
        <v>157.68</v>
      </c>
      <c r="K1933" s="15">
        <v>0.47</v>
      </c>
      <c r="L1933" s="15">
        <v>3</v>
      </c>
      <c r="M1933" s="15" t="str">
        <f t="shared" si="60"/>
        <v>centros comerciales soriana</v>
      </c>
      <c r="N1933" s="15" t="str">
        <f t="shared" si="61"/>
        <v>501000CENTROS COMERCIALES SORIANA</v>
      </c>
    </row>
    <row r="1934" spans="1:14" x14ac:dyDescent="0.2">
      <c r="A1934" s="15">
        <v>30</v>
      </c>
      <c r="B1934" s="15" t="s">
        <v>329</v>
      </c>
      <c r="C1934" s="15">
        <v>5004</v>
      </c>
      <c r="D1934" s="15">
        <v>13008</v>
      </c>
      <c r="E1934" s="15" t="s">
        <v>330</v>
      </c>
      <c r="F1934" s="15">
        <v>276046</v>
      </c>
      <c r="G1934" s="15" t="s">
        <v>332</v>
      </c>
      <c r="H1934" s="15">
        <v>25839.38</v>
      </c>
      <c r="I1934" s="30">
        <v>899.64</v>
      </c>
      <c r="J1934" s="30">
        <v>99.96</v>
      </c>
      <c r="K1934" s="15">
        <v>0.39</v>
      </c>
      <c r="L1934" s="15">
        <v>5</v>
      </c>
      <c r="M1934" s="15" t="str">
        <f t="shared" si="60"/>
        <v>qualcan s.a. de c.v.</v>
      </c>
      <c r="N1934" s="15" t="str">
        <f t="shared" si="61"/>
        <v>13008QUALCAN S.A. DE C.V.</v>
      </c>
    </row>
    <row r="1935" spans="1:14" x14ac:dyDescent="0.2">
      <c r="A1935" s="15">
        <v>30</v>
      </c>
      <c r="B1935" s="15" t="s">
        <v>329</v>
      </c>
      <c r="C1935" s="15">
        <v>5008</v>
      </c>
      <c r="D1935" s="15">
        <v>7024</v>
      </c>
      <c r="E1935" s="15" t="s">
        <v>338</v>
      </c>
      <c r="F1935" s="15">
        <v>276977</v>
      </c>
      <c r="G1935" s="15" t="s">
        <v>331</v>
      </c>
      <c r="H1935" s="15">
        <v>16213.44</v>
      </c>
      <c r="I1935" s="30">
        <v>899.64</v>
      </c>
      <c r="J1935" s="30">
        <v>99.96</v>
      </c>
      <c r="K1935" s="15">
        <v>0.62</v>
      </c>
      <c r="L1935" s="15">
        <v>5</v>
      </c>
      <c r="M1935" s="15" t="str">
        <f t="shared" si="60"/>
        <v>mayoreo de viveres s.a. de c.v</v>
      </c>
      <c r="N1935" s="15" t="str">
        <f t="shared" si="61"/>
        <v>7024MAYOREO DE VIVERES S.A. DE C.V</v>
      </c>
    </row>
    <row r="1936" spans="1:14" x14ac:dyDescent="0.2">
      <c r="A1936" s="15">
        <v>30</v>
      </c>
      <c r="B1936" s="15" t="s">
        <v>329</v>
      </c>
      <c r="C1936" s="15">
        <v>5008</v>
      </c>
      <c r="D1936" s="15">
        <v>28105</v>
      </c>
      <c r="E1936" s="15" t="s">
        <v>384</v>
      </c>
      <c r="F1936" s="15">
        <v>273872</v>
      </c>
      <c r="G1936" s="15" t="s">
        <v>331</v>
      </c>
      <c r="H1936" s="15">
        <v>17604.38</v>
      </c>
      <c r="I1936" s="30">
        <v>899.64</v>
      </c>
      <c r="J1936" s="30">
        <v>99.96</v>
      </c>
      <c r="K1936" s="15">
        <v>0.56999999999999995</v>
      </c>
      <c r="L1936" s="15">
        <v>5</v>
      </c>
      <c r="M1936" s="15" t="str">
        <f t="shared" si="60"/>
        <v>villarreal gatica roberto</v>
      </c>
      <c r="N1936" s="15" t="str">
        <f t="shared" si="61"/>
        <v>28105VILLARREAL GATICA ROBERTO</v>
      </c>
    </row>
    <row r="1937" spans="1:14" x14ac:dyDescent="0.2">
      <c r="A1937" s="15">
        <v>30</v>
      </c>
      <c r="B1937" s="15" t="s">
        <v>329</v>
      </c>
      <c r="C1937" s="15">
        <v>5008</v>
      </c>
      <c r="D1937" s="15">
        <v>28200</v>
      </c>
      <c r="E1937" s="15" t="s">
        <v>387</v>
      </c>
      <c r="F1937" s="15">
        <v>274043</v>
      </c>
      <c r="G1937" s="15" t="s">
        <v>331</v>
      </c>
      <c r="H1937" s="15">
        <v>21989.41</v>
      </c>
      <c r="I1937" s="30">
        <v>899.64</v>
      </c>
      <c r="J1937" s="30">
        <v>99.96</v>
      </c>
      <c r="K1937" s="15">
        <v>0.45</v>
      </c>
      <c r="L1937" s="15">
        <v>5</v>
      </c>
      <c r="M1937" s="15" t="str">
        <f t="shared" si="60"/>
        <v>abarrotes s.a. de c.v.</v>
      </c>
      <c r="N1937" s="15" t="str">
        <f t="shared" si="61"/>
        <v>28200ABARROTES S.A. DE C.V.</v>
      </c>
    </row>
    <row r="1938" spans="1:14" x14ac:dyDescent="0.2">
      <c r="A1938" s="15">
        <v>30</v>
      </c>
      <c r="B1938" s="15" t="s">
        <v>329</v>
      </c>
      <c r="C1938" s="15">
        <v>5008</v>
      </c>
      <c r="D1938" s="15">
        <v>388000</v>
      </c>
      <c r="E1938" s="15" t="s">
        <v>409</v>
      </c>
      <c r="F1938" s="15">
        <v>274060</v>
      </c>
      <c r="G1938" s="15" t="s">
        <v>127</v>
      </c>
      <c r="H1938" s="15">
        <v>14572.67</v>
      </c>
      <c r="I1938" s="30">
        <v>924.53</v>
      </c>
      <c r="J1938" s="30">
        <v>163.15</v>
      </c>
      <c r="K1938" s="15">
        <v>1.1200000000000001</v>
      </c>
      <c r="L1938" s="15">
        <v>5</v>
      </c>
      <c r="M1938" s="15" t="str">
        <f t="shared" si="60"/>
        <v>grandes superficies de mexico</v>
      </c>
      <c r="N1938" s="15" t="str">
        <f t="shared" si="61"/>
        <v>388000GRANDES SUPERFICIES DE MEXICO</v>
      </c>
    </row>
    <row r="1939" spans="1:14" x14ac:dyDescent="0.2">
      <c r="A1939" s="15">
        <v>30</v>
      </c>
      <c r="B1939" s="15" t="s">
        <v>329</v>
      </c>
      <c r="C1939" s="15">
        <v>5008</v>
      </c>
      <c r="D1939" s="15">
        <v>390000</v>
      </c>
      <c r="E1939" s="15" t="s">
        <v>414</v>
      </c>
      <c r="F1939" s="15">
        <v>274598</v>
      </c>
      <c r="G1939" s="15" t="s">
        <v>333</v>
      </c>
      <c r="H1939" s="15">
        <v>20169.21</v>
      </c>
      <c r="I1939" s="30">
        <v>933.99</v>
      </c>
      <c r="J1939" s="30">
        <v>164.82</v>
      </c>
      <c r="K1939" s="15">
        <v>0.82</v>
      </c>
      <c r="L1939" s="15">
        <v>4</v>
      </c>
      <c r="M1939" s="15" t="str">
        <f t="shared" si="60"/>
        <v>comercial mexicana s.a.de c.v.</v>
      </c>
      <c r="N1939" s="15" t="str">
        <f t="shared" si="61"/>
        <v>390000COMERCIAL MEXICANA S.A.DE C.V.</v>
      </c>
    </row>
    <row r="1940" spans="1:14" x14ac:dyDescent="0.2">
      <c r="A1940" s="15">
        <v>30</v>
      </c>
      <c r="B1940" s="15" t="s">
        <v>329</v>
      </c>
      <c r="C1940" s="15">
        <v>5008</v>
      </c>
      <c r="D1940" s="15">
        <v>390061</v>
      </c>
      <c r="E1940" s="15" t="s">
        <v>432</v>
      </c>
      <c r="F1940" s="15">
        <v>275083</v>
      </c>
      <c r="G1940" s="15" t="s">
        <v>333</v>
      </c>
      <c r="H1940" s="15">
        <v>14100.79</v>
      </c>
      <c r="I1940" s="30">
        <v>933.99</v>
      </c>
      <c r="J1940" s="30">
        <v>198.8</v>
      </c>
      <c r="K1940" s="15">
        <v>1.41</v>
      </c>
      <c r="L1940" s="15">
        <v>4</v>
      </c>
      <c r="M1940" s="15" t="str">
        <f t="shared" si="60"/>
        <v>comexa suc cuernavaca ii</v>
      </c>
      <c r="N1940" s="15" t="str">
        <f t="shared" si="61"/>
        <v>390061COMEXA SUC CUERNAVACA II</v>
      </c>
    </row>
    <row r="1941" spans="1:14" x14ac:dyDescent="0.2">
      <c r="A1941" s="15">
        <v>30</v>
      </c>
      <c r="B1941" s="15" t="s">
        <v>329</v>
      </c>
      <c r="C1941" s="15">
        <v>5008</v>
      </c>
      <c r="D1941" s="15">
        <v>389000</v>
      </c>
      <c r="E1941" s="15" t="s">
        <v>413</v>
      </c>
      <c r="F1941" s="15">
        <v>276723</v>
      </c>
      <c r="G1941" s="15" t="s">
        <v>333</v>
      </c>
      <c r="H1941" s="15">
        <v>15903.55</v>
      </c>
      <c r="I1941" s="30">
        <v>940.68</v>
      </c>
      <c r="J1941" s="30">
        <v>166</v>
      </c>
      <c r="K1941" s="15">
        <v>1.04</v>
      </c>
      <c r="L1941" s="15">
        <v>4</v>
      </c>
      <c r="M1941" s="15" t="str">
        <f t="shared" si="60"/>
        <v>carrefour de mexico s.a. de</v>
      </c>
      <c r="N1941" s="15" t="str">
        <f t="shared" si="61"/>
        <v>389000CARREFOUR DE MEXICO S.A. DE</v>
      </c>
    </row>
    <row r="1942" spans="1:14" x14ac:dyDescent="0.2">
      <c r="A1942" s="15">
        <v>30</v>
      </c>
      <c r="B1942" s="15" t="s">
        <v>329</v>
      </c>
      <c r="C1942" s="15">
        <v>5008</v>
      </c>
      <c r="D1942" s="15">
        <v>388802</v>
      </c>
      <c r="E1942" s="15" t="s">
        <v>409</v>
      </c>
      <c r="F1942" s="15">
        <v>275091</v>
      </c>
      <c r="G1942" s="15" t="s">
        <v>119</v>
      </c>
      <c r="H1942" s="15">
        <v>13928.51</v>
      </c>
      <c r="I1942" s="30">
        <v>942.48</v>
      </c>
      <c r="J1942" s="30">
        <v>317.52</v>
      </c>
      <c r="K1942" s="15">
        <v>2.2799999999999998</v>
      </c>
      <c r="L1942" s="15">
        <v>2</v>
      </c>
      <c r="M1942" s="15" t="str">
        <f t="shared" si="60"/>
        <v>grandes superficies de mexico</v>
      </c>
      <c r="N1942" s="15" t="str">
        <f t="shared" si="61"/>
        <v>388802GRANDES SUPERFICIES DE MEXICO</v>
      </c>
    </row>
    <row r="1943" spans="1:14" x14ac:dyDescent="0.2">
      <c r="A1943" s="15">
        <v>30</v>
      </c>
      <c r="B1943" s="15" t="s">
        <v>329</v>
      </c>
      <c r="C1943" s="15">
        <v>5008</v>
      </c>
      <c r="D1943" s="15">
        <v>7024</v>
      </c>
      <c r="E1943" s="15" t="s">
        <v>338</v>
      </c>
      <c r="F1943" s="15">
        <v>276977</v>
      </c>
      <c r="G1943" s="15" t="s">
        <v>127</v>
      </c>
      <c r="H1943" s="15">
        <v>16213.44</v>
      </c>
      <c r="I1943" s="30">
        <v>945.54</v>
      </c>
      <c r="J1943" s="30">
        <v>105.06</v>
      </c>
      <c r="K1943" s="15">
        <v>0.65</v>
      </c>
      <c r="L1943" s="15">
        <v>5</v>
      </c>
      <c r="M1943" s="15" t="str">
        <f t="shared" si="60"/>
        <v>mayoreo de viveres s.a. de c.v</v>
      </c>
      <c r="N1943" s="15" t="str">
        <f t="shared" si="61"/>
        <v>7024MAYOREO DE VIVERES S.A. DE C.V</v>
      </c>
    </row>
    <row r="1944" spans="1:14" x14ac:dyDescent="0.2">
      <c r="A1944" s="15">
        <v>30</v>
      </c>
      <c r="B1944" s="15" t="s">
        <v>329</v>
      </c>
      <c r="C1944" s="15">
        <v>5008</v>
      </c>
      <c r="D1944" s="15">
        <v>35010</v>
      </c>
      <c r="E1944" s="15" t="s">
        <v>399</v>
      </c>
      <c r="F1944" s="15">
        <v>274653</v>
      </c>
      <c r="G1944" s="15" t="s">
        <v>127</v>
      </c>
      <c r="H1944" s="15">
        <v>50794.19</v>
      </c>
      <c r="I1944" s="30">
        <v>945.54</v>
      </c>
      <c r="J1944" s="30">
        <v>105.06</v>
      </c>
      <c r="K1944" s="15">
        <v>0.21</v>
      </c>
      <c r="L1944" s="15">
        <v>5</v>
      </c>
      <c r="M1944" s="15" t="str">
        <f t="shared" si="60"/>
        <v>distribuidora abarrotera san</v>
      </c>
      <c r="N1944" s="15" t="str">
        <f t="shared" si="61"/>
        <v>35010DISTRIBUIDORA ABARROTERA SAN</v>
      </c>
    </row>
    <row r="1945" spans="1:14" x14ac:dyDescent="0.2">
      <c r="A1945" s="15">
        <v>30</v>
      </c>
      <c r="B1945" s="15" t="s">
        <v>329</v>
      </c>
      <c r="C1945" s="15">
        <v>5008</v>
      </c>
      <c r="D1945" s="15">
        <v>389000</v>
      </c>
      <c r="E1945" s="15" t="s">
        <v>413</v>
      </c>
      <c r="F1945" s="15">
        <v>273887</v>
      </c>
      <c r="G1945" s="15" t="s">
        <v>105</v>
      </c>
      <c r="H1945" s="15">
        <v>5955.11</v>
      </c>
      <c r="I1945" s="30">
        <v>947.87</v>
      </c>
      <c r="J1945" s="30">
        <v>167.27</v>
      </c>
      <c r="K1945" s="15">
        <v>2.81</v>
      </c>
      <c r="L1945" s="15">
        <v>3</v>
      </c>
      <c r="M1945" s="15" t="str">
        <f t="shared" si="60"/>
        <v>carrefour de mexico s.a. de</v>
      </c>
      <c r="N1945" s="15" t="str">
        <f t="shared" si="61"/>
        <v>389000CARREFOUR DE MEXICO S.A. DE</v>
      </c>
    </row>
    <row r="1946" spans="1:14" x14ac:dyDescent="0.2">
      <c r="A1946" s="15">
        <v>30</v>
      </c>
      <c r="B1946" s="15" t="s">
        <v>329</v>
      </c>
      <c r="C1946" s="15">
        <v>5008</v>
      </c>
      <c r="D1946" s="15">
        <v>389000</v>
      </c>
      <c r="E1946" s="15" t="s">
        <v>413</v>
      </c>
      <c r="F1946" s="15">
        <v>273889</v>
      </c>
      <c r="G1946" s="15" t="s">
        <v>105</v>
      </c>
      <c r="H1946" s="15">
        <v>5435.9</v>
      </c>
      <c r="I1946" s="30">
        <v>947.87</v>
      </c>
      <c r="J1946" s="30">
        <v>167.27</v>
      </c>
      <c r="K1946" s="15">
        <v>3.08</v>
      </c>
      <c r="L1946" s="15">
        <v>3</v>
      </c>
      <c r="M1946" s="15" t="str">
        <f t="shared" si="60"/>
        <v>carrefour de mexico s.a. de</v>
      </c>
      <c r="N1946" s="15" t="str">
        <f t="shared" si="61"/>
        <v>389000CARREFOUR DE MEXICO S.A. DE</v>
      </c>
    </row>
    <row r="1947" spans="1:14" x14ac:dyDescent="0.2">
      <c r="A1947" s="15">
        <v>30</v>
      </c>
      <c r="B1947" s="15" t="s">
        <v>329</v>
      </c>
      <c r="C1947" s="15">
        <v>5008</v>
      </c>
      <c r="D1947" s="15">
        <v>390000</v>
      </c>
      <c r="E1947" s="15" t="s">
        <v>414</v>
      </c>
      <c r="F1947" s="15">
        <v>274598</v>
      </c>
      <c r="G1947" s="15" t="s">
        <v>117</v>
      </c>
      <c r="H1947" s="15">
        <v>20169.21</v>
      </c>
      <c r="I1947" s="30">
        <v>949.82</v>
      </c>
      <c r="J1947" s="30">
        <v>167.62</v>
      </c>
      <c r="K1947" s="15">
        <v>0.83</v>
      </c>
      <c r="L1947" s="15">
        <v>2</v>
      </c>
      <c r="M1947" s="15" t="str">
        <f t="shared" si="60"/>
        <v>comercial mexicana s.a.de c.v.</v>
      </c>
      <c r="N1947" s="15" t="str">
        <f t="shared" si="61"/>
        <v>390000COMERCIAL MEXICANA S.A.DE C.V.</v>
      </c>
    </row>
    <row r="1948" spans="1:14" x14ac:dyDescent="0.2">
      <c r="A1948" s="15">
        <v>30</v>
      </c>
      <c r="B1948" s="15" t="s">
        <v>329</v>
      </c>
      <c r="C1948" s="15">
        <v>5008</v>
      </c>
      <c r="D1948" s="15">
        <v>500000</v>
      </c>
      <c r="E1948" s="15" t="s">
        <v>467</v>
      </c>
      <c r="F1948" s="15">
        <v>278184</v>
      </c>
      <c r="G1948" s="15" t="s">
        <v>331</v>
      </c>
      <c r="H1948" s="15">
        <v>37153.21</v>
      </c>
      <c r="I1948" s="30">
        <v>951.45</v>
      </c>
      <c r="J1948" s="30">
        <v>320.54000000000002</v>
      </c>
      <c r="K1948" s="15">
        <v>0.86</v>
      </c>
      <c r="L1948" s="15">
        <v>5</v>
      </c>
      <c r="M1948" s="15" t="str">
        <f t="shared" si="60"/>
        <v>tiendas chedraui s.a. de c.v.</v>
      </c>
      <c r="N1948" s="15" t="str">
        <f t="shared" si="61"/>
        <v>500000TIENDAS CHEDRAUI S.A. DE C.V.</v>
      </c>
    </row>
    <row r="1949" spans="1:14" x14ac:dyDescent="0.2">
      <c r="A1949" s="15">
        <v>30</v>
      </c>
      <c r="B1949" s="15" t="s">
        <v>329</v>
      </c>
      <c r="C1949" s="15">
        <v>5008</v>
      </c>
      <c r="D1949" s="15">
        <v>500000</v>
      </c>
      <c r="E1949" s="15" t="s">
        <v>467</v>
      </c>
      <c r="F1949" s="15">
        <v>278184</v>
      </c>
      <c r="G1949" s="15" t="s">
        <v>332</v>
      </c>
      <c r="H1949" s="15">
        <v>37153.21</v>
      </c>
      <c r="I1949" s="30">
        <v>951.45</v>
      </c>
      <c r="J1949" s="30">
        <v>320.54000000000002</v>
      </c>
      <c r="K1949" s="15">
        <v>0.86</v>
      </c>
      <c r="L1949" s="15">
        <v>5</v>
      </c>
      <c r="M1949" s="15" t="str">
        <f t="shared" si="60"/>
        <v>tiendas chedraui s.a. de c.v.</v>
      </c>
      <c r="N1949" s="15" t="str">
        <f t="shared" si="61"/>
        <v>500000TIENDAS CHEDRAUI S.A. DE C.V.</v>
      </c>
    </row>
    <row r="1950" spans="1:14" x14ac:dyDescent="0.2">
      <c r="A1950" s="15">
        <v>30</v>
      </c>
      <c r="B1950" s="15" t="s">
        <v>329</v>
      </c>
      <c r="C1950" s="15">
        <v>5008</v>
      </c>
      <c r="D1950" s="15">
        <v>500000</v>
      </c>
      <c r="E1950" s="15" t="s">
        <v>467</v>
      </c>
      <c r="F1950" s="15">
        <v>275740</v>
      </c>
      <c r="G1950" s="15" t="s">
        <v>331</v>
      </c>
      <c r="H1950" s="15">
        <v>32653.63</v>
      </c>
      <c r="I1950" s="30">
        <v>951.46</v>
      </c>
      <c r="J1950" s="30">
        <v>167.9</v>
      </c>
      <c r="K1950" s="15">
        <v>0.51</v>
      </c>
      <c r="L1950" s="15">
        <v>5</v>
      </c>
      <c r="M1950" s="15" t="str">
        <f t="shared" si="60"/>
        <v>tiendas chedraui s.a. de c.v.</v>
      </c>
      <c r="N1950" s="15" t="str">
        <f t="shared" si="61"/>
        <v>500000TIENDAS CHEDRAUI S.A. DE C.V.</v>
      </c>
    </row>
    <row r="1951" spans="1:14" x14ac:dyDescent="0.2">
      <c r="A1951" s="15">
        <v>30</v>
      </c>
      <c r="B1951" s="15" t="s">
        <v>329</v>
      </c>
      <c r="C1951" s="15">
        <v>5008</v>
      </c>
      <c r="D1951" s="15">
        <v>500000</v>
      </c>
      <c r="E1951" s="15" t="s">
        <v>467</v>
      </c>
      <c r="F1951" s="15">
        <v>275815</v>
      </c>
      <c r="G1951" s="15" t="s">
        <v>331</v>
      </c>
      <c r="H1951" s="15">
        <v>47267.47</v>
      </c>
      <c r="I1951" s="30">
        <v>951.46</v>
      </c>
      <c r="J1951" s="30">
        <v>167.9</v>
      </c>
      <c r="K1951" s="15">
        <v>0.36</v>
      </c>
      <c r="L1951" s="15">
        <v>5</v>
      </c>
      <c r="M1951" s="15" t="str">
        <f t="shared" si="60"/>
        <v>tiendas chedraui s.a. de c.v.</v>
      </c>
      <c r="N1951" s="15" t="str">
        <f t="shared" si="61"/>
        <v>500000TIENDAS CHEDRAUI S.A. DE C.V.</v>
      </c>
    </row>
    <row r="1952" spans="1:14" x14ac:dyDescent="0.2">
      <c r="A1952" s="15">
        <v>30</v>
      </c>
      <c r="B1952" s="15" t="s">
        <v>329</v>
      </c>
      <c r="C1952" s="15">
        <v>5008</v>
      </c>
      <c r="D1952" s="15">
        <v>500000</v>
      </c>
      <c r="E1952" s="15" t="s">
        <v>467</v>
      </c>
      <c r="F1952" s="15">
        <v>275820</v>
      </c>
      <c r="G1952" s="15" t="s">
        <v>331</v>
      </c>
      <c r="H1952" s="15">
        <v>6852.25</v>
      </c>
      <c r="I1952" s="30">
        <v>951.46</v>
      </c>
      <c r="J1952" s="30">
        <v>167.9</v>
      </c>
      <c r="K1952" s="15">
        <v>2.4500000000000002</v>
      </c>
      <c r="L1952" s="15">
        <v>5</v>
      </c>
      <c r="M1952" s="15" t="str">
        <f t="shared" si="60"/>
        <v>tiendas chedraui s.a. de c.v.</v>
      </c>
      <c r="N1952" s="15" t="str">
        <f t="shared" si="61"/>
        <v>500000TIENDAS CHEDRAUI S.A. DE C.V.</v>
      </c>
    </row>
    <row r="1953" spans="1:14" x14ac:dyDescent="0.2">
      <c r="A1953" s="15">
        <v>30</v>
      </c>
      <c r="B1953" s="15" t="s">
        <v>329</v>
      </c>
      <c r="C1953" s="15">
        <v>5008</v>
      </c>
      <c r="D1953" s="15">
        <v>500000</v>
      </c>
      <c r="E1953" s="15" t="s">
        <v>467</v>
      </c>
      <c r="F1953" s="15">
        <v>275872</v>
      </c>
      <c r="G1953" s="15" t="s">
        <v>331</v>
      </c>
      <c r="H1953" s="15">
        <v>34820.089999999997</v>
      </c>
      <c r="I1953" s="30">
        <v>951.46</v>
      </c>
      <c r="J1953" s="30">
        <v>167.9</v>
      </c>
      <c r="K1953" s="15">
        <v>0.48</v>
      </c>
      <c r="L1953" s="15">
        <v>5</v>
      </c>
      <c r="M1953" s="15" t="str">
        <f t="shared" si="60"/>
        <v>tiendas chedraui s.a. de c.v.</v>
      </c>
      <c r="N1953" s="15" t="str">
        <f t="shared" si="61"/>
        <v>500000TIENDAS CHEDRAUI S.A. DE C.V.</v>
      </c>
    </row>
    <row r="1954" spans="1:14" x14ac:dyDescent="0.2">
      <c r="A1954" s="15">
        <v>30</v>
      </c>
      <c r="B1954" s="15" t="s">
        <v>329</v>
      </c>
      <c r="C1954" s="15">
        <v>5008</v>
      </c>
      <c r="D1954" s="15">
        <v>500000</v>
      </c>
      <c r="E1954" s="15" t="s">
        <v>467</v>
      </c>
      <c r="F1954" s="15">
        <v>276030</v>
      </c>
      <c r="G1954" s="15" t="s">
        <v>331</v>
      </c>
      <c r="H1954" s="15">
        <v>17792.05</v>
      </c>
      <c r="I1954" s="30">
        <v>951.46</v>
      </c>
      <c r="J1954" s="30">
        <v>167.9</v>
      </c>
      <c r="K1954" s="15">
        <v>0.94</v>
      </c>
      <c r="L1954" s="15">
        <v>5</v>
      </c>
      <c r="M1954" s="15" t="str">
        <f t="shared" si="60"/>
        <v>tiendas chedraui s.a. de c.v.</v>
      </c>
      <c r="N1954" s="15" t="str">
        <f t="shared" si="61"/>
        <v>500000TIENDAS CHEDRAUI S.A. DE C.V.</v>
      </c>
    </row>
    <row r="1955" spans="1:14" x14ac:dyDescent="0.2">
      <c r="A1955" s="15">
        <v>30</v>
      </c>
      <c r="B1955" s="15" t="s">
        <v>329</v>
      </c>
      <c r="C1955" s="15">
        <v>5008</v>
      </c>
      <c r="D1955" s="15">
        <v>500000</v>
      </c>
      <c r="E1955" s="15" t="s">
        <v>467</v>
      </c>
      <c r="F1955" s="15">
        <v>276035</v>
      </c>
      <c r="G1955" s="15" t="s">
        <v>331</v>
      </c>
      <c r="H1955" s="15">
        <v>30877.439999999999</v>
      </c>
      <c r="I1955" s="30">
        <v>951.46</v>
      </c>
      <c r="J1955" s="30">
        <v>167.9</v>
      </c>
      <c r="K1955" s="15">
        <v>0.54</v>
      </c>
      <c r="L1955" s="15">
        <v>5</v>
      </c>
      <c r="M1955" s="15" t="str">
        <f t="shared" si="60"/>
        <v>tiendas chedraui s.a. de c.v.</v>
      </c>
      <c r="N1955" s="15" t="str">
        <f t="shared" si="61"/>
        <v>500000TIENDAS CHEDRAUI S.A. DE C.V.</v>
      </c>
    </row>
    <row r="1956" spans="1:14" x14ac:dyDescent="0.2">
      <c r="A1956" s="15">
        <v>30</v>
      </c>
      <c r="B1956" s="15" t="s">
        <v>329</v>
      </c>
      <c r="C1956" s="15">
        <v>5008</v>
      </c>
      <c r="D1956" s="15">
        <v>500000</v>
      </c>
      <c r="E1956" s="15" t="s">
        <v>467</v>
      </c>
      <c r="F1956" s="15">
        <v>276214</v>
      </c>
      <c r="G1956" s="15" t="s">
        <v>331</v>
      </c>
      <c r="H1956" s="15">
        <v>71227.47</v>
      </c>
      <c r="I1956" s="30">
        <v>951.46</v>
      </c>
      <c r="J1956" s="30">
        <v>167.9</v>
      </c>
      <c r="K1956" s="15">
        <v>0.24</v>
      </c>
      <c r="L1956" s="15">
        <v>5</v>
      </c>
      <c r="M1956" s="15" t="str">
        <f t="shared" si="60"/>
        <v>tiendas chedraui s.a. de c.v.</v>
      </c>
      <c r="N1956" s="15" t="str">
        <f t="shared" si="61"/>
        <v>500000TIENDAS CHEDRAUI S.A. DE C.V.</v>
      </c>
    </row>
    <row r="1957" spans="1:14" x14ac:dyDescent="0.2">
      <c r="A1957" s="15">
        <v>30</v>
      </c>
      <c r="B1957" s="15" t="s">
        <v>329</v>
      </c>
      <c r="C1957" s="15">
        <v>5008</v>
      </c>
      <c r="D1957" s="15">
        <v>500000</v>
      </c>
      <c r="E1957" s="15" t="s">
        <v>467</v>
      </c>
      <c r="F1957" s="15">
        <v>276228</v>
      </c>
      <c r="G1957" s="15" t="s">
        <v>331</v>
      </c>
      <c r="H1957" s="15">
        <v>21053.81</v>
      </c>
      <c r="I1957" s="30">
        <v>951.46</v>
      </c>
      <c r="J1957" s="30">
        <v>167.9</v>
      </c>
      <c r="K1957" s="15">
        <v>0.8</v>
      </c>
      <c r="L1957" s="15">
        <v>5</v>
      </c>
      <c r="M1957" s="15" t="str">
        <f t="shared" si="60"/>
        <v>tiendas chedraui s.a. de c.v.</v>
      </c>
      <c r="N1957" s="15" t="str">
        <f t="shared" si="61"/>
        <v>500000TIENDAS CHEDRAUI S.A. DE C.V.</v>
      </c>
    </row>
    <row r="1958" spans="1:14" x14ac:dyDescent="0.2">
      <c r="A1958" s="15">
        <v>30</v>
      </c>
      <c r="B1958" s="15" t="s">
        <v>329</v>
      </c>
      <c r="C1958" s="15">
        <v>5008</v>
      </c>
      <c r="D1958" s="15">
        <v>500000</v>
      </c>
      <c r="E1958" s="15" t="s">
        <v>467</v>
      </c>
      <c r="F1958" s="15">
        <v>276228</v>
      </c>
      <c r="G1958" s="15" t="s">
        <v>332</v>
      </c>
      <c r="H1958" s="15">
        <v>21053.81</v>
      </c>
      <c r="I1958" s="30">
        <v>951.46</v>
      </c>
      <c r="J1958" s="30">
        <v>167.9</v>
      </c>
      <c r="K1958" s="15">
        <v>0.8</v>
      </c>
      <c r="L1958" s="15">
        <v>5</v>
      </c>
      <c r="M1958" s="15" t="str">
        <f t="shared" si="60"/>
        <v>tiendas chedraui s.a. de c.v.</v>
      </c>
      <c r="N1958" s="15" t="str">
        <f t="shared" si="61"/>
        <v>500000TIENDAS CHEDRAUI S.A. DE C.V.</v>
      </c>
    </row>
    <row r="1959" spans="1:14" x14ac:dyDescent="0.2">
      <c r="A1959" s="15">
        <v>30</v>
      </c>
      <c r="B1959" s="15" t="s">
        <v>329</v>
      </c>
      <c r="C1959" s="15">
        <v>5008</v>
      </c>
      <c r="D1959" s="15">
        <v>500000</v>
      </c>
      <c r="E1959" s="15" t="s">
        <v>467</v>
      </c>
      <c r="F1959" s="15">
        <v>276257</v>
      </c>
      <c r="G1959" s="15" t="s">
        <v>331</v>
      </c>
      <c r="H1959" s="15">
        <v>27389.46</v>
      </c>
      <c r="I1959" s="30">
        <v>951.46</v>
      </c>
      <c r="J1959" s="30">
        <v>167.9</v>
      </c>
      <c r="K1959" s="15">
        <v>0.61</v>
      </c>
      <c r="L1959" s="15">
        <v>5</v>
      </c>
      <c r="M1959" s="15" t="str">
        <f t="shared" si="60"/>
        <v>tiendas chedraui s.a. de c.v.</v>
      </c>
      <c r="N1959" s="15" t="str">
        <f t="shared" si="61"/>
        <v>500000TIENDAS CHEDRAUI S.A. DE C.V.</v>
      </c>
    </row>
    <row r="1960" spans="1:14" x14ac:dyDescent="0.2">
      <c r="A1960" s="15">
        <v>30</v>
      </c>
      <c r="B1960" s="15" t="s">
        <v>329</v>
      </c>
      <c r="C1960" s="15">
        <v>5008</v>
      </c>
      <c r="D1960" s="15">
        <v>500000</v>
      </c>
      <c r="E1960" s="15" t="s">
        <v>467</v>
      </c>
      <c r="F1960" s="15">
        <v>276259</v>
      </c>
      <c r="G1960" s="15" t="s">
        <v>332</v>
      </c>
      <c r="H1960" s="15">
        <v>28239.54</v>
      </c>
      <c r="I1960" s="30">
        <v>951.46</v>
      </c>
      <c r="J1960" s="30">
        <v>167.9</v>
      </c>
      <c r="K1960" s="15">
        <v>0.59</v>
      </c>
      <c r="L1960" s="15">
        <v>5</v>
      </c>
      <c r="M1960" s="15" t="str">
        <f t="shared" si="60"/>
        <v>tiendas chedraui s.a. de c.v.</v>
      </c>
      <c r="N1960" s="15" t="str">
        <f t="shared" si="61"/>
        <v>500000TIENDAS CHEDRAUI S.A. DE C.V.</v>
      </c>
    </row>
    <row r="1961" spans="1:14" x14ac:dyDescent="0.2">
      <c r="A1961" s="15">
        <v>30</v>
      </c>
      <c r="B1961" s="15" t="s">
        <v>329</v>
      </c>
      <c r="C1961" s="15">
        <v>5008</v>
      </c>
      <c r="D1961" s="15">
        <v>500000</v>
      </c>
      <c r="E1961" s="15" t="s">
        <v>467</v>
      </c>
      <c r="F1961" s="15">
        <v>276604</v>
      </c>
      <c r="G1961" s="15" t="s">
        <v>331</v>
      </c>
      <c r="H1961" s="15">
        <v>32338.36</v>
      </c>
      <c r="I1961" s="30">
        <v>951.46</v>
      </c>
      <c r="J1961" s="30">
        <v>167.9</v>
      </c>
      <c r="K1961" s="15">
        <v>0.52</v>
      </c>
      <c r="L1961" s="15">
        <v>5</v>
      </c>
      <c r="M1961" s="15" t="str">
        <f t="shared" si="60"/>
        <v>tiendas chedraui s.a. de c.v.</v>
      </c>
      <c r="N1961" s="15" t="str">
        <f t="shared" si="61"/>
        <v>500000TIENDAS CHEDRAUI S.A. DE C.V.</v>
      </c>
    </row>
    <row r="1962" spans="1:14" x14ac:dyDescent="0.2">
      <c r="A1962" s="15">
        <v>30</v>
      </c>
      <c r="B1962" s="15" t="s">
        <v>329</v>
      </c>
      <c r="C1962" s="15">
        <v>5008</v>
      </c>
      <c r="D1962" s="15">
        <v>500000</v>
      </c>
      <c r="E1962" s="15" t="s">
        <v>467</v>
      </c>
      <c r="F1962" s="15">
        <v>278201</v>
      </c>
      <c r="G1962" s="15" t="s">
        <v>331</v>
      </c>
      <c r="H1962" s="15">
        <v>49310.15</v>
      </c>
      <c r="I1962" s="30">
        <v>951.46</v>
      </c>
      <c r="J1962" s="30">
        <v>167.9</v>
      </c>
      <c r="K1962" s="15">
        <v>0.34</v>
      </c>
      <c r="L1962" s="15">
        <v>5</v>
      </c>
      <c r="M1962" s="15" t="str">
        <f t="shared" si="60"/>
        <v>tiendas chedraui s.a. de c.v.</v>
      </c>
      <c r="N1962" s="15" t="str">
        <f t="shared" si="61"/>
        <v>500000TIENDAS CHEDRAUI S.A. DE C.V.</v>
      </c>
    </row>
    <row r="1963" spans="1:14" x14ac:dyDescent="0.2">
      <c r="A1963" s="15">
        <v>30</v>
      </c>
      <c r="B1963" s="15" t="s">
        <v>329</v>
      </c>
      <c r="C1963" s="15">
        <v>5008</v>
      </c>
      <c r="D1963" s="15">
        <v>35600</v>
      </c>
      <c r="E1963" s="15" t="s">
        <v>404</v>
      </c>
      <c r="F1963" s="15">
        <v>276240</v>
      </c>
      <c r="G1963" s="15" t="s">
        <v>333</v>
      </c>
      <c r="H1963" s="15">
        <v>47200.88</v>
      </c>
      <c r="I1963" s="30">
        <v>962.06</v>
      </c>
      <c r="J1963" s="30">
        <v>106.9</v>
      </c>
      <c r="K1963" s="15">
        <v>0.23</v>
      </c>
      <c r="L1963" s="15">
        <v>4</v>
      </c>
      <c r="M1963" s="15" t="str">
        <f t="shared" si="60"/>
        <v>abarrotera del duero s.a. de</v>
      </c>
      <c r="N1963" s="15" t="str">
        <f t="shared" si="61"/>
        <v>35600ABARROTERA DEL DUERO S.A. DE</v>
      </c>
    </row>
    <row r="1964" spans="1:14" x14ac:dyDescent="0.2">
      <c r="A1964" s="15">
        <v>30</v>
      </c>
      <c r="B1964" s="15" t="s">
        <v>329</v>
      </c>
      <c r="C1964" s="15">
        <v>5008</v>
      </c>
      <c r="D1964" s="15">
        <v>501000</v>
      </c>
      <c r="E1964" s="15" t="s">
        <v>472</v>
      </c>
      <c r="F1964" s="15">
        <v>274344</v>
      </c>
      <c r="G1964" s="15" t="s">
        <v>333</v>
      </c>
      <c r="H1964" s="15">
        <v>27001.91</v>
      </c>
      <c r="I1964" s="30">
        <v>962.88</v>
      </c>
      <c r="J1964" s="30">
        <v>169.92</v>
      </c>
      <c r="K1964" s="15">
        <v>0.63</v>
      </c>
      <c r="L1964" s="15">
        <v>4</v>
      </c>
      <c r="M1964" s="15" t="str">
        <f t="shared" si="60"/>
        <v>centros comerciales soriana</v>
      </c>
      <c r="N1964" s="15" t="str">
        <f t="shared" si="61"/>
        <v>501000CENTROS COMERCIALES SORIANA</v>
      </c>
    </row>
    <row r="1965" spans="1:14" x14ac:dyDescent="0.2">
      <c r="A1965" s="15">
        <v>30</v>
      </c>
      <c r="B1965" s="15" t="s">
        <v>329</v>
      </c>
      <c r="C1965" s="15">
        <v>5008</v>
      </c>
      <c r="D1965" s="15">
        <v>501000</v>
      </c>
      <c r="E1965" s="15" t="s">
        <v>472</v>
      </c>
      <c r="F1965" s="15">
        <v>274480</v>
      </c>
      <c r="G1965" s="15" t="s">
        <v>333</v>
      </c>
      <c r="H1965" s="15">
        <v>13789.79</v>
      </c>
      <c r="I1965" s="30">
        <v>962.88</v>
      </c>
      <c r="J1965" s="30">
        <v>169.92</v>
      </c>
      <c r="K1965" s="15">
        <v>1.23</v>
      </c>
      <c r="L1965" s="15">
        <v>4</v>
      </c>
      <c r="M1965" s="15" t="str">
        <f t="shared" si="60"/>
        <v>centros comerciales soriana</v>
      </c>
      <c r="N1965" s="15" t="str">
        <f t="shared" si="61"/>
        <v>501000CENTROS COMERCIALES SORIANA</v>
      </c>
    </row>
    <row r="1966" spans="1:14" x14ac:dyDescent="0.2">
      <c r="A1966" s="15">
        <v>30</v>
      </c>
      <c r="B1966" s="15" t="s">
        <v>329</v>
      </c>
      <c r="C1966" s="15">
        <v>5008</v>
      </c>
      <c r="D1966" s="15">
        <v>390000</v>
      </c>
      <c r="E1966" s="15" t="s">
        <v>414</v>
      </c>
      <c r="F1966" s="15">
        <v>274831</v>
      </c>
      <c r="G1966" s="15" t="s">
        <v>332</v>
      </c>
      <c r="H1966" s="15">
        <v>4102.8100000000004</v>
      </c>
      <c r="I1966" s="30">
        <v>969.61</v>
      </c>
      <c r="J1966" s="30">
        <v>171.11</v>
      </c>
      <c r="K1966" s="15">
        <v>4.17</v>
      </c>
      <c r="L1966" s="15">
        <v>5</v>
      </c>
      <c r="M1966" s="15" t="str">
        <f t="shared" si="60"/>
        <v>comercial mexicana s.a.de c.v.</v>
      </c>
      <c r="N1966" s="15" t="str">
        <f t="shared" si="61"/>
        <v>390000COMERCIAL MEXICANA S.A.DE C.V.</v>
      </c>
    </row>
    <row r="1967" spans="1:14" x14ac:dyDescent="0.2">
      <c r="A1967" s="15">
        <v>30</v>
      </c>
      <c r="B1967" s="15" t="s">
        <v>329</v>
      </c>
      <c r="C1967" s="15">
        <v>5008</v>
      </c>
      <c r="D1967" s="15">
        <v>390047</v>
      </c>
      <c r="E1967" s="15" t="s">
        <v>429</v>
      </c>
      <c r="F1967" s="15">
        <v>274892</v>
      </c>
      <c r="G1967" s="15" t="s">
        <v>331</v>
      </c>
      <c r="H1967" s="15">
        <v>14986.62</v>
      </c>
      <c r="I1967" s="30">
        <v>969.61</v>
      </c>
      <c r="J1967" s="30">
        <v>206.38</v>
      </c>
      <c r="K1967" s="15">
        <v>1.38</v>
      </c>
      <c r="L1967" s="15">
        <v>5</v>
      </c>
      <c r="M1967" s="15" t="str">
        <f t="shared" si="60"/>
        <v>comexa suc la viga</v>
      </c>
      <c r="N1967" s="15" t="str">
        <f t="shared" si="61"/>
        <v>390047COMEXA SUC LA VIGA</v>
      </c>
    </row>
    <row r="1968" spans="1:14" x14ac:dyDescent="0.2">
      <c r="A1968" s="15">
        <v>30</v>
      </c>
      <c r="B1968" s="15" t="s">
        <v>329</v>
      </c>
      <c r="C1968" s="15">
        <v>5008</v>
      </c>
      <c r="D1968" s="15">
        <v>9130</v>
      </c>
      <c r="E1968" s="15" t="s">
        <v>350</v>
      </c>
      <c r="F1968" s="15">
        <v>276432</v>
      </c>
      <c r="G1968" s="15" t="s">
        <v>332</v>
      </c>
      <c r="H1968" s="15">
        <v>43738.82</v>
      </c>
      <c r="I1968" s="30">
        <v>973.08</v>
      </c>
      <c r="J1968" s="30">
        <v>108.12</v>
      </c>
      <c r="K1968" s="15">
        <v>0.25</v>
      </c>
      <c r="L1968" s="15">
        <v>5</v>
      </c>
      <c r="M1968" s="15" t="str">
        <f t="shared" si="60"/>
        <v>comercializadora z mexico s.a.</v>
      </c>
      <c r="N1968" s="15" t="str">
        <f t="shared" si="61"/>
        <v>9130COMERCIALIZADORA Z MEXICO S.A.</v>
      </c>
    </row>
    <row r="1969" spans="1:14" x14ac:dyDescent="0.2">
      <c r="A1969" s="15">
        <v>30</v>
      </c>
      <c r="B1969" s="15" t="s">
        <v>329</v>
      </c>
      <c r="C1969" s="15">
        <v>5008</v>
      </c>
      <c r="D1969" s="15">
        <v>9156</v>
      </c>
      <c r="E1969" s="15" t="s">
        <v>352</v>
      </c>
      <c r="F1969" s="15">
        <v>278043</v>
      </c>
      <c r="G1969" s="15" t="s">
        <v>331</v>
      </c>
      <c r="H1969" s="15">
        <v>32075.1</v>
      </c>
      <c r="I1969" s="30">
        <v>973.08</v>
      </c>
      <c r="J1969" s="30">
        <v>298.92</v>
      </c>
      <c r="K1969" s="15">
        <v>0.93</v>
      </c>
      <c r="L1969" s="15">
        <v>5</v>
      </c>
      <c r="M1969" s="15" t="str">
        <f t="shared" si="60"/>
        <v>super z s.a. de c.v.</v>
      </c>
      <c r="N1969" s="15" t="str">
        <f t="shared" si="61"/>
        <v>9156SUPER Z S.A. DE C.V.</v>
      </c>
    </row>
    <row r="1970" spans="1:14" x14ac:dyDescent="0.2">
      <c r="A1970" s="15">
        <v>30</v>
      </c>
      <c r="B1970" s="15" t="s">
        <v>329</v>
      </c>
      <c r="C1970" s="15">
        <v>5008</v>
      </c>
      <c r="D1970" s="15">
        <v>15053</v>
      </c>
      <c r="E1970" s="15" t="s">
        <v>360</v>
      </c>
      <c r="F1970" s="15">
        <v>276273</v>
      </c>
      <c r="G1970" s="15" t="s">
        <v>331</v>
      </c>
      <c r="H1970" s="15">
        <v>14659.92</v>
      </c>
      <c r="I1970" s="30">
        <v>973.08</v>
      </c>
      <c r="J1970" s="30">
        <v>108.12</v>
      </c>
      <c r="K1970" s="15">
        <v>0.74</v>
      </c>
      <c r="L1970" s="15">
        <v>5</v>
      </c>
      <c r="M1970" s="15" t="str">
        <f t="shared" si="60"/>
        <v>servicio comercial garis s.a.</v>
      </c>
      <c r="N1970" s="15" t="str">
        <f t="shared" si="61"/>
        <v>15053SERVICIO COMERCIAL GARIS S.A.</v>
      </c>
    </row>
    <row r="1971" spans="1:14" x14ac:dyDescent="0.2">
      <c r="A1971" s="15">
        <v>30</v>
      </c>
      <c r="B1971" s="15" t="s">
        <v>329</v>
      </c>
      <c r="C1971" s="15">
        <v>5008</v>
      </c>
      <c r="D1971" s="15">
        <v>15053</v>
      </c>
      <c r="E1971" s="15" t="s">
        <v>360</v>
      </c>
      <c r="F1971" s="15">
        <v>276273</v>
      </c>
      <c r="G1971" s="15" t="s">
        <v>332</v>
      </c>
      <c r="H1971" s="15">
        <v>14659.92</v>
      </c>
      <c r="I1971" s="30">
        <v>973.08</v>
      </c>
      <c r="J1971" s="30">
        <v>108.12</v>
      </c>
      <c r="K1971" s="15">
        <v>0.74</v>
      </c>
      <c r="L1971" s="15">
        <v>5</v>
      </c>
      <c r="M1971" s="15" t="str">
        <f t="shared" si="60"/>
        <v>servicio comercial garis s.a.</v>
      </c>
      <c r="N1971" s="15" t="str">
        <f t="shared" si="61"/>
        <v>15053SERVICIO COMERCIAL GARIS S.A.</v>
      </c>
    </row>
    <row r="1972" spans="1:14" x14ac:dyDescent="0.2">
      <c r="A1972" s="15">
        <v>30</v>
      </c>
      <c r="B1972" s="15" t="s">
        <v>329</v>
      </c>
      <c r="C1972" s="15">
        <v>5008</v>
      </c>
      <c r="D1972" s="15">
        <v>15053</v>
      </c>
      <c r="E1972" s="15" t="s">
        <v>360</v>
      </c>
      <c r="F1972" s="15">
        <v>277809</v>
      </c>
      <c r="G1972" s="15" t="s">
        <v>331</v>
      </c>
      <c r="H1972" s="15">
        <v>22500.49</v>
      </c>
      <c r="I1972" s="30">
        <v>973.08</v>
      </c>
      <c r="J1972" s="30">
        <v>108.12</v>
      </c>
      <c r="K1972" s="15">
        <v>0.48</v>
      </c>
      <c r="L1972" s="15">
        <v>5</v>
      </c>
      <c r="M1972" s="15" t="str">
        <f t="shared" si="60"/>
        <v>servicio comercial garis s.a.</v>
      </c>
      <c r="N1972" s="15" t="str">
        <f t="shared" si="61"/>
        <v>15053SERVICIO COMERCIAL GARIS S.A.</v>
      </c>
    </row>
    <row r="1973" spans="1:14" x14ac:dyDescent="0.2">
      <c r="A1973" s="15">
        <v>30</v>
      </c>
      <c r="B1973" s="15" t="s">
        <v>329</v>
      </c>
      <c r="C1973" s="15">
        <v>5008</v>
      </c>
      <c r="D1973" s="15">
        <v>26009</v>
      </c>
      <c r="E1973" s="15" t="s">
        <v>383</v>
      </c>
      <c r="F1973" s="15">
        <v>276512</v>
      </c>
      <c r="G1973" s="15" t="s">
        <v>331</v>
      </c>
      <c r="H1973" s="15">
        <v>50456.83</v>
      </c>
      <c r="I1973" s="30">
        <v>973.08</v>
      </c>
      <c r="J1973" s="30">
        <v>108.12</v>
      </c>
      <c r="K1973" s="15">
        <v>0.21</v>
      </c>
      <c r="L1973" s="15">
        <v>5</v>
      </c>
      <c r="M1973" s="15" t="str">
        <f t="shared" si="60"/>
        <v>astral de sonora s.a. de c.v.</v>
      </c>
      <c r="N1973" s="15" t="str">
        <f t="shared" si="61"/>
        <v>26009ASTRAL DE SONORA S.A. DE C.V.</v>
      </c>
    </row>
    <row r="1974" spans="1:14" x14ac:dyDescent="0.2">
      <c r="A1974" s="15">
        <v>30</v>
      </c>
      <c r="B1974" s="15" t="s">
        <v>329</v>
      </c>
      <c r="C1974" s="15">
        <v>5008</v>
      </c>
      <c r="D1974" s="15">
        <v>28123</v>
      </c>
      <c r="E1974" s="15" t="s">
        <v>385</v>
      </c>
      <c r="F1974" s="15">
        <v>276338</v>
      </c>
      <c r="G1974" s="15" t="s">
        <v>332</v>
      </c>
      <c r="H1974" s="15">
        <v>10401.879999999999</v>
      </c>
      <c r="I1974" s="30">
        <v>973.08</v>
      </c>
      <c r="J1974" s="30">
        <v>108.12</v>
      </c>
      <c r="K1974" s="15">
        <v>1.04</v>
      </c>
      <c r="L1974" s="15">
        <v>5</v>
      </c>
      <c r="M1974" s="15" t="str">
        <f t="shared" si="60"/>
        <v>abarrotes garcia gomez s.a. de</v>
      </c>
      <c r="N1974" s="15" t="str">
        <f t="shared" si="61"/>
        <v>28123ABARROTES GARCIA GOMEZ S.A. DE</v>
      </c>
    </row>
    <row r="1975" spans="1:14" x14ac:dyDescent="0.2">
      <c r="A1975" s="15">
        <v>30</v>
      </c>
      <c r="B1975" s="15" t="s">
        <v>329</v>
      </c>
      <c r="C1975" s="15">
        <v>5008</v>
      </c>
      <c r="D1975" s="15">
        <v>30001</v>
      </c>
      <c r="E1975" s="15" t="s">
        <v>388</v>
      </c>
      <c r="F1975" s="15">
        <v>276521</v>
      </c>
      <c r="G1975" s="15" t="s">
        <v>332</v>
      </c>
      <c r="H1975" s="15">
        <v>52883.3</v>
      </c>
      <c r="I1975" s="30">
        <v>973.08</v>
      </c>
      <c r="J1975" s="30">
        <v>108.12</v>
      </c>
      <c r="K1975" s="15">
        <v>0.2</v>
      </c>
      <c r="L1975" s="15">
        <v>5</v>
      </c>
      <c r="M1975" s="15" t="str">
        <f t="shared" si="60"/>
        <v>distribuidora de perfumeria</v>
      </c>
      <c r="N1975" s="15" t="str">
        <f t="shared" si="61"/>
        <v>30001DISTRIBUIDORA DE PERFUMERIA</v>
      </c>
    </row>
    <row r="1976" spans="1:14" x14ac:dyDescent="0.2">
      <c r="A1976" s="15">
        <v>30</v>
      </c>
      <c r="B1976" s="15" t="s">
        <v>329</v>
      </c>
      <c r="C1976" s="15">
        <v>5008</v>
      </c>
      <c r="D1976" s="15">
        <v>30131</v>
      </c>
      <c r="E1976" s="15" t="s">
        <v>391</v>
      </c>
      <c r="F1976" s="15">
        <v>276989</v>
      </c>
      <c r="G1976" s="15" t="s">
        <v>331</v>
      </c>
      <c r="H1976" s="15">
        <v>13531</v>
      </c>
      <c r="I1976" s="30">
        <v>973.08</v>
      </c>
      <c r="J1976" s="30">
        <v>108.12</v>
      </c>
      <c r="K1976" s="15">
        <v>0.8</v>
      </c>
      <c r="L1976" s="15">
        <v>5</v>
      </c>
      <c r="M1976" s="15" t="str">
        <f t="shared" si="60"/>
        <v>comercial ayssa s.a.de c.v.</v>
      </c>
      <c r="N1976" s="15" t="str">
        <f t="shared" si="61"/>
        <v>30131COMERCIAL AYSSA S.A.DE C.V.</v>
      </c>
    </row>
    <row r="1977" spans="1:14" x14ac:dyDescent="0.2">
      <c r="A1977" s="15">
        <v>30</v>
      </c>
      <c r="B1977" s="15" t="s">
        <v>329</v>
      </c>
      <c r="C1977" s="15">
        <v>5008</v>
      </c>
      <c r="D1977" s="15">
        <v>34031</v>
      </c>
      <c r="E1977" s="15" t="s">
        <v>396</v>
      </c>
      <c r="F1977" s="15">
        <v>278098</v>
      </c>
      <c r="G1977" s="15" t="s">
        <v>332</v>
      </c>
      <c r="H1977" s="15">
        <v>24873.93</v>
      </c>
      <c r="I1977" s="30">
        <v>973.08</v>
      </c>
      <c r="J1977" s="30">
        <v>108.12</v>
      </c>
      <c r="K1977" s="15">
        <v>0.43</v>
      </c>
      <c r="L1977" s="15">
        <v>5</v>
      </c>
      <c r="M1977" s="15" t="str">
        <f t="shared" si="60"/>
        <v>super pack s.a. de c.v.</v>
      </c>
      <c r="N1977" s="15" t="str">
        <f t="shared" si="61"/>
        <v>34031SUPER PACK S.A. DE C.V.</v>
      </c>
    </row>
    <row r="1978" spans="1:14" x14ac:dyDescent="0.2">
      <c r="A1978" s="15">
        <v>30</v>
      </c>
      <c r="B1978" s="15" t="s">
        <v>329</v>
      </c>
      <c r="C1978" s="15">
        <v>5008</v>
      </c>
      <c r="D1978" s="15">
        <v>34145</v>
      </c>
      <c r="E1978" s="15" t="s">
        <v>398</v>
      </c>
      <c r="F1978" s="15">
        <v>278199</v>
      </c>
      <c r="G1978" s="15" t="s">
        <v>331</v>
      </c>
      <c r="H1978" s="15">
        <v>13780.99</v>
      </c>
      <c r="I1978" s="30">
        <v>973.08</v>
      </c>
      <c r="J1978" s="30">
        <v>298.92</v>
      </c>
      <c r="K1978" s="15">
        <v>2.17</v>
      </c>
      <c r="L1978" s="15">
        <v>5</v>
      </c>
      <c r="M1978" s="15" t="str">
        <f t="shared" si="60"/>
        <v>organizacion sahuayo sa de cv</v>
      </c>
      <c r="N1978" s="15" t="str">
        <f t="shared" si="61"/>
        <v>34145ORGANIZACION SAHUAYO SA DE CV</v>
      </c>
    </row>
    <row r="1979" spans="1:14" x14ac:dyDescent="0.2">
      <c r="A1979" s="15">
        <v>30</v>
      </c>
      <c r="B1979" s="15" t="s">
        <v>329</v>
      </c>
      <c r="C1979" s="15">
        <v>5008</v>
      </c>
      <c r="D1979" s="15">
        <v>34147</v>
      </c>
      <c r="E1979" s="15" t="s">
        <v>398</v>
      </c>
      <c r="F1979" s="15">
        <v>275733</v>
      </c>
      <c r="G1979" s="15" t="s">
        <v>331</v>
      </c>
      <c r="H1979" s="15">
        <v>19577.37</v>
      </c>
      <c r="I1979" s="30">
        <v>973.08</v>
      </c>
      <c r="J1979" s="30">
        <v>108.12</v>
      </c>
      <c r="K1979" s="15">
        <v>0.55000000000000004</v>
      </c>
      <c r="L1979" s="15">
        <v>5</v>
      </c>
      <c r="M1979" s="15" t="str">
        <f t="shared" si="60"/>
        <v>organizacion sahuayo sa de cv</v>
      </c>
      <c r="N1979" s="15" t="str">
        <f t="shared" si="61"/>
        <v>34147ORGANIZACION SAHUAYO SA DE CV</v>
      </c>
    </row>
    <row r="1980" spans="1:14" x14ac:dyDescent="0.2">
      <c r="A1980" s="15">
        <v>30</v>
      </c>
      <c r="B1980" s="15" t="s">
        <v>329</v>
      </c>
      <c r="C1980" s="15">
        <v>5008</v>
      </c>
      <c r="D1980" s="15">
        <v>34147</v>
      </c>
      <c r="E1980" s="15" t="s">
        <v>398</v>
      </c>
      <c r="F1980" s="15">
        <v>275733</v>
      </c>
      <c r="G1980" s="15" t="s">
        <v>332</v>
      </c>
      <c r="H1980" s="15">
        <v>19577.37</v>
      </c>
      <c r="I1980" s="30">
        <v>973.08</v>
      </c>
      <c r="J1980" s="30">
        <v>108.12</v>
      </c>
      <c r="K1980" s="15">
        <v>0.55000000000000004</v>
      </c>
      <c r="L1980" s="15">
        <v>5</v>
      </c>
      <c r="M1980" s="15" t="str">
        <f t="shared" si="60"/>
        <v>organizacion sahuayo sa de cv</v>
      </c>
      <c r="N1980" s="15" t="str">
        <f t="shared" si="61"/>
        <v>34147ORGANIZACION SAHUAYO SA DE CV</v>
      </c>
    </row>
    <row r="1981" spans="1:14" x14ac:dyDescent="0.2">
      <c r="A1981" s="15">
        <v>30</v>
      </c>
      <c r="B1981" s="15" t="s">
        <v>329</v>
      </c>
      <c r="C1981" s="15">
        <v>5008</v>
      </c>
      <c r="D1981" s="15">
        <v>35202</v>
      </c>
      <c r="E1981" s="15" t="s">
        <v>402</v>
      </c>
      <c r="F1981" s="15">
        <v>278046</v>
      </c>
      <c r="G1981" s="15" t="s">
        <v>331</v>
      </c>
      <c r="H1981" s="15">
        <v>14495.93</v>
      </c>
      <c r="I1981" s="30">
        <v>973.08</v>
      </c>
      <c r="J1981" s="30">
        <v>108.12</v>
      </c>
      <c r="K1981" s="15">
        <v>0.75</v>
      </c>
      <c r="L1981" s="15">
        <v>5</v>
      </c>
      <c r="M1981" s="15" t="str">
        <f t="shared" si="60"/>
        <v>distribuidora brise&amp;o s.a. de</v>
      </c>
      <c r="N1981" s="15" t="str">
        <f t="shared" si="61"/>
        <v>35202DISTRIBUIDORA BRISE&amp;O S.A. DE</v>
      </c>
    </row>
    <row r="1982" spans="1:14" x14ac:dyDescent="0.2">
      <c r="A1982" s="15">
        <v>30</v>
      </c>
      <c r="B1982" s="15" t="s">
        <v>329</v>
      </c>
      <c r="C1982" s="15">
        <v>5008</v>
      </c>
      <c r="D1982" s="15">
        <v>35202</v>
      </c>
      <c r="E1982" s="15" t="s">
        <v>402</v>
      </c>
      <c r="F1982" s="15">
        <v>278046</v>
      </c>
      <c r="G1982" s="15" t="s">
        <v>332</v>
      </c>
      <c r="H1982" s="15">
        <v>14495.93</v>
      </c>
      <c r="I1982" s="30">
        <v>973.08</v>
      </c>
      <c r="J1982" s="30">
        <v>108.12</v>
      </c>
      <c r="K1982" s="15">
        <v>0.75</v>
      </c>
      <c r="L1982" s="15">
        <v>5</v>
      </c>
      <c r="M1982" s="15" t="str">
        <f t="shared" si="60"/>
        <v>distribuidora brise&amp;o s.a. de</v>
      </c>
      <c r="N1982" s="15" t="str">
        <f t="shared" si="61"/>
        <v>35202DISTRIBUIDORA BRISE&amp;O S.A. DE</v>
      </c>
    </row>
    <row r="1983" spans="1:14" x14ac:dyDescent="0.2">
      <c r="A1983" s="15">
        <v>30</v>
      </c>
      <c r="B1983" s="15" t="s">
        <v>329</v>
      </c>
      <c r="C1983" s="15">
        <v>5008</v>
      </c>
      <c r="D1983" s="15">
        <v>389000</v>
      </c>
      <c r="E1983" s="15" t="s">
        <v>413</v>
      </c>
      <c r="F1983" s="15">
        <v>273836</v>
      </c>
      <c r="G1983" s="15" t="s">
        <v>107</v>
      </c>
      <c r="H1983" s="15">
        <v>8588.48</v>
      </c>
      <c r="I1983" s="30">
        <v>998.13</v>
      </c>
      <c r="J1983" s="30">
        <v>176.14</v>
      </c>
      <c r="K1983" s="15">
        <v>2.0499999999999998</v>
      </c>
      <c r="L1983" s="15">
        <v>4</v>
      </c>
      <c r="M1983" s="15" t="str">
        <f t="shared" si="60"/>
        <v>carrefour de mexico s.a. de</v>
      </c>
      <c r="N1983" s="15" t="str">
        <f t="shared" si="61"/>
        <v>389000CARREFOUR DE MEXICO S.A. DE</v>
      </c>
    </row>
    <row r="1984" spans="1:14" x14ac:dyDescent="0.2">
      <c r="A1984" s="15">
        <v>30</v>
      </c>
      <c r="B1984" s="15" t="s">
        <v>329</v>
      </c>
      <c r="C1984" s="15">
        <v>5008</v>
      </c>
      <c r="D1984" s="15">
        <v>389000</v>
      </c>
      <c r="E1984" s="15" t="s">
        <v>413</v>
      </c>
      <c r="F1984" s="15">
        <v>274040</v>
      </c>
      <c r="G1984" s="15" t="s">
        <v>107</v>
      </c>
      <c r="H1984" s="15">
        <v>6771.73</v>
      </c>
      <c r="I1984" s="30">
        <v>998.13</v>
      </c>
      <c r="J1984" s="30">
        <v>176.14</v>
      </c>
      <c r="K1984" s="15">
        <v>2.6</v>
      </c>
      <c r="L1984" s="15">
        <v>4</v>
      </c>
      <c r="M1984" s="15" t="str">
        <f t="shared" si="60"/>
        <v>carrefour de mexico s.a. de</v>
      </c>
      <c r="N1984" s="15" t="str">
        <f t="shared" si="61"/>
        <v>389000CARREFOUR DE MEXICO S.A. DE</v>
      </c>
    </row>
    <row r="1985" spans="1:14" x14ac:dyDescent="0.2">
      <c r="A1985" s="15">
        <v>30</v>
      </c>
      <c r="B1985" s="15" t="s">
        <v>329</v>
      </c>
      <c r="C1985" s="15">
        <v>5008</v>
      </c>
      <c r="D1985" s="15">
        <v>389000</v>
      </c>
      <c r="E1985" s="15" t="s">
        <v>413</v>
      </c>
      <c r="F1985" s="15">
        <v>275788</v>
      </c>
      <c r="G1985" s="15" t="s">
        <v>105</v>
      </c>
      <c r="H1985" s="15">
        <v>11949.39</v>
      </c>
      <c r="I1985" s="30">
        <v>1004.41</v>
      </c>
      <c r="J1985" s="30">
        <v>177.25</v>
      </c>
      <c r="K1985" s="15">
        <v>1.48</v>
      </c>
      <c r="L1985" s="15">
        <v>3</v>
      </c>
      <c r="M1985" s="15" t="str">
        <f t="shared" si="60"/>
        <v>carrefour de mexico s.a. de</v>
      </c>
      <c r="N1985" s="15" t="str">
        <f t="shared" si="61"/>
        <v>389000CARREFOUR DE MEXICO S.A. DE</v>
      </c>
    </row>
    <row r="1986" spans="1:14" x14ac:dyDescent="0.2">
      <c r="A1986" s="15">
        <v>30</v>
      </c>
      <c r="B1986" s="15" t="s">
        <v>329</v>
      </c>
      <c r="C1986" s="15">
        <v>5008</v>
      </c>
      <c r="D1986" s="15">
        <v>389000</v>
      </c>
      <c r="E1986" s="15" t="s">
        <v>413</v>
      </c>
      <c r="F1986" s="15">
        <v>276162</v>
      </c>
      <c r="G1986" s="15" t="s">
        <v>105</v>
      </c>
      <c r="H1986" s="15">
        <v>10280.99</v>
      </c>
      <c r="I1986" s="30">
        <v>1004.41</v>
      </c>
      <c r="J1986" s="30">
        <v>177.25</v>
      </c>
      <c r="K1986" s="15">
        <v>1.72</v>
      </c>
      <c r="L1986" s="15">
        <v>3</v>
      </c>
      <c r="M1986" s="15" t="str">
        <f t="shared" si="60"/>
        <v>carrefour de mexico s.a. de</v>
      </c>
      <c r="N1986" s="15" t="str">
        <f t="shared" si="61"/>
        <v>389000CARREFOUR DE MEXICO S.A. DE</v>
      </c>
    </row>
    <row r="1987" spans="1:14" x14ac:dyDescent="0.2">
      <c r="A1987" s="15">
        <v>30</v>
      </c>
      <c r="B1987" s="15" t="s">
        <v>329</v>
      </c>
      <c r="C1987" s="15">
        <v>5008</v>
      </c>
      <c r="D1987" s="15">
        <v>389000</v>
      </c>
      <c r="E1987" s="15" t="s">
        <v>413</v>
      </c>
      <c r="F1987" s="15">
        <v>273889</v>
      </c>
      <c r="G1987" s="15" t="s">
        <v>123</v>
      </c>
      <c r="H1987" s="15">
        <v>5435.9</v>
      </c>
      <c r="I1987" s="30">
        <v>1009.8</v>
      </c>
      <c r="J1987" s="30">
        <v>178.2</v>
      </c>
      <c r="K1987" s="15">
        <v>3.28</v>
      </c>
      <c r="L1987" s="15">
        <v>5</v>
      </c>
      <c r="M1987" s="15" t="str">
        <f t="shared" si="60"/>
        <v>carrefour de mexico s.a. de</v>
      </c>
      <c r="N1987" s="15" t="str">
        <f t="shared" si="61"/>
        <v>389000CARREFOUR DE MEXICO S.A. DE</v>
      </c>
    </row>
    <row r="1988" spans="1:14" x14ac:dyDescent="0.2">
      <c r="A1988" s="15">
        <v>30</v>
      </c>
      <c r="B1988" s="15" t="s">
        <v>329</v>
      </c>
      <c r="C1988" s="15">
        <v>5008</v>
      </c>
      <c r="D1988" s="15">
        <v>9009</v>
      </c>
      <c r="E1988" s="15" t="s">
        <v>344</v>
      </c>
      <c r="F1988" s="15">
        <v>275424</v>
      </c>
      <c r="G1988" s="15" t="s">
        <v>123</v>
      </c>
      <c r="H1988" s="15">
        <v>13064.29</v>
      </c>
      <c r="I1988" s="30">
        <v>1032.75</v>
      </c>
      <c r="J1988" s="30">
        <v>114.75</v>
      </c>
      <c r="K1988" s="15">
        <v>0.88</v>
      </c>
      <c r="L1988" s="15">
        <v>5</v>
      </c>
      <c r="M1988" s="15" t="str">
        <f t="shared" si="60"/>
        <v>abastecedora rutren s.a.de c.v</v>
      </c>
      <c r="N1988" s="15" t="str">
        <f t="shared" si="61"/>
        <v>9009ABASTECEDORA RUTREN S.A.DE C.V</v>
      </c>
    </row>
    <row r="1989" spans="1:14" x14ac:dyDescent="0.2">
      <c r="A1989" s="15">
        <v>30</v>
      </c>
      <c r="B1989" s="15" t="s">
        <v>329</v>
      </c>
      <c r="C1989" s="15">
        <v>5008</v>
      </c>
      <c r="D1989" s="15">
        <v>14059</v>
      </c>
      <c r="E1989" s="15" t="s">
        <v>359</v>
      </c>
      <c r="F1989" s="15">
        <v>274795</v>
      </c>
      <c r="G1989" s="15" t="s">
        <v>123</v>
      </c>
      <c r="H1989" s="15">
        <v>15907.41</v>
      </c>
      <c r="I1989" s="30">
        <v>1032.75</v>
      </c>
      <c r="J1989" s="30">
        <v>317.25</v>
      </c>
      <c r="K1989" s="15">
        <v>1.99</v>
      </c>
      <c r="L1989" s="15">
        <v>5</v>
      </c>
      <c r="M1989" s="15" t="str">
        <f t="shared" si="60"/>
        <v>servicio pacifico de tequila</v>
      </c>
      <c r="N1989" s="15" t="str">
        <f t="shared" si="61"/>
        <v>14059SERVICIO PACIFICO DE TEQUILA</v>
      </c>
    </row>
    <row r="1990" spans="1:14" x14ac:dyDescent="0.2">
      <c r="A1990" s="15">
        <v>30</v>
      </c>
      <c r="B1990" s="15" t="s">
        <v>329</v>
      </c>
      <c r="C1990" s="15">
        <v>5008</v>
      </c>
      <c r="D1990" s="15">
        <v>28126</v>
      </c>
      <c r="E1990" s="15" t="s">
        <v>386</v>
      </c>
      <c r="F1990" s="15">
        <v>275279</v>
      </c>
      <c r="G1990" s="15" t="s">
        <v>123</v>
      </c>
      <c r="H1990" s="15">
        <v>63147.28</v>
      </c>
      <c r="I1990" s="30">
        <v>1032.75</v>
      </c>
      <c r="J1990" s="30">
        <v>317.25</v>
      </c>
      <c r="K1990" s="15">
        <v>0.5</v>
      </c>
      <c r="L1990" s="15">
        <v>5</v>
      </c>
      <c r="M1990" s="15" t="str">
        <f t="shared" si="60"/>
        <v>dilop distribuciones s.a. de</v>
      </c>
      <c r="N1990" s="15" t="str">
        <f t="shared" si="61"/>
        <v>28126DILOP DISTRIBUCIONES S.A. DE</v>
      </c>
    </row>
    <row r="1991" spans="1:14" x14ac:dyDescent="0.2">
      <c r="A1991" s="15">
        <v>30</v>
      </c>
      <c r="B1991" s="15" t="s">
        <v>329</v>
      </c>
      <c r="C1991" s="15">
        <v>5008</v>
      </c>
      <c r="D1991" s="15">
        <v>28126</v>
      </c>
      <c r="E1991" s="15" t="s">
        <v>386</v>
      </c>
      <c r="F1991" s="15">
        <v>275279</v>
      </c>
      <c r="G1991" s="15" t="s">
        <v>131</v>
      </c>
      <c r="H1991" s="15">
        <v>63147.28</v>
      </c>
      <c r="I1991" s="30">
        <v>1032.75</v>
      </c>
      <c r="J1991" s="30">
        <v>317.25</v>
      </c>
      <c r="K1991" s="15">
        <v>0.5</v>
      </c>
      <c r="L1991" s="15">
        <v>5</v>
      </c>
      <c r="M1991" s="15" t="str">
        <f t="shared" si="60"/>
        <v>dilop distribuciones s.a. de</v>
      </c>
      <c r="N1991" s="15" t="str">
        <f t="shared" si="61"/>
        <v>28126DILOP DISTRIBUCIONES S.A. DE</v>
      </c>
    </row>
    <row r="1992" spans="1:14" x14ac:dyDescent="0.2">
      <c r="A1992" s="15">
        <v>30</v>
      </c>
      <c r="B1992" s="15" t="s">
        <v>329</v>
      </c>
      <c r="C1992" s="15">
        <v>5008</v>
      </c>
      <c r="D1992" s="15">
        <v>28200</v>
      </c>
      <c r="E1992" s="15" t="s">
        <v>387</v>
      </c>
      <c r="F1992" s="15">
        <v>274043</v>
      </c>
      <c r="G1992" s="15" t="s">
        <v>131</v>
      </c>
      <c r="H1992" s="15">
        <v>21989.41</v>
      </c>
      <c r="I1992" s="30">
        <v>1032.75</v>
      </c>
      <c r="J1992" s="30">
        <v>114.75</v>
      </c>
      <c r="K1992" s="15">
        <v>0.52</v>
      </c>
      <c r="L1992" s="15">
        <v>5</v>
      </c>
      <c r="M1992" s="15" t="str">
        <f t="shared" si="60"/>
        <v>abarrotes s.a. de c.v.</v>
      </c>
      <c r="N1992" s="15" t="str">
        <f t="shared" si="61"/>
        <v>28200ABARROTES S.A. DE C.V.</v>
      </c>
    </row>
    <row r="1993" spans="1:14" x14ac:dyDescent="0.2">
      <c r="A1993" s="15">
        <v>30</v>
      </c>
      <c r="B1993" s="15" t="s">
        <v>329</v>
      </c>
      <c r="C1993" s="15">
        <v>5008</v>
      </c>
      <c r="D1993" s="15">
        <v>36600</v>
      </c>
      <c r="E1993" s="15" t="s">
        <v>407</v>
      </c>
      <c r="F1993" s="15">
        <v>274707</v>
      </c>
      <c r="G1993" s="15" t="s">
        <v>123</v>
      </c>
      <c r="H1993" s="15">
        <v>35191.760000000002</v>
      </c>
      <c r="I1993" s="30">
        <v>1032.75</v>
      </c>
      <c r="J1993" s="30">
        <v>114.75</v>
      </c>
      <c r="K1993" s="15">
        <v>0.33</v>
      </c>
      <c r="L1993" s="15">
        <v>5</v>
      </c>
      <c r="M1993" s="15" t="str">
        <f t="shared" si="60"/>
        <v>tiendas garces s.a. de c.v.</v>
      </c>
      <c r="N1993" s="15" t="str">
        <f t="shared" si="61"/>
        <v>36600TIENDAS GARCES S.A. DE C.V.</v>
      </c>
    </row>
    <row r="1994" spans="1:14" x14ac:dyDescent="0.2">
      <c r="A1994" s="15">
        <v>30</v>
      </c>
      <c r="B1994" s="15" t="s">
        <v>329</v>
      </c>
      <c r="C1994" s="15">
        <v>5008</v>
      </c>
      <c r="D1994" s="15">
        <v>390000</v>
      </c>
      <c r="E1994" s="15" t="s">
        <v>414</v>
      </c>
      <c r="F1994" s="15">
        <v>277367</v>
      </c>
      <c r="G1994" s="15" t="s">
        <v>333</v>
      </c>
      <c r="H1994" s="15">
        <v>12638.56</v>
      </c>
      <c r="I1994" s="30">
        <v>1036.8900000000001</v>
      </c>
      <c r="J1994" s="30">
        <v>182.98</v>
      </c>
      <c r="K1994" s="15">
        <v>1.45</v>
      </c>
      <c r="L1994" s="15">
        <v>4</v>
      </c>
      <c r="M1994" s="15" t="str">
        <f t="shared" ref="M1994:M2057" si="62">LOWER(E1994)</f>
        <v>comercial mexicana s.a.de c.v.</v>
      </c>
      <c r="N1994" s="15" t="str">
        <f t="shared" ref="N1994:N2057" si="63">_xlfn.CONCAT(D1994, E1994)</f>
        <v>390000COMERCIAL MEXICANA S.A.DE C.V.</v>
      </c>
    </row>
    <row r="1995" spans="1:14" x14ac:dyDescent="0.2">
      <c r="A1995" s="15">
        <v>30</v>
      </c>
      <c r="B1995" s="15" t="s">
        <v>329</v>
      </c>
      <c r="C1995" s="15">
        <v>5008</v>
      </c>
      <c r="D1995" s="15">
        <v>390000</v>
      </c>
      <c r="E1995" s="15" t="s">
        <v>414</v>
      </c>
      <c r="F1995" s="15">
        <v>277837</v>
      </c>
      <c r="G1995" s="15" t="s">
        <v>333</v>
      </c>
      <c r="H1995" s="15">
        <v>22430.81</v>
      </c>
      <c r="I1995" s="30">
        <v>1036.8900000000001</v>
      </c>
      <c r="J1995" s="30">
        <v>182.98</v>
      </c>
      <c r="K1995" s="15">
        <v>0.82</v>
      </c>
      <c r="L1995" s="15">
        <v>4</v>
      </c>
      <c r="M1995" s="15" t="str">
        <f t="shared" si="62"/>
        <v>comercial mexicana s.a.de c.v.</v>
      </c>
      <c r="N1995" s="15" t="str">
        <f t="shared" si="63"/>
        <v>390000COMERCIAL MEXICANA S.A.DE C.V.</v>
      </c>
    </row>
    <row r="1996" spans="1:14" x14ac:dyDescent="0.2">
      <c r="A1996" s="15">
        <v>30</v>
      </c>
      <c r="B1996" s="15" t="s">
        <v>329</v>
      </c>
      <c r="C1996" s="15">
        <v>5008</v>
      </c>
      <c r="D1996" s="15">
        <v>393000</v>
      </c>
      <c r="E1996" s="15" t="s">
        <v>414</v>
      </c>
      <c r="F1996" s="15">
        <v>276784</v>
      </c>
      <c r="G1996" s="15" t="s">
        <v>333</v>
      </c>
      <c r="H1996" s="15">
        <v>22760.6</v>
      </c>
      <c r="I1996" s="30">
        <v>1036.8900000000001</v>
      </c>
      <c r="J1996" s="30">
        <v>182.98</v>
      </c>
      <c r="K1996" s="15">
        <v>0.8</v>
      </c>
      <c r="L1996" s="15">
        <v>4</v>
      </c>
      <c r="M1996" s="15" t="str">
        <f t="shared" si="62"/>
        <v>comercial mexicana s.a.de c.v.</v>
      </c>
      <c r="N1996" s="15" t="str">
        <f t="shared" si="63"/>
        <v>393000COMERCIAL MEXICANA S.A.DE C.V.</v>
      </c>
    </row>
    <row r="1997" spans="1:14" x14ac:dyDescent="0.2">
      <c r="A1997" s="15">
        <v>30</v>
      </c>
      <c r="B1997" s="15" t="s">
        <v>329</v>
      </c>
      <c r="C1997" s="15">
        <v>5008</v>
      </c>
      <c r="D1997" s="15">
        <v>390000</v>
      </c>
      <c r="E1997" s="15" t="s">
        <v>414</v>
      </c>
      <c r="F1997" s="15">
        <v>276425</v>
      </c>
      <c r="G1997" s="15" t="s">
        <v>117</v>
      </c>
      <c r="H1997" s="15">
        <v>3209.16</v>
      </c>
      <c r="I1997" s="30">
        <v>1038.8699999999999</v>
      </c>
      <c r="J1997" s="30">
        <v>183.33</v>
      </c>
      <c r="K1997" s="15">
        <v>5.71</v>
      </c>
      <c r="L1997" s="15">
        <v>2</v>
      </c>
      <c r="M1997" s="15" t="str">
        <f t="shared" si="62"/>
        <v>comercial mexicana s.a.de c.v.</v>
      </c>
      <c r="N1997" s="15" t="str">
        <f t="shared" si="63"/>
        <v>390000COMERCIAL MEXICANA S.A.DE C.V.</v>
      </c>
    </row>
    <row r="1998" spans="1:14" x14ac:dyDescent="0.2">
      <c r="A1998" s="15">
        <v>30</v>
      </c>
      <c r="B1998" s="15" t="s">
        <v>329</v>
      </c>
      <c r="C1998" s="15">
        <v>5008</v>
      </c>
      <c r="D1998" s="15">
        <v>390000</v>
      </c>
      <c r="E1998" s="15" t="s">
        <v>414</v>
      </c>
      <c r="F1998" s="15">
        <v>276621</v>
      </c>
      <c r="G1998" s="15" t="s">
        <v>117</v>
      </c>
      <c r="H1998" s="15">
        <v>17943.8</v>
      </c>
      <c r="I1998" s="30">
        <v>1038.8699999999999</v>
      </c>
      <c r="J1998" s="30">
        <v>183.33</v>
      </c>
      <c r="K1998" s="15">
        <v>1.02</v>
      </c>
      <c r="L1998" s="15">
        <v>2</v>
      </c>
      <c r="M1998" s="15" t="str">
        <f t="shared" si="62"/>
        <v>comercial mexicana s.a.de c.v.</v>
      </c>
      <c r="N1998" s="15" t="str">
        <f t="shared" si="63"/>
        <v>390000COMERCIAL MEXICANA S.A.DE C.V.</v>
      </c>
    </row>
    <row r="1999" spans="1:14" x14ac:dyDescent="0.2">
      <c r="A1999" s="15">
        <v>30</v>
      </c>
      <c r="B1999" s="15" t="s">
        <v>329</v>
      </c>
      <c r="C1999" s="15">
        <v>5008</v>
      </c>
      <c r="D1999" s="15">
        <v>390000</v>
      </c>
      <c r="E1999" s="15" t="s">
        <v>414</v>
      </c>
      <c r="F1999" s="15">
        <v>277972</v>
      </c>
      <c r="G1999" s="15" t="s">
        <v>117</v>
      </c>
      <c r="H1999" s="15">
        <v>19171.080000000002</v>
      </c>
      <c r="I1999" s="30">
        <v>1038.8699999999999</v>
      </c>
      <c r="J1999" s="30">
        <v>183.33</v>
      </c>
      <c r="K1999" s="15">
        <v>0.96</v>
      </c>
      <c r="L1999" s="15">
        <v>2</v>
      </c>
      <c r="M1999" s="15" t="str">
        <f t="shared" si="62"/>
        <v>comercial mexicana s.a.de c.v.</v>
      </c>
      <c r="N1999" s="15" t="str">
        <f t="shared" si="63"/>
        <v>390000COMERCIAL MEXICANA S.A.DE C.V.</v>
      </c>
    </row>
    <row r="2000" spans="1:14" x14ac:dyDescent="0.2">
      <c r="A2000" s="15">
        <v>30</v>
      </c>
      <c r="B2000" s="15" t="s">
        <v>329</v>
      </c>
      <c r="C2000" s="15">
        <v>5008</v>
      </c>
      <c r="D2000" s="15">
        <v>390000</v>
      </c>
      <c r="E2000" s="15" t="s">
        <v>414</v>
      </c>
      <c r="F2000" s="15">
        <v>278243</v>
      </c>
      <c r="G2000" s="15" t="s">
        <v>117</v>
      </c>
      <c r="H2000" s="15">
        <v>17743.84</v>
      </c>
      <c r="I2000" s="30">
        <v>1038.8699999999999</v>
      </c>
      <c r="J2000" s="30">
        <v>221.13</v>
      </c>
      <c r="K2000" s="15">
        <v>1.25</v>
      </c>
      <c r="L2000" s="15">
        <v>2</v>
      </c>
      <c r="M2000" s="15" t="str">
        <f t="shared" si="62"/>
        <v>comercial mexicana s.a.de c.v.</v>
      </c>
      <c r="N2000" s="15" t="str">
        <f t="shared" si="63"/>
        <v>390000COMERCIAL MEXICANA S.A.DE C.V.</v>
      </c>
    </row>
    <row r="2001" spans="1:14" x14ac:dyDescent="0.2">
      <c r="A2001" s="15">
        <v>30</v>
      </c>
      <c r="B2001" s="15" t="s">
        <v>329</v>
      </c>
      <c r="C2001" s="15">
        <v>5008</v>
      </c>
      <c r="D2001" s="15">
        <v>390000</v>
      </c>
      <c r="E2001" s="15" t="s">
        <v>414</v>
      </c>
      <c r="F2001" s="15">
        <v>275516</v>
      </c>
      <c r="G2001" s="15" t="s">
        <v>332</v>
      </c>
      <c r="H2001" s="15">
        <v>5117.9399999999996</v>
      </c>
      <c r="I2001" s="30">
        <v>1048.76</v>
      </c>
      <c r="J2001" s="30">
        <v>185.08</v>
      </c>
      <c r="K2001" s="15">
        <v>3.62</v>
      </c>
      <c r="L2001" s="15">
        <v>5</v>
      </c>
      <c r="M2001" s="15" t="str">
        <f t="shared" si="62"/>
        <v>comercial mexicana s.a.de c.v.</v>
      </c>
      <c r="N2001" s="15" t="str">
        <f t="shared" si="63"/>
        <v>390000COMERCIAL MEXICANA S.A.DE C.V.</v>
      </c>
    </row>
    <row r="2002" spans="1:14" x14ac:dyDescent="0.2">
      <c r="A2002" s="15">
        <v>30</v>
      </c>
      <c r="B2002" s="15" t="s">
        <v>329</v>
      </c>
      <c r="C2002" s="15">
        <v>5008</v>
      </c>
      <c r="D2002" s="15">
        <v>390000</v>
      </c>
      <c r="E2002" s="15" t="s">
        <v>414</v>
      </c>
      <c r="F2002" s="15">
        <v>276212</v>
      </c>
      <c r="G2002" s="15" t="s">
        <v>331</v>
      </c>
      <c r="H2002" s="15">
        <v>45570.26</v>
      </c>
      <c r="I2002" s="30">
        <v>1048.76</v>
      </c>
      <c r="J2002" s="30">
        <v>185.08</v>
      </c>
      <c r="K2002" s="15">
        <v>0.41</v>
      </c>
      <c r="L2002" s="15">
        <v>5</v>
      </c>
      <c r="M2002" s="15" t="str">
        <f t="shared" si="62"/>
        <v>comercial mexicana s.a.de c.v.</v>
      </c>
      <c r="N2002" s="15" t="str">
        <f t="shared" si="63"/>
        <v>390000COMERCIAL MEXICANA S.A.DE C.V.</v>
      </c>
    </row>
    <row r="2003" spans="1:14" x14ac:dyDescent="0.2">
      <c r="A2003" s="15">
        <v>30</v>
      </c>
      <c r="B2003" s="15" t="s">
        <v>329</v>
      </c>
      <c r="C2003" s="15">
        <v>5008</v>
      </c>
      <c r="D2003" s="15">
        <v>390000</v>
      </c>
      <c r="E2003" s="15" t="s">
        <v>414</v>
      </c>
      <c r="F2003" s="15">
        <v>276737</v>
      </c>
      <c r="G2003" s="15" t="s">
        <v>332</v>
      </c>
      <c r="H2003" s="15">
        <v>23682.240000000002</v>
      </c>
      <c r="I2003" s="30">
        <v>1048.76</v>
      </c>
      <c r="J2003" s="30">
        <v>185.08</v>
      </c>
      <c r="K2003" s="15">
        <v>0.78</v>
      </c>
      <c r="L2003" s="15">
        <v>5</v>
      </c>
      <c r="M2003" s="15" t="str">
        <f t="shared" si="62"/>
        <v>comercial mexicana s.a.de c.v.</v>
      </c>
      <c r="N2003" s="15" t="str">
        <f t="shared" si="63"/>
        <v>390000COMERCIAL MEXICANA S.A.DE C.V.</v>
      </c>
    </row>
    <row r="2004" spans="1:14" x14ac:dyDescent="0.2">
      <c r="A2004" s="15">
        <v>30</v>
      </c>
      <c r="B2004" s="15" t="s">
        <v>329</v>
      </c>
      <c r="C2004" s="15">
        <v>5008</v>
      </c>
      <c r="D2004" s="15">
        <v>390000</v>
      </c>
      <c r="E2004" s="15" t="s">
        <v>414</v>
      </c>
      <c r="F2004" s="15">
        <v>277465</v>
      </c>
      <c r="G2004" s="15" t="s">
        <v>331</v>
      </c>
      <c r="H2004" s="15">
        <v>81844.61</v>
      </c>
      <c r="I2004" s="30">
        <v>1048.76</v>
      </c>
      <c r="J2004" s="30">
        <v>185.08</v>
      </c>
      <c r="K2004" s="15">
        <v>0.23</v>
      </c>
      <c r="L2004" s="15">
        <v>5</v>
      </c>
      <c r="M2004" s="15" t="str">
        <f t="shared" si="62"/>
        <v>comercial mexicana s.a.de c.v.</v>
      </c>
      <c r="N2004" s="15" t="str">
        <f t="shared" si="63"/>
        <v>390000COMERCIAL MEXICANA S.A.DE C.V.</v>
      </c>
    </row>
    <row r="2005" spans="1:14" x14ac:dyDescent="0.2">
      <c r="A2005" s="15">
        <v>30</v>
      </c>
      <c r="B2005" s="15" t="s">
        <v>329</v>
      </c>
      <c r="C2005" s="15">
        <v>5008</v>
      </c>
      <c r="D2005" s="15">
        <v>390000</v>
      </c>
      <c r="E2005" s="15" t="s">
        <v>414</v>
      </c>
      <c r="F2005" s="15">
        <v>277465</v>
      </c>
      <c r="G2005" s="15" t="s">
        <v>332</v>
      </c>
      <c r="H2005" s="15">
        <v>81844.61</v>
      </c>
      <c r="I2005" s="30">
        <v>1048.76</v>
      </c>
      <c r="J2005" s="30">
        <v>185.08</v>
      </c>
      <c r="K2005" s="15">
        <v>0.23</v>
      </c>
      <c r="L2005" s="15">
        <v>5</v>
      </c>
      <c r="M2005" s="15" t="str">
        <f t="shared" si="62"/>
        <v>comercial mexicana s.a.de c.v.</v>
      </c>
      <c r="N2005" s="15" t="str">
        <f t="shared" si="63"/>
        <v>390000COMERCIAL MEXICANA S.A.DE C.V.</v>
      </c>
    </row>
    <row r="2006" spans="1:14" x14ac:dyDescent="0.2">
      <c r="A2006" s="15">
        <v>30</v>
      </c>
      <c r="B2006" s="15" t="s">
        <v>329</v>
      </c>
      <c r="C2006" s="15">
        <v>5008</v>
      </c>
      <c r="D2006" s="15">
        <v>393000</v>
      </c>
      <c r="E2006" s="15" t="s">
        <v>414</v>
      </c>
      <c r="F2006" s="15">
        <v>276309</v>
      </c>
      <c r="G2006" s="15" t="s">
        <v>332</v>
      </c>
      <c r="H2006" s="15">
        <v>12037.34</v>
      </c>
      <c r="I2006" s="30">
        <v>1048.76</v>
      </c>
      <c r="J2006" s="30">
        <v>185.08</v>
      </c>
      <c r="K2006" s="15">
        <v>1.54</v>
      </c>
      <c r="L2006" s="15">
        <v>5</v>
      </c>
      <c r="M2006" s="15" t="str">
        <f t="shared" si="62"/>
        <v>comercial mexicana s.a.de c.v.</v>
      </c>
      <c r="N2006" s="15" t="str">
        <f t="shared" si="63"/>
        <v>393000COMERCIAL MEXICANA S.A.DE C.V.</v>
      </c>
    </row>
    <row r="2007" spans="1:14" x14ac:dyDescent="0.2">
      <c r="A2007" s="15">
        <v>30</v>
      </c>
      <c r="B2007" s="15" t="s">
        <v>329</v>
      </c>
      <c r="C2007" s="15">
        <v>5008</v>
      </c>
      <c r="D2007" s="15">
        <v>15053</v>
      </c>
      <c r="E2007" s="15" t="s">
        <v>360</v>
      </c>
      <c r="F2007" s="15">
        <v>277809</v>
      </c>
      <c r="G2007" s="15" t="s">
        <v>127</v>
      </c>
      <c r="H2007" s="15">
        <v>22500.49</v>
      </c>
      <c r="I2007" s="30">
        <v>1051.1099999999999</v>
      </c>
      <c r="J2007" s="30">
        <v>116.79</v>
      </c>
      <c r="K2007" s="15">
        <v>0.52</v>
      </c>
      <c r="L2007" s="15">
        <v>5</v>
      </c>
      <c r="M2007" s="15" t="str">
        <f t="shared" si="62"/>
        <v>servicio comercial garis s.a.</v>
      </c>
      <c r="N2007" s="15" t="str">
        <f t="shared" si="63"/>
        <v>15053SERVICIO COMERCIAL GARIS S.A.</v>
      </c>
    </row>
    <row r="2008" spans="1:14" x14ac:dyDescent="0.2">
      <c r="A2008" s="15">
        <v>30</v>
      </c>
      <c r="B2008" s="15" t="s">
        <v>329</v>
      </c>
      <c r="C2008" s="15">
        <v>5008</v>
      </c>
      <c r="D2008" s="15">
        <v>30001</v>
      </c>
      <c r="E2008" s="15" t="s">
        <v>388</v>
      </c>
      <c r="F2008" s="15">
        <v>276521</v>
      </c>
      <c r="G2008" s="15" t="s">
        <v>127</v>
      </c>
      <c r="H2008" s="15">
        <v>52883.3</v>
      </c>
      <c r="I2008" s="30">
        <v>1051.1099999999999</v>
      </c>
      <c r="J2008" s="30">
        <v>116.79</v>
      </c>
      <c r="K2008" s="15">
        <v>0.22</v>
      </c>
      <c r="L2008" s="15">
        <v>5</v>
      </c>
      <c r="M2008" s="15" t="str">
        <f t="shared" si="62"/>
        <v>distribuidora de perfumeria</v>
      </c>
      <c r="N2008" s="15" t="str">
        <f t="shared" si="63"/>
        <v>30001DISTRIBUIDORA DE PERFUMERIA</v>
      </c>
    </row>
    <row r="2009" spans="1:14" x14ac:dyDescent="0.2">
      <c r="A2009" s="15">
        <v>30</v>
      </c>
      <c r="B2009" s="15" t="s">
        <v>329</v>
      </c>
      <c r="C2009" s="15">
        <v>5008</v>
      </c>
      <c r="D2009" s="15">
        <v>34145</v>
      </c>
      <c r="E2009" s="15" t="s">
        <v>398</v>
      </c>
      <c r="F2009" s="15">
        <v>278199</v>
      </c>
      <c r="G2009" s="15" t="s">
        <v>127</v>
      </c>
      <c r="H2009" s="15">
        <v>13780.99</v>
      </c>
      <c r="I2009" s="30">
        <v>1051.1099999999999</v>
      </c>
      <c r="J2009" s="30">
        <v>322.89</v>
      </c>
      <c r="K2009" s="15">
        <v>2.34</v>
      </c>
      <c r="L2009" s="15">
        <v>5</v>
      </c>
      <c r="M2009" s="15" t="str">
        <f t="shared" si="62"/>
        <v>organizacion sahuayo sa de cv</v>
      </c>
      <c r="N2009" s="15" t="str">
        <f t="shared" si="63"/>
        <v>34145ORGANIZACION SAHUAYO SA DE CV</v>
      </c>
    </row>
    <row r="2010" spans="1:14" x14ac:dyDescent="0.2">
      <c r="A2010" s="15">
        <v>30</v>
      </c>
      <c r="B2010" s="15" t="s">
        <v>329</v>
      </c>
      <c r="C2010" s="15">
        <v>5008</v>
      </c>
      <c r="D2010" s="15">
        <v>388000</v>
      </c>
      <c r="E2010" s="15" t="s">
        <v>409</v>
      </c>
      <c r="F2010" s="15">
        <v>275186</v>
      </c>
      <c r="G2010" s="15" t="s">
        <v>333</v>
      </c>
      <c r="H2010" s="15">
        <v>16883.330000000002</v>
      </c>
      <c r="I2010" s="30">
        <v>1059.17</v>
      </c>
      <c r="J2010" s="30">
        <v>186.91</v>
      </c>
      <c r="K2010" s="15">
        <v>1.1100000000000001</v>
      </c>
      <c r="L2010" s="15">
        <v>5</v>
      </c>
      <c r="M2010" s="15" t="str">
        <f t="shared" si="62"/>
        <v>grandes superficies de mexico</v>
      </c>
      <c r="N2010" s="15" t="str">
        <f t="shared" si="63"/>
        <v>388000GRANDES SUPERFICIES DE MEXICO</v>
      </c>
    </row>
    <row r="2011" spans="1:14" x14ac:dyDescent="0.2">
      <c r="A2011" s="15">
        <v>30</v>
      </c>
      <c r="B2011" s="15" t="s">
        <v>329</v>
      </c>
      <c r="C2011" s="15">
        <v>5008</v>
      </c>
      <c r="D2011" s="15">
        <v>501000</v>
      </c>
      <c r="E2011" s="15" t="s">
        <v>472</v>
      </c>
      <c r="F2011" s="15">
        <v>275628</v>
      </c>
      <c r="G2011" s="15" t="s">
        <v>333</v>
      </c>
      <c r="H2011" s="15">
        <v>9380.9599999999991</v>
      </c>
      <c r="I2011" s="30">
        <v>1068.96</v>
      </c>
      <c r="J2011" s="30">
        <v>188.64</v>
      </c>
      <c r="K2011" s="15">
        <v>2.0099999999999998</v>
      </c>
      <c r="L2011" s="15">
        <v>4</v>
      </c>
      <c r="M2011" s="15" t="str">
        <f t="shared" si="62"/>
        <v>centros comerciales soriana</v>
      </c>
      <c r="N2011" s="15" t="str">
        <f t="shared" si="63"/>
        <v>501000CENTROS COMERCIALES SORIANA</v>
      </c>
    </row>
    <row r="2012" spans="1:14" x14ac:dyDescent="0.2">
      <c r="A2012" s="15">
        <v>30</v>
      </c>
      <c r="B2012" s="15" t="s">
        <v>329</v>
      </c>
      <c r="C2012" s="15">
        <v>5008</v>
      </c>
      <c r="D2012" s="15">
        <v>501000</v>
      </c>
      <c r="E2012" s="15" t="s">
        <v>472</v>
      </c>
      <c r="F2012" s="15">
        <v>277592</v>
      </c>
      <c r="G2012" s="15" t="s">
        <v>333</v>
      </c>
      <c r="H2012" s="15">
        <v>4560.8999999999996</v>
      </c>
      <c r="I2012" s="30">
        <v>1068.96</v>
      </c>
      <c r="J2012" s="30">
        <v>188.64</v>
      </c>
      <c r="K2012" s="15">
        <v>4.1399999999999997</v>
      </c>
      <c r="L2012" s="15">
        <v>4</v>
      </c>
      <c r="M2012" s="15" t="str">
        <f t="shared" si="62"/>
        <v>centros comerciales soriana</v>
      </c>
      <c r="N2012" s="15" t="str">
        <f t="shared" si="63"/>
        <v>501000CENTROS COMERCIALES SORIANA</v>
      </c>
    </row>
    <row r="2013" spans="1:14" x14ac:dyDescent="0.2">
      <c r="A2013" s="15">
        <v>30</v>
      </c>
      <c r="B2013" s="15" t="s">
        <v>329</v>
      </c>
      <c r="C2013" s="15">
        <v>5008</v>
      </c>
      <c r="D2013" s="15">
        <v>501000</v>
      </c>
      <c r="E2013" s="15" t="s">
        <v>472</v>
      </c>
      <c r="F2013" s="15">
        <v>277594</v>
      </c>
      <c r="G2013" s="15" t="s">
        <v>333</v>
      </c>
      <c r="H2013" s="15">
        <v>13125.32</v>
      </c>
      <c r="I2013" s="30">
        <v>1068.96</v>
      </c>
      <c r="J2013" s="30">
        <v>188.64</v>
      </c>
      <c r="K2013" s="15">
        <v>1.44</v>
      </c>
      <c r="L2013" s="15">
        <v>4</v>
      </c>
      <c r="M2013" s="15" t="str">
        <f t="shared" si="62"/>
        <v>centros comerciales soriana</v>
      </c>
      <c r="N2013" s="15" t="str">
        <f t="shared" si="63"/>
        <v>501000CENTROS COMERCIALES SORIANA</v>
      </c>
    </row>
    <row r="2014" spans="1:14" x14ac:dyDescent="0.2">
      <c r="A2014" s="15">
        <v>30</v>
      </c>
      <c r="B2014" s="15" t="s">
        <v>329</v>
      </c>
      <c r="C2014" s="15">
        <v>5008</v>
      </c>
      <c r="D2014" s="15">
        <v>501000</v>
      </c>
      <c r="E2014" s="15" t="s">
        <v>472</v>
      </c>
      <c r="F2014" s="15">
        <v>277597</v>
      </c>
      <c r="G2014" s="15" t="s">
        <v>333</v>
      </c>
      <c r="H2014" s="15">
        <v>17513.240000000002</v>
      </c>
      <c r="I2014" s="30">
        <v>1068.96</v>
      </c>
      <c r="J2014" s="30">
        <v>188.64</v>
      </c>
      <c r="K2014" s="15">
        <v>1.08</v>
      </c>
      <c r="L2014" s="15">
        <v>4</v>
      </c>
      <c r="M2014" s="15" t="str">
        <f t="shared" si="62"/>
        <v>centros comerciales soriana</v>
      </c>
      <c r="N2014" s="15" t="str">
        <f t="shared" si="63"/>
        <v>501000CENTROS COMERCIALES SORIANA</v>
      </c>
    </row>
    <row r="2015" spans="1:14" x14ac:dyDescent="0.2">
      <c r="A2015" s="15">
        <v>30</v>
      </c>
      <c r="B2015" s="15" t="s">
        <v>329</v>
      </c>
      <c r="C2015" s="15">
        <v>5008</v>
      </c>
      <c r="D2015" s="15">
        <v>501000</v>
      </c>
      <c r="E2015" s="15" t="s">
        <v>472</v>
      </c>
      <c r="F2015" s="15">
        <v>278226</v>
      </c>
      <c r="G2015" s="15" t="s">
        <v>333</v>
      </c>
      <c r="H2015" s="15">
        <v>4493.28</v>
      </c>
      <c r="I2015" s="30">
        <v>1068.96</v>
      </c>
      <c r="J2015" s="30">
        <v>188.64</v>
      </c>
      <c r="K2015" s="15">
        <v>4.2</v>
      </c>
      <c r="L2015" s="15">
        <v>4</v>
      </c>
      <c r="M2015" s="15" t="str">
        <f t="shared" si="62"/>
        <v>centros comerciales soriana</v>
      </c>
      <c r="N2015" s="15" t="str">
        <f t="shared" si="63"/>
        <v>501000CENTROS COMERCIALES SORIANA</v>
      </c>
    </row>
    <row r="2016" spans="1:14" x14ac:dyDescent="0.2">
      <c r="A2016" s="15">
        <v>30</v>
      </c>
      <c r="B2016" s="15" t="s">
        <v>329</v>
      </c>
      <c r="C2016" s="15">
        <v>5008</v>
      </c>
      <c r="D2016" s="15">
        <v>501000</v>
      </c>
      <c r="E2016" s="15" t="s">
        <v>472</v>
      </c>
      <c r="F2016" s="15">
        <v>274503</v>
      </c>
      <c r="G2016" s="15" t="s">
        <v>105</v>
      </c>
      <c r="H2016" s="15">
        <v>1238.69</v>
      </c>
      <c r="I2016" s="30">
        <v>1077.1199999999999</v>
      </c>
      <c r="J2016" s="30">
        <v>190.08</v>
      </c>
      <c r="K2016" s="15">
        <v>15.35</v>
      </c>
      <c r="L2016" s="15">
        <v>3</v>
      </c>
      <c r="M2016" s="15" t="str">
        <f t="shared" si="62"/>
        <v>centros comerciales soriana</v>
      </c>
      <c r="N2016" s="15" t="str">
        <f t="shared" si="63"/>
        <v>501000CENTROS COMERCIALES SORIANA</v>
      </c>
    </row>
    <row r="2017" spans="1:14" x14ac:dyDescent="0.2">
      <c r="A2017" s="15">
        <v>30</v>
      </c>
      <c r="B2017" s="15" t="s">
        <v>329</v>
      </c>
      <c r="C2017" s="15">
        <v>5008</v>
      </c>
      <c r="D2017" s="15">
        <v>501000</v>
      </c>
      <c r="E2017" s="15" t="s">
        <v>472</v>
      </c>
      <c r="F2017" s="15">
        <v>274549</v>
      </c>
      <c r="G2017" s="15" t="s">
        <v>105</v>
      </c>
      <c r="H2017" s="15">
        <v>1238.69</v>
      </c>
      <c r="I2017" s="30">
        <v>1077.1199999999999</v>
      </c>
      <c r="J2017" s="30">
        <v>190.08</v>
      </c>
      <c r="K2017" s="15">
        <v>15.35</v>
      </c>
      <c r="L2017" s="15">
        <v>3</v>
      </c>
      <c r="M2017" s="15" t="str">
        <f t="shared" si="62"/>
        <v>centros comerciales soriana</v>
      </c>
      <c r="N2017" s="15" t="str">
        <f t="shared" si="63"/>
        <v>501000CENTROS COMERCIALES SORIANA</v>
      </c>
    </row>
    <row r="2018" spans="1:14" x14ac:dyDescent="0.2">
      <c r="A2018" s="15">
        <v>30</v>
      </c>
      <c r="B2018" s="15" t="s">
        <v>329</v>
      </c>
      <c r="C2018" s="15">
        <v>5008</v>
      </c>
      <c r="D2018" s="15">
        <v>501000</v>
      </c>
      <c r="E2018" s="15" t="s">
        <v>472</v>
      </c>
      <c r="F2018" s="15">
        <v>274551</v>
      </c>
      <c r="G2018" s="15" t="s">
        <v>105</v>
      </c>
      <c r="H2018" s="15">
        <v>1238.69</v>
      </c>
      <c r="I2018" s="30">
        <v>1077.1199999999999</v>
      </c>
      <c r="J2018" s="30">
        <v>190.08</v>
      </c>
      <c r="K2018" s="15">
        <v>15.35</v>
      </c>
      <c r="L2018" s="15">
        <v>3</v>
      </c>
      <c r="M2018" s="15" t="str">
        <f t="shared" si="62"/>
        <v>centros comerciales soriana</v>
      </c>
      <c r="N2018" s="15" t="str">
        <f t="shared" si="63"/>
        <v>501000CENTROS COMERCIALES SORIANA</v>
      </c>
    </row>
    <row r="2019" spans="1:14" x14ac:dyDescent="0.2">
      <c r="A2019" s="15">
        <v>30</v>
      </c>
      <c r="B2019" s="15" t="s">
        <v>329</v>
      </c>
      <c r="C2019" s="15">
        <v>5008</v>
      </c>
      <c r="D2019" s="15">
        <v>501000</v>
      </c>
      <c r="E2019" s="15" t="s">
        <v>472</v>
      </c>
      <c r="F2019" s="15">
        <v>275306</v>
      </c>
      <c r="G2019" s="15" t="s">
        <v>105</v>
      </c>
      <c r="H2019" s="15">
        <v>1238.69</v>
      </c>
      <c r="I2019" s="30">
        <v>1077.1199999999999</v>
      </c>
      <c r="J2019" s="30">
        <v>190.08</v>
      </c>
      <c r="K2019" s="15">
        <v>15.35</v>
      </c>
      <c r="L2019" s="15">
        <v>3</v>
      </c>
      <c r="M2019" s="15" t="str">
        <f t="shared" si="62"/>
        <v>centros comerciales soriana</v>
      </c>
      <c r="N2019" s="15" t="str">
        <f t="shared" si="63"/>
        <v>501000CENTROS COMERCIALES SORIANA</v>
      </c>
    </row>
    <row r="2020" spans="1:14" x14ac:dyDescent="0.2">
      <c r="A2020" s="15">
        <v>30</v>
      </c>
      <c r="B2020" s="15" t="s">
        <v>329</v>
      </c>
      <c r="C2020" s="15">
        <v>5008</v>
      </c>
      <c r="D2020" s="15">
        <v>501000</v>
      </c>
      <c r="E2020" s="15" t="s">
        <v>472</v>
      </c>
      <c r="F2020" s="15">
        <v>275309</v>
      </c>
      <c r="G2020" s="15" t="s">
        <v>105</v>
      </c>
      <c r="H2020" s="15">
        <v>1238.69</v>
      </c>
      <c r="I2020" s="30">
        <v>1077.1199999999999</v>
      </c>
      <c r="J2020" s="30">
        <v>190.08</v>
      </c>
      <c r="K2020" s="15">
        <v>15.35</v>
      </c>
      <c r="L2020" s="15">
        <v>3</v>
      </c>
      <c r="M2020" s="15" t="str">
        <f t="shared" si="62"/>
        <v>centros comerciales soriana</v>
      </c>
      <c r="N2020" s="15" t="str">
        <f t="shared" si="63"/>
        <v>501000CENTROS COMERCIALES SORIANA</v>
      </c>
    </row>
    <row r="2021" spans="1:14" x14ac:dyDescent="0.2">
      <c r="A2021" s="15">
        <v>30</v>
      </c>
      <c r="B2021" s="15" t="s">
        <v>329</v>
      </c>
      <c r="C2021" s="15">
        <v>5008</v>
      </c>
      <c r="D2021" s="15">
        <v>501000</v>
      </c>
      <c r="E2021" s="15" t="s">
        <v>472</v>
      </c>
      <c r="F2021" s="15">
        <v>275312</v>
      </c>
      <c r="G2021" s="15" t="s">
        <v>105</v>
      </c>
      <c r="H2021" s="15">
        <v>1238.69</v>
      </c>
      <c r="I2021" s="30">
        <v>1077.1199999999999</v>
      </c>
      <c r="J2021" s="30">
        <v>190.08</v>
      </c>
      <c r="K2021" s="15">
        <v>15.35</v>
      </c>
      <c r="L2021" s="15">
        <v>3</v>
      </c>
      <c r="M2021" s="15" t="str">
        <f t="shared" si="62"/>
        <v>centros comerciales soriana</v>
      </c>
      <c r="N2021" s="15" t="str">
        <f t="shared" si="63"/>
        <v>501000CENTROS COMERCIALES SORIANA</v>
      </c>
    </row>
    <row r="2022" spans="1:14" x14ac:dyDescent="0.2">
      <c r="A2022" s="15">
        <v>30</v>
      </c>
      <c r="B2022" s="15" t="s">
        <v>329</v>
      </c>
      <c r="C2022" s="15">
        <v>5008</v>
      </c>
      <c r="D2022" s="15">
        <v>501000</v>
      </c>
      <c r="E2022" s="15" t="s">
        <v>472</v>
      </c>
      <c r="F2022" s="15">
        <v>275314</v>
      </c>
      <c r="G2022" s="15" t="s">
        <v>105</v>
      </c>
      <c r="H2022" s="15">
        <v>1238.69</v>
      </c>
      <c r="I2022" s="30">
        <v>1077.1199999999999</v>
      </c>
      <c r="J2022" s="30">
        <v>190.08</v>
      </c>
      <c r="K2022" s="15">
        <v>15.35</v>
      </c>
      <c r="L2022" s="15">
        <v>3</v>
      </c>
      <c r="M2022" s="15" t="str">
        <f t="shared" si="62"/>
        <v>centros comerciales soriana</v>
      </c>
      <c r="N2022" s="15" t="str">
        <f t="shared" si="63"/>
        <v>501000CENTROS COMERCIALES SORIANA</v>
      </c>
    </row>
    <row r="2023" spans="1:14" x14ac:dyDescent="0.2">
      <c r="A2023" s="15">
        <v>30</v>
      </c>
      <c r="B2023" s="15" t="s">
        <v>329</v>
      </c>
      <c r="C2023" s="15">
        <v>5008</v>
      </c>
      <c r="D2023" s="15">
        <v>501000</v>
      </c>
      <c r="E2023" s="15" t="s">
        <v>472</v>
      </c>
      <c r="F2023" s="15">
        <v>275315</v>
      </c>
      <c r="G2023" s="15" t="s">
        <v>105</v>
      </c>
      <c r="H2023" s="15">
        <v>1238.69</v>
      </c>
      <c r="I2023" s="30">
        <v>1077.1199999999999</v>
      </c>
      <c r="J2023" s="30">
        <v>190.08</v>
      </c>
      <c r="K2023" s="15">
        <v>15.35</v>
      </c>
      <c r="L2023" s="15">
        <v>3</v>
      </c>
      <c r="M2023" s="15" t="str">
        <f t="shared" si="62"/>
        <v>centros comerciales soriana</v>
      </c>
      <c r="N2023" s="15" t="str">
        <f t="shared" si="63"/>
        <v>501000CENTROS COMERCIALES SORIANA</v>
      </c>
    </row>
    <row r="2024" spans="1:14" x14ac:dyDescent="0.2">
      <c r="A2024" s="15">
        <v>30</v>
      </c>
      <c r="B2024" s="15" t="s">
        <v>329</v>
      </c>
      <c r="C2024" s="15">
        <v>5008</v>
      </c>
      <c r="D2024" s="15">
        <v>501000</v>
      </c>
      <c r="E2024" s="15" t="s">
        <v>472</v>
      </c>
      <c r="F2024" s="15">
        <v>275327</v>
      </c>
      <c r="G2024" s="15" t="s">
        <v>105</v>
      </c>
      <c r="H2024" s="15">
        <v>1238.69</v>
      </c>
      <c r="I2024" s="30">
        <v>1077.1199999999999</v>
      </c>
      <c r="J2024" s="30">
        <v>190.08</v>
      </c>
      <c r="K2024" s="15">
        <v>15.35</v>
      </c>
      <c r="L2024" s="15">
        <v>3</v>
      </c>
      <c r="M2024" s="15" t="str">
        <f t="shared" si="62"/>
        <v>centros comerciales soriana</v>
      </c>
      <c r="N2024" s="15" t="str">
        <f t="shared" si="63"/>
        <v>501000CENTROS COMERCIALES SORIANA</v>
      </c>
    </row>
    <row r="2025" spans="1:14" x14ac:dyDescent="0.2">
      <c r="A2025" s="15">
        <v>30</v>
      </c>
      <c r="B2025" s="15" t="s">
        <v>329</v>
      </c>
      <c r="C2025" s="15">
        <v>5008</v>
      </c>
      <c r="D2025" s="15">
        <v>501000</v>
      </c>
      <c r="E2025" s="15" t="s">
        <v>472</v>
      </c>
      <c r="F2025" s="15">
        <v>275582</v>
      </c>
      <c r="G2025" s="15" t="s">
        <v>105</v>
      </c>
      <c r="H2025" s="15">
        <v>1238.69</v>
      </c>
      <c r="I2025" s="30">
        <v>1077.1199999999999</v>
      </c>
      <c r="J2025" s="30">
        <v>190.08</v>
      </c>
      <c r="K2025" s="15">
        <v>15.35</v>
      </c>
      <c r="L2025" s="15">
        <v>3</v>
      </c>
      <c r="M2025" s="15" t="str">
        <f t="shared" si="62"/>
        <v>centros comerciales soriana</v>
      </c>
      <c r="N2025" s="15" t="str">
        <f t="shared" si="63"/>
        <v>501000CENTROS COMERCIALES SORIANA</v>
      </c>
    </row>
    <row r="2026" spans="1:14" x14ac:dyDescent="0.2">
      <c r="A2026" s="15">
        <v>30</v>
      </c>
      <c r="B2026" s="15" t="s">
        <v>329</v>
      </c>
      <c r="C2026" s="15">
        <v>5008</v>
      </c>
      <c r="D2026" s="15">
        <v>501000</v>
      </c>
      <c r="E2026" s="15" t="s">
        <v>472</v>
      </c>
      <c r="F2026" s="15">
        <v>275584</v>
      </c>
      <c r="G2026" s="15" t="s">
        <v>105</v>
      </c>
      <c r="H2026" s="15">
        <v>1238.69</v>
      </c>
      <c r="I2026" s="30">
        <v>1077.1199999999999</v>
      </c>
      <c r="J2026" s="30">
        <v>190.08</v>
      </c>
      <c r="K2026" s="15">
        <v>15.35</v>
      </c>
      <c r="L2026" s="15">
        <v>3</v>
      </c>
      <c r="M2026" s="15" t="str">
        <f t="shared" si="62"/>
        <v>centros comerciales soriana</v>
      </c>
      <c r="N2026" s="15" t="str">
        <f t="shared" si="63"/>
        <v>501000CENTROS COMERCIALES SORIANA</v>
      </c>
    </row>
    <row r="2027" spans="1:14" x14ac:dyDescent="0.2">
      <c r="A2027" s="15">
        <v>30</v>
      </c>
      <c r="B2027" s="15" t="s">
        <v>329</v>
      </c>
      <c r="C2027" s="15">
        <v>5008</v>
      </c>
      <c r="D2027" s="15">
        <v>501000</v>
      </c>
      <c r="E2027" s="15" t="s">
        <v>472</v>
      </c>
      <c r="F2027" s="15">
        <v>275592</v>
      </c>
      <c r="G2027" s="15" t="s">
        <v>105</v>
      </c>
      <c r="H2027" s="15">
        <v>1238.69</v>
      </c>
      <c r="I2027" s="30">
        <v>1077.1199999999999</v>
      </c>
      <c r="J2027" s="30">
        <v>190.08</v>
      </c>
      <c r="K2027" s="15">
        <v>15.35</v>
      </c>
      <c r="L2027" s="15">
        <v>3</v>
      </c>
      <c r="M2027" s="15" t="str">
        <f t="shared" si="62"/>
        <v>centros comerciales soriana</v>
      </c>
      <c r="N2027" s="15" t="str">
        <f t="shared" si="63"/>
        <v>501000CENTROS COMERCIALES SORIANA</v>
      </c>
    </row>
    <row r="2028" spans="1:14" x14ac:dyDescent="0.2">
      <c r="A2028" s="15">
        <v>30</v>
      </c>
      <c r="B2028" s="15" t="s">
        <v>329</v>
      </c>
      <c r="C2028" s="15">
        <v>5008</v>
      </c>
      <c r="D2028" s="15">
        <v>501000</v>
      </c>
      <c r="E2028" s="15" t="s">
        <v>472</v>
      </c>
      <c r="F2028" s="15">
        <v>275593</v>
      </c>
      <c r="G2028" s="15" t="s">
        <v>105</v>
      </c>
      <c r="H2028" s="15">
        <v>1238.69</v>
      </c>
      <c r="I2028" s="30">
        <v>1077.1199999999999</v>
      </c>
      <c r="J2028" s="30">
        <v>190.08</v>
      </c>
      <c r="K2028" s="15">
        <v>15.35</v>
      </c>
      <c r="L2028" s="15">
        <v>3</v>
      </c>
      <c r="M2028" s="15" t="str">
        <f t="shared" si="62"/>
        <v>centros comerciales soriana</v>
      </c>
      <c r="N2028" s="15" t="str">
        <f t="shared" si="63"/>
        <v>501000CENTROS COMERCIALES SORIANA</v>
      </c>
    </row>
    <row r="2029" spans="1:14" x14ac:dyDescent="0.2">
      <c r="A2029" s="15">
        <v>30</v>
      </c>
      <c r="B2029" s="15" t="s">
        <v>329</v>
      </c>
      <c r="C2029" s="15">
        <v>5008</v>
      </c>
      <c r="D2029" s="15">
        <v>501000</v>
      </c>
      <c r="E2029" s="15" t="s">
        <v>472</v>
      </c>
      <c r="F2029" s="15">
        <v>275723</v>
      </c>
      <c r="G2029" s="15" t="s">
        <v>105</v>
      </c>
      <c r="H2029" s="15">
        <v>1238.69</v>
      </c>
      <c r="I2029" s="30">
        <v>1077.1199999999999</v>
      </c>
      <c r="J2029" s="30">
        <v>190.08</v>
      </c>
      <c r="K2029" s="15">
        <v>15.35</v>
      </c>
      <c r="L2029" s="15">
        <v>3</v>
      </c>
      <c r="M2029" s="15" t="str">
        <f t="shared" si="62"/>
        <v>centros comerciales soriana</v>
      </c>
      <c r="N2029" s="15" t="str">
        <f t="shared" si="63"/>
        <v>501000CENTROS COMERCIALES SORIANA</v>
      </c>
    </row>
    <row r="2030" spans="1:14" x14ac:dyDescent="0.2">
      <c r="A2030" s="15">
        <v>30</v>
      </c>
      <c r="B2030" s="15" t="s">
        <v>329</v>
      </c>
      <c r="C2030" s="15">
        <v>5008</v>
      </c>
      <c r="D2030" s="15">
        <v>501000</v>
      </c>
      <c r="E2030" s="15" t="s">
        <v>472</v>
      </c>
      <c r="F2030" s="15">
        <v>275754</v>
      </c>
      <c r="G2030" s="15" t="s">
        <v>105</v>
      </c>
      <c r="H2030" s="15">
        <v>1238.69</v>
      </c>
      <c r="I2030" s="30">
        <v>1077.1199999999999</v>
      </c>
      <c r="J2030" s="30">
        <v>190.08</v>
      </c>
      <c r="K2030" s="15">
        <v>15.35</v>
      </c>
      <c r="L2030" s="15">
        <v>3</v>
      </c>
      <c r="M2030" s="15" t="str">
        <f t="shared" si="62"/>
        <v>centros comerciales soriana</v>
      </c>
      <c r="N2030" s="15" t="str">
        <f t="shared" si="63"/>
        <v>501000CENTROS COMERCIALES SORIANA</v>
      </c>
    </row>
    <row r="2031" spans="1:14" x14ac:dyDescent="0.2">
      <c r="A2031" s="15">
        <v>30</v>
      </c>
      <c r="B2031" s="15" t="s">
        <v>329</v>
      </c>
      <c r="C2031" s="15">
        <v>5008</v>
      </c>
      <c r="D2031" s="15">
        <v>501000</v>
      </c>
      <c r="E2031" s="15" t="s">
        <v>472</v>
      </c>
      <c r="F2031" s="15">
        <v>275756</v>
      </c>
      <c r="G2031" s="15" t="s">
        <v>105</v>
      </c>
      <c r="H2031" s="15">
        <v>1238.69</v>
      </c>
      <c r="I2031" s="30">
        <v>1077.1199999999999</v>
      </c>
      <c r="J2031" s="30">
        <v>190.08</v>
      </c>
      <c r="K2031" s="15">
        <v>15.35</v>
      </c>
      <c r="L2031" s="15">
        <v>3</v>
      </c>
      <c r="M2031" s="15" t="str">
        <f t="shared" si="62"/>
        <v>centros comerciales soriana</v>
      </c>
      <c r="N2031" s="15" t="str">
        <f t="shared" si="63"/>
        <v>501000CENTROS COMERCIALES SORIANA</v>
      </c>
    </row>
    <row r="2032" spans="1:14" x14ac:dyDescent="0.2">
      <c r="A2032" s="15">
        <v>30</v>
      </c>
      <c r="B2032" s="15" t="s">
        <v>329</v>
      </c>
      <c r="C2032" s="15">
        <v>5008</v>
      </c>
      <c r="D2032" s="15">
        <v>501000</v>
      </c>
      <c r="E2032" s="15" t="s">
        <v>472</v>
      </c>
      <c r="F2032" s="15">
        <v>275897</v>
      </c>
      <c r="G2032" s="15" t="s">
        <v>105</v>
      </c>
      <c r="H2032" s="15">
        <v>1238.69</v>
      </c>
      <c r="I2032" s="30">
        <v>1077.1199999999999</v>
      </c>
      <c r="J2032" s="30">
        <v>190.08</v>
      </c>
      <c r="K2032" s="15">
        <v>15.35</v>
      </c>
      <c r="L2032" s="15">
        <v>3</v>
      </c>
      <c r="M2032" s="15" t="str">
        <f t="shared" si="62"/>
        <v>centros comerciales soriana</v>
      </c>
      <c r="N2032" s="15" t="str">
        <f t="shared" si="63"/>
        <v>501000CENTROS COMERCIALES SORIANA</v>
      </c>
    </row>
    <row r="2033" spans="1:14" x14ac:dyDescent="0.2">
      <c r="A2033" s="15">
        <v>30</v>
      </c>
      <c r="B2033" s="15" t="s">
        <v>329</v>
      </c>
      <c r="C2033" s="15">
        <v>5008</v>
      </c>
      <c r="D2033" s="15">
        <v>9080</v>
      </c>
      <c r="E2033" s="15" t="s">
        <v>348</v>
      </c>
      <c r="F2033" s="15">
        <v>274091</v>
      </c>
      <c r="G2033" s="15" t="s">
        <v>331</v>
      </c>
      <c r="H2033" s="15">
        <v>24108.28</v>
      </c>
      <c r="I2033" s="30">
        <v>1079.57</v>
      </c>
      <c r="J2033" s="30">
        <v>119.95</v>
      </c>
      <c r="K2033" s="15">
        <v>0.5</v>
      </c>
      <c r="L2033" s="15">
        <v>6</v>
      </c>
      <c r="M2033" s="15" t="str">
        <f t="shared" si="62"/>
        <v>farmacia paris s.a. de c.v.</v>
      </c>
      <c r="N2033" s="15" t="str">
        <f t="shared" si="63"/>
        <v>9080FARMACIA PARIS S.A. DE C.V.</v>
      </c>
    </row>
    <row r="2034" spans="1:14" x14ac:dyDescent="0.2">
      <c r="A2034" s="15">
        <v>30</v>
      </c>
      <c r="B2034" s="15" t="s">
        <v>329</v>
      </c>
      <c r="C2034" s="15">
        <v>5008</v>
      </c>
      <c r="D2034" s="15">
        <v>7024</v>
      </c>
      <c r="E2034" s="15" t="s">
        <v>338</v>
      </c>
      <c r="F2034" s="15">
        <v>276977</v>
      </c>
      <c r="G2034" s="15" t="s">
        <v>333</v>
      </c>
      <c r="H2034" s="15">
        <v>16213.44</v>
      </c>
      <c r="I2034" s="30">
        <v>1083.24</v>
      </c>
      <c r="J2034" s="30">
        <v>120.36</v>
      </c>
      <c r="K2034" s="15">
        <v>0.74</v>
      </c>
      <c r="L2034" s="15">
        <v>5</v>
      </c>
      <c r="M2034" s="15" t="str">
        <f t="shared" si="62"/>
        <v>mayoreo de viveres s.a. de c.v</v>
      </c>
      <c r="N2034" s="15" t="str">
        <f t="shared" si="63"/>
        <v>7024MAYOREO DE VIVERES S.A. DE C.V</v>
      </c>
    </row>
    <row r="2035" spans="1:14" x14ac:dyDescent="0.2">
      <c r="A2035" s="15">
        <v>30</v>
      </c>
      <c r="B2035" s="15" t="s">
        <v>329</v>
      </c>
      <c r="C2035" s="15">
        <v>5008</v>
      </c>
      <c r="D2035" s="15">
        <v>9004</v>
      </c>
      <c r="E2035" s="15" t="s">
        <v>343</v>
      </c>
      <c r="F2035" s="15">
        <v>275995</v>
      </c>
      <c r="G2035" s="15" t="s">
        <v>123</v>
      </c>
      <c r="H2035" s="15">
        <v>10809.2</v>
      </c>
      <c r="I2035" s="30">
        <v>1083.24</v>
      </c>
      <c r="J2035" s="30">
        <v>120.36</v>
      </c>
      <c r="K2035" s="15">
        <v>1.1100000000000001</v>
      </c>
      <c r="L2035" s="15">
        <v>5</v>
      </c>
      <c r="M2035" s="15" t="str">
        <f t="shared" si="62"/>
        <v>los anicetos s.a. de c.v.</v>
      </c>
      <c r="N2035" s="15" t="str">
        <f t="shared" si="63"/>
        <v>9004LOS ANICETOS S.A. DE C.V.</v>
      </c>
    </row>
    <row r="2036" spans="1:14" x14ac:dyDescent="0.2">
      <c r="A2036" s="15">
        <v>30</v>
      </c>
      <c r="B2036" s="15" t="s">
        <v>329</v>
      </c>
      <c r="C2036" s="15">
        <v>5008</v>
      </c>
      <c r="D2036" s="15">
        <v>19019</v>
      </c>
      <c r="E2036" s="15" t="s">
        <v>365</v>
      </c>
      <c r="F2036" s="15">
        <v>277923</v>
      </c>
      <c r="G2036" s="15" t="s">
        <v>123</v>
      </c>
      <c r="H2036" s="15">
        <v>15403.76</v>
      </c>
      <c r="I2036" s="30">
        <v>1083.24</v>
      </c>
      <c r="J2036" s="30">
        <v>120.36</v>
      </c>
      <c r="K2036" s="15">
        <v>0.78</v>
      </c>
      <c r="L2036" s="15">
        <v>5</v>
      </c>
      <c r="M2036" s="15" t="str">
        <f t="shared" si="62"/>
        <v>casa chapa s.a. de c.v.</v>
      </c>
      <c r="N2036" s="15" t="str">
        <f t="shared" si="63"/>
        <v>19019CASA CHAPA S.A. DE C.V.</v>
      </c>
    </row>
    <row r="2037" spans="1:14" x14ac:dyDescent="0.2">
      <c r="A2037" s="15">
        <v>30</v>
      </c>
      <c r="B2037" s="15" t="s">
        <v>329</v>
      </c>
      <c r="C2037" s="15">
        <v>5008</v>
      </c>
      <c r="D2037" s="15">
        <v>21002</v>
      </c>
      <c r="E2037" s="15" t="s">
        <v>375</v>
      </c>
      <c r="F2037" s="15">
        <v>278144</v>
      </c>
      <c r="G2037" s="15" t="s">
        <v>123</v>
      </c>
      <c r="H2037" s="15">
        <v>24525.87</v>
      </c>
      <c r="I2037" s="30">
        <v>1083.24</v>
      </c>
      <c r="J2037" s="30">
        <v>120.36</v>
      </c>
      <c r="K2037" s="15">
        <v>0.49</v>
      </c>
      <c r="L2037" s="15">
        <v>5</v>
      </c>
      <c r="M2037" s="15" t="str">
        <f t="shared" si="62"/>
        <v>abarrotes cadena s.a. de c.v.</v>
      </c>
      <c r="N2037" s="15" t="str">
        <f t="shared" si="63"/>
        <v>21002ABARROTES CADENA S.A. DE C.V.</v>
      </c>
    </row>
    <row r="2038" spans="1:14" x14ac:dyDescent="0.2">
      <c r="A2038" s="15">
        <v>30</v>
      </c>
      <c r="B2038" s="15" t="s">
        <v>329</v>
      </c>
      <c r="C2038" s="15">
        <v>5008</v>
      </c>
      <c r="D2038" s="15">
        <v>26009</v>
      </c>
      <c r="E2038" s="15" t="s">
        <v>383</v>
      </c>
      <c r="F2038" s="15">
        <v>276427</v>
      </c>
      <c r="G2038" s="15" t="s">
        <v>131</v>
      </c>
      <c r="H2038" s="15">
        <v>100826.97</v>
      </c>
      <c r="I2038" s="30">
        <v>1083.24</v>
      </c>
      <c r="J2038" s="30">
        <v>120.36</v>
      </c>
      <c r="K2038" s="15">
        <v>0.12</v>
      </c>
      <c r="L2038" s="15">
        <v>5</v>
      </c>
      <c r="M2038" s="15" t="str">
        <f t="shared" si="62"/>
        <v>astral de sonora s.a. de c.v.</v>
      </c>
      <c r="N2038" s="15" t="str">
        <f t="shared" si="63"/>
        <v>26009ASTRAL DE SONORA S.A. DE C.V.</v>
      </c>
    </row>
    <row r="2039" spans="1:14" x14ac:dyDescent="0.2">
      <c r="A2039" s="15">
        <v>30</v>
      </c>
      <c r="B2039" s="15" t="s">
        <v>329</v>
      </c>
      <c r="C2039" s="15">
        <v>5008</v>
      </c>
      <c r="D2039" s="15">
        <v>28105</v>
      </c>
      <c r="E2039" s="15" t="s">
        <v>384</v>
      </c>
      <c r="F2039" s="15">
        <v>273872</v>
      </c>
      <c r="G2039" s="15" t="s">
        <v>333</v>
      </c>
      <c r="H2039" s="15">
        <v>17604.38</v>
      </c>
      <c r="I2039" s="30">
        <v>1083.24</v>
      </c>
      <c r="J2039" s="30">
        <v>120.36</v>
      </c>
      <c r="K2039" s="15">
        <v>0.68</v>
      </c>
      <c r="L2039" s="15">
        <v>5</v>
      </c>
      <c r="M2039" s="15" t="str">
        <f t="shared" si="62"/>
        <v>villarreal gatica roberto</v>
      </c>
      <c r="N2039" s="15" t="str">
        <f t="shared" si="63"/>
        <v>28105VILLARREAL GATICA ROBERTO</v>
      </c>
    </row>
    <row r="2040" spans="1:14" x14ac:dyDescent="0.2">
      <c r="A2040" s="15">
        <v>30</v>
      </c>
      <c r="B2040" s="15" t="s">
        <v>329</v>
      </c>
      <c r="C2040" s="15">
        <v>5008</v>
      </c>
      <c r="D2040" s="15">
        <v>28123</v>
      </c>
      <c r="E2040" s="15" t="s">
        <v>385</v>
      </c>
      <c r="F2040" s="15">
        <v>276338</v>
      </c>
      <c r="G2040" s="15" t="s">
        <v>123</v>
      </c>
      <c r="H2040" s="15">
        <v>10401.879999999999</v>
      </c>
      <c r="I2040" s="30">
        <v>1083.24</v>
      </c>
      <c r="J2040" s="30">
        <v>120.36</v>
      </c>
      <c r="K2040" s="15">
        <v>1.1599999999999999</v>
      </c>
      <c r="L2040" s="15">
        <v>5</v>
      </c>
      <c r="M2040" s="15" t="str">
        <f t="shared" si="62"/>
        <v>abarrotes garcia gomez s.a. de</v>
      </c>
      <c r="N2040" s="15" t="str">
        <f t="shared" si="63"/>
        <v>28123ABARROTES GARCIA GOMEZ S.A. DE</v>
      </c>
    </row>
    <row r="2041" spans="1:14" x14ac:dyDescent="0.2">
      <c r="A2041" s="15">
        <v>30</v>
      </c>
      <c r="B2041" s="15" t="s">
        <v>329</v>
      </c>
      <c r="C2041" s="15">
        <v>5008</v>
      </c>
      <c r="D2041" s="15">
        <v>30137</v>
      </c>
      <c r="E2041" s="15" t="s">
        <v>392</v>
      </c>
      <c r="F2041" s="15">
        <v>274721</v>
      </c>
      <c r="G2041" s="15" t="s">
        <v>333</v>
      </c>
      <c r="H2041" s="15">
        <v>49642.41</v>
      </c>
      <c r="I2041" s="30">
        <v>1083.24</v>
      </c>
      <c r="J2041" s="30">
        <v>120.36</v>
      </c>
      <c r="K2041" s="15">
        <v>0.24</v>
      </c>
      <c r="L2041" s="15">
        <v>5</v>
      </c>
      <c r="M2041" s="15" t="str">
        <f t="shared" si="62"/>
        <v>supertiendas el alba s.a. de</v>
      </c>
      <c r="N2041" s="15" t="str">
        <f t="shared" si="63"/>
        <v>30137SUPERTIENDAS EL ALBA S.A. DE</v>
      </c>
    </row>
    <row r="2042" spans="1:14" x14ac:dyDescent="0.2">
      <c r="A2042" s="15">
        <v>30</v>
      </c>
      <c r="B2042" s="15" t="s">
        <v>329</v>
      </c>
      <c r="C2042" s="15">
        <v>5008</v>
      </c>
      <c r="D2042" s="15">
        <v>34108</v>
      </c>
      <c r="E2042" s="15" t="s">
        <v>397</v>
      </c>
      <c r="F2042" s="15">
        <v>276435</v>
      </c>
      <c r="G2042" s="15" t="s">
        <v>123</v>
      </c>
      <c r="H2042" s="15">
        <v>33350.74</v>
      </c>
      <c r="I2042" s="30">
        <v>1083.24</v>
      </c>
      <c r="J2042" s="30">
        <v>120.36</v>
      </c>
      <c r="K2042" s="15">
        <v>0.36</v>
      </c>
      <c r="L2042" s="15">
        <v>5</v>
      </c>
      <c r="M2042" s="15" t="str">
        <f t="shared" si="62"/>
        <v>organizacion sahuayo sa de c.v</v>
      </c>
      <c r="N2042" s="15" t="str">
        <f t="shared" si="63"/>
        <v>34108ORGANIZACION SAHUAYO SA DE C.V</v>
      </c>
    </row>
    <row r="2043" spans="1:14" x14ac:dyDescent="0.2">
      <c r="A2043" s="15">
        <v>30</v>
      </c>
      <c r="B2043" s="15" t="s">
        <v>329</v>
      </c>
      <c r="C2043" s="15">
        <v>5008</v>
      </c>
      <c r="D2043" s="15">
        <v>34108</v>
      </c>
      <c r="E2043" s="15" t="s">
        <v>397</v>
      </c>
      <c r="F2043" s="15">
        <v>276435</v>
      </c>
      <c r="G2043" s="15" t="s">
        <v>131</v>
      </c>
      <c r="H2043" s="15">
        <v>33350.74</v>
      </c>
      <c r="I2043" s="30">
        <v>1083.24</v>
      </c>
      <c r="J2043" s="30">
        <v>120.36</v>
      </c>
      <c r="K2043" s="15">
        <v>0.36</v>
      </c>
      <c r="L2043" s="15">
        <v>5</v>
      </c>
      <c r="M2043" s="15" t="str">
        <f t="shared" si="62"/>
        <v>organizacion sahuayo sa de c.v</v>
      </c>
      <c r="N2043" s="15" t="str">
        <f t="shared" si="63"/>
        <v>34108ORGANIZACION SAHUAYO SA DE C.V</v>
      </c>
    </row>
    <row r="2044" spans="1:14" x14ac:dyDescent="0.2">
      <c r="A2044" s="15">
        <v>30</v>
      </c>
      <c r="B2044" s="15" t="s">
        <v>329</v>
      </c>
      <c r="C2044" s="15">
        <v>5008</v>
      </c>
      <c r="D2044" s="15">
        <v>34123</v>
      </c>
      <c r="E2044" s="15" t="s">
        <v>398</v>
      </c>
      <c r="F2044" s="15">
        <v>275465</v>
      </c>
      <c r="G2044" s="15" t="s">
        <v>123</v>
      </c>
      <c r="H2044" s="15">
        <v>32766.58</v>
      </c>
      <c r="I2044" s="30">
        <v>1083.24</v>
      </c>
      <c r="J2044" s="30">
        <v>332.76</v>
      </c>
      <c r="K2044" s="15">
        <v>1.02</v>
      </c>
      <c r="L2044" s="15">
        <v>5</v>
      </c>
      <c r="M2044" s="15" t="str">
        <f t="shared" si="62"/>
        <v>organizacion sahuayo sa de cv</v>
      </c>
      <c r="N2044" s="15" t="str">
        <f t="shared" si="63"/>
        <v>34123ORGANIZACION SAHUAYO SA DE CV</v>
      </c>
    </row>
    <row r="2045" spans="1:14" x14ac:dyDescent="0.2">
      <c r="A2045" s="15">
        <v>30</v>
      </c>
      <c r="B2045" s="15" t="s">
        <v>329</v>
      </c>
      <c r="C2045" s="15">
        <v>5008</v>
      </c>
      <c r="D2045" s="15">
        <v>34145</v>
      </c>
      <c r="E2045" s="15" t="s">
        <v>398</v>
      </c>
      <c r="F2045" s="15">
        <v>278199</v>
      </c>
      <c r="G2045" s="15" t="s">
        <v>123</v>
      </c>
      <c r="H2045" s="15">
        <v>13780.99</v>
      </c>
      <c r="I2045" s="30">
        <v>1083.24</v>
      </c>
      <c r="J2045" s="30">
        <v>332.76</v>
      </c>
      <c r="K2045" s="15">
        <v>2.41</v>
      </c>
      <c r="L2045" s="15">
        <v>5</v>
      </c>
      <c r="M2045" s="15" t="str">
        <f t="shared" si="62"/>
        <v>organizacion sahuayo sa de cv</v>
      </c>
      <c r="N2045" s="15" t="str">
        <f t="shared" si="63"/>
        <v>34145ORGANIZACION SAHUAYO SA DE CV</v>
      </c>
    </row>
    <row r="2046" spans="1:14" x14ac:dyDescent="0.2">
      <c r="A2046" s="15">
        <v>30</v>
      </c>
      <c r="B2046" s="15" t="s">
        <v>329</v>
      </c>
      <c r="C2046" s="15">
        <v>5008</v>
      </c>
      <c r="D2046" s="15">
        <v>34145</v>
      </c>
      <c r="E2046" s="15" t="s">
        <v>398</v>
      </c>
      <c r="F2046" s="15">
        <v>278199</v>
      </c>
      <c r="G2046" s="15" t="s">
        <v>131</v>
      </c>
      <c r="H2046" s="15">
        <v>13780.99</v>
      </c>
      <c r="I2046" s="30">
        <v>1083.24</v>
      </c>
      <c r="J2046" s="30">
        <v>332.76</v>
      </c>
      <c r="K2046" s="15">
        <v>2.41</v>
      </c>
      <c r="L2046" s="15">
        <v>5</v>
      </c>
      <c r="M2046" s="15" t="str">
        <f t="shared" si="62"/>
        <v>organizacion sahuayo sa de cv</v>
      </c>
      <c r="N2046" s="15" t="str">
        <f t="shared" si="63"/>
        <v>34145ORGANIZACION SAHUAYO SA DE CV</v>
      </c>
    </row>
    <row r="2047" spans="1:14" x14ac:dyDescent="0.2">
      <c r="A2047" s="15">
        <v>30</v>
      </c>
      <c r="B2047" s="15" t="s">
        <v>329</v>
      </c>
      <c r="C2047" s="15">
        <v>5008</v>
      </c>
      <c r="D2047" s="15">
        <v>35202</v>
      </c>
      <c r="E2047" s="15" t="s">
        <v>402</v>
      </c>
      <c r="F2047" s="15">
        <v>278046</v>
      </c>
      <c r="G2047" s="15" t="s">
        <v>123</v>
      </c>
      <c r="H2047" s="15">
        <v>14495.93</v>
      </c>
      <c r="I2047" s="30">
        <v>1083.24</v>
      </c>
      <c r="J2047" s="30">
        <v>120.36</v>
      </c>
      <c r="K2047" s="15">
        <v>0.83</v>
      </c>
      <c r="L2047" s="15">
        <v>5</v>
      </c>
      <c r="M2047" s="15" t="str">
        <f t="shared" si="62"/>
        <v>distribuidora brise&amp;o s.a. de</v>
      </c>
      <c r="N2047" s="15" t="str">
        <f t="shared" si="63"/>
        <v>35202DISTRIBUIDORA BRISE&amp;O S.A. DE</v>
      </c>
    </row>
    <row r="2048" spans="1:14" x14ac:dyDescent="0.2">
      <c r="A2048" s="15">
        <v>30</v>
      </c>
      <c r="B2048" s="15" t="s">
        <v>329</v>
      </c>
      <c r="C2048" s="15">
        <v>5008</v>
      </c>
      <c r="D2048" s="15">
        <v>35206</v>
      </c>
      <c r="E2048" s="15" t="s">
        <v>402</v>
      </c>
      <c r="F2048" s="15">
        <v>277970</v>
      </c>
      <c r="G2048" s="15" t="s">
        <v>123</v>
      </c>
      <c r="H2048" s="15">
        <v>6572.32</v>
      </c>
      <c r="I2048" s="30">
        <v>1083.24</v>
      </c>
      <c r="J2048" s="30">
        <v>120.36</v>
      </c>
      <c r="K2048" s="15">
        <v>1.83</v>
      </c>
      <c r="L2048" s="15">
        <v>5</v>
      </c>
      <c r="M2048" s="15" t="str">
        <f t="shared" si="62"/>
        <v>distribuidora brise&amp;o s.a. de</v>
      </c>
      <c r="N2048" s="15" t="str">
        <f t="shared" si="63"/>
        <v>35206DISTRIBUIDORA BRISE&amp;O S.A. DE</v>
      </c>
    </row>
    <row r="2049" spans="1:14" x14ac:dyDescent="0.2">
      <c r="A2049" s="15">
        <v>30</v>
      </c>
      <c r="B2049" s="15" t="s">
        <v>329</v>
      </c>
      <c r="C2049" s="15">
        <v>5008</v>
      </c>
      <c r="D2049" s="15">
        <v>36600</v>
      </c>
      <c r="E2049" s="15" t="s">
        <v>407</v>
      </c>
      <c r="F2049" s="15">
        <v>277704</v>
      </c>
      <c r="G2049" s="15" t="s">
        <v>123</v>
      </c>
      <c r="H2049" s="15">
        <v>27559.95</v>
      </c>
      <c r="I2049" s="30">
        <v>1083.24</v>
      </c>
      <c r="J2049" s="30">
        <v>332.76</v>
      </c>
      <c r="K2049" s="15">
        <v>1.21</v>
      </c>
      <c r="L2049" s="15">
        <v>5</v>
      </c>
      <c r="M2049" s="15" t="str">
        <f t="shared" si="62"/>
        <v>tiendas garces s.a. de c.v.</v>
      </c>
      <c r="N2049" s="15" t="str">
        <f t="shared" si="63"/>
        <v>36600TIENDAS GARCES S.A. DE C.V.</v>
      </c>
    </row>
    <row r="2050" spans="1:14" x14ac:dyDescent="0.2">
      <c r="A2050" s="15">
        <v>30</v>
      </c>
      <c r="B2050" s="15" t="s">
        <v>329</v>
      </c>
      <c r="C2050" s="15">
        <v>5008</v>
      </c>
      <c r="D2050" s="15">
        <v>36901</v>
      </c>
      <c r="E2050" s="15" t="s">
        <v>408</v>
      </c>
      <c r="F2050" s="15">
        <v>277425</v>
      </c>
      <c r="G2050" s="15" t="s">
        <v>123</v>
      </c>
      <c r="H2050" s="15">
        <v>20430.14</v>
      </c>
      <c r="I2050" s="30">
        <v>1083.24</v>
      </c>
      <c r="J2050" s="30">
        <v>120.36</v>
      </c>
      <c r="K2050" s="15">
        <v>0.59</v>
      </c>
      <c r="L2050" s="15">
        <v>5</v>
      </c>
      <c r="M2050" s="15" t="str">
        <f t="shared" si="62"/>
        <v>ferreteria san pablo tacubaya</v>
      </c>
      <c r="N2050" s="15" t="str">
        <f t="shared" si="63"/>
        <v>36901FERRETERIA SAN PABLO TACUBAYA</v>
      </c>
    </row>
    <row r="2051" spans="1:14" x14ac:dyDescent="0.2">
      <c r="A2051" s="15">
        <v>30</v>
      </c>
      <c r="B2051" s="15" t="s">
        <v>329</v>
      </c>
      <c r="C2051" s="15">
        <v>5008</v>
      </c>
      <c r="D2051" s="15">
        <v>388000</v>
      </c>
      <c r="E2051" s="15" t="s">
        <v>409</v>
      </c>
      <c r="F2051" s="15">
        <v>273767</v>
      </c>
      <c r="G2051" s="15" t="s">
        <v>127</v>
      </c>
      <c r="H2051" s="15">
        <v>15965.46</v>
      </c>
      <c r="I2051" s="30">
        <v>1109.43</v>
      </c>
      <c r="J2051" s="30">
        <v>195.78</v>
      </c>
      <c r="K2051" s="15">
        <v>1.23</v>
      </c>
      <c r="L2051" s="15">
        <v>6</v>
      </c>
      <c r="M2051" s="15" t="str">
        <f t="shared" si="62"/>
        <v>grandes superficies de mexico</v>
      </c>
      <c r="N2051" s="15" t="str">
        <f t="shared" si="63"/>
        <v>388000GRANDES SUPERFICIES DE MEXICO</v>
      </c>
    </row>
    <row r="2052" spans="1:14" x14ac:dyDescent="0.2">
      <c r="A2052" s="15">
        <v>30</v>
      </c>
      <c r="B2052" s="15" t="s">
        <v>329</v>
      </c>
      <c r="C2052" s="15">
        <v>5008</v>
      </c>
      <c r="D2052" s="15">
        <v>388000</v>
      </c>
      <c r="E2052" s="15" t="s">
        <v>409</v>
      </c>
      <c r="F2052" s="15">
        <v>273772</v>
      </c>
      <c r="G2052" s="15" t="s">
        <v>127</v>
      </c>
      <c r="H2052" s="15">
        <v>17930.849999999999</v>
      </c>
      <c r="I2052" s="30">
        <v>1109.43</v>
      </c>
      <c r="J2052" s="30">
        <v>195.78</v>
      </c>
      <c r="K2052" s="15">
        <v>1.0900000000000001</v>
      </c>
      <c r="L2052" s="15">
        <v>6</v>
      </c>
      <c r="M2052" s="15" t="str">
        <f t="shared" si="62"/>
        <v>grandes superficies de mexico</v>
      </c>
      <c r="N2052" s="15" t="str">
        <f t="shared" si="63"/>
        <v>388000GRANDES SUPERFICIES DE MEXICO</v>
      </c>
    </row>
    <row r="2053" spans="1:14" x14ac:dyDescent="0.2">
      <c r="A2053" s="15">
        <v>30</v>
      </c>
      <c r="B2053" s="15" t="s">
        <v>329</v>
      </c>
      <c r="C2053" s="15">
        <v>5008</v>
      </c>
      <c r="D2053" s="15">
        <v>388000</v>
      </c>
      <c r="E2053" s="15" t="s">
        <v>409</v>
      </c>
      <c r="F2053" s="15">
        <v>273816</v>
      </c>
      <c r="G2053" s="15" t="s">
        <v>127</v>
      </c>
      <c r="H2053" s="15">
        <v>15965.46</v>
      </c>
      <c r="I2053" s="30">
        <v>1109.43</v>
      </c>
      <c r="J2053" s="30">
        <v>195.78</v>
      </c>
      <c r="K2053" s="15">
        <v>1.23</v>
      </c>
      <c r="L2053" s="15">
        <v>6</v>
      </c>
      <c r="M2053" s="15" t="str">
        <f t="shared" si="62"/>
        <v>grandes superficies de mexico</v>
      </c>
      <c r="N2053" s="15" t="str">
        <f t="shared" si="63"/>
        <v>388000GRANDES SUPERFICIES DE MEXICO</v>
      </c>
    </row>
    <row r="2054" spans="1:14" x14ac:dyDescent="0.2">
      <c r="A2054" s="15">
        <v>30</v>
      </c>
      <c r="B2054" s="15" t="s">
        <v>329</v>
      </c>
      <c r="C2054" s="15">
        <v>5008</v>
      </c>
      <c r="D2054" s="15">
        <v>388000</v>
      </c>
      <c r="E2054" s="15" t="s">
        <v>409</v>
      </c>
      <c r="F2054" s="15">
        <v>273936</v>
      </c>
      <c r="G2054" s="15" t="s">
        <v>127</v>
      </c>
      <c r="H2054" s="15">
        <v>15965.46</v>
      </c>
      <c r="I2054" s="30">
        <v>1109.43</v>
      </c>
      <c r="J2054" s="30">
        <v>195.78</v>
      </c>
      <c r="K2054" s="15">
        <v>1.23</v>
      </c>
      <c r="L2054" s="15">
        <v>6</v>
      </c>
      <c r="M2054" s="15" t="str">
        <f t="shared" si="62"/>
        <v>grandes superficies de mexico</v>
      </c>
      <c r="N2054" s="15" t="str">
        <f t="shared" si="63"/>
        <v>388000GRANDES SUPERFICIES DE MEXICO</v>
      </c>
    </row>
    <row r="2055" spans="1:14" x14ac:dyDescent="0.2">
      <c r="A2055" s="15">
        <v>30</v>
      </c>
      <c r="B2055" s="15" t="s">
        <v>329</v>
      </c>
      <c r="C2055" s="15">
        <v>5008</v>
      </c>
      <c r="D2055" s="15">
        <v>388000</v>
      </c>
      <c r="E2055" s="15" t="s">
        <v>409</v>
      </c>
      <c r="F2055" s="15">
        <v>274179</v>
      </c>
      <c r="G2055" s="15" t="s">
        <v>127</v>
      </c>
      <c r="H2055" s="15">
        <v>17930.849999999999</v>
      </c>
      <c r="I2055" s="30">
        <v>1109.43</v>
      </c>
      <c r="J2055" s="30">
        <v>195.78</v>
      </c>
      <c r="K2055" s="15">
        <v>1.0900000000000001</v>
      </c>
      <c r="L2055" s="15">
        <v>6</v>
      </c>
      <c r="M2055" s="15" t="str">
        <f t="shared" si="62"/>
        <v>grandes superficies de mexico</v>
      </c>
      <c r="N2055" s="15" t="str">
        <f t="shared" si="63"/>
        <v>388000GRANDES SUPERFICIES DE MEXICO</v>
      </c>
    </row>
    <row r="2056" spans="1:14" x14ac:dyDescent="0.2">
      <c r="A2056" s="15">
        <v>30</v>
      </c>
      <c r="B2056" s="15" t="s">
        <v>329</v>
      </c>
      <c r="C2056" s="15">
        <v>5008</v>
      </c>
      <c r="D2056" s="15">
        <v>501000</v>
      </c>
      <c r="E2056" s="15" t="s">
        <v>472</v>
      </c>
      <c r="F2056" s="15">
        <v>275627</v>
      </c>
      <c r="G2056" s="15" t="s">
        <v>105</v>
      </c>
      <c r="H2056" s="15">
        <v>17655.93</v>
      </c>
      <c r="I2056" s="30">
        <v>1141.3800000000001</v>
      </c>
      <c r="J2056" s="30">
        <v>201.42</v>
      </c>
      <c r="K2056" s="15">
        <v>1.1399999999999999</v>
      </c>
      <c r="L2056" s="15">
        <v>3</v>
      </c>
      <c r="M2056" s="15" t="str">
        <f t="shared" si="62"/>
        <v>centros comerciales soriana</v>
      </c>
      <c r="N2056" s="15" t="str">
        <f t="shared" si="63"/>
        <v>501000CENTROS COMERCIALES SORIANA</v>
      </c>
    </row>
    <row r="2057" spans="1:14" x14ac:dyDescent="0.2">
      <c r="A2057" s="15">
        <v>30</v>
      </c>
      <c r="B2057" s="15" t="s">
        <v>329</v>
      </c>
      <c r="C2057" s="15">
        <v>5008</v>
      </c>
      <c r="D2057" s="15">
        <v>501000</v>
      </c>
      <c r="E2057" s="15" t="s">
        <v>472</v>
      </c>
      <c r="F2057" s="15">
        <v>275635</v>
      </c>
      <c r="G2057" s="15" t="s">
        <v>105</v>
      </c>
      <c r="H2057" s="15">
        <v>9266.49</v>
      </c>
      <c r="I2057" s="30">
        <v>1141.3800000000001</v>
      </c>
      <c r="J2057" s="30">
        <v>201.42</v>
      </c>
      <c r="K2057" s="15">
        <v>2.17</v>
      </c>
      <c r="L2057" s="15">
        <v>3</v>
      </c>
      <c r="M2057" s="15" t="str">
        <f t="shared" si="62"/>
        <v>centros comerciales soriana</v>
      </c>
      <c r="N2057" s="15" t="str">
        <f t="shared" si="63"/>
        <v>501000CENTROS COMERCIALES SORIANA</v>
      </c>
    </row>
    <row r="2058" spans="1:14" x14ac:dyDescent="0.2">
      <c r="A2058" s="15">
        <v>30</v>
      </c>
      <c r="B2058" s="15" t="s">
        <v>329</v>
      </c>
      <c r="C2058" s="15">
        <v>5008</v>
      </c>
      <c r="D2058" s="15">
        <v>501000</v>
      </c>
      <c r="E2058" s="15" t="s">
        <v>472</v>
      </c>
      <c r="F2058" s="15">
        <v>275641</v>
      </c>
      <c r="G2058" s="15" t="s">
        <v>105</v>
      </c>
      <c r="H2058" s="15">
        <v>3385.62</v>
      </c>
      <c r="I2058" s="30">
        <v>1141.3800000000001</v>
      </c>
      <c r="J2058" s="30">
        <v>201.42</v>
      </c>
      <c r="K2058" s="15">
        <v>5.95</v>
      </c>
      <c r="L2058" s="15">
        <v>3</v>
      </c>
      <c r="M2058" s="15" t="str">
        <f t="shared" ref="M2058:M2121" si="64">LOWER(E2058)</f>
        <v>centros comerciales soriana</v>
      </c>
      <c r="N2058" s="15" t="str">
        <f t="shared" ref="N2058:N2121" si="65">_xlfn.CONCAT(D2058, E2058)</f>
        <v>501000CENTROS COMERCIALES SORIANA</v>
      </c>
    </row>
    <row r="2059" spans="1:14" x14ac:dyDescent="0.2">
      <c r="A2059" s="15">
        <v>30</v>
      </c>
      <c r="B2059" s="15" t="s">
        <v>329</v>
      </c>
      <c r="C2059" s="15">
        <v>5008</v>
      </c>
      <c r="D2059" s="15">
        <v>501000</v>
      </c>
      <c r="E2059" s="15" t="s">
        <v>472</v>
      </c>
      <c r="F2059" s="15">
        <v>275708</v>
      </c>
      <c r="G2059" s="15" t="s">
        <v>105</v>
      </c>
      <c r="H2059" s="15">
        <v>19968.810000000001</v>
      </c>
      <c r="I2059" s="30">
        <v>1141.3800000000001</v>
      </c>
      <c r="J2059" s="30">
        <v>201.42</v>
      </c>
      <c r="K2059" s="15">
        <v>1.01</v>
      </c>
      <c r="L2059" s="15">
        <v>3</v>
      </c>
      <c r="M2059" s="15" t="str">
        <f t="shared" si="64"/>
        <v>centros comerciales soriana</v>
      </c>
      <c r="N2059" s="15" t="str">
        <f t="shared" si="65"/>
        <v>501000CENTROS COMERCIALES SORIANA</v>
      </c>
    </row>
    <row r="2060" spans="1:14" x14ac:dyDescent="0.2">
      <c r="A2060" s="15">
        <v>30</v>
      </c>
      <c r="B2060" s="15" t="s">
        <v>329</v>
      </c>
      <c r="C2060" s="15">
        <v>5008</v>
      </c>
      <c r="D2060" s="15">
        <v>501000</v>
      </c>
      <c r="E2060" s="15" t="s">
        <v>472</v>
      </c>
      <c r="F2060" s="15">
        <v>275709</v>
      </c>
      <c r="G2060" s="15" t="s">
        <v>105</v>
      </c>
      <c r="H2060" s="15">
        <v>26410.23</v>
      </c>
      <c r="I2060" s="30">
        <v>1141.3800000000001</v>
      </c>
      <c r="J2060" s="30">
        <v>201.42</v>
      </c>
      <c r="K2060" s="15">
        <v>0.76</v>
      </c>
      <c r="L2060" s="15">
        <v>3</v>
      </c>
      <c r="M2060" s="15" t="str">
        <f t="shared" si="64"/>
        <v>centros comerciales soriana</v>
      </c>
      <c r="N2060" s="15" t="str">
        <f t="shared" si="65"/>
        <v>501000CENTROS COMERCIALES SORIANA</v>
      </c>
    </row>
    <row r="2061" spans="1:14" x14ac:dyDescent="0.2">
      <c r="A2061" s="15">
        <v>30</v>
      </c>
      <c r="B2061" s="15" t="s">
        <v>329</v>
      </c>
      <c r="C2061" s="15">
        <v>5008</v>
      </c>
      <c r="D2061" s="15">
        <v>501000</v>
      </c>
      <c r="E2061" s="15" t="s">
        <v>472</v>
      </c>
      <c r="F2061" s="15">
        <v>276887</v>
      </c>
      <c r="G2061" s="15" t="s">
        <v>105</v>
      </c>
      <c r="H2061" s="15">
        <v>1312.59</v>
      </c>
      <c r="I2061" s="30">
        <v>1141.3800000000001</v>
      </c>
      <c r="J2061" s="30">
        <v>201.42</v>
      </c>
      <c r="K2061" s="15">
        <v>15.35</v>
      </c>
      <c r="L2061" s="15">
        <v>3</v>
      </c>
      <c r="M2061" s="15" t="str">
        <f t="shared" si="64"/>
        <v>centros comerciales soriana</v>
      </c>
      <c r="N2061" s="15" t="str">
        <f t="shared" si="65"/>
        <v>501000CENTROS COMERCIALES SORIANA</v>
      </c>
    </row>
    <row r="2062" spans="1:14" x14ac:dyDescent="0.2">
      <c r="A2062" s="15">
        <v>30</v>
      </c>
      <c r="B2062" s="15" t="s">
        <v>329</v>
      </c>
      <c r="C2062" s="15">
        <v>5008</v>
      </c>
      <c r="D2062" s="15">
        <v>501000</v>
      </c>
      <c r="E2062" s="15" t="s">
        <v>472</v>
      </c>
      <c r="F2062" s="15">
        <v>276888</v>
      </c>
      <c r="G2062" s="15" t="s">
        <v>105</v>
      </c>
      <c r="H2062" s="15">
        <v>1312.59</v>
      </c>
      <c r="I2062" s="30">
        <v>1141.3800000000001</v>
      </c>
      <c r="J2062" s="30">
        <v>201.42</v>
      </c>
      <c r="K2062" s="15">
        <v>15.35</v>
      </c>
      <c r="L2062" s="15">
        <v>3</v>
      </c>
      <c r="M2062" s="15" t="str">
        <f t="shared" si="64"/>
        <v>centros comerciales soriana</v>
      </c>
      <c r="N2062" s="15" t="str">
        <f t="shared" si="65"/>
        <v>501000CENTROS COMERCIALES SORIANA</v>
      </c>
    </row>
    <row r="2063" spans="1:14" x14ac:dyDescent="0.2">
      <c r="A2063" s="15">
        <v>30</v>
      </c>
      <c r="B2063" s="15" t="s">
        <v>329</v>
      </c>
      <c r="C2063" s="15">
        <v>5008</v>
      </c>
      <c r="D2063" s="15">
        <v>501000</v>
      </c>
      <c r="E2063" s="15" t="s">
        <v>472</v>
      </c>
      <c r="F2063" s="15">
        <v>276931</v>
      </c>
      <c r="G2063" s="15" t="s">
        <v>105</v>
      </c>
      <c r="H2063" s="15">
        <v>1312.59</v>
      </c>
      <c r="I2063" s="30">
        <v>1141.3800000000001</v>
      </c>
      <c r="J2063" s="30">
        <v>201.42</v>
      </c>
      <c r="K2063" s="15">
        <v>15.35</v>
      </c>
      <c r="L2063" s="15">
        <v>3</v>
      </c>
      <c r="M2063" s="15" t="str">
        <f t="shared" si="64"/>
        <v>centros comerciales soriana</v>
      </c>
      <c r="N2063" s="15" t="str">
        <f t="shared" si="65"/>
        <v>501000CENTROS COMERCIALES SORIANA</v>
      </c>
    </row>
    <row r="2064" spans="1:14" x14ac:dyDescent="0.2">
      <c r="A2064" s="15">
        <v>30</v>
      </c>
      <c r="B2064" s="15" t="s">
        <v>329</v>
      </c>
      <c r="C2064" s="15">
        <v>5008</v>
      </c>
      <c r="D2064" s="15">
        <v>501000</v>
      </c>
      <c r="E2064" s="15" t="s">
        <v>472</v>
      </c>
      <c r="F2064" s="15">
        <v>276946</v>
      </c>
      <c r="G2064" s="15" t="s">
        <v>105</v>
      </c>
      <c r="H2064" s="15">
        <v>1312.59</v>
      </c>
      <c r="I2064" s="30">
        <v>1141.3800000000001</v>
      </c>
      <c r="J2064" s="30">
        <v>201.42</v>
      </c>
      <c r="K2064" s="15">
        <v>15.35</v>
      </c>
      <c r="L2064" s="15">
        <v>3</v>
      </c>
      <c r="M2064" s="15" t="str">
        <f t="shared" si="64"/>
        <v>centros comerciales soriana</v>
      </c>
      <c r="N2064" s="15" t="str">
        <f t="shared" si="65"/>
        <v>501000CENTROS COMERCIALES SORIANA</v>
      </c>
    </row>
    <row r="2065" spans="1:14" x14ac:dyDescent="0.2">
      <c r="A2065" s="15">
        <v>30</v>
      </c>
      <c r="B2065" s="15" t="s">
        <v>329</v>
      </c>
      <c r="C2065" s="15">
        <v>5008</v>
      </c>
      <c r="D2065" s="15">
        <v>501000</v>
      </c>
      <c r="E2065" s="15" t="s">
        <v>472</v>
      </c>
      <c r="F2065" s="15">
        <v>277059</v>
      </c>
      <c r="G2065" s="15" t="s">
        <v>105</v>
      </c>
      <c r="H2065" s="15">
        <v>1312.59</v>
      </c>
      <c r="I2065" s="30">
        <v>1141.3800000000001</v>
      </c>
      <c r="J2065" s="30">
        <v>201.42</v>
      </c>
      <c r="K2065" s="15">
        <v>15.35</v>
      </c>
      <c r="L2065" s="15">
        <v>3</v>
      </c>
      <c r="M2065" s="15" t="str">
        <f t="shared" si="64"/>
        <v>centros comerciales soriana</v>
      </c>
      <c r="N2065" s="15" t="str">
        <f t="shared" si="65"/>
        <v>501000CENTROS COMERCIALES SORIANA</v>
      </c>
    </row>
    <row r="2066" spans="1:14" x14ac:dyDescent="0.2">
      <c r="A2066" s="15">
        <v>30</v>
      </c>
      <c r="B2066" s="15" t="s">
        <v>329</v>
      </c>
      <c r="C2066" s="15">
        <v>5008</v>
      </c>
      <c r="D2066" s="15">
        <v>501000</v>
      </c>
      <c r="E2066" s="15" t="s">
        <v>472</v>
      </c>
      <c r="F2066" s="15">
        <v>277072</v>
      </c>
      <c r="G2066" s="15" t="s">
        <v>105</v>
      </c>
      <c r="H2066" s="15">
        <v>1312.59</v>
      </c>
      <c r="I2066" s="30">
        <v>1141.3800000000001</v>
      </c>
      <c r="J2066" s="30">
        <v>201.42</v>
      </c>
      <c r="K2066" s="15">
        <v>15.35</v>
      </c>
      <c r="L2066" s="15">
        <v>3</v>
      </c>
      <c r="M2066" s="15" t="str">
        <f t="shared" si="64"/>
        <v>centros comerciales soriana</v>
      </c>
      <c r="N2066" s="15" t="str">
        <f t="shared" si="65"/>
        <v>501000CENTROS COMERCIALES SORIANA</v>
      </c>
    </row>
    <row r="2067" spans="1:14" x14ac:dyDescent="0.2">
      <c r="A2067" s="15">
        <v>30</v>
      </c>
      <c r="B2067" s="15" t="s">
        <v>329</v>
      </c>
      <c r="C2067" s="15">
        <v>5008</v>
      </c>
      <c r="D2067" s="15">
        <v>501000</v>
      </c>
      <c r="E2067" s="15" t="s">
        <v>472</v>
      </c>
      <c r="F2067" s="15">
        <v>277585</v>
      </c>
      <c r="G2067" s="15" t="s">
        <v>105</v>
      </c>
      <c r="H2067" s="15">
        <v>3320.49</v>
      </c>
      <c r="I2067" s="30">
        <v>1141.3800000000001</v>
      </c>
      <c r="J2067" s="30">
        <v>201.42</v>
      </c>
      <c r="K2067" s="15">
        <v>6.07</v>
      </c>
      <c r="L2067" s="15">
        <v>3</v>
      </c>
      <c r="M2067" s="15" t="str">
        <f t="shared" si="64"/>
        <v>centros comerciales soriana</v>
      </c>
      <c r="N2067" s="15" t="str">
        <f t="shared" si="65"/>
        <v>501000CENTROS COMERCIALES SORIANA</v>
      </c>
    </row>
    <row r="2068" spans="1:14" x14ac:dyDescent="0.2">
      <c r="A2068" s="15">
        <v>30</v>
      </c>
      <c r="B2068" s="15" t="s">
        <v>329</v>
      </c>
      <c r="C2068" s="15">
        <v>5008</v>
      </c>
      <c r="D2068" s="15">
        <v>501000</v>
      </c>
      <c r="E2068" s="15" t="s">
        <v>472</v>
      </c>
      <c r="F2068" s="15">
        <v>277589</v>
      </c>
      <c r="G2068" s="15" t="s">
        <v>105</v>
      </c>
      <c r="H2068" s="15">
        <v>5441.13</v>
      </c>
      <c r="I2068" s="30">
        <v>1141.3800000000001</v>
      </c>
      <c r="J2068" s="30">
        <v>201.42</v>
      </c>
      <c r="K2068" s="15">
        <v>3.7</v>
      </c>
      <c r="L2068" s="15">
        <v>3</v>
      </c>
      <c r="M2068" s="15" t="str">
        <f t="shared" si="64"/>
        <v>centros comerciales soriana</v>
      </c>
      <c r="N2068" s="15" t="str">
        <f t="shared" si="65"/>
        <v>501000CENTROS COMERCIALES SORIANA</v>
      </c>
    </row>
    <row r="2069" spans="1:14" x14ac:dyDescent="0.2">
      <c r="A2069" s="15">
        <v>30</v>
      </c>
      <c r="B2069" s="15" t="s">
        <v>329</v>
      </c>
      <c r="C2069" s="15">
        <v>5008</v>
      </c>
      <c r="D2069" s="15">
        <v>501000</v>
      </c>
      <c r="E2069" s="15" t="s">
        <v>472</v>
      </c>
      <c r="F2069" s="15">
        <v>277590</v>
      </c>
      <c r="G2069" s="15" t="s">
        <v>105</v>
      </c>
      <c r="H2069" s="15">
        <v>11039.38</v>
      </c>
      <c r="I2069" s="30">
        <v>1141.3800000000001</v>
      </c>
      <c r="J2069" s="30">
        <v>201.42</v>
      </c>
      <c r="K2069" s="15">
        <v>1.82</v>
      </c>
      <c r="L2069" s="15">
        <v>3</v>
      </c>
      <c r="M2069" s="15" t="str">
        <f t="shared" si="64"/>
        <v>centros comerciales soriana</v>
      </c>
      <c r="N2069" s="15" t="str">
        <f t="shared" si="65"/>
        <v>501000CENTROS COMERCIALES SORIANA</v>
      </c>
    </row>
    <row r="2070" spans="1:14" x14ac:dyDescent="0.2">
      <c r="A2070" s="15">
        <v>30</v>
      </c>
      <c r="B2070" s="15" t="s">
        <v>329</v>
      </c>
      <c r="C2070" s="15">
        <v>5008</v>
      </c>
      <c r="D2070" s="15">
        <v>501000</v>
      </c>
      <c r="E2070" s="15" t="s">
        <v>472</v>
      </c>
      <c r="F2070" s="15">
        <v>277595</v>
      </c>
      <c r="G2070" s="15" t="s">
        <v>105</v>
      </c>
      <c r="H2070" s="15">
        <v>18883.16</v>
      </c>
      <c r="I2070" s="30">
        <v>1141.3800000000001</v>
      </c>
      <c r="J2070" s="30">
        <v>201.42</v>
      </c>
      <c r="K2070" s="15">
        <v>1.07</v>
      </c>
      <c r="L2070" s="15">
        <v>3</v>
      </c>
      <c r="M2070" s="15" t="str">
        <f t="shared" si="64"/>
        <v>centros comerciales soriana</v>
      </c>
      <c r="N2070" s="15" t="str">
        <f t="shared" si="65"/>
        <v>501000CENTROS COMERCIALES SORIANA</v>
      </c>
    </row>
    <row r="2071" spans="1:14" x14ac:dyDescent="0.2">
      <c r="A2071" s="15">
        <v>30</v>
      </c>
      <c r="B2071" s="15" t="s">
        <v>329</v>
      </c>
      <c r="C2071" s="15">
        <v>5008</v>
      </c>
      <c r="D2071" s="15">
        <v>501000</v>
      </c>
      <c r="E2071" s="15" t="s">
        <v>472</v>
      </c>
      <c r="F2071" s="15">
        <v>277600</v>
      </c>
      <c r="G2071" s="15" t="s">
        <v>105</v>
      </c>
      <c r="H2071" s="15">
        <v>12316.85</v>
      </c>
      <c r="I2071" s="30">
        <v>1141.3800000000001</v>
      </c>
      <c r="J2071" s="30">
        <v>201.42</v>
      </c>
      <c r="K2071" s="15">
        <v>1.64</v>
      </c>
      <c r="L2071" s="15">
        <v>3</v>
      </c>
      <c r="M2071" s="15" t="str">
        <f t="shared" si="64"/>
        <v>centros comerciales soriana</v>
      </c>
      <c r="N2071" s="15" t="str">
        <f t="shared" si="65"/>
        <v>501000CENTROS COMERCIALES SORIANA</v>
      </c>
    </row>
    <row r="2072" spans="1:14" x14ac:dyDescent="0.2">
      <c r="A2072" s="15">
        <v>30</v>
      </c>
      <c r="B2072" s="15" t="s">
        <v>329</v>
      </c>
      <c r="C2072" s="15">
        <v>5008</v>
      </c>
      <c r="D2072" s="15">
        <v>501000</v>
      </c>
      <c r="E2072" s="15" t="s">
        <v>472</v>
      </c>
      <c r="F2072" s="15">
        <v>277606</v>
      </c>
      <c r="G2072" s="15" t="s">
        <v>105</v>
      </c>
      <c r="H2072" s="15">
        <v>16561.45</v>
      </c>
      <c r="I2072" s="30">
        <v>1141.3800000000001</v>
      </c>
      <c r="J2072" s="30">
        <v>201.42</v>
      </c>
      <c r="K2072" s="15">
        <v>1.22</v>
      </c>
      <c r="L2072" s="15">
        <v>3</v>
      </c>
      <c r="M2072" s="15" t="str">
        <f t="shared" si="64"/>
        <v>centros comerciales soriana</v>
      </c>
      <c r="N2072" s="15" t="str">
        <f t="shared" si="65"/>
        <v>501000CENTROS COMERCIALES SORIANA</v>
      </c>
    </row>
    <row r="2073" spans="1:14" x14ac:dyDescent="0.2">
      <c r="A2073" s="15">
        <v>30</v>
      </c>
      <c r="B2073" s="15" t="s">
        <v>329</v>
      </c>
      <c r="C2073" s="15">
        <v>5008</v>
      </c>
      <c r="D2073" s="15">
        <v>501000</v>
      </c>
      <c r="E2073" s="15" t="s">
        <v>472</v>
      </c>
      <c r="F2073" s="15">
        <v>277677</v>
      </c>
      <c r="G2073" s="15" t="s">
        <v>105</v>
      </c>
      <c r="H2073" s="15">
        <v>33408.9</v>
      </c>
      <c r="I2073" s="30">
        <v>1141.3800000000001</v>
      </c>
      <c r="J2073" s="30">
        <v>201.42</v>
      </c>
      <c r="K2073" s="15">
        <v>0.6</v>
      </c>
      <c r="L2073" s="15">
        <v>3</v>
      </c>
      <c r="M2073" s="15" t="str">
        <f t="shared" si="64"/>
        <v>centros comerciales soriana</v>
      </c>
      <c r="N2073" s="15" t="str">
        <f t="shared" si="65"/>
        <v>501000CENTROS COMERCIALES SORIANA</v>
      </c>
    </row>
    <row r="2074" spans="1:14" x14ac:dyDescent="0.2">
      <c r="A2074" s="15">
        <v>30</v>
      </c>
      <c r="B2074" s="15" t="s">
        <v>329</v>
      </c>
      <c r="C2074" s="15">
        <v>5008</v>
      </c>
      <c r="D2074" s="15">
        <v>501000</v>
      </c>
      <c r="E2074" s="15" t="s">
        <v>472</v>
      </c>
      <c r="F2074" s="15">
        <v>277895</v>
      </c>
      <c r="G2074" s="15" t="s">
        <v>105</v>
      </c>
      <c r="H2074" s="15">
        <v>13102.76</v>
      </c>
      <c r="I2074" s="30">
        <v>1141.3800000000001</v>
      </c>
      <c r="J2074" s="30">
        <v>201.42</v>
      </c>
      <c r="K2074" s="15">
        <v>1.54</v>
      </c>
      <c r="L2074" s="15">
        <v>3</v>
      </c>
      <c r="M2074" s="15" t="str">
        <f t="shared" si="64"/>
        <v>centros comerciales soriana</v>
      </c>
      <c r="N2074" s="15" t="str">
        <f t="shared" si="65"/>
        <v>501000CENTROS COMERCIALES SORIANA</v>
      </c>
    </row>
    <row r="2075" spans="1:14" x14ac:dyDescent="0.2">
      <c r="A2075" s="15">
        <v>30</v>
      </c>
      <c r="B2075" s="15" t="s">
        <v>329</v>
      </c>
      <c r="C2075" s="15">
        <v>5008</v>
      </c>
      <c r="D2075" s="15">
        <v>500000</v>
      </c>
      <c r="E2075" s="15" t="s">
        <v>467</v>
      </c>
      <c r="F2075" s="15">
        <v>276215</v>
      </c>
      <c r="G2075" s="15" t="s">
        <v>332</v>
      </c>
      <c r="H2075" s="15">
        <v>62573.02</v>
      </c>
      <c r="I2075" s="30">
        <v>1141.75</v>
      </c>
      <c r="J2075" s="30">
        <v>201.48</v>
      </c>
      <c r="K2075" s="15">
        <v>0.32</v>
      </c>
      <c r="L2075" s="15">
        <v>6</v>
      </c>
      <c r="M2075" s="15" t="str">
        <f t="shared" si="64"/>
        <v>tiendas chedraui s.a. de c.v.</v>
      </c>
      <c r="N2075" s="15" t="str">
        <f t="shared" si="65"/>
        <v>500000TIENDAS CHEDRAUI S.A. DE C.V.</v>
      </c>
    </row>
    <row r="2076" spans="1:14" x14ac:dyDescent="0.2">
      <c r="A2076" s="15">
        <v>30</v>
      </c>
      <c r="B2076" s="15" t="s">
        <v>329</v>
      </c>
      <c r="C2076" s="15">
        <v>5008</v>
      </c>
      <c r="D2076" s="15">
        <v>390047</v>
      </c>
      <c r="E2076" s="15" t="s">
        <v>429</v>
      </c>
      <c r="F2076" s="15">
        <v>274892</v>
      </c>
      <c r="G2076" s="15" t="s">
        <v>333</v>
      </c>
      <c r="H2076" s="15">
        <v>14986.62</v>
      </c>
      <c r="I2076" s="30">
        <v>1167.49</v>
      </c>
      <c r="J2076" s="30">
        <v>248.5</v>
      </c>
      <c r="K2076" s="15">
        <v>1.66</v>
      </c>
      <c r="L2076" s="15">
        <v>5</v>
      </c>
      <c r="M2076" s="15" t="str">
        <f t="shared" si="64"/>
        <v>comexa suc la viga</v>
      </c>
      <c r="N2076" s="15" t="str">
        <f t="shared" si="65"/>
        <v>390047COMEXA SUC LA VIGA</v>
      </c>
    </row>
    <row r="2077" spans="1:14" x14ac:dyDescent="0.2">
      <c r="A2077" s="15">
        <v>30</v>
      </c>
      <c r="B2077" s="15" t="s">
        <v>329</v>
      </c>
      <c r="C2077" s="15">
        <v>5008</v>
      </c>
      <c r="D2077" s="15">
        <v>7004</v>
      </c>
      <c r="E2077" s="15" t="s">
        <v>337</v>
      </c>
      <c r="F2077" s="15">
        <v>277520</v>
      </c>
      <c r="G2077" s="15" t="s">
        <v>331</v>
      </c>
      <c r="H2077" s="15">
        <v>11399.46</v>
      </c>
      <c r="I2077" s="30">
        <v>1167.7</v>
      </c>
      <c r="J2077" s="30">
        <v>129.74</v>
      </c>
      <c r="K2077" s="15">
        <v>1.1399999999999999</v>
      </c>
      <c r="L2077" s="15">
        <v>6</v>
      </c>
      <c r="M2077" s="15" t="str">
        <f t="shared" si="64"/>
        <v>viveres y licores s.a. de c.v.</v>
      </c>
      <c r="N2077" s="15" t="str">
        <f t="shared" si="65"/>
        <v>7004VIVERES Y LICORES S.A. DE C.V.</v>
      </c>
    </row>
    <row r="2078" spans="1:14" x14ac:dyDescent="0.2">
      <c r="A2078" s="15">
        <v>30</v>
      </c>
      <c r="B2078" s="15" t="s">
        <v>329</v>
      </c>
      <c r="C2078" s="15">
        <v>5008</v>
      </c>
      <c r="D2078" s="15">
        <v>28126</v>
      </c>
      <c r="E2078" s="15" t="s">
        <v>386</v>
      </c>
      <c r="F2078" s="15">
        <v>275574</v>
      </c>
      <c r="G2078" s="15" t="s">
        <v>332</v>
      </c>
      <c r="H2078" s="15">
        <v>1342.86</v>
      </c>
      <c r="I2078" s="30">
        <v>1167.7</v>
      </c>
      <c r="J2078" s="30">
        <v>129.74</v>
      </c>
      <c r="K2078" s="15">
        <v>9.66</v>
      </c>
      <c r="L2078" s="15">
        <v>6</v>
      </c>
      <c r="M2078" s="15" t="str">
        <f t="shared" si="64"/>
        <v>dilop distribuciones s.a. de</v>
      </c>
      <c r="N2078" s="15" t="str">
        <f t="shared" si="65"/>
        <v>28126DILOP DISTRIBUCIONES S.A. DE</v>
      </c>
    </row>
    <row r="2079" spans="1:14" x14ac:dyDescent="0.2">
      <c r="A2079" s="15">
        <v>30</v>
      </c>
      <c r="B2079" s="15" t="s">
        <v>329</v>
      </c>
      <c r="C2079" s="15">
        <v>5008</v>
      </c>
      <c r="D2079" s="15">
        <v>35600</v>
      </c>
      <c r="E2079" s="15" t="s">
        <v>404</v>
      </c>
      <c r="F2079" s="15">
        <v>276240</v>
      </c>
      <c r="G2079" s="15" t="s">
        <v>332</v>
      </c>
      <c r="H2079" s="15">
        <v>47200.88</v>
      </c>
      <c r="I2079" s="30">
        <v>1167.7</v>
      </c>
      <c r="J2079" s="30">
        <v>129.74</v>
      </c>
      <c r="K2079" s="15">
        <v>0.27</v>
      </c>
      <c r="L2079" s="15">
        <v>6</v>
      </c>
      <c r="M2079" s="15" t="str">
        <f t="shared" si="64"/>
        <v>abarrotera del duero s.a. de</v>
      </c>
      <c r="N2079" s="15" t="str">
        <f t="shared" si="65"/>
        <v>35600ABARROTERA DEL DUERO S.A. DE</v>
      </c>
    </row>
    <row r="2080" spans="1:14" x14ac:dyDescent="0.2">
      <c r="A2080" s="15">
        <v>30</v>
      </c>
      <c r="B2080" s="15" t="s">
        <v>329</v>
      </c>
      <c r="C2080" s="15">
        <v>5008</v>
      </c>
      <c r="D2080" s="15">
        <v>501000</v>
      </c>
      <c r="E2080" s="15" t="s">
        <v>472</v>
      </c>
      <c r="F2080" s="15">
        <v>276375</v>
      </c>
      <c r="G2080" s="15" t="s">
        <v>107</v>
      </c>
      <c r="H2080" s="15">
        <v>27083.05</v>
      </c>
      <c r="I2080" s="30">
        <v>1191.3599999999999</v>
      </c>
      <c r="J2080" s="30">
        <v>210.24</v>
      </c>
      <c r="K2080" s="15">
        <v>0.78</v>
      </c>
      <c r="L2080" s="15">
        <v>4</v>
      </c>
      <c r="M2080" s="15" t="str">
        <f t="shared" si="64"/>
        <v>centros comerciales soriana</v>
      </c>
      <c r="N2080" s="15" t="str">
        <f t="shared" si="65"/>
        <v>501000CENTROS COMERCIALES SORIANA</v>
      </c>
    </row>
    <row r="2081" spans="1:14" x14ac:dyDescent="0.2">
      <c r="A2081" s="15">
        <v>30</v>
      </c>
      <c r="B2081" s="15" t="s">
        <v>329</v>
      </c>
      <c r="C2081" s="15">
        <v>5008</v>
      </c>
      <c r="D2081" s="15">
        <v>9130</v>
      </c>
      <c r="E2081" s="15" t="s">
        <v>350</v>
      </c>
      <c r="F2081" s="15">
        <v>276432</v>
      </c>
      <c r="G2081" s="15" t="s">
        <v>339</v>
      </c>
      <c r="H2081" s="15">
        <v>43738.82</v>
      </c>
      <c r="I2081" s="30">
        <v>1202.58</v>
      </c>
      <c r="J2081" s="30">
        <v>133.62</v>
      </c>
      <c r="K2081" s="15">
        <v>0.31</v>
      </c>
      <c r="L2081" s="15">
        <v>5</v>
      </c>
      <c r="M2081" s="15" t="str">
        <f t="shared" si="64"/>
        <v>comercializadora z mexico s.a.</v>
      </c>
      <c r="N2081" s="15" t="str">
        <f t="shared" si="65"/>
        <v>9130COMERCIALIZADORA Z MEXICO S.A.</v>
      </c>
    </row>
    <row r="2082" spans="1:14" x14ac:dyDescent="0.2">
      <c r="A2082" s="15">
        <v>30</v>
      </c>
      <c r="B2082" s="15" t="s">
        <v>329</v>
      </c>
      <c r="C2082" s="15">
        <v>5008</v>
      </c>
      <c r="D2082" s="15">
        <v>9146</v>
      </c>
      <c r="E2082" s="15" t="s">
        <v>351</v>
      </c>
      <c r="F2082" s="15">
        <v>276552</v>
      </c>
      <c r="G2082" s="15" t="s">
        <v>333</v>
      </c>
      <c r="H2082" s="15">
        <v>8737.68</v>
      </c>
      <c r="I2082" s="30">
        <v>1202.58</v>
      </c>
      <c r="J2082" s="30">
        <v>133.62</v>
      </c>
      <c r="K2082" s="15">
        <v>1.53</v>
      </c>
      <c r="L2082" s="15">
        <v>5</v>
      </c>
      <c r="M2082" s="15" t="str">
        <f t="shared" si="64"/>
        <v>comercializadora z cuernavaca</v>
      </c>
      <c r="N2082" s="15" t="str">
        <f t="shared" si="65"/>
        <v>9146COMERCIALIZADORA Z CUERNAVACA</v>
      </c>
    </row>
    <row r="2083" spans="1:14" x14ac:dyDescent="0.2">
      <c r="A2083" s="15">
        <v>30</v>
      </c>
      <c r="B2083" s="15" t="s">
        <v>329</v>
      </c>
      <c r="C2083" s="15">
        <v>5008</v>
      </c>
      <c r="D2083" s="15">
        <v>34124</v>
      </c>
      <c r="E2083" s="15" t="s">
        <v>398</v>
      </c>
      <c r="F2083" s="15">
        <v>276681</v>
      </c>
      <c r="G2083" s="15" t="s">
        <v>339</v>
      </c>
      <c r="H2083" s="15">
        <v>35769.46</v>
      </c>
      <c r="I2083" s="30">
        <v>1202.58</v>
      </c>
      <c r="J2083" s="30">
        <v>133.62</v>
      </c>
      <c r="K2083" s="15">
        <v>0.37</v>
      </c>
      <c r="L2083" s="15">
        <v>5</v>
      </c>
      <c r="M2083" s="15" t="str">
        <f t="shared" si="64"/>
        <v>organizacion sahuayo sa de cv</v>
      </c>
      <c r="N2083" s="15" t="str">
        <f t="shared" si="65"/>
        <v>34124ORGANIZACION SAHUAYO SA DE CV</v>
      </c>
    </row>
    <row r="2084" spans="1:14" x14ac:dyDescent="0.2">
      <c r="A2084" s="15">
        <v>30</v>
      </c>
      <c r="B2084" s="15" t="s">
        <v>329</v>
      </c>
      <c r="C2084" s="15">
        <v>5008</v>
      </c>
      <c r="D2084" s="15">
        <v>389000</v>
      </c>
      <c r="E2084" s="15" t="s">
        <v>413</v>
      </c>
      <c r="F2084" s="15">
        <v>273887</v>
      </c>
      <c r="G2084" s="15" t="s">
        <v>123</v>
      </c>
      <c r="H2084" s="15">
        <v>5955.11</v>
      </c>
      <c r="I2084" s="30">
        <v>1211.76</v>
      </c>
      <c r="J2084" s="30">
        <v>213.84</v>
      </c>
      <c r="K2084" s="15">
        <v>3.59</v>
      </c>
      <c r="L2084" s="15">
        <v>6</v>
      </c>
      <c r="M2084" s="15" t="str">
        <f t="shared" si="64"/>
        <v>carrefour de mexico s.a. de</v>
      </c>
      <c r="N2084" s="15" t="str">
        <f t="shared" si="65"/>
        <v>389000CARREFOUR DE MEXICO S.A. DE</v>
      </c>
    </row>
    <row r="2085" spans="1:14" x14ac:dyDescent="0.2">
      <c r="A2085" s="15">
        <v>30</v>
      </c>
      <c r="B2085" s="15" t="s">
        <v>329</v>
      </c>
      <c r="C2085" s="15">
        <v>5008</v>
      </c>
      <c r="D2085" s="15">
        <v>389000</v>
      </c>
      <c r="E2085" s="15" t="s">
        <v>413</v>
      </c>
      <c r="F2085" s="15">
        <v>274545</v>
      </c>
      <c r="G2085" s="15" t="s">
        <v>123</v>
      </c>
      <c r="H2085" s="15">
        <v>4933.1899999999996</v>
      </c>
      <c r="I2085" s="30">
        <v>1211.76</v>
      </c>
      <c r="J2085" s="30">
        <v>213.84</v>
      </c>
      <c r="K2085" s="15">
        <v>4.33</v>
      </c>
      <c r="L2085" s="15">
        <v>6</v>
      </c>
      <c r="M2085" s="15" t="str">
        <f t="shared" si="64"/>
        <v>carrefour de mexico s.a. de</v>
      </c>
      <c r="N2085" s="15" t="str">
        <f t="shared" si="65"/>
        <v>389000CARREFOUR DE MEXICO S.A. DE</v>
      </c>
    </row>
    <row r="2086" spans="1:14" x14ac:dyDescent="0.2">
      <c r="A2086" s="15">
        <v>30</v>
      </c>
      <c r="B2086" s="15" t="s">
        <v>329</v>
      </c>
      <c r="C2086" s="15">
        <v>5008</v>
      </c>
      <c r="D2086" s="15">
        <v>500000</v>
      </c>
      <c r="E2086" s="15" t="s">
        <v>467</v>
      </c>
      <c r="F2086" s="15">
        <v>274016</v>
      </c>
      <c r="G2086" s="15" t="s">
        <v>331</v>
      </c>
      <c r="H2086" s="15">
        <v>40766.129999999997</v>
      </c>
      <c r="I2086" s="30">
        <v>1231.51</v>
      </c>
      <c r="J2086" s="30">
        <v>217.32</v>
      </c>
      <c r="K2086" s="15">
        <v>0.53</v>
      </c>
      <c r="L2086" s="15">
        <v>7</v>
      </c>
      <c r="M2086" s="15" t="str">
        <f t="shared" si="64"/>
        <v>tiendas chedraui s.a. de c.v.</v>
      </c>
      <c r="N2086" s="15" t="str">
        <f t="shared" si="65"/>
        <v>500000TIENDAS CHEDRAUI S.A. DE C.V.</v>
      </c>
    </row>
    <row r="2087" spans="1:14" x14ac:dyDescent="0.2">
      <c r="A2087" s="15">
        <v>30</v>
      </c>
      <c r="B2087" s="15" t="s">
        <v>329</v>
      </c>
      <c r="C2087" s="15">
        <v>5008</v>
      </c>
      <c r="D2087" s="15">
        <v>500000</v>
      </c>
      <c r="E2087" s="15" t="s">
        <v>467</v>
      </c>
      <c r="F2087" s="15">
        <v>274018</v>
      </c>
      <c r="G2087" s="15" t="s">
        <v>331</v>
      </c>
      <c r="H2087" s="15">
        <v>19227.22</v>
      </c>
      <c r="I2087" s="30">
        <v>1231.51</v>
      </c>
      <c r="J2087" s="30">
        <v>217.32</v>
      </c>
      <c r="K2087" s="15">
        <v>1.1299999999999999</v>
      </c>
      <c r="L2087" s="15">
        <v>7</v>
      </c>
      <c r="M2087" s="15" t="str">
        <f t="shared" si="64"/>
        <v>tiendas chedraui s.a. de c.v.</v>
      </c>
      <c r="N2087" s="15" t="str">
        <f t="shared" si="65"/>
        <v>500000TIENDAS CHEDRAUI S.A. DE C.V.</v>
      </c>
    </row>
    <row r="2088" spans="1:14" x14ac:dyDescent="0.2">
      <c r="A2088" s="15">
        <v>30</v>
      </c>
      <c r="B2088" s="15" t="s">
        <v>329</v>
      </c>
      <c r="C2088" s="15">
        <v>5008</v>
      </c>
      <c r="D2088" s="15">
        <v>9060</v>
      </c>
      <c r="E2088" s="15" t="s">
        <v>345</v>
      </c>
      <c r="F2088" s="15">
        <v>274609</v>
      </c>
      <c r="G2088" s="15" t="s">
        <v>123</v>
      </c>
      <c r="H2088" s="15">
        <v>177701.29</v>
      </c>
      <c r="I2088" s="30">
        <v>1239.3</v>
      </c>
      <c r="J2088" s="30">
        <v>380.7</v>
      </c>
      <c r="K2088" s="15">
        <v>0.21</v>
      </c>
      <c r="L2088" s="15">
        <v>6</v>
      </c>
      <c r="M2088" s="15" t="str">
        <f t="shared" si="64"/>
        <v>promotora don miguel s.a. de</v>
      </c>
      <c r="N2088" s="15" t="str">
        <f t="shared" si="65"/>
        <v>9060PROMOTORA DON MIGUEL S.A. DE</v>
      </c>
    </row>
    <row r="2089" spans="1:14" x14ac:dyDescent="0.2">
      <c r="A2089" s="15">
        <v>30</v>
      </c>
      <c r="B2089" s="15" t="s">
        <v>329</v>
      </c>
      <c r="C2089" s="15">
        <v>5008</v>
      </c>
      <c r="D2089" s="15">
        <v>390000</v>
      </c>
      <c r="E2089" s="15" t="s">
        <v>414</v>
      </c>
      <c r="F2089" s="15">
        <v>275515</v>
      </c>
      <c r="G2089" s="15" t="s">
        <v>331</v>
      </c>
      <c r="H2089" s="15">
        <v>3609.75</v>
      </c>
      <c r="I2089" s="30">
        <v>1258.52</v>
      </c>
      <c r="J2089" s="30">
        <v>222.09</v>
      </c>
      <c r="K2089" s="15">
        <v>6.15</v>
      </c>
      <c r="L2089" s="15">
        <v>6</v>
      </c>
      <c r="M2089" s="15" t="str">
        <f t="shared" si="64"/>
        <v>comercial mexicana s.a.de c.v.</v>
      </c>
      <c r="N2089" s="15" t="str">
        <f t="shared" si="65"/>
        <v>390000COMERCIAL MEXICANA S.A.DE C.V.</v>
      </c>
    </row>
    <row r="2090" spans="1:14" x14ac:dyDescent="0.2">
      <c r="A2090" s="15">
        <v>30</v>
      </c>
      <c r="B2090" s="15" t="s">
        <v>329</v>
      </c>
      <c r="C2090" s="15">
        <v>5008</v>
      </c>
      <c r="D2090" s="15">
        <v>20003</v>
      </c>
      <c r="E2090" s="15" t="s">
        <v>337</v>
      </c>
      <c r="F2090" s="15">
        <v>276613</v>
      </c>
      <c r="G2090" s="15" t="s">
        <v>127</v>
      </c>
      <c r="H2090" s="15">
        <v>20141.349999999999</v>
      </c>
      <c r="I2090" s="30">
        <v>1261.33</v>
      </c>
      <c r="J2090" s="30">
        <v>140.15</v>
      </c>
      <c r="K2090" s="15">
        <v>0.7</v>
      </c>
      <c r="L2090" s="15">
        <v>6</v>
      </c>
      <c r="M2090" s="15" t="str">
        <f t="shared" si="64"/>
        <v>viveres y licores s.a. de c.v.</v>
      </c>
      <c r="N2090" s="15" t="str">
        <f t="shared" si="65"/>
        <v>20003VIVERES Y LICORES S.A. DE C.V.</v>
      </c>
    </row>
    <row r="2091" spans="1:14" x14ac:dyDescent="0.2">
      <c r="A2091" s="15">
        <v>30</v>
      </c>
      <c r="B2091" s="15" t="s">
        <v>329</v>
      </c>
      <c r="C2091" s="15">
        <v>5008</v>
      </c>
      <c r="D2091" s="15">
        <v>389000</v>
      </c>
      <c r="E2091" s="15" t="s">
        <v>413</v>
      </c>
      <c r="F2091" s="15">
        <v>273823</v>
      </c>
      <c r="G2091" s="15" t="s">
        <v>119</v>
      </c>
      <c r="H2091" s="15">
        <v>11817.08</v>
      </c>
      <c r="I2091" s="30">
        <v>1292.54</v>
      </c>
      <c r="J2091" s="30">
        <v>228.1</v>
      </c>
      <c r="K2091" s="15">
        <v>1.93</v>
      </c>
      <c r="L2091" s="15">
        <v>3</v>
      </c>
      <c r="M2091" s="15" t="str">
        <f t="shared" si="64"/>
        <v>carrefour de mexico s.a. de</v>
      </c>
      <c r="N2091" s="15" t="str">
        <f t="shared" si="65"/>
        <v>389000CARREFOUR DE MEXICO S.A. DE</v>
      </c>
    </row>
    <row r="2092" spans="1:14" x14ac:dyDescent="0.2">
      <c r="A2092" s="15">
        <v>30</v>
      </c>
      <c r="B2092" s="15" t="s">
        <v>329</v>
      </c>
      <c r="C2092" s="15">
        <v>5008</v>
      </c>
      <c r="D2092" s="15">
        <v>389000</v>
      </c>
      <c r="E2092" s="15" t="s">
        <v>413</v>
      </c>
      <c r="F2092" s="15">
        <v>273824</v>
      </c>
      <c r="G2092" s="15" t="s">
        <v>119</v>
      </c>
      <c r="H2092" s="15">
        <v>11817.08</v>
      </c>
      <c r="I2092" s="30">
        <v>1292.54</v>
      </c>
      <c r="J2092" s="30">
        <v>228.1</v>
      </c>
      <c r="K2092" s="15">
        <v>1.93</v>
      </c>
      <c r="L2092" s="15">
        <v>3</v>
      </c>
      <c r="M2092" s="15" t="str">
        <f t="shared" si="64"/>
        <v>carrefour de mexico s.a. de</v>
      </c>
      <c r="N2092" s="15" t="str">
        <f t="shared" si="65"/>
        <v>389000CARREFOUR DE MEXICO S.A. DE</v>
      </c>
    </row>
    <row r="2093" spans="1:14" x14ac:dyDescent="0.2">
      <c r="A2093" s="15">
        <v>30</v>
      </c>
      <c r="B2093" s="15" t="s">
        <v>329</v>
      </c>
      <c r="C2093" s="15">
        <v>5008</v>
      </c>
      <c r="D2093" s="15">
        <v>389000</v>
      </c>
      <c r="E2093" s="15" t="s">
        <v>413</v>
      </c>
      <c r="F2093" s="15">
        <v>273837</v>
      </c>
      <c r="G2093" s="15" t="s">
        <v>119</v>
      </c>
      <c r="H2093" s="15">
        <v>11817.08</v>
      </c>
      <c r="I2093" s="30">
        <v>1292.54</v>
      </c>
      <c r="J2093" s="30">
        <v>228.1</v>
      </c>
      <c r="K2093" s="15">
        <v>1.93</v>
      </c>
      <c r="L2093" s="15">
        <v>3</v>
      </c>
      <c r="M2093" s="15" t="str">
        <f t="shared" si="64"/>
        <v>carrefour de mexico s.a. de</v>
      </c>
      <c r="N2093" s="15" t="str">
        <f t="shared" si="65"/>
        <v>389000CARREFOUR DE MEXICO S.A. DE</v>
      </c>
    </row>
    <row r="2094" spans="1:14" x14ac:dyDescent="0.2">
      <c r="A2094" s="15">
        <v>30</v>
      </c>
      <c r="B2094" s="15" t="s">
        <v>329</v>
      </c>
      <c r="C2094" s="15">
        <v>5008</v>
      </c>
      <c r="D2094" s="15">
        <v>389000</v>
      </c>
      <c r="E2094" s="15" t="s">
        <v>413</v>
      </c>
      <c r="F2094" s="15">
        <v>273887</v>
      </c>
      <c r="G2094" s="15" t="s">
        <v>117</v>
      </c>
      <c r="H2094" s="15">
        <v>5955.11</v>
      </c>
      <c r="I2094" s="30">
        <v>1292.54</v>
      </c>
      <c r="J2094" s="30">
        <v>228.1</v>
      </c>
      <c r="K2094" s="15">
        <v>3.83</v>
      </c>
      <c r="L2094" s="15">
        <v>3</v>
      </c>
      <c r="M2094" s="15" t="str">
        <f t="shared" si="64"/>
        <v>carrefour de mexico s.a. de</v>
      </c>
      <c r="N2094" s="15" t="str">
        <f t="shared" si="65"/>
        <v>389000CARREFOUR DE MEXICO S.A. DE</v>
      </c>
    </row>
    <row r="2095" spans="1:14" x14ac:dyDescent="0.2">
      <c r="A2095" s="15">
        <v>30</v>
      </c>
      <c r="B2095" s="15" t="s">
        <v>329</v>
      </c>
      <c r="C2095" s="15">
        <v>5008</v>
      </c>
      <c r="D2095" s="15">
        <v>389000</v>
      </c>
      <c r="E2095" s="15" t="s">
        <v>413</v>
      </c>
      <c r="F2095" s="15">
        <v>273888</v>
      </c>
      <c r="G2095" s="15" t="s">
        <v>119</v>
      </c>
      <c r="H2095" s="15">
        <v>9011.4599999999991</v>
      </c>
      <c r="I2095" s="30">
        <v>1292.54</v>
      </c>
      <c r="J2095" s="30">
        <v>228.1</v>
      </c>
      <c r="K2095" s="15">
        <v>2.5299999999999998</v>
      </c>
      <c r="L2095" s="15">
        <v>3</v>
      </c>
      <c r="M2095" s="15" t="str">
        <f t="shared" si="64"/>
        <v>carrefour de mexico s.a. de</v>
      </c>
      <c r="N2095" s="15" t="str">
        <f t="shared" si="65"/>
        <v>389000CARREFOUR DE MEXICO S.A. DE</v>
      </c>
    </row>
    <row r="2096" spans="1:14" x14ac:dyDescent="0.2">
      <c r="A2096" s="15">
        <v>30</v>
      </c>
      <c r="B2096" s="15" t="s">
        <v>329</v>
      </c>
      <c r="C2096" s="15">
        <v>5008</v>
      </c>
      <c r="D2096" s="15">
        <v>389000</v>
      </c>
      <c r="E2096" s="15" t="s">
        <v>413</v>
      </c>
      <c r="F2096" s="15">
        <v>273889</v>
      </c>
      <c r="G2096" s="15" t="s">
        <v>117</v>
      </c>
      <c r="H2096" s="15">
        <v>5435.9</v>
      </c>
      <c r="I2096" s="30">
        <v>1292.54</v>
      </c>
      <c r="J2096" s="30">
        <v>228.1</v>
      </c>
      <c r="K2096" s="15">
        <v>4.2</v>
      </c>
      <c r="L2096" s="15">
        <v>3</v>
      </c>
      <c r="M2096" s="15" t="str">
        <f t="shared" si="64"/>
        <v>carrefour de mexico s.a. de</v>
      </c>
      <c r="N2096" s="15" t="str">
        <f t="shared" si="65"/>
        <v>389000CARREFOUR DE MEXICO S.A. DE</v>
      </c>
    </row>
    <row r="2097" spans="1:14" x14ac:dyDescent="0.2">
      <c r="A2097" s="15">
        <v>30</v>
      </c>
      <c r="B2097" s="15" t="s">
        <v>329</v>
      </c>
      <c r="C2097" s="15">
        <v>5008</v>
      </c>
      <c r="D2097" s="15">
        <v>389000</v>
      </c>
      <c r="E2097" s="15" t="s">
        <v>413</v>
      </c>
      <c r="F2097" s="15">
        <v>274041</v>
      </c>
      <c r="G2097" s="15" t="s">
        <v>119</v>
      </c>
      <c r="H2097" s="15">
        <v>11817.08</v>
      </c>
      <c r="I2097" s="30">
        <v>1292.54</v>
      </c>
      <c r="J2097" s="30">
        <v>228.1</v>
      </c>
      <c r="K2097" s="15">
        <v>1.93</v>
      </c>
      <c r="L2097" s="15">
        <v>3</v>
      </c>
      <c r="M2097" s="15" t="str">
        <f t="shared" si="64"/>
        <v>carrefour de mexico s.a. de</v>
      </c>
      <c r="N2097" s="15" t="str">
        <f t="shared" si="65"/>
        <v>389000CARREFOUR DE MEXICO S.A. DE</v>
      </c>
    </row>
    <row r="2098" spans="1:14" x14ac:dyDescent="0.2">
      <c r="A2098" s="15">
        <v>30</v>
      </c>
      <c r="B2098" s="15" t="s">
        <v>329</v>
      </c>
      <c r="C2098" s="15">
        <v>5008</v>
      </c>
      <c r="D2098" s="15">
        <v>389000</v>
      </c>
      <c r="E2098" s="15" t="s">
        <v>413</v>
      </c>
      <c r="F2098" s="15">
        <v>274545</v>
      </c>
      <c r="G2098" s="15" t="s">
        <v>117</v>
      </c>
      <c r="H2098" s="15">
        <v>4933.1899999999996</v>
      </c>
      <c r="I2098" s="30">
        <v>1292.54</v>
      </c>
      <c r="J2098" s="30">
        <v>228.1</v>
      </c>
      <c r="K2098" s="15">
        <v>4.62</v>
      </c>
      <c r="L2098" s="15">
        <v>3</v>
      </c>
      <c r="M2098" s="15" t="str">
        <f t="shared" si="64"/>
        <v>carrefour de mexico s.a. de</v>
      </c>
      <c r="N2098" s="15" t="str">
        <f t="shared" si="65"/>
        <v>389000CARREFOUR DE MEXICO S.A. DE</v>
      </c>
    </row>
    <row r="2099" spans="1:14" x14ac:dyDescent="0.2">
      <c r="A2099" s="15">
        <v>30</v>
      </c>
      <c r="B2099" s="15" t="s">
        <v>329</v>
      </c>
      <c r="C2099" s="15">
        <v>5008</v>
      </c>
      <c r="D2099" s="15">
        <v>389000</v>
      </c>
      <c r="E2099" s="15" t="s">
        <v>413</v>
      </c>
      <c r="F2099" s="15">
        <v>274546</v>
      </c>
      <c r="G2099" s="15" t="s">
        <v>119</v>
      </c>
      <c r="H2099" s="15">
        <v>9011.4599999999991</v>
      </c>
      <c r="I2099" s="30">
        <v>1292.54</v>
      </c>
      <c r="J2099" s="30">
        <v>228.1</v>
      </c>
      <c r="K2099" s="15">
        <v>2.5299999999999998</v>
      </c>
      <c r="L2099" s="15">
        <v>3</v>
      </c>
      <c r="M2099" s="15" t="str">
        <f t="shared" si="64"/>
        <v>carrefour de mexico s.a. de</v>
      </c>
      <c r="N2099" s="15" t="str">
        <f t="shared" si="65"/>
        <v>389000CARREFOUR DE MEXICO S.A. DE</v>
      </c>
    </row>
    <row r="2100" spans="1:14" x14ac:dyDescent="0.2">
      <c r="A2100" s="15">
        <v>30</v>
      </c>
      <c r="B2100" s="15" t="s">
        <v>329</v>
      </c>
      <c r="C2100" s="15">
        <v>5008</v>
      </c>
      <c r="D2100" s="15">
        <v>390000</v>
      </c>
      <c r="E2100" s="15" t="s">
        <v>414</v>
      </c>
      <c r="F2100" s="15">
        <v>277465</v>
      </c>
      <c r="G2100" s="15" t="s">
        <v>339</v>
      </c>
      <c r="H2100" s="15">
        <v>81844.61</v>
      </c>
      <c r="I2100" s="30">
        <v>1296.1099999999999</v>
      </c>
      <c r="J2100" s="30">
        <v>228.73</v>
      </c>
      <c r="K2100" s="15">
        <v>0.28000000000000003</v>
      </c>
      <c r="L2100" s="15">
        <v>5</v>
      </c>
      <c r="M2100" s="15" t="str">
        <f t="shared" si="64"/>
        <v>comercial mexicana s.a.de c.v.</v>
      </c>
      <c r="N2100" s="15" t="str">
        <f t="shared" si="65"/>
        <v>390000COMERCIAL MEXICANA S.A.DE C.V.</v>
      </c>
    </row>
    <row r="2101" spans="1:14" x14ac:dyDescent="0.2">
      <c r="A2101" s="15">
        <v>30</v>
      </c>
      <c r="B2101" s="15" t="s">
        <v>329</v>
      </c>
      <c r="C2101" s="15">
        <v>5008</v>
      </c>
      <c r="D2101" s="15">
        <v>390000</v>
      </c>
      <c r="E2101" s="15" t="s">
        <v>414</v>
      </c>
      <c r="F2101" s="15">
        <v>277465</v>
      </c>
      <c r="G2101" s="15" t="s">
        <v>333</v>
      </c>
      <c r="H2101" s="15">
        <v>81844.61</v>
      </c>
      <c r="I2101" s="30">
        <v>1296.1099999999999</v>
      </c>
      <c r="J2101" s="30">
        <v>228.73</v>
      </c>
      <c r="K2101" s="15">
        <v>0.28000000000000003</v>
      </c>
      <c r="L2101" s="15">
        <v>5</v>
      </c>
      <c r="M2101" s="15" t="str">
        <f t="shared" si="64"/>
        <v>comercial mexicana s.a.de c.v.</v>
      </c>
      <c r="N2101" s="15" t="str">
        <f t="shared" si="65"/>
        <v>390000COMERCIAL MEXICANA S.A.DE C.V.</v>
      </c>
    </row>
    <row r="2102" spans="1:14" x14ac:dyDescent="0.2">
      <c r="A2102" s="15">
        <v>30</v>
      </c>
      <c r="B2102" s="15" t="s">
        <v>329</v>
      </c>
      <c r="C2102" s="15">
        <v>5008</v>
      </c>
      <c r="D2102" s="15">
        <v>7004</v>
      </c>
      <c r="E2102" s="15" t="s">
        <v>337</v>
      </c>
      <c r="F2102" s="15">
        <v>277520</v>
      </c>
      <c r="G2102" s="15" t="s">
        <v>123</v>
      </c>
      <c r="H2102" s="15">
        <v>11399.46</v>
      </c>
      <c r="I2102" s="30">
        <v>1299.8900000000001</v>
      </c>
      <c r="J2102" s="30">
        <v>144.43</v>
      </c>
      <c r="K2102" s="15">
        <v>1.27</v>
      </c>
      <c r="L2102" s="15">
        <v>6</v>
      </c>
      <c r="M2102" s="15" t="str">
        <f t="shared" si="64"/>
        <v>viveres y licores s.a. de c.v.</v>
      </c>
      <c r="N2102" s="15" t="str">
        <f t="shared" si="65"/>
        <v>7004VIVERES Y LICORES S.A. DE C.V.</v>
      </c>
    </row>
    <row r="2103" spans="1:14" x14ac:dyDescent="0.2">
      <c r="A2103" s="15">
        <v>30</v>
      </c>
      <c r="B2103" s="15" t="s">
        <v>329</v>
      </c>
      <c r="C2103" s="15">
        <v>5008</v>
      </c>
      <c r="D2103" s="15">
        <v>20003</v>
      </c>
      <c r="E2103" s="15" t="s">
        <v>337</v>
      </c>
      <c r="F2103" s="15">
        <v>276613</v>
      </c>
      <c r="G2103" s="15" t="s">
        <v>123</v>
      </c>
      <c r="H2103" s="15">
        <v>20141.349999999999</v>
      </c>
      <c r="I2103" s="30">
        <v>1299.8900000000001</v>
      </c>
      <c r="J2103" s="30">
        <v>144.43</v>
      </c>
      <c r="K2103" s="15">
        <v>0.72</v>
      </c>
      <c r="L2103" s="15">
        <v>6</v>
      </c>
      <c r="M2103" s="15" t="str">
        <f t="shared" si="64"/>
        <v>viveres y licores s.a. de c.v.</v>
      </c>
      <c r="N2103" s="15" t="str">
        <f t="shared" si="65"/>
        <v>20003VIVERES Y LICORES S.A. DE C.V.</v>
      </c>
    </row>
    <row r="2104" spans="1:14" x14ac:dyDescent="0.2">
      <c r="A2104" s="15">
        <v>30</v>
      </c>
      <c r="B2104" s="15" t="s">
        <v>329</v>
      </c>
      <c r="C2104" s="15">
        <v>5008</v>
      </c>
      <c r="D2104" s="15">
        <v>28126</v>
      </c>
      <c r="E2104" s="15" t="s">
        <v>386</v>
      </c>
      <c r="F2104" s="15">
        <v>275282</v>
      </c>
      <c r="G2104" s="15" t="s">
        <v>339</v>
      </c>
      <c r="H2104" s="15">
        <v>24274.53</v>
      </c>
      <c r="I2104" s="30">
        <v>1299.8900000000001</v>
      </c>
      <c r="J2104" s="30">
        <v>144.43</v>
      </c>
      <c r="K2104" s="15">
        <v>0.59</v>
      </c>
      <c r="L2104" s="15">
        <v>6</v>
      </c>
      <c r="M2104" s="15" t="str">
        <f t="shared" si="64"/>
        <v>dilop distribuciones s.a. de</v>
      </c>
      <c r="N2104" s="15" t="str">
        <f t="shared" si="65"/>
        <v>28126DILOP DISTRIBUCIONES S.A. DE</v>
      </c>
    </row>
    <row r="2105" spans="1:14" x14ac:dyDescent="0.2">
      <c r="A2105" s="15">
        <v>30</v>
      </c>
      <c r="B2105" s="15" t="s">
        <v>329</v>
      </c>
      <c r="C2105" s="15">
        <v>5008</v>
      </c>
      <c r="D2105" s="15">
        <v>9004</v>
      </c>
      <c r="E2105" s="15" t="s">
        <v>343</v>
      </c>
      <c r="F2105" s="15">
        <v>275995</v>
      </c>
      <c r="G2105" s="15" t="s">
        <v>111</v>
      </c>
      <c r="H2105" s="15">
        <v>10809.2</v>
      </c>
      <c r="I2105" s="30">
        <v>1331.1</v>
      </c>
      <c r="J2105" s="30">
        <v>147.9</v>
      </c>
      <c r="K2105" s="15">
        <v>1.37</v>
      </c>
      <c r="L2105" s="15">
        <v>10</v>
      </c>
      <c r="M2105" s="15" t="str">
        <f t="shared" si="64"/>
        <v>los anicetos s.a. de c.v.</v>
      </c>
      <c r="N2105" s="15" t="str">
        <f t="shared" si="65"/>
        <v>9004LOS ANICETOS S.A. DE C.V.</v>
      </c>
    </row>
    <row r="2106" spans="1:14" x14ac:dyDescent="0.2">
      <c r="A2106" s="15">
        <v>30</v>
      </c>
      <c r="B2106" s="15" t="s">
        <v>329</v>
      </c>
      <c r="C2106" s="15">
        <v>5008</v>
      </c>
      <c r="D2106" s="15">
        <v>9060</v>
      </c>
      <c r="E2106" s="15" t="s">
        <v>345</v>
      </c>
      <c r="F2106" s="15">
        <v>274609</v>
      </c>
      <c r="G2106" s="15" t="s">
        <v>111</v>
      </c>
      <c r="H2106" s="15">
        <v>177701.29</v>
      </c>
      <c r="I2106" s="30">
        <v>1331.1</v>
      </c>
      <c r="J2106" s="30">
        <v>408.9</v>
      </c>
      <c r="K2106" s="15">
        <v>0.23</v>
      </c>
      <c r="L2106" s="15">
        <v>10</v>
      </c>
      <c r="M2106" s="15" t="str">
        <f t="shared" si="64"/>
        <v>promotora don miguel s.a. de</v>
      </c>
      <c r="N2106" s="15" t="str">
        <f t="shared" si="65"/>
        <v>9060PROMOTORA DON MIGUEL S.A. DE</v>
      </c>
    </row>
    <row r="2107" spans="1:14" x14ac:dyDescent="0.2">
      <c r="A2107" s="15">
        <v>30</v>
      </c>
      <c r="B2107" s="15" t="s">
        <v>329</v>
      </c>
      <c r="C2107" s="15">
        <v>5008</v>
      </c>
      <c r="D2107" s="15">
        <v>9130</v>
      </c>
      <c r="E2107" s="15" t="s">
        <v>350</v>
      </c>
      <c r="F2107" s="15">
        <v>276432</v>
      </c>
      <c r="G2107" s="15" t="s">
        <v>111</v>
      </c>
      <c r="H2107" s="15">
        <v>43738.82</v>
      </c>
      <c r="I2107" s="30">
        <v>1331.1</v>
      </c>
      <c r="J2107" s="30">
        <v>147.9</v>
      </c>
      <c r="K2107" s="15">
        <v>0.34</v>
      </c>
      <c r="L2107" s="15">
        <v>10</v>
      </c>
      <c r="M2107" s="15" t="str">
        <f t="shared" si="64"/>
        <v>comercializadora z mexico s.a.</v>
      </c>
      <c r="N2107" s="15" t="str">
        <f t="shared" si="65"/>
        <v>9130COMERCIALIZADORA Z MEXICO S.A.</v>
      </c>
    </row>
    <row r="2108" spans="1:14" x14ac:dyDescent="0.2">
      <c r="A2108" s="15">
        <v>30</v>
      </c>
      <c r="B2108" s="15" t="s">
        <v>329</v>
      </c>
      <c r="C2108" s="15">
        <v>5008</v>
      </c>
      <c r="D2108" s="15">
        <v>9156</v>
      </c>
      <c r="E2108" s="15" t="s">
        <v>352</v>
      </c>
      <c r="F2108" s="15">
        <v>276742</v>
      </c>
      <c r="G2108" s="15" t="s">
        <v>111</v>
      </c>
      <c r="H2108" s="15">
        <v>67560.460000000006</v>
      </c>
      <c r="I2108" s="30">
        <v>1331.1</v>
      </c>
      <c r="J2108" s="30">
        <v>147.9</v>
      </c>
      <c r="K2108" s="15">
        <v>0.22</v>
      </c>
      <c r="L2108" s="15">
        <v>10</v>
      </c>
      <c r="M2108" s="15" t="str">
        <f t="shared" si="64"/>
        <v>super z s.a. de c.v.</v>
      </c>
      <c r="N2108" s="15" t="str">
        <f t="shared" si="65"/>
        <v>9156SUPER Z S.A. DE C.V.</v>
      </c>
    </row>
    <row r="2109" spans="1:14" x14ac:dyDescent="0.2">
      <c r="A2109" s="15">
        <v>30</v>
      </c>
      <c r="B2109" s="15" t="s">
        <v>329</v>
      </c>
      <c r="C2109" s="15">
        <v>5008</v>
      </c>
      <c r="D2109" s="15">
        <v>9156</v>
      </c>
      <c r="E2109" s="15" t="s">
        <v>352</v>
      </c>
      <c r="F2109" s="15">
        <v>278043</v>
      </c>
      <c r="G2109" s="15" t="s">
        <v>111</v>
      </c>
      <c r="H2109" s="15">
        <v>32075.1</v>
      </c>
      <c r="I2109" s="30">
        <v>1331.1</v>
      </c>
      <c r="J2109" s="30">
        <v>408.9</v>
      </c>
      <c r="K2109" s="15">
        <v>1.27</v>
      </c>
      <c r="L2109" s="15">
        <v>10</v>
      </c>
      <c r="M2109" s="15" t="str">
        <f t="shared" si="64"/>
        <v>super z s.a. de c.v.</v>
      </c>
      <c r="N2109" s="15" t="str">
        <f t="shared" si="65"/>
        <v>9156SUPER Z S.A. DE C.V.</v>
      </c>
    </row>
    <row r="2110" spans="1:14" x14ac:dyDescent="0.2">
      <c r="A2110" s="15">
        <v>30</v>
      </c>
      <c r="B2110" s="15" t="s">
        <v>329</v>
      </c>
      <c r="C2110" s="15">
        <v>5008</v>
      </c>
      <c r="D2110" s="15">
        <v>30129</v>
      </c>
      <c r="E2110" s="15" t="s">
        <v>390</v>
      </c>
      <c r="F2110" s="15">
        <v>276028</v>
      </c>
      <c r="G2110" s="15" t="s">
        <v>111</v>
      </c>
      <c r="H2110" s="15">
        <v>20980.28</v>
      </c>
      <c r="I2110" s="30">
        <v>1331.1</v>
      </c>
      <c r="J2110" s="30">
        <v>147.9</v>
      </c>
      <c r="K2110" s="15">
        <v>0.7</v>
      </c>
      <c r="L2110" s="15">
        <v>10</v>
      </c>
      <c r="M2110" s="15" t="str">
        <f t="shared" si="64"/>
        <v>abarrotes cordobeses s.a. de</v>
      </c>
      <c r="N2110" s="15" t="str">
        <f t="shared" si="65"/>
        <v>30129ABARROTES CORDOBESES S.A. DE</v>
      </c>
    </row>
    <row r="2111" spans="1:14" x14ac:dyDescent="0.2">
      <c r="A2111" s="15">
        <v>30</v>
      </c>
      <c r="B2111" s="15" t="s">
        <v>329</v>
      </c>
      <c r="C2111" s="15">
        <v>5008</v>
      </c>
      <c r="D2111" s="15">
        <v>34101</v>
      </c>
      <c r="E2111" s="15" t="s">
        <v>397</v>
      </c>
      <c r="F2111" s="15">
        <v>274365</v>
      </c>
      <c r="G2111" s="15" t="s">
        <v>111</v>
      </c>
      <c r="H2111" s="15">
        <v>44335.88</v>
      </c>
      <c r="I2111" s="30">
        <v>1331.1</v>
      </c>
      <c r="J2111" s="30">
        <v>147.9</v>
      </c>
      <c r="K2111" s="15">
        <v>0.33</v>
      </c>
      <c r="L2111" s="15">
        <v>10</v>
      </c>
      <c r="M2111" s="15" t="str">
        <f t="shared" si="64"/>
        <v>organizacion sahuayo sa de c.v</v>
      </c>
      <c r="N2111" s="15" t="str">
        <f t="shared" si="65"/>
        <v>34101ORGANIZACION SAHUAYO SA DE C.V</v>
      </c>
    </row>
    <row r="2112" spans="1:14" x14ac:dyDescent="0.2">
      <c r="A2112" s="15">
        <v>30</v>
      </c>
      <c r="B2112" s="15" t="s">
        <v>329</v>
      </c>
      <c r="C2112" s="15">
        <v>5008</v>
      </c>
      <c r="D2112" s="15">
        <v>34125</v>
      </c>
      <c r="E2112" s="15" t="s">
        <v>398</v>
      </c>
      <c r="F2112" s="15">
        <v>274560</v>
      </c>
      <c r="G2112" s="15" t="s">
        <v>111</v>
      </c>
      <c r="H2112" s="15">
        <v>87553.89</v>
      </c>
      <c r="I2112" s="30">
        <v>1331.1</v>
      </c>
      <c r="J2112" s="30">
        <v>147.9</v>
      </c>
      <c r="K2112" s="15">
        <v>0.17</v>
      </c>
      <c r="L2112" s="15">
        <v>10</v>
      </c>
      <c r="M2112" s="15" t="str">
        <f t="shared" si="64"/>
        <v>organizacion sahuayo sa de cv</v>
      </c>
      <c r="N2112" s="15" t="str">
        <f t="shared" si="65"/>
        <v>34125ORGANIZACION SAHUAYO SA DE CV</v>
      </c>
    </row>
    <row r="2113" spans="1:14" x14ac:dyDescent="0.2">
      <c r="A2113" s="15">
        <v>30</v>
      </c>
      <c r="B2113" s="15" t="s">
        <v>329</v>
      </c>
      <c r="C2113" s="15">
        <v>5008</v>
      </c>
      <c r="D2113" s="15">
        <v>35010</v>
      </c>
      <c r="E2113" s="15" t="s">
        <v>399</v>
      </c>
      <c r="F2113" s="15">
        <v>274653</v>
      </c>
      <c r="G2113" s="15" t="s">
        <v>111</v>
      </c>
      <c r="H2113" s="15">
        <v>50794.19</v>
      </c>
      <c r="I2113" s="30">
        <v>1331.1</v>
      </c>
      <c r="J2113" s="30">
        <v>147.9</v>
      </c>
      <c r="K2113" s="15">
        <v>0.28999999999999998</v>
      </c>
      <c r="L2113" s="15">
        <v>10</v>
      </c>
      <c r="M2113" s="15" t="str">
        <f t="shared" si="64"/>
        <v>distribuidora abarrotera san</v>
      </c>
      <c r="N2113" s="15" t="str">
        <f t="shared" si="65"/>
        <v>35010DISTRIBUIDORA ABARROTERA SAN</v>
      </c>
    </row>
    <row r="2114" spans="1:14" x14ac:dyDescent="0.2">
      <c r="A2114" s="15">
        <v>30</v>
      </c>
      <c r="B2114" s="15" t="s">
        <v>329</v>
      </c>
      <c r="C2114" s="15">
        <v>5008</v>
      </c>
      <c r="D2114" s="15">
        <v>35110</v>
      </c>
      <c r="E2114" s="15" t="s">
        <v>401</v>
      </c>
      <c r="F2114" s="15">
        <v>276461</v>
      </c>
      <c r="G2114" s="15" t="s">
        <v>111</v>
      </c>
      <c r="H2114" s="15">
        <v>51725.78</v>
      </c>
      <c r="I2114" s="30">
        <v>1331.1</v>
      </c>
      <c r="J2114" s="30">
        <v>147.9</v>
      </c>
      <c r="K2114" s="15">
        <v>0.28999999999999998</v>
      </c>
      <c r="L2114" s="15">
        <v>10</v>
      </c>
      <c r="M2114" s="15" t="str">
        <f t="shared" si="64"/>
        <v>liz abarrotera s.a. de c.v.</v>
      </c>
      <c r="N2114" s="15" t="str">
        <f t="shared" si="65"/>
        <v>35110LIZ ABARROTERA S.A. DE C.V.</v>
      </c>
    </row>
    <row r="2115" spans="1:14" x14ac:dyDescent="0.2">
      <c r="A2115" s="15">
        <v>30</v>
      </c>
      <c r="B2115" s="15" t="s">
        <v>329</v>
      </c>
      <c r="C2115" s="15">
        <v>5008</v>
      </c>
      <c r="D2115" s="15">
        <v>500000</v>
      </c>
      <c r="E2115" s="15" t="s">
        <v>467</v>
      </c>
      <c r="F2115" s="15">
        <v>275740</v>
      </c>
      <c r="G2115" s="15" t="s">
        <v>332</v>
      </c>
      <c r="H2115" s="15">
        <v>32653.63</v>
      </c>
      <c r="I2115" s="30">
        <v>1332.04</v>
      </c>
      <c r="J2115" s="30">
        <v>235.07</v>
      </c>
      <c r="K2115" s="15">
        <v>0.72</v>
      </c>
      <c r="L2115" s="15">
        <v>7</v>
      </c>
      <c r="M2115" s="15" t="str">
        <f t="shared" si="64"/>
        <v>tiendas chedraui s.a. de c.v.</v>
      </c>
      <c r="N2115" s="15" t="str">
        <f t="shared" si="65"/>
        <v>500000TIENDAS CHEDRAUI S.A. DE C.V.</v>
      </c>
    </row>
    <row r="2116" spans="1:14" x14ac:dyDescent="0.2">
      <c r="A2116" s="15">
        <v>30</v>
      </c>
      <c r="B2116" s="15" t="s">
        <v>329</v>
      </c>
      <c r="C2116" s="15">
        <v>5008</v>
      </c>
      <c r="D2116" s="15">
        <v>501000</v>
      </c>
      <c r="E2116" s="15" t="s">
        <v>472</v>
      </c>
      <c r="F2116" s="15">
        <v>276394</v>
      </c>
      <c r="G2116" s="15" t="s">
        <v>333</v>
      </c>
      <c r="H2116" s="15">
        <v>22572.11</v>
      </c>
      <c r="I2116" s="30">
        <v>1336.2</v>
      </c>
      <c r="J2116" s="30">
        <v>235.8</v>
      </c>
      <c r="K2116" s="15">
        <v>1.04</v>
      </c>
      <c r="L2116" s="15">
        <v>5</v>
      </c>
      <c r="M2116" s="15" t="str">
        <f t="shared" si="64"/>
        <v>centros comerciales soriana</v>
      </c>
      <c r="N2116" s="15" t="str">
        <f t="shared" si="65"/>
        <v>501000CENTROS COMERCIALES SORIANA</v>
      </c>
    </row>
    <row r="2117" spans="1:14" x14ac:dyDescent="0.2">
      <c r="A2117" s="15">
        <v>30</v>
      </c>
      <c r="B2117" s="15" t="s">
        <v>329</v>
      </c>
      <c r="C2117" s="15">
        <v>5008</v>
      </c>
      <c r="D2117" s="15">
        <v>501000</v>
      </c>
      <c r="E2117" s="15" t="s">
        <v>472</v>
      </c>
      <c r="F2117" s="15">
        <v>276404</v>
      </c>
      <c r="G2117" s="15" t="s">
        <v>333</v>
      </c>
      <c r="H2117" s="15">
        <v>23590.55</v>
      </c>
      <c r="I2117" s="30">
        <v>1336.2</v>
      </c>
      <c r="J2117" s="30">
        <v>235.8</v>
      </c>
      <c r="K2117" s="15">
        <v>1</v>
      </c>
      <c r="L2117" s="15">
        <v>5</v>
      </c>
      <c r="M2117" s="15" t="str">
        <f t="shared" si="64"/>
        <v>centros comerciales soriana</v>
      </c>
      <c r="N2117" s="15" t="str">
        <f t="shared" si="65"/>
        <v>501000CENTROS COMERCIALES SORIANA</v>
      </c>
    </row>
    <row r="2118" spans="1:14" x14ac:dyDescent="0.2">
      <c r="A2118" s="15">
        <v>30</v>
      </c>
      <c r="B2118" s="15" t="s">
        <v>329</v>
      </c>
      <c r="C2118" s="15">
        <v>5008</v>
      </c>
      <c r="D2118" s="15">
        <v>501000</v>
      </c>
      <c r="E2118" s="15" t="s">
        <v>472</v>
      </c>
      <c r="F2118" s="15">
        <v>278248</v>
      </c>
      <c r="G2118" s="15" t="s">
        <v>333</v>
      </c>
      <c r="H2118" s="15">
        <v>8697.0400000000009</v>
      </c>
      <c r="I2118" s="30">
        <v>1336.2</v>
      </c>
      <c r="J2118" s="30">
        <v>235.8</v>
      </c>
      <c r="K2118" s="15">
        <v>2.71</v>
      </c>
      <c r="L2118" s="15">
        <v>5</v>
      </c>
      <c r="M2118" s="15" t="str">
        <f t="shared" si="64"/>
        <v>centros comerciales soriana</v>
      </c>
      <c r="N2118" s="15" t="str">
        <f t="shared" si="65"/>
        <v>501000CENTROS COMERCIALES SORIANA</v>
      </c>
    </row>
    <row r="2119" spans="1:14" x14ac:dyDescent="0.2">
      <c r="A2119" s="15">
        <v>30</v>
      </c>
      <c r="B2119" s="15" t="s">
        <v>329</v>
      </c>
      <c r="C2119" s="15">
        <v>5008</v>
      </c>
      <c r="D2119" s="15">
        <v>35600</v>
      </c>
      <c r="E2119" s="15" t="s">
        <v>404</v>
      </c>
      <c r="F2119" s="15">
        <v>276240</v>
      </c>
      <c r="G2119" s="15" t="s">
        <v>331</v>
      </c>
      <c r="H2119" s="15">
        <v>47200.88</v>
      </c>
      <c r="I2119" s="30">
        <v>1362.31</v>
      </c>
      <c r="J2119" s="30">
        <v>151.37</v>
      </c>
      <c r="K2119" s="15">
        <v>0.32</v>
      </c>
      <c r="L2119" s="15">
        <v>7</v>
      </c>
      <c r="M2119" s="15" t="str">
        <f t="shared" si="64"/>
        <v>abarrotera del duero s.a. de</v>
      </c>
      <c r="N2119" s="15" t="str">
        <f t="shared" si="65"/>
        <v>35600ABARROTERA DEL DUERO S.A. DE</v>
      </c>
    </row>
    <row r="2120" spans="1:14" x14ac:dyDescent="0.2">
      <c r="A2120" s="15">
        <v>30</v>
      </c>
      <c r="B2120" s="15" t="s">
        <v>329</v>
      </c>
      <c r="C2120" s="15">
        <v>5008</v>
      </c>
      <c r="D2120" s="15">
        <v>388000</v>
      </c>
      <c r="E2120" s="15" t="s">
        <v>409</v>
      </c>
      <c r="F2120" s="15">
        <v>274464</v>
      </c>
      <c r="G2120" s="15" t="s">
        <v>332</v>
      </c>
      <c r="H2120" s="15">
        <v>8227.2000000000007</v>
      </c>
      <c r="I2120" s="30">
        <v>1407.44</v>
      </c>
      <c r="J2120" s="30">
        <v>248.37</v>
      </c>
      <c r="K2120" s="15">
        <v>3.02</v>
      </c>
      <c r="L2120" s="15">
        <v>8</v>
      </c>
      <c r="M2120" s="15" t="str">
        <f t="shared" si="64"/>
        <v>grandes superficies de mexico</v>
      </c>
      <c r="N2120" s="15" t="str">
        <f t="shared" si="65"/>
        <v>388000GRANDES SUPERFICIES DE MEXICO</v>
      </c>
    </row>
    <row r="2121" spans="1:14" x14ac:dyDescent="0.2">
      <c r="A2121" s="15">
        <v>30</v>
      </c>
      <c r="B2121" s="15" t="s">
        <v>329</v>
      </c>
      <c r="C2121" s="15">
        <v>5008</v>
      </c>
      <c r="D2121" s="15">
        <v>389000</v>
      </c>
      <c r="E2121" s="15" t="s">
        <v>413</v>
      </c>
      <c r="F2121" s="15">
        <v>273890</v>
      </c>
      <c r="G2121" s="15" t="s">
        <v>332</v>
      </c>
      <c r="H2121" s="15">
        <v>7665.43</v>
      </c>
      <c r="I2121" s="30">
        <v>1407.44</v>
      </c>
      <c r="J2121" s="30">
        <v>248.37</v>
      </c>
      <c r="K2121" s="15">
        <v>3.24</v>
      </c>
      <c r="L2121" s="15">
        <v>8</v>
      </c>
      <c r="M2121" s="15" t="str">
        <f t="shared" si="64"/>
        <v>carrefour de mexico s.a. de</v>
      </c>
      <c r="N2121" s="15" t="str">
        <f t="shared" si="65"/>
        <v>389000CARREFOUR DE MEXICO S.A. DE</v>
      </c>
    </row>
    <row r="2122" spans="1:14" x14ac:dyDescent="0.2">
      <c r="A2122" s="15">
        <v>30</v>
      </c>
      <c r="B2122" s="15" t="s">
        <v>329</v>
      </c>
      <c r="C2122" s="15">
        <v>5008</v>
      </c>
      <c r="D2122" s="15">
        <v>389000</v>
      </c>
      <c r="E2122" s="15" t="s">
        <v>413</v>
      </c>
      <c r="F2122" s="15">
        <v>276162</v>
      </c>
      <c r="G2122" s="15" t="s">
        <v>117</v>
      </c>
      <c r="H2122" s="15">
        <v>10280.99</v>
      </c>
      <c r="I2122" s="30">
        <v>1413.72</v>
      </c>
      <c r="J2122" s="30">
        <v>249.48</v>
      </c>
      <c r="K2122" s="15">
        <v>2.4300000000000002</v>
      </c>
      <c r="L2122" s="15">
        <v>3</v>
      </c>
      <c r="M2122" s="15" t="str">
        <f t="shared" ref="M2122:M2185" si="66">LOWER(E2122)</f>
        <v>carrefour de mexico s.a. de</v>
      </c>
      <c r="N2122" s="15" t="str">
        <f t="shared" ref="N2122:N2185" si="67">_xlfn.CONCAT(D2122, E2122)</f>
        <v>389000CARREFOUR DE MEXICO S.A. DE</v>
      </c>
    </row>
    <row r="2123" spans="1:14" x14ac:dyDescent="0.2">
      <c r="A2123" s="15">
        <v>30</v>
      </c>
      <c r="B2123" s="15" t="s">
        <v>329</v>
      </c>
      <c r="C2123" s="15">
        <v>5008</v>
      </c>
      <c r="D2123" s="15">
        <v>501000</v>
      </c>
      <c r="E2123" s="15" t="s">
        <v>472</v>
      </c>
      <c r="F2123" s="15">
        <v>275326</v>
      </c>
      <c r="G2123" s="15" t="s">
        <v>105</v>
      </c>
      <c r="H2123" s="15">
        <v>1651.58</v>
      </c>
      <c r="I2123" s="30">
        <v>1436.16</v>
      </c>
      <c r="J2123" s="30">
        <v>253.44</v>
      </c>
      <c r="K2123" s="15">
        <v>15.35</v>
      </c>
      <c r="L2123" s="15">
        <v>4</v>
      </c>
      <c r="M2123" s="15" t="str">
        <f t="shared" si="66"/>
        <v>centros comerciales soriana</v>
      </c>
      <c r="N2123" s="15" t="str">
        <f t="shared" si="67"/>
        <v>501000CENTROS COMERCIALES SORIANA</v>
      </c>
    </row>
    <row r="2124" spans="1:14" x14ac:dyDescent="0.2">
      <c r="A2124" s="15">
        <v>30</v>
      </c>
      <c r="B2124" s="15" t="s">
        <v>329</v>
      </c>
      <c r="C2124" s="15">
        <v>5008</v>
      </c>
      <c r="D2124" s="15">
        <v>501000</v>
      </c>
      <c r="E2124" s="15" t="s">
        <v>472</v>
      </c>
      <c r="F2124" s="15">
        <v>275585</v>
      </c>
      <c r="G2124" s="15" t="s">
        <v>105</v>
      </c>
      <c r="H2124" s="15">
        <v>1651.58</v>
      </c>
      <c r="I2124" s="30">
        <v>1436.16</v>
      </c>
      <c r="J2124" s="30">
        <v>253.44</v>
      </c>
      <c r="K2124" s="15">
        <v>15.35</v>
      </c>
      <c r="L2124" s="15">
        <v>4</v>
      </c>
      <c r="M2124" s="15" t="str">
        <f t="shared" si="66"/>
        <v>centros comerciales soriana</v>
      </c>
      <c r="N2124" s="15" t="str">
        <f t="shared" si="67"/>
        <v>501000CENTROS COMERCIALES SORIANA</v>
      </c>
    </row>
    <row r="2125" spans="1:14" x14ac:dyDescent="0.2">
      <c r="A2125" s="15">
        <v>30</v>
      </c>
      <c r="B2125" s="15" t="s">
        <v>329</v>
      </c>
      <c r="C2125" s="15">
        <v>5008</v>
      </c>
      <c r="D2125" s="15">
        <v>501000</v>
      </c>
      <c r="E2125" s="15" t="s">
        <v>472</v>
      </c>
      <c r="F2125" s="15">
        <v>275589</v>
      </c>
      <c r="G2125" s="15" t="s">
        <v>105</v>
      </c>
      <c r="H2125" s="15">
        <v>1651.58</v>
      </c>
      <c r="I2125" s="30">
        <v>1436.16</v>
      </c>
      <c r="J2125" s="30">
        <v>253.44</v>
      </c>
      <c r="K2125" s="15">
        <v>15.35</v>
      </c>
      <c r="L2125" s="15">
        <v>4</v>
      </c>
      <c r="M2125" s="15" t="str">
        <f t="shared" si="66"/>
        <v>centros comerciales soriana</v>
      </c>
      <c r="N2125" s="15" t="str">
        <f t="shared" si="67"/>
        <v>501000CENTROS COMERCIALES SORIANA</v>
      </c>
    </row>
    <row r="2126" spans="1:14" x14ac:dyDescent="0.2">
      <c r="A2126" s="15">
        <v>30</v>
      </c>
      <c r="B2126" s="15" t="s">
        <v>329</v>
      </c>
      <c r="C2126" s="15">
        <v>5008</v>
      </c>
      <c r="D2126" s="15">
        <v>501000</v>
      </c>
      <c r="E2126" s="15" t="s">
        <v>472</v>
      </c>
      <c r="F2126" s="15">
        <v>275699</v>
      </c>
      <c r="G2126" s="15" t="s">
        <v>105</v>
      </c>
      <c r="H2126" s="15">
        <v>1651.58</v>
      </c>
      <c r="I2126" s="30">
        <v>1436.16</v>
      </c>
      <c r="J2126" s="30">
        <v>253.44</v>
      </c>
      <c r="K2126" s="15">
        <v>15.35</v>
      </c>
      <c r="L2126" s="15">
        <v>4</v>
      </c>
      <c r="M2126" s="15" t="str">
        <f t="shared" si="66"/>
        <v>centros comerciales soriana</v>
      </c>
      <c r="N2126" s="15" t="str">
        <f t="shared" si="67"/>
        <v>501000CENTROS COMERCIALES SORIANA</v>
      </c>
    </row>
    <row r="2127" spans="1:14" x14ac:dyDescent="0.2">
      <c r="A2127" s="15">
        <v>30</v>
      </c>
      <c r="B2127" s="15" t="s">
        <v>329</v>
      </c>
      <c r="C2127" s="15">
        <v>5008</v>
      </c>
      <c r="D2127" s="15">
        <v>501000</v>
      </c>
      <c r="E2127" s="15" t="s">
        <v>472</v>
      </c>
      <c r="F2127" s="15">
        <v>275755</v>
      </c>
      <c r="G2127" s="15" t="s">
        <v>105</v>
      </c>
      <c r="H2127" s="15">
        <v>1651.58</v>
      </c>
      <c r="I2127" s="30">
        <v>1436.16</v>
      </c>
      <c r="J2127" s="30">
        <v>253.44</v>
      </c>
      <c r="K2127" s="15">
        <v>15.35</v>
      </c>
      <c r="L2127" s="15">
        <v>4</v>
      </c>
      <c r="M2127" s="15" t="str">
        <f t="shared" si="66"/>
        <v>centros comerciales soriana</v>
      </c>
      <c r="N2127" s="15" t="str">
        <f t="shared" si="67"/>
        <v>501000CENTROS COMERCIALES SORIANA</v>
      </c>
    </row>
    <row r="2128" spans="1:14" x14ac:dyDescent="0.2">
      <c r="A2128" s="15">
        <v>30</v>
      </c>
      <c r="B2128" s="15" t="s">
        <v>329</v>
      </c>
      <c r="C2128" s="15">
        <v>5008</v>
      </c>
      <c r="D2128" s="15">
        <v>20003</v>
      </c>
      <c r="E2128" s="15" t="s">
        <v>337</v>
      </c>
      <c r="F2128" s="15">
        <v>276613</v>
      </c>
      <c r="G2128" s="15" t="s">
        <v>333</v>
      </c>
      <c r="H2128" s="15">
        <v>20141.349999999999</v>
      </c>
      <c r="I2128" s="30">
        <v>1443.1</v>
      </c>
      <c r="J2128" s="30">
        <v>160.34</v>
      </c>
      <c r="K2128" s="15">
        <v>0.8</v>
      </c>
      <c r="L2128" s="15">
        <v>6</v>
      </c>
      <c r="M2128" s="15" t="str">
        <f t="shared" si="66"/>
        <v>viveres y licores s.a. de c.v.</v>
      </c>
      <c r="N2128" s="15" t="str">
        <f t="shared" si="67"/>
        <v>20003VIVERES Y LICORES S.A. DE C.V.</v>
      </c>
    </row>
    <row r="2129" spans="1:14" x14ac:dyDescent="0.2">
      <c r="A2129" s="15">
        <v>30</v>
      </c>
      <c r="B2129" s="15" t="s">
        <v>329</v>
      </c>
      <c r="C2129" s="15">
        <v>5008</v>
      </c>
      <c r="D2129" s="15">
        <v>501000</v>
      </c>
      <c r="E2129" s="15" t="s">
        <v>472</v>
      </c>
      <c r="F2129" s="15">
        <v>276366</v>
      </c>
      <c r="G2129" s="15" t="s">
        <v>107</v>
      </c>
      <c r="H2129" s="15">
        <v>13711.13</v>
      </c>
      <c r="I2129" s="30">
        <v>1489.2</v>
      </c>
      <c r="J2129" s="30">
        <v>262.8</v>
      </c>
      <c r="K2129" s="15">
        <v>1.92</v>
      </c>
      <c r="L2129" s="15">
        <v>5</v>
      </c>
      <c r="M2129" s="15" t="str">
        <f t="shared" si="66"/>
        <v>centros comerciales soriana</v>
      </c>
      <c r="N2129" s="15" t="str">
        <f t="shared" si="67"/>
        <v>501000CENTROS COMERCIALES SORIANA</v>
      </c>
    </row>
    <row r="2130" spans="1:14" x14ac:dyDescent="0.2">
      <c r="A2130" s="15">
        <v>30</v>
      </c>
      <c r="B2130" s="15" t="s">
        <v>329</v>
      </c>
      <c r="C2130" s="15">
        <v>5008</v>
      </c>
      <c r="D2130" s="15">
        <v>501000</v>
      </c>
      <c r="E2130" s="15" t="s">
        <v>472</v>
      </c>
      <c r="F2130" s="15">
        <v>277957</v>
      </c>
      <c r="G2130" s="15" t="s">
        <v>107</v>
      </c>
      <c r="H2130" s="15">
        <v>14088.42</v>
      </c>
      <c r="I2130" s="30">
        <v>1489.2</v>
      </c>
      <c r="J2130" s="30">
        <v>262.8</v>
      </c>
      <c r="K2130" s="15">
        <v>1.87</v>
      </c>
      <c r="L2130" s="15">
        <v>5</v>
      </c>
      <c r="M2130" s="15" t="str">
        <f t="shared" si="66"/>
        <v>centros comerciales soriana</v>
      </c>
      <c r="N2130" s="15" t="str">
        <f t="shared" si="67"/>
        <v>501000CENTROS COMERCIALES SORIANA</v>
      </c>
    </row>
    <row r="2131" spans="1:14" x14ac:dyDescent="0.2">
      <c r="A2131" s="15">
        <v>30</v>
      </c>
      <c r="B2131" s="15" t="s">
        <v>329</v>
      </c>
      <c r="C2131" s="15">
        <v>5008</v>
      </c>
      <c r="D2131" s="15">
        <v>501000</v>
      </c>
      <c r="E2131" s="15" t="s">
        <v>472</v>
      </c>
      <c r="F2131" s="15">
        <v>276899</v>
      </c>
      <c r="G2131" s="15" t="s">
        <v>105</v>
      </c>
      <c r="H2131" s="15">
        <v>1750.12</v>
      </c>
      <c r="I2131" s="30">
        <v>1521.84</v>
      </c>
      <c r="J2131" s="30">
        <v>268.56</v>
      </c>
      <c r="K2131" s="15">
        <v>15.35</v>
      </c>
      <c r="L2131" s="15">
        <v>4</v>
      </c>
      <c r="M2131" s="15" t="str">
        <f t="shared" si="66"/>
        <v>centros comerciales soriana</v>
      </c>
      <c r="N2131" s="15" t="str">
        <f t="shared" si="67"/>
        <v>501000CENTROS COMERCIALES SORIANA</v>
      </c>
    </row>
    <row r="2132" spans="1:14" x14ac:dyDescent="0.2">
      <c r="A2132" s="15">
        <v>30</v>
      </c>
      <c r="B2132" s="15" t="s">
        <v>329</v>
      </c>
      <c r="C2132" s="15">
        <v>5008</v>
      </c>
      <c r="D2132" s="15">
        <v>501000</v>
      </c>
      <c r="E2132" s="15" t="s">
        <v>472</v>
      </c>
      <c r="F2132" s="15">
        <v>276926</v>
      </c>
      <c r="G2132" s="15" t="s">
        <v>105</v>
      </c>
      <c r="H2132" s="15">
        <v>1750.12</v>
      </c>
      <c r="I2132" s="30">
        <v>1521.84</v>
      </c>
      <c r="J2132" s="30">
        <v>268.56</v>
      </c>
      <c r="K2132" s="15">
        <v>15.35</v>
      </c>
      <c r="L2132" s="15">
        <v>4</v>
      </c>
      <c r="M2132" s="15" t="str">
        <f t="shared" si="66"/>
        <v>centros comerciales soriana</v>
      </c>
      <c r="N2132" s="15" t="str">
        <f t="shared" si="67"/>
        <v>501000CENTROS COMERCIALES SORIANA</v>
      </c>
    </row>
    <row r="2133" spans="1:14" x14ac:dyDescent="0.2">
      <c r="A2133" s="15">
        <v>30</v>
      </c>
      <c r="B2133" s="15" t="s">
        <v>329</v>
      </c>
      <c r="C2133" s="15">
        <v>5008</v>
      </c>
      <c r="D2133" s="15">
        <v>501000</v>
      </c>
      <c r="E2133" s="15" t="s">
        <v>472</v>
      </c>
      <c r="F2133" s="15">
        <v>276998</v>
      </c>
      <c r="G2133" s="15" t="s">
        <v>105</v>
      </c>
      <c r="H2133" s="15">
        <v>1750.12</v>
      </c>
      <c r="I2133" s="30">
        <v>1521.84</v>
      </c>
      <c r="J2133" s="30">
        <v>268.56</v>
      </c>
      <c r="K2133" s="15">
        <v>15.35</v>
      </c>
      <c r="L2133" s="15">
        <v>4</v>
      </c>
      <c r="M2133" s="15" t="str">
        <f t="shared" si="66"/>
        <v>centros comerciales soriana</v>
      </c>
      <c r="N2133" s="15" t="str">
        <f t="shared" si="67"/>
        <v>501000CENTROS COMERCIALES SORIANA</v>
      </c>
    </row>
    <row r="2134" spans="1:14" x14ac:dyDescent="0.2">
      <c r="A2134" s="15">
        <v>30</v>
      </c>
      <c r="B2134" s="15" t="s">
        <v>329</v>
      </c>
      <c r="C2134" s="15">
        <v>5008</v>
      </c>
      <c r="D2134" s="15">
        <v>501000</v>
      </c>
      <c r="E2134" s="15" t="s">
        <v>472</v>
      </c>
      <c r="F2134" s="15">
        <v>277060</v>
      </c>
      <c r="G2134" s="15" t="s">
        <v>105</v>
      </c>
      <c r="H2134" s="15">
        <v>1750.12</v>
      </c>
      <c r="I2134" s="30">
        <v>1521.84</v>
      </c>
      <c r="J2134" s="30">
        <v>268.56</v>
      </c>
      <c r="K2134" s="15">
        <v>15.35</v>
      </c>
      <c r="L2134" s="15">
        <v>4</v>
      </c>
      <c r="M2134" s="15" t="str">
        <f t="shared" si="66"/>
        <v>centros comerciales soriana</v>
      </c>
      <c r="N2134" s="15" t="str">
        <f t="shared" si="67"/>
        <v>501000CENTROS COMERCIALES SORIANA</v>
      </c>
    </row>
    <row r="2135" spans="1:14" x14ac:dyDescent="0.2">
      <c r="A2135" s="15">
        <v>30</v>
      </c>
      <c r="B2135" s="15" t="s">
        <v>329</v>
      </c>
      <c r="C2135" s="15">
        <v>5008</v>
      </c>
      <c r="D2135" s="15">
        <v>501000</v>
      </c>
      <c r="E2135" s="15" t="s">
        <v>472</v>
      </c>
      <c r="F2135" s="15">
        <v>277077</v>
      </c>
      <c r="G2135" s="15" t="s">
        <v>105</v>
      </c>
      <c r="H2135" s="15">
        <v>1750.12</v>
      </c>
      <c r="I2135" s="30">
        <v>1521.84</v>
      </c>
      <c r="J2135" s="30">
        <v>268.56</v>
      </c>
      <c r="K2135" s="15">
        <v>15.35</v>
      </c>
      <c r="L2135" s="15">
        <v>4</v>
      </c>
      <c r="M2135" s="15" t="str">
        <f t="shared" si="66"/>
        <v>centros comerciales soriana</v>
      </c>
      <c r="N2135" s="15" t="str">
        <f t="shared" si="67"/>
        <v>501000CENTROS COMERCIALES SORIANA</v>
      </c>
    </row>
    <row r="2136" spans="1:14" x14ac:dyDescent="0.2">
      <c r="A2136" s="15">
        <v>30</v>
      </c>
      <c r="B2136" s="15" t="s">
        <v>329</v>
      </c>
      <c r="C2136" s="15">
        <v>5008</v>
      </c>
      <c r="D2136" s="15">
        <v>501000</v>
      </c>
      <c r="E2136" s="15" t="s">
        <v>472</v>
      </c>
      <c r="F2136" s="15">
        <v>277591</v>
      </c>
      <c r="G2136" s="15" t="s">
        <v>105</v>
      </c>
      <c r="H2136" s="15">
        <v>19035.439999999999</v>
      </c>
      <c r="I2136" s="30">
        <v>1521.84</v>
      </c>
      <c r="J2136" s="30">
        <v>268.56</v>
      </c>
      <c r="K2136" s="15">
        <v>1.41</v>
      </c>
      <c r="L2136" s="15">
        <v>4</v>
      </c>
      <c r="M2136" s="15" t="str">
        <f t="shared" si="66"/>
        <v>centros comerciales soriana</v>
      </c>
      <c r="N2136" s="15" t="str">
        <f t="shared" si="67"/>
        <v>501000CENTROS COMERCIALES SORIANA</v>
      </c>
    </row>
    <row r="2137" spans="1:14" x14ac:dyDescent="0.2">
      <c r="A2137" s="15">
        <v>30</v>
      </c>
      <c r="B2137" s="15" t="s">
        <v>329</v>
      </c>
      <c r="C2137" s="15">
        <v>5008</v>
      </c>
      <c r="D2137" s="15">
        <v>501000</v>
      </c>
      <c r="E2137" s="15" t="s">
        <v>472</v>
      </c>
      <c r="F2137" s="15">
        <v>277717</v>
      </c>
      <c r="G2137" s="15" t="s">
        <v>105</v>
      </c>
      <c r="H2137" s="15">
        <v>20020.490000000002</v>
      </c>
      <c r="I2137" s="30">
        <v>1521.84</v>
      </c>
      <c r="J2137" s="30">
        <v>268.56</v>
      </c>
      <c r="K2137" s="15">
        <v>1.34</v>
      </c>
      <c r="L2137" s="15">
        <v>4</v>
      </c>
      <c r="M2137" s="15" t="str">
        <f t="shared" si="66"/>
        <v>centros comerciales soriana</v>
      </c>
      <c r="N2137" s="15" t="str">
        <f t="shared" si="67"/>
        <v>501000CENTROS COMERCIALES SORIANA</v>
      </c>
    </row>
    <row r="2138" spans="1:14" x14ac:dyDescent="0.2">
      <c r="A2138" s="15">
        <v>30</v>
      </c>
      <c r="B2138" s="15" t="s">
        <v>329</v>
      </c>
      <c r="C2138" s="15">
        <v>5008</v>
      </c>
      <c r="D2138" s="15">
        <v>500010</v>
      </c>
      <c r="E2138" s="15" t="s">
        <v>469</v>
      </c>
      <c r="F2138" s="15">
        <v>275193</v>
      </c>
      <c r="G2138" s="15" t="s">
        <v>331</v>
      </c>
      <c r="H2138" s="15">
        <v>37184.239999999998</v>
      </c>
      <c r="I2138" s="30">
        <v>1522.32</v>
      </c>
      <c r="J2138" s="30">
        <v>512.87</v>
      </c>
      <c r="K2138" s="15">
        <v>1.38</v>
      </c>
      <c r="L2138" s="15">
        <v>8</v>
      </c>
      <c r="M2138" s="15" t="str">
        <f t="shared" si="66"/>
        <v>tda chedraui suc tabasco i</v>
      </c>
      <c r="N2138" s="15" t="str">
        <f t="shared" si="67"/>
        <v>500010TDA CHEDRAUI SUC TABASCO I</v>
      </c>
    </row>
    <row r="2139" spans="1:14" x14ac:dyDescent="0.2">
      <c r="A2139" s="15">
        <v>30</v>
      </c>
      <c r="B2139" s="15" t="s">
        <v>329</v>
      </c>
      <c r="C2139" s="15">
        <v>5008</v>
      </c>
      <c r="D2139" s="15">
        <v>500000</v>
      </c>
      <c r="E2139" s="15" t="s">
        <v>467</v>
      </c>
      <c r="F2139" s="15">
        <v>276031</v>
      </c>
      <c r="G2139" s="15" t="s">
        <v>331</v>
      </c>
      <c r="H2139" s="15">
        <v>40787.68</v>
      </c>
      <c r="I2139" s="30">
        <v>1522.33</v>
      </c>
      <c r="J2139" s="30">
        <v>268.64999999999998</v>
      </c>
      <c r="K2139" s="15">
        <v>0.66</v>
      </c>
      <c r="L2139" s="15">
        <v>8</v>
      </c>
      <c r="M2139" s="15" t="str">
        <f t="shared" si="66"/>
        <v>tiendas chedraui s.a. de c.v.</v>
      </c>
      <c r="N2139" s="15" t="str">
        <f t="shared" si="67"/>
        <v>500000TIENDAS CHEDRAUI S.A. DE C.V.</v>
      </c>
    </row>
    <row r="2140" spans="1:14" x14ac:dyDescent="0.2">
      <c r="A2140" s="15">
        <v>30</v>
      </c>
      <c r="B2140" s="15" t="s">
        <v>329</v>
      </c>
      <c r="C2140" s="15">
        <v>5008</v>
      </c>
      <c r="D2140" s="15">
        <v>500000</v>
      </c>
      <c r="E2140" s="15" t="s">
        <v>467</v>
      </c>
      <c r="F2140" s="15">
        <v>276215</v>
      </c>
      <c r="G2140" s="15" t="s">
        <v>331</v>
      </c>
      <c r="H2140" s="15">
        <v>62573.02</v>
      </c>
      <c r="I2140" s="30">
        <v>1522.33</v>
      </c>
      <c r="J2140" s="30">
        <v>268.64999999999998</v>
      </c>
      <c r="K2140" s="15">
        <v>0.43</v>
      </c>
      <c r="L2140" s="15">
        <v>8</v>
      </c>
      <c r="M2140" s="15" t="str">
        <f t="shared" si="66"/>
        <v>tiendas chedraui s.a. de c.v.</v>
      </c>
      <c r="N2140" s="15" t="str">
        <f t="shared" si="67"/>
        <v>500000TIENDAS CHEDRAUI S.A. DE C.V.</v>
      </c>
    </row>
    <row r="2141" spans="1:14" x14ac:dyDescent="0.2">
      <c r="A2141" s="15">
        <v>30</v>
      </c>
      <c r="B2141" s="15" t="s">
        <v>329</v>
      </c>
      <c r="C2141" s="15">
        <v>5008</v>
      </c>
      <c r="D2141" s="15">
        <v>390000</v>
      </c>
      <c r="E2141" s="15" t="s">
        <v>414</v>
      </c>
      <c r="F2141" s="15">
        <v>277838</v>
      </c>
      <c r="G2141" s="15" t="s">
        <v>333</v>
      </c>
      <c r="H2141" s="15">
        <v>19390.349999999999</v>
      </c>
      <c r="I2141" s="30">
        <v>1555.34</v>
      </c>
      <c r="J2141" s="30">
        <v>274.47000000000003</v>
      </c>
      <c r="K2141" s="15">
        <v>1.42</v>
      </c>
      <c r="L2141" s="15">
        <v>6</v>
      </c>
      <c r="M2141" s="15" t="str">
        <f t="shared" si="66"/>
        <v>comercial mexicana s.a.de c.v.</v>
      </c>
      <c r="N2141" s="15" t="str">
        <f t="shared" si="67"/>
        <v>390000COMERCIAL MEXICANA S.A.DE C.V.</v>
      </c>
    </row>
    <row r="2142" spans="1:14" x14ac:dyDescent="0.2">
      <c r="A2142" s="15">
        <v>30</v>
      </c>
      <c r="B2142" s="15" t="s">
        <v>329</v>
      </c>
      <c r="C2142" s="15">
        <v>5008</v>
      </c>
      <c r="D2142" s="15">
        <v>390000</v>
      </c>
      <c r="E2142" s="15" t="s">
        <v>414</v>
      </c>
      <c r="F2142" s="15">
        <v>278177</v>
      </c>
      <c r="G2142" s="15" t="s">
        <v>117</v>
      </c>
      <c r="H2142" s="15">
        <v>9578.6</v>
      </c>
      <c r="I2142" s="30">
        <v>1558.31</v>
      </c>
      <c r="J2142" s="30">
        <v>275</v>
      </c>
      <c r="K2142" s="15">
        <v>2.87</v>
      </c>
      <c r="L2142" s="15">
        <v>3</v>
      </c>
      <c r="M2142" s="15" t="str">
        <f t="shared" si="66"/>
        <v>comercial mexicana s.a.de c.v.</v>
      </c>
      <c r="N2142" s="15" t="str">
        <f t="shared" si="67"/>
        <v>390000COMERCIAL MEXICANA S.A.DE C.V.</v>
      </c>
    </row>
    <row r="2143" spans="1:14" x14ac:dyDescent="0.2">
      <c r="A2143" s="15">
        <v>30</v>
      </c>
      <c r="B2143" s="15" t="s">
        <v>329</v>
      </c>
      <c r="C2143" s="15">
        <v>5008</v>
      </c>
      <c r="D2143" s="15">
        <v>389000</v>
      </c>
      <c r="E2143" s="15" t="s">
        <v>413</v>
      </c>
      <c r="F2143" s="15">
        <v>273836</v>
      </c>
      <c r="G2143" s="15" t="s">
        <v>105</v>
      </c>
      <c r="H2143" s="15">
        <v>8588.48</v>
      </c>
      <c r="I2143" s="30">
        <v>1579.78</v>
      </c>
      <c r="J2143" s="30">
        <v>278.77999999999997</v>
      </c>
      <c r="K2143" s="15">
        <v>3.25</v>
      </c>
      <c r="L2143" s="15">
        <v>5</v>
      </c>
      <c r="M2143" s="15" t="str">
        <f t="shared" si="66"/>
        <v>carrefour de mexico s.a. de</v>
      </c>
      <c r="N2143" s="15" t="str">
        <f t="shared" si="67"/>
        <v>389000CARREFOUR DE MEXICO S.A. DE</v>
      </c>
    </row>
    <row r="2144" spans="1:14" x14ac:dyDescent="0.2">
      <c r="A2144" s="15">
        <v>30</v>
      </c>
      <c r="B2144" s="15" t="s">
        <v>329</v>
      </c>
      <c r="C2144" s="15">
        <v>5008</v>
      </c>
      <c r="D2144" s="15">
        <v>388000</v>
      </c>
      <c r="E2144" s="15" t="s">
        <v>409</v>
      </c>
      <c r="F2144" s="15">
        <v>273854</v>
      </c>
      <c r="G2144" s="15" t="s">
        <v>332</v>
      </c>
      <c r="H2144" s="15">
        <v>9703.67</v>
      </c>
      <c r="I2144" s="30">
        <v>1583.37</v>
      </c>
      <c r="J2144" s="30">
        <v>279.42</v>
      </c>
      <c r="K2144" s="15">
        <v>2.88</v>
      </c>
      <c r="L2144" s="15">
        <v>9</v>
      </c>
      <c r="M2144" s="15" t="str">
        <f t="shared" si="66"/>
        <v>grandes superficies de mexico</v>
      </c>
      <c r="N2144" s="15" t="str">
        <f t="shared" si="67"/>
        <v>388000GRANDES SUPERFICIES DE MEXICO</v>
      </c>
    </row>
    <row r="2145" spans="1:14" x14ac:dyDescent="0.2">
      <c r="A2145" s="15">
        <v>30</v>
      </c>
      <c r="B2145" s="15" t="s">
        <v>329</v>
      </c>
      <c r="C2145" s="15">
        <v>5008</v>
      </c>
      <c r="D2145" s="15">
        <v>388000</v>
      </c>
      <c r="E2145" s="15" t="s">
        <v>409</v>
      </c>
      <c r="F2145" s="15">
        <v>274062</v>
      </c>
      <c r="G2145" s="15" t="s">
        <v>332</v>
      </c>
      <c r="H2145" s="15">
        <v>9703.67</v>
      </c>
      <c r="I2145" s="30">
        <v>1583.37</v>
      </c>
      <c r="J2145" s="30">
        <v>279.42</v>
      </c>
      <c r="K2145" s="15">
        <v>2.88</v>
      </c>
      <c r="L2145" s="15">
        <v>9</v>
      </c>
      <c r="M2145" s="15" t="str">
        <f t="shared" si="66"/>
        <v>grandes superficies de mexico</v>
      </c>
      <c r="N2145" s="15" t="str">
        <f t="shared" si="67"/>
        <v>388000GRANDES SUPERFICIES DE MEXICO</v>
      </c>
    </row>
    <row r="2146" spans="1:14" x14ac:dyDescent="0.2">
      <c r="A2146" s="15">
        <v>30</v>
      </c>
      <c r="B2146" s="15" t="s">
        <v>329</v>
      </c>
      <c r="C2146" s="15">
        <v>5008</v>
      </c>
      <c r="D2146" s="15">
        <v>388000</v>
      </c>
      <c r="E2146" s="15" t="s">
        <v>409</v>
      </c>
      <c r="F2146" s="15">
        <v>274064</v>
      </c>
      <c r="G2146" s="15" t="s">
        <v>332</v>
      </c>
      <c r="H2146" s="15">
        <v>9703.67</v>
      </c>
      <c r="I2146" s="30">
        <v>1583.37</v>
      </c>
      <c r="J2146" s="30">
        <v>279.42</v>
      </c>
      <c r="K2146" s="15">
        <v>2.88</v>
      </c>
      <c r="L2146" s="15">
        <v>9</v>
      </c>
      <c r="M2146" s="15" t="str">
        <f t="shared" si="66"/>
        <v>grandes superficies de mexico</v>
      </c>
      <c r="N2146" s="15" t="str">
        <f t="shared" si="67"/>
        <v>388000GRANDES SUPERFICIES DE MEXICO</v>
      </c>
    </row>
    <row r="2147" spans="1:14" x14ac:dyDescent="0.2">
      <c r="A2147" s="15">
        <v>30</v>
      </c>
      <c r="B2147" s="15" t="s">
        <v>329</v>
      </c>
      <c r="C2147" s="15">
        <v>5008</v>
      </c>
      <c r="D2147" s="15">
        <v>389000</v>
      </c>
      <c r="E2147" s="15" t="s">
        <v>413</v>
      </c>
      <c r="F2147" s="15">
        <v>273888</v>
      </c>
      <c r="G2147" s="15" t="s">
        <v>332</v>
      </c>
      <c r="H2147" s="15">
        <v>9011.4599999999991</v>
      </c>
      <c r="I2147" s="30">
        <v>1583.37</v>
      </c>
      <c r="J2147" s="30">
        <v>279.42</v>
      </c>
      <c r="K2147" s="15">
        <v>3.1</v>
      </c>
      <c r="L2147" s="15">
        <v>9</v>
      </c>
      <c r="M2147" s="15" t="str">
        <f t="shared" si="66"/>
        <v>carrefour de mexico s.a. de</v>
      </c>
      <c r="N2147" s="15" t="str">
        <f t="shared" si="67"/>
        <v>389000CARREFOUR DE MEXICO S.A. DE</v>
      </c>
    </row>
    <row r="2148" spans="1:14" x14ac:dyDescent="0.2">
      <c r="A2148" s="15">
        <v>30</v>
      </c>
      <c r="B2148" s="15" t="s">
        <v>329</v>
      </c>
      <c r="C2148" s="15">
        <v>5008</v>
      </c>
      <c r="D2148" s="15">
        <v>389000</v>
      </c>
      <c r="E2148" s="15" t="s">
        <v>413</v>
      </c>
      <c r="F2148" s="15">
        <v>274546</v>
      </c>
      <c r="G2148" s="15" t="s">
        <v>332</v>
      </c>
      <c r="H2148" s="15">
        <v>9011.4599999999991</v>
      </c>
      <c r="I2148" s="30">
        <v>1583.37</v>
      </c>
      <c r="J2148" s="30">
        <v>279.42</v>
      </c>
      <c r="K2148" s="15">
        <v>3.1</v>
      </c>
      <c r="L2148" s="15">
        <v>9</v>
      </c>
      <c r="M2148" s="15" t="str">
        <f t="shared" si="66"/>
        <v>carrefour de mexico s.a. de</v>
      </c>
      <c r="N2148" s="15" t="str">
        <f t="shared" si="67"/>
        <v>389000CARREFOUR DE MEXICO S.A. DE</v>
      </c>
    </row>
    <row r="2149" spans="1:14" x14ac:dyDescent="0.2">
      <c r="A2149" s="15">
        <v>30</v>
      </c>
      <c r="B2149" s="15" t="s">
        <v>329</v>
      </c>
      <c r="C2149" s="15">
        <v>5008</v>
      </c>
      <c r="D2149" s="15">
        <v>501000</v>
      </c>
      <c r="E2149" s="15" t="s">
        <v>472</v>
      </c>
      <c r="F2149" s="15">
        <v>277677</v>
      </c>
      <c r="G2149" s="15" t="s">
        <v>333</v>
      </c>
      <c r="H2149" s="15">
        <v>33408.9</v>
      </c>
      <c r="I2149" s="30">
        <v>1603.44</v>
      </c>
      <c r="J2149" s="30">
        <v>282.95999999999998</v>
      </c>
      <c r="K2149" s="15">
        <v>0.85</v>
      </c>
      <c r="L2149" s="15">
        <v>6</v>
      </c>
      <c r="M2149" s="15" t="str">
        <f t="shared" si="66"/>
        <v>centros comerciales soriana</v>
      </c>
      <c r="N2149" s="15" t="str">
        <f t="shared" si="67"/>
        <v>501000CENTROS COMERCIALES SORIANA</v>
      </c>
    </row>
    <row r="2150" spans="1:14" x14ac:dyDescent="0.2">
      <c r="A2150" s="15">
        <v>30</v>
      </c>
      <c r="B2150" s="15" t="s">
        <v>329</v>
      </c>
      <c r="C2150" s="15">
        <v>5008</v>
      </c>
      <c r="D2150" s="15">
        <v>501000</v>
      </c>
      <c r="E2150" s="15" t="s">
        <v>472</v>
      </c>
      <c r="F2150" s="15">
        <v>277897</v>
      </c>
      <c r="G2150" s="15" t="s">
        <v>333</v>
      </c>
      <c r="H2150" s="15">
        <v>11550.74</v>
      </c>
      <c r="I2150" s="30">
        <v>1603.44</v>
      </c>
      <c r="J2150" s="30">
        <v>282.95999999999998</v>
      </c>
      <c r="K2150" s="15">
        <v>2.4500000000000002</v>
      </c>
      <c r="L2150" s="15">
        <v>6</v>
      </c>
      <c r="M2150" s="15" t="str">
        <f t="shared" si="66"/>
        <v>centros comerciales soriana</v>
      </c>
      <c r="N2150" s="15" t="str">
        <f t="shared" si="67"/>
        <v>501000CENTROS COMERCIALES SORIANA</v>
      </c>
    </row>
    <row r="2151" spans="1:14" x14ac:dyDescent="0.2">
      <c r="A2151" s="15">
        <v>30</v>
      </c>
      <c r="B2151" s="15" t="s">
        <v>329</v>
      </c>
      <c r="C2151" s="15">
        <v>5008</v>
      </c>
      <c r="D2151" s="15">
        <v>389000</v>
      </c>
      <c r="E2151" s="15" t="s">
        <v>413</v>
      </c>
      <c r="F2151" s="15">
        <v>273836</v>
      </c>
      <c r="G2151" s="15" t="s">
        <v>123</v>
      </c>
      <c r="H2151" s="15">
        <v>8588.48</v>
      </c>
      <c r="I2151" s="30">
        <v>1615.68</v>
      </c>
      <c r="J2151" s="30">
        <v>285.12</v>
      </c>
      <c r="K2151" s="15">
        <v>3.32</v>
      </c>
      <c r="L2151" s="15">
        <v>8</v>
      </c>
      <c r="M2151" s="15" t="str">
        <f t="shared" si="66"/>
        <v>carrefour de mexico s.a. de</v>
      </c>
      <c r="N2151" s="15" t="str">
        <f t="shared" si="67"/>
        <v>389000CARREFOUR DE MEXICO S.A. DE</v>
      </c>
    </row>
    <row r="2152" spans="1:14" x14ac:dyDescent="0.2">
      <c r="A2152" s="15">
        <v>30</v>
      </c>
      <c r="B2152" s="15" t="s">
        <v>329</v>
      </c>
      <c r="C2152" s="15">
        <v>5008</v>
      </c>
      <c r="D2152" s="15">
        <v>389000</v>
      </c>
      <c r="E2152" s="15" t="s">
        <v>413</v>
      </c>
      <c r="F2152" s="15">
        <v>274040</v>
      </c>
      <c r="G2152" s="15" t="s">
        <v>123</v>
      </c>
      <c r="H2152" s="15">
        <v>6771.73</v>
      </c>
      <c r="I2152" s="30">
        <v>1615.68</v>
      </c>
      <c r="J2152" s="30">
        <v>285.12</v>
      </c>
      <c r="K2152" s="15">
        <v>4.21</v>
      </c>
      <c r="L2152" s="15">
        <v>8</v>
      </c>
      <c r="M2152" s="15" t="str">
        <f t="shared" si="66"/>
        <v>carrefour de mexico s.a. de</v>
      </c>
      <c r="N2152" s="15" t="str">
        <f t="shared" si="67"/>
        <v>389000CARREFOUR DE MEXICO S.A. DE</v>
      </c>
    </row>
    <row r="2153" spans="1:14" x14ac:dyDescent="0.2">
      <c r="A2153" s="15">
        <v>30</v>
      </c>
      <c r="B2153" s="15" t="s">
        <v>329</v>
      </c>
      <c r="C2153" s="15">
        <v>5008</v>
      </c>
      <c r="D2153" s="15">
        <v>390000</v>
      </c>
      <c r="E2153" s="15" t="s">
        <v>414</v>
      </c>
      <c r="F2153" s="15">
        <v>275516</v>
      </c>
      <c r="G2153" s="15" t="s">
        <v>331</v>
      </c>
      <c r="H2153" s="15">
        <v>5117.9399999999996</v>
      </c>
      <c r="I2153" s="30">
        <v>1678.02</v>
      </c>
      <c r="J2153" s="30">
        <v>296.12</v>
      </c>
      <c r="K2153" s="15">
        <v>5.79</v>
      </c>
      <c r="L2153" s="15">
        <v>8</v>
      </c>
      <c r="M2153" s="15" t="str">
        <f t="shared" si="66"/>
        <v>comercial mexicana s.a.de c.v.</v>
      </c>
      <c r="N2153" s="15" t="str">
        <f t="shared" si="67"/>
        <v>390000COMERCIAL MEXICANA S.A.DE C.V.</v>
      </c>
    </row>
    <row r="2154" spans="1:14" x14ac:dyDescent="0.2">
      <c r="A2154" s="15">
        <v>30</v>
      </c>
      <c r="B2154" s="15" t="s">
        <v>329</v>
      </c>
      <c r="C2154" s="15">
        <v>5008</v>
      </c>
      <c r="D2154" s="15">
        <v>389000</v>
      </c>
      <c r="E2154" s="15" t="s">
        <v>413</v>
      </c>
      <c r="F2154" s="15">
        <v>273836</v>
      </c>
      <c r="G2154" s="15" t="s">
        <v>117</v>
      </c>
      <c r="H2154" s="15">
        <v>8588.48</v>
      </c>
      <c r="I2154" s="30">
        <v>1723.39</v>
      </c>
      <c r="J2154" s="30">
        <v>304.13</v>
      </c>
      <c r="K2154" s="15">
        <v>3.54</v>
      </c>
      <c r="L2154" s="15">
        <v>4</v>
      </c>
      <c r="M2154" s="15" t="str">
        <f t="shared" si="66"/>
        <v>carrefour de mexico s.a. de</v>
      </c>
      <c r="N2154" s="15" t="str">
        <f t="shared" si="67"/>
        <v>389000CARREFOUR DE MEXICO S.A. DE</v>
      </c>
    </row>
    <row r="2155" spans="1:14" x14ac:dyDescent="0.2">
      <c r="A2155" s="15">
        <v>30</v>
      </c>
      <c r="B2155" s="15" t="s">
        <v>329</v>
      </c>
      <c r="C2155" s="15">
        <v>5008</v>
      </c>
      <c r="D2155" s="15">
        <v>389000</v>
      </c>
      <c r="E2155" s="15" t="s">
        <v>413</v>
      </c>
      <c r="F2155" s="15">
        <v>274040</v>
      </c>
      <c r="G2155" s="15" t="s">
        <v>117</v>
      </c>
      <c r="H2155" s="15">
        <v>6771.73</v>
      </c>
      <c r="I2155" s="30">
        <v>1723.39</v>
      </c>
      <c r="J2155" s="30">
        <v>304.13</v>
      </c>
      <c r="K2155" s="15">
        <v>4.49</v>
      </c>
      <c r="L2155" s="15">
        <v>4</v>
      </c>
      <c r="M2155" s="15" t="str">
        <f t="shared" si="66"/>
        <v>carrefour de mexico s.a. de</v>
      </c>
      <c r="N2155" s="15" t="str">
        <f t="shared" si="67"/>
        <v>389000CARREFOUR DE MEXICO S.A. DE</v>
      </c>
    </row>
    <row r="2156" spans="1:14" x14ac:dyDescent="0.2">
      <c r="A2156" s="15">
        <v>30</v>
      </c>
      <c r="B2156" s="15" t="s">
        <v>329</v>
      </c>
      <c r="C2156" s="15">
        <v>5008</v>
      </c>
      <c r="D2156" s="15">
        <v>501000</v>
      </c>
      <c r="E2156" s="15" t="s">
        <v>472</v>
      </c>
      <c r="F2156" s="15">
        <v>274504</v>
      </c>
      <c r="G2156" s="15" t="s">
        <v>105</v>
      </c>
      <c r="H2156" s="15">
        <v>2064.48</v>
      </c>
      <c r="I2156" s="30">
        <v>1795.2</v>
      </c>
      <c r="J2156" s="30">
        <v>316.8</v>
      </c>
      <c r="K2156" s="15">
        <v>15.35</v>
      </c>
      <c r="L2156" s="15">
        <v>5</v>
      </c>
      <c r="M2156" s="15" t="str">
        <f t="shared" si="66"/>
        <v>centros comerciales soriana</v>
      </c>
      <c r="N2156" s="15" t="str">
        <f t="shared" si="67"/>
        <v>501000CENTROS COMERCIALES SORIANA</v>
      </c>
    </row>
    <row r="2157" spans="1:14" x14ac:dyDescent="0.2">
      <c r="A2157" s="15">
        <v>30</v>
      </c>
      <c r="B2157" s="15" t="s">
        <v>329</v>
      </c>
      <c r="C2157" s="15">
        <v>5008</v>
      </c>
      <c r="D2157" s="15">
        <v>501000</v>
      </c>
      <c r="E2157" s="15" t="s">
        <v>472</v>
      </c>
      <c r="F2157" s="15">
        <v>274548</v>
      </c>
      <c r="G2157" s="15" t="s">
        <v>105</v>
      </c>
      <c r="H2157" s="15">
        <v>2064.48</v>
      </c>
      <c r="I2157" s="30">
        <v>1795.2</v>
      </c>
      <c r="J2157" s="30">
        <v>316.8</v>
      </c>
      <c r="K2157" s="15">
        <v>15.35</v>
      </c>
      <c r="L2157" s="15">
        <v>5</v>
      </c>
      <c r="M2157" s="15" t="str">
        <f t="shared" si="66"/>
        <v>centros comerciales soriana</v>
      </c>
      <c r="N2157" s="15" t="str">
        <f t="shared" si="67"/>
        <v>501000CENTROS COMERCIALES SORIANA</v>
      </c>
    </row>
    <row r="2158" spans="1:14" x14ac:dyDescent="0.2">
      <c r="A2158" s="15">
        <v>30</v>
      </c>
      <c r="B2158" s="15" t="s">
        <v>329</v>
      </c>
      <c r="C2158" s="15">
        <v>5008</v>
      </c>
      <c r="D2158" s="15">
        <v>501000</v>
      </c>
      <c r="E2158" s="15" t="s">
        <v>472</v>
      </c>
      <c r="F2158" s="15">
        <v>275308</v>
      </c>
      <c r="G2158" s="15" t="s">
        <v>105</v>
      </c>
      <c r="H2158" s="15">
        <v>2064.48</v>
      </c>
      <c r="I2158" s="30">
        <v>1795.2</v>
      </c>
      <c r="J2158" s="30">
        <v>316.8</v>
      </c>
      <c r="K2158" s="15">
        <v>15.35</v>
      </c>
      <c r="L2158" s="15">
        <v>5</v>
      </c>
      <c r="M2158" s="15" t="str">
        <f t="shared" si="66"/>
        <v>centros comerciales soriana</v>
      </c>
      <c r="N2158" s="15" t="str">
        <f t="shared" si="67"/>
        <v>501000CENTROS COMERCIALES SORIANA</v>
      </c>
    </row>
    <row r="2159" spans="1:14" x14ac:dyDescent="0.2">
      <c r="A2159" s="15">
        <v>30</v>
      </c>
      <c r="B2159" s="15" t="s">
        <v>329</v>
      </c>
      <c r="C2159" s="15">
        <v>5008</v>
      </c>
      <c r="D2159" s="15">
        <v>501000</v>
      </c>
      <c r="E2159" s="15" t="s">
        <v>472</v>
      </c>
      <c r="F2159" s="15">
        <v>275310</v>
      </c>
      <c r="G2159" s="15" t="s">
        <v>105</v>
      </c>
      <c r="H2159" s="15">
        <v>2064.48</v>
      </c>
      <c r="I2159" s="30">
        <v>1795.2</v>
      </c>
      <c r="J2159" s="30">
        <v>316.8</v>
      </c>
      <c r="K2159" s="15">
        <v>15.35</v>
      </c>
      <c r="L2159" s="15">
        <v>5</v>
      </c>
      <c r="M2159" s="15" t="str">
        <f t="shared" si="66"/>
        <v>centros comerciales soriana</v>
      </c>
      <c r="N2159" s="15" t="str">
        <f t="shared" si="67"/>
        <v>501000CENTROS COMERCIALES SORIANA</v>
      </c>
    </row>
    <row r="2160" spans="1:14" x14ac:dyDescent="0.2">
      <c r="A2160" s="15">
        <v>30</v>
      </c>
      <c r="B2160" s="15" t="s">
        <v>329</v>
      </c>
      <c r="C2160" s="15">
        <v>5008</v>
      </c>
      <c r="D2160" s="15">
        <v>501000</v>
      </c>
      <c r="E2160" s="15" t="s">
        <v>472</v>
      </c>
      <c r="F2160" s="15">
        <v>275316</v>
      </c>
      <c r="G2160" s="15" t="s">
        <v>105</v>
      </c>
      <c r="H2160" s="15">
        <v>2064.48</v>
      </c>
      <c r="I2160" s="30">
        <v>1795.2</v>
      </c>
      <c r="J2160" s="30">
        <v>316.8</v>
      </c>
      <c r="K2160" s="15">
        <v>15.35</v>
      </c>
      <c r="L2160" s="15">
        <v>5</v>
      </c>
      <c r="M2160" s="15" t="str">
        <f t="shared" si="66"/>
        <v>centros comerciales soriana</v>
      </c>
      <c r="N2160" s="15" t="str">
        <f t="shared" si="67"/>
        <v>501000CENTROS COMERCIALES SORIANA</v>
      </c>
    </row>
    <row r="2161" spans="1:14" x14ac:dyDescent="0.2">
      <c r="A2161" s="15">
        <v>30</v>
      </c>
      <c r="B2161" s="15" t="s">
        <v>329</v>
      </c>
      <c r="C2161" s="15">
        <v>5008</v>
      </c>
      <c r="D2161" s="15">
        <v>501000</v>
      </c>
      <c r="E2161" s="15" t="s">
        <v>472</v>
      </c>
      <c r="F2161" s="15">
        <v>275318</v>
      </c>
      <c r="G2161" s="15" t="s">
        <v>105</v>
      </c>
      <c r="H2161" s="15">
        <v>2064.48</v>
      </c>
      <c r="I2161" s="30">
        <v>1795.2</v>
      </c>
      <c r="J2161" s="30">
        <v>316.8</v>
      </c>
      <c r="K2161" s="15">
        <v>15.35</v>
      </c>
      <c r="L2161" s="15">
        <v>5</v>
      </c>
      <c r="M2161" s="15" t="str">
        <f t="shared" si="66"/>
        <v>centros comerciales soriana</v>
      </c>
      <c r="N2161" s="15" t="str">
        <f t="shared" si="67"/>
        <v>501000CENTROS COMERCIALES SORIANA</v>
      </c>
    </row>
    <row r="2162" spans="1:14" x14ac:dyDescent="0.2">
      <c r="A2162" s="15">
        <v>30</v>
      </c>
      <c r="B2162" s="15" t="s">
        <v>329</v>
      </c>
      <c r="C2162" s="15">
        <v>5008</v>
      </c>
      <c r="D2162" s="15">
        <v>501000</v>
      </c>
      <c r="E2162" s="15" t="s">
        <v>472</v>
      </c>
      <c r="F2162" s="15">
        <v>275319</v>
      </c>
      <c r="G2162" s="15" t="s">
        <v>105</v>
      </c>
      <c r="H2162" s="15">
        <v>2064.48</v>
      </c>
      <c r="I2162" s="30">
        <v>1795.2</v>
      </c>
      <c r="J2162" s="30">
        <v>316.8</v>
      </c>
      <c r="K2162" s="15">
        <v>15.35</v>
      </c>
      <c r="L2162" s="15">
        <v>5</v>
      </c>
      <c r="M2162" s="15" t="str">
        <f t="shared" si="66"/>
        <v>centros comerciales soriana</v>
      </c>
      <c r="N2162" s="15" t="str">
        <f t="shared" si="67"/>
        <v>501000CENTROS COMERCIALES SORIANA</v>
      </c>
    </row>
    <row r="2163" spans="1:14" x14ac:dyDescent="0.2">
      <c r="A2163" s="15">
        <v>30</v>
      </c>
      <c r="B2163" s="15" t="s">
        <v>329</v>
      </c>
      <c r="C2163" s="15">
        <v>5008</v>
      </c>
      <c r="D2163" s="15">
        <v>501000</v>
      </c>
      <c r="E2163" s="15" t="s">
        <v>472</v>
      </c>
      <c r="F2163" s="15">
        <v>275321</v>
      </c>
      <c r="G2163" s="15" t="s">
        <v>105</v>
      </c>
      <c r="H2163" s="15">
        <v>2064.48</v>
      </c>
      <c r="I2163" s="30">
        <v>1795.2</v>
      </c>
      <c r="J2163" s="30">
        <v>316.8</v>
      </c>
      <c r="K2163" s="15">
        <v>15.35</v>
      </c>
      <c r="L2163" s="15">
        <v>5</v>
      </c>
      <c r="M2163" s="15" t="str">
        <f t="shared" si="66"/>
        <v>centros comerciales soriana</v>
      </c>
      <c r="N2163" s="15" t="str">
        <f t="shared" si="67"/>
        <v>501000CENTROS COMERCIALES SORIANA</v>
      </c>
    </row>
    <row r="2164" spans="1:14" x14ac:dyDescent="0.2">
      <c r="A2164" s="15">
        <v>30</v>
      </c>
      <c r="B2164" s="15" t="s">
        <v>329</v>
      </c>
      <c r="C2164" s="15">
        <v>5008</v>
      </c>
      <c r="D2164" s="15">
        <v>501000</v>
      </c>
      <c r="E2164" s="15" t="s">
        <v>472</v>
      </c>
      <c r="F2164" s="15">
        <v>275324</v>
      </c>
      <c r="G2164" s="15" t="s">
        <v>105</v>
      </c>
      <c r="H2164" s="15">
        <v>2064.48</v>
      </c>
      <c r="I2164" s="30">
        <v>1795.2</v>
      </c>
      <c r="J2164" s="30">
        <v>316.8</v>
      </c>
      <c r="K2164" s="15">
        <v>15.35</v>
      </c>
      <c r="L2164" s="15">
        <v>5</v>
      </c>
      <c r="M2164" s="15" t="str">
        <f t="shared" si="66"/>
        <v>centros comerciales soriana</v>
      </c>
      <c r="N2164" s="15" t="str">
        <f t="shared" si="67"/>
        <v>501000CENTROS COMERCIALES SORIANA</v>
      </c>
    </row>
    <row r="2165" spans="1:14" x14ac:dyDescent="0.2">
      <c r="A2165" s="15">
        <v>30</v>
      </c>
      <c r="B2165" s="15" t="s">
        <v>329</v>
      </c>
      <c r="C2165" s="15">
        <v>5008</v>
      </c>
      <c r="D2165" s="15">
        <v>501000</v>
      </c>
      <c r="E2165" s="15" t="s">
        <v>472</v>
      </c>
      <c r="F2165" s="15">
        <v>275325</v>
      </c>
      <c r="G2165" s="15" t="s">
        <v>105</v>
      </c>
      <c r="H2165" s="15">
        <v>2064.48</v>
      </c>
      <c r="I2165" s="30">
        <v>1795.2</v>
      </c>
      <c r="J2165" s="30">
        <v>316.8</v>
      </c>
      <c r="K2165" s="15">
        <v>15.35</v>
      </c>
      <c r="L2165" s="15">
        <v>5</v>
      </c>
      <c r="M2165" s="15" t="str">
        <f t="shared" si="66"/>
        <v>centros comerciales soriana</v>
      </c>
      <c r="N2165" s="15" t="str">
        <f t="shared" si="67"/>
        <v>501000CENTROS COMERCIALES SORIANA</v>
      </c>
    </row>
    <row r="2166" spans="1:14" x14ac:dyDescent="0.2">
      <c r="A2166" s="15">
        <v>30</v>
      </c>
      <c r="B2166" s="15" t="s">
        <v>329</v>
      </c>
      <c r="C2166" s="15">
        <v>5008</v>
      </c>
      <c r="D2166" s="15">
        <v>501000</v>
      </c>
      <c r="E2166" s="15" t="s">
        <v>472</v>
      </c>
      <c r="F2166" s="15">
        <v>275332</v>
      </c>
      <c r="G2166" s="15" t="s">
        <v>105</v>
      </c>
      <c r="H2166" s="15">
        <v>2064.48</v>
      </c>
      <c r="I2166" s="30">
        <v>1795.2</v>
      </c>
      <c r="J2166" s="30">
        <v>316.8</v>
      </c>
      <c r="K2166" s="15">
        <v>15.35</v>
      </c>
      <c r="L2166" s="15">
        <v>5</v>
      </c>
      <c r="M2166" s="15" t="str">
        <f t="shared" si="66"/>
        <v>centros comerciales soriana</v>
      </c>
      <c r="N2166" s="15" t="str">
        <f t="shared" si="67"/>
        <v>501000CENTROS COMERCIALES SORIANA</v>
      </c>
    </row>
    <row r="2167" spans="1:14" x14ac:dyDescent="0.2">
      <c r="A2167" s="15">
        <v>30</v>
      </c>
      <c r="B2167" s="15" t="s">
        <v>329</v>
      </c>
      <c r="C2167" s="15">
        <v>5008</v>
      </c>
      <c r="D2167" s="15">
        <v>501000</v>
      </c>
      <c r="E2167" s="15" t="s">
        <v>472</v>
      </c>
      <c r="F2167" s="15">
        <v>275581</v>
      </c>
      <c r="G2167" s="15" t="s">
        <v>105</v>
      </c>
      <c r="H2167" s="15">
        <v>2064.48</v>
      </c>
      <c r="I2167" s="30">
        <v>1795.2</v>
      </c>
      <c r="J2167" s="30">
        <v>316.8</v>
      </c>
      <c r="K2167" s="15">
        <v>15.35</v>
      </c>
      <c r="L2167" s="15">
        <v>5</v>
      </c>
      <c r="M2167" s="15" t="str">
        <f t="shared" si="66"/>
        <v>centros comerciales soriana</v>
      </c>
      <c r="N2167" s="15" t="str">
        <f t="shared" si="67"/>
        <v>501000CENTROS COMERCIALES SORIANA</v>
      </c>
    </row>
    <row r="2168" spans="1:14" x14ac:dyDescent="0.2">
      <c r="A2168" s="15">
        <v>30</v>
      </c>
      <c r="B2168" s="15" t="s">
        <v>329</v>
      </c>
      <c r="C2168" s="15">
        <v>5008</v>
      </c>
      <c r="D2168" s="15">
        <v>501000</v>
      </c>
      <c r="E2168" s="15" t="s">
        <v>472</v>
      </c>
      <c r="F2168" s="15">
        <v>275591</v>
      </c>
      <c r="G2168" s="15" t="s">
        <v>105</v>
      </c>
      <c r="H2168" s="15">
        <v>2064.48</v>
      </c>
      <c r="I2168" s="30">
        <v>1795.2</v>
      </c>
      <c r="J2168" s="30">
        <v>316.8</v>
      </c>
      <c r="K2168" s="15">
        <v>15.35</v>
      </c>
      <c r="L2168" s="15">
        <v>5</v>
      </c>
      <c r="M2168" s="15" t="str">
        <f t="shared" si="66"/>
        <v>centros comerciales soriana</v>
      </c>
      <c r="N2168" s="15" t="str">
        <f t="shared" si="67"/>
        <v>501000CENTROS COMERCIALES SORIANA</v>
      </c>
    </row>
    <row r="2169" spans="1:14" x14ac:dyDescent="0.2">
      <c r="A2169" s="15">
        <v>30</v>
      </c>
      <c r="B2169" s="15" t="s">
        <v>329</v>
      </c>
      <c r="C2169" s="15">
        <v>5008</v>
      </c>
      <c r="D2169" s="15">
        <v>501000</v>
      </c>
      <c r="E2169" s="15" t="s">
        <v>472</v>
      </c>
      <c r="F2169" s="15">
        <v>275664</v>
      </c>
      <c r="G2169" s="15" t="s">
        <v>105</v>
      </c>
      <c r="H2169" s="15">
        <v>2064.48</v>
      </c>
      <c r="I2169" s="30">
        <v>1795.2</v>
      </c>
      <c r="J2169" s="30">
        <v>316.8</v>
      </c>
      <c r="K2169" s="15">
        <v>15.35</v>
      </c>
      <c r="L2169" s="15">
        <v>5</v>
      </c>
      <c r="M2169" s="15" t="str">
        <f t="shared" si="66"/>
        <v>centros comerciales soriana</v>
      </c>
      <c r="N2169" s="15" t="str">
        <f t="shared" si="67"/>
        <v>501000CENTROS COMERCIALES SORIANA</v>
      </c>
    </row>
    <row r="2170" spans="1:14" x14ac:dyDescent="0.2">
      <c r="A2170" s="15">
        <v>30</v>
      </c>
      <c r="B2170" s="15" t="s">
        <v>329</v>
      </c>
      <c r="C2170" s="15">
        <v>5008</v>
      </c>
      <c r="D2170" s="15">
        <v>501000</v>
      </c>
      <c r="E2170" s="15" t="s">
        <v>472</v>
      </c>
      <c r="F2170" s="15">
        <v>275684</v>
      </c>
      <c r="G2170" s="15" t="s">
        <v>105</v>
      </c>
      <c r="H2170" s="15">
        <v>2064.48</v>
      </c>
      <c r="I2170" s="30">
        <v>1795.2</v>
      </c>
      <c r="J2170" s="30">
        <v>316.8</v>
      </c>
      <c r="K2170" s="15">
        <v>15.35</v>
      </c>
      <c r="L2170" s="15">
        <v>5</v>
      </c>
      <c r="M2170" s="15" t="str">
        <f t="shared" si="66"/>
        <v>centros comerciales soriana</v>
      </c>
      <c r="N2170" s="15" t="str">
        <f t="shared" si="67"/>
        <v>501000CENTROS COMERCIALES SORIANA</v>
      </c>
    </row>
    <row r="2171" spans="1:14" x14ac:dyDescent="0.2">
      <c r="A2171" s="15">
        <v>30</v>
      </c>
      <c r="B2171" s="15" t="s">
        <v>329</v>
      </c>
      <c r="C2171" s="15">
        <v>5008</v>
      </c>
      <c r="D2171" s="15">
        <v>501000</v>
      </c>
      <c r="E2171" s="15" t="s">
        <v>472</v>
      </c>
      <c r="F2171" s="15">
        <v>275697</v>
      </c>
      <c r="G2171" s="15" t="s">
        <v>105</v>
      </c>
      <c r="H2171" s="15">
        <v>2064.48</v>
      </c>
      <c r="I2171" s="30">
        <v>1795.2</v>
      </c>
      <c r="J2171" s="30">
        <v>316.8</v>
      </c>
      <c r="K2171" s="15">
        <v>15.35</v>
      </c>
      <c r="L2171" s="15">
        <v>5</v>
      </c>
      <c r="M2171" s="15" t="str">
        <f t="shared" si="66"/>
        <v>centros comerciales soriana</v>
      </c>
      <c r="N2171" s="15" t="str">
        <f t="shared" si="67"/>
        <v>501000CENTROS COMERCIALES SORIANA</v>
      </c>
    </row>
    <row r="2172" spans="1:14" x14ac:dyDescent="0.2">
      <c r="A2172" s="15">
        <v>30</v>
      </c>
      <c r="B2172" s="15" t="s">
        <v>329</v>
      </c>
      <c r="C2172" s="15">
        <v>5008</v>
      </c>
      <c r="D2172" s="15">
        <v>501000</v>
      </c>
      <c r="E2172" s="15" t="s">
        <v>472</v>
      </c>
      <c r="F2172" s="15">
        <v>275722</v>
      </c>
      <c r="G2172" s="15" t="s">
        <v>105</v>
      </c>
      <c r="H2172" s="15">
        <v>2064.48</v>
      </c>
      <c r="I2172" s="30">
        <v>1795.2</v>
      </c>
      <c r="J2172" s="30">
        <v>316.8</v>
      </c>
      <c r="K2172" s="15">
        <v>15.35</v>
      </c>
      <c r="L2172" s="15">
        <v>5</v>
      </c>
      <c r="M2172" s="15" t="str">
        <f t="shared" si="66"/>
        <v>centros comerciales soriana</v>
      </c>
      <c r="N2172" s="15" t="str">
        <f t="shared" si="67"/>
        <v>501000CENTROS COMERCIALES SORIANA</v>
      </c>
    </row>
    <row r="2173" spans="1:14" x14ac:dyDescent="0.2">
      <c r="A2173" s="15">
        <v>30</v>
      </c>
      <c r="B2173" s="15" t="s">
        <v>329</v>
      </c>
      <c r="C2173" s="15">
        <v>5008</v>
      </c>
      <c r="D2173" s="15">
        <v>501000</v>
      </c>
      <c r="E2173" s="15" t="s">
        <v>472</v>
      </c>
      <c r="F2173" s="15">
        <v>275757</v>
      </c>
      <c r="G2173" s="15" t="s">
        <v>105</v>
      </c>
      <c r="H2173" s="15">
        <v>2064.48</v>
      </c>
      <c r="I2173" s="30">
        <v>1795.2</v>
      </c>
      <c r="J2173" s="30">
        <v>316.8</v>
      </c>
      <c r="K2173" s="15">
        <v>15.35</v>
      </c>
      <c r="L2173" s="15">
        <v>5</v>
      </c>
      <c r="M2173" s="15" t="str">
        <f t="shared" si="66"/>
        <v>centros comerciales soriana</v>
      </c>
      <c r="N2173" s="15" t="str">
        <f t="shared" si="67"/>
        <v>501000CENTROS COMERCIALES SORIANA</v>
      </c>
    </row>
    <row r="2174" spans="1:14" x14ac:dyDescent="0.2">
      <c r="A2174" s="15">
        <v>30</v>
      </c>
      <c r="B2174" s="15" t="s">
        <v>329</v>
      </c>
      <c r="C2174" s="15">
        <v>5008</v>
      </c>
      <c r="D2174" s="15">
        <v>501000</v>
      </c>
      <c r="E2174" s="15" t="s">
        <v>472</v>
      </c>
      <c r="F2174" s="15">
        <v>275886</v>
      </c>
      <c r="G2174" s="15" t="s">
        <v>105</v>
      </c>
      <c r="H2174" s="15">
        <v>2064.48</v>
      </c>
      <c r="I2174" s="30">
        <v>1795.2</v>
      </c>
      <c r="J2174" s="30">
        <v>316.8</v>
      </c>
      <c r="K2174" s="15">
        <v>15.35</v>
      </c>
      <c r="L2174" s="15">
        <v>5</v>
      </c>
      <c r="M2174" s="15" t="str">
        <f t="shared" si="66"/>
        <v>centros comerciales soriana</v>
      </c>
      <c r="N2174" s="15" t="str">
        <f t="shared" si="67"/>
        <v>501000CENTROS COMERCIALES SORIANA</v>
      </c>
    </row>
    <row r="2175" spans="1:14" x14ac:dyDescent="0.2">
      <c r="A2175" s="15">
        <v>30</v>
      </c>
      <c r="B2175" s="15" t="s">
        <v>329</v>
      </c>
      <c r="C2175" s="15">
        <v>5008</v>
      </c>
      <c r="D2175" s="15">
        <v>8107</v>
      </c>
      <c r="E2175" s="15" t="s">
        <v>341</v>
      </c>
      <c r="F2175" s="15">
        <v>277907</v>
      </c>
      <c r="G2175" s="15" t="s">
        <v>331</v>
      </c>
      <c r="H2175" s="15">
        <v>46789.8</v>
      </c>
      <c r="I2175" s="30">
        <v>1799.28</v>
      </c>
      <c r="J2175" s="30">
        <v>552.72</v>
      </c>
      <c r="K2175" s="15">
        <v>1.18</v>
      </c>
      <c r="L2175" s="15">
        <v>10</v>
      </c>
      <c r="M2175" s="15" t="str">
        <f t="shared" si="66"/>
        <v>rodriguez salazar ramon</v>
      </c>
      <c r="N2175" s="15" t="str">
        <f t="shared" si="67"/>
        <v>8107RODRIGUEZ SALAZAR RAMON</v>
      </c>
    </row>
    <row r="2176" spans="1:14" x14ac:dyDescent="0.2">
      <c r="A2176" s="15">
        <v>30</v>
      </c>
      <c r="B2176" s="15" t="s">
        <v>329</v>
      </c>
      <c r="C2176" s="15">
        <v>5008</v>
      </c>
      <c r="D2176" s="15">
        <v>9060</v>
      </c>
      <c r="E2176" s="15" t="s">
        <v>345</v>
      </c>
      <c r="F2176" s="15">
        <v>274609</v>
      </c>
      <c r="G2176" s="15" t="s">
        <v>332</v>
      </c>
      <c r="H2176" s="15">
        <v>177701.29</v>
      </c>
      <c r="I2176" s="30">
        <v>1799.28</v>
      </c>
      <c r="J2176" s="30">
        <v>552.72</v>
      </c>
      <c r="K2176" s="15">
        <v>0.31</v>
      </c>
      <c r="L2176" s="15">
        <v>10</v>
      </c>
      <c r="M2176" s="15" t="str">
        <f t="shared" si="66"/>
        <v>promotora don miguel s.a. de</v>
      </c>
      <c r="N2176" s="15" t="str">
        <f t="shared" si="67"/>
        <v>9060PROMOTORA DON MIGUEL S.A. DE</v>
      </c>
    </row>
    <row r="2177" spans="1:14" x14ac:dyDescent="0.2">
      <c r="A2177" s="15">
        <v>30</v>
      </c>
      <c r="B2177" s="15" t="s">
        <v>329</v>
      </c>
      <c r="C2177" s="15">
        <v>5008</v>
      </c>
      <c r="D2177" s="15">
        <v>19126</v>
      </c>
      <c r="E2177" s="15" t="s">
        <v>369</v>
      </c>
      <c r="F2177" s="15">
        <v>275271</v>
      </c>
      <c r="G2177" s="15" t="s">
        <v>331</v>
      </c>
      <c r="H2177" s="15">
        <v>4913.1099999999997</v>
      </c>
      <c r="I2177" s="30">
        <v>1799.28</v>
      </c>
      <c r="J2177" s="30">
        <v>199.92</v>
      </c>
      <c r="K2177" s="15">
        <v>4.07</v>
      </c>
      <c r="L2177" s="15">
        <v>10</v>
      </c>
      <c r="M2177" s="15" t="str">
        <f t="shared" si="66"/>
        <v>surt.regiomontana d/comer.sacv</v>
      </c>
      <c r="N2177" s="15" t="str">
        <f t="shared" si="67"/>
        <v>19126SURT.REGIOMONTANA D/COMER.SACV</v>
      </c>
    </row>
    <row r="2178" spans="1:14" x14ac:dyDescent="0.2">
      <c r="A2178" s="15">
        <v>30</v>
      </c>
      <c r="B2178" s="15" t="s">
        <v>329</v>
      </c>
      <c r="C2178" s="15">
        <v>5008</v>
      </c>
      <c r="D2178" s="15">
        <v>19155</v>
      </c>
      <c r="E2178" s="15" t="s">
        <v>370</v>
      </c>
      <c r="F2178" s="15">
        <v>274301</v>
      </c>
      <c r="G2178" s="15" t="s">
        <v>331</v>
      </c>
      <c r="H2178" s="15">
        <v>97547.27</v>
      </c>
      <c r="I2178" s="30">
        <v>1799.28</v>
      </c>
      <c r="J2178" s="30">
        <v>552.72</v>
      </c>
      <c r="K2178" s="15">
        <v>0.56999999999999995</v>
      </c>
      <c r="L2178" s="15">
        <v>10</v>
      </c>
      <c r="M2178" s="15" t="str">
        <f t="shared" si="66"/>
        <v>sg proveedores s.a. de c.v.</v>
      </c>
      <c r="N2178" s="15" t="str">
        <f t="shared" si="67"/>
        <v>19155SG PROVEEDORES S.A. DE C.V.</v>
      </c>
    </row>
    <row r="2179" spans="1:14" x14ac:dyDescent="0.2">
      <c r="A2179" s="15">
        <v>30</v>
      </c>
      <c r="B2179" s="15" t="s">
        <v>329</v>
      </c>
      <c r="C2179" s="15">
        <v>5008</v>
      </c>
      <c r="D2179" s="15">
        <v>28126</v>
      </c>
      <c r="E2179" s="15" t="s">
        <v>386</v>
      </c>
      <c r="F2179" s="15">
        <v>275279</v>
      </c>
      <c r="G2179" s="15" t="s">
        <v>331</v>
      </c>
      <c r="H2179" s="15">
        <v>63147.28</v>
      </c>
      <c r="I2179" s="30">
        <v>1799.28</v>
      </c>
      <c r="J2179" s="30">
        <v>552.72</v>
      </c>
      <c r="K2179" s="15">
        <v>0.88</v>
      </c>
      <c r="L2179" s="15">
        <v>10</v>
      </c>
      <c r="M2179" s="15" t="str">
        <f t="shared" si="66"/>
        <v>dilop distribuciones s.a. de</v>
      </c>
      <c r="N2179" s="15" t="str">
        <f t="shared" si="67"/>
        <v>28126DILOP DISTRIBUCIONES S.A. DE</v>
      </c>
    </row>
    <row r="2180" spans="1:14" x14ac:dyDescent="0.2">
      <c r="A2180" s="15">
        <v>30</v>
      </c>
      <c r="B2180" s="15" t="s">
        <v>329</v>
      </c>
      <c r="C2180" s="15">
        <v>5008</v>
      </c>
      <c r="D2180" s="15">
        <v>34101</v>
      </c>
      <c r="E2180" s="15" t="s">
        <v>397</v>
      </c>
      <c r="F2180" s="15">
        <v>274365</v>
      </c>
      <c r="G2180" s="15" t="s">
        <v>332</v>
      </c>
      <c r="H2180" s="15">
        <v>44335.88</v>
      </c>
      <c r="I2180" s="30">
        <v>1799.28</v>
      </c>
      <c r="J2180" s="30">
        <v>199.92</v>
      </c>
      <c r="K2180" s="15">
        <v>0.45</v>
      </c>
      <c r="L2180" s="15">
        <v>10</v>
      </c>
      <c r="M2180" s="15" t="str">
        <f t="shared" si="66"/>
        <v>organizacion sahuayo sa de c.v</v>
      </c>
      <c r="N2180" s="15" t="str">
        <f t="shared" si="67"/>
        <v>34101ORGANIZACION SAHUAYO SA DE C.V</v>
      </c>
    </row>
    <row r="2181" spans="1:14" x14ac:dyDescent="0.2">
      <c r="A2181" s="15">
        <v>30</v>
      </c>
      <c r="B2181" s="15" t="s">
        <v>329</v>
      </c>
      <c r="C2181" s="15">
        <v>5008</v>
      </c>
      <c r="D2181" s="15">
        <v>34102</v>
      </c>
      <c r="E2181" s="15" t="s">
        <v>397</v>
      </c>
      <c r="F2181" s="15">
        <v>274366</v>
      </c>
      <c r="G2181" s="15" t="s">
        <v>331</v>
      </c>
      <c r="H2181" s="15">
        <v>127995.41</v>
      </c>
      <c r="I2181" s="30">
        <v>1799.28</v>
      </c>
      <c r="J2181" s="30">
        <v>199.92</v>
      </c>
      <c r="K2181" s="15">
        <v>0.16</v>
      </c>
      <c r="L2181" s="15">
        <v>10</v>
      </c>
      <c r="M2181" s="15" t="str">
        <f t="shared" si="66"/>
        <v>organizacion sahuayo sa de c.v</v>
      </c>
      <c r="N2181" s="15" t="str">
        <f t="shared" si="67"/>
        <v>34102ORGANIZACION SAHUAYO SA DE C.V</v>
      </c>
    </row>
    <row r="2182" spans="1:14" x14ac:dyDescent="0.2">
      <c r="A2182" s="15">
        <v>30</v>
      </c>
      <c r="B2182" s="15" t="s">
        <v>329</v>
      </c>
      <c r="C2182" s="15">
        <v>5008</v>
      </c>
      <c r="D2182" s="15">
        <v>35010</v>
      </c>
      <c r="E2182" s="15" t="s">
        <v>399</v>
      </c>
      <c r="F2182" s="15">
        <v>274653</v>
      </c>
      <c r="G2182" s="15" t="s">
        <v>332</v>
      </c>
      <c r="H2182" s="15">
        <v>50794.19</v>
      </c>
      <c r="I2182" s="30">
        <v>1799.28</v>
      </c>
      <c r="J2182" s="30">
        <v>199.92</v>
      </c>
      <c r="K2182" s="15">
        <v>0.39</v>
      </c>
      <c r="L2182" s="15">
        <v>10</v>
      </c>
      <c r="M2182" s="15" t="str">
        <f t="shared" si="66"/>
        <v>distribuidora abarrotera san</v>
      </c>
      <c r="N2182" s="15" t="str">
        <f t="shared" si="67"/>
        <v>35010DISTRIBUIDORA ABARROTERA SAN</v>
      </c>
    </row>
    <row r="2183" spans="1:14" x14ac:dyDescent="0.2">
      <c r="A2183" s="15">
        <v>30</v>
      </c>
      <c r="B2183" s="15" t="s">
        <v>329</v>
      </c>
      <c r="C2183" s="15">
        <v>5008</v>
      </c>
      <c r="D2183" s="15">
        <v>388802</v>
      </c>
      <c r="E2183" s="15" t="s">
        <v>409</v>
      </c>
      <c r="F2183" s="15">
        <v>275090</v>
      </c>
      <c r="G2183" s="15" t="s">
        <v>117</v>
      </c>
      <c r="H2183" s="15">
        <v>4362.38</v>
      </c>
      <c r="I2183" s="30">
        <v>1884.96</v>
      </c>
      <c r="J2183" s="30">
        <v>635.04</v>
      </c>
      <c r="K2183" s="15">
        <v>14.56</v>
      </c>
      <c r="L2183" s="15">
        <v>4</v>
      </c>
      <c r="M2183" s="15" t="str">
        <f t="shared" si="66"/>
        <v>grandes superficies de mexico</v>
      </c>
      <c r="N2183" s="15" t="str">
        <f t="shared" si="67"/>
        <v>388802GRANDES SUPERFICIES DE MEXICO</v>
      </c>
    </row>
    <row r="2184" spans="1:14" x14ac:dyDescent="0.2">
      <c r="A2184" s="15">
        <v>30</v>
      </c>
      <c r="B2184" s="15" t="s">
        <v>329</v>
      </c>
      <c r="C2184" s="15">
        <v>5008</v>
      </c>
      <c r="D2184" s="15">
        <v>9073</v>
      </c>
      <c r="E2184" s="15" t="s">
        <v>346</v>
      </c>
      <c r="F2184" s="15">
        <v>276295</v>
      </c>
      <c r="G2184" s="15" t="s">
        <v>331</v>
      </c>
      <c r="H2184" s="15">
        <v>7684.77</v>
      </c>
      <c r="I2184" s="30">
        <v>1887.78</v>
      </c>
      <c r="J2184" s="30">
        <v>209.75</v>
      </c>
      <c r="K2184" s="15">
        <v>2.73</v>
      </c>
      <c r="L2184" s="15">
        <v>10</v>
      </c>
      <c r="M2184" s="15" t="str">
        <f t="shared" si="66"/>
        <v>casa autrey s.a. de c.v.</v>
      </c>
      <c r="N2184" s="15" t="str">
        <f t="shared" si="67"/>
        <v>9073CASA AUTREY S.A. DE C.V.</v>
      </c>
    </row>
    <row r="2185" spans="1:14" x14ac:dyDescent="0.2">
      <c r="A2185" s="15">
        <v>30</v>
      </c>
      <c r="B2185" s="15" t="s">
        <v>329</v>
      </c>
      <c r="C2185" s="15">
        <v>5008</v>
      </c>
      <c r="D2185" s="15">
        <v>9060</v>
      </c>
      <c r="E2185" s="15" t="s">
        <v>345</v>
      </c>
      <c r="F2185" s="15">
        <v>274609</v>
      </c>
      <c r="G2185" s="15" t="s">
        <v>127</v>
      </c>
      <c r="H2185" s="15">
        <v>177701.29</v>
      </c>
      <c r="I2185" s="30">
        <v>1891.08</v>
      </c>
      <c r="J2185" s="30">
        <v>580.91999999999996</v>
      </c>
      <c r="K2185" s="15">
        <v>0.33</v>
      </c>
      <c r="L2185" s="15">
        <v>10</v>
      </c>
      <c r="M2185" s="15" t="str">
        <f t="shared" si="66"/>
        <v>promotora don miguel s.a. de</v>
      </c>
      <c r="N2185" s="15" t="str">
        <f t="shared" si="67"/>
        <v>9060PROMOTORA DON MIGUEL S.A. DE</v>
      </c>
    </row>
    <row r="2186" spans="1:14" x14ac:dyDescent="0.2">
      <c r="A2186" s="15">
        <v>30</v>
      </c>
      <c r="B2186" s="15" t="s">
        <v>329</v>
      </c>
      <c r="C2186" s="15">
        <v>5008</v>
      </c>
      <c r="D2186" s="15">
        <v>14038</v>
      </c>
      <c r="E2186" s="15" t="s">
        <v>358</v>
      </c>
      <c r="F2186" s="15">
        <v>274361</v>
      </c>
      <c r="G2186" s="15" t="s">
        <v>127</v>
      </c>
      <c r="H2186" s="15">
        <v>100210.56</v>
      </c>
      <c r="I2186" s="30">
        <v>1891.08</v>
      </c>
      <c r="J2186" s="30">
        <v>210.12</v>
      </c>
      <c r="K2186" s="15">
        <v>0.21</v>
      </c>
      <c r="L2186" s="15">
        <v>10</v>
      </c>
      <c r="M2186" s="15" t="str">
        <f t="shared" ref="M2186:M2249" si="68">LOWER(E2186)</f>
        <v>super abarrotes de jalisco</v>
      </c>
      <c r="N2186" s="15" t="str">
        <f t="shared" ref="N2186:N2249" si="69">_xlfn.CONCAT(D2186, E2186)</f>
        <v>14038SUPER ABARROTES DE JALISCO</v>
      </c>
    </row>
    <row r="2187" spans="1:14" x14ac:dyDescent="0.2">
      <c r="A2187" s="15">
        <v>30</v>
      </c>
      <c r="B2187" s="15" t="s">
        <v>329</v>
      </c>
      <c r="C2187" s="15">
        <v>5008</v>
      </c>
      <c r="D2187" s="15">
        <v>21041</v>
      </c>
      <c r="E2187" s="15" t="s">
        <v>379</v>
      </c>
      <c r="F2187" s="15">
        <v>274820</v>
      </c>
      <c r="G2187" s="15" t="s">
        <v>127</v>
      </c>
      <c r="H2187" s="15">
        <v>44188.47</v>
      </c>
      <c r="I2187" s="30">
        <v>1891.08</v>
      </c>
      <c r="J2187" s="30">
        <v>580.91999999999996</v>
      </c>
      <c r="K2187" s="15">
        <v>1.31</v>
      </c>
      <c r="L2187" s="15">
        <v>10</v>
      </c>
      <c r="M2187" s="15" t="str">
        <f t="shared" si="68"/>
        <v>abarrotes oriente del sur de</v>
      </c>
      <c r="N2187" s="15" t="str">
        <f t="shared" si="69"/>
        <v>21041ABARROTES ORIENTE DEL SUR DE</v>
      </c>
    </row>
    <row r="2188" spans="1:14" x14ac:dyDescent="0.2">
      <c r="A2188" s="15">
        <v>30</v>
      </c>
      <c r="B2188" s="15" t="s">
        <v>329</v>
      </c>
      <c r="C2188" s="15">
        <v>5008</v>
      </c>
      <c r="D2188" s="15">
        <v>28200</v>
      </c>
      <c r="E2188" s="15" t="s">
        <v>387</v>
      </c>
      <c r="F2188" s="15">
        <v>274043</v>
      </c>
      <c r="G2188" s="15" t="s">
        <v>127</v>
      </c>
      <c r="H2188" s="15">
        <v>21989.41</v>
      </c>
      <c r="I2188" s="30">
        <v>1891.08</v>
      </c>
      <c r="J2188" s="30">
        <v>210.12</v>
      </c>
      <c r="K2188" s="15">
        <v>0.96</v>
      </c>
      <c r="L2188" s="15">
        <v>10</v>
      </c>
      <c r="M2188" s="15" t="str">
        <f t="shared" si="68"/>
        <v>abarrotes s.a. de c.v.</v>
      </c>
      <c r="N2188" s="15" t="str">
        <f t="shared" si="69"/>
        <v>28200ABARROTES S.A. DE C.V.</v>
      </c>
    </row>
    <row r="2189" spans="1:14" x14ac:dyDescent="0.2">
      <c r="A2189" s="15">
        <v>30</v>
      </c>
      <c r="B2189" s="15" t="s">
        <v>329</v>
      </c>
      <c r="C2189" s="15">
        <v>5008</v>
      </c>
      <c r="D2189" s="15">
        <v>34145</v>
      </c>
      <c r="E2189" s="15" t="s">
        <v>398</v>
      </c>
      <c r="F2189" s="15">
        <v>274823</v>
      </c>
      <c r="G2189" s="15" t="s">
        <v>127</v>
      </c>
      <c r="H2189" s="15">
        <v>32558.959999999999</v>
      </c>
      <c r="I2189" s="30">
        <v>1891.08</v>
      </c>
      <c r="J2189" s="30">
        <v>580.91999999999996</v>
      </c>
      <c r="K2189" s="15">
        <v>1.78</v>
      </c>
      <c r="L2189" s="15">
        <v>10</v>
      </c>
      <c r="M2189" s="15" t="str">
        <f t="shared" si="68"/>
        <v>organizacion sahuayo sa de cv</v>
      </c>
      <c r="N2189" s="15" t="str">
        <f t="shared" si="69"/>
        <v>34145ORGANIZACION SAHUAYO SA DE CV</v>
      </c>
    </row>
    <row r="2190" spans="1:14" x14ac:dyDescent="0.2">
      <c r="A2190" s="15">
        <v>30</v>
      </c>
      <c r="B2190" s="15" t="s">
        <v>329</v>
      </c>
      <c r="C2190" s="15">
        <v>5008</v>
      </c>
      <c r="D2190" s="15">
        <v>501000</v>
      </c>
      <c r="E2190" s="15" t="s">
        <v>472</v>
      </c>
      <c r="F2190" s="15">
        <v>275625</v>
      </c>
      <c r="G2190" s="15" t="s">
        <v>105</v>
      </c>
      <c r="H2190" s="15">
        <v>30578.25</v>
      </c>
      <c r="I2190" s="30">
        <v>1902.3</v>
      </c>
      <c r="J2190" s="30">
        <v>335.7</v>
      </c>
      <c r="K2190" s="15">
        <v>1.1000000000000001</v>
      </c>
      <c r="L2190" s="15">
        <v>5</v>
      </c>
      <c r="M2190" s="15" t="str">
        <f t="shared" si="68"/>
        <v>centros comerciales soriana</v>
      </c>
      <c r="N2190" s="15" t="str">
        <f t="shared" si="69"/>
        <v>501000CENTROS COMERCIALES SORIANA</v>
      </c>
    </row>
    <row r="2191" spans="1:14" x14ac:dyDescent="0.2">
      <c r="A2191" s="15">
        <v>30</v>
      </c>
      <c r="B2191" s="15" t="s">
        <v>329</v>
      </c>
      <c r="C2191" s="15">
        <v>5008</v>
      </c>
      <c r="D2191" s="15">
        <v>501000</v>
      </c>
      <c r="E2191" s="15" t="s">
        <v>472</v>
      </c>
      <c r="F2191" s="15">
        <v>276798</v>
      </c>
      <c r="G2191" s="15" t="s">
        <v>105</v>
      </c>
      <c r="H2191" s="15">
        <v>2187.65</v>
      </c>
      <c r="I2191" s="30">
        <v>1902.3</v>
      </c>
      <c r="J2191" s="30">
        <v>335.7</v>
      </c>
      <c r="K2191" s="15">
        <v>15.35</v>
      </c>
      <c r="L2191" s="15">
        <v>5</v>
      </c>
      <c r="M2191" s="15" t="str">
        <f t="shared" si="68"/>
        <v>centros comerciales soriana</v>
      </c>
      <c r="N2191" s="15" t="str">
        <f t="shared" si="69"/>
        <v>501000CENTROS COMERCIALES SORIANA</v>
      </c>
    </row>
    <row r="2192" spans="1:14" x14ac:dyDescent="0.2">
      <c r="A2192" s="15">
        <v>30</v>
      </c>
      <c r="B2192" s="15" t="s">
        <v>329</v>
      </c>
      <c r="C2192" s="15">
        <v>5008</v>
      </c>
      <c r="D2192" s="15">
        <v>501000</v>
      </c>
      <c r="E2192" s="15" t="s">
        <v>472</v>
      </c>
      <c r="F2192" s="15">
        <v>276880</v>
      </c>
      <c r="G2192" s="15" t="s">
        <v>105</v>
      </c>
      <c r="H2192" s="15">
        <v>2187.65</v>
      </c>
      <c r="I2192" s="30">
        <v>1902.3</v>
      </c>
      <c r="J2192" s="30">
        <v>335.7</v>
      </c>
      <c r="K2192" s="15">
        <v>15.35</v>
      </c>
      <c r="L2192" s="15">
        <v>5</v>
      </c>
      <c r="M2192" s="15" t="str">
        <f t="shared" si="68"/>
        <v>centros comerciales soriana</v>
      </c>
      <c r="N2192" s="15" t="str">
        <f t="shared" si="69"/>
        <v>501000CENTROS COMERCIALES SORIANA</v>
      </c>
    </row>
    <row r="2193" spans="1:14" x14ac:dyDescent="0.2">
      <c r="A2193" s="15">
        <v>30</v>
      </c>
      <c r="B2193" s="15" t="s">
        <v>329</v>
      </c>
      <c r="C2193" s="15">
        <v>5008</v>
      </c>
      <c r="D2193" s="15">
        <v>501000</v>
      </c>
      <c r="E2193" s="15" t="s">
        <v>472</v>
      </c>
      <c r="F2193" s="15">
        <v>276881</v>
      </c>
      <c r="G2193" s="15" t="s">
        <v>105</v>
      </c>
      <c r="H2193" s="15">
        <v>2187.65</v>
      </c>
      <c r="I2193" s="30">
        <v>1902.3</v>
      </c>
      <c r="J2193" s="30">
        <v>335.7</v>
      </c>
      <c r="K2193" s="15">
        <v>15.35</v>
      </c>
      <c r="L2193" s="15">
        <v>5</v>
      </c>
      <c r="M2193" s="15" t="str">
        <f t="shared" si="68"/>
        <v>centros comerciales soriana</v>
      </c>
      <c r="N2193" s="15" t="str">
        <f t="shared" si="69"/>
        <v>501000CENTROS COMERCIALES SORIANA</v>
      </c>
    </row>
    <row r="2194" spans="1:14" x14ac:dyDescent="0.2">
      <c r="A2194" s="15">
        <v>30</v>
      </c>
      <c r="B2194" s="15" t="s">
        <v>329</v>
      </c>
      <c r="C2194" s="15">
        <v>5008</v>
      </c>
      <c r="D2194" s="15">
        <v>501000</v>
      </c>
      <c r="E2194" s="15" t="s">
        <v>472</v>
      </c>
      <c r="F2194" s="15">
        <v>276897</v>
      </c>
      <c r="G2194" s="15" t="s">
        <v>105</v>
      </c>
      <c r="H2194" s="15">
        <v>2187.65</v>
      </c>
      <c r="I2194" s="30">
        <v>1902.3</v>
      </c>
      <c r="J2194" s="30">
        <v>335.7</v>
      </c>
      <c r="K2194" s="15">
        <v>15.35</v>
      </c>
      <c r="L2194" s="15">
        <v>5</v>
      </c>
      <c r="M2194" s="15" t="str">
        <f t="shared" si="68"/>
        <v>centros comerciales soriana</v>
      </c>
      <c r="N2194" s="15" t="str">
        <f t="shared" si="69"/>
        <v>501000CENTROS COMERCIALES SORIANA</v>
      </c>
    </row>
    <row r="2195" spans="1:14" x14ac:dyDescent="0.2">
      <c r="A2195" s="15">
        <v>30</v>
      </c>
      <c r="B2195" s="15" t="s">
        <v>329</v>
      </c>
      <c r="C2195" s="15">
        <v>5008</v>
      </c>
      <c r="D2195" s="15">
        <v>501000</v>
      </c>
      <c r="E2195" s="15" t="s">
        <v>472</v>
      </c>
      <c r="F2195" s="15">
        <v>276898</v>
      </c>
      <c r="G2195" s="15" t="s">
        <v>105</v>
      </c>
      <c r="H2195" s="15">
        <v>2187.65</v>
      </c>
      <c r="I2195" s="30">
        <v>1902.3</v>
      </c>
      <c r="J2195" s="30">
        <v>335.7</v>
      </c>
      <c r="K2195" s="15">
        <v>15.35</v>
      </c>
      <c r="L2195" s="15">
        <v>5</v>
      </c>
      <c r="M2195" s="15" t="str">
        <f t="shared" si="68"/>
        <v>centros comerciales soriana</v>
      </c>
      <c r="N2195" s="15" t="str">
        <f t="shared" si="69"/>
        <v>501000CENTROS COMERCIALES SORIANA</v>
      </c>
    </row>
    <row r="2196" spans="1:14" x14ac:dyDescent="0.2">
      <c r="A2196" s="15">
        <v>30</v>
      </c>
      <c r="B2196" s="15" t="s">
        <v>329</v>
      </c>
      <c r="C2196" s="15">
        <v>5008</v>
      </c>
      <c r="D2196" s="15">
        <v>501000</v>
      </c>
      <c r="E2196" s="15" t="s">
        <v>472</v>
      </c>
      <c r="F2196" s="15">
        <v>276945</v>
      </c>
      <c r="G2196" s="15" t="s">
        <v>105</v>
      </c>
      <c r="H2196" s="15">
        <v>2187.65</v>
      </c>
      <c r="I2196" s="30">
        <v>1902.3</v>
      </c>
      <c r="J2196" s="30">
        <v>335.7</v>
      </c>
      <c r="K2196" s="15">
        <v>15.35</v>
      </c>
      <c r="L2196" s="15">
        <v>5</v>
      </c>
      <c r="M2196" s="15" t="str">
        <f t="shared" si="68"/>
        <v>centros comerciales soriana</v>
      </c>
      <c r="N2196" s="15" t="str">
        <f t="shared" si="69"/>
        <v>501000CENTROS COMERCIALES SORIANA</v>
      </c>
    </row>
    <row r="2197" spans="1:14" x14ac:dyDescent="0.2">
      <c r="A2197" s="15">
        <v>30</v>
      </c>
      <c r="B2197" s="15" t="s">
        <v>329</v>
      </c>
      <c r="C2197" s="15">
        <v>5008</v>
      </c>
      <c r="D2197" s="15">
        <v>501000</v>
      </c>
      <c r="E2197" s="15" t="s">
        <v>472</v>
      </c>
      <c r="F2197" s="15">
        <v>276960</v>
      </c>
      <c r="G2197" s="15" t="s">
        <v>105</v>
      </c>
      <c r="H2197" s="15">
        <v>2187.65</v>
      </c>
      <c r="I2197" s="30">
        <v>1902.3</v>
      </c>
      <c r="J2197" s="30">
        <v>335.7</v>
      </c>
      <c r="K2197" s="15">
        <v>15.35</v>
      </c>
      <c r="L2197" s="15">
        <v>5</v>
      </c>
      <c r="M2197" s="15" t="str">
        <f t="shared" si="68"/>
        <v>centros comerciales soriana</v>
      </c>
      <c r="N2197" s="15" t="str">
        <f t="shared" si="69"/>
        <v>501000CENTROS COMERCIALES SORIANA</v>
      </c>
    </row>
    <row r="2198" spans="1:14" x14ac:dyDescent="0.2">
      <c r="A2198" s="15">
        <v>30</v>
      </c>
      <c r="B2198" s="15" t="s">
        <v>329</v>
      </c>
      <c r="C2198" s="15">
        <v>5008</v>
      </c>
      <c r="D2198" s="15">
        <v>501000</v>
      </c>
      <c r="E2198" s="15" t="s">
        <v>472</v>
      </c>
      <c r="F2198" s="15">
        <v>277597</v>
      </c>
      <c r="G2198" s="15" t="s">
        <v>105</v>
      </c>
      <c r="H2198" s="15">
        <v>17513.240000000002</v>
      </c>
      <c r="I2198" s="30">
        <v>1902.3</v>
      </c>
      <c r="J2198" s="30">
        <v>335.7</v>
      </c>
      <c r="K2198" s="15">
        <v>1.92</v>
      </c>
      <c r="L2198" s="15">
        <v>5</v>
      </c>
      <c r="M2198" s="15" t="str">
        <f t="shared" si="68"/>
        <v>centros comerciales soriana</v>
      </c>
      <c r="N2198" s="15" t="str">
        <f t="shared" si="69"/>
        <v>501000CENTROS COMERCIALES SORIANA</v>
      </c>
    </row>
    <row r="2199" spans="1:14" x14ac:dyDescent="0.2">
      <c r="A2199" s="15">
        <v>30</v>
      </c>
      <c r="B2199" s="15" t="s">
        <v>329</v>
      </c>
      <c r="C2199" s="15">
        <v>5008</v>
      </c>
      <c r="D2199" s="15">
        <v>501000</v>
      </c>
      <c r="E2199" s="15" t="s">
        <v>472</v>
      </c>
      <c r="F2199" s="15">
        <v>277601</v>
      </c>
      <c r="G2199" s="15" t="s">
        <v>105</v>
      </c>
      <c r="H2199" s="15">
        <v>12019.46</v>
      </c>
      <c r="I2199" s="30">
        <v>1902.3</v>
      </c>
      <c r="J2199" s="30">
        <v>335.7</v>
      </c>
      <c r="K2199" s="15">
        <v>2.79</v>
      </c>
      <c r="L2199" s="15">
        <v>5</v>
      </c>
      <c r="M2199" s="15" t="str">
        <f t="shared" si="68"/>
        <v>centros comerciales soriana</v>
      </c>
      <c r="N2199" s="15" t="str">
        <f t="shared" si="69"/>
        <v>501000CENTROS COMERCIALES SORIANA</v>
      </c>
    </row>
    <row r="2200" spans="1:14" x14ac:dyDescent="0.2">
      <c r="A2200" s="15">
        <v>30</v>
      </c>
      <c r="B2200" s="15" t="s">
        <v>329</v>
      </c>
      <c r="C2200" s="15">
        <v>5008</v>
      </c>
      <c r="D2200" s="15">
        <v>500000</v>
      </c>
      <c r="E2200" s="15" t="s">
        <v>467</v>
      </c>
      <c r="F2200" s="15">
        <v>276259</v>
      </c>
      <c r="G2200" s="15" t="s">
        <v>331</v>
      </c>
      <c r="H2200" s="15">
        <v>28239.54</v>
      </c>
      <c r="I2200" s="30">
        <v>1902.91</v>
      </c>
      <c r="J2200" s="30">
        <v>335.81</v>
      </c>
      <c r="K2200" s="15">
        <v>1.19</v>
      </c>
      <c r="L2200" s="15">
        <v>10</v>
      </c>
      <c r="M2200" s="15" t="str">
        <f t="shared" si="68"/>
        <v>tiendas chedraui s.a. de c.v.</v>
      </c>
      <c r="N2200" s="15" t="str">
        <f t="shared" si="69"/>
        <v>500000TIENDAS CHEDRAUI S.A. DE C.V.</v>
      </c>
    </row>
    <row r="2201" spans="1:14" x14ac:dyDescent="0.2">
      <c r="A2201" s="15">
        <v>30</v>
      </c>
      <c r="B2201" s="15" t="s">
        <v>329</v>
      </c>
      <c r="C2201" s="15">
        <v>5008</v>
      </c>
      <c r="D2201" s="15">
        <v>500000</v>
      </c>
      <c r="E2201" s="15" t="s">
        <v>467</v>
      </c>
      <c r="F2201" s="15">
        <v>276530</v>
      </c>
      <c r="G2201" s="15" t="s">
        <v>331</v>
      </c>
      <c r="H2201" s="15">
        <v>39180.370000000003</v>
      </c>
      <c r="I2201" s="30">
        <v>1902.91</v>
      </c>
      <c r="J2201" s="30">
        <v>335.81</v>
      </c>
      <c r="K2201" s="15">
        <v>0.86</v>
      </c>
      <c r="L2201" s="15">
        <v>10</v>
      </c>
      <c r="M2201" s="15" t="str">
        <f t="shared" si="68"/>
        <v>tiendas chedraui s.a. de c.v.</v>
      </c>
      <c r="N2201" s="15" t="str">
        <f t="shared" si="69"/>
        <v>500000TIENDAS CHEDRAUI S.A. DE C.V.</v>
      </c>
    </row>
    <row r="2202" spans="1:14" x14ac:dyDescent="0.2">
      <c r="A2202" s="15">
        <v>30</v>
      </c>
      <c r="B2202" s="15" t="s">
        <v>329</v>
      </c>
      <c r="C2202" s="15">
        <v>5008</v>
      </c>
      <c r="D2202" s="15">
        <v>500000</v>
      </c>
      <c r="E2202" s="15" t="s">
        <v>467</v>
      </c>
      <c r="F2202" s="15">
        <v>278179</v>
      </c>
      <c r="G2202" s="15" t="s">
        <v>331</v>
      </c>
      <c r="H2202" s="15">
        <v>41474.160000000003</v>
      </c>
      <c r="I2202" s="30">
        <v>1902.91</v>
      </c>
      <c r="J2202" s="30">
        <v>335.81</v>
      </c>
      <c r="K2202" s="15">
        <v>0.81</v>
      </c>
      <c r="L2202" s="15">
        <v>10</v>
      </c>
      <c r="M2202" s="15" t="str">
        <f t="shared" si="68"/>
        <v>tiendas chedraui s.a. de c.v.</v>
      </c>
      <c r="N2202" s="15" t="str">
        <f t="shared" si="69"/>
        <v>500000TIENDAS CHEDRAUI S.A. DE C.V.</v>
      </c>
    </row>
    <row r="2203" spans="1:14" x14ac:dyDescent="0.2">
      <c r="A2203" s="15">
        <v>30</v>
      </c>
      <c r="B2203" s="15" t="s">
        <v>329</v>
      </c>
      <c r="C2203" s="15">
        <v>5008</v>
      </c>
      <c r="D2203" s="15">
        <v>389000</v>
      </c>
      <c r="E2203" s="15" t="s">
        <v>413</v>
      </c>
      <c r="F2203" s="15">
        <v>273890</v>
      </c>
      <c r="G2203" s="15" t="s">
        <v>333</v>
      </c>
      <c r="H2203" s="15">
        <v>7665.43</v>
      </c>
      <c r="I2203" s="30">
        <v>1906.5</v>
      </c>
      <c r="J2203" s="30">
        <v>336.44</v>
      </c>
      <c r="K2203" s="15">
        <v>4.3899999999999997</v>
      </c>
      <c r="L2203" s="15">
        <v>9</v>
      </c>
      <c r="M2203" s="15" t="str">
        <f t="shared" si="68"/>
        <v>carrefour de mexico s.a. de</v>
      </c>
      <c r="N2203" s="15" t="str">
        <f t="shared" si="69"/>
        <v>389000CARREFOUR DE MEXICO S.A. DE</v>
      </c>
    </row>
    <row r="2204" spans="1:14" x14ac:dyDescent="0.2">
      <c r="A2204" s="15">
        <v>30</v>
      </c>
      <c r="B2204" s="15" t="s">
        <v>329</v>
      </c>
      <c r="C2204" s="15">
        <v>5008</v>
      </c>
      <c r="D2204" s="15">
        <v>388000</v>
      </c>
      <c r="E2204" s="15" t="s">
        <v>409</v>
      </c>
      <c r="F2204" s="15">
        <v>274464</v>
      </c>
      <c r="G2204" s="15" t="s">
        <v>331</v>
      </c>
      <c r="H2204" s="15">
        <v>8227.2000000000007</v>
      </c>
      <c r="I2204" s="30">
        <v>1935.23</v>
      </c>
      <c r="J2204" s="30">
        <v>341.51</v>
      </c>
      <c r="K2204" s="15">
        <v>4.1500000000000004</v>
      </c>
      <c r="L2204" s="15">
        <v>11</v>
      </c>
      <c r="M2204" s="15" t="str">
        <f t="shared" si="68"/>
        <v>grandes superficies de mexico</v>
      </c>
      <c r="N2204" s="15" t="str">
        <f t="shared" si="69"/>
        <v>388000GRANDES SUPERFICIES DE MEXICO</v>
      </c>
    </row>
    <row r="2205" spans="1:14" x14ac:dyDescent="0.2">
      <c r="A2205" s="15">
        <v>30</v>
      </c>
      <c r="B2205" s="15" t="s">
        <v>329</v>
      </c>
      <c r="C2205" s="15">
        <v>5008</v>
      </c>
      <c r="D2205" s="15">
        <v>388000</v>
      </c>
      <c r="E2205" s="15" t="s">
        <v>409</v>
      </c>
      <c r="F2205" s="15">
        <v>274501</v>
      </c>
      <c r="G2205" s="15" t="s">
        <v>332</v>
      </c>
      <c r="H2205" s="15">
        <v>11990.02</v>
      </c>
      <c r="I2205" s="30">
        <v>1935.23</v>
      </c>
      <c r="J2205" s="30">
        <v>341.51</v>
      </c>
      <c r="K2205" s="15">
        <v>2.85</v>
      </c>
      <c r="L2205" s="15">
        <v>11</v>
      </c>
      <c r="M2205" s="15" t="str">
        <f t="shared" si="68"/>
        <v>grandes superficies de mexico</v>
      </c>
      <c r="N2205" s="15" t="str">
        <f t="shared" si="69"/>
        <v>388000GRANDES SUPERFICIES DE MEXICO</v>
      </c>
    </row>
    <row r="2206" spans="1:14" x14ac:dyDescent="0.2">
      <c r="A2206" s="15">
        <v>30</v>
      </c>
      <c r="B2206" s="15" t="s">
        <v>329</v>
      </c>
      <c r="C2206" s="15">
        <v>5008</v>
      </c>
      <c r="D2206" s="15">
        <v>389000</v>
      </c>
      <c r="E2206" s="15" t="s">
        <v>413</v>
      </c>
      <c r="F2206" s="15">
        <v>273890</v>
      </c>
      <c r="G2206" s="15" t="s">
        <v>331</v>
      </c>
      <c r="H2206" s="15">
        <v>7665.43</v>
      </c>
      <c r="I2206" s="30">
        <v>1935.23</v>
      </c>
      <c r="J2206" s="30">
        <v>341.51</v>
      </c>
      <c r="K2206" s="15">
        <v>4.46</v>
      </c>
      <c r="L2206" s="15">
        <v>11</v>
      </c>
      <c r="M2206" s="15" t="str">
        <f t="shared" si="68"/>
        <v>carrefour de mexico s.a. de</v>
      </c>
      <c r="N2206" s="15" t="str">
        <f t="shared" si="69"/>
        <v>389000CARREFOUR DE MEXICO S.A. DE</v>
      </c>
    </row>
    <row r="2207" spans="1:14" x14ac:dyDescent="0.2">
      <c r="A2207" s="15">
        <v>30</v>
      </c>
      <c r="B2207" s="15" t="s">
        <v>329</v>
      </c>
      <c r="C2207" s="15">
        <v>5008</v>
      </c>
      <c r="D2207" s="15">
        <v>390000</v>
      </c>
      <c r="E2207" s="15" t="s">
        <v>414</v>
      </c>
      <c r="F2207" s="15">
        <v>274831</v>
      </c>
      <c r="G2207" s="15" t="s">
        <v>331</v>
      </c>
      <c r="H2207" s="15">
        <v>4102.8100000000004</v>
      </c>
      <c r="I2207" s="30">
        <v>1939.22</v>
      </c>
      <c r="J2207" s="30">
        <v>342.22</v>
      </c>
      <c r="K2207" s="15">
        <v>8.34</v>
      </c>
      <c r="L2207" s="15">
        <v>10</v>
      </c>
      <c r="M2207" s="15" t="str">
        <f t="shared" si="68"/>
        <v>comercial mexicana s.a.de c.v.</v>
      </c>
      <c r="N2207" s="15" t="str">
        <f t="shared" si="69"/>
        <v>390000COMERCIAL MEXICANA S.A.DE C.V.</v>
      </c>
    </row>
    <row r="2208" spans="1:14" x14ac:dyDescent="0.2">
      <c r="A2208" s="15">
        <v>30</v>
      </c>
      <c r="B2208" s="15" t="s">
        <v>329</v>
      </c>
      <c r="C2208" s="15">
        <v>5008</v>
      </c>
      <c r="D2208" s="15">
        <v>9004</v>
      </c>
      <c r="E2208" s="15" t="s">
        <v>343</v>
      </c>
      <c r="F2208" s="15">
        <v>275461</v>
      </c>
      <c r="G2208" s="15" t="s">
        <v>332</v>
      </c>
      <c r="H2208" s="15">
        <v>10464.33</v>
      </c>
      <c r="I2208" s="30">
        <v>1946.16</v>
      </c>
      <c r="J2208" s="30">
        <v>597.84</v>
      </c>
      <c r="K2208" s="15">
        <v>5.71</v>
      </c>
      <c r="L2208" s="15">
        <v>10</v>
      </c>
      <c r="M2208" s="15" t="str">
        <f t="shared" si="68"/>
        <v>los anicetos s.a. de c.v.</v>
      </c>
      <c r="N2208" s="15" t="str">
        <f t="shared" si="69"/>
        <v>9004LOS ANICETOS S.A. DE C.V.</v>
      </c>
    </row>
    <row r="2209" spans="1:14" x14ac:dyDescent="0.2">
      <c r="A2209" s="15">
        <v>30</v>
      </c>
      <c r="B2209" s="15" t="s">
        <v>329</v>
      </c>
      <c r="C2209" s="15">
        <v>5008</v>
      </c>
      <c r="D2209" s="15">
        <v>9004</v>
      </c>
      <c r="E2209" s="15" t="s">
        <v>343</v>
      </c>
      <c r="F2209" s="15">
        <v>275526</v>
      </c>
      <c r="G2209" s="15" t="s">
        <v>331</v>
      </c>
      <c r="H2209" s="15">
        <v>2238.08</v>
      </c>
      <c r="I2209" s="30">
        <v>1946.16</v>
      </c>
      <c r="J2209" s="30">
        <v>597.84</v>
      </c>
      <c r="K2209" s="15">
        <v>26.71</v>
      </c>
      <c r="L2209" s="15">
        <v>10</v>
      </c>
      <c r="M2209" s="15" t="str">
        <f t="shared" si="68"/>
        <v>los anicetos s.a. de c.v.</v>
      </c>
      <c r="N2209" s="15" t="str">
        <f t="shared" si="69"/>
        <v>9004LOS ANICETOS S.A. DE C.V.</v>
      </c>
    </row>
    <row r="2210" spans="1:14" x14ac:dyDescent="0.2">
      <c r="A2210" s="15">
        <v>30</v>
      </c>
      <c r="B2210" s="15" t="s">
        <v>329</v>
      </c>
      <c r="C2210" s="15">
        <v>5008</v>
      </c>
      <c r="D2210" s="15">
        <v>9004</v>
      </c>
      <c r="E2210" s="15" t="s">
        <v>343</v>
      </c>
      <c r="F2210" s="15">
        <v>275995</v>
      </c>
      <c r="G2210" s="15" t="s">
        <v>331</v>
      </c>
      <c r="H2210" s="15">
        <v>10809.2</v>
      </c>
      <c r="I2210" s="30">
        <v>1946.16</v>
      </c>
      <c r="J2210" s="30">
        <v>216.24</v>
      </c>
      <c r="K2210" s="15">
        <v>2</v>
      </c>
      <c r="L2210" s="15">
        <v>10</v>
      </c>
      <c r="M2210" s="15" t="str">
        <f t="shared" si="68"/>
        <v>los anicetos s.a. de c.v.</v>
      </c>
      <c r="N2210" s="15" t="str">
        <f t="shared" si="69"/>
        <v>9004LOS ANICETOS S.A. DE C.V.</v>
      </c>
    </row>
    <row r="2211" spans="1:14" x14ac:dyDescent="0.2">
      <c r="A2211" s="15">
        <v>30</v>
      </c>
      <c r="B2211" s="15" t="s">
        <v>329</v>
      </c>
      <c r="C2211" s="15">
        <v>5008</v>
      </c>
      <c r="D2211" s="15">
        <v>9004</v>
      </c>
      <c r="E2211" s="15" t="s">
        <v>343</v>
      </c>
      <c r="F2211" s="15">
        <v>275995</v>
      </c>
      <c r="G2211" s="15" t="s">
        <v>332</v>
      </c>
      <c r="H2211" s="15">
        <v>10809.2</v>
      </c>
      <c r="I2211" s="30">
        <v>1946.16</v>
      </c>
      <c r="J2211" s="30">
        <v>216.24</v>
      </c>
      <c r="K2211" s="15">
        <v>2</v>
      </c>
      <c r="L2211" s="15">
        <v>10</v>
      </c>
      <c r="M2211" s="15" t="str">
        <f t="shared" si="68"/>
        <v>los anicetos s.a. de c.v.</v>
      </c>
      <c r="N2211" s="15" t="str">
        <f t="shared" si="69"/>
        <v>9004LOS ANICETOS S.A. DE C.V.</v>
      </c>
    </row>
    <row r="2212" spans="1:14" x14ac:dyDescent="0.2">
      <c r="A2212" s="15">
        <v>30</v>
      </c>
      <c r="B2212" s="15" t="s">
        <v>329</v>
      </c>
      <c r="C2212" s="15">
        <v>5008</v>
      </c>
      <c r="D2212" s="15">
        <v>9130</v>
      </c>
      <c r="E2212" s="15" t="s">
        <v>350</v>
      </c>
      <c r="F2212" s="15">
        <v>276432</v>
      </c>
      <c r="G2212" s="15" t="s">
        <v>331</v>
      </c>
      <c r="H2212" s="15">
        <v>43738.82</v>
      </c>
      <c r="I2212" s="30">
        <v>1946.16</v>
      </c>
      <c r="J2212" s="30">
        <v>216.24</v>
      </c>
      <c r="K2212" s="15">
        <v>0.49</v>
      </c>
      <c r="L2212" s="15">
        <v>10</v>
      </c>
      <c r="M2212" s="15" t="str">
        <f t="shared" si="68"/>
        <v>comercializadora z mexico s.a.</v>
      </c>
      <c r="N2212" s="15" t="str">
        <f t="shared" si="69"/>
        <v>9130COMERCIALIZADORA Z MEXICO S.A.</v>
      </c>
    </row>
    <row r="2213" spans="1:14" x14ac:dyDescent="0.2">
      <c r="A2213" s="15">
        <v>30</v>
      </c>
      <c r="B2213" s="15" t="s">
        <v>329</v>
      </c>
      <c r="C2213" s="15">
        <v>5008</v>
      </c>
      <c r="D2213" s="15">
        <v>9130</v>
      </c>
      <c r="E2213" s="15" t="s">
        <v>350</v>
      </c>
      <c r="F2213" s="15">
        <v>278080</v>
      </c>
      <c r="G2213" s="15" t="s">
        <v>331</v>
      </c>
      <c r="H2213" s="15">
        <v>2238.08</v>
      </c>
      <c r="I2213" s="30">
        <v>1946.16</v>
      </c>
      <c r="J2213" s="30">
        <v>216.24</v>
      </c>
      <c r="K2213" s="15">
        <v>9.66</v>
      </c>
      <c r="L2213" s="15">
        <v>10</v>
      </c>
      <c r="M2213" s="15" t="str">
        <f t="shared" si="68"/>
        <v>comercializadora z mexico s.a.</v>
      </c>
      <c r="N2213" s="15" t="str">
        <f t="shared" si="69"/>
        <v>9130COMERCIALIZADORA Z MEXICO S.A.</v>
      </c>
    </row>
    <row r="2214" spans="1:14" x14ac:dyDescent="0.2">
      <c r="A2214" s="15">
        <v>30</v>
      </c>
      <c r="B2214" s="15" t="s">
        <v>329</v>
      </c>
      <c r="C2214" s="15">
        <v>5008</v>
      </c>
      <c r="D2214" s="15">
        <v>9130</v>
      </c>
      <c r="E2214" s="15" t="s">
        <v>350</v>
      </c>
      <c r="F2214" s="15">
        <v>278081</v>
      </c>
      <c r="G2214" s="15" t="s">
        <v>331</v>
      </c>
      <c r="H2214" s="15">
        <v>2663.3</v>
      </c>
      <c r="I2214" s="30">
        <v>1946.16</v>
      </c>
      <c r="J2214" s="30">
        <v>216.24</v>
      </c>
      <c r="K2214" s="15">
        <v>8.1199999999999992</v>
      </c>
      <c r="L2214" s="15">
        <v>10</v>
      </c>
      <c r="M2214" s="15" t="str">
        <f t="shared" si="68"/>
        <v>comercializadora z mexico s.a.</v>
      </c>
      <c r="N2214" s="15" t="str">
        <f t="shared" si="69"/>
        <v>9130COMERCIALIZADORA Z MEXICO S.A.</v>
      </c>
    </row>
    <row r="2215" spans="1:14" x14ac:dyDescent="0.2">
      <c r="A2215" s="15">
        <v>30</v>
      </c>
      <c r="B2215" s="15" t="s">
        <v>329</v>
      </c>
      <c r="C2215" s="15">
        <v>5008</v>
      </c>
      <c r="D2215" s="15">
        <v>9130</v>
      </c>
      <c r="E2215" s="15" t="s">
        <v>350</v>
      </c>
      <c r="F2215" s="15">
        <v>278082</v>
      </c>
      <c r="G2215" s="15" t="s">
        <v>331</v>
      </c>
      <c r="H2215" s="15">
        <v>2663.3</v>
      </c>
      <c r="I2215" s="30">
        <v>1946.16</v>
      </c>
      <c r="J2215" s="30">
        <v>216.24</v>
      </c>
      <c r="K2215" s="15">
        <v>8.1199999999999992</v>
      </c>
      <c r="L2215" s="15">
        <v>10</v>
      </c>
      <c r="M2215" s="15" t="str">
        <f t="shared" si="68"/>
        <v>comercializadora z mexico s.a.</v>
      </c>
      <c r="N2215" s="15" t="str">
        <f t="shared" si="69"/>
        <v>9130COMERCIALIZADORA Z MEXICO S.A.</v>
      </c>
    </row>
    <row r="2216" spans="1:14" x14ac:dyDescent="0.2">
      <c r="A2216" s="15">
        <v>30</v>
      </c>
      <c r="B2216" s="15" t="s">
        <v>329</v>
      </c>
      <c r="C2216" s="15">
        <v>5008</v>
      </c>
      <c r="D2216" s="15">
        <v>9130</v>
      </c>
      <c r="E2216" s="15" t="s">
        <v>350</v>
      </c>
      <c r="F2216" s="15">
        <v>278084</v>
      </c>
      <c r="G2216" s="15" t="s">
        <v>331</v>
      </c>
      <c r="H2216" s="15">
        <v>2238.08</v>
      </c>
      <c r="I2216" s="30">
        <v>1946.16</v>
      </c>
      <c r="J2216" s="30">
        <v>216.24</v>
      </c>
      <c r="K2216" s="15">
        <v>9.66</v>
      </c>
      <c r="L2216" s="15">
        <v>10</v>
      </c>
      <c r="M2216" s="15" t="str">
        <f t="shared" si="68"/>
        <v>comercializadora z mexico s.a.</v>
      </c>
      <c r="N2216" s="15" t="str">
        <f t="shared" si="69"/>
        <v>9130COMERCIALIZADORA Z MEXICO S.A.</v>
      </c>
    </row>
    <row r="2217" spans="1:14" x14ac:dyDescent="0.2">
      <c r="A2217" s="15">
        <v>30</v>
      </c>
      <c r="B2217" s="15" t="s">
        <v>329</v>
      </c>
      <c r="C2217" s="15">
        <v>5008</v>
      </c>
      <c r="D2217" s="15">
        <v>9130</v>
      </c>
      <c r="E2217" s="15" t="s">
        <v>350</v>
      </c>
      <c r="F2217" s="15">
        <v>278093</v>
      </c>
      <c r="G2217" s="15" t="s">
        <v>331</v>
      </c>
      <c r="H2217" s="15">
        <v>2663.3</v>
      </c>
      <c r="I2217" s="30">
        <v>1946.16</v>
      </c>
      <c r="J2217" s="30">
        <v>216.24</v>
      </c>
      <c r="K2217" s="15">
        <v>8.1199999999999992</v>
      </c>
      <c r="L2217" s="15">
        <v>10</v>
      </c>
      <c r="M2217" s="15" t="str">
        <f t="shared" si="68"/>
        <v>comercializadora z mexico s.a.</v>
      </c>
      <c r="N2217" s="15" t="str">
        <f t="shared" si="69"/>
        <v>9130COMERCIALIZADORA Z MEXICO S.A.</v>
      </c>
    </row>
    <row r="2218" spans="1:14" x14ac:dyDescent="0.2">
      <c r="A2218" s="15">
        <v>30</v>
      </c>
      <c r="B2218" s="15" t="s">
        <v>329</v>
      </c>
      <c r="C2218" s="15">
        <v>5008</v>
      </c>
      <c r="D2218" s="15">
        <v>9130</v>
      </c>
      <c r="E2218" s="15" t="s">
        <v>350</v>
      </c>
      <c r="F2218" s="15">
        <v>278094</v>
      </c>
      <c r="G2218" s="15" t="s">
        <v>331</v>
      </c>
      <c r="H2218" s="15">
        <v>2663.3</v>
      </c>
      <c r="I2218" s="30">
        <v>1946.16</v>
      </c>
      <c r="J2218" s="30">
        <v>216.24</v>
      </c>
      <c r="K2218" s="15">
        <v>8.1199999999999992</v>
      </c>
      <c r="L2218" s="15">
        <v>10</v>
      </c>
      <c r="M2218" s="15" t="str">
        <f t="shared" si="68"/>
        <v>comercializadora z mexico s.a.</v>
      </c>
      <c r="N2218" s="15" t="str">
        <f t="shared" si="69"/>
        <v>9130COMERCIALIZADORA Z MEXICO S.A.</v>
      </c>
    </row>
    <row r="2219" spans="1:14" x14ac:dyDescent="0.2">
      <c r="A2219" s="15">
        <v>30</v>
      </c>
      <c r="B2219" s="15" t="s">
        <v>329</v>
      </c>
      <c r="C2219" s="15">
        <v>5008</v>
      </c>
      <c r="D2219" s="15">
        <v>9130</v>
      </c>
      <c r="E2219" s="15" t="s">
        <v>350</v>
      </c>
      <c r="F2219" s="15">
        <v>278095</v>
      </c>
      <c r="G2219" s="15" t="s">
        <v>331</v>
      </c>
      <c r="H2219" s="15">
        <v>2663.3</v>
      </c>
      <c r="I2219" s="30">
        <v>1946.16</v>
      </c>
      <c r="J2219" s="30">
        <v>216.24</v>
      </c>
      <c r="K2219" s="15">
        <v>8.1199999999999992</v>
      </c>
      <c r="L2219" s="15">
        <v>10</v>
      </c>
      <c r="M2219" s="15" t="str">
        <f t="shared" si="68"/>
        <v>comercializadora z mexico s.a.</v>
      </c>
      <c r="N2219" s="15" t="str">
        <f t="shared" si="69"/>
        <v>9130COMERCIALIZADORA Z MEXICO S.A.</v>
      </c>
    </row>
    <row r="2220" spans="1:14" x14ac:dyDescent="0.2">
      <c r="A2220" s="15">
        <v>30</v>
      </c>
      <c r="B2220" s="15" t="s">
        <v>329</v>
      </c>
      <c r="C2220" s="15">
        <v>5008</v>
      </c>
      <c r="D2220" s="15">
        <v>9130</v>
      </c>
      <c r="E2220" s="15" t="s">
        <v>350</v>
      </c>
      <c r="F2220" s="15">
        <v>278096</v>
      </c>
      <c r="G2220" s="15" t="s">
        <v>331</v>
      </c>
      <c r="H2220" s="15">
        <v>2663.3</v>
      </c>
      <c r="I2220" s="30">
        <v>1946.16</v>
      </c>
      <c r="J2220" s="30">
        <v>216.24</v>
      </c>
      <c r="K2220" s="15">
        <v>8.1199999999999992</v>
      </c>
      <c r="L2220" s="15">
        <v>10</v>
      </c>
      <c r="M2220" s="15" t="str">
        <f t="shared" si="68"/>
        <v>comercializadora z mexico s.a.</v>
      </c>
      <c r="N2220" s="15" t="str">
        <f t="shared" si="69"/>
        <v>9130COMERCIALIZADORA Z MEXICO S.A.</v>
      </c>
    </row>
    <row r="2221" spans="1:14" x14ac:dyDescent="0.2">
      <c r="A2221" s="15">
        <v>30</v>
      </c>
      <c r="B2221" s="15" t="s">
        <v>329</v>
      </c>
      <c r="C2221" s="15">
        <v>5008</v>
      </c>
      <c r="D2221" s="15">
        <v>9156</v>
      </c>
      <c r="E2221" s="15" t="s">
        <v>352</v>
      </c>
      <c r="F2221" s="15">
        <v>276742</v>
      </c>
      <c r="G2221" s="15" t="s">
        <v>332</v>
      </c>
      <c r="H2221" s="15">
        <v>67560.460000000006</v>
      </c>
      <c r="I2221" s="30">
        <v>1946.16</v>
      </c>
      <c r="J2221" s="30">
        <v>216.24</v>
      </c>
      <c r="K2221" s="15">
        <v>0.32</v>
      </c>
      <c r="L2221" s="15">
        <v>10</v>
      </c>
      <c r="M2221" s="15" t="str">
        <f t="shared" si="68"/>
        <v>super z s.a. de c.v.</v>
      </c>
      <c r="N2221" s="15" t="str">
        <f t="shared" si="69"/>
        <v>9156SUPER Z S.A. DE C.V.</v>
      </c>
    </row>
    <row r="2222" spans="1:14" x14ac:dyDescent="0.2">
      <c r="A2222" s="15">
        <v>30</v>
      </c>
      <c r="B2222" s="15" t="s">
        <v>329</v>
      </c>
      <c r="C2222" s="15">
        <v>5008</v>
      </c>
      <c r="D2222" s="15">
        <v>14018</v>
      </c>
      <c r="E2222" s="15" t="s">
        <v>356</v>
      </c>
      <c r="F2222" s="15">
        <v>275240</v>
      </c>
      <c r="G2222" s="15" t="s">
        <v>331</v>
      </c>
      <c r="H2222" s="15">
        <v>3088.51</v>
      </c>
      <c r="I2222" s="30">
        <v>1946.16</v>
      </c>
      <c r="J2222" s="30">
        <v>216.24</v>
      </c>
      <c r="K2222" s="15">
        <v>7</v>
      </c>
      <c r="L2222" s="15">
        <v>10</v>
      </c>
      <c r="M2222" s="15" t="str">
        <f t="shared" si="68"/>
        <v>surtidora abarrotera de</v>
      </c>
      <c r="N2222" s="15" t="str">
        <f t="shared" si="69"/>
        <v>14018SURTIDORA ABARROTERA DE</v>
      </c>
    </row>
    <row r="2223" spans="1:14" x14ac:dyDescent="0.2">
      <c r="A2223" s="15">
        <v>30</v>
      </c>
      <c r="B2223" s="15" t="s">
        <v>329</v>
      </c>
      <c r="C2223" s="15">
        <v>5008</v>
      </c>
      <c r="D2223" s="15">
        <v>14033</v>
      </c>
      <c r="E2223" s="15" t="s">
        <v>357</v>
      </c>
      <c r="F2223" s="15">
        <v>275658</v>
      </c>
      <c r="G2223" s="15" t="s">
        <v>332</v>
      </c>
      <c r="H2223" s="15">
        <v>15183.78</v>
      </c>
      <c r="I2223" s="30">
        <v>1946.16</v>
      </c>
      <c r="J2223" s="30">
        <v>216.24</v>
      </c>
      <c r="K2223" s="15">
        <v>1.42</v>
      </c>
      <c r="L2223" s="15">
        <v>10</v>
      </c>
      <c r="M2223" s="15" t="str">
        <f t="shared" si="68"/>
        <v>abarrotera lagunitas s.a. de</v>
      </c>
      <c r="N2223" s="15" t="str">
        <f t="shared" si="69"/>
        <v>14033ABARROTERA LAGUNITAS S.A. DE</v>
      </c>
    </row>
    <row r="2224" spans="1:14" x14ac:dyDescent="0.2">
      <c r="A2224" s="15">
        <v>30</v>
      </c>
      <c r="B2224" s="15" t="s">
        <v>329</v>
      </c>
      <c r="C2224" s="15">
        <v>5008</v>
      </c>
      <c r="D2224" s="15">
        <v>15053</v>
      </c>
      <c r="E2224" s="15" t="s">
        <v>360</v>
      </c>
      <c r="F2224" s="15">
        <v>276275</v>
      </c>
      <c r="G2224" s="15" t="s">
        <v>331</v>
      </c>
      <c r="H2224" s="15">
        <v>16348.1</v>
      </c>
      <c r="I2224" s="30">
        <v>1946.16</v>
      </c>
      <c r="J2224" s="30">
        <v>216.24</v>
      </c>
      <c r="K2224" s="15">
        <v>1.32</v>
      </c>
      <c r="L2224" s="15">
        <v>10</v>
      </c>
      <c r="M2224" s="15" t="str">
        <f t="shared" si="68"/>
        <v>servicio comercial garis s.a.</v>
      </c>
      <c r="N2224" s="15" t="str">
        <f t="shared" si="69"/>
        <v>15053SERVICIO COMERCIAL GARIS S.A.</v>
      </c>
    </row>
    <row r="2225" spans="1:14" x14ac:dyDescent="0.2">
      <c r="A2225" s="15">
        <v>30</v>
      </c>
      <c r="B2225" s="15" t="s">
        <v>329</v>
      </c>
      <c r="C2225" s="15">
        <v>5008</v>
      </c>
      <c r="D2225" s="15">
        <v>19019</v>
      </c>
      <c r="E2225" s="15" t="s">
        <v>365</v>
      </c>
      <c r="F2225" s="15">
        <v>275564</v>
      </c>
      <c r="G2225" s="15" t="s">
        <v>331</v>
      </c>
      <c r="H2225" s="15">
        <v>36702</v>
      </c>
      <c r="I2225" s="30">
        <v>1946.16</v>
      </c>
      <c r="J2225" s="30">
        <v>216.24</v>
      </c>
      <c r="K2225" s="15">
        <v>0.59</v>
      </c>
      <c r="L2225" s="15">
        <v>10</v>
      </c>
      <c r="M2225" s="15" t="str">
        <f t="shared" si="68"/>
        <v>casa chapa s.a. de c.v.</v>
      </c>
      <c r="N2225" s="15" t="str">
        <f t="shared" si="69"/>
        <v>19019CASA CHAPA S.A. DE C.V.</v>
      </c>
    </row>
    <row r="2226" spans="1:14" x14ac:dyDescent="0.2">
      <c r="A2226" s="15">
        <v>30</v>
      </c>
      <c r="B2226" s="15" t="s">
        <v>329</v>
      </c>
      <c r="C2226" s="15">
        <v>5008</v>
      </c>
      <c r="D2226" s="15">
        <v>20003</v>
      </c>
      <c r="E2226" s="15" t="s">
        <v>337</v>
      </c>
      <c r="F2226" s="15">
        <v>276613</v>
      </c>
      <c r="G2226" s="15" t="s">
        <v>331</v>
      </c>
      <c r="H2226" s="15">
        <v>20141.349999999999</v>
      </c>
      <c r="I2226" s="30">
        <v>1946.16</v>
      </c>
      <c r="J2226" s="30">
        <v>216.24</v>
      </c>
      <c r="K2226" s="15">
        <v>1.07</v>
      </c>
      <c r="L2226" s="15">
        <v>10</v>
      </c>
      <c r="M2226" s="15" t="str">
        <f t="shared" si="68"/>
        <v>viveres y licores s.a. de c.v.</v>
      </c>
      <c r="N2226" s="15" t="str">
        <f t="shared" si="69"/>
        <v>20003VIVERES Y LICORES S.A. DE C.V.</v>
      </c>
    </row>
    <row r="2227" spans="1:14" x14ac:dyDescent="0.2">
      <c r="A2227" s="15">
        <v>30</v>
      </c>
      <c r="B2227" s="15" t="s">
        <v>329</v>
      </c>
      <c r="C2227" s="15">
        <v>5008</v>
      </c>
      <c r="D2227" s="15">
        <v>25009</v>
      </c>
      <c r="E2227" s="15" t="s">
        <v>382</v>
      </c>
      <c r="F2227" s="15">
        <v>275554</v>
      </c>
      <c r="G2227" s="15" t="s">
        <v>331</v>
      </c>
      <c r="H2227" s="15">
        <v>45672.4</v>
      </c>
      <c r="I2227" s="30">
        <v>1946.16</v>
      </c>
      <c r="J2227" s="30">
        <v>216.24</v>
      </c>
      <c r="K2227" s="15">
        <v>0.47</v>
      </c>
      <c r="L2227" s="15">
        <v>10</v>
      </c>
      <c r="M2227" s="15" t="str">
        <f t="shared" si="68"/>
        <v>rumax s.a. de c.v.</v>
      </c>
      <c r="N2227" s="15" t="str">
        <f t="shared" si="69"/>
        <v>25009RUMAX S.A. DE C.V.</v>
      </c>
    </row>
    <row r="2228" spans="1:14" x14ac:dyDescent="0.2">
      <c r="A2228" s="15">
        <v>30</v>
      </c>
      <c r="B2228" s="15" t="s">
        <v>329</v>
      </c>
      <c r="C2228" s="15">
        <v>5008</v>
      </c>
      <c r="D2228" s="15">
        <v>25009</v>
      </c>
      <c r="E2228" s="15" t="s">
        <v>382</v>
      </c>
      <c r="F2228" s="15">
        <v>275554</v>
      </c>
      <c r="G2228" s="15" t="s">
        <v>332</v>
      </c>
      <c r="H2228" s="15">
        <v>45672.4</v>
      </c>
      <c r="I2228" s="30">
        <v>1946.16</v>
      </c>
      <c r="J2228" s="30">
        <v>216.24</v>
      </c>
      <c r="K2228" s="15">
        <v>0.47</v>
      </c>
      <c r="L2228" s="15">
        <v>10</v>
      </c>
      <c r="M2228" s="15" t="str">
        <f t="shared" si="68"/>
        <v>rumax s.a. de c.v.</v>
      </c>
      <c r="N2228" s="15" t="str">
        <f t="shared" si="69"/>
        <v>25009RUMAX S.A. DE C.V.</v>
      </c>
    </row>
    <row r="2229" spans="1:14" x14ac:dyDescent="0.2">
      <c r="A2229" s="15">
        <v>30</v>
      </c>
      <c r="B2229" s="15" t="s">
        <v>329</v>
      </c>
      <c r="C2229" s="15">
        <v>5008</v>
      </c>
      <c r="D2229" s="15">
        <v>26009</v>
      </c>
      <c r="E2229" s="15" t="s">
        <v>383</v>
      </c>
      <c r="F2229" s="15">
        <v>276427</v>
      </c>
      <c r="G2229" s="15" t="s">
        <v>331</v>
      </c>
      <c r="H2229" s="15">
        <v>100826.97</v>
      </c>
      <c r="I2229" s="30">
        <v>1946.16</v>
      </c>
      <c r="J2229" s="30">
        <v>216.24</v>
      </c>
      <c r="K2229" s="15">
        <v>0.21</v>
      </c>
      <c r="L2229" s="15">
        <v>10</v>
      </c>
      <c r="M2229" s="15" t="str">
        <f t="shared" si="68"/>
        <v>astral de sonora s.a. de c.v.</v>
      </c>
      <c r="N2229" s="15" t="str">
        <f t="shared" si="69"/>
        <v>26009ASTRAL DE SONORA S.A. DE C.V.</v>
      </c>
    </row>
    <row r="2230" spans="1:14" x14ac:dyDescent="0.2">
      <c r="A2230" s="15">
        <v>30</v>
      </c>
      <c r="B2230" s="15" t="s">
        <v>329</v>
      </c>
      <c r="C2230" s="15">
        <v>5008</v>
      </c>
      <c r="D2230" s="15">
        <v>28126</v>
      </c>
      <c r="E2230" s="15" t="s">
        <v>386</v>
      </c>
      <c r="F2230" s="15">
        <v>275284</v>
      </c>
      <c r="G2230" s="15" t="s">
        <v>331</v>
      </c>
      <c r="H2230" s="15">
        <v>42856.959999999999</v>
      </c>
      <c r="I2230" s="30">
        <v>1946.16</v>
      </c>
      <c r="J2230" s="30">
        <v>216.24</v>
      </c>
      <c r="K2230" s="15">
        <v>0.5</v>
      </c>
      <c r="L2230" s="15">
        <v>10</v>
      </c>
      <c r="M2230" s="15" t="str">
        <f t="shared" si="68"/>
        <v>dilop distribuciones s.a. de</v>
      </c>
      <c r="N2230" s="15" t="str">
        <f t="shared" si="69"/>
        <v>28126DILOP DISTRIBUCIONES S.A. DE</v>
      </c>
    </row>
    <row r="2231" spans="1:14" x14ac:dyDescent="0.2">
      <c r="A2231" s="15">
        <v>30</v>
      </c>
      <c r="B2231" s="15" t="s">
        <v>329</v>
      </c>
      <c r="C2231" s="15">
        <v>5008</v>
      </c>
      <c r="D2231" s="15">
        <v>30001</v>
      </c>
      <c r="E2231" s="15" t="s">
        <v>388</v>
      </c>
      <c r="F2231" s="15">
        <v>276521</v>
      </c>
      <c r="G2231" s="15" t="s">
        <v>331</v>
      </c>
      <c r="H2231" s="15">
        <v>52883.3</v>
      </c>
      <c r="I2231" s="30">
        <v>1946.16</v>
      </c>
      <c r="J2231" s="30">
        <v>216.24</v>
      </c>
      <c r="K2231" s="15">
        <v>0.41</v>
      </c>
      <c r="L2231" s="15">
        <v>10</v>
      </c>
      <c r="M2231" s="15" t="str">
        <f t="shared" si="68"/>
        <v>distribuidora de perfumeria</v>
      </c>
      <c r="N2231" s="15" t="str">
        <f t="shared" si="69"/>
        <v>30001DISTRIBUIDORA DE PERFUMERIA</v>
      </c>
    </row>
    <row r="2232" spans="1:14" x14ac:dyDescent="0.2">
      <c r="A2232" s="15">
        <v>30</v>
      </c>
      <c r="B2232" s="15" t="s">
        <v>329</v>
      </c>
      <c r="C2232" s="15">
        <v>5008</v>
      </c>
      <c r="D2232" s="15">
        <v>30117</v>
      </c>
      <c r="E2232" s="15" t="s">
        <v>389</v>
      </c>
      <c r="F2232" s="15">
        <v>276564</v>
      </c>
      <c r="G2232" s="15" t="s">
        <v>331</v>
      </c>
      <c r="H2232" s="15">
        <v>15482.43</v>
      </c>
      <c r="I2232" s="30">
        <v>1946.16</v>
      </c>
      <c r="J2232" s="30">
        <v>597.84</v>
      </c>
      <c r="K2232" s="15">
        <v>3.86</v>
      </c>
      <c r="L2232" s="15">
        <v>10</v>
      </c>
      <c r="M2232" s="15" t="str">
        <f t="shared" si="68"/>
        <v>promotora de abarrotes s.a. de</v>
      </c>
      <c r="N2232" s="15" t="str">
        <f t="shared" si="69"/>
        <v>30117PROMOTORA DE ABARROTES S.A. DE</v>
      </c>
    </row>
    <row r="2233" spans="1:14" x14ac:dyDescent="0.2">
      <c r="A2233" s="15">
        <v>30</v>
      </c>
      <c r="B2233" s="15" t="s">
        <v>329</v>
      </c>
      <c r="C2233" s="15">
        <v>5008</v>
      </c>
      <c r="D2233" s="15">
        <v>30117</v>
      </c>
      <c r="E2233" s="15" t="s">
        <v>389</v>
      </c>
      <c r="F2233" s="15">
        <v>276564</v>
      </c>
      <c r="G2233" s="15" t="s">
        <v>332</v>
      </c>
      <c r="H2233" s="15">
        <v>15482.43</v>
      </c>
      <c r="I2233" s="30">
        <v>1946.16</v>
      </c>
      <c r="J2233" s="30">
        <v>597.84</v>
      </c>
      <c r="K2233" s="15">
        <v>3.86</v>
      </c>
      <c r="L2233" s="15">
        <v>10</v>
      </c>
      <c r="M2233" s="15" t="str">
        <f t="shared" si="68"/>
        <v>promotora de abarrotes s.a. de</v>
      </c>
      <c r="N2233" s="15" t="str">
        <f t="shared" si="69"/>
        <v>30117PROMOTORA DE ABARROTES S.A. DE</v>
      </c>
    </row>
    <row r="2234" spans="1:14" x14ac:dyDescent="0.2">
      <c r="A2234" s="15">
        <v>30</v>
      </c>
      <c r="B2234" s="15" t="s">
        <v>329</v>
      </c>
      <c r="C2234" s="15">
        <v>5008</v>
      </c>
      <c r="D2234" s="15">
        <v>30129</v>
      </c>
      <c r="E2234" s="15" t="s">
        <v>390</v>
      </c>
      <c r="F2234" s="15">
        <v>276028</v>
      </c>
      <c r="G2234" s="15" t="s">
        <v>331</v>
      </c>
      <c r="H2234" s="15">
        <v>20980.28</v>
      </c>
      <c r="I2234" s="30">
        <v>1946.16</v>
      </c>
      <c r="J2234" s="30">
        <v>216.24</v>
      </c>
      <c r="K2234" s="15">
        <v>1.03</v>
      </c>
      <c r="L2234" s="15">
        <v>10</v>
      </c>
      <c r="M2234" s="15" t="str">
        <f t="shared" si="68"/>
        <v>abarrotes cordobeses s.a. de</v>
      </c>
      <c r="N2234" s="15" t="str">
        <f t="shared" si="69"/>
        <v>30129ABARROTES CORDOBESES S.A. DE</v>
      </c>
    </row>
    <row r="2235" spans="1:14" x14ac:dyDescent="0.2">
      <c r="A2235" s="15">
        <v>30</v>
      </c>
      <c r="B2235" s="15" t="s">
        <v>329</v>
      </c>
      <c r="C2235" s="15">
        <v>5008</v>
      </c>
      <c r="D2235" s="15">
        <v>34030</v>
      </c>
      <c r="E2235" s="15" t="s">
        <v>395</v>
      </c>
      <c r="F2235" s="15">
        <v>277296</v>
      </c>
      <c r="G2235" s="15" t="s">
        <v>331</v>
      </c>
      <c r="H2235" s="15">
        <v>60967.26</v>
      </c>
      <c r="I2235" s="30">
        <v>1946.16</v>
      </c>
      <c r="J2235" s="30">
        <v>216.24</v>
      </c>
      <c r="K2235" s="15">
        <v>0.35</v>
      </c>
      <c r="L2235" s="15">
        <v>10</v>
      </c>
      <c r="M2235" s="15" t="str">
        <f t="shared" si="68"/>
        <v>superpack s.a. de c.v.</v>
      </c>
      <c r="N2235" s="15" t="str">
        <f t="shared" si="69"/>
        <v>34030SUPERPACK S.A. DE C.V.</v>
      </c>
    </row>
    <row r="2236" spans="1:14" x14ac:dyDescent="0.2">
      <c r="A2236" s="15">
        <v>30</v>
      </c>
      <c r="B2236" s="15" t="s">
        <v>329</v>
      </c>
      <c r="C2236" s="15">
        <v>5008</v>
      </c>
      <c r="D2236" s="15">
        <v>34030</v>
      </c>
      <c r="E2236" s="15" t="s">
        <v>395</v>
      </c>
      <c r="F2236" s="15">
        <v>277296</v>
      </c>
      <c r="G2236" s="15" t="s">
        <v>332</v>
      </c>
      <c r="H2236" s="15">
        <v>60967.26</v>
      </c>
      <c r="I2236" s="30">
        <v>1946.16</v>
      </c>
      <c r="J2236" s="30">
        <v>216.24</v>
      </c>
      <c r="K2236" s="15">
        <v>0.35</v>
      </c>
      <c r="L2236" s="15">
        <v>10</v>
      </c>
      <c r="M2236" s="15" t="str">
        <f t="shared" si="68"/>
        <v>superpack s.a. de c.v.</v>
      </c>
      <c r="N2236" s="15" t="str">
        <f t="shared" si="69"/>
        <v>34030SUPERPACK S.A. DE C.V.</v>
      </c>
    </row>
    <row r="2237" spans="1:14" x14ac:dyDescent="0.2">
      <c r="A2237" s="15">
        <v>30</v>
      </c>
      <c r="B2237" s="15" t="s">
        <v>329</v>
      </c>
      <c r="C2237" s="15">
        <v>5008</v>
      </c>
      <c r="D2237" s="15">
        <v>34031</v>
      </c>
      <c r="E2237" s="15" t="s">
        <v>396</v>
      </c>
      <c r="F2237" s="15">
        <v>278098</v>
      </c>
      <c r="G2237" s="15" t="s">
        <v>331</v>
      </c>
      <c r="H2237" s="15">
        <v>24873.93</v>
      </c>
      <c r="I2237" s="30">
        <v>1946.16</v>
      </c>
      <c r="J2237" s="30">
        <v>216.24</v>
      </c>
      <c r="K2237" s="15">
        <v>0.87</v>
      </c>
      <c r="L2237" s="15">
        <v>10</v>
      </c>
      <c r="M2237" s="15" t="str">
        <f t="shared" si="68"/>
        <v>super pack s.a. de c.v.</v>
      </c>
      <c r="N2237" s="15" t="str">
        <f t="shared" si="69"/>
        <v>34031SUPER PACK S.A. DE C.V.</v>
      </c>
    </row>
    <row r="2238" spans="1:14" x14ac:dyDescent="0.2">
      <c r="A2238" s="15">
        <v>30</v>
      </c>
      <c r="B2238" s="15" t="s">
        <v>329</v>
      </c>
      <c r="C2238" s="15">
        <v>5008</v>
      </c>
      <c r="D2238" s="15">
        <v>34100</v>
      </c>
      <c r="E2238" s="15" t="s">
        <v>397</v>
      </c>
      <c r="F2238" s="15">
        <v>275659</v>
      </c>
      <c r="G2238" s="15" t="s">
        <v>332</v>
      </c>
      <c r="H2238" s="15">
        <v>14179.81</v>
      </c>
      <c r="I2238" s="30">
        <v>1946.16</v>
      </c>
      <c r="J2238" s="30">
        <v>216.24</v>
      </c>
      <c r="K2238" s="15">
        <v>1.52</v>
      </c>
      <c r="L2238" s="15">
        <v>10</v>
      </c>
      <c r="M2238" s="15" t="str">
        <f t="shared" si="68"/>
        <v>organizacion sahuayo sa de c.v</v>
      </c>
      <c r="N2238" s="15" t="str">
        <f t="shared" si="69"/>
        <v>34100ORGANIZACION SAHUAYO SA DE C.V</v>
      </c>
    </row>
    <row r="2239" spans="1:14" x14ac:dyDescent="0.2">
      <c r="A2239" s="15">
        <v>30</v>
      </c>
      <c r="B2239" s="15" t="s">
        <v>329</v>
      </c>
      <c r="C2239" s="15">
        <v>5008</v>
      </c>
      <c r="D2239" s="15">
        <v>34100</v>
      </c>
      <c r="E2239" s="15" t="s">
        <v>397</v>
      </c>
      <c r="F2239" s="15">
        <v>277874</v>
      </c>
      <c r="G2239" s="15" t="s">
        <v>332</v>
      </c>
      <c r="H2239" s="15">
        <v>26857.01</v>
      </c>
      <c r="I2239" s="30">
        <v>1946.16</v>
      </c>
      <c r="J2239" s="30">
        <v>216.24</v>
      </c>
      <c r="K2239" s="15">
        <v>0.81</v>
      </c>
      <c r="L2239" s="15">
        <v>10</v>
      </c>
      <c r="M2239" s="15" t="str">
        <f t="shared" si="68"/>
        <v>organizacion sahuayo sa de c.v</v>
      </c>
      <c r="N2239" s="15" t="str">
        <f t="shared" si="69"/>
        <v>34100ORGANIZACION SAHUAYO SA DE C.V</v>
      </c>
    </row>
    <row r="2240" spans="1:14" x14ac:dyDescent="0.2">
      <c r="A2240" s="15">
        <v>30</v>
      </c>
      <c r="B2240" s="15" t="s">
        <v>329</v>
      </c>
      <c r="C2240" s="15">
        <v>5008</v>
      </c>
      <c r="D2240" s="15">
        <v>34101</v>
      </c>
      <c r="E2240" s="15" t="s">
        <v>397</v>
      </c>
      <c r="F2240" s="15">
        <v>277879</v>
      </c>
      <c r="G2240" s="15" t="s">
        <v>332</v>
      </c>
      <c r="H2240" s="15">
        <v>21675.87</v>
      </c>
      <c r="I2240" s="30">
        <v>1946.16</v>
      </c>
      <c r="J2240" s="30">
        <v>216.24</v>
      </c>
      <c r="K2240" s="15">
        <v>1</v>
      </c>
      <c r="L2240" s="15">
        <v>10</v>
      </c>
      <c r="M2240" s="15" t="str">
        <f t="shared" si="68"/>
        <v>organizacion sahuayo sa de c.v</v>
      </c>
      <c r="N2240" s="15" t="str">
        <f t="shared" si="69"/>
        <v>34101ORGANIZACION SAHUAYO SA DE C.V</v>
      </c>
    </row>
    <row r="2241" spans="1:14" x14ac:dyDescent="0.2">
      <c r="A2241" s="15">
        <v>30</v>
      </c>
      <c r="B2241" s="15" t="s">
        <v>329</v>
      </c>
      <c r="C2241" s="15">
        <v>5008</v>
      </c>
      <c r="D2241" s="15">
        <v>34120</v>
      </c>
      <c r="E2241" s="15" t="s">
        <v>398</v>
      </c>
      <c r="F2241" s="15">
        <v>275361</v>
      </c>
      <c r="G2241" s="15" t="s">
        <v>332</v>
      </c>
      <c r="H2241" s="15">
        <v>14255.47</v>
      </c>
      <c r="I2241" s="30">
        <v>1946.16</v>
      </c>
      <c r="J2241" s="30">
        <v>216.24</v>
      </c>
      <c r="K2241" s="15">
        <v>1.52</v>
      </c>
      <c r="L2241" s="15">
        <v>10</v>
      </c>
      <c r="M2241" s="15" t="str">
        <f t="shared" si="68"/>
        <v>organizacion sahuayo sa de cv</v>
      </c>
      <c r="N2241" s="15" t="str">
        <f t="shared" si="69"/>
        <v>34120ORGANIZACION SAHUAYO SA DE CV</v>
      </c>
    </row>
    <row r="2242" spans="1:14" x14ac:dyDescent="0.2">
      <c r="A2242" s="15">
        <v>30</v>
      </c>
      <c r="B2242" s="15" t="s">
        <v>329</v>
      </c>
      <c r="C2242" s="15">
        <v>5008</v>
      </c>
      <c r="D2242" s="15">
        <v>34143</v>
      </c>
      <c r="E2242" s="15" t="s">
        <v>398</v>
      </c>
      <c r="F2242" s="15">
        <v>276203</v>
      </c>
      <c r="G2242" s="15" t="s">
        <v>332</v>
      </c>
      <c r="H2242" s="15">
        <v>29994.2</v>
      </c>
      <c r="I2242" s="30">
        <v>1946.16</v>
      </c>
      <c r="J2242" s="30">
        <v>216.24</v>
      </c>
      <c r="K2242" s="15">
        <v>0.72</v>
      </c>
      <c r="L2242" s="15">
        <v>10</v>
      </c>
      <c r="M2242" s="15" t="str">
        <f t="shared" si="68"/>
        <v>organizacion sahuayo sa de cv</v>
      </c>
      <c r="N2242" s="15" t="str">
        <f t="shared" si="69"/>
        <v>34143ORGANIZACION SAHUAYO SA DE CV</v>
      </c>
    </row>
    <row r="2243" spans="1:14" x14ac:dyDescent="0.2">
      <c r="A2243" s="15">
        <v>30</v>
      </c>
      <c r="B2243" s="15" t="s">
        <v>329</v>
      </c>
      <c r="C2243" s="15">
        <v>5008</v>
      </c>
      <c r="D2243" s="15">
        <v>34146</v>
      </c>
      <c r="E2243" s="15" t="s">
        <v>398</v>
      </c>
      <c r="F2243" s="15">
        <v>275876</v>
      </c>
      <c r="G2243" s="15" t="s">
        <v>331</v>
      </c>
      <c r="H2243" s="15">
        <v>6893.72</v>
      </c>
      <c r="I2243" s="30">
        <v>1946.16</v>
      </c>
      <c r="J2243" s="30">
        <v>216.24</v>
      </c>
      <c r="K2243" s="15">
        <v>3.14</v>
      </c>
      <c r="L2243" s="15">
        <v>10</v>
      </c>
      <c r="M2243" s="15" t="str">
        <f t="shared" si="68"/>
        <v>organizacion sahuayo sa de cv</v>
      </c>
      <c r="N2243" s="15" t="str">
        <f t="shared" si="69"/>
        <v>34146ORGANIZACION SAHUAYO SA DE CV</v>
      </c>
    </row>
    <row r="2244" spans="1:14" x14ac:dyDescent="0.2">
      <c r="A2244" s="15">
        <v>30</v>
      </c>
      <c r="B2244" s="15" t="s">
        <v>329</v>
      </c>
      <c r="C2244" s="15">
        <v>5008</v>
      </c>
      <c r="D2244" s="15">
        <v>34146</v>
      </c>
      <c r="E2244" s="15" t="s">
        <v>398</v>
      </c>
      <c r="F2244" s="15">
        <v>275876</v>
      </c>
      <c r="G2244" s="15" t="s">
        <v>332</v>
      </c>
      <c r="H2244" s="15">
        <v>6893.72</v>
      </c>
      <c r="I2244" s="30">
        <v>1946.16</v>
      </c>
      <c r="J2244" s="30">
        <v>216.24</v>
      </c>
      <c r="K2244" s="15">
        <v>3.14</v>
      </c>
      <c r="L2244" s="15">
        <v>10</v>
      </c>
      <c r="M2244" s="15" t="str">
        <f t="shared" si="68"/>
        <v>organizacion sahuayo sa de cv</v>
      </c>
      <c r="N2244" s="15" t="str">
        <f t="shared" si="69"/>
        <v>34146ORGANIZACION SAHUAYO SA DE CV</v>
      </c>
    </row>
    <row r="2245" spans="1:14" x14ac:dyDescent="0.2">
      <c r="A2245" s="15">
        <v>30</v>
      </c>
      <c r="B2245" s="15" t="s">
        <v>329</v>
      </c>
      <c r="C2245" s="15">
        <v>5008</v>
      </c>
      <c r="D2245" s="15">
        <v>34150</v>
      </c>
      <c r="E2245" s="15" t="s">
        <v>398</v>
      </c>
      <c r="F2245" s="15">
        <v>275420</v>
      </c>
      <c r="G2245" s="15" t="s">
        <v>332</v>
      </c>
      <c r="H2245" s="15">
        <v>14633.76</v>
      </c>
      <c r="I2245" s="30">
        <v>1946.16</v>
      </c>
      <c r="J2245" s="30">
        <v>216.24</v>
      </c>
      <c r="K2245" s="15">
        <v>1.48</v>
      </c>
      <c r="L2245" s="15">
        <v>10</v>
      </c>
      <c r="M2245" s="15" t="str">
        <f t="shared" si="68"/>
        <v>organizacion sahuayo sa de cv</v>
      </c>
      <c r="N2245" s="15" t="str">
        <f t="shared" si="69"/>
        <v>34150ORGANIZACION SAHUAYO SA DE CV</v>
      </c>
    </row>
    <row r="2246" spans="1:14" x14ac:dyDescent="0.2">
      <c r="A2246" s="15">
        <v>30</v>
      </c>
      <c r="B2246" s="15" t="s">
        <v>329</v>
      </c>
      <c r="C2246" s="15">
        <v>5008</v>
      </c>
      <c r="D2246" s="15">
        <v>34150</v>
      </c>
      <c r="E2246" s="15" t="s">
        <v>398</v>
      </c>
      <c r="F2246" s="15">
        <v>275421</v>
      </c>
      <c r="G2246" s="15" t="s">
        <v>332</v>
      </c>
      <c r="H2246" s="15">
        <v>8717.15</v>
      </c>
      <c r="I2246" s="30">
        <v>1946.16</v>
      </c>
      <c r="J2246" s="30">
        <v>216.24</v>
      </c>
      <c r="K2246" s="15">
        <v>2.48</v>
      </c>
      <c r="L2246" s="15">
        <v>10</v>
      </c>
      <c r="M2246" s="15" t="str">
        <f t="shared" si="68"/>
        <v>organizacion sahuayo sa de cv</v>
      </c>
      <c r="N2246" s="15" t="str">
        <f t="shared" si="69"/>
        <v>34150ORGANIZACION SAHUAYO SA DE CV</v>
      </c>
    </row>
    <row r="2247" spans="1:14" x14ac:dyDescent="0.2">
      <c r="A2247" s="15">
        <v>30</v>
      </c>
      <c r="B2247" s="15" t="s">
        <v>329</v>
      </c>
      <c r="C2247" s="15">
        <v>5008</v>
      </c>
      <c r="D2247" s="15">
        <v>34150</v>
      </c>
      <c r="E2247" s="15" t="s">
        <v>398</v>
      </c>
      <c r="F2247" s="15">
        <v>275483</v>
      </c>
      <c r="G2247" s="15" t="s">
        <v>331</v>
      </c>
      <c r="H2247" s="15">
        <v>6613.37</v>
      </c>
      <c r="I2247" s="30">
        <v>1946.16</v>
      </c>
      <c r="J2247" s="30">
        <v>216.24</v>
      </c>
      <c r="K2247" s="15">
        <v>3.27</v>
      </c>
      <c r="L2247" s="15">
        <v>10</v>
      </c>
      <c r="M2247" s="15" t="str">
        <f t="shared" si="68"/>
        <v>organizacion sahuayo sa de cv</v>
      </c>
      <c r="N2247" s="15" t="str">
        <f t="shared" si="69"/>
        <v>34150ORGANIZACION SAHUAYO SA DE CV</v>
      </c>
    </row>
    <row r="2248" spans="1:14" x14ac:dyDescent="0.2">
      <c r="A2248" s="15">
        <v>30</v>
      </c>
      <c r="B2248" s="15" t="s">
        <v>329</v>
      </c>
      <c r="C2248" s="15">
        <v>5008</v>
      </c>
      <c r="D2248" s="15">
        <v>34150</v>
      </c>
      <c r="E2248" s="15" t="s">
        <v>398</v>
      </c>
      <c r="F2248" s="15">
        <v>275484</v>
      </c>
      <c r="G2248" s="15" t="s">
        <v>331</v>
      </c>
      <c r="H2248" s="15">
        <v>2238.08</v>
      </c>
      <c r="I2248" s="30">
        <v>1946.16</v>
      </c>
      <c r="J2248" s="30">
        <v>216.24</v>
      </c>
      <c r="K2248" s="15">
        <v>9.66</v>
      </c>
      <c r="L2248" s="15">
        <v>10</v>
      </c>
      <c r="M2248" s="15" t="str">
        <f t="shared" si="68"/>
        <v>organizacion sahuayo sa de cv</v>
      </c>
      <c r="N2248" s="15" t="str">
        <f t="shared" si="69"/>
        <v>34150ORGANIZACION SAHUAYO SA DE CV</v>
      </c>
    </row>
    <row r="2249" spans="1:14" x14ac:dyDescent="0.2">
      <c r="A2249" s="15">
        <v>30</v>
      </c>
      <c r="B2249" s="15" t="s">
        <v>329</v>
      </c>
      <c r="C2249" s="15">
        <v>5008</v>
      </c>
      <c r="D2249" s="15">
        <v>34150</v>
      </c>
      <c r="E2249" s="15" t="s">
        <v>398</v>
      </c>
      <c r="F2249" s="15">
        <v>275485</v>
      </c>
      <c r="G2249" s="15" t="s">
        <v>331</v>
      </c>
      <c r="H2249" s="15">
        <v>2238.08</v>
      </c>
      <c r="I2249" s="30">
        <v>1946.16</v>
      </c>
      <c r="J2249" s="30">
        <v>216.24</v>
      </c>
      <c r="K2249" s="15">
        <v>9.66</v>
      </c>
      <c r="L2249" s="15">
        <v>10</v>
      </c>
      <c r="M2249" s="15" t="str">
        <f t="shared" si="68"/>
        <v>organizacion sahuayo sa de cv</v>
      </c>
      <c r="N2249" s="15" t="str">
        <f t="shared" si="69"/>
        <v>34150ORGANIZACION SAHUAYO SA DE CV</v>
      </c>
    </row>
    <row r="2250" spans="1:14" x14ac:dyDescent="0.2">
      <c r="A2250" s="15">
        <v>30</v>
      </c>
      <c r="B2250" s="15" t="s">
        <v>329</v>
      </c>
      <c r="C2250" s="15">
        <v>5008</v>
      </c>
      <c r="D2250" s="15">
        <v>35110</v>
      </c>
      <c r="E2250" s="15" t="s">
        <v>401</v>
      </c>
      <c r="F2250" s="15">
        <v>276461</v>
      </c>
      <c r="G2250" s="15" t="s">
        <v>331</v>
      </c>
      <c r="H2250" s="15">
        <v>51725.78</v>
      </c>
      <c r="I2250" s="30">
        <v>1946.16</v>
      </c>
      <c r="J2250" s="30">
        <v>216.24</v>
      </c>
      <c r="K2250" s="15">
        <v>0.42</v>
      </c>
      <c r="L2250" s="15">
        <v>10</v>
      </c>
      <c r="M2250" s="15" t="str">
        <f t="shared" ref="M2250:M2313" si="70">LOWER(E2250)</f>
        <v>liz abarrotera s.a. de c.v.</v>
      </c>
      <c r="N2250" s="15" t="str">
        <f t="shared" ref="N2250:N2313" si="71">_xlfn.CONCAT(D2250, E2250)</f>
        <v>35110LIZ ABARROTERA S.A. DE C.V.</v>
      </c>
    </row>
    <row r="2251" spans="1:14" x14ac:dyDescent="0.2">
      <c r="A2251" s="15">
        <v>30</v>
      </c>
      <c r="B2251" s="15" t="s">
        <v>329</v>
      </c>
      <c r="C2251" s="15">
        <v>5008</v>
      </c>
      <c r="D2251" s="15">
        <v>35110</v>
      </c>
      <c r="E2251" s="15" t="s">
        <v>401</v>
      </c>
      <c r="F2251" s="15">
        <v>276461</v>
      </c>
      <c r="G2251" s="15" t="s">
        <v>332</v>
      </c>
      <c r="H2251" s="15">
        <v>51725.78</v>
      </c>
      <c r="I2251" s="30">
        <v>1946.16</v>
      </c>
      <c r="J2251" s="30">
        <v>216.24</v>
      </c>
      <c r="K2251" s="15">
        <v>0.42</v>
      </c>
      <c r="L2251" s="15">
        <v>10</v>
      </c>
      <c r="M2251" s="15" t="str">
        <f t="shared" si="70"/>
        <v>liz abarrotera s.a. de c.v.</v>
      </c>
      <c r="N2251" s="15" t="str">
        <f t="shared" si="71"/>
        <v>35110LIZ ABARROTERA S.A. DE C.V.</v>
      </c>
    </row>
    <row r="2252" spans="1:14" x14ac:dyDescent="0.2">
      <c r="A2252" s="15">
        <v>30</v>
      </c>
      <c r="B2252" s="15" t="s">
        <v>329</v>
      </c>
      <c r="C2252" s="15">
        <v>5008</v>
      </c>
      <c r="D2252" s="15">
        <v>35206</v>
      </c>
      <c r="E2252" s="15" t="s">
        <v>402</v>
      </c>
      <c r="F2252" s="15">
        <v>277970</v>
      </c>
      <c r="G2252" s="15" t="s">
        <v>331</v>
      </c>
      <c r="H2252" s="15">
        <v>6572.32</v>
      </c>
      <c r="I2252" s="30">
        <v>1946.16</v>
      </c>
      <c r="J2252" s="30">
        <v>216.24</v>
      </c>
      <c r="K2252" s="15">
        <v>3.29</v>
      </c>
      <c r="L2252" s="15">
        <v>10</v>
      </c>
      <c r="M2252" s="15" t="str">
        <f t="shared" si="70"/>
        <v>distribuidora brise&amp;o s.a. de</v>
      </c>
      <c r="N2252" s="15" t="str">
        <f t="shared" si="71"/>
        <v>35206DISTRIBUIDORA BRISE&amp;O S.A. DE</v>
      </c>
    </row>
    <row r="2253" spans="1:14" x14ac:dyDescent="0.2">
      <c r="A2253" s="15">
        <v>30</v>
      </c>
      <c r="B2253" s="15" t="s">
        <v>329</v>
      </c>
      <c r="C2253" s="15">
        <v>5008</v>
      </c>
      <c r="D2253" s="15">
        <v>35206</v>
      </c>
      <c r="E2253" s="15" t="s">
        <v>402</v>
      </c>
      <c r="F2253" s="15">
        <v>277970</v>
      </c>
      <c r="G2253" s="15" t="s">
        <v>332</v>
      </c>
      <c r="H2253" s="15">
        <v>6572.32</v>
      </c>
      <c r="I2253" s="30">
        <v>1946.16</v>
      </c>
      <c r="J2253" s="30">
        <v>216.24</v>
      </c>
      <c r="K2253" s="15">
        <v>3.29</v>
      </c>
      <c r="L2253" s="15">
        <v>10</v>
      </c>
      <c r="M2253" s="15" t="str">
        <f t="shared" si="70"/>
        <v>distribuidora brise&amp;o s.a. de</v>
      </c>
      <c r="N2253" s="15" t="str">
        <f t="shared" si="71"/>
        <v>35206DISTRIBUIDORA BRISE&amp;O S.A. DE</v>
      </c>
    </row>
    <row r="2254" spans="1:14" x14ac:dyDescent="0.2">
      <c r="A2254" s="15">
        <v>30</v>
      </c>
      <c r="B2254" s="15" t="s">
        <v>329</v>
      </c>
      <c r="C2254" s="15">
        <v>5008</v>
      </c>
      <c r="D2254" s="15">
        <v>36491</v>
      </c>
      <c r="E2254" s="15" t="s">
        <v>406</v>
      </c>
      <c r="F2254" s="15">
        <v>275972</v>
      </c>
      <c r="G2254" s="15" t="s">
        <v>331</v>
      </c>
      <c r="H2254" s="15">
        <v>12702.42</v>
      </c>
      <c r="I2254" s="30">
        <v>1946.16</v>
      </c>
      <c r="J2254" s="30">
        <v>597.84</v>
      </c>
      <c r="K2254" s="15">
        <v>4.71</v>
      </c>
      <c r="L2254" s="15">
        <v>10</v>
      </c>
      <c r="M2254" s="15" t="str">
        <f t="shared" si="70"/>
        <v>comercializadora coopsa s.a.</v>
      </c>
      <c r="N2254" s="15" t="str">
        <f t="shared" si="71"/>
        <v>36491COMERCIALIZADORA COOPSA S.A.</v>
      </c>
    </row>
    <row r="2255" spans="1:14" x14ac:dyDescent="0.2">
      <c r="A2255" s="15">
        <v>30</v>
      </c>
      <c r="B2255" s="15" t="s">
        <v>329</v>
      </c>
      <c r="C2255" s="15">
        <v>5008</v>
      </c>
      <c r="D2255" s="15">
        <v>36491</v>
      </c>
      <c r="E2255" s="15" t="s">
        <v>406</v>
      </c>
      <c r="F2255" s="15">
        <v>275972</v>
      </c>
      <c r="G2255" s="15" t="s">
        <v>332</v>
      </c>
      <c r="H2255" s="15">
        <v>12702.42</v>
      </c>
      <c r="I2255" s="30">
        <v>1946.16</v>
      </c>
      <c r="J2255" s="30">
        <v>597.84</v>
      </c>
      <c r="K2255" s="15">
        <v>4.71</v>
      </c>
      <c r="L2255" s="15">
        <v>10</v>
      </c>
      <c r="M2255" s="15" t="str">
        <f t="shared" si="70"/>
        <v>comercializadora coopsa s.a.</v>
      </c>
      <c r="N2255" s="15" t="str">
        <f t="shared" si="71"/>
        <v>36491COMERCIALIZADORA COOPSA S.A.</v>
      </c>
    </row>
    <row r="2256" spans="1:14" x14ac:dyDescent="0.2">
      <c r="A2256" s="15">
        <v>30</v>
      </c>
      <c r="B2256" s="15" t="s">
        <v>329</v>
      </c>
      <c r="C2256" s="15">
        <v>5008</v>
      </c>
      <c r="D2256" s="15">
        <v>26009</v>
      </c>
      <c r="E2256" s="15" t="s">
        <v>383</v>
      </c>
      <c r="F2256" s="15">
        <v>276427</v>
      </c>
      <c r="G2256" s="15" t="s">
        <v>111</v>
      </c>
      <c r="H2256" s="15">
        <v>100826.97</v>
      </c>
      <c r="I2256" s="30">
        <v>1996.65</v>
      </c>
      <c r="J2256" s="30">
        <v>221.85</v>
      </c>
      <c r="K2256" s="15">
        <v>0.22</v>
      </c>
      <c r="L2256" s="15">
        <v>15</v>
      </c>
      <c r="M2256" s="15" t="str">
        <f t="shared" si="70"/>
        <v>astral de sonora s.a. de c.v.</v>
      </c>
      <c r="N2256" s="15" t="str">
        <f t="shared" si="71"/>
        <v>26009ASTRAL DE SONORA S.A. DE C.V.</v>
      </c>
    </row>
    <row r="2257" spans="1:14" x14ac:dyDescent="0.2">
      <c r="A2257" s="15">
        <v>30</v>
      </c>
      <c r="B2257" s="15" t="s">
        <v>329</v>
      </c>
      <c r="C2257" s="15">
        <v>5008</v>
      </c>
      <c r="D2257" s="15">
        <v>34100</v>
      </c>
      <c r="E2257" s="15" t="s">
        <v>397</v>
      </c>
      <c r="F2257" s="15">
        <v>275659</v>
      </c>
      <c r="G2257" s="15" t="s">
        <v>111</v>
      </c>
      <c r="H2257" s="15">
        <v>14179.81</v>
      </c>
      <c r="I2257" s="30">
        <v>1996.65</v>
      </c>
      <c r="J2257" s="30">
        <v>221.85</v>
      </c>
      <c r="K2257" s="15">
        <v>1.56</v>
      </c>
      <c r="L2257" s="15">
        <v>15</v>
      </c>
      <c r="M2257" s="15" t="str">
        <f t="shared" si="70"/>
        <v>organizacion sahuayo sa de c.v</v>
      </c>
      <c r="N2257" s="15" t="str">
        <f t="shared" si="71"/>
        <v>34100ORGANIZACION SAHUAYO SA DE C.V</v>
      </c>
    </row>
    <row r="2258" spans="1:14" x14ac:dyDescent="0.2">
      <c r="A2258" s="15">
        <v>30</v>
      </c>
      <c r="B2258" s="15" t="s">
        <v>329</v>
      </c>
      <c r="C2258" s="15">
        <v>5008</v>
      </c>
      <c r="D2258" s="15">
        <v>21000</v>
      </c>
      <c r="E2258" s="15" t="s">
        <v>374</v>
      </c>
      <c r="F2258" s="15">
        <v>276583</v>
      </c>
      <c r="G2258" s="15" t="s">
        <v>123</v>
      </c>
      <c r="H2258" s="15">
        <v>29307.41</v>
      </c>
      <c r="I2258" s="30">
        <v>2065.5</v>
      </c>
      <c r="J2258" s="30">
        <v>634.5</v>
      </c>
      <c r="K2258" s="15">
        <v>2.16</v>
      </c>
      <c r="L2258" s="15">
        <v>10</v>
      </c>
      <c r="M2258" s="15" t="str">
        <f t="shared" si="70"/>
        <v>abarrotes oriente de puebla</v>
      </c>
      <c r="N2258" s="15" t="str">
        <f t="shared" si="71"/>
        <v>21000ABARROTES ORIENTE DE PUEBLA</v>
      </c>
    </row>
    <row r="2259" spans="1:14" x14ac:dyDescent="0.2">
      <c r="A2259" s="15">
        <v>30</v>
      </c>
      <c r="B2259" s="15" t="s">
        <v>329</v>
      </c>
      <c r="C2259" s="15">
        <v>5008</v>
      </c>
      <c r="D2259" s="15">
        <v>21041</v>
      </c>
      <c r="E2259" s="15" t="s">
        <v>379</v>
      </c>
      <c r="F2259" s="15">
        <v>274820</v>
      </c>
      <c r="G2259" s="15" t="s">
        <v>123</v>
      </c>
      <c r="H2259" s="15">
        <v>44188.47</v>
      </c>
      <c r="I2259" s="30">
        <v>2065.5</v>
      </c>
      <c r="J2259" s="30">
        <v>634.5</v>
      </c>
      <c r="K2259" s="15">
        <v>1.44</v>
      </c>
      <c r="L2259" s="15">
        <v>10</v>
      </c>
      <c r="M2259" s="15" t="str">
        <f t="shared" si="70"/>
        <v>abarrotes oriente del sur de</v>
      </c>
      <c r="N2259" s="15" t="str">
        <f t="shared" si="71"/>
        <v>21041ABARROTES ORIENTE DEL SUR DE</v>
      </c>
    </row>
    <row r="2260" spans="1:14" x14ac:dyDescent="0.2">
      <c r="A2260" s="15">
        <v>30</v>
      </c>
      <c r="B2260" s="15" t="s">
        <v>329</v>
      </c>
      <c r="C2260" s="15">
        <v>5008</v>
      </c>
      <c r="D2260" s="15">
        <v>28200</v>
      </c>
      <c r="E2260" s="15" t="s">
        <v>387</v>
      </c>
      <c r="F2260" s="15">
        <v>274043</v>
      </c>
      <c r="G2260" s="15" t="s">
        <v>123</v>
      </c>
      <c r="H2260" s="15">
        <v>21989.41</v>
      </c>
      <c r="I2260" s="30">
        <v>2065.5</v>
      </c>
      <c r="J2260" s="30">
        <v>229.5</v>
      </c>
      <c r="K2260" s="15">
        <v>1.04</v>
      </c>
      <c r="L2260" s="15">
        <v>10</v>
      </c>
      <c r="M2260" s="15" t="str">
        <f t="shared" si="70"/>
        <v>abarrotes s.a. de c.v.</v>
      </c>
      <c r="N2260" s="15" t="str">
        <f t="shared" si="71"/>
        <v>28200ABARROTES S.A. DE C.V.</v>
      </c>
    </row>
    <row r="2261" spans="1:14" x14ac:dyDescent="0.2">
      <c r="A2261" s="15">
        <v>30</v>
      </c>
      <c r="B2261" s="15" t="s">
        <v>329</v>
      </c>
      <c r="C2261" s="15">
        <v>5008</v>
      </c>
      <c r="D2261" s="15">
        <v>34105</v>
      </c>
      <c r="E2261" s="15" t="s">
        <v>397</v>
      </c>
      <c r="F2261" s="15">
        <v>275560</v>
      </c>
      <c r="G2261" s="15" t="s">
        <v>123</v>
      </c>
      <c r="H2261" s="15">
        <v>30334.67</v>
      </c>
      <c r="I2261" s="30">
        <v>2065.5</v>
      </c>
      <c r="J2261" s="30">
        <v>229.5</v>
      </c>
      <c r="K2261" s="15">
        <v>0.76</v>
      </c>
      <c r="L2261" s="15">
        <v>10</v>
      </c>
      <c r="M2261" s="15" t="str">
        <f t="shared" si="70"/>
        <v>organizacion sahuayo sa de c.v</v>
      </c>
      <c r="N2261" s="15" t="str">
        <f t="shared" si="71"/>
        <v>34105ORGANIZACION SAHUAYO SA DE C.V</v>
      </c>
    </row>
    <row r="2262" spans="1:14" x14ac:dyDescent="0.2">
      <c r="A2262" s="15">
        <v>30</v>
      </c>
      <c r="B2262" s="15" t="s">
        <v>329</v>
      </c>
      <c r="C2262" s="15">
        <v>5008</v>
      </c>
      <c r="D2262" s="15">
        <v>34125</v>
      </c>
      <c r="E2262" s="15" t="s">
        <v>398</v>
      </c>
      <c r="F2262" s="15">
        <v>274560</v>
      </c>
      <c r="G2262" s="15" t="s">
        <v>123</v>
      </c>
      <c r="H2262" s="15">
        <v>87553.89</v>
      </c>
      <c r="I2262" s="30">
        <v>2065.5</v>
      </c>
      <c r="J2262" s="30">
        <v>229.5</v>
      </c>
      <c r="K2262" s="15">
        <v>0.26</v>
      </c>
      <c r="L2262" s="15">
        <v>10</v>
      </c>
      <c r="M2262" s="15" t="str">
        <f t="shared" si="70"/>
        <v>organizacion sahuayo sa de cv</v>
      </c>
      <c r="N2262" s="15" t="str">
        <f t="shared" si="71"/>
        <v>34125ORGANIZACION SAHUAYO SA DE CV</v>
      </c>
    </row>
    <row r="2263" spans="1:14" x14ac:dyDescent="0.2">
      <c r="A2263" s="15">
        <v>30</v>
      </c>
      <c r="B2263" s="15" t="s">
        <v>329</v>
      </c>
      <c r="C2263" s="15">
        <v>5008</v>
      </c>
      <c r="D2263" s="15">
        <v>34127</v>
      </c>
      <c r="E2263" s="15" t="s">
        <v>398</v>
      </c>
      <c r="F2263" s="15">
        <v>274698</v>
      </c>
      <c r="G2263" s="15" t="s">
        <v>123</v>
      </c>
      <c r="H2263" s="15">
        <v>54331.01</v>
      </c>
      <c r="I2263" s="30">
        <v>2065.5</v>
      </c>
      <c r="J2263" s="30">
        <v>229.5</v>
      </c>
      <c r="K2263" s="15">
        <v>0.42</v>
      </c>
      <c r="L2263" s="15">
        <v>10</v>
      </c>
      <c r="M2263" s="15" t="str">
        <f t="shared" si="70"/>
        <v>organizacion sahuayo sa de cv</v>
      </c>
      <c r="N2263" s="15" t="str">
        <f t="shared" si="71"/>
        <v>34127ORGANIZACION SAHUAYO SA DE CV</v>
      </c>
    </row>
    <row r="2264" spans="1:14" x14ac:dyDescent="0.2">
      <c r="A2264" s="15">
        <v>30</v>
      </c>
      <c r="B2264" s="15" t="s">
        <v>329</v>
      </c>
      <c r="C2264" s="15">
        <v>5008</v>
      </c>
      <c r="D2264" s="15">
        <v>34145</v>
      </c>
      <c r="E2264" s="15" t="s">
        <v>398</v>
      </c>
      <c r="F2264" s="15">
        <v>274823</v>
      </c>
      <c r="G2264" s="15" t="s">
        <v>131</v>
      </c>
      <c r="H2264" s="15">
        <v>32558.959999999999</v>
      </c>
      <c r="I2264" s="30">
        <v>2065.5</v>
      </c>
      <c r="J2264" s="30">
        <v>634.5</v>
      </c>
      <c r="K2264" s="15">
        <v>1.95</v>
      </c>
      <c r="L2264" s="15">
        <v>10</v>
      </c>
      <c r="M2264" s="15" t="str">
        <f t="shared" si="70"/>
        <v>organizacion sahuayo sa de cv</v>
      </c>
      <c r="N2264" s="15" t="str">
        <f t="shared" si="71"/>
        <v>34145ORGANIZACION SAHUAYO SA DE CV</v>
      </c>
    </row>
    <row r="2265" spans="1:14" x14ac:dyDescent="0.2">
      <c r="A2265" s="15">
        <v>30</v>
      </c>
      <c r="B2265" s="15" t="s">
        <v>329</v>
      </c>
      <c r="C2265" s="15">
        <v>5008</v>
      </c>
      <c r="D2265" s="15">
        <v>35010</v>
      </c>
      <c r="E2265" s="15" t="s">
        <v>399</v>
      </c>
      <c r="F2265" s="15">
        <v>274653</v>
      </c>
      <c r="G2265" s="15" t="s">
        <v>123</v>
      </c>
      <c r="H2265" s="15">
        <v>50794.19</v>
      </c>
      <c r="I2265" s="30">
        <v>2065.5</v>
      </c>
      <c r="J2265" s="30">
        <v>229.5</v>
      </c>
      <c r="K2265" s="15">
        <v>0.45</v>
      </c>
      <c r="L2265" s="15">
        <v>10</v>
      </c>
      <c r="M2265" s="15" t="str">
        <f t="shared" si="70"/>
        <v>distribuidora abarrotera san</v>
      </c>
      <c r="N2265" s="15" t="str">
        <f t="shared" si="71"/>
        <v>35010DISTRIBUIDORA ABARROTERA SAN</v>
      </c>
    </row>
    <row r="2266" spans="1:14" x14ac:dyDescent="0.2">
      <c r="A2266" s="15">
        <v>30</v>
      </c>
      <c r="B2266" s="15" t="s">
        <v>329</v>
      </c>
      <c r="C2266" s="15">
        <v>5008</v>
      </c>
      <c r="D2266" s="15">
        <v>15053</v>
      </c>
      <c r="E2266" s="15" t="s">
        <v>360</v>
      </c>
      <c r="F2266" s="15">
        <v>276274</v>
      </c>
      <c r="G2266" s="15" t="s">
        <v>127</v>
      </c>
      <c r="H2266" s="15">
        <v>20923.97</v>
      </c>
      <c r="I2266" s="30">
        <v>2102.2199999999998</v>
      </c>
      <c r="J2266" s="30">
        <v>233.58</v>
      </c>
      <c r="K2266" s="15">
        <v>1.1200000000000001</v>
      </c>
      <c r="L2266" s="15">
        <v>10</v>
      </c>
      <c r="M2266" s="15" t="str">
        <f t="shared" si="70"/>
        <v>servicio comercial garis s.a.</v>
      </c>
      <c r="N2266" s="15" t="str">
        <f t="shared" si="71"/>
        <v>15053SERVICIO COMERCIAL GARIS S.A.</v>
      </c>
    </row>
    <row r="2267" spans="1:14" x14ac:dyDescent="0.2">
      <c r="A2267" s="15">
        <v>30</v>
      </c>
      <c r="B2267" s="15" t="s">
        <v>329</v>
      </c>
      <c r="C2267" s="15">
        <v>5008</v>
      </c>
      <c r="D2267" s="15">
        <v>15053</v>
      </c>
      <c r="E2267" s="15" t="s">
        <v>360</v>
      </c>
      <c r="F2267" s="15">
        <v>276275</v>
      </c>
      <c r="G2267" s="15" t="s">
        <v>127</v>
      </c>
      <c r="H2267" s="15">
        <v>16348.1</v>
      </c>
      <c r="I2267" s="30">
        <v>2102.2199999999998</v>
      </c>
      <c r="J2267" s="30">
        <v>233.58</v>
      </c>
      <c r="K2267" s="15">
        <v>1.43</v>
      </c>
      <c r="L2267" s="15">
        <v>10</v>
      </c>
      <c r="M2267" s="15" t="str">
        <f t="shared" si="70"/>
        <v>servicio comercial garis s.a.</v>
      </c>
      <c r="N2267" s="15" t="str">
        <f t="shared" si="71"/>
        <v>15053SERVICIO COMERCIAL GARIS S.A.</v>
      </c>
    </row>
    <row r="2268" spans="1:14" x14ac:dyDescent="0.2">
      <c r="A2268" s="15">
        <v>30</v>
      </c>
      <c r="B2268" s="15" t="s">
        <v>329</v>
      </c>
      <c r="C2268" s="15">
        <v>5008</v>
      </c>
      <c r="D2268" s="15">
        <v>34146</v>
      </c>
      <c r="E2268" s="15" t="s">
        <v>398</v>
      </c>
      <c r="F2268" s="15">
        <v>275876</v>
      </c>
      <c r="G2268" s="15" t="s">
        <v>127</v>
      </c>
      <c r="H2268" s="15">
        <v>6893.72</v>
      </c>
      <c r="I2268" s="30">
        <v>2102.2199999999998</v>
      </c>
      <c r="J2268" s="30">
        <v>233.58</v>
      </c>
      <c r="K2268" s="15">
        <v>3.39</v>
      </c>
      <c r="L2268" s="15">
        <v>10</v>
      </c>
      <c r="M2268" s="15" t="str">
        <f t="shared" si="70"/>
        <v>organizacion sahuayo sa de cv</v>
      </c>
      <c r="N2268" s="15" t="str">
        <f t="shared" si="71"/>
        <v>34146ORGANIZACION SAHUAYO SA DE CV</v>
      </c>
    </row>
    <row r="2269" spans="1:14" x14ac:dyDescent="0.2">
      <c r="A2269" s="15">
        <v>30</v>
      </c>
      <c r="B2269" s="15" t="s">
        <v>329</v>
      </c>
      <c r="C2269" s="15">
        <v>5008</v>
      </c>
      <c r="D2269" s="15">
        <v>35100</v>
      </c>
      <c r="E2269" s="15" t="s">
        <v>400</v>
      </c>
      <c r="F2269" s="15">
        <v>277297</v>
      </c>
      <c r="G2269" s="15" t="s">
        <v>127</v>
      </c>
      <c r="H2269" s="15">
        <v>30310.400000000001</v>
      </c>
      <c r="I2269" s="30">
        <v>2102.2199999999998</v>
      </c>
      <c r="J2269" s="30">
        <v>233.58</v>
      </c>
      <c r="K2269" s="15">
        <v>0.77</v>
      </c>
      <c r="L2269" s="15">
        <v>10</v>
      </c>
      <c r="M2269" s="15" t="str">
        <f t="shared" si="70"/>
        <v>perfumeria moderna s.a. de</v>
      </c>
      <c r="N2269" s="15" t="str">
        <f t="shared" si="71"/>
        <v>35100PERFUMERIA MODERNA S.A. DE</v>
      </c>
    </row>
    <row r="2270" spans="1:14" x14ac:dyDescent="0.2">
      <c r="A2270" s="15">
        <v>30</v>
      </c>
      <c r="B2270" s="15" t="s">
        <v>329</v>
      </c>
      <c r="C2270" s="15">
        <v>5008</v>
      </c>
      <c r="D2270" s="15">
        <v>35110</v>
      </c>
      <c r="E2270" s="15" t="s">
        <v>401</v>
      </c>
      <c r="F2270" s="15">
        <v>276461</v>
      </c>
      <c r="G2270" s="15" t="s">
        <v>127</v>
      </c>
      <c r="H2270" s="15">
        <v>51725.78</v>
      </c>
      <c r="I2270" s="30">
        <v>2102.2199999999998</v>
      </c>
      <c r="J2270" s="30">
        <v>233.58</v>
      </c>
      <c r="K2270" s="15">
        <v>0.45</v>
      </c>
      <c r="L2270" s="15">
        <v>10</v>
      </c>
      <c r="M2270" s="15" t="str">
        <f t="shared" si="70"/>
        <v>liz abarrotera s.a. de c.v.</v>
      </c>
      <c r="N2270" s="15" t="str">
        <f t="shared" si="71"/>
        <v>35110LIZ ABARROTERA S.A. DE C.V.</v>
      </c>
    </row>
    <row r="2271" spans="1:14" x14ac:dyDescent="0.2">
      <c r="A2271" s="15">
        <v>30</v>
      </c>
      <c r="B2271" s="15" t="s">
        <v>329</v>
      </c>
      <c r="C2271" s="15">
        <v>5008</v>
      </c>
      <c r="D2271" s="15">
        <v>388000</v>
      </c>
      <c r="E2271" s="15" t="s">
        <v>409</v>
      </c>
      <c r="F2271" s="15">
        <v>273769</v>
      </c>
      <c r="G2271" s="15" t="s">
        <v>332</v>
      </c>
      <c r="H2271" s="15">
        <v>12681.25</v>
      </c>
      <c r="I2271" s="30">
        <v>2111.16</v>
      </c>
      <c r="J2271" s="30">
        <v>372.56</v>
      </c>
      <c r="K2271" s="15">
        <v>2.94</v>
      </c>
      <c r="L2271" s="15">
        <v>12</v>
      </c>
      <c r="M2271" s="15" t="str">
        <f t="shared" si="70"/>
        <v>grandes superficies de mexico</v>
      </c>
      <c r="N2271" s="15" t="str">
        <f t="shared" si="71"/>
        <v>388000GRANDES SUPERFICIES DE MEXICO</v>
      </c>
    </row>
    <row r="2272" spans="1:14" x14ac:dyDescent="0.2">
      <c r="A2272" s="15">
        <v>30</v>
      </c>
      <c r="B2272" s="15" t="s">
        <v>329</v>
      </c>
      <c r="C2272" s="15">
        <v>5008</v>
      </c>
      <c r="D2272" s="15">
        <v>388000</v>
      </c>
      <c r="E2272" s="15" t="s">
        <v>409</v>
      </c>
      <c r="F2272" s="15">
        <v>273856</v>
      </c>
      <c r="G2272" s="15" t="s">
        <v>332</v>
      </c>
      <c r="H2272" s="15">
        <v>12681.25</v>
      </c>
      <c r="I2272" s="30">
        <v>2111.16</v>
      </c>
      <c r="J2272" s="30">
        <v>372.56</v>
      </c>
      <c r="K2272" s="15">
        <v>2.94</v>
      </c>
      <c r="L2272" s="15">
        <v>12</v>
      </c>
      <c r="M2272" s="15" t="str">
        <f t="shared" si="70"/>
        <v>grandes superficies de mexico</v>
      </c>
      <c r="N2272" s="15" t="str">
        <f t="shared" si="71"/>
        <v>388000GRANDES SUPERFICIES DE MEXICO</v>
      </c>
    </row>
    <row r="2273" spans="1:14" x14ac:dyDescent="0.2">
      <c r="A2273" s="15">
        <v>30</v>
      </c>
      <c r="B2273" s="15" t="s">
        <v>329</v>
      </c>
      <c r="C2273" s="15">
        <v>5008</v>
      </c>
      <c r="D2273" s="15">
        <v>389000</v>
      </c>
      <c r="E2273" s="15" t="s">
        <v>413</v>
      </c>
      <c r="F2273" s="15">
        <v>273823</v>
      </c>
      <c r="G2273" s="15" t="s">
        <v>332</v>
      </c>
      <c r="H2273" s="15">
        <v>11817.08</v>
      </c>
      <c r="I2273" s="30">
        <v>2111.16</v>
      </c>
      <c r="J2273" s="30">
        <v>372.56</v>
      </c>
      <c r="K2273" s="15">
        <v>3.15</v>
      </c>
      <c r="L2273" s="15">
        <v>12</v>
      </c>
      <c r="M2273" s="15" t="str">
        <f t="shared" si="70"/>
        <v>carrefour de mexico s.a. de</v>
      </c>
      <c r="N2273" s="15" t="str">
        <f t="shared" si="71"/>
        <v>389000CARREFOUR DE MEXICO S.A. DE</v>
      </c>
    </row>
    <row r="2274" spans="1:14" x14ac:dyDescent="0.2">
      <c r="A2274" s="15">
        <v>30</v>
      </c>
      <c r="B2274" s="15" t="s">
        <v>329</v>
      </c>
      <c r="C2274" s="15">
        <v>5008</v>
      </c>
      <c r="D2274" s="15">
        <v>389000</v>
      </c>
      <c r="E2274" s="15" t="s">
        <v>413</v>
      </c>
      <c r="F2274" s="15">
        <v>273824</v>
      </c>
      <c r="G2274" s="15" t="s">
        <v>332</v>
      </c>
      <c r="H2274" s="15">
        <v>11817.08</v>
      </c>
      <c r="I2274" s="30">
        <v>2111.16</v>
      </c>
      <c r="J2274" s="30">
        <v>372.56</v>
      </c>
      <c r="K2274" s="15">
        <v>3.15</v>
      </c>
      <c r="L2274" s="15">
        <v>12</v>
      </c>
      <c r="M2274" s="15" t="str">
        <f t="shared" si="70"/>
        <v>carrefour de mexico s.a. de</v>
      </c>
      <c r="N2274" s="15" t="str">
        <f t="shared" si="71"/>
        <v>389000CARREFOUR DE MEXICO S.A. DE</v>
      </c>
    </row>
    <row r="2275" spans="1:14" x14ac:dyDescent="0.2">
      <c r="A2275" s="15">
        <v>30</v>
      </c>
      <c r="B2275" s="15" t="s">
        <v>329</v>
      </c>
      <c r="C2275" s="15">
        <v>5008</v>
      </c>
      <c r="D2275" s="15">
        <v>389000</v>
      </c>
      <c r="E2275" s="15" t="s">
        <v>413</v>
      </c>
      <c r="F2275" s="15">
        <v>273837</v>
      </c>
      <c r="G2275" s="15" t="s">
        <v>332</v>
      </c>
      <c r="H2275" s="15">
        <v>11817.08</v>
      </c>
      <c r="I2275" s="30">
        <v>2111.16</v>
      </c>
      <c r="J2275" s="30">
        <v>372.56</v>
      </c>
      <c r="K2275" s="15">
        <v>3.15</v>
      </c>
      <c r="L2275" s="15">
        <v>12</v>
      </c>
      <c r="M2275" s="15" t="str">
        <f t="shared" si="70"/>
        <v>carrefour de mexico s.a. de</v>
      </c>
      <c r="N2275" s="15" t="str">
        <f t="shared" si="71"/>
        <v>389000CARREFOUR DE MEXICO S.A. DE</v>
      </c>
    </row>
    <row r="2276" spans="1:14" x14ac:dyDescent="0.2">
      <c r="A2276" s="15">
        <v>30</v>
      </c>
      <c r="B2276" s="15" t="s">
        <v>329</v>
      </c>
      <c r="C2276" s="15">
        <v>5008</v>
      </c>
      <c r="D2276" s="15">
        <v>389000</v>
      </c>
      <c r="E2276" s="15" t="s">
        <v>413</v>
      </c>
      <c r="F2276" s="15">
        <v>274041</v>
      </c>
      <c r="G2276" s="15" t="s">
        <v>332</v>
      </c>
      <c r="H2276" s="15">
        <v>11817.08</v>
      </c>
      <c r="I2276" s="30">
        <v>2111.16</v>
      </c>
      <c r="J2276" s="30">
        <v>372.56</v>
      </c>
      <c r="K2276" s="15">
        <v>3.15</v>
      </c>
      <c r="L2276" s="15">
        <v>12</v>
      </c>
      <c r="M2276" s="15" t="str">
        <f t="shared" si="70"/>
        <v>carrefour de mexico s.a. de</v>
      </c>
      <c r="N2276" s="15" t="str">
        <f t="shared" si="71"/>
        <v>389000CARREFOUR DE MEXICO S.A. DE</v>
      </c>
    </row>
    <row r="2277" spans="1:14" x14ac:dyDescent="0.2">
      <c r="A2277" s="15">
        <v>30</v>
      </c>
      <c r="B2277" s="15" t="s">
        <v>329</v>
      </c>
      <c r="C2277" s="15">
        <v>5008</v>
      </c>
      <c r="D2277" s="15">
        <v>389000</v>
      </c>
      <c r="E2277" s="15" t="s">
        <v>413</v>
      </c>
      <c r="F2277" s="15">
        <v>273888</v>
      </c>
      <c r="G2277" s="15" t="s">
        <v>333</v>
      </c>
      <c r="H2277" s="15">
        <v>9011.4599999999991</v>
      </c>
      <c r="I2277" s="30">
        <v>2118.34</v>
      </c>
      <c r="J2277" s="30">
        <v>373.82</v>
      </c>
      <c r="K2277" s="15">
        <v>4.1500000000000004</v>
      </c>
      <c r="L2277" s="15">
        <v>10</v>
      </c>
      <c r="M2277" s="15" t="str">
        <f t="shared" si="70"/>
        <v>carrefour de mexico s.a. de</v>
      </c>
      <c r="N2277" s="15" t="str">
        <f t="shared" si="71"/>
        <v>389000CARREFOUR DE MEXICO S.A. DE</v>
      </c>
    </row>
    <row r="2278" spans="1:14" x14ac:dyDescent="0.2">
      <c r="A2278" s="15">
        <v>30</v>
      </c>
      <c r="B2278" s="15" t="s">
        <v>329</v>
      </c>
      <c r="C2278" s="15">
        <v>5008</v>
      </c>
      <c r="D2278" s="15">
        <v>389000</v>
      </c>
      <c r="E2278" s="15" t="s">
        <v>413</v>
      </c>
      <c r="F2278" s="15">
        <v>274546</v>
      </c>
      <c r="G2278" s="15" t="s">
        <v>333</v>
      </c>
      <c r="H2278" s="15">
        <v>9011.4599999999991</v>
      </c>
      <c r="I2278" s="30">
        <v>2118.34</v>
      </c>
      <c r="J2278" s="30">
        <v>373.82</v>
      </c>
      <c r="K2278" s="15">
        <v>4.1500000000000004</v>
      </c>
      <c r="L2278" s="15">
        <v>10</v>
      </c>
      <c r="M2278" s="15" t="str">
        <f t="shared" si="70"/>
        <v>carrefour de mexico s.a. de</v>
      </c>
      <c r="N2278" s="15" t="str">
        <f t="shared" si="71"/>
        <v>389000CARREFOUR DE MEXICO S.A. DE</v>
      </c>
    </row>
    <row r="2279" spans="1:14" x14ac:dyDescent="0.2">
      <c r="A2279" s="15">
        <v>30</v>
      </c>
      <c r="B2279" s="15" t="s">
        <v>329</v>
      </c>
      <c r="C2279" s="15">
        <v>5008</v>
      </c>
      <c r="D2279" s="15">
        <v>388000</v>
      </c>
      <c r="E2279" s="15" t="s">
        <v>409</v>
      </c>
      <c r="F2279" s="15">
        <v>275186</v>
      </c>
      <c r="G2279" s="15" t="s">
        <v>119</v>
      </c>
      <c r="H2279" s="15">
        <v>16883.330000000002</v>
      </c>
      <c r="I2279" s="30">
        <v>2154.2399999999998</v>
      </c>
      <c r="J2279" s="30">
        <v>380.16</v>
      </c>
      <c r="K2279" s="15">
        <v>2.25</v>
      </c>
      <c r="L2279" s="15">
        <v>5</v>
      </c>
      <c r="M2279" s="15" t="str">
        <f t="shared" si="70"/>
        <v>grandes superficies de mexico</v>
      </c>
      <c r="N2279" s="15" t="str">
        <f t="shared" si="71"/>
        <v>388000GRANDES SUPERFICIES DE MEXICO</v>
      </c>
    </row>
    <row r="2280" spans="1:14" x14ac:dyDescent="0.2">
      <c r="A2280" s="15">
        <v>30</v>
      </c>
      <c r="B2280" s="15" t="s">
        <v>329</v>
      </c>
      <c r="C2280" s="15">
        <v>5008</v>
      </c>
      <c r="D2280" s="15">
        <v>501000</v>
      </c>
      <c r="E2280" s="15" t="s">
        <v>472</v>
      </c>
      <c r="F2280" s="15">
        <v>275267</v>
      </c>
      <c r="G2280" s="15" t="s">
        <v>105</v>
      </c>
      <c r="H2280" s="15">
        <v>2477.38</v>
      </c>
      <c r="I2280" s="30">
        <v>2154.2399999999998</v>
      </c>
      <c r="J2280" s="30">
        <v>380.16</v>
      </c>
      <c r="K2280" s="15">
        <v>15.35</v>
      </c>
      <c r="L2280" s="15">
        <v>6</v>
      </c>
      <c r="M2280" s="15" t="str">
        <f t="shared" si="70"/>
        <v>centros comerciales soriana</v>
      </c>
      <c r="N2280" s="15" t="str">
        <f t="shared" si="71"/>
        <v>501000CENTROS COMERCIALES SORIANA</v>
      </c>
    </row>
    <row r="2281" spans="1:14" x14ac:dyDescent="0.2">
      <c r="A2281" s="15">
        <v>30</v>
      </c>
      <c r="B2281" s="15" t="s">
        <v>329</v>
      </c>
      <c r="C2281" s="15">
        <v>5008</v>
      </c>
      <c r="D2281" s="15">
        <v>501000</v>
      </c>
      <c r="E2281" s="15" t="s">
        <v>472</v>
      </c>
      <c r="F2281" s="15">
        <v>275313</v>
      </c>
      <c r="G2281" s="15" t="s">
        <v>105</v>
      </c>
      <c r="H2281" s="15">
        <v>2477.38</v>
      </c>
      <c r="I2281" s="30">
        <v>2154.2399999999998</v>
      </c>
      <c r="J2281" s="30">
        <v>380.16</v>
      </c>
      <c r="K2281" s="15">
        <v>15.35</v>
      </c>
      <c r="L2281" s="15">
        <v>6</v>
      </c>
      <c r="M2281" s="15" t="str">
        <f t="shared" si="70"/>
        <v>centros comerciales soriana</v>
      </c>
      <c r="N2281" s="15" t="str">
        <f t="shared" si="71"/>
        <v>501000CENTROS COMERCIALES SORIANA</v>
      </c>
    </row>
    <row r="2282" spans="1:14" x14ac:dyDescent="0.2">
      <c r="A2282" s="15">
        <v>30</v>
      </c>
      <c r="B2282" s="15" t="s">
        <v>329</v>
      </c>
      <c r="C2282" s="15">
        <v>5008</v>
      </c>
      <c r="D2282" s="15">
        <v>501000</v>
      </c>
      <c r="E2282" s="15" t="s">
        <v>472</v>
      </c>
      <c r="F2282" s="15">
        <v>275317</v>
      </c>
      <c r="G2282" s="15" t="s">
        <v>105</v>
      </c>
      <c r="H2282" s="15">
        <v>2477.38</v>
      </c>
      <c r="I2282" s="30">
        <v>2154.2399999999998</v>
      </c>
      <c r="J2282" s="30">
        <v>380.16</v>
      </c>
      <c r="K2282" s="15">
        <v>15.35</v>
      </c>
      <c r="L2282" s="15">
        <v>6</v>
      </c>
      <c r="M2282" s="15" t="str">
        <f t="shared" si="70"/>
        <v>centros comerciales soriana</v>
      </c>
      <c r="N2282" s="15" t="str">
        <f t="shared" si="71"/>
        <v>501000CENTROS COMERCIALES SORIANA</v>
      </c>
    </row>
    <row r="2283" spans="1:14" x14ac:dyDescent="0.2">
      <c r="A2283" s="15">
        <v>30</v>
      </c>
      <c r="B2283" s="15" t="s">
        <v>329</v>
      </c>
      <c r="C2283" s="15">
        <v>5008</v>
      </c>
      <c r="D2283" s="15">
        <v>501000</v>
      </c>
      <c r="E2283" s="15" t="s">
        <v>472</v>
      </c>
      <c r="F2283" s="15">
        <v>275583</v>
      </c>
      <c r="G2283" s="15" t="s">
        <v>105</v>
      </c>
      <c r="H2283" s="15">
        <v>2477.38</v>
      </c>
      <c r="I2283" s="30">
        <v>2154.2399999999998</v>
      </c>
      <c r="J2283" s="30">
        <v>380.16</v>
      </c>
      <c r="K2283" s="15">
        <v>15.35</v>
      </c>
      <c r="L2283" s="15">
        <v>6</v>
      </c>
      <c r="M2283" s="15" t="str">
        <f t="shared" si="70"/>
        <v>centros comerciales soriana</v>
      </c>
      <c r="N2283" s="15" t="str">
        <f t="shared" si="71"/>
        <v>501000CENTROS COMERCIALES SORIANA</v>
      </c>
    </row>
    <row r="2284" spans="1:14" x14ac:dyDescent="0.2">
      <c r="A2284" s="15">
        <v>30</v>
      </c>
      <c r="B2284" s="15" t="s">
        <v>329</v>
      </c>
      <c r="C2284" s="15">
        <v>5008</v>
      </c>
      <c r="D2284" s="15">
        <v>9156</v>
      </c>
      <c r="E2284" s="15" t="s">
        <v>352</v>
      </c>
      <c r="F2284" s="15">
        <v>276742</v>
      </c>
      <c r="G2284" s="15" t="s">
        <v>123</v>
      </c>
      <c r="H2284" s="15">
        <v>67560.460000000006</v>
      </c>
      <c r="I2284" s="30">
        <v>2166.48</v>
      </c>
      <c r="J2284" s="30">
        <v>240.72</v>
      </c>
      <c r="K2284" s="15">
        <v>0.36</v>
      </c>
      <c r="L2284" s="15">
        <v>10</v>
      </c>
      <c r="M2284" s="15" t="str">
        <f t="shared" si="70"/>
        <v>super z s.a. de c.v.</v>
      </c>
      <c r="N2284" s="15" t="str">
        <f t="shared" si="71"/>
        <v>9156SUPER Z S.A. DE C.V.</v>
      </c>
    </row>
    <row r="2285" spans="1:14" x14ac:dyDescent="0.2">
      <c r="A2285" s="15">
        <v>30</v>
      </c>
      <c r="B2285" s="15" t="s">
        <v>329</v>
      </c>
      <c r="C2285" s="15">
        <v>5008</v>
      </c>
      <c r="D2285" s="15">
        <v>21048</v>
      </c>
      <c r="E2285" s="15" t="s">
        <v>380</v>
      </c>
      <c r="F2285" s="15">
        <v>274822</v>
      </c>
      <c r="G2285" s="15" t="s">
        <v>333</v>
      </c>
      <c r="H2285" s="15">
        <v>43632.67</v>
      </c>
      <c r="I2285" s="30">
        <v>2166.48</v>
      </c>
      <c r="J2285" s="30">
        <v>665.52</v>
      </c>
      <c r="K2285" s="15">
        <v>1.53</v>
      </c>
      <c r="L2285" s="15">
        <v>10</v>
      </c>
      <c r="M2285" s="15" t="str">
        <f t="shared" si="70"/>
        <v>perez rodriguez elia</v>
      </c>
      <c r="N2285" s="15" t="str">
        <f t="shared" si="71"/>
        <v>21048PEREZ RODRIGUEZ ELIA</v>
      </c>
    </row>
    <row r="2286" spans="1:14" x14ac:dyDescent="0.2">
      <c r="A2286" s="15">
        <v>30</v>
      </c>
      <c r="B2286" s="15" t="s">
        <v>329</v>
      </c>
      <c r="C2286" s="15">
        <v>5008</v>
      </c>
      <c r="D2286" s="15">
        <v>26009</v>
      </c>
      <c r="E2286" s="15" t="s">
        <v>383</v>
      </c>
      <c r="F2286" s="15">
        <v>276427</v>
      </c>
      <c r="G2286" s="15" t="s">
        <v>123</v>
      </c>
      <c r="H2286" s="15">
        <v>100826.97</v>
      </c>
      <c r="I2286" s="30">
        <v>2166.48</v>
      </c>
      <c r="J2286" s="30">
        <v>240.72</v>
      </c>
      <c r="K2286" s="15">
        <v>0.24</v>
      </c>
      <c r="L2286" s="15">
        <v>10</v>
      </c>
      <c r="M2286" s="15" t="str">
        <f t="shared" si="70"/>
        <v>astral de sonora s.a. de c.v.</v>
      </c>
      <c r="N2286" s="15" t="str">
        <f t="shared" si="71"/>
        <v>26009ASTRAL DE SONORA S.A. DE C.V.</v>
      </c>
    </row>
    <row r="2287" spans="1:14" x14ac:dyDescent="0.2">
      <c r="A2287" s="15">
        <v>30</v>
      </c>
      <c r="B2287" s="15" t="s">
        <v>329</v>
      </c>
      <c r="C2287" s="15">
        <v>5008</v>
      </c>
      <c r="D2287" s="15">
        <v>28126</v>
      </c>
      <c r="E2287" s="15" t="s">
        <v>386</v>
      </c>
      <c r="F2287" s="15">
        <v>275279</v>
      </c>
      <c r="G2287" s="15" t="s">
        <v>333</v>
      </c>
      <c r="H2287" s="15">
        <v>63147.28</v>
      </c>
      <c r="I2287" s="30">
        <v>2166.48</v>
      </c>
      <c r="J2287" s="30">
        <v>665.52</v>
      </c>
      <c r="K2287" s="15">
        <v>1.05</v>
      </c>
      <c r="L2287" s="15">
        <v>10</v>
      </c>
      <c r="M2287" s="15" t="str">
        <f t="shared" si="70"/>
        <v>dilop distribuciones s.a. de</v>
      </c>
      <c r="N2287" s="15" t="str">
        <f t="shared" si="71"/>
        <v>28126DILOP DISTRIBUCIONES S.A. DE</v>
      </c>
    </row>
    <row r="2288" spans="1:14" x14ac:dyDescent="0.2">
      <c r="A2288" s="15">
        <v>30</v>
      </c>
      <c r="B2288" s="15" t="s">
        <v>329</v>
      </c>
      <c r="C2288" s="15">
        <v>5008</v>
      </c>
      <c r="D2288" s="15">
        <v>34102</v>
      </c>
      <c r="E2288" s="15" t="s">
        <v>397</v>
      </c>
      <c r="F2288" s="15">
        <v>274366</v>
      </c>
      <c r="G2288" s="15" t="s">
        <v>333</v>
      </c>
      <c r="H2288" s="15">
        <v>127995.41</v>
      </c>
      <c r="I2288" s="30">
        <v>2166.48</v>
      </c>
      <c r="J2288" s="30">
        <v>240.72</v>
      </c>
      <c r="K2288" s="15">
        <v>0.19</v>
      </c>
      <c r="L2288" s="15">
        <v>10</v>
      </c>
      <c r="M2288" s="15" t="str">
        <f t="shared" si="70"/>
        <v>organizacion sahuayo sa de c.v</v>
      </c>
      <c r="N2288" s="15" t="str">
        <f t="shared" si="71"/>
        <v>34102ORGANIZACION SAHUAYO SA DE C.V</v>
      </c>
    </row>
    <row r="2289" spans="1:14" x14ac:dyDescent="0.2">
      <c r="A2289" s="15">
        <v>30</v>
      </c>
      <c r="B2289" s="15" t="s">
        <v>329</v>
      </c>
      <c r="C2289" s="15">
        <v>5008</v>
      </c>
      <c r="D2289" s="15">
        <v>34143</v>
      </c>
      <c r="E2289" s="15" t="s">
        <v>398</v>
      </c>
      <c r="F2289" s="15">
        <v>276203</v>
      </c>
      <c r="G2289" s="15" t="s">
        <v>123</v>
      </c>
      <c r="H2289" s="15">
        <v>29994.2</v>
      </c>
      <c r="I2289" s="30">
        <v>2166.48</v>
      </c>
      <c r="J2289" s="30">
        <v>240.72</v>
      </c>
      <c r="K2289" s="15">
        <v>0.8</v>
      </c>
      <c r="L2289" s="15">
        <v>10</v>
      </c>
      <c r="M2289" s="15" t="str">
        <f t="shared" si="70"/>
        <v>organizacion sahuayo sa de cv</v>
      </c>
      <c r="N2289" s="15" t="str">
        <f t="shared" si="71"/>
        <v>34143ORGANIZACION SAHUAYO SA DE CV</v>
      </c>
    </row>
    <row r="2290" spans="1:14" x14ac:dyDescent="0.2">
      <c r="A2290" s="15">
        <v>30</v>
      </c>
      <c r="B2290" s="15" t="s">
        <v>329</v>
      </c>
      <c r="C2290" s="15">
        <v>5008</v>
      </c>
      <c r="D2290" s="15">
        <v>34144</v>
      </c>
      <c r="E2290" s="15" t="s">
        <v>398</v>
      </c>
      <c r="F2290" s="15">
        <v>276738</v>
      </c>
      <c r="G2290" s="15" t="s">
        <v>123</v>
      </c>
      <c r="H2290" s="15">
        <v>15846.06</v>
      </c>
      <c r="I2290" s="30">
        <v>2166.48</v>
      </c>
      <c r="J2290" s="30">
        <v>240.72</v>
      </c>
      <c r="K2290" s="15">
        <v>1.52</v>
      </c>
      <c r="L2290" s="15">
        <v>10</v>
      </c>
      <c r="M2290" s="15" t="str">
        <f t="shared" si="70"/>
        <v>organizacion sahuayo sa de cv</v>
      </c>
      <c r="N2290" s="15" t="str">
        <f t="shared" si="71"/>
        <v>34144ORGANIZACION SAHUAYO SA DE CV</v>
      </c>
    </row>
    <row r="2291" spans="1:14" x14ac:dyDescent="0.2">
      <c r="A2291" s="15">
        <v>30</v>
      </c>
      <c r="B2291" s="15" t="s">
        <v>329</v>
      </c>
      <c r="C2291" s="15">
        <v>5008</v>
      </c>
      <c r="D2291" s="15">
        <v>34150</v>
      </c>
      <c r="E2291" s="15" t="s">
        <v>398</v>
      </c>
      <c r="F2291" s="15">
        <v>275420</v>
      </c>
      <c r="G2291" s="15" t="s">
        <v>123</v>
      </c>
      <c r="H2291" s="15">
        <v>14633.76</v>
      </c>
      <c r="I2291" s="30">
        <v>2166.48</v>
      </c>
      <c r="J2291" s="30">
        <v>240.72</v>
      </c>
      <c r="K2291" s="15">
        <v>1.64</v>
      </c>
      <c r="L2291" s="15">
        <v>10</v>
      </c>
      <c r="M2291" s="15" t="str">
        <f t="shared" si="70"/>
        <v>organizacion sahuayo sa de cv</v>
      </c>
      <c r="N2291" s="15" t="str">
        <f t="shared" si="71"/>
        <v>34150ORGANIZACION SAHUAYO SA DE CV</v>
      </c>
    </row>
    <row r="2292" spans="1:14" x14ac:dyDescent="0.2">
      <c r="A2292" s="15">
        <v>30</v>
      </c>
      <c r="B2292" s="15" t="s">
        <v>329</v>
      </c>
      <c r="C2292" s="15">
        <v>5008</v>
      </c>
      <c r="D2292" s="15">
        <v>35100</v>
      </c>
      <c r="E2292" s="15" t="s">
        <v>400</v>
      </c>
      <c r="F2292" s="15">
        <v>274367</v>
      </c>
      <c r="G2292" s="15" t="s">
        <v>339</v>
      </c>
      <c r="H2292" s="15">
        <v>95976.03</v>
      </c>
      <c r="I2292" s="30">
        <v>2166.48</v>
      </c>
      <c r="J2292" s="30">
        <v>240.72</v>
      </c>
      <c r="K2292" s="15">
        <v>0.25</v>
      </c>
      <c r="L2292" s="15">
        <v>10</v>
      </c>
      <c r="M2292" s="15" t="str">
        <f t="shared" si="70"/>
        <v>perfumeria moderna s.a. de</v>
      </c>
      <c r="N2292" s="15" t="str">
        <f t="shared" si="71"/>
        <v>35100PERFUMERIA MODERNA S.A. DE</v>
      </c>
    </row>
    <row r="2293" spans="1:14" x14ac:dyDescent="0.2">
      <c r="A2293" s="15">
        <v>30</v>
      </c>
      <c r="B2293" s="15" t="s">
        <v>329</v>
      </c>
      <c r="C2293" s="15">
        <v>5008</v>
      </c>
      <c r="D2293" s="15">
        <v>35100</v>
      </c>
      <c r="E2293" s="15" t="s">
        <v>400</v>
      </c>
      <c r="F2293" s="15">
        <v>274367</v>
      </c>
      <c r="G2293" s="15" t="s">
        <v>333</v>
      </c>
      <c r="H2293" s="15">
        <v>95976.03</v>
      </c>
      <c r="I2293" s="30">
        <v>2166.48</v>
      </c>
      <c r="J2293" s="30">
        <v>240.72</v>
      </c>
      <c r="K2293" s="15">
        <v>0.25</v>
      </c>
      <c r="L2293" s="15">
        <v>10</v>
      </c>
      <c r="M2293" s="15" t="str">
        <f t="shared" si="70"/>
        <v>perfumeria moderna s.a. de</v>
      </c>
      <c r="N2293" s="15" t="str">
        <f t="shared" si="71"/>
        <v>35100PERFUMERIA MODERNA S.A. DE</v>
      </c>
    </row>
    <row r="2294" spans="1:14" x14ac:dyDescent="0.2">
      <c r="A2294" s="15">
        <v>30</v>
      </c>
      <c r="B2294" s="15" t="s">
        <v>329</v>
      </c>
      <c r="C2294" s="15">
        <v>5008</v>
      </c>
      <c r="D2294" s="15">
        <v>35252</v>
      </c>
      <c r="E2294" s="15" t="s">
        <v>403</v>
      </c>
      <c r="F2294" s="15">
        <v>276670</v>
      </c>
      <c r="G2294" s="15" t="s">
        <v>123</v>
      </c>
      <c r="H2294" s="15">
        <v>22387.88</v>
      </c>
      <c r="I2294" s="30">
        <v>2166.48</v>
      </c>
      <c r="J2294" s="30">
        <v>240.72</v>
      </c>
      <c r="K2294" s="15">
        <v>1.08</v>
      </c>
      <c r="L2294" s="15">
        <v>10</v>
      </c>
      <c r="M2294" s="15" t="str">
        <f t="shared" si="70"/>
        <v>desarrollo comercial</v>
      </c>
      <c r="N2294" s="15" t="str">
        <f t="shared" si="71"/>
        <v>35252DESARROLLO COMERCIAL</v>
      </c>
    </row>
    <row r="2295" spans="1:14" x14ac:dyDescent="0.2">
      <c r="A2295" s="15">
        <v>30</v>
      </c>
      <c r="B2295" s="15" t="s">
        <v>329</v>
      </c>
      <c r="C2295" s="15">
        <v>5008</v>
      </c>
      <c r="D2295" s="15">
        <v>501000</v>
      </c>
      <c r="E2295" s="15" t="s">
        <v>472</v>
      </c>
      <c r="F2295" s="15">
        <v>276799</v>
      </c>
      <c r="G2295" s="15" t="s">
        <v>105</v>
      </c>
      <c r="H2295" s="15">
        <v>2625.17</v>
      </c>
      <c r="I2295" s="30">
        <v>2282.7600000000002</v>
      </c>
      <c r="J2295" s="30">
        <v>402.84</v>
      </c>
      <c r="K2295" s="15">
        <v>15.35</v>
      </c>
      <c r="L2295" s="15">
        <v>6</v>
      </c>
      <c r="M2295" s="15" t="str">
        <f t="shared" si="70"/>
        <v>centros comerciales soriana</v>
      </c>
      <c r="N2295" s="15" t="str">
        <f t="shared" si="71"/>
        <v>501000CENTROS COMERCIALES SORIANA</v>
      </c>
    </row>
    <row r="2296" spans="1:14" x14ac:dyDescent="0.2">
      <c r="A2296" s="15">
        <v>30</v>
      </c>
      <c r="B2296" s="15" t="s">
        <v>329</v>
      </c>
      <c r="C2296" s="15">
        <v>5008</v>
      </c>
      <c r="D2296" s="15">
        <v>501000</v>
      </c>
      <c r="E2296" s="15" t="s">
        <v>472</v>
      </c>
      <c r="F2296" s="15">
        <v>276895</v>
      </c>
      <c r="G2296" s="15" t="s">
        <v>105</v>
      </c>
      <c r="H2296" s="15">
        <v>2625.17</v>
      </c>
      <c r="I2296" s="30">
        <v>2282.7600000000002</v>
      </c>
      <c r="J2296" s="30">
        <v>402.84</v>
      </c>
      <c r="K2296" s="15">
        <v>15.35</v>
      </c>
      <c r="L2296" s="15">
        <v>6</v>
      </c>
      <c r="M2296" s="15" t="str">
        <f t="shared" si="70"/>
        <v>centros comerciales soriana</v>
      </c>
      <c r="N2296" s="15" t="str">
        <f t="shared" si="71"/>
        <v>501000CENTROS COMERCIALES SORIANA</v>
      </c>
    </row>
    <row r="2297" spans="1:14" x14ac:dyDescent="0.2">
      <c r="A2297" s="15">
        <v>30</v>
      </c>
      <c r="B2297" s="15" t="s">
        <v>329</v>
      </c>
      <c r="C2297" s="15">
        <v>5008</v>
      </c>
      <c r="D2297" s="15">
        <v>501000</v>
      </c>
      <c r="E2297" s="15" t="s">
        <v>472</v>
      </c>
      <c r="F2297" s="15">
        <v>277013</v>
      </c>
      <c r="G2297" s="15" t="s">
        <v>105</v>
      </c>
      <c r="H2297" s="15">
        <v>2625.17</v>
      </c>
      <c r="I2297" s="30">
        <v>2282.7600000000002</v>
      </c>
      <c r="J2297" s="30">
        <v>402.84</v>
      </c>
      <c r="K2297" s="15">
        <v>15.35</v>
      </c>
      <c r="L2297" s="15">
        <v>6</v>
      </c>
      <c r="M2297" s="15" t="str">
        <f t="shared" si="70"/>
        <v>centros comerciales soriana</v>
      </c>
      <c r="N2297" s="15" t="str">
        <f t="shared" si="71"/>
        <v>501000CENTROS COMERCIALES SORIANA</v>
      </c>
    </row>
    <row r="2298" spans="1:14" x14ac:dyDescent="0.2">
      <c r="A2298" s="15">
        <v>30</v>
      </c>
      <c r="B2298" s="15" t="s">
        <v>329</v>
      </c>
      <c r="C2298" s="15">
        <v>5008</v>
      </c>
      <c r="D2298" s="15">
        <v>501000</v>
      </c>
      <c r="E2298" s="15" t="s">
        <v>472</v>
      </c>
      <c r="F2298" s="15">
        <v>277058</v>
      </c>
      <c r="G2298" s="15" t="s">
        <v>105</v>
      </c>
      <c r="H2298" s="15">
        <v>2625.17</v>
      </c>
      <c r="I2298" s="30">
        <v>2282.7600000000002</v>
      </c>
      <c r="J2298" s="30">
        <v>402.84</v>
      </c>
      <c r="K2298" s="15">
        <v>15.35</v>
      </c>
      <c r="L2298" s="15">
        <v>6</v>
      </c>
      <c r="M2298" s="15" t="str">
        <f t="shared" si="70"/>
        <v>centros comerciales soriana</v>
      </c>
      <c r="N2298" s="15" t="str">
        <f t="shared" si="71"/>
        <v>501000CENTROS COMERCIALES SORIANA</v>
      </c>
    </row>
    <row r="2299" spans="1:14" x14ac:dyDescent="0.2">
      <c r="A2299" s="15">
        <v>30</v>
      </c>
      <c r="B2299" s="15" t="s">
        <v>329</v>
      </c>
      <c r="C2299" s="15">
        <v>5008</v>
      </c>
      <c r="D2299" s="15">
        <v>501000</v>
      </c>
      <c r="E2299" s="15" t="s">
        <v>472</v>
      </c>
      <c r="F2299" s="15">
        <v>277594</v>
      </c>
      <c r="G2299" s="15" t="s">
        <v>105</v>
      </c>
      <c r="H2299" s="15">
        <v>13125.32</v>
      </c>
      <c r="I2299" s="30">
        <v>2282.7600000000002</v>
      </c>
      <c r="J2299" s="30">
        <v>402.84</v>
      </c>
      <c r="K2299" s="15">
        <v>3.07</v>
      </c>
      <c r="L2299" s="15">
        <v>6</v>
      </c>
      <c r="M2299" s="15" t="str">
        <f t="shared" si="70"/>
        <v>centros comerciales soriana</v>
      </c>
      <c r="N2299" s="15" t="str">
        <f t="shared" si="71"/>
        <v>501000CENTROS COMERCIALES SORIANA</v>
      </c>
    </row>
    <row r="2300" spans="1:14" x14ac:dyDescent="0.2">
      <c r="A2300" s="15">
        <v>30</v>
      </c>
      <c r="B2300" s="15" t="s">
        <v>329</v>
      </c>
      <c r="C2300" s="15">
        <v>5008</v>
      </c>
      <c r="D2300" s="15">
        <v>388000</v>
      </c>
      <c r="E2300" s="15" t="s">
        <v>409</v>
      </c>
      <c r="F2300" s="15">
        <v>273854</v>
      </c>
      <c r="G2300" s="15" t="s">
        <v>331</v>
      </c>
      <c r="H2300" s="15">
        <v>9703.67</v>
      </c>
      <c r="I2300" s="30">
        <v>2287.08</v>
      </c>
      <c r="J2300" s="30">
        <v>403.6</v>
      </c>
      <c r="K2300" s="15">
        <v>4.16</v>
      </c>
      <c r="L2300" s="15">
        <v>13</v>
      </c>
      <c r="M2300" s="15" t="str">
        <f t="shared" si="70"/>
        <v>grandes superficies de mexico</v>
      </c>
      <c r="N2300" s="15" t="str">
        <f t="shared" si="71"/>
        <v>388000GRANDES SUPERFICIES DE MEXICO</v>
      </c>
    </row>
    <row r="2301" spans="1:14" x14ac:dyDescent="0.2">
      <c r="A2301" s="15">
        <v>30</v>
      </c>
      <c r="B2301" s="15" t="s">
        <v>329</v>
      </c>
      <c r="C2301" s="15">
        <v>5008</v>
      </c>
      <c r="D2301" s="15">
        <v>388000</v>
      </c>
      <c r="E2301" s="15" t="s">
        <v>409</v>
      </c>
      <c r="F2301" s="15">
        <v>274062</v>
      </c>
      <c r="G2301" s="15" t="s">
        <v>331</v>
      </c>
      <c r="H2301" s="15">
        <v>9703.67</v>
      </c>
      <c r="I2301" s="30">
        <v>2287.08</v>
      </c>
      <c r="J2301" s="30">
        <v>403.6</v>
      </c>
      <c r="K2301" s="15">
        <v>4.16</v>
      </c>
      <c r="L2301" s="15">
        <v>13</v>
      </c>
      <c r="M2301" s="15" t="str">
        <f t="shared" si="70"/>
        <v>grandes superficies de mexico</v>
      </c>
      <c r="N2301" s="15" t="str">
        <f t="shared" si="71"/>
        <v>388000GRANDES SUPERFICIES DE MEXICO</v>
      </c>
    </row>
    <row r="2302" spans="1:14" x14ac:dyDescent="0.2">
      <c r="A2302" s="15">
        <v>30</v>
      </c>
      <c r="B2302" s="15" t="s">
        <v>329</v>
      </c>
      <c r="C2302" s="15">
        <v>5008</v>
      </c>
      <c r="D2302" s="15">
        <v>388000</v>
      </c>
      <c r="E2302" s="15" t="s">
        <v>409</v>
      </c>
      <c r="F2302" s="15">
        <v>274064</v>
      </c>
      <c r="G2302" s="15" t="s">
        <v>331</v>
      </c>
      <c r="H2302" s="15">
        <v>9703.67</v>
      </c>
      <c r="I2302" s="30">
        <v>2287.08</v>
      </c>
      <c r="J2302" s="30">
        <v>403.6</v>
      </c>
      <c r="K2302" s="15">
        <v>4.16</v>
      </c>
      <c r="L2302" s="15">
        <v>13</v>
      </c>
      <c r="M2302" s="15" t="str">
        <f t="shared" si="70"/>
        <v>grandes superficies de mexico</v>
      </c>
      <c r="N2302" s="15" t="str">
        <f t="shared" si="71"/>
        <v>388000GRANDES SUPERFICIES DE MEXICO</v>
      </c>
    </row>
    <row r="2303" spans="1:14" x14ac:dyDescent="0.2">
      <c r="A2303" s="15">
        <v>30</v>
      </c>
      <c r="B2303" s="15" t="s">
        <v>329</v>
      </c>
      <c r="C2303" s="15">
        <v>5008</v>
      </c>
      <c r="D2303" s="15">
        <v>389000</v>
      </c>
      <c r="E2303" s="15" t="s">
        <v>413</v>
      </c>
      <c r="F2303" s="15">
        <v>273888</v>
      </c>
      <c r="G2303" s="15" t="s">
        <v>331</v>
      </c>
      <c r="H2303" s="15">
        <v>9011.4599999999991</v>
      </c>
      <c r="I2303" s="30">
        <v>2287.08</v>
      </c>
      <c r="J2303" s="30">
        <v>403.6</v>
      </c>
      <c r="K2303" s="15">
        <v>4.4800000000000004</v>
      </c>
      <c r="L2303" s="15">
        <v>13</v>
      </c>
      <c r="M2303" s="15" t="str">
        <f t="shared" si="70"/>
        <v>carrefour de mexico s.a. de</v>
      </c>
      <c r="N2303" s="15" t="str">
        <f t="shared" si="71"/>
        <v>389000CARREFOUR DE MEXICO S.A. DE</v>
      </c>
    </row>
    <row r="2304" spans="1:14" x14ac:dyDescent="0.2">
      <c r="A2304" s="15">
        <v>30</v>
      </c>
      <c r="B2304" s="15" t="s">
        <v>329</v>
      </c>
      <c r="C2304" s="15">
        <v>5008</v>
      </c>
      <c r="D2304" s="15">
        <v>389000</v>
      </c>
      <c r="E2304" s="15" t="s">
        <v>413</v>
      </c>
      <c r="F2304" s="15">
        <v>274546</v>
      </c>
      <c r="G2304" s="15" t="s">
        <v>331</v>
      </c>
      <c r="H2304" s="15">
        <v>9011.4599999999991</v>
      </c>
      <c r="I2304" s="30">
        <v>2287.08</v>
      </c>
      <c r="J2304" s="30">
        <v>403.6</v>
      </c>
      <c r="K2304" s="15">
        <v>4.4800000000000004</v>
      </c>
      <c r="L2304" s="15">
        <v>13</v>
      </c>
      <c r="M2304" s="15" t="str">
        <f t="shared" si="70"/>
        <v>carrefour de mexico s.a. de</v>
      </c>
      <c r="N2304" s="15" t="str">
        <f t="shared" si="71"/>
        <v>389000CARREFOUR DE MEXICO S.A. DE</v>
      </c>
    </row>
    <row r="2305" spans="1:14" x14ac:dyDescent="0.2">
      <c r="A2305" s="15">
        <v>30</v>
      </c>
      <c r="B2305" s="15" t="s">
        <v>329</v>
      </c>
      <c r="C2305" s="15">
        <v>5008</v>
      </c>
      <c r="D2305" s="15">
        <v>9156</v>
      </c>
      <c r="E2305" s="15" t="s">
        <v>352</v>
      </c>
      <c r="F2305" s="15">
        <v>276742</v>
      </c>
      <c r="G2305" s="15" t="s">
        <v>333</v>
      </c>
      <c r="H2305" s="15">
        <v>67560.460000000006</v>
      </c>
      <c r="I2305" s="30">
        <v>2405.16</v>
      </c>
      <c r="J2305" s="30">
        <v>267.24</v>
      </c>
      <c r="K2305" s="15">
        <v>0.4</v>
      </c>
      <c r="L2305" s="15">
        <v>10</v>
      </c>
      <c r="M2305" s="15" t="str">
        <f t="shared" si="70"/>
        <v>super z s.a. de c.v.</v>
      </c>
      <c r="N2305" s="15" t="str">
        <f t="shared" si="71"/>
        <v>9156SUPER Z S.A. DE C.V.</v>
      </c>
    </row>
    <row r="2306" spans="1:14" x14ac:dyDescent="0.2">
      <c r="A2306" s="15">
        <v>30</v>
      </c>
      <c r="B2306" s="15" t="s">
        <v>329</v>
      </c>
      <c r="C2306" s="15">
        <v>5008</v>
      </c>
      <c r="D2306" s="15">
        <v>11040</v>
      </c>
      <c r="E2306" s="15" t="s">
        <v>353</v>
      </c>
      <c r="F2306" s="15">
        <v>278266</v>
      </c>
      <c r="G2306" s="15" t="s">
        <v>333</v>
      </c>
      <c r="H2306" s="15">
        <v>93676.37</v>
      </c>
      <c r="I2306" s="30">
        <v>2405.16</v>
      </c>
      <c r="J2306" s="30">
        <v>267.24</v>
      </c>
      <c r="K2306" s="15">
        <v>0.28999999999999998</v>
      </c>
      <c r="L2306" s="15">
        <v>10</v>
      </c>
      <c r="M2306" s="15" t="str">
        <f t="shared" si="70"/>
        <v>mayoreo de abarrotes el elefan</v>
      </c>
      <c r="N2306" s="15" t="str">
        <f t="shared" si="71"/>
        <v>11040MAYOREO DE ABARROTES EL ELEFAN</v>
      </c>
    </row>
    <row r="2307" spans="1:14" x14ac:dyDescent="0.2">
      <c r="A2307" s="15">
        <v>30</v>
      </c>
      <c r="B2307" s="15" t="s">
        <v>329</v>
      </c>
      <c r="C2307" s="15">
        <v>5008</v>
      </c>
      <c r="D2307" s="15">
        <v>25009</v>
      </c>
      <c r="E2307" s="15" t="s">
        <v>382</v>
      </c>
      <c r="F2307" s="15">
        <v>277084</v>
      </c>
      <c r="G2307" s="15" t="s">
        <v>339</v>
      </c>
      <c r="H2307" s="15">
        <v>39075.449999999997</v>
      </c>
      <c r="I2307" s="30">
        <v>2405.16</v>
      </c>
      <c r="J2307" s="30">
        <v>267.24</v>
      </c>
      <c r="K2307" s="15">
        <v>0.68</v>
      </c>
      <c r="L2307" s="15">
        <v>10</v>
      </c>
      <c r="M2307" s="15" t="str">
        <f t="shared" si="70"/>
        <v>rumax s.a. de c.v.</v>
      </c>
      <c r="N2307" s="15" t="str">
        <f t="shared" si="71"/>
        <v>25009RUMAX S.A. DE C.V.</v>
      </c>
    </row>
    <row r="2308" spans="1:14" x14ac:dyDescent="0.2">
      <c r="A2308" s="15">
        <v>30</v>
      </c>
      <c r="B2308" s="15" t="s">
        <v>329</v>
      </c>
      <c r="C2308" s="15">
        <v>5008</v>
      </c>
      <c r="D2308" s="15">
        <v>25009</v>
      </c>
      <c r="E2308" s="15" t="s">
        <v>382</v>
      </c>
      <c r="F2308" s="15">
        <v>277084</v>
      </c>
      <c r="G2308" s="15" t="s">
        <v>333</v>
      </c>
      <c r="H2308" s="15">
        <v>39075.449999999997</v>
      </c>
      <c r="I2308" s="30">
        <v>2405.16</v>
      </c>
      <c r="J2308" s="30">
        <v>267.24</v>
      </c>
      <c r="K2308" s="15">
        <v>0.68</v>
      </c>
      <c r="L2308" s="15">
        <v>10</v>
      </c>
      <c r="M2308" s="15" t="str">
        <f t="shared" si="70"/>
        <v>rumax s.a. de c.v.</v>
      </c>
      <c r="N2308" s="15" t="str">
        <f t="shared" si="71"/>
        <v>25009RUMAX S.A. DE C.V.</v>
      </c>
    </row>
    <row r="2309" spans="1:14" x14ac:dyDescent="0.2">
      <c r="A2309" s="15">
        <v>30</v>
      </c>
      <c r="B2309" s="15" t="s">
        <v>329</v>
      </c>
      <c r="C2309" s="15">
        <v>5008</v>
      </c>
      <c r="D2309" s="15">
        <v>26009</v>
      </c>
      <c r="E2309" s="15" t="s">
        <v>383</v>
      </c>
      <c r="F2309" s="15">
        <v>276427</v>
      </c>
      <c r="G2309" s="15" t="s">
        <v>333</v>
      </c>
      <c r="H2309" s="15">
        <v>100826.97</v>
      </c>
      <c r="I2309" s="30">
        <v>2405.16</v>
      </c>
      <c r="J2309" s="30">
        <v>267.24</v>
      </c>
      <c r="K2309" s="15">
        <v>0.27</v>
      </c>
      <c r="L2309" s="15">
        <v>10</v>
      </c>
      <c r="M2309" s="15" t="str">
        <f t="shared" si="70"/>
        <v>astral de sonora s.a. de c.v.</v>
      </c>
      <c r="N2309" s="15" t="str">
        <f t="shared" si="71"/>
        <v>26009ASTRAL DE SONORA S.A. DE C.V.</v>
      </c>
    </row>
    <row r="2310" spans="1:14" x14ac:dyDescent="0.2">
      <c r="A2310" s="15">
        <v>30</v>
      </c>
      <c r="B2310" s="15" t="s">
        <v>329</v>
      </c>
      <c r="C2310" s="15">
        <v>5008</v>
      </c>
      <c r="D2310" s="15">
        <v>26009</v>
      </c>
      <c r="E2310" s="15" t="s">
        <v>383</v>
      </c>
      <c r="F2310" s="15">
        <v>276512</v>
      </c>
      <c r="G2310" s="15" t="s">
        <v>333</v>
      </c>
      <c r="H2310" s="15">
        <v>50456.83</v>
      </c>
      <c r="I2310" s="30">
        <v>2405.16</v>
      </c>
      <c r="J2310" s="30">
        <v>267.24</v>
      </c>
      <c r="K2310" s="15">
        <v>0.53</v>
      </c>
      <c r="L2310" s="15">
        <v>10</v>
      </c>
      <c r="M2310" s="15" t="str">
        <f t="shared" si="70"/>
        <v>astral de sonora s.a. de c.v.</v>
      </c>
      <c r="N2310" s="15" t="str">
        <f t="shared" si="71"/>
        <v>26009ASTRAL DE SONORA S.A. DE C.V.</v>
      </c>
    </row>
    <row r="2311" spans="1:14" x14ac:dyDescent="0.2">
      <c r="A2311" s="15">
        <v>30</v>
      </c>
      <c r="B2311" s="15" t="s">
        <v>329</v>
      </c>
      <c r="C2311" s="15">
        <v>5008</v>
      </c>
      <c r="D2311" s="15">
        <v>30001</v>
      </c>
      <c r="E2311" s="15" t="s">
        <v>388</v>
      </c>
      <c r="F2311" s="15">
        <v>276521</v>
      </c>
      <c r="G2311" s="15" t="s">
        <v>339</v>
      </c>
      <c r="H2311" s="15">
        <v>52883.3</v>
      </c>
      <c r="I2311" s="30">
        <v>2405.16</v>
      </c>
      <c r="J2311" s="30">
        <v>267.24</v>
      </c>
      <c r="K2311" s="15">
        <v>0.51</v>
      </c>
      <c r="L2311" s="15">
        <v>10</v>
      </c>
      <c r="M2311" s="15" t="str">
        <f t="shared" si="70"/>
        <v>distribuidora de perfumeria</v>
      </c>
      <c r="N2311" s="15" t="str">
        <f t="shared" si="71"/>
        <v>30001DISTRIBUIDORA DE PERFUMERIA</v>
      </c>
    </row>
    <row r="2312" spans="1:14" x14ac:dyDescent="0.2">
      <c r="A2312" s="15">
        <v>30</v>
      </c>
      <c r="B2312" s="15" t="s">
        <v>329</v>
      </c>
      <c r="C2312" s="15">
        <v>5008</v>
      </c>
      <c r="D2312" s="15">
        <v>30001</v>
      </c>
      <c r="E2312" s="15" t="s">
        <v>388</v>
      </c>
      <c r="F2312" s="15">
        <v>276521</v>
      </c>
      <c r="G2312" s="15" t="s">
        <v>333</v>
      </c>
      <c r="H2312" s="15">
        <v>52883.3</v>
      </c>
      <c r="I2312" s="30">
        <v>2405.16</v>
      </c>
      <c r="J2312" s="30">
        <v>267.24</v>
      </c>
      <c r="K2312" s="15">
        <v>0.51</v>
      </c>
      <c r="L2312" s="15">
        <v>10</v>
      </c>
      <c r="M2312" s="15" t="str">
        <f t="shared" si="70"/>
        <v>distribuidora de perfumeria</v>
      </c>
      <c r="N2312" s="15" t="str">
        <f t="shared" si="71"/>
        <v>30001DISTRIBUIDORA DE PERFUMERIA</v>
      </c>
    </row>
    <row r="2313" spans="1:14" x14ac:dyDescent="0.2">
      <c r="A2313" s="15">
        <v>30</v>
      </c>
      <c r="B2313" s="15" t="s">
        <v>329</v>
      </c>
      <c r="C2313" s="15">
        <v>5008</v>
      </c>
      <c r="D2313" s="15">
        <v>30117</v>
      </c>
      <c r="E2313" s="15" t="s">
        <v>389</v>
      </c>
      <c r="F2313" s="15">
        <v>276564</v>
      </c>
      <c r="G2313" s="15" t="s">
        <v>333</v>
      </c>
      <c r="H2313" s="15">
        <v>15482.43</v>
      </c>
      <c r="I2313" s="30">
        <v>2405.16</v>
      </c>
      <c r="J2313" s="30">
        <v>738.84</v>
      </c>
      <c r="K2313" s="15">
        <v>4.7699999999999996</v>
      </c>
      <c r="L2313" s="15">
        <v>10</v>
      </c>
      <c r="M2313" s="15" t="str">
        <f t="shared" si="70"/>
        <v>promotora de abarrotes s.a. de</v>
      </c>
      <c r="N2313" s="15" t="str">
        <f t="shared" si="71"/>
        <v>30117PROMOTORA DE ABARROTES S.A. DE</v>
      </c>
    </row>
    <row r="2314" spans="1:14" x14ac:dyDescent="0.2">
      <c r="A2314" s="15">
        <v>30</v>
      </c>
      <c r="B2314" s="15" t="s">
        <v>329</v>
      </c>
      <c r="C2314" s="15">
        <v>5008</v>
      </c>
      <c r="D2314" s="15">
        <v>30129</v>
      </c>
      <c r="E2314" s="15" t="s">
        <v>390</v>
      </c>
      <c r="F2314" s="15">
        <v>276028</v>
      </c>
      <c r="G2314" s="15" t="s">
        <v>333</v>
      </c>
      <c r="H2314" s="15">
        <v>20980.28</v>
      </c>
      <c r="I2314" s="30">
        <v>2405.16</v>
      </c>
      <c r="J2314" s="30">
        <v>267.24</v>
      </c>
      <c r="K2314" s="15">
        <v>1.27</v>
      </c>
      <c r="L2314" s="15">
        <v>10</v>
      </c>
      <c r="M2314" s="15" t="str">
        <f t="shared" ref="M2314:M2377" si="72">LOWER(E2314)</f>
        <v>abarrotes cordobeses s.a. de</v>
      </c>
      <c r="N2314" s="15" t="str">
        <f t="shared" ref="N2314:N2377" si="73">_xlfn.CONCAT(D2314, E2314)</f>
        <v>30129ABARROTES CORDOBESES S.A. DE</v>
      </c>
    </row>
    <row r="2315" spans="1:14" x14ac:dyDescent="0.2">
      <c r="A2315" s="15">
        <v>30</v>
      </c>
      <c r="B2315" s="15" t="s">
        <v>329</v>
      </c>
      <c r="C2315" s="15">
        <v>5008</v>
      </c>
      <c r="D2315" s="15">
        <v>34030</v>
      </c>
      <c r="E2315" s="15" t="s">
        <v>395</v>
      </c>
      <c r="F2315" s="15">
        <v>277296</v>
      </c>
      <c r="G2315" s="15" t="s">
        <v>339</v>
      </c>
      <c r="H2315" s="15">
        <v>60967.26</v>
      </c>
      <c r="I2315" s="30">
        <v>2405.16</v>
      </c>
      <c r="J2315" s="30">
        <v>267.24</v>
      </c>
      <c r="K2315" s="15">
        <v>0.44</v>
      </c>
      <c r="L2315" s="15">
        <v>10</v>
      </c>
      <c r="M2315" s="15" t="str">
        <f t="shared" si="72"/>
        <v>superpack s.a. de c.v.</v>
      </c>
      <c r="N2315" s="15" t="str">
        <f t="shared" si="73"/>
        <v>34030SUPERPACK S.A. DE C.V.</v>
      </c>
    </row>
    <row r="2316" spans="1:14" x14ac:dyDescent="0.2">
      <c r="A2316" s="15">
        <v>30</v>
      </c>
      <c r="B2316" s="15" t="s">
        <v>329</v>
      </c>
      <c r="C2316" s="15">
        <v>5008</v>
      </c>
      <c r="D2316" s="15">
        <v>34030</v>
      </c>
      <c r="E2316" s="15" t="s">
        <v>395</v>
      </c>
      <c r="F2316" s="15">
        <v>277296</v>
      </c>
      <c r="G2316" s="15" t="s">
        <v>333</v>
      </c>
      <c r="H2316" s="15">
        <v>60967.26</v>
      </c>
      <c r="I2316" s="30">
        <v>2405.16</v>
      </c>
      <c r="J2316" s="30">
        <v>267.24</v>
      </c>
      <c r="K2316" s="15">
        <v>0.44</v>
      </c>
      <c r="L2316" s="15">
        <v>10</v>
      </c>
      <c r="M2316" s="15" t="str">
        <f t="shared" si="72"/>
        <v>superpack s.a. de c.v.</v>
      </c>
      <c r="N2316" s="15" t="str">
        <f t="shared" si="73"/>
        <v>34030SUPERPACK S.A. DE C.V.</v>
      </c>
    </row>
    <row r="2317" spans="1:14" x14ac:dyDescent="0.2">
      <c r="A2317" s="15">
        <v>30</v>
      </c>
      <c r="B2317" s="15" t="s">
        <v>329</v>
      </c>
      <c r="C2317" s="15">
        <v>5008</v>
      </c>
      <c r="D2317" s="15">
        <v>34031</v>
      </c>
      <c r="E2317" s="15" t="s">
        <v>396</v>
      </c>
      <c r="F2317" s="15">
        <v>278098</v>
      </c>
      <c r="G2317" s="15" t="s">
        <v>333</v>
      </c>
      <c r="H2317" s="15">
        <v>24873.93</v>
      </c>
      <c r="I2317" s="30">
        <v>2405.16</v>
      </c>
      <c r="J2317" s="30">
        <v>267.24</v>
      </c>
      <c r="K2317" s="15">
        <v>1.07</v>
      </c>
      <c r="L2317" s="15">
        <v>10</v>
      </c>
      <c r="M2317" s="15" t="str">
        <f t="shared" si="72"/>
        <v>super pack s.a. de c.v.</v>
      </c>
      <c r="N2317" s="15" t="str">
        <f t="shared" si="73"/>
        <v>34031SUPER PACK S.A. DE C.V.</v>
      </c>
    </row>
    <row r="2318" spans="1:14" x14ac:dyDescent="0.2">
      <c r="A2318" s="15">
        <v>30</v>
      </c>
      <c r="B2318" s="15" t="s">
        <v>329</v>
      </c>
      <c r="C2318" s="15">
        <v>5008</v>
      </c>
      <c r="D2318" s="15">
        <v>34100</v>
      </c>
      <c r="E2318" s="15" t="s">
        <v>397</v>
      </c>
      <c r="F2318" s="15">
        <v>276070</v>
      </c>
      <c r="G2318" s="15" t="s">
        <v>333</v>
      </c>
      <c r="H2318" s="15">
        <v>2765.93</v>
      </c>
      <c r="I2318" s="30">
        <v>2405.16</v>
      </c>
      <c r="J2318" s="30">
        <v>267.24</v>
      </c>
      <c r="K2318" s="15">
        <v>9.66</v>
      </c>
      <c r="L2318" s="15">
        <v>10</v>
      </c>
      <c r="M2318" s="15" t="str">
        <f t="shared" si="72"/>
        <v>organizacion sahuayo sa de c.v</v>
      </c>
      <c r="N2318" s="15" t="str">
        <f t="shared" si="73"/>
        <v>34100ORGANIZACION SAHUAYO SA DE C.V</v>
      </c>
    </row>
    <row r="2319" spans="1:14" x14ac:dyDescent="0.2">
      <c r="A2319" s="15">
        <v>30</v>
      </c>
      <c r="B2319" s="15" t="s">
        <v>329</v>
      </c>
      <c r="C2319" s="15">
        <v>5008</v>
      </c>
      <c r="D2319" s="15">
        <v>34104</v>
      </c>
      <c r="E2319" s="15" t="s">
        <v>397</v>
      </c>
      <c r="F2319" s="15">
        <v>276689</v>
      </c>
      <c r="G2319" s="15" t="s">
        <v>333</v>
      </c>
      <c r="H2319" s="15">
        <v>12444.36</v>
      </c>
      <c r="I2319" s="30">
        <v>2405.16</v>
      </c>
      <c r="J2319" s="30">
        <v>267.24</v>
      </c>
      <c r="K2319" s="15">
        <v>2.15</v>
      </c>
      <c r="L2319" s="15">
        <v>10</v>
      </c>
      <c r="M2319" s="15" t="str">
        <f t="shared" si="72"/>
        <v>organizacion sahuayo sa de c.v</v>
      </c>
      <c r="N2319" s="15" t="str">
        <f t="shared" si="73"/>
        <v>34104ORGANIZACION SAHUAYO SA DE C.V</v>
      </c>
    </row>
    <row r="2320" spans="1:14" x14ac:dyDescent="0.2">
      <c r="A2320" s="15">
        <v>30</v>
      </c>
      <c r="B2320" s="15" t="s">
        <v>329</v>
      </c>
      <c r="C2320" s="15">
        <v>5008</v>
      </c>
      <c r="D2320" s="15">
        <v>34146</v>
      </c>
      <c r="E2320" s="15" t="s">
        <v>398</v>
      </c>
      <c r="F2320" s="15">
        <v>276242</v>
      </c>
      <c r="G2320" s="15" t="s">
        <v>333</v>
      </c>
      <c r="H2320" s="15">
        <v>2765.93</v>
      </c>
      <c r="I2320" s="30">
        <v>2405.16</v>
      </c>
      <c r="J2320" s="30">
        <v>267.24</v>
      </c>
      <c r="K2320" s="15">
        <v>9.66</v>
      </c>
      <c r="L2320" s="15">
        <v>10</v>
      </c>
      <c r="M2320" s="15" t="str">
        <f t="shared" si="72"/>
        <v>organizacion sahuayo sa de cv</v>
      </c>
      <c r="N2320" s="15" t="str">
        <f t="shared" si="73"/>
        <v>34146ORGANIZACION SAHUAYO SA DE CV</v>
      </c>
    </row>
    <row r="2321" spans="1:14" x14ac:dyDescent="0.2">
      <c r="A2321" s="15">
        <v>30</v>
      </c>
      <c r="B2321" s="15" t="s">
        <v>329</v>
      </c>
      <c r="C2321" s="15">
        <v>5008</v>
      </c>
      <c r="D2321" s="15">
        <v>34150</v>
      </c>
      <c r="E2321" s="15" t="s">
        <v>398</v>
      </c>
      <c r="F2321" s="15">
        <v>276098</v>
      </c>
      <c r="G2321" s="15" t="s">
        <v>333</v>
      </c>
      <c r="H2321" s="15">
        <v>2765.93</v>
      </c>
      <c r="I2321" s="30">
        <v>2405.16</v>
      </c>
      <c r="J2321" s="30">
        <v>267.24</v>
      </c>
      <c r="K2321" s="15">
        <v>9.66</v>
      </c>
      <c r="L2321" s="15">
        <v>10</v>
      </c>
      <c r="M2321" s="15" t="str">
        <f t="shared" si="72"/>
        <v>organizacion sahuayo sa de cv</v>
      </c>
      <c r="N2321" s="15" t="str">
        <f t="shared" si="73"/>
        <v>34150ORGANIZACION SAHUAYO SA DE CV</v>
      </c>
    </row>
    <row r="2322" spans="1:14" x14ac:dyDescent="0.2">
      <c r="A2322" s="15">
        <v>30</v>
      </c>
      <c r="B2322" s="15" t="s">
        <v>329</v>
      </c>
      <c r="C2322" s="15">
        <v>5008</v>
      </c>
      <c r="D2322" s="15">
        <v>34150</v>
      </c>
      <c r="E2322" s="15" t="s">
        <v>398</v>
      </c>
      <c r="F2322" s="15">
        <v>276745</v>
      </c>
      <c r="G2322" s="15" t="s">
        <v>333</v>
      </c>
      <c r="H2322" s="15">
        <v>2765.93</v>
      </c>
      <c r="I2322" s="30">
        <v>2405.16</v>
      </c>
      <c r="J2322" s="30">
        <v>267.24</v>
      </c>
      <c r="K2322" s="15">
        <v>9.66</v>
      </c>
      <c r="L2322" s="15">
        <v>10</v>
      </c>
      <c r="M2322" s="15" t="str">
        <f t="shared" si="72"/>
        <v>organizacion sahuayo sa de cv</v>
      </c>
      <c r="N2322" s="15" t="str">
        <f t="shared" si="73"/>
        <v>34150ORGANIZACION SAHUAYO SA DE CV</v>
      </c>
    </row>
    <row r="2323" spans="1:14" x14ac:dyDescent="0.2">
      <c r="A2323" s="15">
        <v>30</v>
      </c>
      <c r="B2323" s="15" t="s">
        <v>329</v>
      </c>
      <c r="C2323" s="15">
        <v>5008</v>
      </c>
      <c r="D2323" s="15">
        <v>501000</v>
      </c>
      <c r="E2323" s="15" t="s">
        <v>472</v>
      </c>
      <c r="F2323" s="15">
        <v>273894</v>
      </c>
      <c r="G2323" s="15" t="s">
        <v>333</v>
      </c>
      <c r="H2323" s="15">
        <v>49278.42</v>
      </c>
      <c r="I2323" s="30">
        <v>2407.1999999999998</v>
      </c>
      <c r="J2323" s="30">
        <v>424.8</v>
      </c>
      <c r="K2323" s="15">
        <v>0.86</v>
      </c>
      <c r="L2323" s="15">
        <v>10</v>
      </c>
      <c r="M2323" s="15" t="str">
        <f t="shared" si="72"/>
        <v>centros comerciales soriana</v>
      </c>
      <c r="N2323" s="15" t="str">
        <f t="shared" si="73"/>
        <v>501000CENTROS COMERCIALES SORIANA</v>
      </c>
    </row>
    <row r="2324" spans="1:14" x14ac:dyDescent="0.2">
      <c r="A2324" s="15">
        <v>30</v>
      </c>
      <c r="B2324" s="15" t="s">
        <v>329</v>
      </c>
      <c r="C2324" s="15">
        <v>5008</v>
      </c>
      <c r="D2324" s="15">
        <v>388000</v>
      </c>
      <c r="E2324" s="15" t="s">
        <v>409</v>
      </c>
      <c r="F2324" s="15">
        <v>274060</v>
      </c>
      <c r="G2324" s="15" t="s">
        <v>332</v>
      </c>
      <c r="H2324" s="15">
        <v>14572.67</v>
      </c>
      <c r="I2324" s="30">
        <v>2463.0100000000002</v>
      </c>
      <c r="J2324" s="30">
        <v>434.65</v>
      </c>
      <c r="K2324" s="15">
        <v>2.98</v>
      </c>
      <c r="L2324" s="15">
        <v>14</v>
      </c>
      <c r="M2324" s="15" t="str">
        <f t="shared" si="72"/>
        <v>grandes superficies de mexico</v>
      </c>
      <c r="N2324" s="15" t="str">
        <f t="shared" si="73"/>
        <v>388000GRANDES SUPERFICIES DE MEXICO</v>
      </c>
    </row>
    <row r="2325" spans="1:14" x14ac:dyDescent="0.2">
      <c r="A2325" s="15">
        <v>30</v>
      </c>
      <c r="B2325" s="15" t="s">
        <v>329</v>
      </c>
      <c r="C2325" s="15">
        <v>5008</v>
      </c>
      <c r="D2325" s="15">
        <v>500000</v>
      </c>
      <c r="E2325" s="15" t="s">
        <v>467</v>
      </c>
      <c r="F2325" s="15">
        <v>276530</v>
      </c>
      <c r="G2325" s="15" t="s">
        <v>332</v>
      </c>
      <c r="H2325" s="15">
        <v>39180.370000000003</v>
      </c>
      <c r="I2325" s="30">
        <v>2473.79</v>
      </c>
      <c r="J2325" s="30">
        <v>436.55</v>
      </c>
      <c r="K2325" s="15">
        <v>1.1100000000000001</v>
      </c>
      <c r="L2325" s="15">
        <v>13</v>
      </c>
      <c r="M2325" s="15" t="str">
        <f t="shared" si="72"/>
        <v>tiendas chedraui s.a. de c.v.</v>
      </c>
      <c r="N2325" s="15" t="str">
        <f t="shared" si="73"/>
        <v>500000TIENDAS CHEDRAUI S.A. DE C.V.</v>
      </c>
    </row>
    <row r="2326" spans="1:14" x14ac:dyDescent="0.2">
      <c r="A2326" s="15">
        <v>30</v>
      </c>
      <c r="B2326" s="15" t="s">
        <v>329</v>
      </c>
      <c r="C2326" s="15">
        <v>5008</v>
      </c>
      <c r="D2326" s="15">
        <v>501000</v>
      </c>
      <c r="E2326" s="15" t="s">
        <v>472</v>
      </c>
      <c r="F2326" s="15">
        <v>275322</v>
      </c>
      <c r="G2326" s="15" t="s">
        <v>105</v>
      </c>
      <c r="H2326" s="15">
        <v>2890.27</v>
      </c>
      <c r="I2326" s="30">
        <v>2513.2800000000002</v>
      </c>
      <c r="J2326" s="30">
        <v>443.52</v>
      </c>
      <c r="K2326" s="15">
        <v>15.35</v>
      </c>
      <c r="L2326" s="15">
        <v>7</v>
      </c>
      <c r="M2326" s="15" t="str">
        <f t="shared" si="72"/>
        <v>centros comerciales soriana</v>
      </c>
      <c r="N2326" s="15" t="str">
        <f t="shared" si="73"/>
        <v>501000CENTROS COMERCIALES SORIANA</v>
      </c>
    </row>
    <row r="2327" spans="1:14" x14ac:dyDescent="0.2">
      <c r="A2327" s="15">
        <v>30</v>
      </c>
      <c r="B2327" s="15" t="s">
        <v>329</v>
      </c>
      <c r="C2327" s="15">
        <v>5008</v>
      </c>
      <c r="D2327" s="15">
        <v>501000</v>
      </c>
      <c r="E2327" s="15" t="s">
        <v>472</v>
      </c>
      <c r="F2327" s="15">
        <v>275588</v>
      </c>
      <c r="G2327" s="15" t="s">
        <v>105</v>
      </c>
      <c r="H2327" s="15">
        <v>2890.27</v>
      </c>
      <c r="I2327" s="30">
        <v>2513.2800000000002</v>
      </c>
      <c r="J2327" s="30">
        <v>443.52</v>
      </c>
      <c r="K2327" s="15">
        <v>15.35</v>
      </c>
      <c r="L2327" s="15">
        <v>7</v>
      </c>
      <c r="M2327" s="15" t="str">
        <f t="shared" si="72"/>
        <v>centros comerciales soriana</v>
      </c>
      <c r="N2327" s="15" t="str">
        <f t="shared" si="73"/>
        <v>501000CENTROS COMERCIALES SORIANA</v>
      </c>
    </row>
    <row r="2328" spans="1:14" x14ac:dyDescent="0.2">
      <c r="A2328" s="15">
        <v>30</v>
      </c>
      <c r="B2328" s="15" t="s">
        <v>329</v>
      </c>
      <c r="C2328" s="15">
        <v>5008</v>
      </c>
      <c r="D2328" s="15">
        <v>501000</v>
      </c>
      <c r="E2328" s="15" t="s">
        <v>472</v>
      </c>
      <c r="F2328" s="15">
        <v>275698</v>
      </c>
      <c r="G2328" s="15" t="s">
        <v>105</v>
      </c>
      <c r="H2328" s="15">
        <v>2890.27</v>
      </c>
      <c r="I2328" s="30">
        <v>2513.2800000000002</v>
      </c>
      <c r="J2328" s="30">
        <v>443.52</v>
      </c>
      <c r="K2328" s="15">
        <v>15.35</v>
      </c>
      <c r="L2328" s="15">
        <v>7</v>
      </c>
      <c r="M2328" s="15" t="str">
        <f t="shared" si="72"/>
        <v>centros comerciales soriana</v>
      </c>
      <c r="N2328" s="15" t="str">
        <f t="shared" si="73"/>
        <v>501000CENTROS COMERCIALES SORIANA</v>
      </c>
    </row>
    <row r="2329" spans="1:14" x14ac:dyDescent="0.2">
      <c r="A2329" s="15">
        <v>30</v>
      </c>
      <c r="B2329" s="15" t="s">
        <v>329</v>
      </c>
      <c r="C2329" s="15">
        <v>5008</v>
      </c>
      <c r="D2329" s="15">
        <v>388000</v>
      </c>
      <c r="E2329" s="15" t="s">
        <v>409</v>
      </c>
      <c r="F2329" s="15">
        <v>273767</v>
      </c>
      <c r="G2329" s="15" t="s">
        <v>332</v>
      </c>
      <c r="H2329" s="15">
        <v>15965.46</v>
      </c>
      <c r="I2329" s="30">
        <v>2638.94</v>
      </c>
      <c r="J2329" s="30">
        <v>465.7</v>
      </c>
      <c r="K2329" s="15">
        <v>2.92</v>
      </c>
      <c r="L2329" s="15">
        <v>15</v>
      </c>
      <c r="M2329" s="15" t="str">
        <f t="shared" si="72"/>
        <v>grandes superficies de mexico</v>
      </c>
      <c r="N2329" s="15" t="str">
        <f t="shared" si="73"/>
        <v>388000GRANDES SUPERFICIES DE MEXICO</v>
      </c>
    </row>
    <row r="2330" spans="1:14" x14ac:dyDescent="0.2">
      <c r="A2330" s="15">
        <v>30</v>
      </c>
      <c r="B2330" s="15" t="s">
        <v>329</v>
      </c>
      <c r="C2330" s="15">
        <v>5008</v>
      </c>
      <c r="D2330" s="15">
        <v>388000</v>
      </c>
      <c r="E2330" s="15" t="s">
        <v>409</v>
      </c>
      <c r="F2330" s="15">
        <v>273816</v>
      </c>
      <c r="G2330" s="15" t="s">
        <v>332</v>
      </c>
      <c r="H2330" s="15">
        <v>15965.46</v>
      </c>
      <c r="I2330" s="30">
        <v>2638.94</v>
      </c>
      <c r="J2330" s="30">
        <v>465.7</v>
      </c>
      <c r="K2330" s="15">
        <v>2.92</v>
      </c>
      <c r="L2330" s="15">
        <v>15</v>
      </c>
      <c r="M2330" s="15" t="str">
        <f t="shared" si="72"/>
        <v>grandes superficies de mexico</v>
      </c>
      <c r="N2330" s="15" t="str">
        <f t="shared" si="73"/>
        <v>388000GRANDES SUPERFICIES DE MEXICO</v>
      </c>
    </row>
    <row r="2331" spans="1:14" x14ac:dyDescent="0.2">
      <c r="A2331" s="15">
        <v>30</v>
      </c>
      <c r="B2331" s="15" t="s">
        <v>329</v>
      </c>
      <c r="C2331" s="15">
        <v>5008</v>
      </c>
      <c r="D2331" s="15">
        <v>388000</v>
      </c>
      <c r="E2331" s="15" t="s">
        <v>409</v>
      </c>
      <c r="F2331" s="15">
        <v>273936</v>
      </c>
      <c r="G2331" s="15" t="s">
        <v>332</v>
      </c>
      <c r="H2331" s="15">
        <v>15965.46</v>
      </c>
      <c r="I2331" s="30">
        <v>2638.94</v>
      </c>
      <c r="J2331" s="30">
        <v>465.7</v>
      </c>
      <c r="K2331" s="15">
        <v>2.92</v>
      </c>
      <c r="L2331" s="15">
        <v>15</v>
      </c>
      <c r="M2331" s="15" t="str">
        <f t="shared" si="72"/>
        <v>grandes superficies de mexico</v>
      </c>
      <c r="N2331" s="15" t="str">
        <f t="shared" si="73"/>
        <v>388000GRANDES SUPERFICIES DE MEXICO</v>
      </c>
    </row>
    <row r="2332" spans="1:14" x14ac:dyDescent="0.2">
      <c r="A2332" s="15">
        <v>30</v>
      </c>
      <c r="B2332" s="15" t="s">
        <v>329</v>
      </c>
      <c r="C2332" s="15">
        <v>5008</v>
      </c>
      <c r="D2332" s="15">
        <v>8118</v>
      </c>
      <c r="E2332" s="15" t="s">
        <v>342</v>
      </c>
      <c r="F2332" s="15">
        <v>277910</v>
      </c>
      <c r="G2332" s="15" t="s">
        <v>111</v>
      </c>
      <c r="H2332" s="15">
        <v>67602.92</v>
      </c>
      <c r="I2332" s="30">
        <v>2662.2</v>
      </c>
      <c r="J2332" s="30">
        <v>817.8</v>
      </c>
      <c r="K2332" s="15">
        <v>1.21</v>
      </c>
      <c r="L2332" s="15">
        <v>20</v>
      </c>
      <c r="M2332" s="15" t="str">
        <f t="shared" si="72"/>
        <v>comercializadora de marcas</v>
      </c>
      <c r="N2332" s="15" t="str">
        <f t="shared" si="73"/>
        <v>8118COMERCIALIZADORA DE MARCAS</v>
      </c>
    </row>
    <row r="2333" spans="1:14" x14ac:dyDescent="0.2">
      <c r="A2333" s="15">
        <v>30</v>
      </c>
      <c r="B2333" s="15" t="s">
        <v>329</v>
      </c>
      <c r="C2333" s="15">
        <v>5008</v>
      </c>
      <c r="D2333" s="15">
        <v>11040</v>
      </c>
      <c r="E2333" s="15" t="s">
        <v>353</v>
      </c>
      <c r="F2333" s="15">
        <v>278266</v>
      </c>
      <c r="G2333" s="15" t="s">
        <v>111</v>
      </c>
      <c r="H2333" s="15">
        <v>93676.37</v>
      </c>
      <c r="I2333" s="30">
        <v>2662.2</v>
      </c>
      <c r="J2333" s="30">
        <v>295.8</v>
      </c>
      <c r="K2333" s="15">
        <v>0.32</v>
      </c>
      <c r="L2333" s="15">
        <v>20</v>
      </c>
      <c r="M2333" s="15" t="str">
        <f t="shared" si="72"/>
        <v>mayoreo de abarrotes el elefan</v>
      </c>
      <c r="N2333" s="15" t="str">
        <f t="shared" si="73"/>
        <v>11040MAYOREO DE ABARROTES EL ELEFAN</v>
      </c>
    </row>
    <row r="2334" spans="1:14" x14ac:dyDescent="0.2">
      <c r="A2334" s="15">
        <v>30</v>
      </c>
      <c r="B2334" s="15" t="s">
        <v>329</v>
      </c>
      <c r="C2334" s="15">
        <v>5008</v>
      </c>
      <c r="D2334" s="15">
        <v>34100</v>
      </c>
      <c r="E2334" s="15" t="s">
        <v>397</v>
      </c>
      <c r="F2334" s="15">
        <v>277874</v>
      </c>
      <c r="G2334" s="15" t="s">
        <v>111</v>
      </c>
      <c r="H2334" s="15">
        <v>26857.01</v>
      </c>
      <c r="I2334" s="30">
        <v>2662.2</v>
      </c>
      <c r="J2334" s="30">
        <v>295.8</v>
      </c>
      <c r="K2334" s="15">
        <v>1.1000000000000001</v>
      </c>
      <c r="L2334" s="15">
        <v>20</v>
      </c>
      <c r="M2334" s="15" t="str">
        <f t="shared" si="72"/>
        <v>organizacion sahuayo sa de c.v</v>
      </c>
      <c r="N2334" s="15" t="str">
        <f t="shared" si="73"/>
        <v>34100ORGANIZACION SAHUAYO SA DE C.V</v>
      </c>
    </row>
    <row r="2335" spans="1:14" x14ac:dyDescent="0.2">
      <c r="A2335" s="15">
        <v>30</v>
      </c>
      <c r="B2335" s="15" t="s">
        <v>329</v>
      </c>
      <c r="C2335" s="15">
        <v>5008</v>
      </c>
      <c r="D2335" s="15">
        <v>34141</v>
      </c>
      <c r="E2335" s="15" t="s">
        <v>398</v>
      </c>
      <c r="F2335" s="15">
        <v>275813</v>
      </c>
      <c r="G2335" s="15" t="s">
        <v>111</v>
      </c>
      <c r="H2335" s="15">
        <v>98937.36</v>
      </c>
      <c r="I2335" s="30">
        <v>2662.2</v>
      </c>
      <c r="J2335" s="30">
        <v>295.8</v>
      </c>
      <c r="K2335" s="15">
        <v>0.3</v>
      </c>
      <c r="L2335" s="15">
        <v>20</v>
      </c>
      <c r="M2335" s="15" t="str">
        <f t="shared" si="72"/>
        <v>organizacion sahuayo sa de cv</v>
      </c>
      <c r="N2335" s="15" t="str">
        <f t="shared" si="73"/>
        <v>34141ORGANIZACION SAHUAYO SA DE CV</v>
      </c>
    </row>
    <row r="2336" spans="1:14" x14ac:dyDescent="0.2">
      <c r="A2336" s="15">
        <v>30</v>
      </c>
      <c r="B2336" s="15" t="s">
        <v>329</v>
      </c>
      <c r="C2336" s="15">
        <v>5008</v>
      </c>
      <c r="D2336" s="15">
        <v>35100</v>
      </c>
      <c r="E2336" s="15" t="s">
        <v>400</v>
      </c>
      <c r="F2336" s="15">
        <v>274367</v>
      </c>
      <c r="G2336" s="15" t="s">
        <v>111</v>
      </c>
      <c r="H2336" s="15">
        <v>95976.03</v>
      </c>
      <c r="I2336" s="30">
        <v>2662.2</v>
      </c>
      <c r="J2336" s="30">
        <v>295.8</v>
      </c>
      <c r="K2336" s="15">
        <v>0.31</v>
      </c>
      <c r="L2336" s="15">
        <v>20</v>
      </c>
      <c r="M2336" s="15" t="str">
        <f t="shared" si="72"/>
        <v>perfumeria moderna s.a. de</v>
      </c>
      <c r="N2336" s="15" t="str">
        <f t="shared" si="73"/>
        <v>35100PERFUMERIA MODERNA S.A. DE</v>
      </c>
    </row>
    <row r="2337" spans="1:14" x14ac:dyDescent="0.2">
      <c r="A2337" s="15">
        <v>30</v>
      </c>
      <c r="B2337" s="15" t="s">
        <v>329</v>
      </c>
      <c r="C2337" s="15">
        <v>5008</v>
      </c>
      <c r="D2337" s="15">
        <v>501000</v>
      </c>
      <c r="E2337" s="15" t="s">
        <v>472</v>
      </c>
      <c r="F2337" s="15">
        <v>276896</v>
      </c>
      <c r="G2337" s="15" t="s">
        <v>105</v>
      </c>
      <c r="H2337" s="15">
        <v>3062.7</v>
      </c>
      <c r="I2337" s="30">
        <v>2663.22</v>
      </c>
      <c r="J2337" s="30">
        <v>469.98</v>
      </c>
      <c r="K2337" s="15">
        <v>15.35</v>
      </c>
      <c r="L2337" s="15">
        <v>7</v>
      </c>
      <c r="M2337" s="15" t="str">
        <f t="shared" si="72"/>
        <v>centros comerciales soriana</v>
      </c>
      <c r="N2337" s="15" t="str">
        <f t="shared" si="73"/>
        <v>501000CENTROS COMERCIALES SORIANA</v>
      </c>
    </row>
    <row r="2338" spans="1:14" x14ac:dyDescent="0.2">
      <c r="A2338" s="15">
        <v>30</v>
      </c>
      <c r="B2338" s="15" t="s">
        <v>329</v>
      </c>
      <c r="C2338" s="15">
        <v>5008</v>
      </c>
      <c r="D2338" s="15">
        <v>501000</v>
      </c>
      <c r="E2338" s="15" t="s">
        <v>472</v>
      </c>
      <c r="F2338" s="15">
        <v>276958</v>
      </c>
      <c r="G2338" s="15" t="s">
        <v>105</v>
      </c>
      <c r="H2338" s="15">
        <v>3062.7</v>
      </c>
      <c r="I2338" s="30">
        <v>2663.22</v>
      </c>
      <c r="J2338" s="30">
        <v>469.98</v>
      </c>
      <c r="K2338" s="15">
        <v>15.35</v>
      </c>
      <c r="L2338" s="15">
        <v>7</v>
      </c>
      <c r="M2338" s="15" t="str">
        <f t="shared" si="72"/>
        <v>centros comerciales soriana</v>
      </c>
      <c r="N2338" s="15" t="str">
        <f t="shared" si="73"/>
        <v>501000CENTROS COMERCIALES SORIANA</v>
      </c>
    </row>
    <row r="2339" spans="1:14" x14ac:dyDescent="0.2">
      <c r="A2339" s="15">
        <v>30</v>
      </c>
      <c r="B2339" s="15" t="s">
        <v>329</v>
      </c>
      <c r="C2339" s="15">
        <v>5008</v>
      </c>
      <c r="D2339" s="15">
        <v>36600</v>
      </c>
      <c r="E2339" s="15" t="s">
        <v>407</v>
      </c>
      <c r="F2339" s="15">
        <v>274707</v>
      </c>
      <c r="G2339" s="15" t="s">
        <v>331</v>
      </c>
      <c r="H2339" s="15">
        <v>35191.760000000002</v>
      </c>
      <c r="I2339" s="30">
        <v>2698.92</v>
      </c>
      <c r="J2339" s="30">
        <v>299.88</v>
      </c>
      <c r="K2339" s="15">
        <v>0.85</v>
      </c>
      <c r="L2339" s="15">
        <v>15</v>
      </c>
      <c r="M2339" s="15" t="str">
        <f t="shared" si="72"/>
        <v>tiendas garces s.a. de c.v.</v>
      </c>
      <c r="N2339" s="15" t="str">
        <f t="shared" si="73"/>
        <v>36600TIENDAS GARCES S.A. DE C.V.</v>
      </c>
    </row>
    <row r="2340" spans="1:14" x14ac:dyDescent="0.2">
      <c r="A2340" s="15">
        <v>30</v>
      </c>
      <c r="B2340" s="15" t="s">
        <v>329</v>
      </c>
      <c r="C2340" s="15">
        <v>5008</v>
      </c>
      <c r="D2340" s="15">
        <v>501000</v>
      </c>
      <c r="E2340" s="15" t="s">
        <v>472</v>
      </c>
      <c r="F2340" s="15">
        <v>275307</v>
      </c>
      <c r="G2340" s="15" t="s">
        <v>105</v>
      </c>
      <c r="H2340" s="15">
        <v>3303.17</v>
      </c>
      <c r="I2340" s="30">
        <v>2872.32</v>
      </c>
      <c r="J2340" s="30">
        <v>506.88</v>
      </c>
      <c r="K2340" s="15">
        <v>15.35</v>
      </c>
      <c r="L2340" s="15">
        <v>8</v>
      </c>
      <c r="M2340" s="15" t="str">
        <f t="shared" si="72"/>
        <v>centros comerciales soriana</v>
      </c>
      <c r="N2340" s="15" t="str">
        <f t="shared" si="73"/>
        <v>501000CENTROS COMERCIALES SORIANA</v>
      </c>
    </row>
    <row r="2341" spans="1:14" x14ac:dyDescent="0.2">
      <c r="A2341" s="15">
        <v>30</v>
      </c>
      <c r="B2341" s="15" t="s">
        <v>329</v>
      </c>
      <c r="C2341" s="15">
        <v>5008</v>
      </c>
      <c r="D2341" s="15">
        <v>501000</v>
      </c>
      <c r="E2341" s="15" t="s">
        <v>472</v>
      </c>
      <c r="F2341" s="15">
        <v>275311</v>
      </c>
      <c r="G2341" s="15" t="s">
        <v>105</v>
      </c>
      <c r="H2341" s="15">
        <v>3303.17</v>
      </c>
      <c r="I2341" s="30">
        <v>2872.32</v>
      </c>
      <c r="J2341" s="30">
        <v>506.88</v>
      </c>
      <c r="K2341" s="15">
        <v>15.35</v>
      </c>
      <c r="L2341" s="15">
        <v>8</v>
      </c>
      <c r="M2341" s="15" t="str">
        <f t="shared" si="72"/>
        <v>centros comerciales soriana</v>
      </c>
      <c r="N2341" s="15" t="str">
        <f t="shared" si="73"/>
        <v>501000CENTROS COMERCIALES SORIANA</v>
      </c>
    </row>
    <row r="2342" spans="1:14" x14ac:dyDescent="0.2">
      <c r="A2342" s="15">
        <v>30</v>
      </c>
      <c r="B2342" s="15" t="s">
        <v>329</v>
      </c>
      <c r="C2342" s="15">
        <v>5008</v>
      </c>
      <c r="D2342" s="15">
        <v>501000</v>
      </c>
      <c r="E2342" s="15" t="s">
        <v>472</v>
      </c>
      <c r="F2342" s="15">
        <v>275323</v>
      </c>
      <c r="G2342" s="15" t="s">
        <v>105</v>
      </c>
      <c r="H2342" s="15">
        <v>3303.17</v>
      </c>
      <c r="I2342" s="30">
        <v>2872.32</v>
      </c>
      <c r="J2342" s="30">
        <v>506.88</v>
      </c>
      <c r="K2342" s="15">
        <v>15.35</v>
      </c>
      <c r="L2342" s="15">
        <v>8</v>
      </c>
      <c r="M2342" s="15" t="str">
        <f t="shared" si="72"/>
        <v>centros comerciales soriana</v>
      </c>
      <c r="N2342" s="15" t="str">
        <f t="shared" si="73"/>
        <v>501000CENTROS COMERCIALES SORIANA</v>
      </c>
    </row>
    <row r="2343" spans="1:14" x14ac:dyDescent="0.2">
      <c r="A2343" s="15">
        <v>30</v>
      </c>
      <c r="B2343" s="15" t="s">
        <v>329</v>
      </c>
      <c r="C2343" s="15">
        <v>5008</v>
      </c>
      <c r="D2343" s="15">
        <v>14033</v>
      </c>
      <c r="E2343" s="15" t="s">
        <v>357</v>
      </c>
      <c r="F2343" s="15">
        <v>275658</v>
      </c>
      <c r="G2343" s="15" t="s">
        <v>331</v>
      </c>
      <c r="H2343" s="15">
        <v>15183.78</v>
      </c>
      <c r="I2343" s="30">
        <v>2919.24</v>
      </c>
      <c r="J2343" s="30">
        <v>324.36</v>
      </c>
      <c r="K2343" s="15">
        <v>2.14</v>
      </c>
      <c r="L2343" s="15">
        <v>15</v>
      </c>
      <c r="M2343" s="15" t="str">
        <f t="shared" si="72"/>
        <v>abarrotera lagunitas s.a. de</v>
      </c>
      <c r="N2343" s="15" t="str">
        <f t="shared" si="73"/>
        <v>14033ABARROTERA LAGUNITAS S.A. DE</v>
      </c>
    </row>
    <row r="2344" spans="1:14" x14ac:dyDescent="0.2">
      <c r="A2344" s="15">
        <v>30</v>
      </c>
      <c r="B2344" s="15" t="s">
        <v>329</v>
      </c>
      <c r="C2344" s="15">
        <v>5008</v>
      </c>
      <c r="D2344" s="15">
        <v>34100</v>
      </c>
      <c r="E2344" s="15" t="s">
        <v>397</v>
      </c>
      <c r="F2344" s="15">
        <v>275659</v>
      </c>
      <c r="G2344" s="15" t="s">
        <v>331</v>
      </c>
      <c r="H2344" s="15">
        <v>14179.81</v>
      </c>
      <c r="I2344" s="30">
        <v>2919.24</v>
      </c>
      <c r="J2344" s="30">
        <v>324.36</v>
      </c>
      <c r="K2344" s="15">
        <v>2.29</v>
      </c>
      <c r="L2344" s="15">
        <v>15</v>
      </c>
      <c r="M2344" s="15" t="str">
        <f t="shared" si="72"/>
        <v>organizacion sahuayo sa de c.v</v>
      </c>
      <c r="N2344" s="15" t="str">
        <f t="shared" si="73"/>
        <v>34100ORGANIZACION SAHUAYO SA DE C.V</v>
      </c>
    </row>
    <row r="2345" spans="1:14" x14ac:dyDescent="0.2">
      <c r="A2345" s="15">
        <v>30</v>
      </c>
      <c r="B2345" s="15" t="s">
        <v>329</v>
      </c>
      <c r="C2345" s="15">
        <v>5008</v>
      </c>
      <c r="D2345" s="15">
        <v>389000</v>
      </c>
      <c r="E2345" s="15" t="s">
        <v>413</v>
      </c>
      <c r="F2345" s="15">
        <v>273823</v>
      </c>
      <c r="G2345" s="15" t="s">
        <v>333</v>
      </c>
      <c r="H2345" s="15">
        <v>11817.08</v>
      </c>
      <c r="I2345" s="30">
        <v>2965.67</v>
      </c>
      <c r="J2345" s="30">
        <v>523.35</v>
      </c>
      <c r="K2345" s="15">
        <v>4.43</v>
      </c>
      <c r="L2345" s="15">
        <v>14</v>
      </c>
      <c r="M2345" s="15" t="str">
        <f t="shared" si="72"/>
        <v>carrefour de mexico s.a. de</v>
      </c>
      <c r="N2345" s="15" t="str">
        <f t="shared" si="73"/>
        <v>389000CARREFOUR DE MEXICO S.A. DE</v>
      </c>
    </row>
    <row r="2346" spans="1:14" x14ac:dyDescent="0.2">
      <c r="A2346" s="15">
        <v>30</v>
      </c>
      <c r="B2346" s="15" t="s">
        <v>329</v>
      </c>
      <c r="C2346" s="15">
        <v>5008</v>
      </c>
      <c r="D2346" s="15">
        <v>389000</v>
      </c>
      <c r="E2346" s="15" t="s">
        <v>413</v>
      </c>
      <c r="F2346" s="15">
        <v>273824</v>
      </c>
      <c r="G2346" s="15" t="s">
        <v>333</v>
      </c>
      <c r="H2346" s="15">
        <v>11817.08</v>
      </c>
      <c r="I2346" s="30">
        <v>2965.67</v>
      </c>
      <c r="J2346" s="30">
        <v>523.35</v>
      </c>
      <c r="K2346" s="15">
        <v>4.43</v>
      </c>
      <c r="L2346" s="15">
        <v>14</v>
      </c>
      <c r="M2346" s="15" t="str">
        <f t="shared" si="72"/>
        <v>carrefour de mexico s.a. de</v>
      </c>
      <c r="N2346" s="15" t="str">
        <f t="shared" si="73"/>
        <v>389000CARREFOUR DE MEXICO S.A. DE</v>
      </c>
    </row>
    <row r="2347" spans="1:14" x14ac:dyDescent="0.2">
      <c r="A2347" s="15">
        <v>30</v>
      </c>
      <c r="B2347" s="15" t="s">
        <v>329</v>
      </c>
      <c r="C2347" s="15">
        <v>5008</v>
      </c>
      <c r="D2347" s="15">
        <v>389000</v>
      </c>
      <c r="E2347" s="15" t="s">
        <v>413</v>
      </c>
      <c r="F2347" s="15">
        <v>273837</v>
      </c>
      <c r="G2347" s="15" t="s">
        <v>333</v>
      </c>
      <c r="H2347" s="15">
        <v>11817.08</v>
      </c>
      <c r="I2347" s="30">
        <v>2965.67</v>
      </c>
      <c r="J2347" s="30">
        <v>523.35</v>
      </c>
      <c r="K2347" s="15">
        <v>4.43</v>
      </c>
      <c r="L2347" s="15">
        <v>14</v>
      </c>
      <c r="M2347" s="15" t="str">
        <f t="shared" si="72"/>
        <v>carrefour de mexico s.a. de</v>
      </c>
      <c r="N2347" s="15" t="str">
        <f t="shared" si="73"/>
        <v>389000CARREFOUR DE MEXICO S.A. DE</v>
      </c>
    </row>
    <row r="2348" spans="1:14" x14ac:dyDescent="0.2">
      <c r="A2348" s="15">
        <v>30</v>
      </c>
      <c r="B2348" s="15" t="s">
        <v>329</v>
      </c>
      <c r="C2348" s="15">
        <v>5008</v>
      </c>
      <c r="D2348" s="15">
        <v>389000</v>
      </c>
      <c r="E2348" s="15" t="s">
        <v>413</v>
      </c>
      <c r="F2348" s="15">
        <v>274041</v>
      </c>
      <c r="G2348" s="15" t="s">
        <v>333</v>
      </c>
      <c r="H2348" s="15">
        <v>11817.08</v>
      </c>
      <c r="I2348" s="30">
        <v>2965.67</v>
      </c>
      <c r="J2348" s="30">
        <v>523.35</v>
      </c>
      <c r="K2348" s="15">
        <v>4.43</v>
      </c>
      <c r="L2348" s="15">
        <v>14</v>
      </c>
      <c r="M2348" s="15" t="str">
        <f t="shared" si="72"/>
        <v>carrefour de mexico s.a. de</v>
      </c>
      <c r="N2348" s="15" t="str">
        <f t="shared" si="73"/>
        <v>389000CARREFOUR DE MEXICO S.A. DE</v>
      </c>
    </row>
    <row r="2349" spans="1:14" x14ac:dyDescent="0.2">
      <c r="A2349" s="15">
        <v>30</v>
      </c>
      <c r="B2349" s="15" t="s">
        <v>329</v>
      </c>
      <c r="C2349" s="15">
        <v>5008</v>
      </c>
      <c r="D2349" s="15">
        <v>388000</v>
      </c>
      <c r="E2349" s="15" t="s">
        <v>409</v>
      </c>
      <c r="F2349" s="15">
        <v>273772</v>
      </c>
      <c r="G2349" s="15" t="s">
        <v>332</v>
      </c>
      <c r="H2349" s="15">
        <v>17930.849999999999</v>
      </c>
      <c r="I2349" s="30">
        <v>2990.8</v>
      </c>
      <c r="J2349" s="30">
        <v>527.79</v>
      </c>
      <c r="K2349" s="15">
        <v>2.94</v>
      </c>
      <c r="L2349" s="15">
        <v>17</v>
      </c>
      <c r="M2349" s="15" t="str">
        <f t="shared" si="72"/>
        <v>grandes superficies de mexico</v>
      </c>
      <c r="N2349" s="15" t="str">
        <f t="shared" si="73"/>
        <v>388000GRANDES SUPERFICIES DE MEXICO</v>
      </c>
    </row>
    <row r="2350" spans="1:14" x14ac:dyDescent="0.2">
      <c r="A2350" s="15">
        <v>30</v>
      </c>
      <c r="B2350" s="15" t="s">
        <v>329</v>
      </c>
      <c r="C2350" s="15">
        <v>5008</v>
      </c>
      <c r="D2350" s="15">
        <v>388000</v>
      </c>
      <c r="E2350" s="15" t="s">
        <v>409</v>
      </c>
      <c r="F2350" s="15">
        <v>274179</v>
      </c>
      <c r="G2350" s="15" t="s">
        <v>332</v>
      </c>
      <c r="H2350" s="15">
        <v>17930.849999999999</v>
      </c>
      <c r="I2350" s="30">
        <v>2990.8</v>
      </c>
      <c r="J2350" s="30">
        <v>527.79</v>
      </c>
      <c r="K2350" s="15">
        <v>2.94</v>
      </c>
      <c r="L2350" s="15">
        <v>17</v>
      </c>
      <c r="M2350" s="15" t="str">
        <f t="shared" si="72"/>
        <v>grandes superficies de mexico</v>
      </c>
      <c r="N2350" s="15" t="str">
        <f t="shared" si="73"/>
        <v>388000GRANDES SUPERFICIES DE MEXICO</v>
      </c>
    </row>
    <row r="2351" spans="1:14" x14ac:dyDescent="0.2">
      <c r="A2351" s="15">
        <v>30</v>
      </c>
      <c r="B2351" s="15" t="s">
        <v>329</v>
      </c>
      <c r="C2351" s="15">
        <v>5008</v>
      </c>
      <c r="D2351" s="15">
        <v>388000</v>
      </c>
      <c r="E2351" s="15" t="s">
        <v>409</v>
      </c>
      <c r="F2351" s="15">
        <v>274501</v>
      </c>
      <c r="G2351" s="15" t="s">
        <v>331</v>
      </c>
      <c r="H2351" s="15">
        <v>11990.02</v>
      </c>
      <c r="I2351" s="30">
        <v>2990.8</v>
      </c>
      <c r="J2351" s="30">
        <v>527.79</v>
      </c>
      <c r="K2351" s="15">
        <v>4.4000000000000004</v>
      </c>
      <c r="L2351" s="15">
        <v>17</v>
      </c>
      <c r="M2351" s="15" t="str">
        <f t="shared" si="72"/>
        <v>grandes superficies de mexico</v>
      </c>
      <c r="N2351" s="15" t="str">
        <f t="shared" si="73"/>
        <v>388000GRANDES SUPERFICIES DE MEXICO</v>
      </c>
    </row>
    <row r="2352" spans="1:14" x14ac:dyDescent="0.2">
      <c r="A2352" s="15">
        <v>30</v>
      </c>
      <c r="B2352" s="15" t="s">
        <v>329</v>
      </c>
      <c r="C2352" s="15">
        <v>5008</v>
      </c>
      <c r="D2352" s="15">
        <v>501000</v>
      </c>
      <c r="E2352" s="15" t="s">
        <v>472</v>
      </c>
      <c r="F2352" s="15">
        <v>276885</v>
      </c>
      <c r="G2352" s="15" t="s">
        <v>105</v>
      </c>
      <c r="H2352" s="15">
        <v>3500.23</v>
      </c>
      <c r="I2352" s="30">
        <v>3043.68</v>
      </c>
      <c r="J2352" s="30">
        <v>537.12</v>
      </c>
      <c r="K2352" s="15">
        <v>15.35</v>
      </c>
      <c r="L2352" s="15">
        <v>8</v>
      </c>
      <c r="M2352" s="15" t="str">
        <f t="shared" si="72"/>
        <v>centros comerciales soriana</v>
      </c>
      <c r="N2352" s="15" t="str">
        <f t="shared" si="73"/>
        <v>501000CENTROS COMERCIALES SORIANA</v>
      </c>
    </row>
    <row r="2353" spans="1:14" x14ac:dyDescent="0.2">
      <c r="A2353" s="15">
        <v>30</v>
      </c>
      <c r="B2353" s="15" t="s">
        <v>329</v>
      </c>
      <c r="C2353" s="15">
        <v>5008</v>
      </c>
      <c r="D2353" s="15">
        <v>501000</v>
      </c>
      <c r="E2353" s="15" t="s">
        <v>472</v>
      </c>
      <c r="F2353" s="15">
        <v>276886</v>
      </c>
      <c r="G2353" s="15" t="s">
        <v>105</v>
      </c>
      <c r="H2353" s="15">
        <v>3500.23</v>
      </c>
      <c r="I2353" s="30">
        <v>3043.68</v>
      </c>
      <c r="J2353" s="30">
        <v>537.12</v>
      </c>
      <c r="K2353" s="15">
        <v>15.35</v>
      </c>
      <c r="L2353" s="15">
        <v>8</v>
      </c>
      <c r="M2353" s="15" t="str">
        <f t="shared" si="72"/>
        <v>centros comerciales soriana</v>
      </c>
      <c r="N2353" s="15" t="str">
        <f t="shared" si="73"/>
        <v>501000CENTROS COMERCIALES SORIANA</v>
      </c>
    </row>
    <row r="2354" spans="1:14" x14ac:dyDescent="0.2">
      <c r="A2354" s="15">
        <v>30</v>
      </c>
      <c r="B2354" s="15" t="s">
        <v>329</v>
      </c>
      <c r="C2354" s="15">
        <v>5008</v>
      </c>
      <c r="D2354" s="15">
        <v>501000</v>
      </c>
      <c r="E2354" s="15" t="s">
        <v>472</v>
      </c>
      <c r="F2354" s="15">
        <v>276894</v>
      </c>
      <c r="G2354" s="15" t="s">
        <v>105</v>
      </c>
      <c r="H2354" s="15">
        <v>3500.23</v>
      </c>
      <c r="I2354" s="30">
        <v>3043.68</v>
      </c>
      <c r="J2354" s="30">
        <v>537.12</v>
      </c>
      <c r="K2354" s="15">
        <v>15.35</v>
      </c>
      <c r="L2354" s="15">
        <v>8</v>
      </c>
      <c r="M2354" s="15" t="str">
        <f t="shared" si="72"/>
        <v>centros comerciales soriana</v>
      </c>
      <c r="N2354" s="15" t="str">
        <f t="shared" si="73"/>
        <v>501000CENTROS COMERCIALES SORIANA</v>
      </c>
    </row>
    <row r="2355" spans="1:14" x14ac:dyDescent="0.2">
      <c r="A2355" s="15">
        <v>30</v>
      </c>
      <c r="B2355" s="15" t="s">
        <v>329</v>
      </c>
      <c r="C2355" s="15">
        <v>5008</v>
      </c>
      <c r="D2355" s="15">
        <v>501000</v>
      </c>
      <c r="E2355" s="15" t="s">
        <v>472</v>
      </c>
      <c r="F2355" s="15">
        <v>277001</v>
      </c>
      <c r="G2355" s="15" t="s">
        <v>105</v>
      </c>
      <c r="H2355" s="15">
        <v>3500.23</v>
      </c>
      <c r="I2355" s="30">
        <v>3043.68</v>
      </c>
      <c r="J2355" s="30">
        <v>537.12</v>
      </c>
      <c r="K2355" s="15">
        <v>15.35</v>
      </c>
      <c r="L2355" s="15">
        <v>8</v>
      </c>
      <c r="M2355" s="15" t="str">
        <f t="shared" si="72"/>
        <v>centros comerciales soriana</v>
      </c>
      <c r="N2355" s="15" t="str">
        <f t="shared" si="73"/>
        <v>501000CENTROS COMERCIALES SORIANA</v>
      </c>
    </row>
    <row r="2356" spans="1:14" x14ac:dyDescent="0.2">
      <c r="A2356" s="15">
        <v>30</v>
      </c>
      <c r="B2356" s="15" t="s">
        <v>329</v>
      </c>
      <c r="C2356" s="15">
        <v>5008</v>
      </c>
      <c r="D2356" s="15">
        <v>393000</v>
      </c>
      <c r="E2356" s="15" t="s">
        <v>414</v>
      </c>
      <c r="F2356" s="15">
        <v>276309</v>
      </c>
      <c r="G2356" s="15" t="s">
        <v>331</v>
      </c>
      <c r="H2356" s="15">
        <v>12037.34</v>
      </c>
      <c r="I2356" s="30">
        <v>3146.29</v>
      </c>
      <c r="J2356" s="30">
        <v>555.23</v>
      </c>
      <c r="K2356" s="15">
        <v>4.6100000000000003</v>
      </c>
      <c r="L2356" s="15">
        <v>15</v>
      </c>
      <c r="M2356" s="15" t="str">
        <f t="shared" si="72"/>
        <v>comercial mexicana s.a.de c.v.</v>
      </c>
      <c r="N2356" s="15" t="str">
        <f t="shared" si="73"/>
        <v>393000COMERCIAL MEXICANA S.A.DE C.V.</v>
      </c>
    </row>
    <row r="2357" spans="1:14" x14ac:dyDescent="0.2">
      <c r="A2357" s="15">
        <v>30</v>
      </c>
      <c r="B2357" s="15" t="s">
        <v>329</v>
      </c>
      <c r="C2357" s="15">
        <v>5008</v>
      </c>
      <c r="D2357" s="15">
        <v>26009</v>
      </c>
      <c r="E2357" s="15" t="s">
        <v>383</v>
      </c>
      <c r="F2357" s="15">
        <v>276427</v>
      </c>
      <c r="G2357" s="15" t="s">
        <v>127</v>
      </c>
      <c r="H2357" s="15">
        <v>100826.97</v>
      </c>
      <c r="I2357" s="30">
        <v>3153.33</v>
      </c>
      <c r="J2357" s="30">
        <v>350.37</v>
      </c>
      <c r="K2357" s="15">
        <v>0.35</v>
      </c>
      <c r="L2357" s="15">
        <v>15</v>
      </c>
      <c r="M2357" s="15" t="str">
        <f t="shared" si="72"/>
        <v>astral de sonora s.a. de c.v.</v>
      </c>
      <c r="N2357" s="15" t="str">
        <f t="shared" si="73"/>
        <v>26009ASTRAL DE SONORA S.A. DE C.V.</v>
      </c>
    </row>
    <row r="2358" spans="1:14" x14ac:dyDescent="0.2">
      <c r="A2358" s="15">
        <v>30</v>
      </c>
      <c r="B2358" s="15" t="s">
        <v>329</v>
      </c>
      <c r="C2358" s="15">
        <v>5008</v>
      </c>
      <c r="D2358" s="15">
        <v>388000</v>
      </c>
      <c r="E2358" s="15" t="s">
        <v>409</v>
      </c>
      <c r="F2358" s="15">
        <v>273769</v>
      </c>
      <c r="G2358" s="15" t="s">
        <v>331</v>
      </c>
      <c r="H2358" s="15">
        <v>12681.25</v>
      </c>
      <c r="I2358" s="30">
        <v>3166.73</v>
      </c>
      <c r="J2358" s="30">
        <v>558.84</v>
      </c>
      <c r="K2358" s="15">
        <v>4.41</v>
      </c>
      <c r="L2358" s="15">
        <v>18</v>
      </c>
      <c r="M2358" s="15" t="str">
        <f t="shared" si="72"/>
        <v>grandes superficies de mexico</v>
      </c>
      <c r="N2358" s="15" t="str">
        <f t="shared" si="73"/>
        <v>388000GRANDES SUPERFICIES DE MEXICO</v>
      </c>
    </row>
    <row r="2359" spans="1:14" x14ac:dyDescent="0.2">
      <c r="A2359" s="15">
        <v>30</v>
      </c>
      <c r="B2359" s="15" t="s">
        <v>329</v>
      </c>
      <c r="C2359" s="15">
        <v>5008</v>
      </c>
      <c r="D2359" s="15">
        <v>388000</v>
      </c>
      <c r="E2359" s="15" t="s">
        <v>409</v>
      </c>
      <c r="F2359" s="15">
        <v>273856</v>
      </c>
      <c r="G2359" s="15" t="s">
        <v>331</v>
      </c>
      <c r="H2359" s="15">
        <v>12681.25</v>
      </c>
      <c r="I2359" s="30">
        <v>3166.73</v>
      </c>
      <c r="J2359" s="30">
        <v>558.84</v>
      </c>
      <c r="K2359" s="15">
        <v>4.41</v>
      </c>
      <c r="L2359" s="15">
        <v>18</v>
      </c>
      <c r="M2359" s="15" t="str">
        <f t="shared" si="72"/>
        <v>grandes superficies de mexico</v>
      </c>
      <c r="N2359" s="15" t="str">
        <f t="shared" si="73"/>
        <v>388000GRANDES SUPERFICIES DE MEXICO</v>
      </c>
    </row>
    <row r="2360" spans="1:14" x14ac:dyDescent="0.2">
      <c r="A2360" s="15">
        <v>30</v>
      </c>
      <c r="B2360" s="15" t="s">
        <v>329</v>
      </c>
      <c r="C2360" s="15">
        <v>5008</v>
      </c>
      <c r="D2360" s="15">
        <v>389000</v>
      </c>
      <c r="E2360" s="15" t="s">
        <v>413</v>
      </c>
      <c r="F2360" s="15">
        <v>273823</v>
      </c>
      <c r="G2360" s="15" t="s">
        <v>331</v>
      </c>
      <c r="H2360" s="15">
        <v>11817.08</v>
      </c>
      <c r="I2360" s="30">
        <v>3166.73</v>
      </c>
      <c r="J2360" s="30">
        <v>558.84</v>
      </c>
      <c r="K2360" s="15">
        <v>4.7300000000000004</v>
      </c>
      <c r="L2360" s="15">
        <v>18</v>
      </c>
      <c r="M2360" s="15" t="str">
        <f t="shared" si="72"/>
        <v>carrefour de mexico s.a. de</v>
      </c>
      <c r="N2360" s="15" t="str">
        <f t="shared" si="73"/>
        <v>389000CARREFOUR DE MEXICO S.A. DE</v>
      </c>
    </row>
    <row r="2361" spans="1:14" x14ac:dyDescent="0.2">
      <c r="A2361" s="15">
        <v>30</v>
      </c>
      <c r="B2361" s="15" t="s">
        <v>329</v>
      </c>
      <c r="C2361" s="15">
        <v>5008</v>
      </c>
      <c r="D2361" s="15">
        <v>389000</v>
      </c>
      <c r="E2361" s="15" t="s">
        <v>413</v>
      </c>
      <c r="F2361" s="15">
        <v>273824</v>
      </c>
      <c r="G2361" s="15" t="s">
        <v>331</v>
      </c>
      <c r="H2361" s="15">
        <v>11817.08</v>
      </c>
      <c r="I2361" s="30">
        <v>3166.73</v>
      </c>
      <c r="J2361" s="30">
        <v>558.84</v>
      </c>
      <c r="K2361" s="15">
        <v>4.7300000000000004</v>
      </c>
      <c r="L2361" s="15">
        <v>18</v>
      </c>
      <c r="M2361" s="15" t="str">
        <f t="shared" si="72"/>
        <v>carrefour de mexico s.a. de</v>
      </c>
      <c r="N2361" s="15" t="str">
        <f t="shared" si="73"/>
        <v>389000CARREFOUR DE MEXICO S.A. DE</v>
      </c>
    </row>
    <row r="2362" spans="1:14" x14ac:dyDescent="0.2">
      <c r="A2362" s="15">
        <v>30</v>
      </c>
      <c r="B2362" s="15" t="s">
        <v>329</v>
      </c>
      <c r="C2362" s="15">
        <v>5008</v>
      </c>
      <c r="D2362" s="15">
        <v>389000</v>
      </c>
      <c r="E2362" s="15" t="s">
        <v>413</v>
      </c>
      <c r="F2362" s="15">
        <v>273837</v>
      </c>
      <c r="G2362" s="15" t="s">
        <v>331</v>
      </c>
      <c r="H2362" s="15">
        <v>11817.08</v>
      </c>
      <c r="I2362" s="30">
        <v>3166.73</v>
      </c>
      <c r="J2362" s="30">
        <v>558.84</v>
      </c>
      <c r="K2362" s="15">
        <v>4.7300000000000004</v>
      </c>
      <c r="L2362" s="15">
        <v>18</v>
      </c>
      <c r="M2362" s="15" t="str">
        <f t="shared" si="72"/>
        <v>carrefour de mexico s.a. de</v>
      </c>
      <c r="N2362" s="15" t="str">
        <f t="shared" si="73"/>
        <v>389000CARREFOUR DE MEXICO S.A. DE</v>
      </c>
    </row>
    <row r="2363" spans="1:14" x14ac:dyDescent="0.2">
      <c r="A2363" s="15">
        <v>30</v>
      </c>
      <c r="B2363" s="15" t="s">
        <v>329</v>
      </c>
      <c r="C2363" s="15">
        <v>5008</v>
      </c>
      <c r="D2363" s="15">
        <v>389000</v>
      </c>
      <c r="E2363" s="15" t="s">
        <v>413</v>
      </c>
      <c r="F2363" s="15">
        <v>274041</v>
      </c>
      <c r="G2363" s="15" t="s">
        <v>331</v>
      </c>
      <c r="H2363" s="15">
        <v>11817.08</v>
      </c>
      <c r="I2363" s="30">
        <v>3166.73</v>
      </c>
      <c r="J2363" s="30">
        <v>558.84</v>
      </c>
      <c r="K2363" s="15">
        <v>4.7300000000000004</v>
      </c>
      <c r="L2363" s="15">
        <v>18</v>
      </c>
      <c r="M2363" s="15" t="str">
        <f t="shared" si="72"/>
        <v>carrefour de mexico s.a. de</v>
      </c>
      <c r="N2363" s="15" t="str">
        <f t="shared" si="73"/>
        <v>389000CARREFOUR DE MEXICO S.A. DE</v>
      </c>
    </row>
    <row r="2364" spans="1:14" x14ac:dyDescent="0.2">
      <c r="A2364" s="15">
        <v>30</v>
      </c>
      <c r="B2364" s="15" t="s">
        <v>329</v>
      </c>
      <c r="C2364" s="15">
        <v>5008</v>
      </c>
      <c r="D2364" s="15">
        <v>501000</v>
      </c>
      <c r="E2364" s="15" t="s">
        <v>472</v>
      </c>
      <c r="F2364" s="15">
        <v>274547</v>
      </c>
      <c r="G2364" s="15" t="s">
        <v>105</v>
      </c>
      <c r="H2364" s="15">
        <v>3716.06</v>
      </c>
      <c r="I2364" s="30">
        <v>3231.36</v>
      </c>
      <c r="J2364" s="30">
        <v>570.24</v>
      </c>
      <c r="K2364" s="15">
        <v>15.35</v>
      </c>
      <c r="L2364" s="15">
        <v>9</v>
      </c>
      <c r="M2364" s="15" t="str">
        <f t="shared" si="72"/>
        <v>centros comerciales soriana</v>
      </c>
      <c r="N2364" s="15" t="str">
        <f t="shared" si="73"/>
        <v>501000CENTROS COMERCIALES SORIANA</v>
      </c>
    </row>
    <row r="2365" spans="1:14" x14ac:dyDescent="0.2">
      <c r="A2365" s="15">
        <v>30</v>
      </c>
      <c r="B2365" s="15" t="s">
        <v>329</v>
      </c>
      <c r="C2365" s="15">
        <v>5008</v>
      </c>
      <c r="D2365" s="15">
        <v>501000</v>
      </c>
      <c r="E2365" s="115" t="s">
        <v>472</v>
      </c>
      <c r="F2365" s="15">
        <v>275911</v>
      </c>
      <c r="G2365" s="15" t="s">
        <v>105</v>
      </c>
      <c r="H2365" s="15">
        <v>3716.06</v>
      </c>
      <c r="I2365" s="30">
        <v>3231.36</v>
      </c>
      <c r="J2365" s="30">
        <v>570.24</v>
      </c>
      <c r="K2365" s="15">
        <v>15.35</v>
      </c>
      <c r="L2365" s="15">
        <v>9</v>
      </c>
      <c r="M2365" s="15" t="str">
        <f t="shared" si="72"/>
        <v>centros comerciales soriana</v>
      </c>
      <c r="N2365" s="15" t="str">
        <f t="shared" si="73"/>
        <v>501000CENTROS COMERCIALES SORIANA</v>
      </c>
    </row>
    <row r="2366" spans="1:14" x14ac:dyDescent="0.2">
      <c r="A2366" s="15">
        <v>30</v>
      </c>
      <c r="B2366" s="15" t="s">
        <v>329</v>
      </c>
      <c r="C2366" s="15">
        <v>5008</v>
      </c>
      <c r="D2366" s="15">
        <v>11040</v>
      </c>
      <c r="E2366" s="15" t="s">
        <v>353</v>
      </c>
      <c r="F2366" s="15">
        <v>278266</v>
      </c>
      <c r="G2366" s="15" t="s">
        <v>123</v>
      </c>
      <c r="H2366" s="15">
        <v>93676.37</v>
      </c>
      <c r="I2366" s="30">
        <v>3249.72</v>
      </c>
      <c r="J2366" s="30">
        <v>361.08</v>
      </c>
      <c r="K2366" s="15">
        <v>0.39</v>
      </c>
      <c r="L2366" s="15">
        <v>15</v>
      </c>
      <c r="M2366" s="15" t="str">
        <f t="shared" si="72"/>
        <v>mayoreo de abarrotes el elefan</v>
      </c>
      <c r="N2366" s="15" t="str">
        <f t="shared" si="73"/>
        <v>11040MAYOREO DE ABARROTES EL ELEFAN</v>
      </c>
    </row>
    <row r="2367" spans="1:14" x14ac:dyDescent="0.2">
      <c r="A2367" s="15">
        <v>30</v>
      </c>
      <c r="B2367" s="15" t="s">
        <v>329</v>
      </c>
      <c r="C2367" s="15">
        <v>5008</v>
      </c>
      <c r="D2367" s="15">
        <v>11040</v>
      </c>
      <c r="E2367" s="15" t="s">
        <v>353</v>
      </c>
      <c r="F2367" s="15">
        <v>278266</v>
      </c>
      <c r="G2367" s="15" t="s">
        <v>131</v>
      </c>
      <c r="H2367" s="15">
        <v>93676.37</v>
      </c>
      <c r="I2367" s="30">
        <v>3249.72</v>
      </c>
      <c r="J2367" s="30">
        <v>361.08</v>
      </c>
      <c r="K2367" s="15">
        <v>0.39</v>
      </c>
      <c r="L2367" s="15">
        <v>15</v>
      </c>
      <c r="M2367" s="15" t="str">
        <f t="shared" si="72"/>
        <v>mayoreo de abarrotes el elefan</v>
      </c>
      <c r="N2367" s="15" t="str">
        <f t="shared" si="73"/>
        <v>11040MAYOREO DE ABARROTES EL ELEFAN</v>
      </c>
    </row>
    <row r="2368" spans="1:14" x14ac:dyDescent="0.2">
      <c r="A2368" s="15">
        <v>30</v>
      </c>
      <c r="B2368" s="15" t="s">
        <v>329</v>
      </c>
      <c r="C2368" s="15">
        <v>5008</v>
      </c>
      <c r="D2368" s="15">
        <v>34100</v>
      </c>
      <c r="E2368" s="15" t="s">
        <v>397</v>
      </c>
      <c r="F2368" s="15">
        <v>275659</v>
      </c>
      <c r="G2368" s="15" t="s">
        <v>123</v>
      </c>
      <c r="H2368" s="15">
        <v>14179.81</v>
      </c>
      <c r="I2368" s="30">
        <v>3249.72</v>
      </c>
      <c r="J2368" s="30">
        <v>361.08</v>
      </c>
      <c r="K2368" s="15">
        <v>2.5499999999999998</v>
      </c>
      <c r="L2368" s="15">
        <v>15</v>
      </c>
      <c r="M2368" s="15" t="str">
        <f t="shared" si="72"/>
        <v>organizacion sahuayo sa de c.v</v>
      </c>
      <c r="N2368" s="15" t="str">
        <f t="shared" si="73"/>
        <v>34100ORGANIZACION SAHUAYO SA DE C.V</v>
      </c>
    </row>
    <row r="2369" spans="1:14" x14ac:dyDescent="0.2">
      <c r="A2369" s="15">
        <v>30</v>
      </c>
      <c r="B2369" s="15" t="s">
        <v>329</v>
      </c>
      <c r="C2369" s="15">
        <v>5008</v>
      </c>
      <c r="D2369" s="15">
        <v>34104</v>
      </c>
      <c r="E2369" s="15" t="s">
        <v>397</v>
      </c>
      <c r="F2369" s="15">
        <v>276689</v>
      </c>
      <c r="G2369" s="15" t="s">
        <v>123</v>
      </c>
      <c r="H2369" s="15">
        <v>12444.36</v>
      </c>
      <c r="I2369" s="30">
        <v>3249.72</v>
      </c>
      <c r="J2369" s="30">
        <v>361.08</v>
      </c>
      <c r="K2369" s="15">
        <v>2.9</v>
      </c>
      <c r="L2369" s="15">
        <v>15</v>
      </c>
      <c r="M2369" s="15" t="str">
        <f t="shared" si="72"/>
        <v>organizacion sahuayo sa de c.v</v>
      </c>
      <c r="N2369" s="15" t="str">
        <f t="shared" si="73"/>
        <v>34104ORGANIZACION SAHUAYO SA DE C.V</v>
      </c>
    </row>
    <row r="2370" spans="1:14" x14ac:dyDescent="0.2">
      <c r="A2370" s="15">
        <v>30</v>
      </c>
      <c r="B2370" s="15" t="s">
        <v>329</v>
      </c>
      <c r="C2370" s="15">
        <v>5008</v>
      </c>
      <c r="D2370" s="15">
        <v>388000</v>
      </c>
      <c r="E2370" s="15" t="s">
        <v>409</v>
      </c>
      <c r="F2370" s="15">
        <v>274060</v>
      </c>
      <c r="G2370" s="15" t="s">
        <v>331</v>
      </c>
      <c r="H2370" s="15">
        <v>14572.67</v>
      </c>
      <c r="I2370" s="30">
        <v>3518.59</v>
      </c>
      <c r="J2370" s="30">
        <v>620.92999999999995</v>
      </c>
      <c r="K2370" s="15">
        <v>4.26</v>
      </c>
      <c r="L2370" s="15">
        <v>20</v>
      </c>
      <c r="M2370" s="15" t="str">
        <f t="shared" si="72"/>
        <v>grandes superficies de mexico</v>
      </c>
      <c r="N2370" s="15" t="str">
        <f t="shared" si="73"/>
        <v>388000GRANDES SUPERFICIES DE MEXICO</v>
      </c>
    </row>
    <row r="2371" spans="1:14" x14ac:dyDescent="0.2">
      <c r="A2371" s="15">
        <v>30</v>
      </c>
      <c r="B2371" s="15" t="s">
        <v>329</v>
      </c>
      <c r="C2371" s="15">
        <v>5008</v>
      </c>
      <c r="D2371" s="15">
        <v>501000</v>
      </c>
      <c r="E2371" s="15" t="s">
        <v>472</v>
      </c>
      <c r="F2371" s="15">
        <v>273894</v>
      </c>
      <c r="G2371" s="15" t="s">
        <v>105</v>
      </c>
      <c r="H2371" s="15">
        <v>49278.42</v>
      </c>
      <c r="I2371" s="30">
        <v>3590.4</v>
      </c>
      <c r="J2371" s="30">
        <v>633.6</v>
      </c>
      <c r="K2371" s="15">
        <v>1.29</v>
      </c>
      <c r="L2371" s="15">
        <v>10</v>
      </c>
      <c r="M2371" s="15" t="str">
        <f t="shared" si="72"/>
        <v>centros comerciales soriana</v>
      </c>
      <c r="N2371" s="15" t="str">
        <f t="shared" si="73"/>
        <v>501000CENTROS COMERCIALES SORIANA</v>
      </c>
    </row>
    <row r="2372" spans="1:14" x14ac:dyDescent="0.2">
      <c r="A2372" s="15">
        <v>30</v>
      </c>
      <c r="B2372" s="15" t="s">
        <v>329</v>
      </c>
      <c r="C2372" s="15">
        <v>5008</v>
      </c>
      <c r="D2372" s="15">
        <v>501000</v>
      </c>
      <c r="E2372" s="15" t="s">
        <v>472</v>
      </c>
      <c r="F2372" s="15">
        <v>274502</v>
      </c>
      <c r="G2372" s="15" t="s">
        <v>105</v>
      </c>
      <c r="H2372" s="15">
        <v>4128.96</v>
      </c>
      <c r="I2372" s="30">
        <v>3590.4</v>
      </c>
      <c r="J2372" s="30">
        <v>633.6</v>
      </c>
      <c r="K2372" s="15">
        <v>15.35</v>
      </c>
      <c r="L2372" s="15">
        <v>10</v>
      </c>
      <c r="M2372" s="15" t="str">
        <f t="shared" si="72"/>
        <v>centros comerciales soriana</v>
      </c>
      <c r="N2372" s="15" t="str">
        <f t="shared" si="73"/>
        <v>501000CENTROS COMERCIALES SORIANA</v>
      </c>
    </row>
    <row r="2373" spans="1:14" x14ac:dyDescent="0.2">
      <c r="A2373" s="15">
        <v>30</v>
      </c>
      <c r="B2373" s="15" t="s">
        <v>329</v>
      </c>
      <c r="C2373" s="15">
        <v>5008</v>
      </c>
      <c r="D2373" s="15">
        <v>14038</v>
      </c>
      <c r="E2373" s="15" t="s">
        <v>358</v>
      </c>
      <c r="F2373" s="15">
        <v>274361</v>
      </c>
      <c r="G2373" s="15" t="s">
        <v>331</v>
      </c>
      <c r="H2373" s="15">
        <v>100210.56</v>
      </c>
      <c r="I2373" s="30">
        <v>3598.56</v>
      </c>
      <c r="J2373" s="30">
        <v>399.84</v>
      </c>
      <c r="K2373" s="15">
        <v>0.4</v>
      </c>
      <c r="L2373" s="15">
        <v>20</v>
      </c>
      <c r="M2373" s="15" t="str">
        <f t="shared" si="72"/>
        <v>super abarrotes de jalisco</v>
      </c>
      <c r="N2373" s="15" t="str">
        <f t="shared" si="73"/>
        <v>14038SUPER ABARROTES DE JALISCO</v>
      </c>
    </row>
    <row r="2374" spans="1:14" x14ac:dyDescent="0.2">
      <c r="A2374" s="15">
        <v>30</v>
      </c>
      <c r="B2374" s="15" t="s">
        <v>329</v>
      </c>
      <c r="C2374" s="15">
        <v>5008</v>
      </c>
      <c r="D2374" s="15">
        <v>14038</v>
      </c>
      <c r="E2374" s="15" t="s">
        <v>358</v>
      </c>
      <c r="F2374" s="15">
        <v>274361</v>
      </c>
      <c r="G2374" s="15" t="s">
        <v>332</v>
      </c>
      <c r="H2374" s="15">
        <v>100210.56</v>
      </c>
      <c r="I2374" s="30">
        <v>3598.56</v>
      </c>
      <c r="J2374" s="30">
        <v>399.84</v>
      </c>
      <c r="K2374" s="15">
        <v>0.4</v>
      </c>
      <c r="L2374" s="15">
        <v>20</v>
      </c>
      <c r="M2374" s="15" t="str">
        <f t="shared" si="72"/>
        <v>super abarrotes de jalisco</v>
      </c>
      <c r="N2374" s="15" t="str">
        <f t="shared" si="73"/>
        <v>14038SUPER ABARROTES DE JALISCO</v>
      </c>
    </row>
    <row r="2375" spans="1:14" x14ac:dyDescent="0.2">
      <c r="A2375" s="15">
        <v>30</v>
      </c>
      <c r="B2375" s="15" t="s">
        <v>329</v>
      </c>
      <c r="C2375" s="15">
        <v>5008</v>
      </c>
      <c r="D2375" s="15">
        <v>34101</v>
      </c>
      <c r="E2375" s="15" t="s">
        <v>397</v>
      </c>
      <c r="F2375" s="15">
        <v>274365</v>
      </c>
      <c r="G2375" s="15" t="s">
        <v>331</v>
      </c>
      <c r="H2375" s="15">
        <v>44335.88</v>
      </c>
      <c r="I2375" s="30">
        <v>3598.56</v>
      </c>
      <c r="J2375" s="30">
        <v>399.84</v>
      </c>
      <c r="K2375" s="15">
        <v>0.9</v>
      </c>
      <c r="L2375" s="15">
        <v>20</v>
      </c>
      <c r="M2375" s="15" t="str">
        <f t="shared" si="72"/>
        <v>organizacion sahuayo sa de c.v</v>
      </c>
      <c r="N2375" s="15" t="str">
        <f t="shared" si="73"/>
        <v>34101ORGANIZACION SAHUAYO SA DE C.V</v>
      </c>
    </row>
    <row r="2376" spans="1:14" x14ac:dyDescent="0.2">
      <c r="A2376" s="15">
        <v>30</v>
      </c>
      <c r="B2376" s="15" t="s">
        <v>329</v>
      </c>
      <c r="C2376" s="15">
        <v>5008</v>
      </c>
      <c r="D2376" s="15">
        <v>34105</v>
      </c>
      <c r="E2376" s="15" t="s">
        <v>397</v>
      </c>
      <c r="F2376" s="15">
        <v>275560</v>
      </c>
      <c r="G2376" s="15" t="s">
        <v>331</v>
      </c>
      <c r="H2376" s="15">
        <v>30334.67</v>
      </c>
      <c r="I2376" s="30">
        <v>3598.56</v>
      </c>
      <c r="J2376" s="30">
        <v>399.84</v>
      </c>
      <c r="K2376" s="15">
        <v>1.32</v>
      </c>
      <c r="L2376" s="15">
        <v>20</v>
      </c>
      <c r="M2376" s="15" t="str">
        <f t="shared" si="72"/>
        <v>organizacion sahuayo sa de c.v</v>
      </c>
      <c r="N2376" s="15" t="str">
        <f t="shared" si="73"/>
        <v>34105ORGANIZACION SAHUAYO SA DE C.V</v>
      </c>
    </row>
    <row r="2377" spans="1:14" x14ac:dyDescent="0.2">
      <c r="A2377" s="15">
        <v>30</v>
      </c>
      <c r="B2377" s="15" t="s">
        <v>329</v>
      </c>
      <c r="C2377" s="15">
        <v>5008</v>
      </c>
      <c r="D2377" s="15">
        <v>34125</v>
      </c>
      <c r="E2377" s="15" t="s">
        <v>398</v>
      </c>
      <c r="F2377" s="15">
        <v>274560</v>
      </c>
      <c r="G2377" s="15" t="s">
        <v>331</v>
      </c>
      <c r="H2377" s="15">
        <v>87553.89</v>
      </c>
      <c r="I2377" s="30">
        <v>3598.56</v>
      </c>
      <c r="J2377" s="30">
        <v>399.84</v>
      </c>
      <c r="K2377" s="15">
        <v>0.46</v>
      </c>
      <c r="L2377" s="15">
        <v>20</v>
      </c>
      <c r="M2377" s="15" t="str">
        <f t="shared" si="72"/>
        <v>organizacion sahuayo sa de cv</v>
      </c>
      <c r="N2377" s="15" t="str">
        <f t="shared" si="73"/>
        <v>34125ORGANIZACION SAHUAYO SA DE CV</v>
      </c>
    </row>
    <row r="2378" spans="1:14" x14ac:dyDescent="0.2">
      <c r="A2378" s="15">
        <v>30</v>
      </c>
      <c r="B2378" s="15" t="s">
        <v>329</v>
      </c>
      <c r="C2378" s="15">
        <v>5008</v>
      </c>
      <c r="D2378" s="15">
        <v>34145</v>
      </c>
      <c r="E2378" s="15" t="s">
        <v>398</v>
      </c>
      <c r="F2378" s="15">
        <v>274823</v>
      </c>
      <c r="G2378" s="15" t="s">
        <v>331</v>
      </c>
      <c r="H2378" s="15">
        <v>32558.959999999999</v>
      </c>
      <c r="I2378" s="30">
        <v>3598.56</v>
      </c>
      <c r="J2378" s="30">
        <v>1105.44</v>
      </c>
      <c r="K2378" s="15">
        <v>3.4</v>
      </c>
      <c r="L2378" s="15">
        <v>20</v>
      </c>
      <c r="M2378" s="15" t="str">
        <f t="shared" ref="M2378:M2441" si="74">LOWER(E2378)</f>
        <v>organizacion sahuayo sa de cv</v>
      </c>
      <c r="N2378" s="15" t="str">
        <f t="shared" ref="N2378:N2441" si="75">_xlfn.CONCAT(D2378, E2378)</f>
        <v>34145ORGANIZACION SAHUAYO SA DE CV</v>
      </c>
    </row>
    <row r="2379" spans="1:14" x14ac:dyDescent="0.2">
      <c r="A2379" s="15">
        <v>30</v>
      </c>
      <c r="B2379" s="15" t="s">
        <v>329</v>
      </c>
      <c r="C2379" s="15">
        <v>5008</v>
      </c>
      <c r="D2379" s="15">
        <v>34145</v>
      </c>
      <c r="E2379" s="15" t="s">
        <v>398</v>
      </c>
      <c r="F2379" s="15">
        <v>275358</v>
      </c>
      <c r="G2379" s="15" t="s">
        <v>332</v>
      </c>
      <c r="H2379" s="15">
        <v>4138.34</v>
      </c>
      <c r="I2379" s="30">
        <v>3598.56</v>
      </c>
      <c r="J2379" s="30">
        <v>1105.44</v>
      </c>
      <c r="K2379" s="15">
        <v>26.71</v>
      </c>
      <c r="L2379" s="15">
        <v>20</v>
      </c>
      <c r="M2379" s="15" t="str">
        <f t="shared" si="74"/>
        <v>organizacion sahuayo sa de cv</v>
      </c>
      <c r="N2379" s="15" t="str">
        <f t="shared" si="75"/>
        <v>34145ORGANIZACION SAHUAYO SA DE CV</v>
      </c>
    </row>
    <row r="2380" spans="1:14" x14ac:dyDescent="0.2">
      <c r="A2380" s="15">
        <v>30</v>
      </c>
      <c r="B2380" s="15" t="s">
        <v>329</v>
      </c>
      <c r="C2380" s="15">
        <v>5008</v>
      </c>
      <c r="D2380" s="15">
        <v>35010</v>
      </c>
      <c r="E2380" s="15" t="s">
        <v>399</v>
      </c>
      <c r="F2380" s="15">
        <v>274653</v>
      </c>
      <c r="G2380" s="15" t="s">
        <v>331</v>
      </c>
      <c r="H2380" s="15">
        <v>50794.19</v>
      </c>
      <c r="I2380" s="30">
        <v>3598.56</v>
      </c>
      <c r="J2380" s="30">
        <v>399.84</v>
      </c>
      <c r="K2380" s="15">
        <v>0.79</v>
      </c>
      <c r="L2380" s="15">
        <v>20</v>
      </c>
      <c r="M2380" s="15" t="str">
        <f t="shared" si="74"/>
        <v>distribuidora abarrotera san</v>
      </c>
      <c r="N2380" s="15" t="str">
        <f t="shared" si="75"/>
        <v>35010DISTRIBUIDORA ABARROTERA SAN</v>
      </c>
    </row>
    <row r="2381" spans="1:14" x14ac:dyDescent="0.2">
      <c r="A2381" s="15">
        <v>30</v>
      </c>
      <c r="B2381" s="15" t="s">
        <v>329</v>
      </c>
      <c r="C2381" s="15">
        <v>5008</v>
      </c>
      <c r="D2381" s="15">
        <v>35100</v>
      </c>
      <c r="E2381" s="15" t="s">
        <v>400</v>
      </c>
      <c r="F2381" s="15">
        <v>274367</v>
      </c>
      <c r="G2381" s="15" t="s">
        <v>332</v>
      </c>
      <c r="H2381" s="15">
        <v>95976.03</v>
      </c>
      <c r="I2381" s="30">
        <v>3598.56</v>
      </c>
      <c r="J2381" s="30">
        <v>399.84</v>
      </c>
      <c r="K2381" s="15">
        <v>0.42</v>
      </c>
      <c r="L2381" s="15">
        <v>20</v>
      </c>
      <c r="M2381" s="15" t="str">
        <f t="shared" si="74"/>
        <v>perfumeria moderna s.a. de</v>
      </c>
      <c r="N2381" s="15" t="str">
        <f t="shared" si="75"/>
        <v>35100PERFUMERIA MODERNA S.A. DE</v>
      </c>
    </row>
    <row r="2382" spans="1:14" x14ac:dyDescent="0.2">
      <c r="A2382" s="15">
        <v>30</v>
      </c>
      <c r="B2382" s="15" t="s">
        <v>329</v>
      </c>
      <c r="C2382" s="15">
        <v>5008</v>
      </c>
      <c r="D2382" s="15">
        <v>36600</v>
      </c>
      <c r="E2382" s="15" t="s">
        <v>407</v>
      </c>
      <c r="F2382" s="15">
        <v>274707</v>
      </c>
      <c r="G2382" s="15" t="s">
        <v>332</v>
      </c>
      <c r="H2382" s="15">
        <v>35191.760000000002</v>
      </c>
      <c r="I2382" s="30">
        <v>3598.56</v>
      </c>
      <c r="J2382" s="30">
        <v>399.84</v>
      </c>
      <c r="K2382" s="15">
        <v>1.1399999999999999</v>
      </c>
      <c r="L2382" s="15">
        <v>20</v>
      </c>
      <c r="M2382" s="15" t="str">
        <f t="shared" si="74"/>
        <v>tiendas garces s.a. de c.v.</v>
      </c>
      <c r="N2382" s="15" t="str">
        <f t="shared" si="75"/>
        <v>36600TIENDAS GARCES S.A. DE C.V.</v>
      </c>
    </row>
    <row r="2383" spans="1:14" x14ac:dyDescent="0.2">
      <c r="A2383" s="15">
        <v>30</v>
      </c>
      <c r="B2383" s="15" t="s">
        <v>329</v>
      </c>
      <c r="C2383" s="15">
        <v>5008</v>
      </c>
      <c r="D2383" s="15">
        <v>501000</v>
      </c>
      <c r="E2383" s="15" t="s">
        <v>472</v>
      </c>
      <c r="F2383" s="15">
        <v>276800</v>
      </c>
      <c r="G2383" s="15" t="s">
        <v>105</v>
      </c>
      <c r="H2383" s="15">
        <v>4375.29</v>
      </c>
      <c r="I2383" s="30">
        <v>3804.6</v>
      </c>
      <c r="J2383" s="30">
        <v>671.4</v>
      </c>
      <c r="K2383" s="15">
        <v>15.35</v>
      </c>
      <c r="L2383" s="15">
        <v>10</v>
      </c>
      <c r="M2383" s="15" t="str">
        <f t="shared" si="74"/>
        <v>centros comerciales soriana</v>
      </c>
      <c r="N2383" s="15" t="str">
        <f t="shared" si="75"/>
        <v>501000CENTROS COMERCIALES SORIANA</v>
      </c>
    </row>
    <row r="2384" spans="1:14" x14ac:dyDescent="0.2">
      <c r="A2384" s="15">
        <v>30</v>
      </c>
      <c r="B2384" s="15" t="s">
        <v>329</v>
      </c>
      <c r="C2384" s="15">
        <v>5008</v>
      </c>
      <c r="D2384" s="15">
        <v>501000</v>
      </c>
      <c r="E2384" s="15" t="s">
        <v>472</v>
      </c>
      <c r="F2384" s="15">
        <v>276884</v>
      </c>
      <c r="G2384" s="15" t="s">
        <v>105</v>
      </c>
      <c r="H2384" s="15">
        <v>4375.29</v>
      </c>
      <c r="I2384" s="30">
        <v>3804.6</v>
      </c>
      <c r="J2384" s="30">
        <v>671.4</v>
      </c>
      <c r="K2384" s="15">
        <v>15.35</v>
      </c>
      <c r="L2384" s="15">
        <v>10</v>
      </c>
      <c r="M2384" s="15" t="str">
        <f t="shared" si="74"/>
        <v>centros comerciales soriana</v>
      </c>
      <c r="N2384" s="15" t="str">
        <f t="shared" si="75"/>
        <v>501000CENTROS COMERCIALES SORIANA</v>
      </c>
    </row>
    <row r="2385" spans="1:14" x14ac:dyDescent="0.2">
      <c r="A2385" s="15">
        <v>30</v>
      </c>
      <c r="B2385" s="15" t="s">
        <v>329</v>
      </c>
      <c r="C2385" s="15">
        <v>5008</v>
      </c>
      <c r="D2385" s="15">
        <v>501000</v>
      </c>
      <c r="E2385" s="15" t="s">
        <v>472</v>
      </c>
      <c r="F2385" s="15">
        <v>276891</v>
      </c>
      <c r="G2385" s="15" t="s">
        <v>105</v>
      </c>
      <c r="H2385" s="15">
        <v>4375.29</v>
      </c>
      <c r="I2385" s="30">
        <v>3804.6</v>
      </c>
      <c r="J2385" s="30">
        <v>671.4</v>
      </c>
      <c r="K2385" s="15">
        <v>15.35</v>
      </c>
      <c r="L2385" s="15">
        <v>10</v>
      </c>
      <c r="M2385" s="15" t="str">
        <f t="shared" si="74"/>
        <v>centros comerciales soriana</v>
      </c>
      <c r="N2385" s="15" t="str">
        <f t="shared" si="75"/>
        <v>501000CENTROS COMERCIALES SORIANA</v>
      </c>
    </row>
    <row r="2386" spans="1:14" x14ac:dyDescent="0.2">
      <c r="A2386" s="15">
        <v>30</v>
      </c>
      <c r="B2386" s="15" t="s">
        <v>329</v>
      </c>
      <c r="C2386" s="15">
        <v>5008</v>
      </c>
      <c r="D2386" s="15">
        <v>501000</v>
      </c>
      <c r="E2386" s="15" t="s">
        <v>472</v>
      </c>
      <c r="F2386" s="15">
        <v>276892</v>
      </c>
      <c r="G2386" s="15" t="s">
        <v>105</v>
      </c>
      <c r="H2386" s="15">
        <v>4375.29</v>
      </c>
      <c r="I2386" s="30">
        <v>3804.6</v>
      </c>
      <c r="J2386" s="30">
        <v>671.4</v>
      </c>
      <c r="K2386" s="15">
        <v>15.35</v>
      </c>
      <c r="L2386" s="15">
        <v>10</v>
      </c>
      <c r="M2386" s="15" t="str">
        <f t="shared" si="74"/>
        <v>centros comerciales soriana</v>
      </c>
      <c r="N2386" s="15" t="str">
        <f t="shared" si="75"/>
        <v>501000CENTROS COMERCIALES SORIANA</v>
      </c>
    </row>
    <row r="2387" spans="1:14" x14ac:dyDescent="0.2">
      <c r="A2387" s="15">
        <v>30</v>
      </c>
      <c r="B2387" s="15" t="s">
        <v>329</v>
      </c>
      <c r="C2387" s="15">
        <v>5008</v>
      </c>
      <c r="D2387" s="15">
        <v>501000</v>
      </c>
      <c r="E2387" s="15" t="s">
        <v>472</v>
      </c>
      <c r="F2387" s="15">
        <v>276893</v>
      </c>
      <c r="G2387" s="15" t="s">
        <v>105</v>
      </c>
      <c r="H2387" s="15">
        <v>4375.29</v>
      </c>
      <c r="I2387" s="30">
        <v>3804.6</v>
      </c>
      <c r="J2387" s="30">
        <v>671.4</v>
      </c>
      <c r="K2387" s="15">
        <v>15.35</v>
      </c>
      <c r="L2387" s="15">
        <v>10</v>
      </c>
      <c r="M2387" s="15" t="str">
        <f t="shared" si="74"/>
        <v>centros comerciales soriana</v>
      </c>
      <c r="N2387" s="15" t="str">
        <f t="shared" si="75"/>
        <v>501000CENTROS COMERCIALES SORIANA</v>
      </c>
    </row>
    <row r="2388" spans="1:14" x14ac:dyDescent="0.2">
      <c r="A2388" s="15">
        <v>30</v>
      </c>
      <c r="B2388" s="15" t="s">
        <v>329</v>
      </c>
      <c r="C2388" s="15">
        <v>5008</v>
      </c>
      <c r="D2388" s="15">
        <v>501000</v>
      </c>
      <c r="E2388" s="15" t="s">
        <v>472</v>
      </c>
      <c r="F2388" s="15">
        <v>276928</v>
      </c>
      <c r="G2388" s="15" t="s">
        <v>105</v>
      </c>
      <c r="H2388" s="15">
        <v>4375.29</v>
      </c>
      <c r="I2388" s="30">
        <v>3804.6</v>
      </c>
      <c r="J2388" s="30">
        <v>671.4</v>
      </c>
      <c r="K2388" s="15">
        <v>15.35</v>
      </c>
      <c r="L2388" s="15">
        <v>10</v>
      </c>
      <c r="M2388" s="15" t="str">
        <f t="shared" si="74"/>
        <v>centros comerciales soriana</v>
      </c>
      <c r="N2388" s="15" t="str">
        <f t="shared" si="75"/>
        <v>501000CENTROS COMERCIALES SORIANA</v>
      </c>
    </row>
    <row r="2389" spans="1:14" x14ac:dyDescent="0.2">
      <c r="A2389" s="15">
        <v>30</v>
      </c>
      <c r="B2389" s="15" t="s">
        <v>329</v>
      </c>
      <c r="C2389" s="15">
        <v>5008</v>
      </c>
      <c r="D2389" s="15">
        <v>501000</v>
      </c>
      <c r="E2389" s="115" t="s">
        <v>472</v>
      </c>
      <c r="F2389" s="15">
        <v>276932</v>
      </c>
      <c r="G2389" s="15" t="s">
        <v>105</v>
      </c>
      <c r="H2389" s="15">
        <v>4375.29</v>
      </c>
      <c r="I2389" s="30">
        <v>3804.6</v>
      </c>
      <c r="J2389" s="30">
        <v>671.4</v>
      </c>
      <c r="K2389" s="15">
        <v>15.35</v>
      </c>
      <c r="L2389" s="15">
        <v>10</v>
      </c>
      <c r="M2389" s="15" t="str">
        <f t="shared" si="74"/>
        <v>centros comerciales soriana</v>
      </c>
      <c r="N2389" s="15" t="str">
        <f t="shared" si="75"/>
        <v>501000CENTROS COMERCIALES SORIANA</v>
      </c>
    </row>
    <row r="2390" spans="1:14" x14ac:dyDescent="0.2">
      <c r="A2390" s="15">
        <v>30</v>
      </c>
      <c r="B2390" s="15" t="s">
        <v>329</v>
      </c>
      <c r="C2390" s="15">
        <v>5008</v>
      </c>
      <c r="D2390" s="15">
        <v>501000</v>
      </c>
      <c r="E2390" s="15" t="s">
        <v>472</v>
      </c>
      <c r="F2390" s="15">
        <v>276959</v>
      </c>
      <c r="G2390" s="15" t="s">
        <v>105</v>
      </c>
      <c r="H2390" s="15">
        <v>4375.29</v>
      </c>
      <c r="I2390" s="30">
        <v>3804.6</v>
      </c>
      <c r="J2390" s="30">
        <v>671.4</v>
      </c>
      <c r="K2390" s="15">
        <v>15.35</v>
      </c>
      <c r="L2390" s="15">
        <v>10</v>
      </c>
      <c r="M2390" s="15" t="str">
        <f t="shared" si="74"/>
        <v>centros comerciales soriana</v>
      </c>
      <c r="N2390" s="15" t="str">
        <f t="shared" si="75"/>
        <v>501000CENTROS COMERCIALES SORIANA</v>
      </c>
    </row>
    <row r="2391" spans="1:14" x14ac:dyDescent="0.2">
      <c r="A2391" s="15">
        <v>30</v>
      </c>
      <c r="B2391" s="15" t="s">
        <v>329</v>
      </c>
      <c r="C2391" s="15">
        <v>5008</v>
      </c>
      <c r="D2391" s="15">
        <v>501000</v>
      </c>
      <c r="E2391" s="15" t="s">
        <v>472</v>
      </c>
      <c r="F2391" s="15">
        <v>277957</v>
      </c>
      <c r="G2391" s="15" t="s">
        <v>105</v>
      </c>
      <c r="H2391" s="15">
        <v>14088.42</v>
      </c>
      <c r="I2391" s="30">
        <v>3804.6</v>
      </c>
      <c r="J2391" s="30">
        <v>671.4</v>
      </c>
      <c r="K2391" s="15">
        <v>4.7699999999999996</v>
      </c>
      <c r="L2391" s="15">
        <v>10</v>
      </c>
      <c r="M2391" s="15" t="str">
        <f t="shared" si="74"/>
        <v>centros comerciales soriana</v>
      </c>
      <c r="N2391" s="15" t="str">
        <f t="shared" si="75"/>
        <v>501000CENTROS COMERCIALES SORIANA</v>
      </c>
    </row>
    <row r="2392" spans="1:14" x14ac:dyDescent="0.2">
      <c r="A2392" s="15">
        <v>30</v>
      </c>
      <c r="B2392" s="15" t="s">
        <v>329</v>
      </c>
      <c r="C2392" s="15">
        <v>5008</v>
      </c>
      <c r="D2392" s="15">
        <v>388000</v>
      </c>
      <c r="E2392" s="15" t="s">
        <v>409</v>
      </c>
      <c r="F2392" s="15">
        <v>273767</v>
      </c>
      <c r="G2392" s="15" t="s">
        <v>331</v>
      </c>
      <c r="H2392" s="15">
        <v>15965.46</v>
      </c>
      <c r="I2392" s="30">
        <v>3870.45</v>
      </c>
      <c r="J2392" s="30">
        <v>683.02</v>
      </c>
      <c r="K2392" s="15">
        <v>4.28</v>
      </c>
      <c r="L2392" s="15">
        <v>22</v>
      </c>
      <c r="M2392" s="15" t="str">
        <f t="shared" si="74"/>
        <v>grandes superficies de mexico</v>
      </c>
      <c r="N2392" s="15" t="str">
        <f t="shared" si="75"/>
        <v>388000GRANDES SUPERFICIES DE MEXICO</v>
      </c>
    </row>
    <row r="2393" spans="1:14" x14ac:dyDescent="0.2">
      <c r="A2393" s="15">
        <v>30</v>
      </c>
      <c r="B2393" s="15" t="s">
        <v>329</v>
      </c>
      <c r="C2393" s="15">
        <v>5008</v>
      </c>
      <c r="D2393" s="15">
        <v>388000</v>
      </c>
      <c r="E2393" s="15" t="s">
        <v>409</v>
      </c>
      <c r="F2393" s="15">
        <v>273816</v>
      </c>
      <c r="G2393" s="15" t="s">
        <v>331</v>
      </c>
      <c r="H2393" s="15">
        <v>15965.46</v>
      </c>
      <c r="I2393" s="30">
        <v>3870.45</v>
      </c>
      <c r="J2393" s="30">
        <v>683.02</v>
      </c>
      <c r="K2393" s="15">
        <v>4.28</v>
      </c>
      <c r="L2393" s="15">
        <v>22</v>
      </c>
      <c r="M2393" s="15" t="str">
        <f t="shared" si="74"/>
        <v>grandes superficies de mexico</v>
      </c>
      <c r="N2393" s="15" t="str">
        <f t="shared" si="75"/>
        <v>388000GRANDES SUPERFICIES DE MEXICO</v>
      </c>
    </row>
    <row r="2394" spans="1:14" x14ac:dyDescent="0.2">
      <c r="A2394" s="15">
        <v>30</v>
      </c>
      <c r="B2394" s="15" t="s">
        <v>329</v>
      </c>
      <c r="C2394" s="15">
        <v>5008</v>
      </c>
      <c r="D2394" s="15">
        <v>388000</v>
      </c>
      <c r="E2394" s="15" t="s">
        <v>409</v>
      </c>
      <c r="F2394" s="15">
        <v>273936</v>
      </c>
      <c r="G2394" s="15" t="s">
        <v>331</v>
      </c>
      <c r="H2394" s="15">
        <v>15965.46</v>
      </c>
      <c r="I2394" s="30">
        <v>3870.45</v>
      </c>
      <c r="J2394" s="30">
        <v>683.02</v>
      </c>
      <c r="K2394" s="15">
        <v>4.28</v>
      </c>
      <c r="L2394" s="15">
        <v>22</v>
      </c>
      <c r="M2394" s="15" t="str">
        <f t="shared" si="74"/>
        <v>grandes superficies de mexico</v>
      </c>
      <c r="N2394" s="15" t="str">
        <f t="shared" si="75"/>
        <v>388000GRANDES SUPERFICIES DE MEXICO</v>
      </c>
    </row>
    <row r="2395" spans="1:14" x14ac:dyDescent="0.2">
      <c r="A2395" s="15">
        <v>30</v>
      </c>
      <c r="B2395" s="15" t="s">
        <v>329</v>
      </c>
      <c r="C2395" s="15">
        <v>5008</v>
      </c>
      <c r="D2395" s="15">
        <v>393000</v>
      </c>
      <c r="E2395" s="15" t="s">
        <v>414</v>
      </c>
      <c r="F2395" s="15">
        <v>276309</v>
      </c>
      <c r="G2395" s="15" t="s">
        <v>333</v>
      </c>
      <c r="H2395" s="15">
        <v>12037.34</v>
      </c>
      <c r="I2395" s="30">
        <v>3888.34</v>
      </c>
      <c r="J2395" s="30">
        <v>686.18</v>
      </c>
      <c r="K2395" s="15">
        <v>5.7</v>
      </c>
      <c r="L2395" s="15">
        <v>15</v>
      </c>
      <c r="M2395" s="15" t="str">
        <f t="shared" si="74"/>
        <v>comercial mexicana s.a.de c.v.</v>
      </c>
      <c r="N2395" s="15" t="str">
        <f t="shared" si="75"/>
        <v>393000COMERCIAL MEXICANA S.A.DE C.V.</v>
      </c>
    </row>
    <row r="2396" spans="1:14" x14ac:dyDescent="0.2">
      <c r="A2396" s="15">
        <v>30</v>
      </c>
      <c r="B2396" s="15" t="s">
        <v>329</v>
      </c>
      <c r="C2396" s="15">
        <v>5008</v>
      </c>
      <c r="D2396" s="15">
        <v>9156</v>
      </c>
      <c r="E2396" s="15" t="s">
        <v>352</v>
      </c>
      <c r="F2396" s="15">
        <v>276742</v>
      </c>
      <c r="G2396" s="15" t="s">
        <v>331</v>
      </c>
      <c r="H2396" s="15">
        <v>67560.460000000006</v>
      </c>
      <c r="I2396" s="30">
        <v>3892.32</v>
      </c>
      <c r="J2396" s="30">
        <v>432.48</v>
      </c>
      <c r="K2396" s="15">
        <v>0.64</v>
      </c>
      <c r="L2396" s="15">
        <v>20</v>
      </c>
      <c r="M2396" s="15" t="str">
        <f t="shared" si="74"/>
        <v>super z s.a. de c.v.</v>
      </c>
      <c r="N2396" s="15" t="str">
        <f t="shared" si="75"/>
        <v>9156SUPER Z S.A. DE C.V.</v>
      </c>
    </row>
    <row r="2397" spans="1:14" x14ac:dyDescent="0.2">
      <c r="A2397" s="15">
        <v>30</v>
      </c>
      <c r="B2397" s="15" t="s">
        <v>329</v>
      </c>
      <c r="C2397" s="15">
        <v>5008</v>
      </c>
      <c r="D2397" s="15">
        <v>19052</v>
      </c>
      <c r="E2397" s="15" t="s">
        <v>367</v>
      </c>
      <c r="F2397" s="15">
        <v>275567</v>
      </c>
      <c r="G2397" s="15" t="s">
        <v>331</v>
      </c>
      <c r="H2397" s="15">
        <v>18716.39</v>
      </c>
      <c r="I2397" s="30">
        <v>3892.32</v>
      </c>
      <c r="J2397" s="30">
        <v>432.48</v>
      </c>
      <c r="K2397" s="15">
        <v>2.31</v>
      </c>
      <c r="L2397" s="15">
        <v>20</v>
      </c>
      <c r="M2397" s="15" t="str">
        <f t="shared" si="74"/>
        <v>comercial trevi&amp;o s.a.de c.v.</v>
      </c>
      <c r="N2397" s="15" t="str">
        <f t="shared" si="75"/>
        <v>19052COMERCIAL TREVI&amp;O S.A.DE C.V.</v>
      </c>
    </row>
    <row r="2398" spans="1:14" x14ac:dyDescent="0.2">
      <c r="A2398" s="15">
        <v>30</v>
      </c>
      <c r="B2398" s="15" t="s">
        <v>329</v>
      </c>
      <c r="C2398" s="15">
        <v>5008</v>
      </c>
      <c r="D2398" s="15">
        <v>34101</v>
      </c>
      <c r="E2398" s="15" t="s">
        <v>397</v>
      </c>
      <c r="F2398" s="15">
        <v>277879</v>
      </c>
      <c r="G2398" s="15" t="s">
        <v>331</v>
      </c>
      <c r="H2398" s="15">
        <v>21675.87</v>
      </c>
      <c r="I2398" s="30">
        <v>3892.32</v>
      </c>
      <c r="J2398" s="30">
        <v>432.48</v>
      </c>
      <c r="K2398" s="15">
        <v>2</v>
      </c>
      <c r="L2398" s="15">
        <v>20</v>
      </c>
      <c r="M2398" s="15" t="str">
        <f t="shared" si="74"/>
        <v>organizacion sahuayo sa de c.v</v>
      </c>
      <c r="N2398" s="15" t="str">
        <f t="shared" si="75"/>
        <v>34101ORGANIZACION SAHUAYO SA DE C.V</v>
      </c>
    </row>
    <row r="2399" spans="1:14" x14ac:dyDescent="0.2">
      <c r="A2399" s="15">
        <v>30</v>
      </c>
      <c r="B2399" s="15" t="s">
        <v>329</v>
      </c>
      <c r="C2399" s="15">
        <v>5008</v>
      </c>
      <c r="D2399" s="15">
        <v>34103</v>
      </c>
      <c r="E2399" s="15" t="s">
        <v>397</v>
      </c>
      <c r="F2399" s="15">
        <v>276038</v>
      </c>
      <c r="G2399" s="15" t="s">
        <v>332</v>
      </c>
      <c r="H2399" s="15">
        <v>22050.05</v>
      </c>
      <c r="I2399" s="30">
        <v>3892.32</v>
      </c>
      <c r="J2399" s="30">
        <v>432.48</v>
      </c>
      <c r="K2399" s="15">
        <v>1.96</v>
      </c>
      <c r="L2399" s="15">
        <v>20</v>
      </c>
      <c r="M2399" s="15" t="str">
        <f t="shared" si="74"/>
        <v>organizacion sahuayo sa de c.v</v>
      </c>
      <c r="N2399" s="15" t="str">
        <f t="shared" si="75"/>
        <v>34103ORGANIZACION SAHUAYO SA DE C.V</v>
      </c>
    </row>
    <row r="2400" spans="1:14" x14ac:dyDescent="0.2">
      <c r="A2400" s="15">
        <v>30</v>
      </c>
      <c r="B2400" s="15" t="s">
        <v>329</v>
      </c>
      <c r="C2400" s="15">
        <v>5008</v>
      </c>
      <c r="D2400" s="15">
        <v>34123</v>
      </c>
      <c r="E2400" s="15" t="s">
        <v>398</v>
      </c>
      <c r="F2400" s="15">
        <v>276487</v>
      </c>
      <c r="G2400" s="15" t="s">
        <v>331</v>
      </c>
      <c r="H2400" s="15">
        <v>17919.919999999998</v>
      </c>
      <c r="I2400" s="30">
        <v>3892.32</v>
      </c>
      <c r="J2400" s="30">
        <v>432.48</v>
      </c>
      <c r="K2400" s="15">
        <v>2.41</v>
      </c>
      <c r="L2400" s="15">
        <v>20</v>
      </c>
      <c r="M2400" s="15" t="str">
        <f t="shared" si="74"/>
        <v>organizacion sahuayo sa de cv</v>
      </c>
      <c r="N2400" s="15" t="str">
        <f t="shared" si="75"/>
        <v>34123ORGANIZACION SAHUAYO SA DE CV</v>
      </c>
    </row>
    <row r="2401" spans="1:14" x14ac:dyDescent="0.2">
      <c r="A2401" s="15">
        <v>30</v>
      </c>
      <c r="B2401" s="15" t="s">
        <v>329</v>
      </c>
      <c r="C2401" s="15">
        <v>5008</v>
      </c>
      <c r="D2401" s="15">
        <v>34141</v>
      </c>
      <c r="E2401" s="15" t="s">
        <v>398</v>
      </c>
      <c r="F2401" s="15">
        <v>275813</v>
      </c>
      <c r="G2401" s="15" t="s">
        <v>331</v>
      </c>
      <c r="H2401" s="15">
        <v>98937.36</v>
      </c>
      <c r="I2401" s="30">
        <v>3892.32</v>
      </c>
      <c r="J2401" s="30">
        <v>432.48</v>
      </c>
      <c r="K2401" s="15">
        <v>0.44</v>
      </c>
      <c r="L2401" s="15">
        <v>20</v>
      </c>
      <c r="M2401" s="15" t="str">
        <f t="shared" si="74"/>
        <v>organizacion sahuayo sa de cv</v>
      </c>
      <c r="N2401" s="15" t="str">
        <f t="shared" si="75"/>
        <v>34141ORGANIZACION SAHUAYO SA DE CV</v>
      </c>
    </row>
    <row r="2402" spans="1:14" x14ac:dyDescent="0.2">
      <c r="A2402" s="15">
        <v>30</v>
      </c>
      <c r="B2402" s="15" t="s">
        <v>329</v>
      </c>
      <c r="C2402" s="15">
        <v>5008</v>
      </c>
      <c r="D2402" s="15">
        <v>34141</v>
      </c>
      <c r="E2402" s="15" t="s">
        <v>398</v>
      </c>
      <c r="F2402" s="15">
        <v>275813</v>
      </c>
      <c r="G2402" s="15" t="s">
        <v>332</v>
      </c>
      <c r="H2402" s="15">
        <v>98937.36</v>
      </c>
      <c r="I2402" s="30">
        <v>3892.32</v>
      </c>
      <c r="J2402" s="30">
        <v>432.48</v>
      </c>
      <c r="K2402" s="15">
        <v>0.44</v>
      </c>
      <c r="L2402" s="15">
        <v>20</v>
      </c>
      <c r="M2402" s="15" t="str">
        <f t="shared" si="74"/>
        <v>organizacion sahuayo sa de cv</v>
      </c>
      <c r="N2402" s="15" t="str">
        <f t="shared" si="75"/>
        <v>34141ORGANIZACION SAHUAYO SA DE CV</v>
      </c>
    </row>
    <row r="2403" spans="1:14" x14ac:dyDescent="0.2">
      <c r="A2403" s="15">
        <v>30</v>
      </c>
      <c r="B2403" s="15" t="s">
        <v>329</v>
      </c>
      <c r="C2403" s="15">
        <v>5008</v>
      </c>
      <c r="D2403" s="15">
        <v>35100</v>
      </c>
      <c r="E2403" s="15" t="s">
        <v>400</v>
      </c>
      <c r="F2403" s="15">
        <v>277297</v>
      </c>
      <c r="G2403" s="15" t="s">
        <v>331</v>
      </c>
      <c r="H2403" s="15">
        <v>30310.400000000001</v>
      </c>
      <c r="I2403" s="30">
        <v>3892.32</v>
      </c>
      <c r="J2403" s="30">
        <v>432.48</v>
      </c>
      <c r="K2403" s="15">
        <v>1.43</v>
      </c>
      <c r="L2403" s="15">
        <v>20</v>
      </c>
      <c r="M2403" s="15" t="str">
        <f t="shared" si="74"/>
        <v>perfumeria moderna s.a. de</v>
      </c>
      <c r="N2403" s="15" t="str">
        <f t="shared" si="75"/>
        <v>35100PERFUMERIA MODERNA S.A. DE</v>
      </c>
    </row>
    <row r="2404" spans="1:14" x14ac:dyDescent="0.2">
      <c r="A2404" s="15">
        <v>30</v>
      </c>
      <c r="B2404" s="15" t="s">
        <v>329</v>
      </c>
      <c r="C2404" s="15">
        <v>5008</v>
      </c>
      <c r="D2404" s="15">
        <v>35251</v>
      </c>
      <c r="E2404" s="15" t="s">
        <v>403</v>
      </c>
      <c r="F2404" s="15">
        <v>275927</v>
      </c>
      <c r="G2404" s="15" t="s">
        <v>332</v>
      </c>
      <c r="H2404" s="15">
        <v>86227.23</v>
      </c>
      <c r="I2404" s="30">
        <v>3892.32</v>
      </c>
      <c r="J2404" s="30">
        <v>432.48</v>
      </c>
      <c r="K2404" s="15">
        <v>0.5</v>
      </c>
      <c r="L2404" s="15">
        <v>20</v>
      </c>
      <c r="M2404" s="15" t="str">
        <f t="shared" si="74"/>
        <v>desarrollo comercial</v>
      </c>
      <c r="N2404" s="15" t="str">
        <f t="shared" si="75"/>
        <v>35251DESARROLLO COMERCIAL</v>
      </c>
    </row>
    <row r="2405" spans="1:14" x14ac:dyDescent="0.2">
      <c r="A2405" s="15">
        <v>30</v>
      </c>
      <c r="B2405" s="15" t="s">
        <v>329</v>
      </c>
      <c r="C2405" s="15">
        <v>5008</v>
      </c>
      <c r="D2405" s="15">
        <v>35252</v>
      </c>
      <c r="E2405" s="15" t="s">
        <v>403</v>
      </c>
      <c r="F2405" s="15">
        <v>276670</v>
      </c>
      <c r="G2405" s="15" t="s">
        <v>331</v>
      </c>
      <c r="H2405" s="15">
        <v>22387.88</v>
      </c>
      <c r="I2405" s="30">
        <v>3892.32</v>
      </c>
      <c r="J2405" s="30">
        <v>432.48</v>
      </c>
      <c r="K2405" s="15">
        <v>1.93</v>
      </c>
      <c r="L2405" s="15">
        <v>20</v>
      </c>
      <c r="M2405" s="15" t="str">
        <f t="shared" si="74"/>
        <v>desarrollo comercial</v>
      </c>
      <c r="N2405" s="15" t="str">
        <f t="shared" si="75"/>
        <v>35252DESARROLLO COMERCIAL</v>
      </c>
    </row>
    <row r="2406" spans="1:14" x14ac:dyDescent="0.2">
      <c r="A2406" s="15">
        <v>30</v>
      </c>
      <c r="B2406" s="15" t="s">
        <v>329</v>
      </c>
      <c r="C2406" s="15">
        <v>5008</v>
      </c>
      <c r="D2406" s="15">
        <v>35252</v>
      </c>
      <c r="E2406" s="15" t="s">
        <v>403</v>
      </c>
      <c r="F2406" s="15">
        <v>276670</v>
      </c>
      <c r="G2406" s="15" t="s">
        <v>332</v>
      </c>
      <c r="H2406" s="15">
        <v>22387.88</v>
      </c>
      <c r="I2406" s="30">
        <v>3892.32</v>
      </c>
      <c r="J2406" s="30">
        <v>432.48</v>
      </c>
      <c r="K2406" s="15">
        <v>1.93</v>
      </c>
      <c r="L2406" s="15">
        <v>20</v>
      </c>
      <c r="M2406" s="15" t="str">
        <f t="shared" si="74"/>
        <v>desarrollo comercial</v>
      </c>
      <c r="N2406" s="15" t="str">
        <f t="shared" si="75"/>
        <v>35252DESARROLLO COMERCIAL</v>
      </c>
    </row>
    <row r="2407" spans="1:14" x14ac:dyDescent="0.2">
      <c r="A2407" s="15">
        <v>30</v>
      </c>
      <c r="B2407" s="15" t="s">
        <v>329</v>
      </c>
      <c r="C2407" s="15">
        <v>5008</v>
      </c>
      <c r="D2407" s="15">
        <v>36422</v>
      </c>
      <c r="E2407" s="15" t="s">
        <v>405</v>
      </c>
      <c r="F2407" s="15">
        <v>277300</v>
      </c>
      <c r="G2407" s="15" t="s">
        <v>332</v>
      </c>
      <c r="H2407" s="15">
        <v>15782.72</v>
      </c>
      <c r="I2407" s="30">
        <v>3892.32</v>
      </c>
      <c r="J2407" s="30">
        <v>432.48</v>
      </c>
      <c r="K2407" s="15">
        <v>2.74</v>
      </c>
      <c r="L2407" s="15">
        <v>20</v>
      </c>
      <c r="M2407" s="15" t="str">
        <f t="shared" si="74"/>
        <v>abastecedora de abarrotes z</v>
      </c>
      <c r="N2407" s="15" t="str">
        <f t="shared" si="75"/>
        <v>36422ABASTECEDORA DE ABARROTES Z</v>
      </c>
    </row>
    <row r="2408" spans="1:14" x14ac:dyDescent="0.2">
      <c r="A2408" s="15">
        <v>30</v>
      </c>
      <c r="B2408" s="15" t="s">
        <v>329</v>
      </c>
      <c r="C2408" s="15">
        <v>5008</v>
      </c>
      <c r="D2408" s="15">
        <v>36600</v>
      </c>
      <c r="E2408" s="15" t="s">
        <v>407</v>
      </c>
      <c r="F2408" s="15">
        <v>277704</v>
      </c>
      <c r="G2408" s="15" t="s">
        <v>331</v>
      </c>
      <c r="H2408" s="15">
        <v>27559.95</v>
      </c>
      <c r="I2408" s="30">
        <v>3892.32</v>
      </c>
      <c r="J2408" s="30">
        <v>1195.68</v>
      </c>
      <c r="K2408" s="15">
        <v>4.34</v>
      </c>
      <c r="L2408" s="15">
        <v>20</v>
      </c>
      <c r="M2408" s="15" t="str">
        <f t="shared" si="74"/>
        <v>tiendas garces s.a. de c.v.</v>
      </c>
      <c r="N2408" s="15" t="str">
        <f t="shared" si="75"/>
        <v>36600TIENDAS GARCES S.A. DE C.V.</v>
      </c>
    </row>
    <row r="2409" spans="1:14" x14ac:dyDescent="0.2">
      <c r="A2409" s="15">
        <v>30</v>
      </c>
      <c r="B2409" s="15" t="s">
        <v>329</v>
      </c>
      <c r="C2409" s="15">
        <v>5008</v>
      </c>
      <c r="D2409" s="15">
        <v>36422</v>
      </c>
      <c r="E2409" s="15" t="s">
        <v>405</v>
      </c>
      <c r="F2409" s="15">
        <v>277300</v>
      </c>
      <c r="G2409" s="15" t="s">
        <v>111</v>
      </c>
      <c r="H2409" s="15">
        <v>15782.72</v>
      </c>
      <c r="I2409" s="30">
        <v>3993.3</v>
      </c>
      <c r="J2409" s="30">
        <v>443.7</v>
      </c>
      <c r="K2409" s="15">
        <v>2.81</v>
      </c>
      <c r="L2409" s="15">
        <v>30</v>
      </c>
      <c r="M2409" s="15" t="str">
        <f t="shared" si="74"/>
        <v>abastecedora de abarrotes z</v>
      </c>
      <c r="N2409" s="15" t="str">
        <f t="shared" si="75"/>
        <v>36422ABASTECEDORA DE ABARROTES Z</v>
      </c>
    </row>
    <row r="2410" spans="1:14" x14ac:dyDescent="0.2">
      <c r="A2410" s="15">
        <v>30</v>
      </c>
      <c r="B2410" s="15" t="s">
        <v>329</v>
      </c>
      <c r="C2410" s="15">
        <v>5008</v>
      </c>
      <c r="D2410" s="15">
        <v>9060</v>
      </c>
      <c r="E2410" s="15" t="s">
        <v>345</v>
      </c>
      <c r="F2410" s="15">
        <v>274609</v>
      </c>
      <c r="G2410" s="15" t="s">
        <v>123</v>
      </c>
      <c r="H2410" s="15">
        <v>177701.29</v>
      </c>
      <c r="I2410" s="30">
        <v>4131</v>
      </c>
      <c r="J2410" s="30">
        <v>1269</v>
      </c>
      <c r="K2410" s="15">
        <v>0.71</v>
      </c>
      <c r="L2410" s="15">
        <v>20</v>
      </c>
      <c r="M2410" s="15" t="str">
        <f t="shared" si="74"/>
        <v>promotora don miguel s.a. de</v>
      </c>
      <c r="N2410" s="15" t="str">
        <f t="shared" si="75"/>
        <v>9060PROMOTORA DON MIGUEL S.A. DE</v>
      </c>
    </row>
    <row r="2411" spans="1:14" x14ac:dyDescent="0.2">
      <c r="A2411" s="15">
        <v>30</v>
      </c>
      <c r="B2411" s="15" t="s">
        <v>329</v>
      </c>
      <c r="C2411" s="15">
        <v>5008</v>
      </c>
      <c r="D2411" s="15">
        <v>34145</v>
      </c>
      <c r="E2411" s="15" t="s">
        <v>398</v>
      </c>
      <c r="F2411" s="15">
        <v>274823</v>
      </c>
      <c r="G2411" s="15" t="s">
        <v>123</v>
      </c>
      <c r="H2411" s="15">
        <v>32558.959999999999</v>
      </c>
      <c r="I2411" s="30">
        <v>4131</v>
      </c>
      <c r="J2411" s="30">
        <v>1269</v>
      </c>
      <c r="K2411" s="15">
        <v>3.9</v>
      </c>
      <c r="L2411" s="15">
        <v>20</v>
      </c>
      <c r="M2411" s="15" t="str">
        <f t="shared" si="74"/>
        <v>organizacion sahuayo sa de cv</v>
      </c>
      <c r="N2411" s="15" t="str">
        <f t="shared" si="75"/>
        <v>34145ORGANIZACION SAHUAYO SA DE CV</v>
      </c>
    </row>
    <row r="2412" spans="1:14" x14ac:dyDescent="0.2">
      <c r="A2412" s="15">
        <v>30</v>
      </c>
      <c r="B2412" s="15" t="s">
        <v>329</v>
      </c>
      <c r="C2412" s="15">
        <v>5008</v>
      </c>
      <c r="D2412" s="15">
        <v>35100</v>
      </c>
      <c r="E2412" s="15" t="s">
        <v>400</v>
      </c>
      <c r="F2412" s="15">
        <v>274367</v>
      </c>
      <c r="G2412" s="15" t="s">
        <v>123</v>
      </c>
      <c r="H2412" s="15">
        <v>95976.03</v>
      </c>
      <c r="I2412" s="30">
        <v>4131</v>
      </c>
      <c r="J2412" s="30">
        <v>459</v>
      </c>
      <c r="K2412" s="15">
        <v>0.48</v>
      </c>
      <c r="L2412" s="15">
        <v>20</v>
      </c>
      <c r="M2412" s="15" t="str">
        <f t="shared" si="74"/>
        <v>perfumeria moderna s.a. de</v>
      </c>
      <c r="N2412" s="15" t="str">
        <f t="shared" si="75"/>
        <v>35100PERFUMERIA MODERNA S.A. DE</v>
      </c>
    </row>
    <row r="2413" spans="1:14" x14ac:dyDescent="0.2">
      <c r="A2413" s="15">
        <v>30</v>
      </c>
      <c r="B2413" s="15" t="s">
        <v>329</v>
      </c>
      <c r="C2413" s="15">
        <v>5008</v>
      </c>
      <c r="D2413" s="15">
        <v>35100</v>
      </c>
      <c r="E2413" s="15" t="s">
        <v>400</v>
      </c>
      <c r="F2413" s="15">
        <v>274367</v>
      </c>
      <c r="G2413" s="15" t="s">
        <v>131</v>
      </c>
      <c r="H2413" s="15">
        <v>95976.03</v>
      </c>
      <c r="I2413" s="30">
        <v>4131</v>
      </c>
      <c r="J2413" s="30">
        <v>459</v>
      </c>
      <c r="K2413" s="15">
        <v>0.48</v>
      </c>
      <c r="L2413" s="15">
        <v>20</v>
      </c>
      <c r="M2413" s="15" t="str">
        <f t="shared" si="74"/>
        <v>perfumeria moderna s.a. de</v>
      </c>
      <c r="N2413" s="15" t="str">
        <f t="shared" si="75"/>
        <v>35100PERFUMERIA MODERNA S.A. DE</v>
      </c>
    </row>
    <row r="2414" spans="1:14" x14ac:dyDescent="0.2">
      <c r="A2414" s="15">
        <v>30</v>
      </c>
      <c r="B2414" s="15" t="s">
        <v>329</v>
      </c>
      <c r="C2414" s="15">
        <v>5008</v>
      </c>
      <c r="D2414" s="15">
        <v>34100</v>
      </c>
      <c r="E2414" s="15" t="s">
        <v>397</v>
      </c>
      <c r="F2414" s="15">
        <v>277874</v>
      </c>
      <c r="G2414" s="15" t="s">
        <v>127</v>
      </c>
      <c r="H2414" s="15">
        <v>26857.01</v>
      </c>
      <c r="I2414" s="30">
        <v>4204.4399999999996</v>
      </c>
      <c r="J2414" s="30">
        <v>467.16</v>
      </c>
      <c r="K2414" s="15">
        <v>1.74</v>
      </c>
      <c r="L2414" s="15">
        <v>20</v>
      </c>
      <c r="M2414" s="15" t="str">
        <f t="shared" si="74"/>
        <v>organizacion sahuayo sa de c.v</v>
      </c>
      <c r="N2414" s="15" t="str">
        <f t="shared" si="75"/>
        <v>34100ORGANIZACION SAHUAYO SA DE C.V</v>
      </c>
    </row>
    <row r="2415" spans="1:14" x14ac:dyDescent="0.2">
      <c r="A2415" s="15">
        <v>30</v>
      </c>
      <c r="B2415" s="15" t="s">
        <v>329</v>
      </c>
      <c r="C2415" s="15">
        <v>5008</v>
      </c>
      <c r="D2415" s="15">
        <v>388000</v>
      </c>
      <c r="E2415" s="15" t="s">
        <v>409</v>
      </c>
      <c r="F2415" s="15">
        <v>273772</v>
      </c>
      <c r="G2415" s="15" t="s">
        <v>331</v>
      </c>
      <c r="H2415" s="15">
        <v>17930.849999999999</v>
      </c>
      <c r="I2415" s="30">
        <v>4222.3100000000004</v>
      </c>
      <c r="J2415" s="30">
        <v>745.11</v>
      </c>
      <c r="K2415" s="15">
        <v>4.16</v>
      </c>
      <c r="L2415" s="15">
        <v>24</v>
      </c>
      <c r="M2415" s="15" t="str">
        <f t="shared" si="74"/>
        <v>grandes superficies de mexico</v>
      </c>
      <c r="N2415" s="15" t="str">
        <f t="shared" si="75"/>
        <v>388000GRANDES SUPERFICIES DE MEXICO</v>
      </c>
    </row>
    <row r="2416" spans="1:14" x14ac:dyDescent="0.2">
      <c r="A2416" s="15">
        <v>30</v>
      </c>
      <c r="B2416" s="15" t="s">
        <v>329</v>
      </c>
      <c r="C2416" s="15">
        <v>5008</v>
      </c>
      <c r="D2416" s="15">
        <v>388000</v>
      </c>
      <c r="E2416" s="15" t="s">
        <v>409</v>
      </c>
      <c r="F2416" s="15">
        <v>274179</v>
      </c>
      <c r="G2416" s="15" t="s">
        <v>331</v>
      </c>
      <c r="H2416" s="15">
        <v>17930.849999999999</v>
      </c>
      <c r="I2416" s="30">
        <v>4222.3100000000004</v>
      </c>
      <c r="J2416" s="30">
        <v>745.11</v>
      </c>
      <c r="K2416" s="15">
        <v>4.16</v>
      </c>
      <c r="L2416" s="15">
        <v>24</v>
      </c>
      <c r="M2416" s="15" t="str">
        <f t="shared" si="74"/>
        <v>grandes superficies de mexico</v>
      </c>
      <c r="N2416" s="15" t="str">
        <f t="shared" si="75"/>
        <v>388000GRANDES SUPERFICIES DE MEXICO</v>
      </c>
    </row>
    <row r="2417" spans="1:14" x14ac:dyDescent="0.2">
      <c r="A2417" s="15">
        <v>30</v>
      </c>
      <c r="B2417" s="15" t="s">
        <v>329</v>
      </c>
      <c r="C2417" s="15">
        <v>5008</v>
      </c>
      <c r="D2417" s="15">
        <v>34125</v>
      </c>
      <c r="E2417" s="15" t="s">
        <v>398</v>
      </c>
      <c r="F2417" s="15">
        <v>274560</v>
      </c>
      <c r="G2417" s="15" t="s">
        <v>333</v>
      </c>
      <c r="H2417" s="15">
        <v>87553.89</v>
      </c>
      <c r="I2417" s="30">
        <v>4332.96</v>
      </c>
      <c r="J2417" s="30">
        <v>481.44</v>
      </c>
      <c r="K2417" s="15">
        <v>0.55000000000000004</v>
      </c>
      <c r="L2417" s="15">
        <v>20</v>
      </c>
      <c r="M2417" s="15" t="str">
        <f t="shared" si="74"/>
        <v>organizacion sahuayo sa de cv</v>
      </c>
      <c r="N2417" s="15" t="str">
        <f t="shared" si="75"/>
        <v>34125ORGANIZACION SAHUAYO SA DE CV</v>
      </c>
    </row>
    <row r="2418" spans="1:14" x14ac:dyDescent="0.2">
      <c r="A2418" s="15">
        <v>30</v>
      </c>
      <c r="B2418" s="15" t="s">
        <v>329</v>
      </c>
      <c r="C2418" s="15">
        <v>5008</v>
      </c>
      <c r="D2418" s="15">
        <v>501000</v>
      </c>
      <c r="E2418" s="15" t="s">
        <v>472</v>
      </c>
      <c r="F2418" s="15">
        <v>277057</v>
      </c>
      <c r="G2418" s="15" t="s">
        <v>105</v>
      </c>
      <c r="H2418" s="15">
        <v>5250.35</v>
      </c>
      <c r="I2418" s="30">
        <v>4565.5200000000004</v>
      </c>
      <c r="J2418" s="30">
        <v>805.68</v>
      </c>
      <c r="K2418" s="15">
        <v>15.35</v>
      </c>
      <c r="L2418" s="15">
        <v>12</v>
      </c>
      <c r="M2418" s="15" t="str">
        <f t="shared" si="74"/>
        <v>centros comerciales soriana</v>
      </c>
      <c r="N2418" s="15" t="str">
        <f t="shared" si="75"/>
        <v>501000CENTROS COMERCIALES SORIANA</v>
      </c>
    </row>
    <row r="2419" spans="1:14" x14ac:dyDescent="0.2">
      <c r="A2419" s="15">
        <v>30</v>
      </c>
      <c r="B2419" s="15" t="s">
        <v>329</v>
      </c>
      <c r="C2419" s="15">
        <v>5008</v>
      </c>
      <c r="D2419" s="15">
        <v>389000</v>
      </c>
      <c r="E2419" s="15" t="s">
        <v>413</v>
      </c>
      <c r="F2419" s="15">
        <v>276162</v>
      </c>
      <c r="G2419" s="15" t="s">
        <v>107</v>
      </c>
      <c r="H2419" s="15">
        <v>10280.99</v>
      </c>
      <c r="I2419" s="30">
        <v>4717.79</v>
      </c>
      <c r="J2419" s="30">
        <v>832.55</v>
      </c>
      <c r="K2419" s="15">
        <v>8.1</v>
      </c>
      <c r="L2419" s="15">
        <v>18</v>
      </c>
      <c r="M2419" s="15" t="str">
        <f t="shared" si="74"/>
        <v>carrefour de mexico s.a. de</v>
      </c>
      <c r="N2419" s="15" t="str">
        <f t="shared" si="75"/>
        <v>389000CARREFOUR DE MEXICO S.A. DE</v>
      </c>
    </row>
    <row r="2420" spans="1:14" x14ac:dyDescent="0.2">
      <c r="A2420" s="15">
        <v>30</v>
      </c>
      <c r="B2420" s="15" t="s">
        <v>329</v>
      </c>
      <c r="C2420" s="15">
        <v>5008</v>
      </c>
      <c r="D2420" s="15">
        <v>28126</v>
      </c>
      <c r="E2420" s="15" t="s">
        <v>386</v>
      </c>
      <c r="F2420" s="15">
        <v>275284</v>
      </c>
      <c r="G2420" s="15" t="s">
        <v>333</v>
      </c>
      <c r="H2420" s="15">
        <v>42856.959999999999</v>
      </c>
      <c r="I2420" s="30">
        <v>4810.32</v>
      </c>
      <c r="J2420" s="30">
        <v>534.48</v>
      </c>
      <c r="K2420" s="15">
        <v>1.25</v>
      </c>
      <c r="L2420" s="15">
        <v>20</v>
      </c>
      <c r="M2420" s="15" t="str">
        <f t="shared" si="74"/>
        <v>dilop distribuciones s.a. de</v>
      </c>
      <c r="N2420" s="15" t="str">
        <f t="shared" si="75"/>
        <v>28126DILOP DISTRIBUCIONES S.A. DE</v>
      </c>
    </row>
    <row r="2421" spans="1:14" x14ac:dyDescent="0.2">
      <c r="A2421" s="15">
        <v>30</v>
      </c>
      <c r="B2421" s="15" t="s">
        <v>329</v>
      </c>
      <c r="C2421" s="15">
        <v>5008</v>
      </c>
      <c r="D2421" s="15">
        <v>34100</v>
      </c>
      <c r="E2421" s="15" t="s">
        <v>397</v>
      </c>
      <c r="F2421" s="15">
        <v>277874</v>
      </c>
      <c r="G2421" s="15" t="s">
        <v>333</v>
      </c>
      <c r="H2421" s="15">
        <v>26857.01</v>
      </c>
      <c r="I2421" s="30">
        <v>4810.32</v>
      </c>
      <c r="J2421" s="30">
        <v>534.48</v>
      </c>
      <c r="K2421" s="15">
        <v>1.99</v>
      </c>
      <c r="L2421" s="15">
        <v>20</v>
      </c>
      <c r="M2421" s="15" t="str">
        <f t="shared" si="74"/>
        <v>organizacion sahuayo sa de c.v</v>
      </c>
      <c r="N2421" s="15" t="str">
        <f t="shared" si="75"/>
        <v>34100ORGANIZACION SAHUAYO SA DE C.V</v>
      </c>
    </row>
    <row r="2422" spans="1:14" x14ac:dyDescent="0.2">
      <c r="A2422" s="15">
        <v>30</v>
      </c>
      <c r="B2422" s="15" t="s">
        <v>329</v>
      </c>
      <c r="C2422" s="15">
        <v>5008</v>
      </c>
      <c r="D2422" s="15">
        <v>34123</v>
      </c>
      <c r="E2422" s="15" t="s">
        <v>398</v>
      </c>
      <c r="F2422" s="15">
        <v>276487</v>
      </c>
      <c r="G2422" s="15" t="s">
        <v>333</v>
      </c>
      <c r="H2422" s="15">
        <v>17919.919999999998</v>
      </c>
      <c r="I2422" s="30">
        <v>4810.32</v>
      </c>
      <c r="J2422" s="30">
        <v>534.48</v>
      </c>
      <c r="K2422" s="15">
        <v>2.98</v>
      </c>
      <c r="L2422" s="15">
        <v>20</v>
      </c>
      <c r="M2422" s="15" t="str">
        <f t="shared" si="74"/>
        <v>organizacion sahuayo sa de cv</v>
      </c>
      <c r="N2422" s="15" t="str">
        <f t="shared" si="75"/>
        <v>34123ORGANIZACION SAHUAYO SA DE CV</v>
      </c>
    </row>
    <row r="2423" spans="1:14" x14ac:dyDescent="0.2">
      <c r="A2423" s="15">
        <v>30</v>
      </c>
      <c r="B2423" s="15" t="s">
        <v>329</v>
      </c>
      <c r="C2423" s="15">
        <v>5008</v>
      </c>
      <c r="D2423" s="15">
        <v>34141</v>
      </c>
      <c r="E2423" s="15" t="s">
        <v>398</v>
      </c>
      <c r="F2423" s="15">
        <v>276029</v>
      </c>
      <c r="G2423" s="15" t="s">
        <v>333</v>
      </c>
      <c r="H2423" s="15">
        <v>8077.28</v>
      </c>
      <c r="I2423" s="30">
        <v>4810.32</v>
      </c>
      <c r="J2423" s="30">
        <v>534.48</v>
      </c>
      <c r="K2423" s="15">
        <v>6.62</v>
      </c>
      <c r="L2423" s="15">
        <v>20</v>
      </c>
      <c r="M2423" s="15" t="str">
        <f t="shared" si="74"/>
        <v>organizacion sahuayo sa de cv</v>
      </c>
      <c r="N2423" s="15" t="str">
        <f t="shared" si="75"/>
        <v>34141ORGANIZACION SAHUAYO SA DE CV</v>
      </c>
    </row>
    <row r="2424" spans="1:14" x14ac:dyDescent="0.2">
      <c r="A2424" s="15">
        <v>30</v>
      </c>
      <c r="B2424" s="15" t="s">
        <v>329</v>
      </c>
      <c r="C2424" s="15">
        <v>5008</v>
      </c>
      <c r="D2424" s="15">
        <v>9074</v>
      </c>
      <c r="E2424" s="15" t="s">
        <v>347</v>
      </c>
      <c r="F2424" s="15">
        <v>274587</v>
      </c>
      <c r="G2424" s="15" t="s">
        <v>331</v>
      </c>
      <c r="H2424" s="15">
        <v>30207.1</v>
      </c>
      <c r="I2424" s="30">
        <v>5397.84</v>
      </c>
      <c r="J2424" s="30">
        <v>599.76</v>
      </c>
      <c r="K2424" s="15">
        <v>1.99</v>
      </c>
      <c r="L2424" s="15">
        <v>30</v>
      </c>
      <c r="M2424" s="15" t="str">
        <f t="shared" si="74"/>
        <v>casa argoytia s.a. de c.v.</v>
      </c>
      <c r="N2424" s="15" t="str">
        <f t="shared" si="75"/>
        <v>9074CASA ARGOYTIA S.A. DE C.V.</v>
      </c>
    </row>
    <row r="2425" spans="1:14" x14ac:dyDescent="0.2">
      <c r="A2425" s="15">
        <v>30</v>
      </c>
      <c r="B2425" s="15" t="s">
        <v>329</v>
      </c>
      <c r="C2425" s="15">
        <v>5008</v>
      </c>
      <c r="D2425" s="15">
        <v>9117</v>
      </c>
      <c r="E2425" s="15" t="s">
        <v>349</v>
      </c>
      <c r="F2425" s="15">
        <v>274812</v>
      </c>
      <c r="G2425" s="15" t="s">
        <v>331</v>
      </c>
      <c r="H2425" s="15">
        <v>112644.95</v>
      </c>
      <c r="I2425" s="30">
        <v>5397.84</v>
      </c>
      <c r="J2425" s="30">
        <v>599.76</v>
      </c>
      <c r="K2425" s="15">
        <v>0.53</v>
      </c>
      <c r="L2425" s="15">
        <v>30</v>
      </c>
      <c r="M2425" s="15" t="str">
        <f t="shared" si="74"/>
        <v>garcia bernal gerardo</v>
      </c>
      <c r="N2425" s="15" t="str">
        <f t="shared" si="75"/>
        <v>9117GARCIA BERNAL GERARDO</v>
      </c>
    </row>
    <row r="2426" spans="1:14" x14ac:dyDescent="0.2">
      <c r="A2426" s="15">
        <v>30</v>
      </c>
      <c r="B2426" s="15" t="s">
        <v>329</v>
      </c>
      <c r="C2426" s="15">
        <v>5008</v>
      </c>
      <c r="D2426" s="15">
        <v>19157</v>
      </c>
      <c r="E2426" s="15" t="s">
        <v>371</v>
      </c>
      <c r="F2426" s="15">
        <v>277094</v>
      </c>
      <c r="G2426" s="15" t="s">
        <v>331</v>
      </c>
      <c r="H2426" s="15">
        <v>20007.86</v>
      </c>
      <c r="I2426" s="30">
        <v>5397.84</v>
      </c>
      <c r="J2426" s="30">
        <v>599.76</v>
      </c>
      <c r="K2426" s="15">
        <v>3</v>
      </c>
      <c r="L2426" s="15">
        <v>30</v>
      </c>
      <c r="M2426" s="15" t="str">
        <f t="shared" si="74"/>
        <v>japsa comercial s.a. de c.v.</v>
      </c>
      <c r="N2426" s="15" t="str">
        <f t="shared" si="75"/>
        <v>19157JAPSA COMERCIAL S.A. DE C.V.</v>
      </c>
    </row>
    <row r="2427" spans="1:14" x14ac:dyDescent="0.2">
      <c r="A2427" s="15">
        <v>30</v>
      </c>
      <c r="B2427" s="15" t="s">
        <v>329</v>
      </c>
      <c r="C2427" s="15">
        <v>5008</v>
      </c>
      <c r="D2427" s="15">
        <v>19155</v>
      </c>
      <c r="E2427" s="15" t="s">
        <v>370</v>
      </c>
      <c r="F2427" s="15">
        <v>274301</v>
      </c>
      <c r="G2427" s="15" t="s">
        <v>333</v>
      </c>
      <c r="H2427" s="15">
        <v>97547.27</v>
      </c>
      <c r="I2427" s="30">
        <v>5416.2</v>
      </c>
      <c r="J2427" s="30">
        <v>1663.8</v>
      </c>
      <c r="K2427" s="15">
        <v>1.71</v>
      </c>
      <c r="L2427" s="15">
        <v>25</v>
      </c>
      <c r="M2427" s="15" t="str">
        <f t="shared" si="74"/>
        <v>sg proveedores s.a. de c.v.</v>
      </c>
      <c r="N2427" s="15" t="str">
        <f t="shared" si="75"/>
        <v>19155SG PROVEEDORES S.A. DE C.V.</v>
      </c>
    </row>
    <row r="2428" spans="1:14" x14ac:dyDescent="0.2">
      <c r="A2428" s="15">
        <v>30</v>
      </c>
      <c r="B2428" s="15" t="s">
        <v>329</v>
      </c>
      <c r="C2428" s="15">
        <v>5008</v>
      </c>
      <c r="D2428" s="15">
        <v>501000</v>
      </c>
      <c r="E2428" s="15" t="s">
        <v>472</v>
      </c>
      <c r="F2428" s="15">
        <v>276889</v>
      </c>
      <c r="G2428" s="15" t="s">
        <v>105</v>
      </c>
      <c r="H2428" s="15">
        <v>6562.94</v>
      </c>
      <c r="I2428" s="30">
        <v>5706.9</v>
      </c>
      <c r="J2428" s="30">
        <v>1007.1</v>
      </c>
      <c r="K2428" s="15">
        <v>15.35</v>
      </c>
      <c r="L2428" s="15">
        <v>15</v>
      </c>
      <c r="M2428" s="15" t="str">
        <f t="shared" si="74"/>
        <v>centros comerciales soriana</v>
      </c>
      <c r="N2428" s="15" t="str">
        <f t="shared" si="75"/>
        <v>501000CENTROS COMERCIALES SORIANA</v>
      </c>
    </row>
    <row r="2429" spans="1:14" x14ac:dyDescent="0.2">
      <c r="A2429" s="15">
        <v>30</v>
      </c>
      <c r="B2429" s="15" t="s">
        <v>329</v>
      </c>
      <c r="C2429" s="15">
        <v>5008</v>
      </c>
      <c r="D2429" s="15">
        <v>19052</v>
      </c>
      <c r="E2429" s="15" t="s">
        <v>367</v>
      </c>
      <c r="F2429" s="15">
        <v>275270</v>
      </c>
      <c r="G2429" s="15" t="s">
        <v>331</v>
      </c>
      <c r="H2429" s="15">
        <v>51558.04</v>
      </c>
      <c r="I2429" s="30">
        <v>5838.48</v>
      </c>
      <c r="J2429" s="30">
        <v>648.72</v>
      </c>
      <c r="K2429" s="15">
        <v>1.26</v>
      </c>
      <c r="L2429" s="15">
        <v>30</v>
      </c>
      <c r="M2429" s="15" t="str">
        <f t="shared" si="74"/>
        <v>comercial trevi&amp;o s.a.de c.v.</v>
      </c>
      <c r="N2429" s="15" t="str">
        <f t="shared" si="75"/>
        <v>19052COMERCIAL TREVI&amp;O S.A.DE C.V.</v>
      </c>
    </row>
    <row r="2430" spans="1:14" x14ac:dyDescent="0.2">
      <c r="A2430" s="15">
        <v>30</v>
      </c>
      <c r="B2430" s="15" t="s">
        <v>329</v>
      </c>
      <c r="C2430" s="15">
        <v>5008</v>
      </c>
      <c r="D2430" s="15">
        <v>36422</v>
      </c>
      <c r="E2430" s="15" t="s">
        <v>405</v>
      </c>
      <c r="F2430" s="15">
        <v>277300</v>
      </c>
      <c r="G2430" s="15" t="s">
        <v>331</v>
      </c>
      <c r="H2430" s="15">
        <v>15782.72</v>
      </c>
      <c r="I2430" s="30">
        <v>5838.48</v>
      </c>
      <c r="J2430" s="30">
        <v>648.72</v>
      </c>
      <c r="K2430" s="15">
        <v>4.1100000000000003</v>
      </c>
      <c r="L2430" s="15">
        <v>30</v>
      </c>
      <c r="M2430" s="15" t="str">
        <f t="shared" si="74"/>
        <v>abastecedora de abarrotes z</v>
      </c>
      <c r="N2430" s="15" t="str">
        <f t="shared" si="75"/>
        <v>36422ABASTECEDORA DE ABARROTES Z</v>
      </c>
    </row>
    <row r="2431" spans="1:14" x14ac:dyDescent="0.2">
      <c r="A2431" s="15">
        <v>30</v>
      </c>
      <c r="B2431" s="15" t="s">
        <v>329</v>
      </c>
      <c r="C2431" s="15">
        <v>5008</v>
      </c>
      <c r="D2431" s="15">
        <v>501000</v>
      </c>
      <c r="E2431" s="15" t="s">
        <v>472</v>
      </c>
      <c r="F2431" s="15">
        <v>277595</v>
      </c>
      <c r="G2431" s="15" t="s">
        <v>333</v>
      </c>
      <c r="H2431" s="15">
        <v>18883.16</v>
      </c>
      <c r="I2431" s="30">
        <v>6413.76</v>
      </c>
      <c r="J2431" s="30">
        <v>1131.8399999999999</v>
      </c>
      <c r="K2431" s="15">
        <v>5.99</v>
      </c>
      <c r="L2431" s="15">
        <v>24</v>
      </c>
      <c r="M2431" s="15" t="str">
        <f t="shared" si="74"/>
        <v>centros comerciales soriana</v>
      </c>
      <c r="N2431" s="15" t="str">
        <f t="shared" si="75"/>
        <v>501000CENTROS COMERCIALES SORIANA</v>
      </c>
    </row>
    <row r="2432" spans="1:14" x14ac:dyDescent="0.2">
      <c r="A2432" s="15">
        <v>30</v>
      </c>
      <c r="B2432" s="15" t="s">
        <v>329</v>
      </c>
      <c r="C2432" s="15">
        <v>5008</v>
      </c>
      <c r="D2432" s="15">
        <v>2042</v>
      </c>
      <c r="E2432" s="15" t="s">
        <v>336</v>
      </c>
      <c r="F2432" s="15">
        <v>274431</v>
      </c>
      <c r="G2432" s="15" t="s">
        <v>333</v>
      </c>
      <c r="H2432" s="15">
        <v>22043.02</v>
      </c>
      <c r="I2432" s="30">
        <v>6499.44</v>
      </c>
      <c r="J2432" s="30">
        <v>722.16</v>
      </c>
      <c r="K2432" s="15">
        <v>3.28</v>
      </c>
      <c r="L2432" s="15">
        <v>30</v>
      </c>
      <c r="M2432" s="15" t="str">
        <f t="shared" si="74"/>
        <v>abastecedora industrial de</v>
      </c>
      <c r="N2432" s="15" t="str">
        <f t="shared" si="75"/>
        <v>2042ABASTECEDORA INDUSTRIAL DE</v>
      </c>
    </row>
    <row r="2433" spans="1:14" x14ac:dyDescent="0.2">
      <c r="A2433" s="15">
        <v>30</v>
      </c>
      <c r="B2433" s="15" t="s">
        <v>329</v>
      </c>
      <c r="C2433" s="15">
        <v>5008</v>
      </c>
      <c r="D2433" s="15">
        <v>9117</v>
      </c>
      <c r="E2433" s="15" t="s">
        <v>349</v>
      </c>
      <c r="F2433" s="15">
        <v>274812</v>
      </c>
      <c r="G2433" s="15" t="s">
        <v>333</v>
      </c>
      <c r="H2433" s="15">
        <v>112644.95</v>
      </c>
      <c r="I2433" s="30">
        <v>6499.44</v>
      </c>
      <c r="J2433" s="30">
        <v>722.16</v>
      </c>
      <c r="K2433" s="15">
        <v>0.64</v>
      </c>
      <c r="L2433" s="15">
        <v>30</v>
      </c>
      <c r="M2433" s="15" t="str">
        <f t="shared" si="74"/>
        <v>garcia bernal gerardo</v>
      </c>
      <c r="N2433" s="15" t="str">
        <f t="shared" si="75"/>
        <v>9117GARCIA BERNAL GERARDO</v>
      </c>
    </row>
    <row r="2434" spans="1:14" x14ac:dyDescent="0.2">
      <c r="A2434" s="15">
        <v>30</v>
      </c>
      <c r="B2434" s="15" t="s">
        <v>329</v>
      </c>
      <c r="C2434" s="15">
        <v>5008</v>
      </c>
      <c r="D2434" s="15">
        <v>9060</v>
      </c>
      <c r="E2434" s="15" t="s">
        <v>345</v>
      </c>
      <c r="F2434" s="15">
        <v>274609</v>
      </c>
      <c r="G2434" s="15" t="s">
        <v>331</v>
      </c>
      <c r="H2434" s="15">
        <v>177701.29</v>
      </c>
      <c r="I2434" s="30">
        <v>7197.12</v>
      </c>
      <c r="J2434" s="30">
        <v>2210.88</v>
      </c>
      <c r="K2434" s="15">
        <v>1.24</v>
      </c>
      <c r="L2434" s="15">
        <v>40</v>
      </c>
      <c r="M2434" s="15" t="str">
        <f t="shared" si="74"/>
        <v>promotora don miguel s.a. de</v>
      </c>
      <c r="N2434" s="15" t="str">
        <f t="shared" si="75"/>
        <v>9060PROMOTORA DON MIGUEL S.A. DE</v>
      </c>
    </row>
    <row r="2435" spans="1:14" x14ac:dyDescent="0.2">
      <c r="A2435" s="15">
        <v>30</v>
      </c>
      <c r="B2435" s="15" t="s">
        <v>329</v>
      </c>
      <c r="C2435" s="15">
        <v>5008</v>
      </c>
      <c r="D2435" s="15">
        <v>501000</v>
      </c>
      <c r="E2435" s="15" t="s">
        <v>472</v>
      </c>
      <c r="F2435" s="15">
        <v>276927</v>
      </c>
      <c r="G2435" s="15" t="s">
        <v>105</v>
      </c>
      <c r="H2435" s="15">
        <v>8750.58</v>
      </c>
      <c r="I2435" s="30">
        <v>7609.2</v>
      </c>
      <c r="J2435" s="30">
        <v>1342.8</v>
      </c>
      <c r="K2435" s="15">
        <v>15.35</v>
      </c>
      <c r="L2435" s="15">
        <v>20</v>
      </c>
      <c r="M2435" s="15" t="str">
        <f t="shared" si="74"/>
        <v>centros comerciales soriana</v>
      </c>
      <c r="N2435" s="15" t="str">
        <f t="shared" si="75"/>
        <v>501000CENTROS COMERCIALES SORIANA</v>
      </c>
    </row>
    <row r="2436" spans="1:14" x14ac:dyDescent="0.2">
      <c r="A2436" s="15">
        <v>30</v>
      </c>
      <c r="B2436" s="15" t="s">
        <v>329</v>
      </c>
      <c r="C2436" s="15">
        <v>5008</v>
      </c>
      <c r="D2436" s="15">
        <v>34103</v>
      </c>
      <c r="E2436" s="15" t="s">
        <v>397</v>
      </c>
      <c r="F2436" s="15">
        <v>276038</v>
      </c>
      <c r="G2436" s="15" t="s">
        <v>331</v>
      </c>
      <c r="H2436" s="15">
        <v>22050.05</v>
      </c>
      <c r="I2436" s="30">
        <v>7784.64</v>
      </c>
      <c r="J2436" s="30">
        <v>864.96</v>
      </c>
      <c r="K2436" s="15">
        <v>3.92</v>
      </c>
      <c r="L2436" s="15">
        <v>40</v>
      </c>
      <c r="M2436" s="15" t="str">
        <f t="shared" si="74"/>
        <v>organizacion sahuayo sa de c.v</v>
      </c>
      <c r="N2436" s="15" t="str">
        <f t="shared" si="75"/>
        <v>34103ORGANIZACION SAHUAYO SA DE C.V</v>
      </c>
    </row>
    <row r="2437" spans="1:14" x14ac:dyDescent="0.2">
      <c r="A2437" s="15">
        <v>30</v>
      </c>
      <c r="B2437" s="15" t="s">
        <v>329</v>
      </c>
      <c r="C2437" s="15">
        <v>5008</v>
      </c>
      <c r="D2437" s="15">
        <v>35251</v>
      </c>
      <c r="E2437" s="15" t="s">
        <v>403</v>
      </c>
      <c r="F2437" s="15">
        <v>275927</v>
      </c>
      <c r="G2437" s="15" t="s">
        <v>127</v>
      </c>
      <c r="H2437" s="15">
        <v>86227.23</v>
      </c>
      <c r="I2437" s="30">
        <v>8408.8799999999992</v>
      </c>
      <c r="J2437" s="30">
        <v>934.32</v>
      </c>
      <c r="K2437" s="15">
        <v>1.08</v>
      </c>
      <c r="L2437" s="15">
        <v>40</v>
      </c>
      <c r="M2437" s="15" t="str">
        <f t="shared" si="74"/>
        <v>desarrollo comercial</v>
      </c>
      <c r="N2437" s="15" t="str">
        <f t="shared" si="75"/>
        <v>35251DESARROLLO COMERCIAL</v>
      </c>
    </row>
    <row r="2438" spans="1:14" x14ac:dyDescent="0.2">
      <c r="A2438" s="15">
        <v>30</v>
      </c>
      <c r="B2438" s="15" t="s">
        <v>329</v>
      </c>
      <c r="C2438" s="15">
        <v>5008</v>
      </c>
      <c r="D2438" s="15">
        <v>34100</v>
      </c>
      <c r="E2438" s="15" t="s">
        <v>397</v>
      </c>
      <c r="F2438" s="15">
        <v>277874</v>
      </c>
      <c r="G2438" s="15" t="s">
        <v>331</v>
      </c>
      <c r="H2438" s="15">
        <v>26857.01</v>
      </c>
      <c r="I2438" s="30">
        <v>9730.7999999999993</v>
      </c>
      <c r="J2438" s="30">
        <v>1081.2</v>
      </c>
      <c r="K2438" s="15">
        <v>4.03</v>
      </c>
      <c r="L2438" s="15">
        <v>50</v>
      </c>
      <c r="M2438" s="15" t="str">
        <f t="shared" si="74"/>
        <v>organizacion sahuayo sa de c.v</v>
      </c>
      <c r="N2438" s="15" t="str">
        <f t="shared" si="75"/>
        <v>34100ORGANIZACION SAHUAYO SA DE C.V</v>
      </c>
    </row>
    <row r="2439" spans="1:14" x14ac:dyDescent="0.2">
      <c r="A2439" s="15">
        <v>30</v>
      </c>
      <c r="B2439" s="15" t="s">
        <v>329</v>
      </c>
      <c r="C2439" s="15">
        <v>5008</v>
      </c>
      <c r="D2439" s="15">
        <v>9060</v>
      </c>
      <c r="E2439" s="15" t="s">
        <v>345</v>
      </c>
      <c r="F2439" s="15">
        <v>274609</v>
      </c>
      <c r="G2439" s="15" t="s">
        <v>333</v>
      </c>
      <c r="H2439" s="15">
        <v>177701.29</v>
      </c>
      <c r="I2439" s="30">
        <v>10832.4</v>
      </c>
      <c r="J2439" s="30">
        <v>3327.6</v>
      </c>
      <c r="K2439" s="15">
        <v>1.87</v>
      </c>
      <c r="L2439" s="15">
        <v>50</v>
      </c>
      <c r="M2439" s="15" t="str">
        <f t="shared" si="74"/>
        <v>promotora don miguel s.a. de</v>
      </c>
      <c r="N2439" s="15" t="str">
        <f t="shared" si="75"/>
        <v>9060PROMOTORA DON MIGUEL S.A. DE</v>
      </c>
    </row>
    <row r="2440" spans="1:14" x14ac:dyDescent="0.2">
      <c r="A2440" s="15">
        <v>30</v>
      </c>
      <c r="B2440" s="15" t="s">
        <v>329</v>
      </c>
      <c r="C2440" s="15">
        <v>5008</v>
      </c>
      <c r="D2440" s="15">
        <v>21000</v>
      </c>
      <c r="E2440" s="15" t="s">
        <v>374</v>
      </c>
      <c r="F2440" s="15">
        <v>276972</v>
      </c>
      <c r="G2440" s="15" t="s">
        <v>331</v>
      </c>
      <c r="H2440" s="15">
        <v>22380.84</v>
      </c>
      <c r="I2440" s="30">
        <v>19461.599999999999</v>
      </c>
      <c r="J2440" s="30">
        <v>5978.4</v>
      </c>
      <c r="K2440" s="15">
        <v>26.71</v>
      </c>
      <c r="L2440" s="15">
        <v>100</v>
      </c>
      <c r="M2440" s="15" t="str">
        <f t="shared" si="74"/>
        <v>abarrotes oriente de puebla</v>
      </c>
      <c r="N2440" s="15" t="str">
        <f t="shared" si="75"/>
        <v>21000ABARROTES ORIENTE DE PUEBLA</v>
      </c>
    </row>
    <row r="2441" spans="1:14" x14ac:dyDescent="0.2">
      <c r="A2441" s="15">
        <v>30</v>
      </c>
      <c r="B2441" s="15" t="s">
        <v>329</v>
      </c>
      <c r="C2441" s="15">
        <v>5008</v>
      </c>
      <c r="D2441" s="15">
        <v>35110</v>
      </c>
      <c r="E2441" s="15" t="s">
        <v>401</v>
      </c>
      <c r="F2441" s="15">
        <v>277298</v>
      </c>
      <c r="G2441" s="15" t="s">
        <v>111</v>
      </c>
      <c r="H2441" s="15">
        <v>48732.29</v>
      </c>
      <c r="I2441" s="30">
        <v>26622</v>
      </c>
      <c r="J2441" s="30">
        <v>2958</v>
      </c>
      <c r="K2441" s="15">
        <v>6.07</v>
      </c>
      <c r="L2441" s="15">
        <v>200</v>
      </c>
      <c r="M2441" s="15" t="str">
        <f t="shared" si="74"/>
        <v>liz abarrotera s.a. de c.v.</v>
      </c>
      <c r="N2441" s="15" t="str">
        <f t="shared" si="75"/>
        <v>35110LIZ ABARROTERA S.A. DE C.V.</v>
      </c>
    </row>
    <row r="2442" spans="1:14" x14ac:dyDescent="0.2">
      <c r="I2442" s="14">
        <f>SUM(I9:I2441)</f>
        <v>1819321.8899999908</v>
      </c>
      <c r="J2442" s="14">
        <f>SUM(J9:J2441)</f>
        <v>316364.95999999996</v>
      </c>
    </row>
  </sheetData>
  <sortState xmlns:xlrd2="http://schemas.microsoft.com/office/spreadsheetml/2017/richdata2" ref="A9:L2441">
    <sortCondition ref="I9:I2441"/>
  </sortState>
  <pageMargins left="0.75" right="0.75" top="1" bottom="1" header="0.5" footer="0.5"/>
  <pageSetup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dimension ref="A1:R134"/>
  <sheetViews>
    <sheetView showGridLines="0" zoomScale="90" zoomScaleNormal="90" workbookViewId="0">
      <selection activeCell="B5" sqref="B5"/>
    </sheetView>
  </sheetViews>
  <sheetFormatPr baseColWidth="10" defaultColWidth="8.85546875" defaultRowHeight="12.75" x14ac:dyDescent="0.2"/>
  <cols>
    <col min="1" max="1" width="7" bestFit="1" customWidth="1"/>
    <col min="2" max="2" width="33" customWidth="1"/>
    <col min="3" max="3" width="18.42578125" customWidth="1"/>
    <col min="4" max="4" width="12.140625" bestFit="1" customWidth="1"/>
    <col min="5" max="5" width="35.5703125" customWidth="1"/>
    <col min="6" max="6" width="12.5703125" customWidth="1"/>
    <col min="7" max="9" width="14" customWidth="1"/>
    <col min="10" max="10" width="11.140625" customWidth="1"/>
    <col min="11" max="11" width="10" customWidth="1"/>
    <col min="12" max="16" width="11.140625" customWidth="1"/>
    <col min="17" max="17" width="11.140625" bestFit="1" customWidth="1"/>
    <col min="18" max="18" width="10" customWidth="1"/>
    <col min="19" max="19" width="11.140625" customWidth="1"/>
    <col min="20" max="20" width="9.5703125" customWidth="1"/>
    <col min="21" max="21" width="11.140625" bestFit="1" customWidth="1"/>
    <col min="22" max="22" width="11.140625" customWidth="1"/>
    <col min="23" max="23" width="11.140625" bestFit="1" customWidth="1"/>
    <col min="24" max="24" width="11.140625" customWidth="1"/>
    <col min="25" max="25" width="10" customWidth="1"/>
    <col min="26" max="26" width="11.140625" customWidth="1"/>
    <col min="27" max="27" width="11.140625" bestFit="1" customWidth="1"/>
    <col min="28" max="28" width="11.140625" customWidth="1"/>
    <col min="29" max="29" width="10" customWidth="1"/>
    <col min="30" max="30" width="11.140625" customWidth="1"/>
    <col min="31" max="31" width="11.140625" bestFit="1" customWidth="1"/>
    <col min="32" max="34" width="11.140625" customWidth="1"/>
    <col min="35" max="35" width="11.140625" bestFit="1" customWidth="1"/>
    <col min="36" max="37" width="11.140625" customWidth="1"/>
    <col min="38" max="38" width="10" customWidth="1"/>
    <col min="39" max="39" width="11.140625" bestFit="1" customWidth="1"/>
    <col min="40" max="40" width="11.140625" customWidth="1"/>
    <col min="41" max="41" width="11.140625" bestFit="1" customWidth="1"/>
    <col min="42" max="43" width="10" customWidth="1"/>
    <col min="44" max="44" width="11.140625" customWidth="1"/>
    <col min="45" max="45" width="11.140625" bestFit="1" customWidth="1"/>
    <col min="46" max="48" width="11.140625" customWidth="1"/>
    <col min="49" max="49" width="11.140625" bestFit="1" customWidth="1"/>
    <col min="50" max="50" width="11.140625" customWidth="1"/>
    <col min="51" max="51" width="11.140625" bestFit="1" customWidth="1"/>
    <col min="52" max="52" width="11.140625" customWidth="1"/>
    <col min="53" max="53" width="11.140625" bestFit="1" customWidth="1"/>
    <col min="54" max="56" width="11.140625" customWidth="1"/>
    <col min="57" max="57" width="11.140625" bestFit="1" customWidth="1"/>
    <col min="58" max="58" width="11.140625" customWidth="1"/>
    <col min="59" max="59" width="9.5703125" customWidth="1"/>
    <col min="60" max="60" width="11.140625" customWidth="1"/>
    <col min="61" max="61" width="11.140625" bestFit="1" customWidth="1"/>
    <col min="62" max="62" width="11.140625" customWidth="1"/>
    <col min="63" max="63" width="11.140625" bestFit="1" customWidth="1"/>
    <col min="64" max="64" width="11.140625" customWidth="1"/>
    <col min="65" max="65" width="11.140625" bestFit="1" customWidth="1"/>
    <col min="66" max="66" width="11.140625" customWidth="1"/>
    <col min="67" max="67" width="11.140625" bestFit="1" customWidth="1"/>
    <col min="68" max="68" width="11.140625" customWidth="1"/>
    <col min="69" max="69" width="11.140625" bestFit="1" customWidth="1"/>
    <col min="70" max="70" width="11.140625" customWidth="1"/>
    <col min="71" max="71" width="11.140625" bestFit="1" customWidth="1"/>
    <col min="72" max="74" width="11.140625" customWidth="1"/>
    <col min="75" max="75" width="10" customWidth="1"/>
    <col min="76" max="76" width="11.140625" customWidth="1"/>
    <col min="77" max="77" width="10" customWidth="1"/>
    <col min="78" max="78" width="11.140625" customWidth="1"/>
    <col min="79" max="79" width="12.140625" bestFit="1" customWidth="1"/>
    <col min="80" max="84" width="11.140625" customWidth="1"/>
    <col min="85" max="85" width="11.140625" bestFit="1" customWidth="1"/>
    <col min="86" max="86" width="11.140625" customWidth="1"/>
    <col min="87" max="87" width="11.140625" bestFit="1" customWidth="1"/>
    <col min="88" max="88" width="10" customWidth="1"/>
    <col min="89" max="89" width="11.140625" bestFit="1" customWidth="1"/>
    <col min="90" max="90" width="11.140625" customWidth="1"/>
    <col min="91" max="91" width="11.140625" bestFit="1" customWidth="1"/>
    <col min="92" max="92" width="12.140625" customWidth="1"/>
    <col min="93" max="93" width="11.140625" bestFit="1" customWidth="1"/>
    <col min="94" max="94" width="11.140625" customWidth="1"/>
    <col min="95" max="95" width="11.140625" bestFit="1" customWidth="1"/>
    <col min="96" max="96" width="11.140625" customWidth="1"/>
    <col min="97" max="97" width="11.140625" bestFit="1" customWidth="1"/>
    <col min="98" max="98" width="11.140625" customWidth="1"/>
    <col min="99" max="99" width="11.140625" bestFit="1" customWidth="1"/>
    <col min="100" max="101" width="12.140625" customWidth="1"/>
    <col min="102" max="106" width="11.140625" customWidth="1"/>
    <col min="107" max="107" width="12.140625" customWidth="1"/>
    <col min="108" max="108" width="11.140625" customWidth="1"/>
    <col min="109" max="109" width="12.140625" customWidth="1"/>
    <col min="110" max="110" width="11.140625" customWidth="1"/>
    <col min="111" max="113" width="12.140625" customWidth="1"/>
    <col min="114" max="114" width="11.140625" customWidth="1"/>
    <col min="115" max="116" width="12.140625" customWidth="1"/>
    <col min="117" max="117" width="14.140625" customWidth="1"/>
    <col min="118" max="119" width="10" customWidth="1"/>
    <col min="120" max="120" width="11.140625" bestFit="1" customWidth="1"/>
    <col min="121" max="121" width="11.140625" customWidth="1"/>
    <col min="122" max="122" width="11.140625" bestFit="1" customWidth="1"/>
    <col min="123" max="123" width="11.140625" customWidth="1"/>
    <col min="124" max="124" width="11.140625" bestFit="1" customWidth="1"/>
    <col min="125" max="125" width="11.140625" customWidth="1"/>
    <col min="126" max="126" width="11.140625" bestFit="1" customWidth="1"/>
    <col min="127" max="127" width="11.140625" customWidth="1"/>
    <col min="128" max="128" width="11.140625" bestFit="1" customWidth="1"/>
    <col min="129" max="129" width="10" customWidth="1"/>
    <col min="130" max="130" width="11.140625" bestFit="1" customWidth="1"/>
    <col min="131" max="131" width="11.140625" customWidth="1"/>
    <col min="132" max="132" width="11.140625" bestFit="1" customWidth="1"/>
    <col min="133" max="133" width="11.140625" customWidth="1"/>
    <col min="134" max="134" width="11.140625" bestFit="1" customWidth="1"/>
    <col min="135" max="135" width="11.140625" customWidth="1"/>
    <col min="136" max="136" width="10" customWidth="1"/>
    <col min="137" max="137" width="11.140625" customWidth="1"/>
    <col min="138" max="138" width="11.140625" bestFit="1" customWidth="1"/>
    <col min="139" max="139" width="11.140625" customWidth="1"/>
    <col min="140" max="140" width="10" customWidth="1"/>
    <col min="141" max="141" width="11.140625" customWidth="1"/>
    <col min="142" max="142" width="11.140625" bestFit="1" customWidth="1"/>
    <col min="143" max="143" width="11.140625" customWidth="1"/>
    <col min="144" max="144" width="11.140625" bestFit="1" customWidth="1"/>
    <col min="145" max="145" width="11.140625" customWidth="1"/>
    <col min="146" max="146" width="11.140625" bestFit="1" customWidth="1"/>
    <col min="147" max="149" width="11.140625" customWidth="1"/>
    <col min="150" max="150" width="11.140625" bestFit="1" customWidth="1"/>
    <col min="151" max="153" width="11.140625" customWidth="1"/>
    <col min="154" max="154" width="11.140625" bestFit="1" customWidth="1"/>
    <col min="155" max="155" width="10" customWidth="1"/>
    <col min="156" max="157" width="11.140625" customWidth="1"/>
    <col min="158" max="158" width="11.140625" bestFit="1" customWidth="1"/>
    <col min="159" max="159" width="11.140625" customWidth="1"/>
    <col min="160" max="160" width="11.140625" bestFit="1" customWidth="1"/>
    <col min="161" max="161" width="11.140625" customWidth="1"/>
    <col min="162" max="162" width="11.140625" bestFit="1" customWidth="1"/>
    <col min="163" max="163" width="11.140625" customWidth="1"/>
    <col min="164" max="164" width="11.140625" bestFit="1" customWidth="1"/>
    <col min="165" max="165" width="11.140625" customWidth="1"/>
    <col min="166" max="166" width="11.140625" bestFit="1" customWidth="1"/>
    <col min="167" max="167" width="11.140625" customWidth="1"/>
    <col min="168" max="168" width="11.140625" bestFit="1" customWidth="1"/>
    <col min="169" max="169" width="11.140625" customWidth="1"/>
    <col min="170" max="170" width="10" customWidth="1"/>
    <col min="171" max="171" width="11.140625" customWidth="1"/>
    <col min="172" max="172" width="11.140625" bestFit="1" customWidth="1"/>
    <col min="173" max="175" width="11.140625" customWidth="1"/>
    <col min="176" max="176" width="11.140625" bestFit="1" customWidth="1"/>
    <col min="177" max="177" width="11.140625" customWidth="1"/>
    <col min="178" max="178" width="11.140625" bestFit="1" customWidth="1"/>
    <col min="179" max="179" width="11.140625" customWidth="1"/>
    <col min="180" max="180" width="11.140625" bestFit="1" customWidth="1"/>
    <col min="181" max="182" width="11.140625" customWidth="1"/>
    <col min="183" max="183" width="10" customWidth="1"/>
    <col min="184" max="184" width="11.140625" bestFit="1" customWidth="1"/>
    <col min="185" max="185" width="11.140625" customWidth="1"/>
    <col min="186" max="186" width="11.140625" bestFit="1" customWidth="1"/>
    <col min="187" max="187" width="11.140625" customWidth="1"/>
    <col min="188" max="188" width="10" customWidth="1"/>
    <col min="189" max="189" width="11.140625" customWidth="1"/>
    <col min="190" max="190" width="12.140625" customWidth="1"/>
    <col min="191" max="191" width="11.140625" customWidth="1"/>
    <col min="192" max="192" width="10" customWidth="1"/>
    <col min="193" max="193" width="11.140625" customWidth="1"/>
    <col min="194" max="194" width="10" customWidth="1"/>
    <col min="195" max="195" width="11.140625" customWidth="1"/>
    <col min="196" max="196" width="11.140625" bestFit="1" customWidth="1"/>
    <col min="197" max="201" width="11.140625" customWidth="1"/>
    <col min="202" max="202" width="11.140625" bestFit="1" customWidth="1"/>
    <col min="203" max="203" width="11.140625" customWidth="1"/>
    <col min="204" max="204" width="11.140625" bestFit="1" customWidth="1"/>
    <col min="205" max="205" width="11.140625" customWidth="1"/>
    <col min="206" max="206" width="11.140625" bestFit="1" customWidth="1"/>
    <col min="207" max="207" width="11.140625" customWidth="1"/>
    <col min="208" max="208" width="11.140625" bestFit="1" customWidth="1"/>
    <col min="209" max="209" width="11.140625" customWidth="1"/>
    <col min="210" max="210" width="11.140625" bestFit="1" customWidth="1"/>
    <col min="211" max="211" width="12.140625" customWidth="1"/>
    <col min="212" max="212" width="12.140625" bestFit="1" customWidth="1"/>
    <col min="213" max="213" width="11.140625" customWidth="1"/>
    <col min="214" max="214" width="11.140625" bestFit="1" customWidth="1"/>
    <col min="215" max="215" width="12.140625" customWidth="1"/>
    <col min="216" max="217" width="11.140625" customWidth="1"/>
    <col min="218" max="218" width="12.140625" customWidth="1"/>
    <col min="219" max="219" width="11.140625" customWidth="1"/>
    <col min="220" max="220" width="12.140625" bestFit="1" customWidth="1"/>
    <col min="221" max="222" width="11.140625" customWidth="1"/>
    <col min="223" max="223" width="12.140625" customWidth="1"/>
    <col min="224" max="226" width="11.140625" customWidth="1"/>
    <col min="227" max="227" width="12.140625" customWidth="1"/>
    <col min="228" max="228" width="14.42578125" customWidth="1"/>
    <col min="229" max="230" width="10" customWidth="1"/>
    <col min="231" max="234" width="11.140625" customWidth="1"/>
    <col min="235" max="235" width="11.140625" bestFit="1" customWidth="1"/>
    <col min="236" max="238" width="11.140625" customWidth="1"/>
    <col min="239" max="240" width="10" customWidth="1"/>
    <col min="241" max="241" width="11.140625" bestFit="1" customWidth="1"/>
    <col min="242" max="242" width="11.140625" customWidth="1"/>
    <col min="243" max="243" width="11.140625" bestFit="1" customWidth="1"/>
    <col min="244" max="244" width="10" customWidth="1"/>
    <col min="245" max="245" width="11.140625" bestFit="1" customWidth="1"/>
    <col min="246" max="246" width="11.140625" customWidth="1"/>
    <col min="247" max="247" width="10" customWidth="1"/>
    <col min="248" max="248" width="11.140625" customWidth="1"/>
    <col min="249" max="249" width="10" customWidth="1"/>
    <col min="250" max="250" width="11.140625" customWidth="1"/>
    <col min="251" max="251" width="10" customWidth="1"/>
    <col min="252" max="252" width="11.140625" customWidth="1"/>
    <col min="253" max="253" width="11.140625" bestFit="1" customWidth="1"/>
    <col min="254" max="254" width="9.5703125" customWidth="1"/>
    <col min="255" max="255" width="11.140625" bestFit="1" customWidth="1"/>
    <col min="256" max="256" width="11.140625" customWidth="1"/>
    <col min="257" max="257" width="11.140625" bestFit="1" customWidth="1"/>
    <col min="258" max="260" width="11.140625" customWidth="1"/>
    <col min="261" max="261" width="11.140625" bestFit="1" customWidth="1"/>
    <col min="262" max="262" width="11.140625" customWidth="1"/>
    <col min="263" max="263" width="11.140625" bestFit="1" customWidth="1"/>
    <col min="264" max="264" width="11.140625" customWidth="1"/>
    <col min="265" max="265" width="11.140625" bestFit="1" customWidth="1"/>
    <col min="266" max="266" width="11.140625" customWidth="1"/>
    <col min="267" max="267" width="11.140625" bestFit="1" customWidth="1"/>
    <col min="268" max="268" width="11.140625" customWidth="1"/>
    <col min="269" max="269" width="11.140625" bestFit="1" customWidth="1"/>
    <col min="270" max="270" width="11.140625" customWidth="1"/>
    <col min="271" max="271" width="11.140625" bestFit="1" customWidth="1"/>
    <col min="272" max="274" width="11.140625" customWidth="1"/>
    <col min="275" max="275" width="11.140625" bestFit="1" customWidth="1"/>
    <col min="276" max="276" width="11.140625" customWidth="1"/>
    <col min="277" max="277" width="11.140625" bestFit="1" customWidth="1"/>
    <col min="278" max="278" width="11.140625" customWidth="1"/>
    <col min="279" max="279" width="11.140625" bestFit="1" customWidth="1"/>
    <col min="280" max="280" width="11.140625" customWidth="1"/>
    <col min="281" max="281" width="11.140625" bestFit="1" customWidth="1"/>
    <col min="282" max="282" width="11.140625" customWidth="1"/>
    <col min="283" max="283" width="11.140625" bestFit="1" customWidth="1"/>
    <col min="284" max="284" width="11.140625" customWidth="1"/>
    <col min="285" max="285" width="10" customWidth="1"/>
    <col min="286" max="286" width="11.140625" customWidth="1"/>
    <col min="287" max="287" width="11.140625" bestFit="1" customWidth="1"/>
    <col min="288" max="288" width="11.140625" customWidth="1"/>
    <col min="289" max="289" width="11.140625" bestFit="1" customWidth="1"/>
    <col min="290" max="290" width="11.140625" customWidth="1"/>
    <col min="291" max="291" width="11.140625" bestFit="1" customWidth="1"/>
    <col min="292" max="292" width="11.140625" customWidth="1"/>
    <col min="293" max="293" width="11.140625" bestFit="1" customWidth="1"/>
    <col min="294" max="294" width="10" customWidth="1"/>
    <col min="295" max="295" width="11.140625" bestFit="1" customWidth="1"/>
    <col min="296" max="296" width="11.140625" customWidth="1"/>
    <col min="297" max="298" width="9.5703125" customWidth="1"/>
    <col min="299" max="299" width="10" customWidth="1"/>
    <col min="300" max="302" width="11.140625" customWidth="1"/>
    <col min="303" max="303" width="10" customWidth="1"/>
    <col min="304" max="304" width="11.140625" customWidth="1"/>
    <col min="305" max="305" width="11.140625" bestFit="1" customWidth="1"/>
    <col min="306" max="306" width="11.140625" customWidth="1"/>
    <col min="307" max="307" width="10" customWidth="1"/>
    <col min="308" max="308" width="11.140625" customWidth="1"/>
    <col min="309" max="309" width="11.140625" bestFit="1" customWidth="1"/>
    <col min="310" max="312" width="11.140625" customWidth="1"/>
    <col min="313" max="313" width="11.140625" bestFit="1" customWidth="1"/>
    <col min="314" max="314" width="11.140625" customWidth="1"/>
    <col min="315" max="315" width="11.140625" bestFit="1" customWidth="1"/>
    <col min="316" max="316" width="12.140625" customWidth="1"/>
    <col min="317" max="317" width="11.140625" bestFit="1" customWidth="1"/>
    <col min="318" max="318" width="12.140625" customWidth="1"/>
    <col min="319" max="319" width="12.140625" bestFit="1" customWidth="1"/>
    <col min="320" max="320" width="11.140625" customWidth="1"/>
    <col min="321" max="321" width="11.140625" bestFit="1" customWidth="1"/>
    <col min="322" max="324" width="12.140625" customWidth="1"/>
    <col min="325" max="325" width="11.140625" bestFit="1" customWidth="1"/>
    <col min="326" max="326" width="12.140625" customWidth="1"/>
    <col min="327" max="328" width="11.140625" bestFit="1" customWidth="1"/>
    <col min="329" max="329" width="11.140625" customWidth="1"/>
    <col min="330" max="330" width="12.140625" bestFit="1" customWidth="1"/>
    <col min="331" max="331" width="12.140625" customWidth="1"/>
    <col min="332" max="332" width="11.140625" bestFit="1" customWidth="1"/>
    <col min="333" max="335" width="12.140625" customWidth="1"/>
    <col min="336" max="336" width="11.140625" bestFit="1" customWidth="1"/>
    <col min="337" max="338" width="12.140625" customWidth="1"/>
    <col min="339" max="339" width="14" customWidth="1"/>
    <col min="340" max="341" width="10" customWidth="1"/>
    <col min="342" max="343" width="11.140625" customWidth="1"/>
    <col min="344" max="344" width="11.140625" bestFit="1" customWidth="1"/>
    <col min="345" max="345" width="10" customWidth="1"/>
    <col min="346" max="346" width="11.140625" bestFit="1" customWidth="1"/>
    <col min="347" max="347" width="10" customWidth="1"/>
    <col min="348" max="348" width="11.140625" bestFit="1" customWidth="1"/>
    <col min="349" max="349" width="11.140625" customWidth="1"/>
    <col min="350" max="350" width="11.140625" bestFit="1" customWidth="1"/>
    <col min="351" max="351" width="11.140625" customWidth="1"/>
    <col min="352" max="352" width="11.140625" bestFit="1" customWidth="1"/>
    <col min="353" max="353" width="11.140625" customWidth="1"/>
    <col min="354" max="354" width="11.140625" bestFit="1" customWidth="1"/>
    <col min="355" max="355" width="11.140625" customWidth="1"/>
    <col min="356" max="356" width="11.140625" bestFit="1" customWidth="1"/>
    <col min="357" max="357" width="11.140625" customWidth="1"/>
    <col min="358" max="358" width="10" customWidth="1"/>
    <col min="359" max="359" width="11.140625" customWidth="1"/>
    <col min="360" max="360" width="11.140625" bestFit="1" customWidth="1"/>
    <col min="361" max="361" width="11.140625" customWidth="1"/>
    <col min="362" max="362" width="11.140625" bestFit="1" customWidth="1"/>
    <col min="363" max="363" width="11.140625" customWidth="1"/>
    <col min="364" max="364" width="11.140625" bestFit="1" customWidth="1"/>
    <col min="365" max="365" width="11.140625" customWidth="1"/>
    <col min="366" max="366" width="11.140625" bestFit="1" customWidth="1"/>
    <col min="367" max="368" width="11.140625" customWidth="1"/>
    <col min="369" max="369" width="10" customWidth="1"/>
    <col min="370" max="370" width="11.140625" bestFit="1" customWidth="1"/>
    <col min="371" max="371" width="11.140625" customWidth="1"/>
    <col min="372" max="372" width="11.140625" bestFit="1" customWidth="1"/>
    <col min="373" max="373" width="11.140625" customWidth="1"/>
    <col min="374" max="374" width="11.140625" bestFit="1" customWidth="1"/>
    <col min="375" max="375" width="11.140625" customWidth="1"/>
    <col min="376" max="376" width="10" customWidth="1"/>
    <col min="377" max="377" width="11.140625" customWidth="1"/>
    <col min="378" max="378" width="10" customWidth="1"/>
    <col min="379" max="379" width="11.140625" customWidth="1"/>
    <col min="380" max="380" width="11.140625" bestFit="1" customWidth="1"/>
    <col min="381" max="383" width="11.140625" customWidth="1"/>
    <col min="384" max="384" width="11.140625" bestFit="1" customWidth="1"/>
    <col min="385" max="387" width="11.140625" customWidth="1"/>
    <col min="388" max="388" width="11.140625" bestFit="1" customWidth="1"/>
    <col min="389" max="391" width="11.140625" customWidth="1"/>
    <col min="392" max="392" width="11.140625" bestFit="1" customWidth="1"/>
    <col min="393" max="393" width="11.140625" customWidth="1"/>
    <col min="394" max="394" width="10" customWidth="1"/>
    <col min="395" max="395" width="11.140625" customWidth="1"/>
    <col min="396" max="396" width="11.140625" bestFit="1" customWidth="1"/>
    <col min="397" max="397" width="11.140625" customWidth="1"/>
    <col min="398" max="398" width="11.140625" bestFit="1" customWidth="1"/>
    <col min="399" max="399" width="11.140625" customWidth="1"/>
    <col min="400" max="400" width="11.140625" bestFit="1" customWidth="1"/>
    <col min="401" max="401" width="11.140625" customWidth="1"/>
    <col min="402" max="402" width="11.140625" bestFit="1" customWidth="1"/>
    <col min="403" max="403" width="11.140625" customWidth="1"/>
    <col min="404" max="404" width="11.140625" bestFit="1" customWidth="1"/>
    <col min="405" max="405" width="11.140625" customWidth="1"/>
    <col min="406" max="406" width="11.140625" bestFit="1" customWidth="1"/>
    <col min="407" max="407" width="11.140625" customWidth="1"/>
    <col min="408" max="409" width="9.5703125" customWidth="1"/>
    <col min="410" max="410" width="10" customWidth="1"/>
    <col min="411" max="411" width="11.140625" customWidth="1"/>
    <col min="412" max="412" width="12.140625" bestFit="1" customWidth="1"/>
    <col min="413" max="413" width="11.140625" customWidth="1"/>
    <col min="414" max="414" width="11.140625" bestFit="1" customWidth="1"/>
    <col min="415" max="415" width="11.140625" customWidth="1"/>
    <col min="416" max="416" width="11.140625" bestFit="1" customWidth="1"/>
    <col min="417" max="417" width="11.140625" customWidth="1"/>
    <col min="418" max="418" width="11.140625" bestFit="1" customWidth="1"/>
    <col min="419" max="419" width="11.140625" customWidth="1"/>
    <col min="420" max="420" width="10" customWidth="1"/>
    <col min="421" max="421" width="11.140625" customWidth="1"/>
    <col min="422" max="422" width="11.140625" bestFit="1" customWidth="1"/>
    <col min="423" max="424" width="11.140625" customWidth="1"/>
    <col min="425" max="425" width="12.140625" customWidth="1"/>
    <col min="426" max="426" width="11.140625" customWidth="1"/>
    <col min="427" max="427" width="12.140625" customWidth="1"/>
    <col min="428" max="428" width="12.140625" bestFit="1" customWidth="1"/>
    <col min="429" max="431" width="12.140625" customWidth="1"/>
    <col min="432" max="433" width="11.140625" customWidth="1"/>
    <col min="434" max="434" width="12.140625" customWidth="1"/>
    <col min="435" max="435" width="11.140625" customWidth="1"/>
    <col min="436" max="436" width="11.140625" bestFit="1" customWidth="1"/>
    <col min="437" max="437" width="12.140625" customWidth="1"/>
    <col min="438" max="439" width="11.140625" customWidth="1"/>
    <col min="440" max="440" width="11.140625" bestFit="1" customWidth="1"/>
    <col min="441" max="441" width="11.140625" customWidth="1"/>
    <col min="442" max="442" width="12.140625" bestFit="1" customWidth="1"/>
    <col min="443" max="443" width="11.140625" customWidth="1"/>
    <col min="444" max="446" width="12.140625" customWidth="1"/>
    <col min="447" max="448" width="11.140625" customWidth="1"/>
    <col min="449" max="449" width="12.140625" customWidth="1"/>
    <col min="450" max="450" width="19.5703125" customWidth="1"/>
    <col min="451" max="451" width="19.42578125" bestFit="1" customWidth="1"/>
    <col min="452" max="452" width="19.5703125" bestFit="1" customWidth="1"/>
    <col min="453" max="453" width="19.140625" bestFit="1" customWidth="1"/>
    <col min="454" max="454" width="11.140625" bestFit="1" customWidth="1"/>
    <col min="455" max="455" width="17.140625" bestFit="1" customWidth="1"/>
    <col min="456" max="456" width="12.140625" bestFit="1" customWidth="1"/>
    <col min="457" max="457" width="18.42578125" bestFit="1" customWidth="1"/>
    <col min="458" max="458" width="14.42578125" bestFit="1" customWidth="1"/>
    <col min="459" max="460" width="11.140625" bestFit="1" customWidth="1"/>
    <col min="461" max="461" width="12.140625" bestFit="1" customWidth="1"/>
    <col min="462" max="462" width="13.42578125" bestFit="1" customWidth="1"/>
    <col min="463" max="463" width="10" customWidth="1"/>
    <col min="464" max="464" width="14.42578125" bestFit="1" customWidth="1"/>
    <col min="465" max="465" width="10" customWidth="1"/>
    <col min="466" max="466" width="14.42578125" bestFit="1" customWidth="1"/>
    <col min="467" max="467" width="11.140625" bestFit="1" customWidth="1"/>
    <col min="468" max="468" width="15.5703125" bestFit="1" customWidth="1"/>
    <col min="469" max="469" width="11.140625" bestFit="1" customWidth="1"/>
    <col min="470" max="470" width="15.5703125" bestFit="1" customWidth="1"/>
    <col min="471" max="471" width="11.140625" bestFit="1" customWidth="1"/>
    <col min="472" max="472" width="15.5703125" bestFit="1" customWidth="1"/>
    <col min="473" max="473" width="11.140625" bestFit="1" customWidth="1"/>
    <col min="474" max="474" width="15.5703125" bestFit="1" customWidth="1"/>
    <col min="475" max="475" width="11.140625" bestFit="1" customWidth="1"/>
    <col min="476" max="476" width="15.5703125" bestFit="1" customWidth="1"/>
    <col min="477" max="477" width="11.140625" bestFit="1" customWidth="1"/>
    <col min="478" max="478" width="15.5703125" bestFit="1" customWidth="1"/>
    <col min="479" max="479" width="11.140625" bestFit="1" customWidth="1"/>
    <col min="480" max="480" width="15.5703125" bestFit="1" customWidth="1"/>
    <col min="481" max="481" width="11.140625" bestFit="1" customWidth="1"/>
    <col min="482" max="482" width="15.5703125" bestFit="1" customWidth="1"/>
    <col min="483" max="483" width="10" customWidth="1"/>
    <col min="484" max="484" width="15.5703125" bestFit="1" customWidth="1"/>
    <col min="485" max="485" width="10" customWidth="1"/>
    <col min="486" max="486" width="15.5703125" bestFit="1" customWidth="1"/>
    <col min="487" max="487" width="11.140625" bestFit="1" customWidth="1"/>
    <col min="488" max="488" width="15.5703125" bestFit="1" customWidth="1"/>
    <col min="489" max="489" width="11.140625" bestFit="1" customWidth="1"/>
    <col min="490" max="490" width="15.5703125" bestFit="1" customWidth="1"/>
    <col min="491" max="491" width="11.140625" bestFit="1" customWidth="1"/>
    <col min="492" max="492" width="15.5703125" bestFit="1" customWidth="1"/>
    <col min="493" max="493" width="10" customWidth="1"/>
    <col min="494" max="494" width="15.5703125" bestFit="1" customWidth="1"/>
    <col min="495" max="495" width="11.140625" bestFit="1" customWidth="1"/>
    <col min="496" max="496" width="15.5703125" bestFit="1" customWidth="1"/>
    <col min="497" max="497" width="11.140625" bestFit="1" customWidth="1"/>
    <col min="498" max="498" width="15.5703125" bestFit="1" customWidth="1"/>
    <col min="499" max="499" width="10" customWidth="1"/>
    <col min="500" max="500" width="15.5703125" bestFit="1" customWidth="1"/>
    <col min="501" max="501" width="11.140625" bestFit="1" customWidth="1"/>
    <col min="502" max="502" width="15.5703125" bestFit="1" customWidth="1"/>
    <col min="503" max="503" width="10" customWidth="1"/>
    <col min="504" max="504" width="15.5703125" bestFit="1" customWidth="1"/>
    <col min="505" max="505" width="11.140625" bestFit="1" customWidth="1"/>
    <col min="506" max="506" width="15.5703125" bestFit="1" customWidth="1"/>
    <col min="507" max="507" width="10" customWidth="1"/>
    <col min="508" max="508" width="15.5703125" bestFit="1" customWidth="1"/>
    <col min="509" max="509" width="11.140625" bestFit="1" customWidth="1"/>
    <col min="510" max="510" width="15.5703125" bestFit="1" customWidth="1"/>
    <col min="511" max="511" width="11.140625" bestFit="1" customWidth="1"/>
    <col min="512" max="512" width="15.5703125" bestFit="1" customWidth="1"/>
    <col min="513" max="513" width="9.5703125" customWidth="1"/>
    <col min="514" max="514" width="15.5703125" bestFit="1" customWidth="1"/>
    <col min="515" max="515" width="11.140625" bestFit="1" customWidth="1"/>
    <col min="516" max="516" width="15.5703125" bestFit="1" customWidth="1"/>
    <col min="517" max="517" width="11.140625" bestFit="1" customWidth="1"/>
    <col min="518" max="518" width="15.5703125" bestFit="1" customWidth="1"/>
    <col min="519" max="519" width="11.140625" bestFit="1" customWidth="1"/>
    <col min="520" max="520" width="15.5703125" bestFit="1" customWidth="1"/>
    <col min="521" max="521" width="11.140625" bestFit="1" customWidth="1"/>
    <col min="522" max="522" width="15.5703125" bestFit="1" customWidth="1"/>
    <col min="523" max="523" width="11.140625" customWidth="1"/>
    <col min="524" max="524" width="15.5703125" bestFit="1" customWidth="1"/>
    <col min="525" max="525" width="11.140625" bestFit="1" customWidth="1"/>
    <col min="526" max="526" width="15.5703125" bestFit="1" customWidth="1"/>
    <col min="527" max="527" width="11.140625" bestFit="1" customWidth="1"/>
    <col min="528" max="528" width="15.5703125" bestFit="1" customWidth="1"/>
    <col min="529" max="529" width="11.140625" bestFit="1" customWidth="1"/>
    <col min="530" max="530" width="15.5703125" bestFit="1" customWidth="1"/>
    <col min="531" max="531" width="11.140625" bestFit="1" customWidth="1"/>
    <col min="532" max="532" width="15.5703125" bestFit="1" customWidth="1"/>
    <col min="533" max="533" width="11.140625" bestFit="1" customWidth="1"/>
    <col min="534" max="534" width="15.5703125" bestFit="1" customWidth="1"/>
    <col min="535" max="535" width="11.140625" bestFit="1" customWidth="1"/>
    <col min="536" max="536" width="15.5703125" bestFit="1" customWidth="1"/>
    <col min="537" max="537" width="11.140625" bestFit="1" customWidth="1"/>
    <col min="538" max="538" width="15.5703125" bestFit="1" customWidth="1"/>
    <col min="539" max="539" width="11.140625" customWidth="1"/>
    <col min="540" max="540" width="15.5703125" bestFit="1" customWidth="1"/>
    <col min="541" max="541" width="11.140625" customWidth="1"/>
    <col min="542" max="542" width="15.5703125" bestFit="1" customWidth="1"/>
    <col min="543" max="543" width="11.140625" bestFit="1" customWidth="1"/>
    <col min="544" max="544" width="15.5703125" bestFit="1" customWidth="1"/>
    <col min="545" max="545" width="11.140625" customWidth="1"/>
    <col min="546" max="546" width="15.5703125" bestFit="1" customWidth="1"/>
    <col min="547" max="547" width="11.140625" bestFit="1" customWidth="1"/>
    <col min="548" max="548" width="15.5703125" bestFit="1" customWidth="1"/>
    <col min="549" max="549" width="11.140625" bestFit="1" customWidth="1"/>
    <col min="550" max="550" width="15.5703125" bestFit="1" customWidth="1"/>
    <col min="551" max="551" width="11.140625" bestFit="1" customWidth="1"/>
    <col min="552" max="552" width="15.5703125" bestFit="1" customWidth="1"/>
    <col min="553" max="553" width="11.140625" customWidth="1"/>
    <col min="554" max="554" width="11.140625" bestFit="1" customWidth="1"/>
    <col min="555" max="555" width="15.5703125" bestFit="1" customWidth="1"/>
    <col min="556" max="556" width="11.140625" customWidth="1"/>
    <col min="557" max="557" width="15.5703125" bestFit="1" customWidth="1"/>
    <col min="558" max="558" width="11.140625" bestFit="1" customWidth="1"/>
    <col min="559" max="559" width="15.5703125" bestFit="1" customWidth="1"/>
    <col min="560" max="560" width="11.140625" customWidth="1"/>
    <col min="561" max="561" width="15.5703125" customWidth="1"/>
    <col min="562" max="562" width="11.140625" customWidth="1"/>
    <col min="563" max="563" width="15.5703125" customWidth="1"/>
    <col min="564" max="564" width="11.140625" customWidth="1"/>
    <col min="565" max="565" width="15.5703125" customWidth="1"/>
    <col min="566" max="566" width="11.140625" bestFit="1" customWidth="1"/>
    <col min="567" max="567" width="15.5703125" bestFit="1" customWidth="1"/>
    <col min="568" max="568" width="11.140625" bestFit="1" customWidth="1"/>
    <col min="569" max="569" width="15.5703125" bestFit="1" customWidth="1"/>
    <col min="570" max="570" width="11.140625" bestFit="1" customWidth="1"/>
    <col min="571" max="571" width="15.5703125" bestFit="1" customWidth="1"/>
    <col min="572" max="572" width="11.140625" bestFit="1" customWidth="1"/>
    <col min="573" max="573" width="15.5703125" bestFit="1" customWidth="1"/>
    <col min="574" max="574" width="11.140625" bestFit="1" customWidth="1"/>
    <col min="575" max="575" width="15.5703125" bestFit="1" customWidth="1"/>
    <col min="576" max="576" width="10" bestFit="1" customWidth="1"/>
    <col min="577" max="577" width="15.5703125" bestFit="1" customWidth="1"/>
    <col min="578" max="578" width="11.140625" bestFit="1" customWidth="1"/>
    <col min="579" max="579" width="15.5703125" bestFit="1" customWidth="1"/>
    <col min="580" max="580" width="11.140625" bestFit="1" customWidth="1"/>
    <col min="581" max="581" width="15.5703125" bestFit="1" customWidth="1"/>
    <col min="582" max="582" width="11.140625" bestFit="1" customWidth="1"/>
    <col min="583" max="583" width="15.5703125" bestFit="1" customWidth="1"/>
    <col min="584" max="584" width="11.140625" bestFit="1" customWidth="1"/>
    <col min="585" max="585" width="15.5703125" bestFit="1" customWidth="1"/>
    <col min="586" max="586" width="11.140625" bestFit="1" customWidth="1"/>
    <col min="587" max="587" width="15.5703125" bestFit="1" customWidth="1"/>
    <col min="588" max="588" width="11.140625" bestFit="1" customWidth="1"/>
    <col min="589" max="589" width="15.5703125" bestFit="1" customWidth="1"/>
    <col min="590" max="590" width="11.140625" bestFit="1" customWidth="1"/>
    <col min="591" max="591" width="15.5703125" bestFit="1" customWidth="1"/>
    <col min="592" max="592" width="11.140625" bestFit="1" customWidth="1"/>
    <col min="593" max="593" width="15.5703125" bestFit="1" customWidth="1"/>
    <col min="594" max="594" width="10" bestFit="1" customWidth="1"/>
    <col min="595" max="595" width="15.5703125" bestFit="1" customWidth="1"/>
    <col min="596" max="596" width="11.140625" bestFit="1" customWidth="1"/>
    <col min="597" max="597" width="15.5703125" bestFit="1" customWidth="1"/>
    <col min="598" max="598" width="11.140625" bestFit="1" customWidth="1"/>
    <col min="599" max="599" width="15.5703125" bestFit="1" customWidth="1"/>
    <col min="600" max="600" width="9.5703125" bestFit="1" customWidth="1"/>
    <col min="601" max="601" width="15.5703125" bestFit="1" customWidth="1"/>
    <col min="602" max="602" width="9.5703125" bestFit="1" customWidth="1"/>
    <col min="603" max="603" width="15.5703125" bestFit="1" customWidth="1"/>
    <col min="604" max="604" width="10" bestFit="1" customWidth="1"/>
    <col min="605" max="605" width="15.5703125" bestFit="1" customWidth="1"/>
    <col min="606" max="606" width="11.140625" bestFit="1" customWidth="1"/>
    <col min="607" max="607" width="15.5703125" bestFit="1" customWidth="1"/>
    <col min="608" max="608" width="11.140625" bestFit="1" customWidth="1"/>
    <col min="609" max="609" width="15.5703125" bestFit="1" customWidth="1"/>
    <col min="610" max="610" width="11.140625" bestFit="1" customWidth="1"/>
    <col min="611" max="611" width="15.5703125" bestFit="1" customWidth="1"/>
    <col min="612" max="612" width="10" bestFit="1" customWidth="1"/>
    <col min="613" max="613" width="15.5703125" bestFit="1" customWidth="1"/>
    <col min="614" max="614" width="11.140625" bestFit="1" customWidth="1"/>
    <col min="615" max="615" width="15.5703125" bestFit="1" customWidth="1"/>
    <col min="616" max="616" width="11.140625" bestFit="1" customWidth="1"/>
    <col min="617" max="617" width="15.5703125" bestFit="1" customWidth="1"/>
    <col min="618" max="618" width="11.140625" bestFit="1" customWidth="1"/>
    <col min="619" max="619" width="15.5703125" bestFit="1" customWidth="1"/>
    <col min="620" max="620" width="10" bestFit="1" customWidth="1"/>
    <col min="621" max="621" width="15.5703125" bestFit="1" customWidth="1"/>
    <col min="622" max="622" width="11.140625" bestFit="1" customWidth="1"/>
    <col min="623" max="623" width="15.5703125" bestFit="1" customWidth="1"/>
    <col min="624" max="624" width="11.140625" bestFit="1" customWidth="1"/>
    <col min="625" max="625" width="15.5703125" bestFit="1" customWidth="1"/>
    <col min="626" max="626" width="11.140625" bestFit="1" customWidth="1"/>
    <col min="627" max="627" width="15.5703125" bestFit="1" customWidth="1"/>
    <col min="628" max="628" width="11.140625" bestFit="1" customWidth="1"/>
    <col min="629" max="629" width="15.5703125" bestFit="1" customWidth="1"/>
    <col min="630" max="630" width="11.140625" bestFit="1" customWidth="1"/>
    <col min="631" max="631" width="15.5703125" bestFit="1" customWidth="1"/>
    <col min="632" max="632" width="11.140625" bestFit="1" customWidth="1"/>
    <col min="633" max="633" width="15.5703125" bestFit="1" customWidth="1"/>
    <col min="634" max="634" width="11.140625" bestFit="1" customWidth="1"/>
    <col min="635" max="635" width="15.5703125" bestFit="1" customWidth="1"/>
    <col min="636" max="636" width="11.140625" bestFit="1" customWidth="1"/>
    <col min="637" max="637" width="15.5703125" bestFit="1" customWidth="1"/>
    <col min="638" max="638" width="12.140625" bestFit="1" customWidth="1"/>
    <col min="639" max="639" width="15.5703125" bestFit="1" customWidth="1"/>
    <col min="640" max="640" width="11.140625" bestFit="1" customWidth="1"/>
    <col min="641" max="641" width="15.5703125" bestFit="1" customWidth="1"/>
    <col min="642" max="642" width="12.140625" bestFit="1" customWidth="1"/>
    <col min="643" max="643" width="17.140625" bestFit="1" customWidth="1"/>
    <col min="644" max="644" width="12.140625" bestFit="1" customWidth="1"/>
    <col min="645" max="645" width="17.140625" bestFit="1" customWidth="1"/>
    <col min="646" max="646" width="11.140625" bestFit="1" customWidth="1"/>
    <col min="647" max="647" width="17.140625" bestFit="1" customWidth="1"/>
    <col min="648" max="648" width="11.140625" bestFit="1" customWidth="1"/>
    <col min="649" max="649" width="17.140625" bestFit="1" customWidth="1"/>
    <col min="650" max="650" width="12.140625" bestFit="1" customWidth="1"/>
    <col min="651" max="651" width="17.140625" bestFit="1" customWidth="1"/>
    <col min="652" max="652" width="12.140625" bestFit="1" customWidth="1"/>
    <col min="653" max="653" width="17.140625" bestFit="1" customWidth="1"/>
    <col min="654" max="654" width="12.140625" bestFit="1" customWidth="1"/>
    <col min="655" max="655" width="17.140625" bestFit="1" customWidth="1"/>
    <col min="656" max="656" width="11.140625" bestFit="1" customWidth="1"/>
    <col min="657" max="657" width="17.140625" bestFit="1" customWidth="1"/>
    <col min="658" max="658" width="12.140625" bestFit="1" customWidth="1"/>
    <col min="659" max="659" width="17.140625" bestFit="1" customWidth="1"/>
    <col min="660" max="660" width="11.140625" bestFit="1" customWidth="1"/>
    <col min="661" max="661" width="17.140625" bestFit="1" customWidth="1"/>
    <col min="662" max="662" width="11.140625" bestFit="1" customWidth="1"/>
    <col min="663" max="663" width="17.140625" bestFit="1" customWidth="1"/>
    <col min="664" max="664" width="11.140625" bestFit="1" customWidth="1"/>
    <col min="665" max="665" width="17.140625" bestFit="1" customWidth="1"/>
    <col min="666" max="666" width="12.140625" bestFit="1" customWidth="1"/>
    <col min="667" max="667" width="17.140625" bestFit="1" customWidth="1"/>
    <col min="668" max="668" width="12.140625" bestFit="1" customWidth="1"/>
    <col min="669" max="669" width="17.140625" bestFit="1" customWidth="1"/>
    <col min="670" max="670" width="11.140625" bestFit="1" customWidth="1"/>
    <col min="671" max="671" width="17.140625" bestFit="1" customWidth="1"/>
    <col min="672" max="672" width="12.140625" bestFit="1" customWidth="1"/>
    <col min="673" max="673" width="17.140625" bestFit="1" customWidth="1"/>
    <col min="674" max="674" width="12.140625" bestFit="1" customWidth="1"/>
    <col min="675" max="675" width="17.140625" bestFit="1" customWidth="1"/>
    <col min="676" max="676" width="12.140625" bestFit="1" customWidth="1"/>
    <col min="677" max="677" width="17.140625" bestFit="1" customWidth="1"/>
    <col min="678" max="678" width="11.140625" bestFit="1" customWidth="1"/>
    <col min="679" max="679" width="17.140625" bestFit="1" customWidth="1"/>
    <col min="680" max="680" width="12.140625" bestFit="1" customWidth="1"/>
    <col min="681" max="681" width="17.140625" bestFit="1" customWidth="1"/>
    <col min="682" max="682" width="12.140625" bestFit="1" customWidth="1"/>
    <col min="683" max="683" width="18.42578125" bestFit="1" customWidth="1"/>
    <col min="684" max="684" width="14" bestFit="1" customWidth="1"/>
    <col min="685" max="685" width="11.140625" bestFit="1" customWidth="1"/>
    <col min="686" max="686" width="10" bestFit="1" customWidth="1"/>
    <col min="687" max="687" width="12.140625" bestFit="1" customWidth="1"/>
    <col min="688" max="688" width="13.42578125" bestFit="1" customWidth="1"/>
    <col min="689" max="689" width="10" bestFit="1" customWidth="1"/>
    <col min="690" max="690" width="14.42578125" bestFit="1" customWidth="1"/>
    <col min="691" max="691" width="10" bestFit="1" customWidth="1"/>
    <col min="692" max="692" width="14.42578125" bestFit="1" customWidth="1"/>
    <col min="693" max="693" width="11.140625" bestFit="1" customWidth="1"/>
    <col min="694" max="694" width="15.5703125" bestFit="1" customWidth="1"/>
    <col min="695" max="695" width="11.140625" bestFit="1" customWidth="1"/>
    <col min="696" max="696" width="15.5703125" bestFit="1" customWidth="1"/>
    <col min="697" max="697" width="11.140625" bestFit="1" customWidth="1"/>
    <col min="698" max="698" width="15.5703125" bestFit="1" customWidth="1"/>
    <col min="699" max="699" width="10" bestFit="1" customWidth="1"/>
    <col min="700" max="700" width="15.5703125" bestFit="1" customWidth="1"/>
    <col min="701" max="701" width="11.140625" bestFit="1" customWidth="1"/>
    <col min="702" max="702" width="15.5703125" bestFit="1" customWidth="1"/>
    <col min="703" max="703" width="10" bestFit="1" customWidth="1"/>
    <col min="704" max="704" width="15.5703125" bestFit="1" customWidth="1"/>
    <col min="705" max="705" width="11.140625" bestFit="1" customWidth="1"/>
    <col min="706" max="706" width="15.5703125" bestFit="1" customWidth="1"/>
    <col min="707" max="707" width="11.140625" bestFit="1" customWidth="1"/>
    <col min="708" max="708" width="15.5703125" bestFit="1" customWidth="1"/>
    <col min="709" max="709" width="11.140625" bestFit="1" customWidth="1"/>
    <col min="710" max="710" width="15.5703125" bestFit="1" customWidth="1"/>
    <col min="711" max="711" width="11.140625" bestFit="1" customWidth="1"/>
    <col min="712" max="712" width="15.5703125" bestFit="1" customWidth="1"/>
    <col min="713" max="713" width="11.140625" bestFit="1" customWidth="1"/>
    <col min="714" max="714" width="15.5703125" bestFit="1" customWidth="1"/>
    <col min="715" max="715" width="11.140625" bestFit="1" customWidth="1"/>
    <col min="716" max="716" width="15.5703125" bestFit="1" customWidth="1"/>
    <col min="717" max="717" width="11.140625" bestFit="1" customWidth="1"/>
    <col min="718" max="718" width="15.5703125" bestFit="1" customWidth="1"/>
    <col min="719" max="719" width="11.140625" bestFit="1" customWidth="1"/>
    <col min="720" max="720" width="15.5703125" bestFit="1" customWidth="1"/>
    <col min="721" max="721" width="11.140625" bestFit="1" customWidth="1"/>
    <col min="722" max="722" width="15.5703125" bestFit="1" customWidth="1"/>
    <col min="723" max="723" width="11.140625" bestFit="1" customWidth="1"/>
    <col min="724" max="724" width="15.5703125" bestFit="1" customWidth="1"/>
    <col min="725" max="725" width="10" bestFit="1" customWidth="1"/>
    <col min="726" max="726" width="15.5703125" bestFit="1" customWidth="1"/>
    <col min="727" max="727" width="11.140625" bestFit="1" customWidth="1"/>
    <col min="728" max="728" width="15.5703125" bestFit="1" customWidth="1"/>
    <col min="729" max="729" width="11.140625" bestFit="1" customWidth="1"/>
    <col min="730" max="730" width="15.5703125" bestFit="1" customWidth="1"/>
    <col min="731" max="731" width="11.140625" bestFit="1" customWidth="1"/>
    <col min="732" max="732" width="15.5703125" bestFit="1" customWidth="1"/>
    <col min="733" max="733" width="11.140625" bestFit="1" customWidth="1"/>
    <col min="734" max="734" width="15.5703125" bestFit="1" customWidth="1"/>
    <col min="735" max="735" width="11.140625" bestFit="1" customWidth="1"/>
    <col min="736" max="736" width="15.5703125" bestFit="1" customWidth="1"/>
    <col min="737" max="737" width="11.140625" bestFit="1" customWidth="1"/>
    <col min="738" max="738" width="15.5703125" bestFit="1" customWidth="1"/>
    <col min="739" max="739" width="11.140625" bestFit="1" customWidth="1"/>
    <col min="740" max="740" width="15.5703125" bestFit="1" customWidth="1"/>
    <col min="741" max="741" width="11.140625" bestFit="1" customWidth="1"/>
    <col min="742" max="742" width="15.5703125" bestFit="1" customWidth="1"/>
    <col min="743" max="743" width="11.140625" bestFit="1" customWidth="1"/>
    <col min="744" max="744" width="15.5703125" bestFit="1" customWidth="1"/>
    <col min="745" max="745" width="11.140625" bestFit="1" customWidth="1"/>
    <col min="746" max="746" width="15.5703125" bestFit="1" customWidth="1"/>
    <col min="747" max="747" width="10" bestFit="1" customWidth="1"/>
    <col min="748" max="748" width="15.5703125" bestFit="1" customWidth="1"/>
    <col min="749" max="749" width="11.140625" bestFit="1" customWidth="1"/>
    <col min="750" max="750" width="15.5703125" bestFit="1" customWidth="1"/>
    <col min="751" max="751" width="11.140625" bestFit="1" customWidth="1"/>
    <col min="752" max="752" width="15.5703125" bestFit="1" customWidth="1"/>
    <col min="753" max="753" width="11.140625" bestFit="1" customWidth="1"/>
    <col min="754" max="754" width="15.5703125" bestFit="1" customWidth="1"/>
    <col min="755" max="755" width="11.140625" bestFit="1" customWidth="1"/>
    <col min="756" max="756" width="15.5703125" bestFit="1" customWidth="1"/>
    <col min="757" max="757" width="11.140625" bestFit="1" customWidth="1"/>
    <col min="758" max="758" width="15.5703125" bestFit="1" customWidth="1"/>
    <col min="759" max="759" width="11.140625" bestFit="1" customWidth="1"/>
    <col min="760" max="760" width="15.5703125" bestFit="1" customWidth="1"/>
    <col min="761" max="761" width="10" bestFit="1" customWidth="1"/>
    <col min="762" max="762" width="15.5703125" bestFit="1" customWidth="1"/>
    <col min="763" max="763" width="11.140625" bestFit="1" customWidth="1"/>
    <col min="764" max="764" width="15.5703125" bestFit="1" customWidth="1"/>
    <col min="765" max="765" width="10" bestFit="1" customWidth="1"/>
    <col min="766" max="766" width="15.5703125" bestFit="1" customWidth="1"/>
    <col min="767" max="767" width="11.140625" bestFit="1" customWidth="1"/>
    <col min="768" max="768" width="15.5703125" bestFit="1" customWidth="1"/>
    <col min="769" max="769" width="11.140625" bestFit="1" customWidth="1"/>
    <col min="770" max="770" width="15.5703125" bestFit="1" customWidth="1"/>
    <col min="771" max="771" width="11.140625" bestFit="1" customWidth="1"/>
    <col min="772" max="772" width="15.5703125" bestFit="1" customWidth="1"/>
    <col min="773" max="773" width="11.140625" bestFit="1" customWidth="1"/>
    <col min="774" max="774" width="15.5703125" bestFit="1" customWidth="1"/>
    <col min="775" max="775" width="11.140625" bestFit="1" customWidth="1"/>
    <col min="776" max="776" width="15.5703125" bestFit="1" customWidth="1"/>
    <col min="777" max="777" width="11.140625" bestFit="1" customWidth="1"/>
    <col min="778" max="778" width="15.5703125" bestFit="1" customWidth="1"/>
    <col min="779" max="780" width="11.140625" bestFit="1" customWidth="1"/>
    <col min="781" max="781" width="15.5703125" bestFit="1" customWidth="1"/>
    <col min="782" max="782" width="11.140625" bestFit="1" customWidth="1"/>
    <col min="783" max="783" width="15.5703125" bestFit="1" customWidth="1"/>
    <col min="784" max="784" width="11.140625" bestFit="1" customWidth="1"/>
    <col min="785" max="785" width="15.5703125" bestFit="1" customWidth="1"/>
    <col min="786" max="786" width="11.140625" bestFit="1" customWidth="1"/>
    <col min="787" max="787" width="15.5703125" bestFit="1" customWidth="1"/>
    <col min="788" max="788" width="11.140625" bestFit="1" customWidth="1"/>
    <col min="789" max="789" width="15.5703125" bestFit="1" customWidth="1"/>
    <col min="790" max="790" width="11.140625" bestFit="1" customWidth="1"/>
    <col min="791" max="791" width="15.5703125" bestFit="1" customWidth="1"/>
    <col min="792" max="792" width="11.140625" bestFit="1" customWidth="1"/>
    <col min="793" max="793" width="15.5703125" bestFit="1" customWidth="1"/>
    <col min="794" max="794" width="11.140625" bestFit="1" customWidth="1"/>
    <col min="795" max="795" width="15.5703125" bestFit="1" customWidth="1"/>
    <col min="796" max="796" width="11.140625" bestFit="1" customWidth="1"/>
    <col min="797" max="797" width="15.5703125" bestFit="1" customWidth="1"/>
    <col min="798" max="798" width="10" bestFit="1" customWidth="1"/>
    <col min="799" max="799" width="15.5703125" bestFit="1" customWidth="1"/>
    <col min="800" max="800" width="11.140625" bestFit="1" customWidth="1"/>
    <col min="801" max="801" width="15.5703125" bestFit="1" customWidth="1"/>
    <col min="802" max="802" width="11.140625" bestFit="1" customWidth="1"/>
    <col min="803" max="803" width="15.5703125" bestFit="1" customWidth="1"/>
    <col min="804" max="804" width="11.140625" bestFit="1" customWidth="1"/>
    <col min="805" max="805" width="15.5703125" bestFit="1" customWidth="1"/>
    <col min="806" max="806" width="11.140625" bestFit="1" customWidth="1"/>
    <col min="807" max="807" width="15.5703125" bestFit="1" customWidth="1"/>
    <col min="808" max="808" width="11.140625" bestFit="1" customWidth="1"/>
    <col min="809" max="809" width="15.5703125" bestFit="1" customWidth="1"/>
    <col min="810" max="810" width="11.140625" bestFit="1" customWidth="1"/>
    <col min="811" max="811" width="15.5703125" bestFit="1" customWidth="1"/>
    <col min="812" max="812" width="11.140625" bestFit="1" customWidth="1"/>
    <col min="813" max="813" width="15.5703125" bestFit="1" customWidth="1"/>
    <col min="814" max="814" width="11.140625" bestFit="1" customWidth="1"/>
    <col min="815" max="815" width="15.5703125" bestFit="1" customWidth="1"/>
    <col min="816" max="816" width="11.140625" bestFit="1" customWidth="1"/>
    <col min="817" max="817" width="15.5703125" bestFit="1" customWidth="1"/>
    <col min="818" max="818" width="11.140625" bestFit="1" customWidth="1"/>
    <col min="819" max="819" width="15.5703125" bestFit="1" customWidth="1"/>
    <col min="820" max="820" width="11.140625" bestFit="1" customWidth="1"/>
    <col min="821" max="821" width="15.5703125" bestFit="1" customWidth="1"/>
    <col min="822" max="822" width="11.140625" bestFit="1" customWidth="1"/>
    <col min="823" max="823" width="15.5703125" bestFit="1" customWidth="1"/>
    <col min="824" max="824" width="11.140625" bestFit="1" customWidth="1"/>
    <col min="825" max="825" width="15.5703125" bestFit="1" customWidth="1"/>
    <col min="826" max="826" width="9.5703125" bestFit="1" customWidth="1"/>
    <col min="827" max="827" width="15.5703125" bestFit="1" customWidth="1"/>
    <col min="828" max="828" width="9.5703125" bestFit="1" customWidth="1"/>
    <col min="829" max="829" width="15.5703125" bestFit="1" customWidth="1"/>
    <col min="830" max="830" width="10" bestFit="1" customWidth="1"/>
    <col min="831" max="831" width="15.5703125" bestFit="1" customWidth="1"/>
    <col min="832" max="832" width="11.140625" bestFit="1" customWidth="1"/>
    <col min="833" max="833" width="15.5703125" bestFit="1" customWidth="1"/>
    <col min="834" max="834" width="12.140625" bestFit="1" customWidth="1"/>
    <col min="835" max="835" width="15.5703125" bestFit="1" customWidth="1"/>
    <col min="836" max="836" width="11.140625" bestFit="1" customWidth="1"/>
    <col min="837" max="837" width="15.5703125" bestFit="1" customWidth="1"/>
    <col min="838" max="838" width="11.140625" bestFit="1" customWidth="1"/>
    <col min="839" max="839" width="15.5703125" bestFit="1" customWidth="1"/>
    <col min="840" max="840" width="11.140625" bestFit="1" customWidth="1"/>
    <col min="841" max="841" width="15.5703125" bestFit="1" customWidth="1"/>
    <col min="842" max="842" width="11.140625" bestFit="1" customWidth="1"/>
    <col min="843" max="843" width="15.5703125" bestFit="1" customWidth="1"/>
    <col min="844" max="844" width="11.140625" bestFit="1" customWidth="1"/>
    <col min="845" max="845" width="15.5703125" bestFit="1" customWidth="1"/>
    <col min="846" max="846" width="11.140625" bestFit="1" customWidth="1"/>
    <col min="847" max="847" width="15.5703125" bestFit="1" customWidth="1"/>
    <col min="848" max="848" width="11.140625" bestFit="1" customWidth="1"/>
    <col min="849" max="849" width="15.5703125" bestFit="1" customWidth="1"/>
    <col min="850" max="850" width="10" bestFit="1" customWidth="1"/>
    <col min="851" max="851" width="15.5703125" bestFit="1" customWidth="1"/>
    <col min="852" max="852" width="11.140625" bestFit="1" customWidth="1"/>
    <col min="853" max="853" width="15.5703125" bestFit="1" customWidth="1"/>
    <col min="854" max="854" width="11.140625" bestFit="1" customWidth="1"/>
    <col min="855" max="855" width="15.5703125" bestFit="1" customWidth="1"/>
    <col min="856" max="856" width="11.140625" bestFit="1" customWidth="1"/>
    <col min="857" max="857" width="15.5703125" bestFit="1" customWidth="1"/>
    <col min="858" max="858" width="11.140625" bestFit="1" customWidth="1"/>
    <col min="859" max="859" width="15.5703125" bestFit="1" customWidth="1"/>
    <col min="860" max="860" width="12.140625" bestFit="1" customWidth="1"/>
    <col min="861" max="861" width="15.5703125" bestFit="1" customWidth="1"/>
    <col min="862" max="862" width="11.140625" bestFit="1" customWidth="1"/>
    <col min="863" max="863" width="15.5703125" bestFit="1" customWidth="1"/>
    <col min="864" max="864" width="12.140625" bestFit="1" customWidth="1"/>
    <col min="865" max="865" width="15.5703125" bestFit="1" customWidth="1"/>
    <col min="866" max="866" width="12.140625" bestFit="1" customWidth="1"/>
    <col min="867" max="867" width="15.5703125" bestFit="1" customWidth="1"/>
    <col min="868" max="868" width="12.140625" bestFit="1" customWidth="1"/>
    <col min="869" max="869" width="17.140625" bestFit="1" customWidth="1"/>
    <col min="870" max="870" width="12.140625" bestFit="1" customWidth="1"/>
    <col min="871" max="871" width="17.140625" bestFit="1" customWidth="1"/>
    <col min="872" max="872" width="12.140625" bestFit="1" customWidth="1"/>
    <col min="873" max="873" width="17.140625" bestFit="1" customWidth="1"/>
    <col min="874" max="874" width="11.140625" bestFit="1" customWidth="1"/>
    <col min="875" max="875" width="17.140625" bestFit="1" customWidth="1"/>
    <col min="876" max="876" width="11.140625" bestFit="1" customWidth="1"/>
    <col min="877" max="877" width="17.140625" bestFit="1" customWidth="1"/>
    <col min="878" max="878" width="12.140625" bestFit="1" customWidth="1"/>
    <col min="879" max="879" width="17.140625" bestFit="1" customWidth="1"/>
    <col min="880" max="880" width="11.140625" bestFit="1" customWidth="1"/>
    <col min="881" max="881" width="17.140625" bestFit="1" customWidth="1"/>
    <col min="882" max="882" width="11.140625" bestFit="1" customWidth="1"/>
    <col min="883" max="883" width="17.140625" bestFit="1" customWidth="1"/>
    <col min="884" max="884" width="12.140625" bestFit="1" customWidth="1"/>
    <col min="885" max="885" width="17.140625" bestFit="1" customWidth="1"/>
    <col min="886" max="886" width="11.140625" bestFit="1" customWidth="1"/>
    <col min="887" max="887" width="17.140625" bestFit="1" customWidth="1"/>
    <col min="888" max="888" width="11.140625" bestFit="1" customWidth="1"/>
    <col min="889" max="889" width="17.140625" bestFit="1" customWidth="1"/>
    <col min="890" max="890" width="11.140625" bestFit="1" customWidth="1"/>
    <col min="891" max="891" width="17.140625" bestFit="1" customWidth="1"/>
    <col min="892" max="892" width="11.140625" bestFit="1" customWidth="1"/>
    <col min="893" max="893" width="17.140625" bestFit="1" customWidth="1"/>
    <col min="894" max="894" width="12.140625" bestFit="1" customWidth="1"/>
    <col min="895" max="895" width="17.140625" bestFit="1" customWidth="1"/>
    <col min="896" max="896" width="11.140625" bestFit="1" customWidth="1"/>
    <col min="897" max="897" width="17.140625" bestFit="1" customWidth="1"/>
    <col min="898" max="898" width="12.140625" bestFit="1" customWidth="1"/>
    <col min="899" max="899" width="17.140625" bestFit="1" customWidth="1"/>
    <col min="900" max="900" width="12.140625" bestFit="1" customWidth="1"/>
    <col min="901" max="901" width="17.140625" bestFit="1" customWidth="1"/>
    <col min="902" max="902" width="12.140625" bestFit="1" customWidth="1"/>
    <col min="903" max="903" width="17.140625" bestFit="1" customWidth="1"/>
    <col min="904" max="904" width="11.140625" bestFit="1" customWidth="1"/>
    <col min="905" max="905" width="17.140625" bestFit="1" customWidth="1"/>
    <col min="906" max="906" width="11.140625" bestFit="1" customWidth="1"/>
    <col min="907" max="907" width="17.140625" bestFit="1" customWidth="1"/>
    <col min="908" max="908" width="12.140625" bestFit="1" customWidth="1"/>
    <col min="909" max="909" width="18.42578125" bestFit="1" customWidth="1"/>
    <col min="910" max="910" width="19.5703125" bestFit="1" customWidth="1"/>
    <col min="911" max="911" width="19.42578125" bestFit="1" customWidth="1"/>
    <col min="912" max="912" width="19.5703125" bestFit="1" customWidth="1"/>
    <col min="913" max="913" width="19.140625" bestFit="1" customWidth="1"/>
  </cols>
  <sheetData>
    <row r="1" spans="1:18" s="2" customFormat="1" x14ac:dyDescent="0.2">
      <c r="A1" s="1"/>
      <c r="B1" s="1"/>
      <c r="C1" s="1"/>
      <c r="D1" s="1"/>
      <c r="E1" s="1"/>
      <c r="F1" s="1"/>
      <c r="G1" s="1"/>
      <c r="H1" s="1"/>
      <c r="I1" s="1"/>
      <c r="J1" s="1"/>
      <c r="K1" s="1"/>
      <c r="L1" s="1"/>
      <c r="M1" s="1"/>
      <c r="N1" s="1"/>
      <c r="O1" s="1"/>
      <c r="P1" s="1"/>
    </row>
    <row r="2" spans="1:18" s="11" customFormat="1" ht="23.25" x14ac:dyDescent="0.35">
      <c r="B2" s="44" t="s">
        <v>0</v>
      </c>
      <c r="C2" s="10"/>
      <c r="D2" s="10"/>
      <c r="E2" s="10"/>
      <c r="F2" s="10"/>
      <c r="G2" s="10"/>
      <c r="H2" s="10"/>
      <c r="I2" s="10"/>
      <c r="J2" s="10"/>
      <c r="K2" s="10"/>
      <c r="L2" s="10"/>
      <c r="M2" s="10"/>
      <c r="N2" s="10"/>
      <c r="O2" s="10"/>
      <c r="P2" s="10"/>
    </row>
    <row r="4" spans="1:18" s="4" customFormat="1" x14ac:dyDescent="0.2">
      <c r="A4" s="3" t="s">
        <v>1</v>
      </c>
      <c r="B4" s="3" t="s">
        <v>2</v>
      </c>
      <c r="C4" s="3" t="s">
        <v>3</v>
      </c>
      <c r="D4" s="3">
        <v>36342</v>
      </c>
      <c r="E4" s="3">
        <v>36373</v>
      </c>
      <c r="F4" s="3">
        <v>36404</v>
      </c>
      <c r="G4" s="3">
        <v>36434</v>
      </c>
      <c r="H4" s="3">
        <v>36465</v>
      </c>
      <c r="I4" s="3">
        <v>36495</v>
      </c>
      <c r="J4" s="3">
        <v>36526</v>
      </c>
      <c r="K4" s="3">
        <v>36557</v>
      </c>
      <c r="L4" s="3">
        <v>36586</v>
      </c>
      <c r="M4" s="3">
        <v>36617</v>
      </c>
      <c r="N4" s="3">
        <v>36647</v>
      </c>
      <c r="O4" s="3">
        <v>36678</v>
      </c>
      <c r="P4" s="3" t="s">
        <v>4</v>
      </c>
    </row>
    <row r="5" spans="1:18" x14ac:dyDescent="0.2">
      <c r="A5" s="7" t="s">
        <v>5</v>
      </c>
      <c r="B5" s="7" t="s">
        <v>6</v>
      </c>
      <c r="C5" s="7" t="s">
        <v>7</v>
      </c>
      <c r="D5" s="8">
        <v>408350.05</v>
      </c>
      <c r="E5" s="8">
        <v>311641.82</v>
      </c>
      <c r="F5" s="8">
        <v>331357.94</v>
      </c>
      <c r="G5" s="8">
        <v>394958.31</v>
      </c>
      <c r="H5" s="8">
        <v>583851.41</v>
      </c>
      <c r="I5" s="8">
        <v>372062.18</v>
      </c>
      <c r="J5" s="8">
        <v>413402.42</v>
      </c>
      <c r="K5" s="8">
        <v>442301.95</v>
      </c>
      <c r="L5" s="8">
        <v>319903.93</v>
      </c>
      <c r="M5" s="8">
        <v>372062.18</v>
      </c>
      <c r="N5" s="8">
        <v>618249.11</v>
      </c>
      <c r="O5" s="8">
        <v>449256.38</v>
      </c>
      <c r="P5" s="8">
        <v>5017397.68</v>
      </c>
      <c r="Q5" s="7"/>
      <c r="R5" s="7"/>
    </row>
    <row r="6" spans="1:18" x14ac:dyDescent="0.2">
      <c r="A6" s="7" t="s">
        <v>8</v>
      </c>
      <c r="B6" s="7" t="s">
        <v>9</v>
      </c>
      <c r="C6" s="7" t="s">
        <v>7</v>
      </c>
      <c r="D6" s="8">
        <v>325729.01</v>
      </c>
      <c r="E6" s="8">
        <v>248677.45</v>
      </c>
      <c r="F6" s="8">
        <v>264577.55</v>
      </c>
      <c r="G6" s="8">
        <v>315457.84999999998</v>
      </c>
      <c r="H6" s="8">
        <v>466190.73</v>
      </c>
      <c r="I6" s="8">
        <v>297013.74</v>
      </c>
      <c r="J6" s="8">
        <v>330085.93</v>
      </c>
      <c r="K6" s="8">
        <v>352589.76</v>
      </c>
      <c r="L6" s="8">
        <v>255923.14</v>
      </c>
      <c r="M6" s="8">
        <v>297649.74</v>
      </c>
      <c r="N6" s="8">
        <v>493764.76</v>
      </c>
      <c r="O6" s="8">
        <v>358848.75</v>
      </c>
      <c r="P6" s="8">
        <v>4006508.41</v>
      </c>
      <c r="Q6" s="7"/>
      <c r="R6" s="7"/>
    </row>
    <row r="7" spans="1:18" x14ac:dyDescent="0.2">
      <c r="A7" s="7" t="s">
        <v>10</v>
      </c>
      <c r="B7" s="7" t="s">
        <v>11</v>
      </c>
      <c r="C7" s="7" t="s">
        <v>12</v>
      </c>
      <c r="D7" s="8">
        <v>452823.52</v>
      </c>
      <c r="E7" s="8">
        <v>830309</v>
      </c>
      <c r="F7" s="8">
        <v>684559.12</v>
      </c>
      <c r="G7" s="8">
        <v>415591.52</v>
      </c>
      <c r="H7" s="8">
        <v>654330.52</v>
      </c>
      <c r="I7" s="8">
        <v>483000.12</v>
      </c>
      <c r="J7" s="8">
        <v>911418.8</v>
      </c>
      <c r="K7" s="8">
        <v>758005.36</v>
      </c>
      <c r="L7" s="8">
        <v>706101.56</v>
      </c>
      <c r="M7" s="8">
        <v>976630.76</v>
      </c>
      <c r="N7" s="8">
        <v>664264.4</v>
      </c>
      <c r="O7" s="8">
        <v>1001639.1</v>
      </c>
      <c r="P7" s="8">
        <v>8538673.7799999993</v>
      </c>
      <c r="Q7" s="7"/>
      <c r="R7" s="7"/>
    </row>
    <row r="8" spans="1:18" x14ac:dyDescent="0.2">
      <c r="A8" s="7" t="s">
        <v>13</v>
      </c>
      <c r="B8" s="7" t="s">
        <v>14</v>
      </c>
      <c r="C8" s="7" t="s">
        <v>12</v>
      </c>
      <c r="D8" s="8">
        <v>1187740</v>
      </c>
      <c r="E8" s="8">
        <v>477950.48</v>
      </c>
      <c r="F8" s="8">
        <v>449547.96</v>
      </c>
      <c r="G8" s="8">
        <v>981069.68</v>
      </c>
      <c r="H8" s="8">
        <v>316646.08</v>
      </c>
      <c r="I8" s="8">
        <v>420491.6</v>
      </c>
      <c r="J8" s="8">
        <v>519923.08</v>
      </c>
      <c r="K8" s="8">
        <v>299037.63</v>
      </c>
      <c r="L8" s="8">
        <v>380819.72</v>
      </c>
      <c r="M8" s="8">
        <v>337567.18</v>
      </c>
      <c r="N8" s="8">
        <v>350990.52</v>
      </c>
      <c r="O8" s="8">
        <v>306494.93</v>
      </c>
      <c r="P8" s="8">
        <v>6028278.8600000003</v>
      </c>
      <c r="Q8" s="7"/>
      <c r="R8" s="7"/>
    </row>
    <row r="9" spans="1:18" x14ac:dyDescent="0.2">
      <c r="A9" s="7" t="s">
        <v>15</v>
      </c>
      <c r="B9" s="7" t="s">
        <v>16</v>
      </c>
      <c r="C9" s="7" t="s">
        <v>12</v>
      </c>
      <c r="D9" s="8">
        <v>6743801.4000000004</v>
      </c>
      <c r="E9" s="8">
        <v>6518772.9199999999</v>
      </c>
      <c r="F9" s="8">
        <v>5828490.3200000003</v>
      </c>
      <c r="G9" s="8">
        <v>6191981</v>
      </c>
      <c r="H9" s="8">
        <v>5709121.4000000004</v>
      </c>
      <c r="I9" s="8">
        <v>4139440.52</v>
      </c>
      <c r="J9" s="8">
        <v>7230164.5199999996</v>
      </c>
      <c r="K9" s="8">
        <v>6343014.7000000002</v>
      </c>
      <c r="L9" s="8">
        <v>6332791.7999999998</v>
      </c>
      <c r="M9" s="8">
        <v>7172847.46</v>
      </c>
      <c r="N9" s="8">
        <v>5466679.4000000004</v>
      </c>
      <c r="O9" s="8">
        <v>8010385.96</v>
      </c>
      <c r="P9" s="8">
        <v>75687491.400000006</v>
      </c>
      <c r="Q9" s="7"/>
      <c r="R9" s="7"/>
    </row>
    <row r="10" spans="1:18" x14ac:dyDescent="0.2">
      <c r="A10" s="7" t="s">
        <v>17</v>
      </c>
      <c r="B10" s="7" t="s">
        <v>18</v>
      </c>
      <c r="C10" s="7" t="s">
        <v>12</v>
      </c>
      <c r="D10" s="8">
        <v>3726184</v>
      </c>
      <c r="E10" s="8">
        <v>3117035.24</v>
      </c>
      <c r="F10" s="8">
        <v>2258913.48</v>
      </c>
      <c r="G10" s="8">
        <v>1887798.16</v>
      </c>
      <c r="H10" s="8">
        <v>1278201.32</v>
      </c>
      <c r="I10" s="8">
        <v>2010460.64</v>
      </c>
      <c r="J10" s="8">
        <v>3188069.68</v>
      </c>
      <c r="K10" s="8">
        <v>1829277.39</v>
      </c>
      <c r="L10" s="8">
        <v>893633.95</v>
      </c>
      <c r="M10" s="8">
        <v>2356011.38</v>
      </c>
      <c r="N10" s="8">
        <v>1550621.98</v>
      </c>
      <c r="O10" s="8">
        <v>1146436.52</v>
      </c>
      <c r="P10" s="8">
        <v>25242643.699999999</v>
      </c>
      <c r="Q10" s="7"/>
      <c r="R10" s="7"/>
    </row>
    <row r="11" spans="1:18" x14ac:dyDescent="0.2">
      <c r="A11" s="5" t="s">
        <v>19</v>
      </c>
      <c r="B11" s="5" t="s">
        <v>20</v>
      </c>
      <c r="C11" s="5" t="s">
        <v>12</v>
      </c>
      <c r="D11" s="6">
        <v>216651.4</v>
      </c>
      <c r="E11" s="6">
        <v>218161.5</v>
      </c>
      <c r="F11" s="6">
        <v>179583.5</v>
      </c>
      <c r="G11" s="6">
        <v>226556.5</v>
      </c>
      <c r="H11" s="6">
        <v>187674.5</v>
      </c>
      <c r="I11" s="6">
        <v>200378.5</v>
      </c>
      <c r="J11" s="6">
        <v>297777.5</v>
      </c>
      <c r="K11" s="6">
        <v>286291.09999999998</v>
      </c>
      <c r="L11" s="6">
        <v>277640.92</v>
      </c>
      <c r="M11" s="6">
        <v>268784.45</v>
      </c>
      <c r="N11" s="6">
        <v>279082.95</v>
      </c>
      <c r="O11" s="6">
        <v>300091.53000000003</v>
      </c>
      <c r="P11" s="6">
        <v>2938674.35</v>
      </c>
      <c r="Q11" s="7"/>
      <c r="R11" s="7"/>
    </row>
    <row r="12" spans="1:18" x14ac:dyDescent="0.2">
      <c r="A12" s="5" t="s">
        <v>21</v>
      </c>
      <c r="B12" s="5" t="s">
        <v>22</v>
      </c>
      <c r="C12" s="5" t="s">
        <v>12</v>
      </c>
      <c r="D12" s="6">
        <v>566364.80000000005</v>
      </c>
      <c r="E12" s="6">
        <v>474708.5</v>
      </c>
      <c r="F12" s="6">
        <v>472394.5</v>
      </c>
      <c r="G12" s="6">
        <v>586507.5</v>
      </c>
      <c r="H12" s="6">
        <v>483334.5</v>
      </c>
      <c r="I12" s="6">
        <v>460235.5</v>
      </c>
      <c r="J12" s="6">
        <v>646178.5</v>
      </c>
      <c r="K12" s="6">
        <v>627369.34</v>
      </c>
      <c r="L12" s="6">
        <v>601830.38</v>
      </c>
      <c r="M12" s="6">
        <v>601006.22</v>
      </c>
      <c r="N12" s="6">
        <v>646112.73</v>
      </c>
      <c r="O12" s="6">
        <v>665472.99</v>
      </c>
      <c r="P12" s="6">
        <v>6831515.46</v>
      </c>
      <c r="Q12" s="7"/>
      <c r="R12" s="7"/>
    </row>
    <row r="13" spans="1:18" x14ac:dyDescent="0.2">
      <c r="A13" s="5" t="s">
        <v>23</v>
      </c>
      <c r="B13" s="5" t="s">
        <v>24</v>
      </c>
      <c r="C13" s="5" t="s">
        <v>12</v>
      </c>
      <c r="D13" s="6">
        <v>184731.92</v>
      </c>
      <c r="E13" s="6">
        <v>164156.20000000001</v>
      </c>
      <c r="F13" s="6">
        <v>164156.20000000001</v>
      </c>
      <c r="G13" s="6">
        <v>199100.74</v>
      </c>
      <c r="H13" s="6">
        <v>163810.20000000001</v>
      </c>
      <c r="I13" s="6">
        <v>163810.20000000001</v>
      </c>
      <c r="J13" s="6">
        <v>199100.74</v>
      </c>
      <c r="K13" s="6">
        <v>175259.8</v>
      </c>
      <c r="L13" s="6">
        <v>175259.8</v>
      </c>
      <c r="M13" s="6">
        <v>213017.06</v>
      </c>
      <c r="N13" s="6">
        <v>175259.8</v>
      </c>
      <c r="O13" s="6">
        <v>185538.1</v>
      </c>
      <c r="P13" s="6">
        <v>2163200.7599999998</v>
      </c>
      <c r="Q13" s="7"/>
      <c r="R13" s="7"/>
    </row>
    <row r="14" spans="1:18" x14ac:dyDescent="0.2">
      <c r="A14" s="5" t="s">
        <v>25</v>
      </c>
      <c r="B14" s="5" t="s">
        <v>26</v>
      </c>
      <c r="C14" s="5" t="s">
        <v>12</v>
      </c>
      <c r="D14" s="6">
        <v>78193.2</v>
      </c>
      <c r="E14" s="6">
        <v>20806.599999999999</v>
      </c>
      <c r="F14" s="6">
        <v>252124.79999999999</v>
      </c>
      <c r="G14" s="6">
        <v>256784.7</v>
      </c>
      <c r="H14" s="6">
        <v>215869.9</v>
      </c>
      <c r="I14" s="6">
        <v>916.1</v>
      </c>
      <c r="J14" s="6">
        <v>245792.5</v>
      </c>
      <c r="K14" s="6">
        <v>216927.72</v>
      </c>
      <c r="L14" s="6">
        <v>216927.72</v>
      </c>
      <c r="M14" s="6">
        <v>262992.65000000002</v>
      </c>
      <c r="N14" s="6">
        <v>216927.72</v>
      </c>
      <c r="O14" s="6">
        <v>229669.19</v>
      </c>
      <c r="P14" s="6">
        <v>2213932.7999999998</v>
      </c>
      <c r="Q14" s="7"/>
      <c r="R14" s="7"/>
    </row>
    <row r="15" spans="1:18" x14ac:dyDescent="0.2">
      <c r="A15" s="5" t="s">
        <v>27</v>
      </c>
      <c r="B15" s="5" t="s">
        <v>28</v>
      </c>
      <c r="C15" s="5" t="s">
        <v>7</v>
      </c>
      <c r="D15" s="6">
        <v>627575.81000000006</v>
      </c>
      <c r="E15" s="6">
        <v>428778.5</v>
      </c>
      <c r="F15" s="6">
        <v>536994.03</v>
      </c>
      <c r="G15" s="6">
        <v>582099.30000000005</v>
      </c>
      <c r="H15" s="6">
        <v>875933.23</v>
      </c>
      <c r="I15" s="6">
        <v>521773.32</v>
      </c>
      <c r="J15" s="6">
        <v>574303.32999999996</v>
      </c>
      <c r="K15" s="6">
        <v>388684.93</v>
      </c>
      <c r="L15" s="6">
        <v>478895.47</v>
      </c>
      <c r="M15" s="6">
        <v>389056.17</v>
      </c>
      <c r="N15" s="6">
        <v>697368.33</v>
      </c>
      <c r="O15" s="6">
        <v>395367.19</v>
      </c>
      <c r="P15" s="6">
        <v>6496829.6100000003</v>
      </c>
      <c r="Q15" s="7"/>
      <c r="R15" s="7"/>
    </row>
    <row r="16" spans="1:18" x14ac:dyDescent="0.2">
      <c r="A16" s="5" t="s">
        <v>29</v>
      </c>
      <c r="B16" s="5" t="s">
        <v>30</v>
      </c>
      <c r="C16" s="5" t="s">
        <v>31</v>
      </c>
      <c r="D16" s="6">
        <v>696424.43</v>
      </c>
      <c r="E16" s="6">
        <v>616235.62</v>
      </c>
      <c r="F16" s="6">
        <v>609320.76</v>
      </c>
      <c r="G16" s="6">
        <v>745177.32</v>
      </c>
      <c r="H16" s="6">
        <v>616235.62</v>
      </c>
      <c r="I16" s="6">
        <v>609320.76</v>
      </c>
      <c r="J16" s="6">
        <v>745177.32</v>
      </c>
      <c r="K16" s="6">
        <v>673827.48</v>
      </c>
      <c r="L16" s="6">
        <v>666266.38</v>
      </c>
      <c r="M16" s="6">
        <v>814819.77</v>
      </c>
      <c r="N16" s="6">
        <v>673827.48</v>
      </c>
      <c r="O16" s="6">
        <v>666266.38</v>
      </c>
      <c r="P16" s="6">
        <v>8132899.3200000003</v>
      </c>
      <c r="Q16" s="7"/>
      <c r="R16" s="7"/>
    </row>
    <row r="17" spans="1:18" x14ac:dyDescent="0.2">
      <c r="A17" s="5" t="s">
        <v>32</v>
      </c>
      <c r="B17" s="5" t="s">
        <v>33</v>
      </c>
      <c r="C17" s="5" t="s">
        <v>31</v>
      </c>
      <c r="D17" s="6">
        <v>520255.43</v>
      </c>
      <c r="E17" s="6">
        <v>487212.59</v>
      </c>
      <c r="F17" s="6">
        <v>478324.26</v>
      </c>
      <c r="G17" s="6">
        <v>556673.31000000006</v>
      </c>
      <c r="H17" s="6">
        <v>487212.59</v>
      </c>
      <c r="I17" s="6">
        <v>478324.26</v>
      </c>
      <c r="J17" s="6">
        <v>556673.31000000006</v>
      </c>
      <c r="K17" s="6">
        <v>532746.48</v>
      </c>
      <c r="L17" s="6">
        <v>523027.46</v>
      </c>
      <c r="M17" s="6">
        <v>608698.85</v>
      </c>
      <c r="N17" s="6">
        <v>532746.48</v>
      </c>
      <c r="O17" s="6">
        <v>523027.46</v>
      </c>
      <c r="P17" s="6">
        <v>6284922.4800000004</v>
      </c>
      <c r="Q17" s="7"/>
      <c r="R17" s="7"/>
    </row>
    <row r="18" spans="1:18" x14ac:dyDescent="0.2">
      <c r="A18" s="5" t="s">
        <v>34</v>
      </c>
      <c r="B18" s="5" t="s">
        <v>35</v>
      </c>
      <c r="C18" s="5" t="s">
        <v>31</v>
      </c>
      <c r="D18" s="6">
        <v>280649.77</v>
      </c>
      <c r="E18" s="6">
        <v>238693.53</v>
      </c>
      <c r="F18" s="6">
        <v>230993.74</v>
      </c>
      <c r="G18" s="6">
        <v>300291.87</v>
      </c>
      <c r="H18" s="6">
        <v>238693.53</v>
      </c>
      <c r="I18" s="6">
        <v>230993.74</v>
      </c>
      <c r="J18" s="6">
        <v>300291.87</v>
      </c>
      <c r="K18" s="6">
        <v>261001.59</v>
      </c>
      <c r="L18" s="6">
        <v>252582.19</v>
      </c>
      <c r="M18" s="6">
        <v>328356.84000000003</v>
      </c>
      <c r="N18" s="6">
        <v>261001.59</v>
      </c>
      <c r="O18" s="6">
        <v>252582.19</v>
      </c>
      <c r="P18" s="6">
        <v>3176132.45</v>
      </c>
      <c r="Q18" s="7"/>
      <c r="R18" s="7"/>
    </row>
    <row r="19" spans="1:18" x14ac:dyDescent="0.2">
      <c r="A19" s="5" t="s">
        <v>36</v>
      </c>
      <c r="B19" s="5" t="s">
        <v>37</v>
      </c>
      <c r="C19" s="5" t="s">
        <v>38</v>
      </c>
      <c r="D19" s="6">
        <v>334347.71999999997</v>
      </c>
      <c r="E19" s="6">
        <v>294819.45</v>
      </c>
      <c r="F19" s="6">
        <v>288582.88</v>
      </c>
      <c r="G19" s="6">
        <v>357752.06</v>
      </c>
      <c r="H19" s="6">
        <v>294819.45</v>
      </c>
      <c r="I19" s="6">
        <v>288582.88</v>
      </c>
      <c r="J19" s="6">
        <v>357752.06</v>
      </c>
      <c r="K19" s="6">
        <v>322372.65999999997</v>
      </c>
      <c r="L19" s="6">
        <v>315553.24</v>
      </c>
      <c r="M19" s="6">
        <v>391186.83</v>
      </c>
      <c r="N19" s="6">
        <v>322372.65999999997</v>
      </c>
      <c r="O19" s="6">
        <v>315553.24</v>
      </c>
      <c r="P19" s="6">
        <v>3883695.13</v>
      </c>
      <c r="Q19" s="7"/>
      <c r="R19" s="7"/>
    </row>
    <row r="20" spans="1:18" x14ac:dyDescent="0.2">
      <c r="A20" s="5" t="s">
        <v>39</v>
      </c>
      <c r="B20" s="5" t="s">
        <v>40</v>
      </c>
      <c r="C20" s="5" t="s">
        <v>7</v>
      </c>
      <c r="D20" s="6">
        <v>582201.5</v>
      </c>
      <c r="E20" s="6">
        <v>583556.30000000005</v>
      </c>
      <c r="F20" s="6">
        <v>672289.7</v>
      </c>
      <c r="G20" s="6">
        <v>807758.13</v>
      </c>
      <c r="H20" s="6">
        <v>612292.03</v>
      </c>
      <c r="I20" s="6">
        <v>709235.64</v>
      </c>
      <c r="J20" s="6">
        <v>553557.47</v>
      </c>
      <c r="K20" s="6">
        <v>460250.64</v>
      </c>
      <c r="L20" s="6">
        <v>505849.24</v>
      </c>
      <c r="M20" s="6">
        <v>626898.77</v>
      </c>
      <c r="N20" s="6">
        <v>552431.99</v>
      </c>
      <c r="O20" s="6">
        <v>585892.82999999996</v>
      </c>
      <c r="P20" s="6">
        <v>7252214.2400000002</v>
      </c>
      <c r="Q20" s="7"/>
      <c r="R20" s="7"/>
    </row>
    <row r="21" spans="1:18" x14ac:dyDescent="0.2">
      <c r="A21" s="5" t="s">
        <v>41</v>
      </c>
      <c r="B21" s="5" t="s">
        <v>42</v>
      </c>
      <c r="C21" s="5" t="s">
        <v>7</v>
      </c>
      <c r="D21" s="6">
        <v>582201.5</v>
      </c>
      <c r="E21" s="6">
        <v>583556.30000000005</v>
      </c>
      <c r="F21" s="6">
        <v>672289.7</v>
      </c>
      <c r="G21" s="6">
        <v>807758.13</v>
      </c>
      <c r="H21" s="6">
        <v>612292.03</v>
      </c>
      <c r="I21" s="6">
        <v>709235.64</v>
      </c>
      <c r="J21" s="6">
        <v>553557.47</v>
      </c>
      <c r="K21" s="6">
        <v>460250.64</v>
      </c>
      <c r="L21" s="6">
        <v>505849.24</v>
      </c>
      <c r="M21" s="6">
        <v>626898.77</v>
      </c>
      <c r="N21" s="6">
        <v>552431.99</v>
      </c>
      <c r="O21" s="6">
        <v>586548.93000000005</v>
      </c>
      <c r="P21" s="6">
        <v>7252870.3399999999</v>
      </c>
      <c r="Q21" s="7"/>
      <c r="R21" s="7"/>
    </row>
    <row r="22" spans="1:18" x14ac:dyDescent="0.2">
      <c r="A22" s="5" t="s">
        <v>43</v>
      </c>
      <c r="B22" s="5" t="s">
        <v>44</v>
      </c>
      <c r="C22" s="5" t="s">
        <v>7</v>
      </c>
      <c r="D22" s="6">
        <v>582201.5</v>
      </c>
      <c r="E22" s="6">
        <v>583556.30000000005</v>
      </c>
      <c r="F22" s="6">
        <v>672289.7</v>
      </c>
      <c r="G22" s="6">
        <v>807758.13</v>
      </c>
      <c r="H22" s="6">
        <v>612292.03</v>
      </c>
      <c r="I22" s="6">
        <v>709235.64</v>
      </c>
      <c r="J22" s="6">
        <v>553557.47</v>
      </c>
      <c r="K22" s="6">
        <v>460250.64</v>
      </c>
      <c r="L22" s="6">
        <v>505849.24</v>
      </c>
      <c r="M22" s="6">
        <v>626898.77</v>
      </c>
      <c r="N22" s="6">
        <v>552431.99</v>
      </c>
      <c r="O22" s="6">
        <v>584908.68999999994</v>
      </c>
      <c r="P22" s="6">
        <v>7251230.0999999996</v>
      </c>
      <c r="Q22" s="7"/>
      <c r="R22" s="7"/>
    </row>
    <row r="23" spans="1:18" x14ac:dyDescent="0.2">
      <c r="A23" s="5" t="s">
        <v>45</v>
      </c>
      <c r="B23" s="5" t="s">
        <v>46</v>
      </c>
      <c r="C23" s="5" t="s">
        <v>7</v>
      </c>
      <c r="D23" s="6">
        <v>582201.5</v>
      </c>
      <c r="E23" s="6">
        <v>583556.30000000005</v>
      </c>
      <c r="F23" s="6">
        <v>672289.7</v>
      </c>
      <c r="G23" s="6">
        <v>807758.13</v>
      </c>
      <c r="H23" s="6">
        <v>612292.03</v>
      </c>
      <c r="I23" s="6">
        <v>709235.64</v>
      </c>
      <c r="J23" s="6">
        <v>553557.47</v>
      </c>
      <c r="K23" s="6">
        <v>460250.64</v>
      </c>
      <c r="L23" s="6">
        <v>505849.24</v>
      </c>
      <c r="M23" s="6">
        <v>626898.77</v>
      </c>
      <c r="N23" s="6">
        <v>552431.99</v>
      </c>
      <c r="O23" s="6">
        <v>585236.74</v>
      </c>
      <c r="P23" s="6">
        <v>7251558.1500000004</v>
      </c>
      <c r="Q23" s="7"/>
      <c r="R23" s="7"/>
    </row>
    <row r="24" spans="1:18" x14ac:dyDescent="0.2">
      <c r="A24" s="5" t="s">
        <v>47</v>
      </c>
      <c r="B24" s="5" t="s">
        <v>48</v>
      </c>
      <c r="C24" s="5" t="s">
        <v>7</v>
      </c>
      <c r="D24" s="6">
        <v>323226.28999999998</v>
      </c>
      <c r="E24" s="6">
        <v>324223</v>
      </c>
      <c r="F24" s="6">
        <v>373523.45</v>
      </c>
      <c r="G24" s="6">
        <v>448344.14</v>
      </c>
      <c r="H24" s="6">
        <v>339883.14</v>
      </c>
      <c r="I24" s="6">
        <v>393823.64</v>
      </c>
      <c r="J24" s="6">
        <v>307402.84000000003</v>
      </c>
      <c r="K24" s="6">
        <v>255472.65</v>
      </c>
      <c r="L24" s="6">
        <v>280778.90999999997</v>
      </c>
      <c r="M24" s="6">
        <v>348262.25</v>
      </c>
      <c r="N24" s="6">
        <v>306687.69</v>
      </c>
      <c r="O24" s="6">
        <v>325968.64000000001</v>
      </c>
      <c r="P24" s="6">
        <v>4027596.64</v>
      </c>
      <c r="Q24" s="7"/>
      <c r="R24" s="7"/>
    </row>
    <row r="25" spans="1:18" x14ac:dyDescent="0.2">
      <c r="A25" s="7" t="s">
        <v>49</v>
      </c>
      <c r="B25" s="7" t="s">
        <v>50</v>
      </c>
      <c r="C25" s="7" t="s">
        <v>7</v>
      </c>
      <c r="D25" s="8">
        <v>182706.9</v>
      </c>
      <c r="E25" s="8">
        <v>138252.48000000001</v>
      </c>
      <c r="F25" s="8">
        <v>233841.1</v>
      </c>
      <c r="G25" s="8">
        <v>409356.94</v>
      </c>
      <c r="H25" s="8">
        <v>486583.91</v>
      </c>
      <c r="I25" s="8">
        <v>386134.85</v>
      </c>
      <c r="J25" s="8">
        <v>371553.53</v>
      </c>
      <c r="K25" s="8">
        <v>282859.2</v>
      </c>
      <c r="L25" s="8">
        <v>253923.71</v>
      </c>
      <c r="M25" s="8">
        <v>265734.12</v>
      </c>
      <c r="N25" s="8">
        <v>255695.27</v>
      </c>
      <c r="O25" s="8">
        <v>216130.42</v>
      </c>
      <c r="P25" s="8">
        <v>3482772.43</v>
      </c>
      <c r="Q25" s="7"/>
      <c r="R25" s="7"/>
    </row>
    <row r="26" spans="1:18" x14ac:dyDescent="0.2">
      <c r="A26" s="5" t="s">
        <v>51</v>
      </c>
      <c r="B26" s="5" t="s">
        <v>52</v>
      </c>
      <c r="C26" s="5" t="s">
        <v>7</v>
      </c>
      <c r="D26" s="6">
        <v>160820.62</v>
      </c>
      <c r="E26" s="6">
        <v>396272.55</v>
      </c>
      <c r="F26" s="6">
        <v>541359.81999999995</v>
      </c>
      <c r="G26" s="6">
        <v>668015.80000000005</v>
      </c>
      <c r="H26" s="6">
        <v>493627.52</v>
      </c>
      <c r="I26" s="6">
        <v>553883.64</v>
      </c>
      <c r="J26" s="6">
        <v>526236.71</v>
      </c>
      <c r="K26" s="6">
        <v>380731.91</v>
      </c>
      <c r="L26" s="6">
        <v>395705.89</v>
      </c>
      <c r="M26" s="6">
        <v>397669.69</v>
      </c>
      <c r="N26" s="6">
        <v>309789.59999999998</v>
      </c>
      <c r="O26" s="6">
        <v>431545.26</v>
      </c>
      <c r="P26" s="6">
        <v>5255659.01</v>
      </c>
      <c r="Q26" s="7"/>
      <c r="R26" s="7"/>
    </row>
    <row r="27" spans="1:18" x14ac:dyDescent="0.2">
      <c r="A27" s="7" t="s">
        <v>53</v>
      </c>
      <c r="B27" s="7" t="s">
        <v>54</v>
      </c>
      <c r="C27" s="7" t="s">
        <v>7</v>
      </c>
      <c r="D27" s="8">
        <v>168850.18</v>
      </c>
      <c r="E27" s="8">
        <v>415885.32</v>
      </c>
      <c r="F27" s="8">
        <v>567825.25</v>
      </c>
      <c r="G27" s="8">
        <v>700861.29</v>
      </c>
      <c r="H27" s="8">
        <v>517966.27</v>
      </c>
      <c r="I27" s="8">
        <v>581294.26</v>
      </c>
      <c r="J27" s="8">
        <v>551993.25</v>
      </c>
      <c r="K27" s="8">
        <v>399388.02</v>
      </c>
      <c r="L27" s="8">
        <v>415098.43</v>
      </c>
      <c r="M27" s="8">
        <v>417307.7</v>
      </c>
      <c r="N27" s="8">
        <v>325254.53000000003</v>
      </c>
      <c r="O27" s="8">
        <v>452901.6</v>
      </c>
      <c r="P27" s="8">
        <v>5514626.0999999996</v>
      </c>
      <c r="Q27" s="7"/>
      <c r="R27" s="7"/>
    </row>
    <row r="28" spans="1:18" x14ac:dyDescent="0.2">
      <c r="A28" s="5" t="s">
        <v>55</v>
      </c>
      <c r="B28" s="5" t="s">
        <v>56</v>
      </c>
      <c r="C28" s="5" t="s">
        <v>7</v>
      </c>
      <c r="D28" s="6">
        <v>300680.95</v>
      </c>
      <c r="E28" s="6">
        <v>248331.56</v>
      </c>
      <c r="F28" s="6">
        <v>317667.12</v>
      </c>
      <c r="G28" s="6">
        <v>418624.34</v>
      </c>
      <c r="H28" s="6">
        <v>409050.81</v>
      </c>
      <c r="I28" s="6">
        <v>369306.16</v>
      </c>
      <c r="J28" s="6">
        <v>380330.22</v>
      </c>
      <c r="K28" s="6">
        <v>384787.57</v>
      </c>
      <c r="L28" s="6">
        <v>353700.03</v>
      </c>
      <c r="M28" s="6">
        <v>324198.59000000003</v>
      </c>
      <c r="N28" s="6">
        <v>374636.54</v>
      </c>
      <c r="O28" s="6">
        <v>379077.61</v>
      </c>
      <c r="P28" s="6">
        <v>4260391.5</v>
      </c>
      <c r="Q28" s="7"/>
      <c r="R28" s="7"/>
    </row>
    <row r="29" spans="1:18" x14ac:dyDescent="0.2">
      <c r="A29" s="5" t="s">
        <v>57</v>
      </c>
      <c r="B29" s="5" t="s">
        <v>58</v>
      </c>
      <c r="C29" s="5" t="s">
        <v>7</v>
      </c>
      <c r="D29" s="6">
        <v>235339.1</v>
      </c>
      <c r="E29" s="6">
        <v>194371.66</v>
      </c>
      <c r="F29" s="6">
        <v>248621.66</v>
      </c>
      <c r="G29" s="6">
        <v>327530.76</v>
      </c>
      <c r="H29" s="6">
        <v>320278.08</v>
      </c>
      <c r="I29" s="6">
        <v>288946.53000000003</v>
      </c>
      <c r="J29" s="6">
        <v>297649.74</v>
      </c>
      <c r="K29" s="6">
        <v>301041.55</v>
      </c>
      <c r="L29" s="6">
        <v>276932.84999999998</v>
      </c>
      <c r="M29" s="6">
        <v>253775.81</v>
      </c>
      <c r="N29" s="6">
        <v>293111.06</v>
      </c>
      <c r="O29" s="6">
        <v>296600.48</v>
      </c>
      <c r="P29" s="6">
        <v>3334199.28</v>
      </c>
      <c r="Q29" s="7"/>
      <c r="R29" s="7"/>
    </row>
    <row r="30" spans="1:18" x14ac:dyDescent="0.2">
      <c r="A30" s="5" t="s">
        <v>59</v>
      </c>
      <c r="B30" s="5" t="s">
        <v>60</v>
      </c>
      <c r="C30" s="5" t="s">
        <v>7</v>
      </c>
      <c r="D30" s="6">
        <v>483692.35</v>
      </c>
      <c r="E30" s="6">
        <v>399767.39</v>
      </c>
      <c r="F30" s="6">
        <v>511168.46</v>
      </c>
      <c r="G30" s="6">
        <v>673628.36</v>
      </c>
      <c r="H30" s="6">
        <v>658252.68999999994</v>
      </c>
      <c r="I30" s="6">
        <v>593848.94999999995</v>
      </c>
      <c r="J30" s="6">
        <v>612125.68999999994</v>
      </c>
      <c r="K30" s="6">
        <v>618895.75</v>
      </c>
      <c r="L30" s="6">
        <v>569092.25</v>
      </c>
      <c r="M30" s="6">
        <v>521509.29</v>
      </c>
      <c r="N30" s="6">
        <v>602717.54</v>
      </c>
      <c r="O30" s="6">
        <v>609696.38</v>
      </c>
      <c r="P30" s="6">
        <v>6854395.0999999996</v>
      </c>
      <c r="Q30" s="7"/>
      <c r="R30" s="7"/>
    </row>
    <row r="31" spans="1:18" x14ac:dyDescent="0.2">
      <c r="A31" s="7" t="s">
        <v>61</v>
      </c>
      <c r="B31" s="7" t="s">
        <v>62</v>
      </c>
      <c r="C31" s="7" t="s">
        <v>7</v>
      </c>
      <c r="D31" s="8">
        <v>274565.07</v>
      </c>
      <c r="E31" s="8">
        <v>184426.64</v>
      </c>
      <c r="F31" s="8">
        <v>272994.64</v>
      </c>
      <c r="G31" s="8">
        <v>270024.37</v>
      </c>
      <c r="H31" s="8">
        <v>264623.88</v>
      </c>
      <c r="I31" s="8">
        <v>290276.2</v>
      </c>
      <c r="J31" s="8">
        <v>401256.21</v>
      </c>
      <c r="K31" s="8">
        <v>215244.63</v>
      </c>
      <c r="L31" s="8">
        <v>212587.29</v>
      </c>
      <c r="M31" s="8">
        <v>212587.29</v>
      </c>
      <c r="N31" s="8">
        <v>294669.61</v>
      </c>
      <c r="O31" s="8">
        <v>291717.01</v>
      </c>
      <c r="P31" s="8">
        <v>3184972.84</v>
      </c>
      <c r="Q31" s="7"/>
      <c r="R31" s="7"/>
    </row>
    <row r="32" spans="1:18" x14ac:dyDescent="0.2">
      <c r="A32" s="7" t="s">
        <v>63</v>
      </c>
      <c r="B32" s="7" t="s">
        <v>64</v>
      </c>
      <c r="C32" s="7" t="s">
        <v>7</v>
      </c>
      <c r="D32" s="8">
        <v>216775.18</v>
      </c>
      <c r="E32" s="8">
        <v>145543.14000000001</v>
      </c>
      <c r="F32" s="8">
        <v>215479.45</v>
      </c>
      <c r="G32" s="8">
        <v>213049.23</v>
      </c>
      <c r="H32" s="8">
        <v>208998.86</v>
      </c>
      <c r="I32" s="8">
        <v>228980.67</v>
      </c>
      <c r="J32" s="8">
        <v>316738.59000000003</v>
      </c>
      <c r="K32" s="8">
        <v>170069.83</v>
      </c>
      <c r="L32" s="8">
        <v>168003.01</v>
      </c>
      <c r="M32" s="8">
        <v>168003.01</v>
      </c>
      <c r="N32" s="8">
        <v>232664.98</v>
      </c>
      <c r="O32" s="8">
        <v>230302.9</v>
      </c>
      <c r="P32" s="8">
        <v>2514608.85</v>
      </c>
      <c r="Q32" s="7"/>
      <c r="R32" s="7"/>
    </row>
    <row r="33" spans="1:18" x14ac:dyDescent="0.2">
      <c r="A33" s="5" t="s">
        <v>65</v>
      </c>
      <c r="B33" s="5" t="s">
        <v>66</v>
      </c>
      <c r="C33" s="5" t="s">
        <v>7</v>
      </c>
      <c r="D33" s="6">
        <v>231159.56</v>
      </c>
      <c r="E33" s="6">
        <v>155264.01</v>
      </c>
      <c r="F33" s="6">
        <v>229790.74</v>
      </c>
      <c r="G33" s="6">
        <v>227360.52</v>
      </c>
      <c r="H33" s="6">
        <v>222770.11</v>
      </c>
      <c r="I33" s="6">
        <v>244372.05</v>
      </c>
      <c r="J33" s="6">
        <v>337800.49</v>
      </c>
      <c r="K33" s="6">
        <v>181289.72</v>
      </c>
      <c r="L33" s="6">
        <v>178927.64</v>
      </c>
      <c r="M33" s="6">
        <v>178927.64</v>
      </c>
      <c r="N33" s="6">
        <v>248313.77</v>
      </c>
      <c r="O33" s="6">
        <v>245656.43</v>
      </c>
      <c r="P33" s="6">
        <v>2681632.6800000002</v>
      </c>
      <c r="Q33" s="7"/>
      <c r="R33" s="7"/>
    </row>
    <row r="34" spans="1:18" x14ac:dyDescent="0.2">
      <c r="A34" s="5" t="s">
        <v>67</v>
      </c>
      <c r="B34" s="5" t="s">
        <v>68</v>
      </c>
      <c r="C34" s="5" t="s">
        <v>7</v>
      </c>
      <c r="D34" s="6">
        <v>287666.81</v>
      </c>
      <c r="E34" s="6">
        <v>237597.6</v>
      </c>
      <c r="F34" s="6">
        <v>304032.09000000003</v>
      </c>
      <c r="G34" s="6">
        <v>400347.6</v>
      </c>
      <c r="H34" s="6">
        <v>391354.29</v>
      </c>
      <c r="I34" s="6">
        <v>353060.17</v>
      </c>
      <c r="J34" s="6">
        <v>363794.13</v>
      </c>
      <c r="K34" s="6">
        <v>367974.92</v>
      </c>
      <c r="L34" s="6">
        <v>338473.48</v>
      </c>
      <c r="M34" s="6">
        <v>310240.93</v>
      </c>
      <c r="N34" s="6">
        <v>358458.33</v>
      </c>
      <c r="O34" s="6">
        <v>362582.19</v>
      </c>
      <c r="P34" s="6">
        <v>4075582.54</v>
      </c>
      <c r="Q34" s="7"/>
      <c r="R34" s="7"/>
    </row>
    <row r="35" spans="1:18" x14ac:dyDescent="0.2">
      <c r="A35" s="7" t="s">
        <v>69</v>
      </c>
      <c r="B35" s="7" t="s">
        <v>70</v>
      </c>
      <c r="C35" s="7" t="s">
        <v>7</v>
      </c>
      <c r="D35" s="8">
        <v>366523.34</v>
      </c>
      <c r="E35" s="8">
        <v>264689.13</v>
      </c>
      <c r="F35" s="8">
        <v>326816.65000000002</v>
      </c>
      <c r="G35" s="8">
        <v>422596.58</v>
      </c>
      <c r="H35" s="8">
        <v>547498.78</v>
      </c>
      <c r="I35" s="8">
        <v>326169.49</v>
      </c>
      <c r="J35" s="8">
        <v>420655.09</v>
      </c>
      <c r="K35" s="8">
        <v>311363.40000000002</v>
      </c>
      <c r="L35" s="8">
        <v>383543.09</v>
      </c>
      <c r="M35" s="8">
        <v>311363.40000000002</v>
      </c>
      <c r="N35" s="8">
        <v>558331.18000000005</v>
      </c>
      <c r="O35" s="8">
        <v>316316.90000000002</v>
      </c>
      <c r="P35" s="8">
        <v>4555867.03</v>
      </c>
      <c r="Q35" s="7"/>
      <c r="R35" s="7"/>
    </row>
    <row r="36" spans="1:18" x14ac:dyDescent="0.2">
      <c r="A36" s="5" t="s">
        <v>71</v>
      </c>
      <c r="B36" s="5" t="s">
        <v>72</v>
      </c>
      <c r="C36" s="5" t="s">
        <v>7</v>
      </c>
      <c r="D36" s="6">
        <v>374386.06</v>
      </c>
      <c r="E36" s="6">
        <v>270513.58</v>
      </c>
      <c r="F36" s="6">
        <v>333935.43</v>
      </c>
      <c r="G36" s="6">
        <v>431656.84</v>
      </c>
      <c r="H36" s="6">
        <v>559147.68999999994</v>
      </c>
      <c r="I36" s="6">
        <v>333288.27</v>
      </c>
      <c r="J36" s="6">
        <v>429068.19</v>
      </c>
      <c r="K36" s="6">
        <v>317732.19</v>
      </c>
      <c r="L36" s="6">
        <v>391327.18</v>
      </c>
      <c r="M36" s="6">
        <v>317732.19</v>
      </c>
      <c r="N36" s="6">
        <v>570361.13</v>
      </c>
      <c r="O36" s="6">
        <v>322685.7</v>
      </c>
      <c r="P36" s="6">
        <v>4651834.45</v>
      </c>
      <c r="Q36" s="7"/>
      <c r="R36" s="7"/>
    </row>
    <row r="37" spans="1:18" x14ac:dyDescent="0.2">
      <c r="A37" s="7" t="s">
        <v>73</v>
      </c>
      <c r="B37" s="7" t="s">
        <v>74</v>
      </c>
      <c r="C37" s="7" t="s">
        <v>7</v>
      </c>
      <c r="D37" s="8">
        <v>262493.62</v>
      </c>
      <c r="E37" s="8">
        <v>189618.37</v>
      </c>
      <c r="F37" s="8">
        <v>234272.53</v>
      </c>
      <c r="G37" s="8">
        <v>302871.67</v>
      </c>
      <c r="H37" s="8">
        <v>392179.98</v>
      </c>
      <c r="I37" s="8">
        <v>233625.37</v>
      </c>
      <c r="J37" s="8">
        <v>301577.34000000003</v>
      </c>
      <c r="K37" s="8">
        <v>222907.89</v>
      </c>
      <c r="L37" s="8">
        <v>274565.90000000002</v>
      </c>
      <c r="M37" s="8">
        <v>222907.89</v>
      </c>
      <c r="N37" s="8">
        <v>399818.91</v>
      </c>
      <c r="O37" s="8">
        <v>227153.75</v>
      </c>
      <c r="P37" s="8">
        <v>3263993.22</v>
      </c>
      <c r="Q37" s="7"/>
      <c r="R37" s="7"/>
    </row>
    <row r="38" spans="1:18" x14ac:dyDescent="0.2">
      <c r="A38" s="5" t="s">
        <v>75</v>
      </c>
      <c r="B38" s="5" t="s">
        <v>76</v>
      </c>
      <c r="C38" s="5" t="s">
        <v>7</v>
      </c>
      <c r="D38" s="6">
        <v>282976.28999999998</v>
      </c>
      <c r="E38" s="6">
        <v>252522.16</v>
      </c>
      <c r="F38" s="6">
        <v>245516.12</v>
      </c>
      <c r="G38" s="6">
        <v>280546.33</v>
      </c>
      <c r="H38" s="6">
        <v>296386.08</v>
      </c>
      <c r="I38" s="6">
        <v>380458.6</v>
      </c>
      <c r="J38" s="6">
        <v>390206.14</v>
      </c>
      <c r="K38" s="6">
        <v>277787.89</v>
      </c>
      <c r="L38" s="6">
        <v>271792.46999999997</v>
      </c>
      <c r="M38" s="6">
        <v>252473.89</v>
      </c>
      <c r="N38" s="6">
        <v>227159.88</v>
      </c>
      <c r="O38" s="6">
        <v>269460.92</v>
      </c>
      <c r="P38" s="6">
        <v>3427286.77</v>
      </c>
      <c r="Q38" s="7"/>
      <c r="R38" s="7"/>
    </row>
    <row r="39" spans="1:18" x14ac:dyDescent="0.2">
      <c r="A39" s="7" t="s">
        <v>77</v>
      </c>
      <c r="B39" s="7" t="s">
        <v>78</v>
      </c>
      <c r="C39" s="7" t="s">
        <v>7</v>
      </c>
      <c r="D39" s="8">
        <v>250843.45</v>
      </c>
      <c r="E39" s="8">
        <v>190097.16</v>
      </c>
      <c r="F39" s="8">
        <v>321329</v>
      </c>
      <c r="G39" s="8">
        <v>561650.68999999994</v>
      </c>
      <c r="H39" s="8">
        <v>668040.29</v>
      </c>
      <c r="I39" s="8">
        <v>529787.81000000006</v>
      </c>
      <c r="J39" s="8">
        <v>509806.01</v>
      </c>
      <c r="K39" s="8">
        <v>388562.33</v>
      </c>
      <c r="L39" s="8">
        <v>348406.95</v>
      </c>
      <c r="M39" s="8">
        <v>364941.52</v>
      </c>
      <c r="N39" s="8">
        <v>351359.55</v>
      </c>
      <c r="O39" s="8">
        <v>295850.65000000002</v>
      </c>
      <c r="P39" s="8">
        <v>4780675.41</v>
      </c>
      <c r="Q39" s="7"/>
      <c r="R39" s="7"/>
    </row>
    <row r="40" spans="1:18" x14ac:dyDescent="0.2">
      <c r="A40" s="5" t="s">
        <v>79</v>
      </c>
      <c r="B40" s="5" t="s">
        <v>80</v>
      </c>
      <c r="C40" s="5" t="s">
        <v>7</v>
      </c>
      <c r="D40" s="6">
        <v>161004.15</v>
      </c>
      <c r="E40" s="6">
        <v>121510.97</v>
      </c>
      <c r="F40" s="6">
        <v>206298.62</v>
      </c>
      <c r="G40" s="6">
        <v>360212.51</v>
      </c>
      <c r="H40" s="6">
        <v>428258.65</v>
      </c>
      <c r="I40" s="6">
        <v>339690.66</v>
      </c>
      <c r="J40" s="6">
        <v>326729.49</v>
      </c>
      <c r="K40" s="6">
        <v>249199.55</v>
      </c>
      <c r="L40" s="6">
        <v>223807.18</v>
      </c>
      <c r="M40" s="6">
        <v>233846.02</v>
      </c>
      <c r="N40" s="6">
        <v>225578.74</v>
      </c>
      <c r="O40" s="6">
        <v>189557</v>
      </c>
      <c r="P40" s="6">
        <v>3065693.54</v>
      </c>
      <c r="Q40" s="7"/>
      <c r="R40" s="7"/>
    </row>
    <row r="41" spans="1:18" x14ac:dyDescent="0.2">
      <c r="A41" s="7" t="s">
        <v>81</v>
      </c>
      <c r="B41" s="7" t="s">
        <v>82</v>
      </c>
      <c r="C41" s="7" t="s">
        <v>7</v>
      </c>
      <c r="D41" s="8">
        <v>225779.76</v>
      </c>
      <c r="E41" s="8">
        <v>171330.26</v>
      </c>
      <c r="F41" s="8">
        <v>198504.5</v>
      </c>
      <c r="G41" s="8">
        <v>316480.46000000002</v>
      </c>
      <c r="H41" s="8">
        <v>341334.94</v>
      </c>
      <c r="I41" s="8">
        <v>278370.25</v>
      </c>
      <c r="J41" s="8">
        <v>193533.6</v>
      </c>
      <c r="K41" s="8">
        <v>297863.46000000002</v>
      </c>
      <c r="L41" s="8">
        <v>289529.08</v>
      </c>
      <c r="M41" s="8">
        <v>271410.87</v>
      </c>
      <c r="N41" s="8">
        <v>277208.7</v>
      </c>
      <c r="O41" s="8">
        <v>259815.21</v>
      </c>
      <c r="P41" s="8">
        <v>3121161.09</v>
      </c>
      <c r="Q41" s="7"/>
      <c r="R41" s="7"/>
    </row>
    <row r="42" spans="1:18" x14ac:dyDescent="0.2">
      <c r="A42" s="5" t="s">
        <v>83</v>
      </c>
      <c r="B42" s="5" t="s">
        <v>84</v>
      </c>
      <c r="C42" s="5" t="s">
        <v>7</v>
      </c>
      <c r="D42" s="6">
        <v>825514.37</v>
      </c>
      <c r="E42" s="6">
        <v>864538.27</v>
      </c>
      <c r="F42" s="6">
        <v>989948.16</v>
      </c>
      <c r="G42" s="6">
        <v>1189419.01</v>
      </c>
      <c r="H42" s="6">
        <v>912431.02</v>
      </c>
      <c r="I42" s="6">
        <v>1044259.53</v>
      </c>
      <c r="J42" s="6">
        <v>837382.58</v>
      </c>
      <c r="K42" s="6">
        <v>757456.73</v>
      </c>
      <c r="L42" s="6">
        <v>805506.38</v>
      </c>
      <c r="M42" s="6">
        <v>998244.83</v>
      </c>
      <c r="N42" s="6">
        <v>879470.43</v>
      </c>
      <c r="O42" s="6">
        <v>932918.91</v>
      </c>
      <c r="P42" s="6">
        <v>11037090.199999999</v>
      </c>
      <c r="Q42" s="7"/>
      <c r="R42" s="7"/>
    </row>
    <row r="43" spans="1:18" x14ac:dyDescent="0.2">
      <c r="A43" s="7" t="s">
        <v>85</v>
      </c>
      <c r="B43" s="7" t="s">
        <v>86</v>
      </c>
      <c r="C43" s="7" t="s">
        <v>7</v>
      </c>
      <c r="D43" s="8">
        <v>594183.27</v>
      </c>
      <c r="E43" s="8">
        <v>622446.92000000004</v>
      </c>
      <c r="F43" s="8">
        <v>712550.02</v>
      </c>
      <c r="G43" s="8">
        <v>855979.44</v>
      </c>
      <c r="H43" s="8">
        <v>656925.15</v>
      </c>
      <c r="I43" s="8">
        <v>751625.34</v>
      </c>
      <c r="J43" s="8">
        <v>602679.4</v>
      </c>
      <c r="K43" s="8">
        <v>527304.03</v>
      </c>
      <c r="L43" s="8">
        <v>579582.03</v>
      </c>
      <c r="M43" s="8">
        <v>718319.79</v>
      </c>
      <c r="N43" s="8">
        <v>632865.37</v>
      </c>
      <c r="O43" s="8">
        <v>671571.19</v>
      </c>
      <c r="P43" s="8">
        <v>7926031.9500000002</v>
      </c>
      <c r="Q43" s="7"/>
      <c r="R43" s="7"/>
    </row>
    <row r="44" spans="1:18" x14ac:dyDescent="0.2">
      <c r="A44" s="7" t="s">
        <v>87</v>
      </c>
      <c r="B44" s="7" t="s">
        <v>88</v>
      </c>
      <c r="C44" s="7" t="s">
        <v>7</v>
      </c>
      <c r="D44" s="8">
        <v>161469.24</v>
      </c>
      <c r="E44" s="8">
        <v>147055.26</v>
      </c>
      <c r="F44" s="8">
        <v>213658.77</v>
      </c>
      <c r="G44" s="8">
        <v>541840.4</v>
      </c>
      <c r="H44" s="8">
        <v>346865.78</v>
      </c>
      <c r="I44" s="8">
        <v>317190.95</v>
      </c>
      <c r="J44" s="8">
        <v>356317.76</v>
      </c>
      <c r="K44" s="8">
        <v>312223.37</v>
      </c>
      <c r="L44" s="8">
        <v>248769.19</v>
      </c>
      <c r="M44" s="8">
        <v>326164.06</v>
      </c>
      <c r="N44" s="8">
        <v>232905.65</v>
      </c>
      <c r="O44" s="8">
        <v>194688.94</v>
      </c>
      <c r="P44" s="8">
        <v>3399149.37</v>
      </c>
      <c r="Q44" s="7"/>
      <c r="R44" s="7"/>
    </row>
    <row r="45" spans="1:18" x14ac:dyDescent="0.2">
      <c r="A45" s="7" t="s">
        <v>89</v>
      </c>
      <c r="B45" s="7" t="s">
        <v>90</v>
      </c>
      <c r="C45" s="7" t="s">
        <v>7</v>
      </c>
      <c r="D45" s="8">
        <v>201939.26</v>
      </c>
      <c r="E45" s="8">
        <v>183983.94</v>
      </c>
      <c r="F45" s="8">
        <v>267073.46000000002</v>
      </c>
      <c r="G45" s="8">
        <v>677245.55</v>
      </c>
      <c r="H45" s="8">
        <v>433692.13</v>
      </c>
      <c r="I45" s="8">
        <v>396323.83</v>
      </c>
      <c r="J45" s="8">
        <v>445342.25</v>
      </c>
      <c r="K45" s="8">
        <v>390339.3</v>
      </c>
      <c r="L45" s="8">
        <v>311021.58</v>
      </c>
      <c r="M45" s="8">
        <v>407644.98</v>
      </c>
      <c r="N45" s="8">
        <v>291312.33</v>
      </c>
      <c r="O45" s="8">
        <v>243240.99</v>
      </c>
      <c r="P45" s="8">
        <v>4249159.5999999996</v>
      </c>
      <c r="Q45" s="7"/>
      <c r="R45" s="7"/>
    </row>
    <row r="46" spans="1:18" x14ac:dyDescent="0.2">
      <c r="A46" s="7" t="s">
        <v>91</v>
      </c>
      <c r="B46" s="7" t="s">
        <v>92</v>
      </c>
      <c r="C46" s="7" t="s">
        <v>7</v>
      </c>
      <c r="D46" s="8">
        <v>242203.86</v>
      </c>
      <c r="E46" s="8">
        <v>220692.8</v>
      </c>
      <c r="F46" s="8">
        <v>320488.15999999997</v>
      </c>
      <c r="G46" s="8">
        <v>812870.51</v>
      </c>
      <c r="H46" s="8">
        <v>520298.67</v>
      </c>
      <c r="I46" s="8">
        <v>475676.52</v>
      </c>
      <c r="J46" s="8">
        <v>534586.55000000005</v>
      </c>
      <c r="K46" s="8">
        <v>468455.23</v>
      </c>
      <c r="L46" s="8">
        <v>373273.97</v>
      </c>
      <c r="M46" s="8">
        <v>489125.9</v>
      </c>
      <c r="N46" s="8">
        <v>349478.66</v>
      </c>
      <c r="O46" s="8">
        <v>292033.40000000002</v>
      </c>
      <c r="P46" s="8">
        <v>5099184.2300000004</v>
      </c>
      <c r="Q46" s="7"/>
      <c r="R46" s="7"/>
    </row>
    <row r="47" spans="1:18" x14ac:dyDescent="0.2">
      <c r="A47" s="7" t="s">
        <v>93</v>
      </c>
      <c r="B47" s="7" t="s">
        <v>94</v>
      </c>
      <c r="C47" s="7" t="s">
        <v>7</v>
      </c>
      <c r="D47" s="8">
        <v>201939.26</v>
      </c>
      <c r="E47" s="8">
        <v>183983.94</v>
      </c>
      <c r="F47" s="8">
        <v>267073.46000000002</v>
      </c>
      <c r="G47" s="8">
        <v>677245.55</v>
      </c>
      <c r="H47" s="8">
        <v>433692.13</v>
      </c>
      <c r="I47" s="8">
        <v>396323.83</v>
      </c>
      <c r="J47" s="8">
        <v>445342.25</v>
      </c>
      <c r="K47" s="8">
        <v>390339.3</v>
      </c>
      <c r="L47" s="8">
        <v>311021.58</v>
      </c>
      <c r="M47" s="8">
        <v>407644.98</v>
      </c>
      <c r="N47" s="8">
        <v>291312.33</v>
      </c>
      <c r="O47" s="8">
        <v>243240.99</v>
      </c>
      <c r="P47" s="8">
        <v>4249159.5999999996</v>
      </c>
      <c r="Q47" s="7"/>
      <c r="R47" s="7"/>
    </row>
    <row r="48" spans="1:18" x14ac:dyDescent="0.2">
      <c r="A48" s="5" t="s">
        <v>95</v>
      </c>
      <c r="B48" s="5" t="s">
        <v>96</v>
      </c>
      <c r="C48" s="5" t="s">
        <v>38</v>
      </c>
      <c r="D48" s="6">
        <v>474638.49</v>
      </c>
      <c r="E48" s="6">
        <v>428622.12</v>
      </c>
      <c r="F48" s="6">
        <v>412413.72</v>
      </c>
      <c r="G48" s="6">
        <v>507863.18</v>
      </c>
      <c r="H48" s="6">
        <v>428622.12</v>
      </c>
      <c r="I48" s="6">
        <v>412413.72</v>
      </c>
      <c r="J48" s="6">
        <v>507863.18</v>
      </c>
      <c r="K48" s="6">
        <v>468680.26</v>
      </c>
      <c r="L48" s="6">
        <v>450957.06</v>
      </c>
      <c r="M48" s="6">
        <v>555327.03</v>
      </c>
      <c r="N48" s="6">
        <v>468680.26</v>
      </c>
      <c r="O48" s="6">
        <v>450957.06</v>
      </c>
      <c r="P48" s="6">
        <v>5567038.2000000002</v>
      </c>
      <c r="Q48" s="7"/>
      <c r="R48" s="7"/>
    </row>
    <row r="49" spans="1:18" x14ac:dyDescent="0.2">
      <c r="A49" s="5" t="s">
        <v>97</v>
      </c>
      <c r="B49" s="5" t="s">
        <v>98</v>
      </c>
      <c r="C49" s="5" t="s">
        <v>99</v>
      </c>
      <c r="D49" s="6">
        <v>887705.56</v>
      </c>
      <c r="E49" s="6">
        <v>963295.89</v>
      </c>
      <c r="F49" s="6">
        <v>1068253.68</v>
      </c>
      <c r="G49" s="6">
        <v>1071988.83</v>
      </c>
      <c r="H49" s="6">
        <v>623023.47</v>
      </c>
      <c r="I49" s="6">
        <v>434398.26</v>
      </c>
      <c r="J49" s="6">
        <v>559525.88</v>
      </c>
      <c r="K49" s="6">
        <v>514479.22</v>
      </c>
      <c r="L49" s="6">
        <v>673218.85</v>
      </c>
      <c r="M49" s="6">
        <v>1061113.3799999999</v>
      </c>
      <c r="N49" s="6">
        <v>1415631.89</v>
      </c>
      <c r="O49" s="6">
        <v>1454706.26</v>
      </c>
      <c r="P49" s="6">
        <v>10727341.199999999</v>
      </c>
      <c r="Q49" s="7"/>
      <c r="R49" s="7"/>
    </row>
    <row r="50" spans="1:18" x14ac:dyDescent="0.2">
      <c r="A50" s="7" t="s">
        <v>100</v>
      </c>
      <c r="B50" s="7" t="s">
        <v>101</v>
      </c>
      <c r="C50" s="7" t="s">
        <v>99</v>
      </c>
      <c r="D50" s="8">
        <v>616463.6</v>
      </c>
      <c r="E50" s="8">
        <v>668859.84</v>
      </c>
      <c r="F50" s="8">
        <v>742149.8</v>
      </c>
      <c r="G50" s="8">
        <v>744640.24</v>
      </c>
      <c r="H50" s="8">
        <v>432624.24</v>
      </c>
      <c r="I50" s="8">
        <v>301698.48</v>
      </c>
      <c r="J50" s="8">
        <v>388863.73</v>
      </c>
      <c r="K50" s="8">
        <v>357457.23</v>
      </c>
      <c r="L50" s="8">
        <v>467563.36</v>
      </c>
      <c r="M50" s="8">
        <v>737013.23</v>
      </c>
      <c r="N50" s="8">
        <v>983588.93</v>
      </c>
      <c r="O50" s="8">
        <v>1010340.07</v>
      </c>
      <c r="P50" s="8">
        <v>7451262.75</v>
      </c>
      <c r="Q50" s="7"/>
      <c r="R50" s="7"/>
    </row>
    <row r="51" spans="1:18" x14ac:dyDescent="0.2">
      <c r="A51" s="5" t="s">
        <v>102</v>
      </c>
      <c r="B51" s="5" t="s">
        <v>103</v>
      </c>
      <c r="C51" s="5" t="s">
        <v>104</v>
      </c>
      <c r="D51" s="6">
        <v>142275.17000000001</v>
      </c>
      <c r="E51" s="6">
        <v>140699.63</v>
      </c>
      <c r="F51" s="6">
        <v>140699.63</v>
      </c>
      <c r="G51" s="6">
        <v>149388.92000000001</v>
      </c>
      <c r="H51" s="6">
        <v>140699.63</v>
      </c>
      <c r="I51" s="6">
        <v>132010.35</v>
      </c>
      <c r="J51" s="6">
        <v>149388.92000000001</v>
      </c>
      <c r="K51" s="6">
        <v>151953.85</v>
      </c>
      <c r="L51" s="6">
        <v>151953.85</v>
      </c>
      <c r="M51" s="6">
        <v>161338.18</v>
      </c>
      <c r="N51" s="6">
        <v>151953.85</v>
      </c>
      <c r="O51" s="6">
        <v>151953.85</v>
      </c>
      <c r="P51" s="6">
        <v>1764315.83</v>
      </c>
      <c r="Q51" s="7"/>
      <c r="R51" s="7"/>
    </row>
    <row r="52" spans="1:18" x14ac:dyDescent="0.2">
      <c r="A52" s="5" t="s">
        <v>105</v>
      </c>
      <c r="B52" s="5" t="s">
        <v>106</v>
      </c>
      <c r="C52" s="5" t="s">
        <v>104</v>
      </c>
      <c r="D52" s="6">
        <v>944342.54</v>
      </c>
      <c r="E52" s="6">
        <v>797647.42</v>
      </c>
      <c r="F52" s="6">
        <v>797647.42</v>
      </c>
      <c r="G52" s="6">
        <v>1056332.8799999999</v>
      </c>
      <c r="H52" s="6">
        <v>840422.18</v>
      </c>
      <c r="I52" s="6">
        <v>754465.29</v>
      </c>
      <c r="J52" s="6">
        <v>1013150.74</v>
      </c>
      <c r="K52" s="6">
        <v>872901.16</v>
      </c>
      <c r="L52" s="6">
        <v>861461.93</v>
      </c>
      <c r="M52" s="6">
        <v>1094206.25</v>
      </c>
      <c r="N52" s="6">
        <v>861461.93</v>
      </c>
      <c r="O52" s="6">
        <v>861461.93</v>
      </c>
      <c r="P52" s="6">
        <v>10755501.699999999</v>
      </c>
      <c r="Q52" s="7"/>
      <c r="R52" s="7"/>
    </row>
    <row r="53" spans="1:18" x14ac:dyDescent="0.2">
      <c r="A53" s="5" t="s">
        <v>107</v>
      </c>
      <c r="B53" s="5" t="s">
        <v>108</v>
      </c>
      <c r="C53" s="5" t="s">
        <v>104</v>
      </c>
      <c r="D53" s="6">
        <v>465916.79</v>
      </c>
      <c r="E53" s="6">
        <v>421921.97</v>
      </c>
      <c r="F53" s="6">
        <v>413311.32</v>
      </c>
      <c r="G53" s="6">
        <v>523017.41</v>
      </c>
      <c r="H53" s="6">
        <v>455726.76</v>
      </c>
      <c r="I53" s="6">
        <v>405019.58</v>
      </c>
      <c r="J53" s="6">
        <v>506115.02</v>
      </c>
      <c r="K53" s="6">
        <v>437417.18</v>
      </c>
      <c r="L53" s="6">
        <v>428117.76000000001</v>
      </c>
      <c r="M53" s="6">
        <v>546599.27</v>
      </c>
      <c r="N53" s="6">
        <v>428117.76000000001</v>
      </c>
      <c r="O53" s="6">
        <v>428117.76000000001</v>
      </c>
      <c r="P53" s="6">
        <v>5459398.5800000001</v>
      </c>
      <c r="Q53" s="7"/>
      <c r="R53" s="7"/>
    </row>
    <row r="54" spans="1:18" x14ac:dyDescent="0.2">
      <c r="A54" s="7" t="s">
        <v>109</v>
      </c>
      <c r="B54" s="7" t="s">
        <v>110</v>
      </c>
      <c r="C54" s="7" t="s">
        <v>104</v>
      </c>
      <c r="D54" s="8">
        <v>287492.94</v>
      </c>
      <c r="E54" s="8">
        <v>247686.23</v>
      </c>
      <c r="F54" s="8">
        <v>237094.38</v>
      </c>
      <c r="G54" s="8">
        <v>290868.37</v>
      </c>
      <c r="H54" s="8">
        <v>269277.3</v>
      </c>
      <c r="I54" s="8">
        <v>215503.31</v>
      </c>
      <c r="J54" s="8">
        <v>280276.52</v>
      </c>
      <c r="K54" s="8">
        <v>267501.96999999997</v>
      </c>
      <c r="L54" s="8">
        <v>267501.96999999997</v>
      </c>
      <c r="M54" s="8">
        <v>302699.59999999998</v>
      </c>
      <c r="N54" s="8">
        <v>267501.96999999997</v>
      </c>
      <c r="O54" s="8">
        <v>267501.96999999997</v>
      </c>
      <c r="P54" s="8">
        <v>3200906.53</v>
      </c>
      <c r="Q54" s="7"/>
      <c r="R54" s="7"/>
    </row>
    <row r="55" spans="1:18" x14ac:dyDescent="0.2">
      <c r="A55" s="5" t="s">
        <v>111</v>
      </c>
      <c r="B55" s="5" t="s">
        <v>112</v>
      </c>
      <c r="C55" s="5" t="s">
        <v>104</v>
      </c>
      <c r="D55" s="6">
        <v>423813.19</v>
      </c>
      <c r="E55" s="6">
        <v>369464.05</v>
      </c>
      <c r="F55" s="6">
        <v>362020.93</v>
      </c>
      <c r="G55" s="6">
        <v>445003.85</v>
      </c>
      <c r="H55" s="6">
        <v>369464.05</v>
      </c>
      <c r="I55" s="6">
        <v>331773.33</v>
      </c>
      <c r="J55" s="6">
        <v>445003.85</v>
      </c>
      <c r="K55" s="6">
        <v>390990.53</v>
      </c>
      <c r="L55" s="6">
        <v>390990.53</v>
      </c>
      <c r="M55" s="6">
        <v>480613.9</v>
      </c>
      <c r="N55" s="6">
        <v>399029.26</v>
      </c>
      <c r="O55" s="6">
        <v>390990.53</v>
      </c>
      <c r="P55" s="6">
        <v>4799158</v>
      </c>
      <c r="Q55" s="7"/>
      <c r="R55" s="7"/>
    </row>
    <row r="56" spans="1:18" x14ac:dyDescent="0.2">
      <c r="A56" s="7" t="s">
        <v>113</v>
      </c>
      <c r="B56" s="7" t="s">
        <v>114</v>
      </c>
      <c r="C56" s="7" t="s">
        <v>104</v>
      </c>
      <c r="D56" s="8">
        <v>572296.03</v>
      </c>
      <c r="E56" s="8">
        <v>479297.93</v>
      </c>
      <c r="F56" s="8">
        <v>479297.93</v>
      </c>
      <c r="G56" s="8">
        <v>629525.64</v>
      </c>
      <c r="H56" s="8">
        <v>515066.43</v>
      </c>
      <c r="I56" s="8">
        <v>450683.13</v>
      </c>
      <c r="J56" s="8">
        <v>615218.23</v>
      </c>
      <c r="K56" s="8">
        <v>502190.33</v>
      </c>
      <c r="L56" s="8">
        <v>494464.33</v>
      </c>
      <c r="M56" s="8">
        <v>664436.43999999994</v>
      </c>
      <c r="N56" s="8">
        <v>517642.34</v>
      </c>
      <c r="O56" s="8">
        <v>517642.34</v>
      </c>
      <c r="P56" s="8">
        <v>6437761.0999999996</v>
      </c>
      <c r="Q56" s="7"/>
      <c r="R56" s="7"/>
    </row>
    <row r="57" spans="1:18" x14ac:dyDescent="0.2">
      <c r="A57" s="7" t="s">
        <v>115</v>
      </c>
      <c r="B57" s="7" t="s">
        <v>116</v>
      </c>
      <c r="C57" s="7" t="s">
        <v>104</v>
      </c>
      <c r="D57" s="8">
        <v>1348983.5</v>
      </c>
      <c r="E57" s="8">
        <v>1151745.76</v>
      </c>
      <c r="F57" s="8">
        <v>1151745.76</v>
      </c>
      <c r="G57" s="8">
        <v>1516584.48</v>
      </c>
      <c r="H57" s="8">
        <v>1208975.3700000001</v>
      </c>
      <c r="I57" s="8">
        <v>1173206.8700000001</v>
      </c>
      <c r="J57" s="8">
        <v>1430740.08</v>
      </c>
      <c r="K57" s="8">
        <v>1236160.82</v>
      </c>
      <c r="L57" s="8">
        <v>1220708.81</v>
      </c>
      <c r="M57" s="8">
        <v>1576105.04</v>
      </c>
      <c r="N57" s="8">
        <v>1251612.83</v>
      </c>
      <c r="O57" s="8">
        <v>1251612.83</v>
      </c>
      <c r="P57" s="8">
        <v>15518182.199999999</v>
      </c>
      <c r="Q57" s="7"/>
      <c r="R57" s="7"/>
    </row>
    <row r="58" spans="1:18" x14ac:dyDescent="0.2">
      <c r="A58" s="5" t="s">
        <v>117</v>
      </c>
      <c r="B58" s="5" t="s">
        <v>118</v>
      </c>
      <c r="C58" s="5" t="s">
        <v>104</v>
      </c>
      <c r="D58" s="6">
        <v>614344.5</v>
      </c>
      <c r="E58" s="6">
        <v>566507.54</v>
      </c>
      <c r="F58" s="6">
        <v>559053.49</v>
      </c>
      <c r="G58" s="6">
        <v>716735.25</v>
      </c>
      <c r="H58" s="6">
        <v>630727.02</v>
      </c>
      <c r="I58" s="6">
        <v>559053.49</v>
      </c>
      <c r="J58" s="6">
        <v>709854.59</v>
      </c>
      <c r="K58" s="6">
        <v>634740.74</v>
      </c>
      <c r="L58" s="6">
        <v>603777.77</v>
      </c>
      <c r="M58" s="6">
        <v>766642.96</v>
      </c>
      <c r="N58" s="6">
        <v>634740.74</v>
      </c>
      <c r="O58" s="6">
        <v>634740.74</v>
      </c>
      <c r="P58" s="6">
        <v>7630918.8300000001</v>
      </c>
      <c r="Q58" s="7"/>
      <c r="R58" s="7"/>
    </row>
    <row r="59" spans="1:18" x14ac:dyDescent="0.2">
      <c r="A59" s="7" t="s">
        <v>119</v>
      </c>
      <c r="B59" s="7" t="s">
        <v>120</v>
      </c>
      <c r="C59" s="7" t="s">
        <v>104</v>
      </c>
      <c r="D59" s="8">
        <v>498574.69</v>
      </c>
      <c r="E59" s="8">
        <v>430041.15</v>
      </c>
      <c r="F59" s="8">
        <v>430041.15</v>
      </c>
      <c r="G59" s="8">
        <v>544718.79</v>
      </c>
      <c r="H59" s="8">
        <v>444375.85</v>
      </c>
      <c r="I59" s="8">
        <v>401371.74</v>
      </c>
      <c r="J59" s="8">
        <v>530384.07999999996</v>
      </c>
      <c r="K59" s="8">
        <v>448962.96</v>
      </c>
      <c r="L59" s="8">
        <v>448962.96</v>
      </c>
      <c r="M59" s="8">
        <v>572814.81000000006</v>
      </c>
      <c r="N59" s="8">
        <v>448962.96</v>
      </c>
      <c r="O59" s="8">
        <v>457013.33</v>
      </c>
      <c r="P59" s="8">
        <v>5656224.4699999997</v>
      </c>
      <c r="Q59" s="7"/>
      <c r="R59" s="7"/>
    </row>
    <row r="60" spans="1:18" x14ac:dyDescent="0.2">
      <c r="A60" s="5" t="s">
        <v>121</v>
      </c>
      <c r="B60" s="5" t="s">
        <v>122</v>
      </c>
      <c r="C60" s="5" t="s">
        <v>104</v>
      </c>
      <c r="D60" s="6">
        <v>276162.48</v>
      </c>
      <c r="E60" s="6">
        <v>238420.27</v>
      </c>
      <c r="F60" s="6">
        <v>238420.27</v>
      </c>
      <c r="G60" s="6">
        <v>335077.14</v>
      </c>
      <c r="H60" s="6">
        <v>257751.65</v>
      </c>
      <c r="I60" s="6">
        <v>231976.48</v>
      </c>
      <c r="J60" s="6">
        <v>309301.98</v>
      </c>
      <c r="K60" s="6">
        <v>257494.86</v>
      </c>
      <c r="L60" s="6">
        <v>250535.54</v>
      </c>
      <c r="M60" s="6">
        <v>334047.38</v>
      </c>
      <c r="N60" s="6">
        <v>250535.54</v>
      </c>
      <c r="O60" s="6">
        <v>250535.54</v>
      </c>
      <c r="P60" s="6">
        <v>3230259.13</v>
      </c>
      <c r="Q60" s="7"/>
      <c r="R60" s="7"/>
    </row>
    <row r="61" spans="1:18" x14ac:dyDescent="0.2">
      <c r="A61" s="5" t="s">
        <v>123</v>
      </c>
      <c r="B61" s="5" t="s">
        <v>124</v>
      </c>
      <c r="C61" s="5" t="s">
        <v>104</v>
      </c>
      <c r="D61" s="6">
        <v>503229.41</v>
      </c>
      <c r="E61" s="6">
        <v>438177.8</v>
      </c>
      <c r="F61" s="6">
        <v>438177.8</v>
      </c>
      <c r="G61" s="6">
        <v>631491.54</v>
      </c>
      <c r="H61" s="6">
        <v>515503.3</v>
      </c>
      <c r="I61" s="6">
        <v>489728.13</v>
      </c>
      <c r="J61" s="6">
        <v>573497.42000000004</v>
      </c>
      <c r="K61" s="6">
        <v>501071.08</v>
      </c>
      <c r="L61" s="6">
        <v>501071.08</v>
      </c>
      <c r="M61" s="6">
        <v>612420.19999999995</v>
      </c>
      <c r="N61" s="6">
        <v>535867.68000000005</v>
      </c>
      <c r="O61" s="6">
        <v>535867.68000000005</v>
      </c>
      <c r="P61" s="6">
        <v>6276103.1200000001</v>
      </c>
      <c r="Q61" s="7"/>
      <c r="R61" s="7"/>
    </row>
    <row r="62" spans="1:18" x14ac:dyDescent="0.2">
      <c r="A62" s="7" t="s">
        <v>125</v>
      </c>
      <c r="B62" s="7" t="s">
        <v>126</v>
      </c>
      <c r="C62" s="7" t="s">
        <v>104</v>
      </c>
      <c r="D62" s="8">
        <v>1301032.1299999999</v>
      </c>
      <c r="E62" s="8">
        <v>1146121.1000000001</v>
      </c>
      <c r="F62" s="8">
        <v>1134544.1200000001</v>
      </c>
      <c r="G62" s="8">
        <v>1389237.7</v>
      </c>
      <c r="H62" s="8">
        <v>1296621.8500000001</v>
      </c>
      <c r="I62" s="8">
        <v>1215582.98</v>
      </c>
      <c r="J62" s="8">
        <v>1389237.7</v>
      </c>
      <c r="K62" s="8">
        <v>1225309.3500000001</v>
      </c>
      <c r="L62" s="8">
        <v>1212806.19</v>
      </c>
      <c r="M62" s="8">
        <v>1512881.95</v>
      </c>
      <c r="N62" s="8">
        <v>1225309.3500000001</v>
      </c>
      <c r="O62" s="8">
        <v>1225309.3500000001</v>
      </c>
      <c r="P62" s="8">
        <v>15273993.800000001</v>
      </c>
      <c r="Q62" s="7"/>
      <c r="R62" s="7"/>
    </row>
    <row r="63" spans="1:18" x14ac:dyDescent="0.2">
      <c r="A63" s="7" t="s">
        <v>127</v>
      </c>
      <c r="B63" s="7" t="s">
        <v>128</v>
      </c>
      <c r="C63" s="7" t="s">
        <v>104</v>
      </c>
      <c r="D63" s="8">
        <v>345385.13</v>
      </c>
      <c r="E63" s="8">
        <v>306380.43</v>
      </c>
      <c r="F63" s="8">
        <v>306380.43</v>
      </c>
      <c r="G63" s="8">
        <v>375159.71</v>
      </c>
      <c r="H63" s="8">
        <v>312633.09000000003</v>
      </c>
      <c r="I63" s="8">
        <v>275117.12</v>
      </c>
      <c r="J63" s="8">
        <v>362654.38</v>
      </c>
      <c r="K63" s="8">
        <v>324134.65999999997</v>
      </c>
      <c r="L63" s="8">
        <v>317381.84999999998</v>
      </c>
      <c r="M63" s="8">
        <v>391662.71</v>
      </c>
      <c r="N63" s="8">
        <v>330887.46000000002</v>
      </c>
      <c r="O63" s="8">
        <v>330887.46000000002</v>
      </c>
      <c r="P63" s="8">
        <v>3978664.43</v>
      </c>
      <c r="Q63" s="7"/>
      <c r="R63" s="7"/>
    </row>
    <row r="64" spans="1:18" x14ac:dyDescent="0.2">
      <c r="A64" s="7" t="s">
        <v>129</v>
      </c>
      <c r="B64" s="7" t="s">
        <v>130</v>
      </c>
      <c r="C64" s="7" t="s">
        <v>104</v>
      </c>
      <c r="D64" s="8">
        <v>716670.24</v>
      </c>
      <c r="E64" s="8">
        <v>631176.99</v>
      </c>
      <c r="F64" s="8">
        <v>625156.96</v>
      </c>
      <c r="G64" s="8">
        <v>787234.69</v>
      </c>
      <c r="H64" s="8">
        <v>694618.85</v>
      </c>
      <c r="I64" s="8">
        <v>648310.92000000004</v>
      </c>
      <c r="J64" s="8">
        <v>793254.72</v>
      </c>
      <c r="K64" s="8">
        <v>675170.46</v>
      </c>
      <c r="L64" s="8">
        <v>675170.46</v>
      </c>
      <c r="M64" s="8">
        <v>850214.65</v>
      </c>
      <c r="N64" s="8">
        <v>681672.1</v>
      </c>
      <c r="O64" s="8">
        <v>681672.1</v>
      </c>
      <c r="P64" s="8">
        <v>8460323.1400000006</v>
      </c>
      <c r="Q64" s="7"/>
      <c r="R64" s="7"/>
    </row>
    <row r="65" spans="1:18" x14ac:dyDescent="0.2">
      <c r="A65" s="7" t="s">
        <v>131</v>
      </c>
      <c r="B65" s="7" t="s">
        <v>132</v>
      </c>
      <c r="C65" s="7" t="s">
        <v>104</v>
      </c>
      <c r="D65" s="8">
        <v>263888.59000000003</v>
      </c>
      <c r="E65" s="8">
        <v>225532.69</v>
      </c>
      <c r="F65" s="8">
        <v>225532.69</v>
      </c>
      <c r="G65" s="8">
        <v>283526.81</v>
      </c>
      <c r="H65" s="8">
        <v>231976.48</v>
      </c>
      <c r="I65" s="8">
        <v>193313.74</v>
      </c>
      <c r="J65" s="8">
        <v>257751.65</v>
      </c>
      <c r="K65" s="8">
        <v>243576.22</v>
      </c>
      <c r="L65" s="8">
        <v>229657.58</v>
      </c>
      <c r="M65" s="8">
        <v>299250.78000000003</v>
      </c>
      <c r="N65" s="8">
        <v>243576.22</v>
      </c>
      <c r="O65" s="8">
        <v>243576.22</v>
      </c>
      <c r="P65" s="8">
        <v>2941159.67</v>
      </c>
      <c r="Q65" s="7"/>
      <c r="R65" s="7"/>
    </row>
    <row r="66" spans="1:18" x14ac:dyDescent="0.2">
      <c r="A66" s="7" t="s">
        <v>133</v>
      </c>
      <c r="B66" s="7" t="s">
        <v>134</v>
      </c>
      <c r="C66" s="7" t="s">
        <v>104</v>
      </c>
      <c r="D66" s="8">
        <v>169481.07</v>
      </c>
      <c r="E66" s="8">
        <v>148298.64000000001</v>
      </c>
      <c r="F66" s="8">
        <v>148298.64000000001</v>
      </c>
      <c r="G66" s="8">
        <v>177958.37</v>
      </c>
      <c r="H66" s="8">
        <v>148298.64000000001</v>
      </c>
      <c r="I66" s="8">
        <v>136434.75</v>
      </c>
      <c r="J66" s="8">
        <v>177958.37</v>
      </c>
      <c r="K66" s="8">
        <v>160157.54999999999</v>
      </c>
      <c r="L66" s="8">
        <v>160157.54999999999</v>
      </c>
      <c r="M66" s="8">
        <v>192189.06</v>
      </c>
      <c r="N66" s="8">
        <v>160157.54999999999</v>
      </c>
      <c r="O66" s="8">
        <v>160157.54999999999</v>
      </c>
      <c r="P66" s="8">
        <v>1939547.74</v>
      </c>
      <c r="Q66" s="7"/>
      <c r="R66" s="7"/>
    </row>
    <row r="67" spans="1:18" x14ac:dyDescent="0.2">
      <c r="A67" s="7" t="s">
        <v>135</v>
      </c>
      <c r="B67" s="7" t="s">
        <v>136</v>
      </c>
      <c r="C67" s="7" t="s">
        <v>137</v>
      </c>
      <c r="D67" s="8">
        <v>0</v>
      </c>
      <c r="E67" s="8">
        <v>0</v>
      </c>
      <c r="F67" s="8">
        <v>462016.14</v>
      </c>
      <c r="G67" s="8">
        <v>363028.36</v>
      </c>
      <c r="H67" s="8">
        <v>313644.21000000002</v>
      </c>
      <c r="I67" s="8">
        <v>264040.58</v>
      </c>
      <c r="J67" s="8">
        <v>330105.59000000003</v>
      </c>
      <c r="K67" s="8">
        <v>296963.34000000003</v>
      </c>
      <c r="L67" s="8">
        <v>296963.34000000003</v>
      </c>
      <c r="M67" s="8">
        <v>346566.97</v>
      </c>
      <c r="N67" s="8">
        <v>313644.21000000002</v>
      </c>
      <c r="O67" s="8">
        <v>313644.21000000002</v>
      </c>
      <c r="P67" s="8">
        <v>3300616.95</v>
      </c>
      <c r="Q67" s="7"/>
      <c r="R67" s="7"/>
    </row>
    <row r="68" spans="1:18" x14ac:dyDescent="0.2">
      <c r="A68" s="7" t="s">
        <v>138</v>
      </c>
      <c r="B68" s="7" t="s">
        <v>139</v>
      </c>
      <c r="C68" s="7" t="s">
        <v>137</v>
      </c>
      <c r="D68" s="8">
        <v>2586274.5699999998</v>
      </c>
      <c r="E68" s="8">
        <v>0</v>
      </c>
      <c r="F68" s="8">
        <v>0</v>
      </c>
      <c r="G68" s="8">
        <v>0</v>
      </c>
      <c r="H68" s="8">
        <v>2442927.5299999998</v>
      </c>
      <c r="I68" s="8">
        <v>2414005.7400000002</v>
      </c>
      <c r="J68" s="8">
        <v>0</v>
      </c>
      <c r="K68" s="8">
        <v>0</v>
      </c>
      <c r="L68" s="8">
        <v>0</v>
      </c>
      <c r="M68" s="8">
        <v>0</v>
      </c>
      <c r="N68" s="8">
        <v>0</v>
      </c>
      <c r="O68" s="8">
        <v>0</v>
      </c>
      <c r="P68" s="8">
        <v>7443207.8399999999</v>
      </c>
      <c r="Q68" s="7"/>
      <c r="R68" s="7"/>
    </row>
    <row r="69" spans="1:18" x14ac:dyDescent="0.2">
      <c r="A69" s="7" t="s">
        <v>140</v>
      </c>
      <c r="B69" s="7" t="s">
        <v>141</v>
      </c>
      <c r="C69" s="7" t="s">
        <v>137</v>
      </c>
      <c r="D69" s="8">
        <v>561313.03</v>
      </c>
      <c r="E69" s="8">
        <v>0</v>
      </c>
      <c r="F69" s="8">
        <v>0</v>
      </c>
      <c r="G69" s="8">
        <v>0</v>
      </c>
      <c r="H69" s="8">
        <v>557708.59</v>
      </c>
      <c r="I69" s="8">
        <v>453108.11</v>
      </c>
      <c r="J69" s="8">
        <v>0</v>
      </c>
      <c r="K69" s="8">
        <v>0</v>
      </c>
      <c r="L69" s="8">
        <v>0</v>
      </c>
      <c r="M69" s="8">
        <v>0</v>
      </c>
      <c r="N69" s="8">
        <v>0</v>
      </c>
      <c r="O69" s="8">
        <v>0</v>
      </c>
      <c r="P69" s="8">
        <v>1572129.73</v>
      </c>
      <c r="Q69" s="7"/>
      <c r="R69" s="7"/>
    </row>
    <row r="70" spans="1:18" x14ac:dyDescent="0.2">
      <c r="A70" s="7" t="s">
        <v>142</v>
      </c>
      <c r="B70" s="7" t="s">
        <v>143</v>
      </c>
      <c r="C70" s="7" t="s">
        <v>137</v>
      </c>
      <c r="D70" s="8">
        <v>547347.78</v>
      </c>
      <c r="E70" s="8">
        <v>0</v>
      </c>
      <c r="F70" s="8">
        <v>0</v>
      </c>
      <c r="G70" s="8">
        <v>0</v>
      </c>
      <c r="H70" s="8">
        <v>536499.28</v>
      </c>
      <c r="I70" s="8">
        <v>407797.3</v>
      </c>
      <c r="J70" s="8">
        <v>0</v>
      </c>
      <c r="K70" s="8">
        <v>0</v>
      </c>
      <c r="L70" s="8">
        <v>0</v>
      </c>
      <c r="M70" s="8">
        <v>0</v>
      </c>
      <c r="N70" s="8">
        <v>0</v>
      </c>
      <c r="O70" s="8">
        <v>0</v>
      </c>
      <c r="P70" s="8">
        <v>1491644.36</v>
      </c>
      <c r="Q70" s="7"/>
      <c r="R70" s="7"/>
    </row>
    <row r="71" spans="1:18" x14ac:dyDescent="0.2">
      <c r="A71" s="5" t="s">
        <v>144</v>
      </c>
      <c r="B71" s="5" t="s">
        <v>145</v>
      </c>
      <c r="C71" s="5" t="s">
        <v>137</v>
      </c>
      <c r="D71" s="6">
        <v>0</v>
      </c>
      <c r="E71" s="6">
        <v>0</v>
      </c>
      <c r="F71" s="6">
        <v>1692696.44</v>
      </c>
      <c r="G71" s="6">
        <v>1665102.08</v>
      </c>
      <c r="H71" s="6">
        <v>1610639.51</v>
      </c>
      <c r="I71" s="6">
        <v>1337600.53</v>
      </c>
      <c r="J71" s="6">
        <v>1897475.68</v>
      </c>
      <c r="K71" s="6">
        <v>1679474.48</v>
      </c>
      <c r="L71" s="6">
        <v>1679474.48</v>
      </c>
      <c r="M71" s="6">
        <v>2030287.67</v>
      </c>
      <c r="N71" s="6">
        <v>1679474.48</v>
      </c>
      <c r="O71" s="6">
        <v>1679474.48</v>
      </c>
      <c r="P71" s="6">
        <v>16951699.800000001</v>
      </c>
      <c r="Q71" s="7"/>
      <c r="R71" s="7"/>
    </row>
    <row r="72" spans="1:18" x14ac:dyDescent="0.2">
      <c r="A72" s="7" t="s">
        <v>146</v>
      </c>
      <c r="B72" s="7" t="s">
        <v>147</v>
      </c>
      <c r="C72" s="7" t="s">
        <v>137</v>
      </c>
      <c r="D72" s="8">
        <v>0</v>
      </c>
      <c r="E72" s="8">
        <v>2299764.65</v>
      </c>
      <c r="F72" s="8">
        <v>2289159.9900000002</v>
      </c>
      <c r="G72" s="8">
        <v>2133464.34</v>
      </c>
      <c r="H72" s="8">
        <v>0</v>
      </c>
      <c r="I72" s="8">
        <v>0</v>
      </c>
      <c r="J72" s="8">
        <v>2397616.7200000002</v>
      </c>
      <c r="K72" s="8">
        <v>2591647.9300000002</v>
      </c>
      <c r="L72" s="8">
        <v>2567929.37</v>
      </c>
      <c r="M72" s="8">
        <v>2710240.73</v>
      </c>
      <c r="N72" s="8">
        <v>2679143.06</v>
      </c>
      <c r="O72" s="8">
        <v>2753988.3</v>
      </c>
      <c r="P72" s="8">
        <v>22422955.100000001</v>
      </c>
      <c r="Q72" s="7"/>
      <c r="R72" s="7"/>
    </row>
    <row r="73" spans="1:18" x14ac:dyDescent="0.2">
      <c r="A73" s="7" t="s">
        <v>148</v>
      </c>
      <c r="B73" s="7" t="s">
        <v>149</v>
      </c>
      <c r="C73" s="7" t="s">
        <v>137</v>
      </c>
      <c r="D73" s="8">
        <v>0</v>
      </c>
      <c r="E73" s="8">
        <v>523966.5</v>
      </c>
      <c r="F73" s="8">
        <v>533125.06999999995</v>
      </c>
      <c r="G73" s="8">
        <v>543247.69999999995</v>
      </c>
      <c r="H73" s="8">
        <v>0</v>
      </c>
      <c r="I73" s="8">
        <v>0</v>
      </c>
      <c r="J73" s="8">
        <v>557708.59</v>
      </c>
      <c r="K73" s="8">
        <v>556068.44999999995</v>
      </c>
      <c r="L73" s="8">
        <v>574516.22</v>
      </c>
      <c r="M73" s="8">
        <v>583476.56000000006</v>
      </c>
      <c r="N73" s="8">
        <v>533931.13</v>
      </c>
      <c r="O73" s="8">
        <v>555014.29</v>
      </c>
      <c r="P73" s="8">
        <v>4961054.51</v>
      </c>
      <c r="Q73" s="7"/>
      <c r="R73" s="7"/>
    </row>
    <row r="74" spans="1:18" x14ac:dyDescent="0.2">
      <c r="A74" s="7" t="s">
        <v>150</v>
      </c>
      <c r="B74" s="7" t="s">
        <v>151</v>
      </c>
      <c r="C74" s="7" t="s">
        <v>137</v>
      </c>
      <c r="D74" s="8">
        <v>0</v>
      </c>
      <c r="E74" s="8">
        <v>439129.24</v>
      </c>
      <c r="F74" s="8">
        <v>484922.08</v>
      </c>
      <c r="G74" s="8">
        <v>544693.79</v>
      </c>
      <c r="H74" s="8">
        <v>0</v>
      </c>
      <c r="I74" s="8">
        <v>0</v>
      </c>
      <c r="J74" s="8">
        <v>412617.59</v>
      </c>
      <c r="K74" s="8">
        <v>511793.81</v>
      </c>
      <c r="L74" s="8">
        <v>494400.2</v>
      </c>
      <c r="M74" s="8">
        <v>581368.25</v>
      </c>
      <c r="N74" s="8">
        <v>526024.93999999994</v>
      </c>
      <c r="O74" s="8">
        <v>547108.11</v>
      </c>
      <c r="P74" s="8">
        <v>4542058.01</v>
      </c>
      <c r="Q74" s="7"/>
      <c r="R74" s="7"/>
    </row>
    <row r="75" spans="1:18" x14ac:dyDescent="0.2">
      <c r="A75" s="5" t="s">
        <v>152</v>
      </c>
      <c r="B75" s="5" t="s">
        <v>153</v>
      </c>
      <c r="C75" s="5" t="s">
        <v>7</v>
      </c>
      <c r="D75" s="6">
        <v>194808.6</v>
      </c>
      <c r="E75" s="6">
        <v>147801.34</v>
      </c>
      <c r="F75" s="6">
        <v>171330.26</v>
      </c>
      <c r="G75" s="6">
        <v>273067.96000000002</v>
      </c>
      <c r="H75" s="6">
        <v>294608.51</v>
      </c>
      <c r="I75" s="6">
        <v>240260.03</v>
      </c>
      <c r="J75" s="6">
        <v>167022.15</v>
      </c>
      <c r="K75" s="6">
        <v>257278.66</v>
      </c>
      <c r="L75" s="6">
        <v>250031.37</v>
      </c>
      <c r="M75" s="6">
        <v>234449.71</v>
      </c>
      <c r="N75" s="6">
        <v>239522.81</v>
      </c>
      <c r="O75" s="6">
        <v>223941.14</v>
      </c>
      <c r="P75" s="6">
        <v>2694122.54</v>
      </c>
      <c r="Q75" s="7"/>
      <c r="R75" s="7"/>
    </row>
    <row r="76" spans="1:18" x14ac:dyDescent="0.2">
      <c r="A76" s="7" t="s">
        <v>154</v>
      </c>
      <c r="B76" s="7" t="s">
        <v>155</v>
      </c>
      <c r="C76" s="7" t="s">
        <v>7</v>
      </c>
      <c r="D76" s="8">
        <v>269139.38</v>
      </c>
      <c r="E76" s="8">
        <v>204138.18</v>
      </c>
      <c r="F76" s="8">
        <v>236614.71</v>
      </c>
      <c r="G76" s="8">
        <v>377125.4</v>
      </c>
      <c r="H76" s="8">
        <v>406619.39</v>
      </c>
      <c r="I76" s="8">
        <v>331724.53999999998</v>
      </c>
      <c r="J76" s="8">
        <v>230649.63</v>
      </c>
      <c r="K76" s="8">
        <v>355117.02</v>
      </c>
      <c r="L76" s="8">
        <v>344970.82</v>
      </c>
      <c r="M76" s="8">
        <v>323591.33</v>
      </c>
      <c r="N76" s="8">
        <v>330476.25</v>
      </c>
      <c r="O76" s="8">
        <v>309459.12</v>
      </c>
      <c r="P76" s="8">
        <v>3719625.77</v>
      </c>
      <c r="Q76" s="7"/>
      <c r="R76" s="7"/>
    </row>
    <row r="77" spans="1:18" x14ac:dyDescent="0.2">
      <c r="A77" s="5" t="s">
        <v>156</v>
      </c>
      <c r="B77" s="5" t="s">
        <v>157</v>
      </c>
      <c r="C77" s="5" t="s">
        <v>7</v>
      </c>
      <c r="D77" s="6">
        <v>286483.23</v>
      </c>
      <c r="E77" s="6">
        <v>217393.91</v>
      </c>
      <c r="F77" s="6">
        <v>252190.19</v>
      </c>
      <c r="G77" s="6">
        <v>401648.5</v>
      </c>
      <c r="H77" s="6">
        <v>433130.85</v>
      </c>
      <c r="I77" s="6">
        <v>353265.1</v>
      </c>
      <c r="J77" s="6">
        <v>245562.32</v>
      </c>
      <c r="K77" s="6">
        <v>378308.34</v>
      </c>
      <c r="L77" s="6">
        <v>367437.41</v>
      </c>
      <c r="M77" s="6">
        <v>344608.46</v>
      </c>
      <c r="N77" s="6">
        <v>352218.11</v>
      </c>
      <c r="O77" s="6">
        <v>329389.15999999997</v>
      </c>
      <c r="P77" s="6">
        <v>3961635.58</v>
      </c>
      <c r="Q77" s="7"/>
      <c r="R77" s="7"/>
    </row>
    <row r="78" spans="1:18" x14ac:dyDescent="0.2">
      <c r="A78" s="5" t="s">
        <v>158</v>
      </c>
      <c r="B78" s="5" t="s">
        <v>159</v>
      </c>
      <c r="C78" s="5" t="s">
        <v>7</v>
      </c>
      <c r="D78" s="6">
        <v>196357.15</v>
      </c>
      <c r="E78" s="6">
        <v>149126.92000000001</v>
      </c>
      <c r="F78" s="6">
        <v>172655.83</v>
      </c>
      <c r="G78" s="6">
        <v>275056.31</v>
      </c>
      <c r="H78" s="6">
        <v>296596.87</v>
      </c>
      <c r="I78" s="6">
        <v>241917</v>
      </c>
      <c r="J78" s="6">
        <v>168347.72</v>
      </c>
      <c r="K78" s="6">
        <v>259090.48</v>
      </c>
      <c r="L78" s="6">
        <v>251843.20000000001</v>
      </c>
      <c r="M78" s="6">
        <v>236261.53</v>
      </c>
      <c r="N78" s="6">
        <v>240972.27</v>
      </c>
      <c r="O78" s="6">
        <v>226115.33</v>
      </c>
      <c r="P78" s="6">
        <v>2714340.61</v>
      </c>
      <c r="Q78" s="7"/>
      <c r="R78" s="7"/>
    </row>
    <row r="79" spans="1:18" x14ac:dyDescent="0.2">
      <c r="A79" s="7" t="s">
        <v>160</v>
      </c>
      <c r="B79" s="7" t="s">
        <v>161</v>
      </c>
      <c r="C79" s="7" t="s">
        <v>162</v>
      </c>
      <c r="D79" s="8">
        <v>543588.59</v>
      </c>
      <c r="E79" s="8">
        <v>476403.48</v>
      </c>
      <c r="F79" s="8">
        <v>473584.53</v>
      </c>
      <c r="G79" s="8">
        <v>474524.18</v>
      </c>
      <c r="H79" s="8">
        <v>251356.87</v>
      </c>
      <c r="I79" s="8">
        <v>259813.73</v>
      </c>
      <c r="J79" s="8">
        <v>113280.8</v>
      </c>
      <c r="K79" s="8">
        <v>81392.45</v>
      </c>
      <c r="L79" s="8">
        <v>118239.03</v>
      </c>
      <c r="M79" s="8">
        <v>534000.46</v>
      </c>
      <c r="N79" s="8">
        <v>347017.81</v>
      </c>
      <c r="O79" s="8">
        <v>526851.12</v>
      </c>
      <c r="P79" s="8">
        <v>4200053.05</v>
      </c>
      <c r="Q79" s="7"/>
      <c r="R79" s="7"/>
    </row>
    <row r="80" spans="1:18" x14ac:dyDescent="0.2">
      <c r="A80" s="5" t="s">
        <v>163</v>
      </c>
      <c r="B80" s="5" t="s">
        <v>164</v>
      </c>
      <c r="C80" s="5" t="s">
        <v>162</v>
      </c>
      <c r="D80" s="6">
        <v>648869.78</v>
      </c>
      <c r="E80" s="6">
        <v>751798.75</v>
      </c>
      <c r="F80" s="6">
        <v>715634.51</v>
      </c>
      <c r="G80" s="6">
        <v>851945.85</v>
      </c>
      <c r="H80" s="6">
        <v>451357.43</v>
      </c>
      <c r="I80" s="6">
        <v>312959.7</v>
      </c>
      <c r="J80" s="6">
        <v>231698.07</v>
      </c>
      <c r="K80" s="6">
        <v>170141.53</v>
      </c>
      <c r="L80" s="6">
        <v>328886.02</v>
      </c>
      <c r="M80" s="6">
        <v>704174.27</v>
      </c>
      <c r="N80" s="6">
        <v>760345.4</v>
      </c>
      <c r="O80" s="6">
        <v>751390.58</v>
      </c>
      <c r="P80" s="6">
        <v>6679201.8899999997</v>
      </c>
      <c r="Q80" s="7"/>
      <c r="R80" s="7"/>
    </row>
    <row r="81" spans="1:18" x14ac:dyDescent="0.2">
      <c r="A81" s="7" t="s">
        <v>165</v>
      </c>
      <c r="B81" s="7" t="s">
        <v>166</v>
      </c>
      <c r="C81" s="7" t="s">
        <v>162</v>
      </c>
      <c r="D81" s="8">
        <v>258713.35</v>
      </c>
      <c r="E81" s="8">
        <v>341597.44</v>
      </c>
      <c r="F81" s="8">
        <v>214875.81</v>
      </c>
      <c r="G81" s="8">
        <v>234997.96</v>
      </c>
      <c r="H81" s="8">
        <v>152832.51999999999</v>
      </c>
      <c r="I81" s="8">
        <v>143490.09</v>
      </c>
      <c r="J81" s="8">
        <v>37626.78</v>
      </c>
      <c r="K81" s="8">
        <v>1199455.3700000001</v>
      </c>
      <c r="L81" s="8">
        <v>795410.89</v>
      </c>
      <c r="M81" s="8">
        <v>1150396.77</v>
      </c>
      <c r="N81" s="8">
        <v>1150396.77</v>
      </c>
      <c r="O81" s="8">
        <v>1254853.01</v>
      </c>
      <c r="P81" s="8">
        <v>6934646.7599999998</v>
      </c>
      <c r="Q81" s="7"/>
      <c r="R81" s="7"/>
    </row>
    <row r="82" spans="1:18" x14ac:dyDescent="0.2">
      <c r="A82" s="7" t="s">
        <v>167</v>
      </c>
      <c r="B82" s="7" t="s">
        <v>168</v>
      </c>
      <c r="C82" s="7" t="s">
        <v>162</v>
      </c>
      <c r="D82" s="8">
        <v>0</v>
      </c>
      <c r="E82" s="8">
        <v>0</v>
      </c>
      <c r="F82" s="8">
        <v>1370012.38</v>
      </c>
      <c r="G82" s="8">
        <v>1219791.73</v>
      </c>
      <c r="H82" s="8">
        <v>722561.35</v>
      </c>
      <c r="I82" s="8">
        <v>439145.05</v>
      </c>
      <c r="J82" s="8">
        <v>389753.73</v>
      </c>
      <c r="K82" s="8">
        <v>365832.47</v>
      </c>
      <c r="L82" s="8">
        <v>0</v>
      </c>
      <c r="M82" s="8">
        <v>0</v>
      </c>
      <c r="N82" s="8">
        <v>0</v>
      </c>
      <c r="O82" s="8">
        <v>0</v>
      </c>
      <c r="P82" s="8">
        <v>4507096.71</v>
      </c>
      <c r="Q82" s="7"/>
      <c r="R82" s="7"/>
    </row>
    <row r="83" spans="1:18" x14ac:dyDescent="0.2">
      <c r="A83" s="7" t="s">
        <v>169</v>
      </c>
      <c r="B83" s="7" t="s">
        <v>170</v>
      </c>
      <c r="C83" s="7" t="s">
        <v>162</v>
      </c>
      <c r="D83" s="8">
        <v>1910806.74</v>
      </c>
      <c r="E83" s="8">
        <v>1485181.55</v>
      </c>
      <c r="F83" s="8">
        <v>0</v>
      </c>
      <c r="G83" s="8">
        <v>0</v>
      </c>
      <c r="H83" s="8">
        <v>0</v>
      </c>
      <c r="I83" s="8">
        <v>0</v>
      </c>
      <c r="J83" s="8">
        <v>0</v>
      </c>
      <c r="K83" s="8">
        <v>0</v>
      </c>
      <c r="L83" s="8">
        <v>910260.31</v>
      </c>
      <c r="M83" s="8">
        <v>1006471.37</v>
      </c>
      <c r="N83" s="8">
        <v>1631555.19</v>
      </c>
      <c r="O83" s="8">
        <v>1163174.4099999999</v>
      </c>
      <c r="P83" s="8">
        <v>8107449.5700000003</v>
      </c>
      <c r="Q83" s="7"/>
      <c r="R83" s="7"/>
    </row>
    <row r="84" spans="1:18" x14ac:dyDescent="0.2">
      <c r="A84" s="7" t="s">
        <v>171</v>
      </c>
      <c r="B84" s="7" t="s">
        <v>172</v>
      </c>
      <c r="C84" s="7" t="s">
        <v>162</v>
      </c>
      <c r="D84" s="8">
        <v>3881596.66</v>
      </c>
      <c r="E84" s="8">
        <v>3614784.99</v>
      </c>
      <c r="F84" s="8">
        <v>0</v>
      </c>
      <c r="G84" s="8">
        <v>0</v>
      </c>
      <c r="H84" s="8">
        <v>0</v>
      </c>
      <c r="I84" s="8">
        <v>0</v>
      </c>
      <c r="J84" s="8">
        <v>0</v>
      </c>
      <c r="K84" s="8">
        <v>0</v>
      </c>
      <c r="L84" s="8">
        <v>2059771.13</v>
      </c>
      <c r="M84" s="8">
        <v>3775356.93</v>
      </c>
      <c r="N84" s="8">
        <v>4482717.1100000003</v>
      </c>
      <c r="O84" s="8">
        <v>5432193.8700000001</v>
      </c>
      <c r="P84" s="8">
        <v>23246420.699999999</v>
      </c>
      <c r="Q84" s="7"/>
      <c r="R84" s="7"/>
    </row>
    <row r="85" spans="1:18" x14ac:dyDescent="0.2">
      <c r="A85" s="5" t="s">
        <v>173</v>
      </c>
      <c r="B85" s="5" t="s">
        <v>174</v>
      </c>
      <c r="C85" s="5" t="s">
        <v>162</v>
      </c>
      <c r="D85" s="6">
        <v>3008558.1</v>
      </c>
      <c r="E85" s="6">
        <v>5801871.0099999998</v>
      </c>
      <c r="F85" s="6">
        <v>3424938.23</v>
      </c>
      <c r="G85" s="6">
        <v>1603948.6</v>
      </c>
      <c r="H85" s="6">
        <v>578262.98</v>
      </c>
      <c r="I85" s="6">
        <v>281435</v>
      </c>
      <c r="J85" s="6">
        <v>674269.99</v>
      </c>
      <c r="K85" s="6">
        <v>6091745.0800000001</v>
      </c>
      <c r="L85" s="6">
        <v>6159339.7000000002</v>
      </c>
      <c r="M85" s="6">
        <v>9124980.3900000006</v>
      </c>
      <c r="N85" s="6">
        <v>10721976.800000001</v>
      </c>
      <c r="O85" s="6">
        <v>9922303.0700000003</v>
      </c>
      <c r="P85" s="6">
        <v>57393629</v>
      </c>
      <c r="Q85" s="7"/>
      <c r="R85" s="7"/>
    </row>
    <row r="86" spans="1:18" x14ac:dyDescent="0.2">
      <c r="A86" s="7" t="s">
        <v>175</v>
      </c>
      <c r="B86" s="7" t="s">
        <v>176</v>
      </c>
      <c r="C86" s="7" t="s">
        <v>162</v>
      </c>
      <c r="D86" s="8">
        <v>0</v>
      </c>
      <c r="E86" s="8">
        <v>0</v>
      </c>
      <c r="F86" s="8">
        <v>3411084.54</v>
      </c>
      <c r="G86" s="8">
        <v>2769710.34</v>
      </c>
      <c r="H86" s="8">
        <v>1276078.1100000001</v>
      </c>
      <c r="I86" s="8">
        <v>1695793.38</v>
      </c>
      <c r="J86" s="8">
        <v>862408.51</v>
      </c>
      <c r="K86" s="8">
        <v>865804.11</v>
      </c>
      <c r="L86" s="8">
        <v>0</v>
      </c>
      <c r="M86" s="8">
        <v>0</v>
      </c>
      <c r="N86" s="8">
        <v>0</v>
      </c>
      <c r="O86" s="8">
        <v>0</v>
      </c>
      <c r="P86" s="8">
        <v>10880879</v>
      </c>
      <c r="Q86" s="7"/>
      <c r="R86" s="7"/>
    </row>
    <row r="87" spans="1:18" x14ac:dyDescent="0.2">
      <c r="A87" s="7" t="s">
        <v>177</v>
      </c>
      <c r="B87" s="7" t="s">
        <v>178</v>
      </c>
      <c r="C87" s="7" t="s">
        <v>162</v>
      </c>
      <c r="D87" s="8">
        <v>1835928.24</v>
      </c>
      <c r="E87" s="8">
        <v>2223339.89</v>
      </c>
      <c r="F87" s="8">
        <v>1537100.41</v>
      </c>
      <c r="G87" s="8">
        <v>1424564.74</v>
      </c>
      <c r="H87" s="8">
        <v>1005977.66</v>
      </c>
      <c r="I87" s="8">
        <v>651262.18000000005</v>
      </c>
      <c r="J87" s="8">
        <v>518437.77</v>
      </c>
      <c r="K87" s="8">
        <v>2364397.33</v>
      </c>
      <c r="L87" s="8">
        <v>2425583.21</v>
      </c>
      <c r="M87" s="8">
        <v>4529503.49</v>
      </c>
      <c r="N87" s="8">
        <v>4821884.6100000003</v>
      </c>
      <c r="O87" s="8">
        <v>5699027.9400000004</v>
      </c>
      <c r="P87" s="8">
        <v>29037007.5</v>
      </c>
      <c r="Q87" s="7"/>
      <c r="R87" s="7"/>
    </row>
    <row r="88" spans="1:18" x14ac:dyDescent="0.2">
      <c r="A88" s="7" t="s">
        <v>179</v>
      </c>
      <c r="B88" s="7" t="s">
        <v>180</v>
      </c>
      <c r="C88" s="7" t="s">
        <v>162</v>
      </c>
      <c r="D88" s="8">
        <v>385566.35</v>
      </c>
      <c r="E88" s="8">
        <v>397942.55</v>
      </c>
      <c r="F88" s="8">
        <v>449827.41</v>
      </c>
      <c r="G88" s="8">
        <v>453635.47</v>
      </c>
      <c r="H88" s="8">
        <v>334157.5</v>
      </c>
      <c r="I88" s="8">
        <v>0</v>
      </c>
      <c r="J88" s="8">
        <v>136201.67000000001</v>
      </c>
      <c r="K88" s="8">
        <v>157450.01</v>
      </c>
      <c r="L88" s="8">
        <v>646866.30000000005</v>
      </c>
      <c r="M88" s="8">
        <v>821382.57</v>
      </c>
      <c r="N88" s="8">
        <v>1042693.42</v>
      </c>
      <c r="O88" s="8">
        <v>1105453.22</v>
      </c>
      <c r="P88" s="8">
        <v>5931176.4699999997</v>
      </c>
      <c r="Q88" s="7"/>
      <c r="R88" s="7"/>
    </row>
    <row r="89" spans="1:18" x14ac:dyDescent="0.2">
      <c r="A89" s="5" t="s">
        <v>181</v>
      </c>
      <c r="B89" s="5" t="s">
        <v>182</v>
      </c>
      <c r="C89" s="5" t="s">
        <v>162</v>
      </c>
      <c r="D89" s="6">
        <v>1085390.6000000001</v>
      </c>
      <c r="E89" s="6">
        <v>1157023.6000000001</v>
      </c>
      <c r="F89" s="6">
        <v>1052240.06</v>
      </c>
      <c r="G89" s="6">
        <v>1086549.71</v>
      </c>
      <c r="H89" s="6">
        <v>606910</v>
      </c>
      <c r="I89" s="6">
        <v>497026.37</v>
      </c>
      <c r="J89" s="6">
        <v>532511.28</v>
      </c>
      <c r="K89" s="6">
        <v>457781.11</v>
      </c>
      <c r="L89" s="6">
        <v>401881.35</v>
      </c>
      <c r="M89" s="6">
        <v>665641.42000000004</v>
      </c>
      <c r="N89" s="6">
        <v>926416.55</v>
      </c>
      <c r="O89" s="6">
        <v>1093301.78</v>
      </c>
      <c r="P89" s="6">
        <v>9562673.8300000001</v>
      </c>
      <c r="Q89" s="7"/>
      <c r="R89" s="7"/>
    </row>
    <row r="90" spans="1:18" x14ac:dyDescent="0.2">
      <c r="A90" s="7" t="s">
        <v>183</v>
      </c>
      <c r="B90" s="7" t="s">
        <v>184</v>
      </c>
      <c r="C90" s="7" t="s">
        <v>162</v>
      </c>
      <c r="D90" s="8">
        <v>5642872.0300000003</v>
      </c>
      <c r="E90" s="8">
        <v>5163000.49</v>
      </c>
      <c r="F90" s="8">
        <v>4730698.82</v>
      </c>
      <c r="G90" s="8">
        <v>4680207.99</v>
      </c>
      <c r="H90" s="8">
        <v>3013175.99</v>
      </c>
      <c r="I90" s="8">
        <v>2681438.71</v>
      </c>
      <c r="J90" s="8">
        <v>2835900.88</v>
      </c>
      <c r="K90" s="8">
        <v>2027045.01</v>
      </c>
      <c r="L90" s="8">
        <v>2276151.7400000002</v>
      </c>
      <c r="M90" s="8">
        <v>4365229.21</v>
      </c>
      <c r="N90" s="8">
        <v>8081315.5800000001</v>
      </c>
      <c r="O90" s="8">
        <v>7441453.1799999997</v>
      </c>
      <c r="P90" s="8">
        <v>52938489.600000001</v>
      </c>
      <c r="Q90" s="7"/>
      <c r="R90" s="7"/>
    </row>
    <row r="91" spans="1:18" x14ac:dyDescent="0.2">
      <c r="A91" s="7" t="s">
        <v>185</v>
      </c>
      <c r="B91" s="7" t="s">
        <v>186</v>
      </c>
      <c r="C91" s="7" t="s">
        <v>162</v>
      </c>
      <c r="D91" s="8">
        <v>804943.68</v>
      </c>
      <c r="E91" s="8">
        <v>748931.79</v>
      </c>
      <c r="F91" s="8">
        <v>687997.35</v>
      </c>
      <c r="G91" s="8">
        <v>753253.38</v>
      </c>
      <c r="H91" s="8">
        <v>506058.35</v>
      </c>
      <c r="I91" s="8">
        <v>358692.08</v>
      </c>
      <c r="J91" s="8">
        <v>361020.99</v>
      </c>
      <c r="K91" s="8">
        <v>271855.23</v>
      </c>
      <c r="L91" s="8">
        <v>329335.88</v>
      </c>
      <c r="M91" s="8">
        <v>760911.95</v>
      </c>
      <c r="N91" s="8">
        <v>684585.18</v>
      </c>
      <c r="O91" s="8">
        <v>750546.59</v>
      </c>
      <c r="P91" s="8">
        <v>7018132.4500000002</v>
      </c>
      <c r="Q91" s="7"/>
      <c r="R91" s="7"/>
    </row>
    <row r="92" spans="1:18" x14ac:dyDescent="0.2">
      <c r="A92" s="7" t="s">
        <v>187</v>
      </c>
      <c r="B92" s="7" t="s">
        <v>188</v>
      </c>
      <c r="C92" s="7" t="s">
        <v>162</v>
      </c>
      <c r="D92" s="8">
        <v>5876269.3899999997</v>
      </c>
      <c r="E92" s="8">
        <v>8070337.8899999997</v>
      </c>
      <c r="F92" s="8">
        <v>5227793.1900000004</v>
      </c>
      <c r="G92" s="8">
        <v>1826272.08</v>
      </c>
      <c r="H92" s="8">
        <v>787227.33</v>
      </c>
      <c r="I92" s="8">
        <v>1063405.6399999999</v>
      </c>
      <c r="J92" s="8">
        <v>520294.24</v>
      </c>
      <c r="K92" s="8">
        <v>10772310.800000001</v>
      </c>
      <c r="L92" s="8">
        <v>11151162.300000001</v>
      </c>
      <c r="M92" s="8">
        <v>17841498.800000001</v>
      </c>
      <c r="N92" s="8">
        <v>18733904.5</v>
      </c>
      <c r="O92" s="8">
        <v>17471066.300000001</v>
      </c>
      <c r="P92" s="8">
        <v>99341542.5</v>
      </c>
      <c r="Q92" s="7"/>
      <c r="R92" s="7"/>
    </row>
    <row r="93" spans="1:18" x14ac:dyDescent="0.2">
      <c r="A93" s="7" t="s">
        <v>189</v>
      </c>
      <c r="B93" s="7" t="s">
        <v>190</v>
      </c>
      <c r="C93" s="7" t="s">
        <v>162</v>
      </c>
      <c r="D93" s="8">
        <v>1384533.71</v>
      </c>
      <c r="E93" s="8">
        <v>2100752.42</v>
      </c>
      <c r="F93" s="8">
        <v>1338966.78</v>
      </c>
      <c r="G93" s="8">
        <v>872392.55</v>
      </c>
      <c r="H93" s="8">
        <v>531224.75</v>
      </c>
      <c r="I93" s="8">
        <v>302611.17</v>
      </c>
      <c r="J93" s="8">
        <v>366653.5</v>
      </c>
      <c r="K93" s="8">
        <v>2110847.6</v>
      </c>
      <c r="L93" s="8">
        <v>1804812.29</v>
      </c>
      <c r="M93" s="8">
        <v>4304395.5</v>
      </c>
      <c r="N93" s="8">
        <v>4026664.03</v>
      </c>
      <c r="O93" s="8">
        <v>4720550.45</v>
      </c>
      <c r="P93" s="8">
        <v>23864404.800000001</v>
      </c>
      <c r="Q93" s="7"/>
      <c r="R93" s="7"/>
    </row>
    <row r="94" spans="1:18" x14ac:dyDescent="0.2">
      <c r="A94" s="7" t="s">
        <v>191</v>
      </c>
      <c r="B94" s="7" t="s">
        <v>192</v>
      </c>
      <c r="C94" s="7" t="s">
        <v>162</v>
      </c>
      <c r="D94" s="8">
        <v>0</v>
      </c>
      <c r="E94" s="8">
        <v>0</v>
      </c>
      <c r="F94" s="8">
        <v>2230080.2400000002</v>
      </c>
      <c r="G94" s="8">
        <v>1612584.74</v>
      </c>
      <c r="H94" s="8">
        <v>1062876.05</v>
      </c>
      <c r="I94" s="8">
        <v>590486.69999999995</v>
      </c>
      <c r="J94" s="8">
        <v>475258.59</v>
      </c>
      <c r="K94" s="8">
        <v>400505.85</v>
      </c>
      <c r="L94" s="8">
        <v>0</v>
      </c>
      <c r="M94" s="8">
        <v>0</v>
      </c>
      <c r="N94" s="8">
        <v>0</v>
      </c>
      <c r="O94" s="8">
        <v>0</v>
      </c>
      <c r="P94" s="8">
        <v>6371792.1699999999</v>
      </c>
      <c r="Q94" s="7"/>
      <c r="R94" s="7"/>
    </row>
    <row r="95" spans="1:18" x14ac:dyDescent="0.2">
      <c r="A95" s="5" t="s">
        <v>193</v>
      </c>
      <c r="B95" s="5" t="s">
        <v>194</v>
      </c>
      <c r="C95" s="5" t="s">
        <v>162</v>
      </c>
      <c r="D95" s="6">
        <v>2341822.5699999998</v>
      </c>
      <c r="E95" s="6">
        <v>2597611.87</v>
      </c>
      <c r="F95" s="6">
        <v>0</v>
      </c>
      <c r="G95" s="6">
        <v>0</v>
      </c>
      <c r="H95" s="6">
        <v>0</v>
      </c>
      <c r="I95" s="6">
        <v>0</v>
      </c>
      <c r="J95" s="6">
        <v>0</v>
      </c>
      <c r="K95" s="6">
        <v>0</v>
      </c>
      <c r="L95" s="6">
        <v>1347046.69</v>
      </c>
      <c r="M95" s="6">
        <v>1579171.7</v>
      </c>
      <c r="N95" s="6">
        <v>2350115.39</v>
      </c>
      <c r="O95" s="6">
        <v>2909380.31</v>
      </c>
      <c r="P95" s="6">
        <v>13125148.5</v>
      </c>
      <c r="Q95" s="7"/>
      <c r="R95" s="7"/>
    </row>
    <row r="96" spans="1:18" x14ac:dyDescent="0.2">
      <c r="A96" s="7" t="s">
        <v>195</v>
      </c>
      <c r="B96" s="7" t="s">
        <v>196</v>
      </c>
      <c r="C96" s="7" t="s">
        <v>162</v>
      </c>
      <c r="D96" s="8">
        <v>1770304.07</v>
      </c>
      <c r="E96" s="8">
        <v>1784547.21</v>
      </c>
      <c r="F96" s="8">
        <v>0</v>
      </c>
      <c r="G96" s="8">
        <v>0</v>
      </c>
      <c r="H96" s="8">
        <v>0</v>
      </c>
      <c r="I96" s="8">
        <v>0</v>
      </c>
      <c r="J96" s="8">
        <v>0</v>
      </c>
      <c r="K96" s="8">
        <v>0</v>
      </c>
      <c r="L96" s="8">
        <v>925109.21</v>
      </c>
      <c r="M96" s="8">
        <v>1173359.42</v>
      </c>
      <c r="N96" s="8">
        <v>2736924.27</v>
      </c>
      <c r="O96" s="8">
        <v>2505818.41</v>
      </c>
      <c r="P96" s="8">
        <v>10896062.6</v>
      </c>
      <c r="Q96" s="7"/>
      <c r="R96" s="7"/>
    </row>
    <row r="97" spans="1:18" x14ac:dyDescent="0.2">
      <c r="A97" s="7" t="s">
        <v>197</v>
      </c>
      <c r="B97" s="7" t="s">
        <v>198</v>
      </c>
      <c r="C97" s="7" t="s">
        <v>162</v>
      </c>
      <c r="D97" s="8">
        <v>4126143.11</v>
      </c>
      <c r="E97" s="8">
        <v>2822117.57</v>
      </c>
      <c r="F97" s="8">
        <v>3178590.78</v>
      </c>
      <c r="G97" s="8">
        <v>2311826.86</v>
      </c>
      <c r="H97" s="8">
        <v>1625353.5</v>
      </c>
      <c r="I97" s="8">
        <v>1175311.78</v>
      </c>
      <c r="J97" s="8">
        <v>944797.26</v>
      </c>
      <c r="K97" s="8">
        <v>3023332.87</v>
      </c>
      <c r="L97" s="8">
        <v>2660408.3199999998</v>
      </c>
      <c r="M97" s="8">
        <v>6083529.3200000003</v>
      </c>
      <c r="N97" s="8">
        <v>5320816.63</v>
      </c>
      <c r="O97" s="8">
        <v>6385187.6399999997</v>
      </c>
      <c r="P97" s="8">
        <v>39657415.600000001</v>
      </c>
      <c r="Q97" s="7"/>
      <c r="R97" s="7"/>
    </row>
    <row r="98" spans="1:18" x14ac:dyDescent="0.2">
      <c r="A98" s="7" t="s">
        <v>199</v>
      </c>
      <c r="B98" s="7" t="s">
        <v>200</v>
      </c>
      <c r="C98" s="7" t="s">
        <v>162</v>
      </c>
      <c r="D98" s="8">
        <v>0</v>
      </c>
      <c r="E98" s="8">
        <v>0</v>
      </c>
      <c r="F98" s="8">
        <v>5410818.21</v>
      </c>
      <c r="G98" s="8">
        <v>4035851.02</v>
      </c>
      <c r="H98" s="8">
        <v>2392403.04</v>
      </c>
      <c r="I98" s="8">
        <v>1446074.73</v>
      </c>
      <c r="J98" s="8">
        <v>1279202.18</v>
      </c>
      <c r="K98" s="8">
        <v>1316554.3600000001</v>
      </c>
      <c r="L98" s="8">
        <v>0</v>
      </c>
      <c r="M98" s="8">
        <v>0</v>
      </c>
      <c r="N98" s="8">
        <v>0</v>
      </c>
      <c r="O98" s="8">
        <v>0</v>
      </c>
      <c r="P98" s="8">
        <v>15880903.5</v>
      </c>
      <c r="Q98" s="7"/>
      <c r="R98" s="7"/>
    </row>
    <row r="99" spans="1:18" x14ac:dyDescent="0.2">
      <c r="A99" s="7" t="s">
        <v>201</v>
      </c>
      <c r="B99" s="7" t="s">
        <v>202</v>
      </c>
      <c r="C99" s="7" t="s">
        <v>162</v>
      </c>
      <c r="D99" s="8">
        <v>612916.76</v>
      </c>
      <c r="E99" s="8">
        <v>526872.68000000005</v>
      </c>
      <c r="F99" s="8">
        <v>591111.06999999995</v>
      </c>
      <c r="G99" s="8">
        <v>560465.23</v>
      </c>
      <c r="H99" s="8">
        <v>423148.3</v>
      </c>
      <c r="I99" s="8">
        <v>564001.29</v>
      </c>
      <c r="J99" s="8">
        <v>155659.04999999999</v>
      </c>
      <c r="K99" s="8">
        <v>266178.33</v>
      </c>
      <c r="L99" s="8">
        <v>887261.1</v>
      </c>
      <c r="M99" s="8">
        <v>837520.7</v>
      </c>
      <c r="N99" s="8">
        <v>1054630.81</v>
      </c>
      <c r="O99" s="8">
        <v>1116470.22</v>
      </c>
      <c r="P99" s="8">
        <v>7596235.54</v>
      </c>
      <c r="Q99" s="7"/>
      <c r="R99" s="7"/>
    </row>
    <row r="100" spans="1:18" x14ac:dyDescent="0.2">
      <c r="A100" s="7" t="s">
        <v>203</v>
      </c>
      <c r="B100" s="7" t="s">
        <v>204</v>
      </c>
      <c r="C100" s="7" t="s">
        <v>162</v>
      </c>
      <c r="D100" s="8">
        <v>6211608.6699999999</v>
      </c>
      <c r="E100" s="8">
        <v>4929679.37</v>
      </c>
      <c r="F100" s="8">
        <v>0</v>
      </c>
      <c r="G100" s="8">
        <v>0</v>
      </c>
      <c r="H100" s="8">
        <v>0</v>
      </c>
      <c r="I100" s="8">
        <v>0</v>
      </c>
      <c r="J100" s="8">
        <v>0</v>
      </c>
      <c r="K100" s="8">
        <v>0</v>
      </c>
      <c r="L100" s="8">
        <v>2630834.87</v>
      </c>
      <c r="M100" s="8">
        <v>5317757.84</v>
      </c>
      <c r="N100" s="8">
        <v>6224262.7300000004</v>
      </c>
      <c r="O100" s="8">
        <v>7668152.2300000004</v>
      </c>
      <c r="P100" s="8">
        <v>32982295.699999999</v>
      </c>
      <c r="Q100" s="7"/>
      <c r="R100" s="7"/>
    </row>
    <row r="101" spans="1:18" x14ac:dyDescent="0.2">
      <c r="A101" s="5" t="s">
        <v>205</v>
      </c>
      <c r="B101" s="5" t="s">
        <v>206</v>
      </c>
      <c r="C101" s="5" t="s">
        <v>162</v>
      </c>
      <c r="D101" s="6">
        <v>1146911.01</v>
      </c>
      <c r="E101" s="6">
        <v>857237.16</v>
      </c>
      <c r="F101" s="6">
        <v>1335520.77</v>
      </c>
      <c r="G101" s="6">
        <v>1392494.99</v>
      </c>
      <c r="H101" s="6">
        <v>890597.07</v>
      </c>
      <c r="I101" s="6">
        <v>948320.95</v>
      </c>
      <c r="J101" s="6">
        <v>678759.12</v>
      </c>
      <c r="K101" s="6">
        <v>630141.49</v>
      </c>
      <c r="L101" s="6">
        <v>809131.1</v>
      </c>
      <c r="M101" s="6">
        <v>1874078.39</v>
      </c>
      <c r="N101" s="6">
        <v>2235326.8199999998</v>
      </c>
      <c r="O101" s="6">
        <v>2424124.08</v>
      </c>
      <c r="P101" s="6">
        <v>15222643</v>
      </c>
      <c r="Q101" s="7"/>
      <c r="R101" s="7"/>
    </row>
    <row r="102" spans="1:18" x14ac:dyDescent="0.2">
      <c r="A102" s="7" t="s">
        <v>207</v>
      </c>
      <c r="B102" s="7" t="s">
        <v>208</v>
      </c>
      <c r="C102" s="7" t="s">
        <v>162</v>
      </c>
      <c r="D102" s="8">
        <v>0</v>
      </c>
      <c r="E102" s="8">
        <v>0</v>
      </c>
      <c r="F102" s="8">
        <v>1618377.2</v>
      </c>
      <c r="G102" s="8">
        <v>1493749.69</v>
      </c>
      <c r="H102" s="8">
        <v>944795.2</v>
      </c>
      <c r="I102" s="8">
        <v>543613.31999999995</v>
      </c>
      <c r="J102" s="8">
        <v>510617.09</v>
      </c>
      <c r="K102" s="8">
        <v>412150.21</v>
      </c>
      <c r="L102" s="8">
        <v>0</v>
      </c>
      <c r="M102" s="8">
        <v>0</v>
      </c>
      <c r="N102" s="8">
        <v>0</v>
      </c>
      <c r="O102" s="8">
        <v>0</v>
      </c>
      <c r="P102" s="8">
        <v>5523302.71</v>
      </c>
      <c r="Q102" s="7"/>
      <c r="R102" s="7"/>
    </row>
    <row r="103" spans="1:18" x14ac:dyDescent="0.2">
      <c r="A103" s="7" t="s">
        <v>209</v>
      </c>
      <c r="B103" s="7" t="s">
        <v>210</v>
      </c>
      <c r="C103" s="7" t="s">
        <v>162</v>
      </c>
      <c r="D103" s="8">
        <v>148764.81</v>
      </c>
      <c r="E103" s="8">
        <v>111161.63</v>
      </c>
      <c r="F103" s="8">
        <v>173299.16</v>
      </c>
      <c r="G103" s="8">
        <v>180561.99</v>
      </c>
      <c r="H103" s="8">
        <v>115600.02</v>
      </c>
      <c r="I103" s="8">
        <v>123064.6</v>
      </c>
      <c r="J103" s="8">
        <v>88001.9</v>
      </c>
      <c r="K103" s="8">
        <v>81820.27</v>
      </c>
      <c r="L103" s="8">
        <v>104914.7</v>
      </c>
      <c r="M103" s="8">
        <v>243041.38</v>
      </c>
      <c r="N103" s="8">
        <v>289890.08</v>
      </c>
      <c r="O103" s="8">
        <v>314304.19</v>
      </c>
      <c r="P103" s="8">
        <v>1974424.73</v>
      </c>
      <c r="Q103" s="7"/>
      <c r="R103" s="7"/>
    </row>
    <row r="104" spans="1:18" x14ac:dyDescent="0.2">
      <c r="A104" s="7" t="s">
        <v>211</v>
      </c>
      <c r="B104" s="7" t="s">
        <v>212</v>
      </c>
      <c r="C104" s="7" t="s">
        <v>162</v>
      </c>
      <c r="D104" s="8">
        <v>13892208.5</v>
      </c>
      <c r="E104" s="8">
        <v>15881225.800000001</v>
      </c>
      <c r="F104" s="8">
        <v>15187130.300000001</v>
      </c>
      <c r="G104" s="8">
        <v>14093171.699999999</v>
      </c>
      <c r="H104" s="8">
        <v>8824588.0299999993</v>
      </c>
      <c r="I104" s="8">
        <v>5817692.6200000001</v>
      </c>
      <c r="J104" s="8">
        <v>7902851.7999999998</v>
      </c>
      <c r="K104" s="8">
        <v>10144344.6</v>
      </c>
      <c r="L104" s="8">
        <v>9576321.4100000001</v>
      </c>
      <c r="M104" s="8">
        <v>17856084.100000001</v>
      </c>
      <c r="N104" s="8">
        <v>16165940.300000001</v>
      </c>
      <c r="O104" s="8">
        <v>16247479.1</v>
      </c>
      <c r="P104" s="8">
        <v>151589038</v>
      </c>
      <c r="Q104" s="7"/>
      <c r="R104" s="7"/>
    </row>
    <row r="105" spans="1:18" x14ac:dyDescent="0.2">
      <c r="A105" s="5" t="s">
        <v>213</v>
      </c>
      <c r="B105" s="5" t="s">
        <v>214</v>
      </c>
      <c r="C105" s="5" t="s">
        <v>162</v>
      </c>
      <c r="D105" s="6">
        <v>422348.77</v>
      </c>
      <c r="E105" s="6">
        <v>362250.62</v>
      </c>
      <c r="F105" s="6">
        <v>386552.98</v>
      </c>
      <c r="G105" s="6">
        <v>481269.89</v>
      </c>
      <c r="H105" s="6">
        <v>299521.44</v>
      </c>
      <c r="I105" s="6">
        <v>125458.36</v>
      </c>
      <c r="J105" s="6">
        <v>64628.69</v>
      </c>
      <c r="K105" s="6">
        <v>40539.089999999997</v>
      </c>
      <c r="L105" s="6">
        <v>599027.30000000005</v>
      </c>
      <c r="M105" s="6">
        <v>1042239.56</v>
      </c>
      <c r="N105" s="6">
        <v>233722.56</v>
      </c>
      <c r="O105" s="6">
        <v>76095.72</v>
      </c>
      <c r="P105" s="6">
        <v>4133654.98</v>
      </c>
      <c r="Q105" s="7"/>
      <c r="R105" s="7"/>
    </row>
    <row r="106" spans="1:18" x14ac:dyDescent="0.2">
      <c r="A106" s="5" t="s">
        <v>215</v>
      </c>
      <c r="B106" s="5" t="s">
        <v>216</v>
      </c>
      <c r="C106" s="5" t="s">
        <v>162</v>
      </c>
      <c r="D106" s="6">
        <v>275045.98</v>
      </c>
      <c r="E106" s="6">
        <v>314352.62</v>
      </c>
      <c r="F106" s="6">
        <v>300717.45</v>
      </c>
      <c r="G106" s="6">
        <v>278901.18</v>
      </c>
      <c r="H106" s="6">
        <v>174778.08</v>
      </c>
      <c r="I106" s="6">
        <v>115279.16</v>
      </c>
      <c r="J106" s="6">
        <v>145592.24</v>
      </c>
      <c r="K106" s="6">
        <v>199804.86</v>
      </c>
      <c r="L106" s="6">
        <v>188660.37</v>
      </c>
      <c r="M106" s="6">
        <v>351847.6</v>
      </c>
      <c r="N106" s="6">
        <v>318414.12</v>
      </c>
      <c r="O106" s="6">
        <v>329558.61</v>
      </c>
      <c r="P106" s="6">
        <v>2992952.27</v>
      </c>
      <c r="Q106" s="7"/>
      <c r="R106" s="7"/>
    </row>
    <row r="107" spans="1:18" x14ac:dyDescent="0.2">
      <c r="A107" s="5" t="s">
        <v>217</v>
      </c>
      <c r="B107" s="5" t="s">
        <v>218</v>
      </c>
      <c r="C107" s="5" t="s">
        <v>104</v>
      </c>
      <c r="D107" s="6">
        <v>0</v>
      </c>
      <c r="E107" s="6">
        <v>0</v>
      </c>
      <c r="F107" s="6">
        <v>0</v>
      </c>
      <c r="G107" s="6">
        <v>706292.04</v>
      </c>
      <c r="H107" s="6">
        <v>651961.89</v>
      </c>
      <c r="I107" s="6">
        <v>507081.47</v>
      </c>
      <c r="J107" s="6">
        <v>579521.68000000005</v>
      </c>
      <c r="K107" s="6">
        <v>561411.62</v>
      </c>
      <c r="L107" s="6">
        <v>543301.56999999995</v>
      </c>
      <c r="M107" s="6">
        <v>579521.68000000005</v>
      </c>
      <c r="N107" s="6">
        <v>561411.62</v>
      </c>
      <c r="O107" s="6">
        <v>561411.62</v>
      </c>
      <c r="P107" s="6">
        <v>5251915.1900000004</v>
      </c>
      <c r="Q107" s="7"/>
      <c r="R107" s="7"/>
    </row>
    <row r="108" spans="1:18" x14ac:dyDescent="0.2">
      <c r="A108" s="5" t="s">
        <v>219</v>
      </c>
      <c r="B108" s="5" t="s">
        <v>220</v>
      </c>
      <c r="C108" s="5" t="s">
        <v>104</v>
      </c>
      <c r="D108" s="6">
        <v>0</v>
      </c>
      <c r="E108" s="6">
        <v>0</v>
      </c>
      <c r="F108" s="6">
        <v>0</v>
      </c>
      <c r="G108" s="6">
        <v>146350.51</v>
      </c>
      <c r="H108" s="6">
        <v>146350.51</v>
      </c>
      <c r="I108" s="6">
        <v>146350.51</v>
      </c>
      <c r="J108" s="6">
        <v>263430.92</v>
      </c>
      <c r="K108" s="6">
        <v>234160.82</v>
      </c>
      <c r="L108" s="6">
        <v>234160.82</v>
      </c>
      <c r="M108" s="6">
        <v>263430.92</v>
      </c>
      <c r="N108" s="6">
        <v>234160.82</v>
      </c>
      <c r="O108" s="6">
        <v>234160.82</v>
      </c>
      <c r="P108" s="6">
        <v>1902556.65</v>
      </c>
      <c r="Q108" s="7"/>
      <c r="R108" s="7"/>
    </row>
    <row r="109" spans="1:18" x14ac:dyDescent="0.2">
      <c r="A109" s="5" t="s">
        <v>221</v>
      </c>
      <c r="B109" s="5" t="s">
        <v>222</v>
      </c>
      <c r="C109" s="5" t="s">
        <v>104</v>
      </c>
      <c r="D109" s="6">
        <v>0</v>
      </c>
      <c r="E109" s="6">
        <v>0</v>
      </c>
      <c r="F109" s="6">
        <v>0</v>
      </c>
      <c r="G109" s="6">
        <v>452751.31</v>
      </c>
      <c r="H109" s="6">
        <v>416531.21</v>
      </c>
      <c r="I109" s="6">
        <v>307870.89</v>
      </c>
      <c r="J109" s="6">
        <v>380311.1</v>
      </c>
      <c r="K109" s="6">
        <v>325980.94</v>
      </c>
      <c r="L109" s="6">
        <v>325980.94</v>
      </c>
      <c r="M109" s="6">
        <v>398421.15</v>
      </c>
      <c r="N109" s="6">
        <v>325980.94</v>
      </c>
      <c r="O109" s="6">
        <v>325980.94</v>
      </c>
      <c r="P109" s="6">
        <v>3259809.42</v>
      </c>
      <c r="Q109" s="7"/>
      <c r="R109" s="7"/>
    </row>
    <row r="110" spans="1:18" x14ac:dyDescent="0.2">
      <c r="A110" s="5" t="s">
        <v>223</v>
      </c>
      <c r="B110" s="5" t="s">
        <v>224</v>
      </c>
      <c r="C110" s="5" t="s">
        <v>225</v>
      </c>
      <c r="D110" s="6">
        <v>0</v>
      </c>
      <c r="E110" s="6">
        <v>0</v>
      </c>
      <c r="F110" s="6">
        <v>1154484.82</v>
      </c>
      <c r="G110" s="6">
        <v>1233999.01</v>
      </c>
      <c r="H110" s="6">
        <v>0</v>
      </c>
      <c r="I110" s="6">
        <v>0</v>
      </c>
      <c r="J110" s="6">
        <v>0</v>
      </c>
      <c r="K110" s="6">
        <v>0</v>
      </c>
      <c r="L110" s="6">
        <v>0</v>
      </c>
      <c r="M110" s="6">
        <v>0</v>
      </c>
      <c r="N110" s="6">
        <v>0</v>
      </c>
      <c r="O110" s="6">
        <v>0</v>
      </c>
      <c r="P110" s="6">
        <v>2388483.83</v>
      </c>
      <c r="Q110" s="7"/>
      <c r="R110" s="7"/>
    </row>
    <row r="111" spans="1:18" x14ac:dyDescent="0.2">
      <c r="A111" s="7" t="s">
        <v>226</v>
      </c>
      <c r="B111" s="7" t="s">
        <v>227</v>
      </c>
      <c r="C111" s="7" t="s">
        <v>225</v>
      </c>
      <c r="D111" s="8">
        <v>147859.85999999999</v>
      </c>
      <c r="E111" s="8">
        <v>140764.84</v>
      </c>
      <c r="F111" s="8">
        <v>113694.68</v>
      </c>
      <c r="G111" s="8">
        <v>126928.98</v>
      </c>
      <c r="H111" s="8">
        <v>134147.69</v>
      </c>
      <c r="I111" s="8">
        <v>113694.68</v>
      </c>
      <c r="J111" s="8">
        <v>113694.68</v>
      </c>
      <c r="K111" s="8">
        <v>170867.13</v>
      </c>
      <c r="L111" s="8">
        <v>152026.26999999999</v>
      </c>
      <c r="M111" s="8">
        <v>122790.45</v>
      </c>
      <c r="N111" s="8">
        <v>137083.51999999999</v>
      </c>
      <c r="O111" s="8">
        <v>137083.51999999999</v>
      </c>
      <c r="P111" s="8">
        <v>1610636.3</v>
      </c>
      <c r="Q111" s="7"/>
      <c r="R111" s="7"/>
    </row>
    <row r="112" spans="1:18" x14ac:dyDescent="0.2">
      <c r="A112" s="5" t="s">
        <v>228</v>
      </c>
      <c r="B112" s="5" t="s">
        <v>229</v>
      </c>
      <c r="C112" s="5" t="s">
        <v>225</v>
      </c>
      <c r="D112" s="6">
        <v>337697.68</v>
      </c>
      <c r="E112" s="6">
        <v>361336.52</v>
      </c>
      <c r="F112" s="6">
        <v>265131.62</v>
      </c>
      <c r="G112" s="6">
        <v>329520.73</v>
      </c>
      <c r="H112" s="6">
        <v>296947.40999999997</v>
      </c>
      <c r="I112" s="6">
        <v>329520.73</v>
      </c>
      <c r="J112" s="6">
        <v>296947.40999999997</v>
      </c>
      <c r="K112" s="6">
        <v>424604.68</v>
      </c>
      <c r="L112" s="6">
        <v>458965.75</v>
      </c>
      <c r="M112" s="6">
        <v>528506.02</v>
      </c>
      <c r="N112" s="6">
        <v>458965.75</v>
      </c>
      <c r="O112" s="6">
        <v>368972.47</v>
      </c>
      <c r="P112" s="6">
        <v>4457116.7699999996</v>
      </c>
      <c r="Q112" s="7"/>
      <c r="R112" s="7"/>
    </row>
    <row r="113" spans="1:18" x14ac:dyDescent="0.2">
      <c r="A113" s="5" t="s">
        <v>230</v>
      </c>
      <c r="B113" s="5" t="s">
        <v>231</v>
      </c>
      <c r="C113" s="5" t="s">
        <v>225</v>
      </c>
      <c r="D113" s="6">
        <v>337697.68</v>
      </c>
      <c r="E113" s="6">
        <v>233315.82</v>
      </c>
      <c r="F113" s="6">
        <v>393152.32</v>
      </c>
      <c r="G113" s="6">
        <v>265131.62</v>
      </c>
      <c r="H113" s="6">
        <v>329520.73</v>
      </c>
      <c r="I113" s="6">
        <v>265131.62</v>
      </c>
      <c r="J113" s="6">
        <v>265131.62</v>
      </c>
      <c r="K113" s="6">
        <v>390243.61</v>
      </c>
      <c r="L113" s="6">
        <v>424604.68</v>
      </c>
      <c r="M113" s="6">
        <v>320703.34000000003</v>
      </c>
      <c r="N113" s="6">
        <v>355882.54</v>
      </c>
      <c r="O113" s="6">
        <v>300250.32</v>
      </c>
      <c r="P113" s="6">
        <v>3880765.9</v>
      </c>
      <c r="Q113" s="7"/>
      <c r="R113" s="7"/>
    </row>
    <row r="114" spans="1:18" x14ac:dyDescent="0.2">
      <c r="A114" s="5" t="s">
        <v>232</v>
      </c>
      <c r="B114" s="5" t="s">
        <v>233</v>
      </c>
      <c r="C114" s="5" t="s">
        <v>225</v>
      </c>
      <c r="D114" s="6">
        <v>397166.46</v>
      </c>
      <c r="E114" s="6">
        <v>456783.9</v>
      </c>
      <c r="F114" s="6">
        <v>393152.32</v>
      </c>
      <c r="G114" s="6">
        <v>584804.6</v>
      </c>
      <c r="H114" s="6">
        <v>552988.81000000006</v>
      </c>
      <c r="I114" s="6">
        <v>552988.81000000006</v>
      </c>
      <c r="J114" s="6">
        <v>521173.01</v>
      </c>
      <c r="K114" s="6">
        <v>528506.02</v>
      </c>
      <c r="L114" s="6">
        <v>631589.24</v>
      </c>
      <c r="M114" s="6">
        <v>873752.98</v>
      </c>
      <c r="N114" s="6">
        <v>631589.24</v>
      </c>
      <c r="O114" s="6">
        <v>576775.14</v>
      </c>
      <c r="P114" s="6">
        <v>6701270.5300000003</v>
      </c>
      <c r="Q114" s="7"/>
      <c r="R114" s="7"/>
    </row>
    <row r="115" spans="1:18" x14ac:dyDescent="0.2">
      <c r="A115" s="5" t="s">
        <v>234</v>
      </c>
      <c r="B115" s="5" t="s">
        <v>235</v>
      </c>
      <c r="C115" s="5" t="s">
        <v>225</v>
      </c>
      <c r="D115" s="6">
        <v>396458.5</v>
      </c>
      <c r="E115" s="6">
        <v>381032.01</v>
      </c>
      <c r="F115" s="6">
        <v>337853.43</v>
      </c>
      <c r="G115" s="6">
        <v>381032.01</v>
      </c>
      <c r="H115" s="6">
        <v>424210.59</v>
      </c>
      <c r="I115" s="6">
        <v>381032.01</v>
      </c>
      <c r="J115" s="6">
        <v>359063.96</v>
      </c>
      <c r="K115" s="6">
        <v>481873.13</v>
      </c>
      <c r="L115" s="6">
        <v>481873.13</v>
      </c>
      <c r="M115" s="6">
        <v>434422.13</v>
      </c>
      <c r="N115" s="6">
        <v>528506.02</v>
      </c>
      <c r="O115" s="6">
        <v>499871.79</v>
      </c>
      <c r="P115" s="6">
        <v>5087228.71</v>
      </c>
      <c r="Q115" s="7"/>
      <c r="R115" s="7"/>
    </row>
    <row r="116" spans="1:18" x14ac:dyDescent="0.2">
      <c r="A116" s="7" t="s">
        <v>236</v>
      </c>
      <c r="B116" s="7" t="s">
        <v>237</v>
      </c>
      <c r="C116" s="7" t="s">
        <v>225</v>
      </c>
      <c r="D116" s="8">
        <v>375927.61</v>
      </c>
      <c r="E116" s="8">
        <v>359063.96</v>
      </c>
      <c r="F116" s="8">
        <v>402242.54</v>
      </c>
      <c r="G116" s="8">
        <v>402242.54</v>
      </c>
      <c r="H116" s="8">
        <v>402242.54</v>
      </c>
      <c r="I116" s="8">
        <v>359063.96</v>
      </c>
      <c r="J116" s="8">
        <v>359063.96</v>
      </c>
      <c r="K116" s="8">
        <v>341156.36</v>
      </c>
      <c r="L116" s="8">
        <v>434422.13</v>
      </c>
      <c r="M116" s="8">
        <v>387789.25</v>
      </c>
      <c r="N116" s="8">
        <v>434422.13</v>
      </c>
      <c r="O116" s="8">
        <v>406606.02</v>
      </c>
      <c r="P116" s="8">
        <v>4664243</v>
      </c>
      <c r="Q116" s="7"/>
      <c r="R116" s="7"/>
    </row>
    <row r="117" spans="1:18" x14ac:dyDescent="0.2">
      <c r="A117" s="5" t="s">
        <v>238</v>
      </c>
      <c r="B117" s="5" t="s">
        <v>239</v>
      </c>
      <c r="C117" s="5" t="s">
        <v>225</v>
      </c>
      <c r="D117" s="6">
        <v>595213.51</v>
      </c>
      <c r="E117" s="6">
        <v>695769.98</v>
      </c>
      <c r="F117" s="6">
        <v>577379.80000000005</v>
      </c>
      <c r="G117" s="6">
        <v>636878.46</v>
      </c>
      <c r="H117" s="6">
        <v>577379.80000000005</v>
      </c>
      <c r="I117" s="6">
        <v>695769.98</v>
      </c>
      <c r="J117" s="6">
        <v>607129.13</v>
      </c>
      <c r="K117" s="6">
        <v>973710.6</v>
      </c>
      <c r="L117" s="6">
        <v>910107.96</v>
      </c>
      <c r="M117" s="6">
        <v>719300.02</v>
      </c>
      <c r="N117" s="6">
        <v>910107.96</v>
      </c>
      <c r="O117" s="6">
        <v>808474.86</v>
      </c>
      <c r="P117" s="6">
        <v>8707222.0600000005</v>
      </c>
      <c r="Q117" s="7"/>
      <c r="R117" s="7"/>
    </row>
    <row r="118" spans="1:18" x14ac:dyDescent="0.2">
      <c r="A118" s="7" t="s">
        <v>240</v>
      </c>
      <c r="B118" s="7" t="s">
        <v>241</v>
      </c>
      <c r="C118" s="7" t="s">
        <v>225</v>
      </c>
      <c r="D118" s="8">
        <v>882120.15</v>
      </c>
      <c r="E118" s="8">
        <v>856753.89</v>
      </c>
      <c r="F118" s="8">
        <v>727218.16</v>
      </c>
      <c r="G118" s="8">
        <v>770396.73</v>
      </c>
      <c r="H118" s="8">
        <v>921900.52</v>
      </c>
      <c r="I118" s="8">
        <v>900689.99</v>
      </c>
      <c r="J118" s="8">
        <v>792364.78</v>
      </c>
      <c r="K118" s="8">
        <v>1136369.75</v>
      </c>
      <c r="L118" s="8">
        <v>1042285.86</v>
      </c>
      <c r="M118" s="8">
        <v>902387.21</v>
      </c>
      <c r="N118" s="8">
        <v>1042285.86</v>
      </c>
      <c r="O118" s="8">
        <v>766579.16</v>
      </c>
      <c r="P118" s="8">
        <v>10741352.1</v>
      </c>
      <c r="Q118" s="7"/>
      <c r="R118" s="7"/>
    </row>
    <row r="119" spans="1:18" x14ac:dyDescent="0.2">
      <c r="A119" s="7" t="s">
        <v>242</v>
      </c>
      <c r="B119" s="7" t="s">
        <v>243</v>
      </c>
      <c r="C119" s="7" t="s">
        <v>225</v>
      </c>
      <c r="D119" s="8">
        <v>204423.91</v>
      </c>
      <c r="E119" s="8">
        <v>210110.07999999999</v>
      </c>
      <c r="F119" s="8">
        <v>167264.6</v>
      </c>
      <c r="G119" s="8">
        <v>175885.16</v>
      </c>
      <c r="H119" s="8">
        <v>291683.74</v>
      </c>
      <c r="I119" s="8">
        <v>175885.16</v>
      </c>
      <c r="J119" s="8">
        <v>210110.07999999999</v>
      </c>
      <c r="K119" s="8">
        <v>277926.98</v>
      </c>
      <c r="L119" s="8">
        <v>259444.84</v>
      </c>
      <c r="M119" s="8">
        <v>194548.89</v>
      </c>
      <c r="N119" s="8">
        <v>236237.94</v>
      </c>
      <c r="O119" s="8">
        <v>194548.89</v>
      </c>
      <c r="P119" s="8">
        <v>2598070.27</v>
      </c>
      <c r="Q119" s="7"/>
      <c r="R119" s="7"/>
    </row>
    <row r="120" spans="1:18" x14ac:dyDescent="0.2">
      <c r="A120" s="7" t="s">
        <v>244</v>
      </c>
      <c r="B120" s="7" t="s">
        <v>245</v>
      </c>
      <c r="C120" s="7" t="s">
        <v>225</v>
      </c>
      <c r="D120" s="8">
        <v>312346.93</v>
      </c>
      <c r="E120" s="8">
        <v>309984.02</v>
      </c>
      <c r="F120" s="8">
        <v>285750.18</v>
      </c>
      <c r="G120" s="8">
        <v>297779.93</v>
      </c>
      <c r="H120" s="8">
        <v>285750.18</v>
      </c>
      <c r="I120" s="8">
        <v>249486.58</v>
      </c>
      <c r="J120" s="8">
        <v>297779.93</v>
      </c>
      <c r="K120" s="8">
        <v>360945.32</v>
      </c>
      <c r="L120" s="8">
        <v>334773.49</v>
      </c>
      <c r="M120" s="8">
        <v>295421.59999999998</v>
      </c>
      <c r="N120" s="8">
        <v>308601.65999999997</v>
      </c>
      <c r="O120" s="8">
        <v>321593.43</v>
      </c>
      <c r="P120" s="8">
        <v>3660213.25</v>
      </c>
      <c r="Q120" s="7"/>
      <c r="R120" s="7"/>
    </row>
    <row r="121" spans="1:18" x14ac:dyDescent="0.2">
      <c r="A121" s="5" t="s">
        <v>246</v>
      </c>
      <c r="B121" s="5" t="s">
        <v>247</v>
      </c>
      <c r="C121" s="5" t="s">
        <v>248</v>
      </c>
      <c r="D121" s="6">
        <v>1147555.01</v>
      </c>
      <c r="E121" s="6">
        <v>969378.1</v>
      </c>
      <c r="F121" s="6">
        <v>980148.97</v>
      </c>
      <c r="G121" s="6">
        <v>1227878.93</v>
      </c>
      <c r="H121" s="6">
        <v>969378.1</v>
      </c>
      <c r="I121" s="6">
        <v>980148.97</v>
      </c>
      <c r="J121" s="6">
        <v>1227878.93</v>
      </c>
      <c r="K121" s="6">
        <v>1059974.55</v>
      </c>
      <c r="L121" s="6">
        <v>1071752.04</v>
      </c>
      <c r="M121" s="6">
        <v>1342634.43</v>
      </c>
      <c r="N121" s="6">
        <v>1059974.55</v>
      </c>
      <c r="O121" s="6">
        <v>1071752.04</v>
      </c>
      <c r="P121" s="6">
        <v>13108454.6</v>
      </c>
      <c r="Q121" s="7"/>
      <c r="R121" s="7"/>
    </row>
    <row r="122" spans="1:18" x14ac:dyDescent="0.2">
      <c r="A122" s="5" t="s">
        <v>249</v>
      </c>
      <c r="B122" s="5" t="s">
        <v>250</v>
      </c>
      <c r="C122" s="5" t="s">
        <v>248</v>
      </c>
      <c r="D122" s="6">
        <v>270080.15000000002</v>
      </c>
      <c r="E122" s="6">
        <v>228542.83</v>
      </c>
      <c r="F122" s="6">
        <v>232050.57</v>
      </c>
      <c r="G122" s="6">
        <v>288983.90999999997</v>
      </c>
      <c r="H122" s="6">
        <v>228542.83</v>
      </c>
      <c r="I122" s="6">
        <v>232050.57</v>
      </c>
      <c r="J122" s="6">
        <v>288983.90999999997</v>
      </c>
      <c r="K122" s="6">
        <v>249902.11</v>
      </c>
      <c r="L122" s="6">
        <v>253737.68</v>
      </c>
      <c r="M122" s="6">
        <v>315991.93</v>
      </c>
      <c r="N122" s="6">
        <v>249902.11</v>
      </c>
      <c r="O122" s="6">
        <v>253737.68</v>
      </c>
      <c r="P122" s="6">
        <v>3092506.28</v>
      </c>
      <c r="Q122" s="7"/>
      <c r="R122" s="7"/>
    </row>
    <row r="123" spans="1:18" x14ac:dyDescent="0.2">
      <c r="A123" s="5" t="s">
        <v>251</v>
      </c>
      <c r="B123" s="5" t="s">
        <v>252</v>
      </c>
      <c r="C123" s="5" t="s">
        <v>248</v>
      </c>
      <c r="D123" s="6">
        <v>623418.75</v>
      </c>
      <c r="E123" s="6">
        <v>605713.84</v>
      </c>
      <c r="F123" s="6">
        <v>605713.84</v>
      </c>
      <c r="G123" s="6">
        <v>667058.06999999995</v>
      </c>
      <c r="H123" s="6">
        <v>605713.84</v>
      </c>
      <c r="I123" s="6">
        <v>605713.84</v>
      </c>
      <c r="J123" s="6">
        <v>667058.06999999995</v>
      </c>
      <c r="K123" s="6">
        <v>662322.61</v>
      </c>
      <c r="L123" s="6">
        <v>662322.61</v>
      </c>
      <c r="M123" s="6">
        <v>729399.94</v>
      </c>
      <c r="N123" s="6">
        <v>662322.61</v>
      </c>
      <c r="O123" s="6">
        <v>662322.61</v>
      </c>
      <c r="P123" s="6">
        <v>7759080.6299999999</v>
      </c>
      <c r="Q123" s="7"/>
      <c r="R123" s="7"/>
    </row>
    <row r="124" spans="1:18" x14ac:dyDescent="0.2">
      <c r="A124" s="5" t="s">
        <v>253</v>
      </c>
      <c r="B124" s="5" t="s">
        <v>254</v>
      </c>
      <c r="C124" s="5" t="s">
        <v>248</v>
      </c>
      <c r="D124" s="6">
        <v>65863.17</v>
      </c>
      <c r="E124" s="6">
        <v>49375.93</v>
      </c>
      <c r="F124" s="6">
        <v>56408.480000000003</v>
      </c>
      <c r="G124" s="6">
        <v>70473.59</v>
      </c>
      <c r="H124" s="6">
        <v>49375.93</v>
      </c>
      <c r="I124" s="6">
        <v>56408.480000000003</v>
      </c>
      <c r="J124" s="6">
        <v>70473.59</v>
      </c>
      <c r="K124" s="6">
        <v>53990.5</v>
      </c>
      <c r="L124" s="6">
        <v>61680.3</v>
      </c>
      <c r="M124" s="6">
        <v>77059.91</v>
      </c>
      <c r="N124" s="6">
        <v>53990.5</v>
      </c>
      <c r="O124" s="6">
        <v>61680.3</v>
      </c>
      <c r="P124" s="6">
        <v>726780.68</v>
      </c>
      <c r="Q124" s="7"/>
      <c r="R124" s="7"/>
    </row>
    <row r="125" spans="1:18" x14ac:dyDescent="0.2">
      <c r="A125" s="5" t="s">
        <v>255</v>
      </c>
      <c r="B125" s="5" t="s">
        <v>256</v>
      </c>
      <c r="C125" s="5" t="s">
        <v>248</v>
      </c>
      <c r="D125" s="6">
        <v>610981.19999999995</v>
      </c>
      <c r="E125" s="6">
        <v>555945.22</v>
      </c>
      <c r="F125" s="6">
        <v>555945.22</v>
      </c>
      <c r="G125" s="6">
        <v>653745.56000000006</v>
      </c>
      <c r="H125" s="6">
        <v>555945.22</v>
      </c>
      <c r="I125" s="6">
        <v>555945.22</v>
      </c>
      <c r="J125" s="6">
        <v>653745.56000000006</v>
      </c>
      <c r="K125" s="6">
        <v>607903.06999999995</v>
      </c>
      <c r="L125" s="6">
        <v>607903.06999999995</v>
      </c>
      <c r="M125" s="6">
        <v>714843.68</v>
      </c>
      <c r="N125" s="6">
        <v>607903.06999999995</v>
      </c>
      <c r="O125" s="6">
        <v>607903.06999999995</v>
      </c>
      <c r="P125" s="6">
        <v>7288709.1600000001</v>
      </c>
      <c r="Q125" s="7"/>
      <c r="R125" s="7"/>
    </row>
    <row r="126" spans="1:18" x14ac:dyDescent="0.2">
      <c r="A126" s="5" t="s">
        <v>257</v>
      </c>
      <c r="B126" s="5" t="s">
        <v>258</v>
      </c>
      <c r="C126" s="5" t="s">
        <v>248</v>
      </c>
      <c r="D126" s="6">
        <v>301988.15999999997</v>
      </c>
      <c r="E126" s="6">
        <v>269271.69</v>
      </c>
      <c r="F126" s="6">
        <v>269271.69</v>
      </c>
      <c r="G126" s="6">
        <v>323126.03000000003</v>
      </c>
      <c r="H126" s="6">
        <v>269271.69</v>
      </c>
      <c r="I126" s="6">
        <v>269271.69</v>
      </c>
      <c r="J126" s="6">
        <v>323126.03000000003</v>
      </c>
      <c r="K126" s="6">
        <v>294437.37</v>
      </c>
      <c r="L126" s="6">
        <v>294437.37</v>
      </c>
      <c r="M126" s="6">
        <v>353324.85</v>
      </c>
      <c r="N126" s="6">
        <v>294437.37</v>
      </c>
      <c r="O126" s="6">
        <v>294437.37</v>
      </c>
      <c r="P126" s="6">
        <v>3556401.31</v>
      </c>
      <c r="Q126" s="7"/>
      <c r="R126" s="7"/>
    </row>
    <row r="127" spans="1:18" x14ac:dyDescent="0.2">
      <c r="A127" s="7" t="s">
        <v>259</v>
      </c>
      <c r="B127" s="7" t="s">
        <v>260</v>
      </c>
      <c r="C127" s="7" t="s">
        <v>261</v>
      </c>
      <c r="D127" s="8">
        <v>341074.3</v>
      </c>
      <c r="E127" s="8">
        <v>288767.86</v>
      </c>
      <c r="F127" s="8">
        <v>258555.61</v>
      </c>
      <c r="G127" s="8">
        <v>273661.73</v>
      </c>
      <c r="H127" s="8">
        <v>258555.61</v>
      </c>
      <c r="I127" s="8">
        <v>258555.61</v>
      </c>
      <c r="J127" s="8">
        <v>273661.73</v>
      </c>
      <c r="K127" s="8">
        <v>282719.3</v>
      </c>
      <c r="L127" s="8">
        <v>282719.3</v>
      </c>
      <c r="M127" s="8">
        <v>299237.19</v>
      </c>
      <c r="N127" s="8">
        <v>282719.3</v>
      </c>
      <c r="O127" s="8">
        <v>282719.3</v>
      </c>
      <c r="P127" s="8">
        <v>3382946.84</v>
      </c>
      <c r="Q127" s="7"/>
      <c r="R127" s="7"/>
    </row>
    <row r="128" spans="1:18" x14ac:dyDescent="0.2">
      <c r="A128" s="7" t="s">
        <v>262</v>
      </c>
      <c r="B128" s="7" t="s">
        <v>263</v>
      </c>
      <c r="C128" s="7" t="s">
        <v>261</v>
      </c>
      <c r="D128" s="8">
        <v>207319.21</v>
      </c>
      <c r="E128" s="8">
        <v>173167.98</v>
      </c>
      <c r="F128" s="8">
        <v>152079.60999999999</v>
      </c>
      <c r="G128" s="8">
        <v>179453.94</v>
      </c>
      <c r="H128" s="8">
        <v>160596.07</v>
      </c>
      <c r="I128" s="8">
        <v>160596.07</v>
      </c>
      <c r="J128" s="8">
        <v>179453.94</v>
      </c>
      <c r="K128" s="8">
        <v>175604.92</v>
      </c>
      <c r="L128" s="8">
        <v>175604.92</v>
      </c>
      <c r="M128" s="8">
        <v>196225.19</v>
      </c>
      <c r="N128" s="8">
        <v>175604.92</v>
      </c>
      <c r="O128" s="8">
        <v>175604.92</v>
      </c>
      <c r="P128" s="8">
        <v>2111311.69</v>
      </c>
      <c r="Q128" s="7"/>
      <c r="R128" s="7"/>
    </row>
    <row r="129" spans="1:18" x14ac:dyDescent="0.2">
      <c r="A129" s="5" t="s">
        <v>264</v>
      </c>
      <c r="B129" s="5" t="s">
        <v>265</v>
      </c>
      <c r="C129" s="5" t="s">
        <v>261</v>
      </c>
      <c r="D129" s="6">
        <v>417880.85</v>
      </c>
      <c r="E129" s="6">
        <v>359609.49</v>
      </c>
      <c r="F129" s="6">
        <v>340201.4</v>
      </c>
      <c r="G129" s="6">
        <v>388721.63</v>
      </c>
      <c r="H129" s="6">
        <v>330497.36</v>
      </c>
      <c r="I129" s="6">
        <v>330497.36</v>
      </c>
      <c r="J129" s="6">
        <v>388721.63</v>
      </c>
      <c r="K129" s="6">
        <v>361384.96000000002</v>
      </c>
      <c r="L129" s="6">
        <v>361384.96000000002</v>
      </c>
      <c r="M129" s="6">
        <v>425050.75</v>
      </c>
      <c r="N129" s="6">
        <v>361384.96000000002</v>
      </c>
      <c r="O129" s="6">
        <v>361384.96000000002</v>
      </c>
      <c r="P129" s="6">
        <v>4426720.3099999996</v>
      </c>
      <c r="Q129" s="7"/>
      <c r="R129" s="7"/>
    </row>
    <row r="130" spans="1:18" x14ac:dyDescent="0.2">
      <c r="A130" s="5" t="s">
        <v>266</v>
      </c>
      <c r="B130" s="5" t="s">
        <v>267</v>
      </c>
      <c r="C130" s="5" t="s">
        <v>261</v>
      </c>
      <c r="D130" s="6">
        <v>208313.08</v>
      </c>
      <c r="E130" s="6">
        <v>175558.32</v>
      </c>
      <c r="F130" s="6">
        <v>162103.71</v>
      </c>
      <c r="G130" s="6">
        <v>175558.32</v>
      </c>
      <c r="H130" s="6">
        <v>162103.71</v>
      </c>
      <c r="I130" s="6">
        <v>162103.71</v>
      </c>
      <c r="J130" s="6">
        <v>175558.32</v>
      </c>
      <c r="K130" s="6">
        <v>177253.76000000001</v>
      </c>
      <c r="L130" s="6">
        <v>177253.76000000001</v>
      </c>
      <c r="M130" s="6">
        <v>191965.82</v>
      </c>
      <c r="N130" s="6">
        <v>177253.76000000001</v>
      </c>
      <c r="O130" s="6">
        <v>177253.76000000001</v>
      </c>
      <c r="P130" s="6">
        <v>2122280.0299999998</v>
      </c>
      <c r="Q130" s="7"/>
      <c r="R130" s="7"/>
    </row>
    <row r="131" spans="1:18" x14ac:dyDescent="0.2">
      <c r="A131" s="7" t="s">
        <v>268</v>
      </c>
      <c r="B131" s="7" t="s">
        <v>269</v>
      </c>
      <c r="C131" s="7" t="s">
        <v>261</v>
      </c>
      <c r="D131" s="8">
        <v>231530.13</v>
      </c>
      <c r="E131" s="8">
        <v>185801.60000000001</v>
      </c>
      <c r="F131" s="8">
        <v>185801.60000000001</v>
      </c>
      <c r="G131" s="8">
        <v>198188.37</v>
      </c>
      <c r="H131" s="8">
        <v>185801.60000000001</v>
      </c>
      <c r="I131" s="8">
        <v>185801.60000000001</v>
      </c>
      <c r="J131" s="8">
        <v>198188.37</v>
      </c>
      <c r="K131" s="8">
        <v>203166.36</v>
      </c>
      <c r="L131" s="8">
        <v>203166.36</v>
      </c>
      <c r="M131" s="8">
        <v>216710.78</v>
      </c>
      <c r="N131" s="8">
        <v>203166.36</v>
      </c>
      <c r="O131" s="8">
        <v>203166.36</v>
      </c>
      <c r="P131" s="8">
        <v>2400489.4900000002</v>
      </c>
      <c r="Q131" s="7"/>
      <c r="R131" s="7"/>
    </row>
    <row r="132" spans="1:18" x14ac:dyDescent="0.2">
      <c r="A132" s="5" t="s">
        <v>270</v>
      </c>
      <c r="B132" s="5" t="s">
        <v>271</v>
      </c>
      <c r="C132" s="5" t="s">
        <v>261</v>
      </c>
      <c r="D132" s="6">
        <v>361049.97</v>
      </c>
      <c r="E132" s="6">
        <v>266036.82</v>
      </c>
      <c r="F132" s="6">
        <v>199603.63</v>
      </c>
      <c r="G132" s="6">
        <v>209028.93</v>
      </c>
      <c r="H132" s="6">
        <v>199603.63</v>
      </c>
      <c r="I132" s="6">
        <v>209028.93</v>
      </c>
      <c r="J132" s="6">
        <v>237608.89</v>
      </c>
      <c r="K132" s="6">
        <v>228031.56</v>
      </c>
      <c r="L132" s="6">
        <v>209028.93</v>
      </c>
      <c r="M132" s="6">
        <v>237608.89</v>
      </c>
      <c r="N132" s="6">
        <v>228031.56</v>
      </c>
      <c r="O132" s="6">
        <v>209028.93</v>
      </c>
      <c r="P132" s="6">
        <v>2793690.67</v>
      </c>
      <c r="Q132" s="7"/>
      <c r="R132" s="7"/>
    </row>
    <row r="133" spans="1:18" x14ac:dyDescent="0.2">
      <c r="A133" s="7" t="s">
        <v>272</v>
      </c>
      <c r="B133" s="7" t="s">
        <v>273</v>
      </c>
      <c r="C133" s="7" t="s">
        <v>261</v>
      </c>
      <c r="D133" s="8">
        <v>424492.72</v>
      </c>
      <c r="E133" s="8">
        <v>341110.22</v>
      </c>
      <c r="F133" s="8">
        <v>276678.28999999998</v>
      </c>
      <c r="G133" s="8">
        <v>341110.22</v>
      </c>
      <c r="H133" s="8">
        <v>276678.28999999998</v>
      </c>
      <c r="I133" s="8">
        <v>276678.28999999998</v>
      </c>
      <c r="J133" s="8">
        <v>341110.22</v>
      </c>
      <c r="K133" s="8">
        <v>276678.28999999998</v>
      </c>
      <c r="L133" s="8">
        <v>276678.28999999998</v>
      </c>
      <c r="M133" s="8">
        <v>341110.22</v>
      </c>
      <c r="N133" s="8">
        <v>276678.28999999998</v>
      </c>
      <c r="O133" s="8">
        <v>265307.95</v>
      </c>
      <c r="P133" s="8">
        <v>3714311.29</v>
      </c>
      <c r="Q133" s="7"/>
      <c r="R133" s="7"/>
    </row>
    <row r="134" spans="1:18" x14ac:dyDescent="0.2">
      <c r="A134" s="7"/>
      <c r="B134" s="7"/>
      <c r="C134" s="7"/>
      <c r="D134" s="8"/>
      <c r="E134" s="8"/>
      <c r="F134" s="8"/>
      <c r="G134" s="8"/>
      <c r="H134" s="8"/>
      <c r="I134" s="8"/>
      <c r="J134" s="8"/>
      <c r="K134" s="8"/>
      <c r="L134" s="8"/>
      <c r="M134" s="8"/>
      <c r="N134" s="8"/>
      <c r="O134" s="8"/>
      <c r="P134" s="8"/>
      <c r="Q134" s="7"/>
      <c r="R134" s="7"/>
    </row>
  </sheetData>
  <phoneticPr fontId="8" type="noConversion"/>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077E9-FC41-45E3-A77F-B7345984FA7A}">
  <sheetPr codeName="Hoja16"/>
  <dimension ref="A1:B13"/>
  <sheetViews>
    <sheetView workbookViewId="0">
      <selection activeCell="A2" sqref="A2:B12"/>
    </sheetView>
  </sheetViews>
  <sheetFormatPr baseColWidth="10" defaultRowHeight="12.75" x14ac:dyDescent="0.2"/>
  <cols>
    <col min="1" max="1" width="34.5703125" bestFit="1" customWidth="1"/>
    <col min="2" max="2" width="14.28515625" bestFit="1" customWidth="1"/>
  </cols>
  <sheetData>
    <row r="1" spans="1:2" x14ac:dyDescent="0.2">
      <c r="A1" s="123" t="s">
        <v>551</v>
      </c>
      <c r="B1" t="s">
        <v>553</v>
      </c>
    </row>
    <row r="2" spans="1:2" x14ac:dyDescent="0.2">
      <c r="A2" s="124" t="s">
        <v>7</v>
      </c>
      <c r="B2" s="138">
        <v>0.1288466532775831</v>
      </c>
    </row>
    <row r="3" spans="1:2" x14ac:dyDescent="0.2">
      <c r="A3" s="124" t="s">
        <v>225</v>
      </c>
      <c r="B3" s="138">
        <v>4.2393649026598944E-2</v>
      </c>
    </row>
    <row r="4" spans="1:2" x14ac:dyDescent="0.2">
      <c r="A4" s="124" t="s">
        <v>261</v>
      </c>
      <c r="B4" s="138">
        <v>1.6298651754910933E-2</v>
      </c>
    </row>
    <row r="5" spans="1:2" x14ac:dyDescent="0.2">
      <c r="A5" s="124" t="s">
        <v>104</v>
      </c>
      <c r="B5" s="138">
        <v>8.8477326671025924E-2</v>
      </c>
    </row>
    <row r="6" spans="1:2" x14ac:dyDescent="0.2">
      <c r="A6" s="124" t="s">
        <v>31</v>
      </c>
      <c r="B6" s="138">
        <v>1.3686576488020366E-2</v>
      </c>
    </row>
    <row r="7" spans="1:2" x14ac:dyDescent="0.2">
      <c r="A7" s="124" t="s">
        <v>38</v>
      </c>
      <c r="B7" s="138">
        <v>7.3518540943647397E-3</v>
      </c>
    </row>
    <row r="8" spans="1:2" x14ac:dyDescent="0.2">
      <c r="A8" s="124" t="s">
        <v>137</v>
      </c>
      <c r="B8" s="138">
        <v>4.8763799675364289E-2</v>
      </c>
    </row>
    <row r="9" spans="1:2" x14ac:dyDescent="0.2">
      <c r="A9" s="124" t="s">
        <v>248</v>
      </c>
      <c r="B9" s="138">
        <v>2.7640774052727735E-2</v>
      </c>
    </row>
    <row r="10" spans="1:2" x14ac:dyDescent="0.2">
      <c r="A10" s="124" t="s">
        <v>162</v>
      </c>
      <c r="B10" s="138">
        <v>0.51154717947783512</v>
      </c>
    </row>
    <row r="11" spans="1:2" x14ac:dyDescent="0.2">
      <c r="A11" s="124" t="s">
        <v>99</v>
      </c>
      <c r="B11" s="138">
        <v>1.4141383447504654E-2</v>
      </c>
    </row>
    <row r="12" spans="1:2" x14ac:dyDescent="0.2">
      <c r="A12" s="124" t="s">
        <v>12</v>
      </c>
      <c r="B12" s="138">
        <v>0.10085215203406434</v>
      </c>
    </row>
    <row r="13" spans="1:2" x14ac:dyDescent="0.2">
      <c r="A13" s="124" t="s">
        <v>552</v>
      </c>
      <c r="B13" s="138">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D08A8-1DAB-4E41-8F38-D9524A60F901}">
  <sheetPr codeName="Hoja17"/>
  <dimension ref="A1:B12"/>
  <sheetViews>
    <sheetView workbookViewId="0">
      <selection activeCell="J9" sqref="J9"/>
    </sheetView>
  </sheetViews>
  <sheetFormatPr baseColWidth="10" defaultRowHeight="12.75" x14ac:dyDescent="0.2"/>
  <sheetData>
    <row r="1" spans="1:2" x14ac:dyDescent="0.2">
      <c r="A1" s="77" t="s">
        <v>3</v>
      </c>
      <c r="B1" s="77" t="s">
        <v>514</v>
      </c>
    </row>
    <row r="2" spans="1:2" x14ac:dyDescent="0.2">
      <c r="A2" s="124" t="s">
        <v>7</v>
      </c>
      <c r="B2" s="138">
        <v>0.1288466532775831</v>
      </c>
    </row>
    <row r="3" spans="1:2" x14ac:dyDescent="0.2">
      <c r="A3" s="124" t="s">
        <v>225</v>
      </c>
      <c r="B3" s="138">
        <v>4.2393649026598944E-2</v>
      </c>
    </row>
    <row r="4" spans="1:2" x14ac:dyDescent="0.2">
      <c r="A4" s="124" t="s">
        <v>261</v>
      </c>
      <c r="B4" s="138">
        <v>1.6298651754910933E-2</v>
      </c>
    </row>
    <row r="5" spans="1:2" x14ac:dyDescent="0.2">
      <c r="A5" s="124" t="s">
        <v>104</v>
      </c>
      <c r="B5" s="138">
        <v>8.8477326671025924E-2</v>
      </c>
    </row>
    <row r="6" spans="1:2" x14ac:dyDescent="0.2">
      <c r="A6" s="124" t="s">
        <v>31</v>
      </c>
      <c r="B6" s="138">
        <v>1.3686576488020366E-2</v>
      </c>
    </row>
    <row r="7" spans="1:2" x14ac:dyDescent="0.2">
      <c r="A7" s="124" t="s">
        <v>38</v>
      </c>
      <c r="B7" s="138">
        <v>7.3518540943647397E-3</v>
      </c>
    </row>
    <row r="8" spans="1:2" x14ac:dyDescent="0.2">
      <c r="A8" s="124" t="s">
        <v>137</v>
      </c>
      <c r="B8" s="138">
        <v>4.8763799675364289E-2</v>
      </c>
    </row>
    <row r="9" spans="1:2" x14ac:dyDescent="0.2">
      <c r="A9" s="124" t="s">
        <v>248</v>
      </c>
      <c r="B9" s="138">
        <v>2.7640774052727735E-2</v>
      </c>
    </row>
    <row r="10" spans="1:2" x14ac:dyDescent="0.2">
      <c r="A10" s="124" t="s">
        <v>162</v>
      </c>
      <c r="B10" s="138">
        <v>0.51154717947783512</v>
      </c>
    </row>
    <row r="11" spans="1:2" x14ac:dyDescent="0.2">
      <c r="A11" s="124" t="s">
        <v>99</v>
      </c>
      <c r="B11" s="138">
        <v>1.4141383447504654E-2</v>
      </c>
    </row>
    <row r="12" spans="1:2" x14ac:dyDescent="0.2">
      <c r="A12" s="124" t="s">
        <v>12</v>
      </c>
      <c r="B12" s="138">
        <v>0.10085215203406434</v>
      </c>
    </row>
  </sheetData>
  <pageMargins left="0.7" right="0.7" top="0.75" bottom="0.75" header="0.3" footer="0.3"/>
  <pageSetup orientation="portrait" horizontalDpi="4294967293"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5"/>
  <dimension ref="A1:I89"/>
  <sheetViews>
    <sheetView workbookViewId="0">
      <selection activeCell="I15" sqref="I15"/>
    </sheetView>
  </sheetViews>
  <sheetFormatPr baseColWidth="10" defaultColWidth="9.140625" defaultRowHeight="12.75" x14ac:dyDescent="0.2"/>
  <cols>
    <col min="1" max="1" width="10.5703125" style="7" customWidth="1"/>
    <col min="2" max="2" width="41.28515625" style="7" bestFit="1" customWidth="1"/>
    <col min="3" max="3" width="12.28515625" style="7" customWidth="1"/>
    <col min="4" max="4" width="10.140625" style="7" customWidth="1"/>
    <col min="5" max="5" width="9.7109375" style="7" customWidth="1"/>
    <col min="6" max="6" width="19.28515625" style="7" customWidth="1"/>
    <col min="7" max="7" width="14.85546875" style="7" customWidth="1"/>
    <col min="8" max="16384" width="9.140625" style="7"/>
  </cols>
  <sheetData>
    <row r="1" spans="1:9" x14ac:dyDescent="0.2">
      <c r="A1" s="47" t="s">
        <v>600</v>
      </c>
      <c r="B1" s="7" t="s">
        <v>606</v>
      </c>
      <c r="C1" s="7" t="s">
        <v>607</v>
      </c>
      <c r="D1" s="7" t="s">
        <v>608</v>
      </c>
      <c r="E1" s="7" t="s">
        <v>609</v>
      </c>
    </row>
    <row r="2" spans="1:9" x14ac:dyDescent="0.2">
      <c r="A2" s="47" t="s">
        <v>597</v>
      </c>
      <c r="B2" s="7" t="s">
        <v>598</v>
      </c>
      <c r="C2" s="7" t="s">
        <v>599</v>
      </c>
      <c r="D2" s="7" t="s">
        <v>600</v>
      </c>
      <c r="E2" s="7" t="s">
        <v>601</v>
      </c>
      <c r="F2" s="7" t="s">
        <v>602</v>
      </c>
      <c r="G2" s="7" t="s">
        <v>603</v>
      </c>
      <c r="H2" s="7" t="s">
        <v>604</v>
      </c>
      <c r="I2" s="7" t="s">
        <v>605</v>
      </c>
    </row>
    <row r="3" spans="1:9" x14ac:dyDescent="0.2">
      <c r="A3" s="47">
        <v>7501032901912</v>
      </c>
      <c r="B3" s="7" t="s">
        <v>610</v>
      </c>
      <c r="C3" s="7" t="s">
        <v>611</v>
      </c>
      <c r="D3" s="7">
        <v>12</v>
      </c>
      <c r="E3" s="7">
        <v>268.26960000000003</v>
      </c>
      <c r="F3" s="7">
        <v>30.15</v>
      </c>
      <c r="G3" s="7">
        <v>28.85</v>
      </c>
      <c r="H3" s="7">
        <v>16</v>
      </c>
      <c r="I3" s="7">
        <v>0</v>
      </c>
    </row>
    <row r="4" spans="1:9" x14ac:dyDescent="0.2">
      <c r="A4" s="47">
        <v>7501032903572</v>
      </c>
      <c r="B4" s="7" t="s">
        <v>612</v>
      </c>
      <c r="C4" s="7" t="s">
        <v>611</v>
      </c>
      <c r="D4" s="7">
        <v>12</v>
      </c>
      <c r="E4" s="7">
        <v>384.6</v>
      </c>
      <c r="F4" s="7">
        <v>43.22</v>
      </c>
      <c r="G4" s="7">
        <v>41.37</v>
      </c>
      <c r="H4" s="7">
        <v>16</v>
      </c>
      <c r="I4" s="7">
        <v>0</v>
      </c>
    </row>
    <row r="5" spans="1:9" x14ac:dyDescent="0.2">
      <c r="A5" s="47">
        <v>7501032903589</v>
      </c>
      <c r="B5" s="7" t="s">
        <v>613</v>
      </c>
      <c r="C5" s="7" t="s">
        <v>611</v>
      </c>
      <c r="D5" s="7">
        <v>12</v>
      </c>
      <c r="E5" s="7">
        <v>262.67039999999997</v>
      </c>
      <c r="F5" s="7">
        <v>29.5</v>
      </c>
      <c r="G5" s="7">
        <v>28.25</v>
      </c>
      <c r="H5" s="7">
        <v>16</v>
      </c>
      <c r="I5" s="7">
        <v>0</v>
      </c>
    </row>
    <row r="6" spans="1:9" x14ac:dyDescent="0.2">
      <c r="A6" s="47">
        <v>7501032903596</v>
      </c>
      <c r="B6" s="7" t="s">
        <v>614</v>
      </c>
      <c r="C6" s="7" t="s">
        <v>611</v>
      </c>
      <c r="D6" s="7">
        <v>12</v>
      </c>
      <c r="E6" s="7">
        <v>384.6</v>
      </c>
      <c r="F6" s="7">
        <v>43.22</v>
      </c>
      <c r="G6" s="7">
        <v>41.37</v>
      </c>
      <c r="H6" s="7">
        <v>16</v>
      </c>
      <c r="I6" s="7">
        <v>0</v>
      </c>
    </row>
    <row r="7" spans="1:9" x14ac:dyDescent="0.2">
      <c r="A7" s="47">
        <v>7501032904227</v>
      </c>
      <c r="B7" s="7" t="s">
        <v>615</v>
      </c>
      <c r="C7" s="7" t="s">
        <v>611</v>
      </c>
      <c r="D7" s="7">
        <v>12</v>
      </c>
      <c r="E7" s="7">
        <v>384.6</v>
      </c>
      <c r="F7" s="7">
        <v>46.45</v>
      </c>
      <c r="G7" s="7">
        <v>44.45</v>
      </c>
      <c r="H7" s="7">
        <v>16</v>
      </c>
      <c r="I7" s="7">
        <v>0</v>
      </c>
    </row>
    <row r="8" spans="1:9" x14ac:dyDescent="0.2">
      <c r="A8" s="47">
        <v>7501032904234</v>
      </c>
      <c r="B8" s="7" t="s">
        <v>616</v>
      </c>
      <c r="C8" s="7" t="s">
        <v>611</v>
      </c>
      <c r="D8" s="7">
        <v>12</v>
      </c>
      <c r="E8" s="7">
        <v>384.6</v>
      </c>
      <c r="F8" s="7">
        <v>43.25</v>
      </c>
      <c r="G8" s="7">
        <v>41.35</v>
      </c>
      <c r="H8" s="7">
        <v>16</v>
      </c>
      <c r="I8" s="7">
        <v>0</v>
      </c>
    </row>
    <row r="9" spans="1:9" x14ac:dyDescent="0.2">
      <c r="A9" s="47">
        <v>7501032907556</v>
      </c>
      <c r="B9" s="7" t="s">
        <v>617</v>
      </c>
      <c r="C9" s="7" t="s">
        <v>611</v>
      </c>
      <c r="D9" s="7">
        <v>12</v>
      </c>
      <c r="E9" s="7">
        <v>269.94</v>
      </c>
      <c r="F9" s="7">
        <v>30.35</v>
      </c>
      <c r="G9" s="7">
        <v>29.05</v>
      </c>
      <c r="H9" s="7">
        <v>16</v>
      </c>
      <c r="I9" s="7">
        <v>0</v>
      </c>
    </row>
    <row r="10" spans="1:9" x14ac:dyDescent="0.2">
      <c r="A10" s="47">
        <v>7501032925154</v>
      </c>
      <c r="B10" s="7" t="s">
        <v>618</v>
      </c>
      <c r="C10" s="7" t="s">
        <v>611</v>
      </c>
      <c r="D10" s="7">
        <v>12</v>
      </c>
      <c r="E10" s="7">
        <v>272.16000000000003</v>
      </c>
      <c r="F10" s="7">
        <v>30.56</v>
      </c>
      <c r="G10" s="7">
        <v>29.26</v>
      </c>
      <c r="H10" s="7">
        <v>16</v>
      </c>
      <c r="I10" s="7">
        <v>0</v>
      </c>
    </row>
    <row r="11" spans="1:9" x14ac:dyDescent="0.2">
      <c r="A11" s="47">
        <v>7501032925550</v>
      </c>
      <c r="B11" s="7" t="s">
        <v>619</v>
      </c>
      <c r="C11" s="7" t="s">
        <v>611</v>
      </c>
      <c r="D11" s="7">
        <v>12</v>
      </c>
      <c r="E11" s="7">
        <v>387.12</v>
      </c>
      <c r="F11" s="7">
        <v>43.53</v>
      </c>
      <c r="G11" s="7">
        <v>41.63</v>
      </c>
      <c r="H11" s="7">
        <v>16</v>
      </c>
      <c r="I11" s="7">
        <v>0</v>
      </c>
    </row>
    <row r="12" spans="1:9" x14ac:dyDescent="0.2">
      <c r="A12" s="47">
        <v>7501032925956</v>
      </c>
      <c r="B12" s="7" t="s">
        <v>620</v>
      </c>
      <c r="C12" s="7" t="s">
        <v>611</v>
      </c>
      <c r="D12" s="7">
        <v>12</v>
      </c>
      <c r="E12" s="7">
        <v>330</v>
      </c>
      <c r="F12" s="7">
        <v>37.1</v>
      </c>
      <c r="G12" s="7">
        <v>35.5</v>
      </c>
      <c r="H12" s="7">
        <v>16</v>
      </c>
      <c r="I12" s="7">
        <v>0</v>
      </c>
    </row>
    <row r="13" spans="1:9" x14ac:dyDescent="0.2">
      <c r="A13" s="47">
        <v>7501032900168</v>
      </c>
      <c r="B13" s="7" t="s">
        <v>621</v>
      </c>
      <c r="C13" s="7" t="s">
        <v>611</v>
      </c>
      <c r="D13" s="7">
        <v>24</v>
      </c>
      <c r="E13" s="7">
        <v>209.76</v>
      </c>
      <c r="F13" s="7">
        <v>11.8</v>
      </c>
      <c r="G13" s="7">
        <v>11.3</v>
      </c>
      <c r="H13" s="7">
        <v>16</v>
      </c>
      <c r="I13" s="7">
        <v>0</v>
      </c>
    </row>
    <row r="14" spans="1:9" x14ac:dyDescent="0.2">
      <c r="A14" s="47">
        <v>7501032900175</v>
      </c>
      <c r="B14" s="7" t="s">
        <v>622</v>
      </c>
      <c r="C14" s="7" t="s">
        <v>611</v>
      </c>
      <c r="D14" s="7">
        <v>24</v>
      </c>
      <c r="E14" s="7">
        <v>209.76</v>
      </c>
      <c r="F14" s="7">
        <v>11.8</v>
      </c>
      <c r="G14" s="7">
        <v>11.3</v>
      </c>
      <c r="H14" s="7">
        <v>16</v>
      </c>
      <c r="I14" s="7">
        <v>0</v>
      </c>
    </row>
    <row r="15" spans="1:9" x14ac:dyDescent="0.2">
      <c r="A15" s="47">
        <v>7501032900762</v>
      </c>
      <c r="B15" s="7" t="s">
        <v>623</v>
      </c>
      <c r="C15" s="7" t="s">
        <v>611</v>
      </c>
      <c r="D15" s="7">
        <v>24</v>
      </c>
      <c r="E15" s="7">
        <v>420.48</v>
      </c>
      <c r="F15" s="7">
        <v>23.6</v>
      </c>
      <c r="G15" s="7">
        <v>22.6</v>
      </c>
      <c r="H15" s="7">
        <v>16</v>
      </c>
      <c r="I15" s="168">
        <v>0</v>
      </c>
    </row>
    <row r="16" spans="1:9" x14ac:dyDescent="0.2">
      <c r="A16" s="47">
        <v>7501032902025</v>
      </c>
      <c r="B16" s="7" t="s">
        <v>624</v>
      </c>
      <c r="C16" s="7" t="s">
        <v>611</v>
      </c>
      <c r="D16" s="7">
        <v>12</v>
      </c>
      <c r="E16" s="7">
        <v>192.8004</v>
      </c>
      <c r="F16" s="7">
        <v>21.65</v>
      </c>
      <c r="G16" s="7">
        <v>20.75</v>
      </c>
      <c r="H16" s="7">
        <v>16</v>
      </c>
      <c r="I16" s="7">
        <v>0</v>
      </c>
    </row>
    <row r="17" spans="1:9" x14ac:dyDescent="0.2">
      <c r="A17" s="47">
        <v>7501032902087</v>
      </c>
      <c r="B17" s="7" t="s">
        <v>625</v>
      </c>
      <c r="C17" s="7" t="s">
        <v>611</v>
      </c>
      <c r="D17" s="7">
        <v>12</v>
      </c>
      <c r="E17" s="7">
        <v>324</v>
      </c>
      <c r="F17" s="7">
        <v>36.409999999999997</v>
      </c>
      <c r="G17" s="7">
        <v>34.86</v>
      </c>
      <c r="H17" s="7">
        <v>16</v>
      </c>
      <c r="I17" s="7">
        <v>0</v>
      </c>
    </row>
    <row r="18" spans="1:9" x14ac:dyDescent="0.2">
      <c r="A18" s="47">
        <v>7501032902094</v>
      </c>
      <c r="B18" s="7" t="s">
        <v>626</v>
      </c>
      <c r="C18" s="7" t="s">
        <v>611</v>
      </c>
      <c r="D18" s="7">
        <v>24</v>
      </c>
      <c r="E18" s="7">
        <v>618.24</v>
      </c>
      <c r="F18" s="7">
        <v>34.75</v>
      </c>
      <c r="G18" s="7">
        <v>33.25</v>
      </c>
      <c r="H18" s="7">
        <v>16</v>
      </c>
      <c r="I18" s="7">
        <v>0</v>
      </c>
    </row>
    <row r="19" spans="1:9" x14ac:dyDescent="0.2">
      <c r="A19" s="47">
        <v>7501032907570</v>
      </c>
      <c r="B19" s="7" t="s">
        <v>627</v>
      </c>
      <c r="C19" s="7" t="s">
        <v>611</v>
      </c>
      <c r="D19" s="7">
        <v>12</v>
      </c>
      <c r="E19" s="7">
        <v>250.6704</v>
      </c>
      <c r="F19" s="7">
        <v>28.15</v>
      </c>
      <c r="G19" s="7">
        <v>26.95</v>
      </c>
      <c r="H19" s="7">
        <v>16</v>
      </c>
      <c r="I19" s="7">
        <v>0</v>
      </c>
    </row>
    <row r="20" spans="1:9" x14ac:dyDescent="0.2">
      <c r="A20" s="47">
        <v>7501032908102</v>
      </c>
      <c r="B20" s="7" t="s">
        <v>628</v>
      </c>
      <c r="C20" s="7" t="s">
        <v>611</v>
      </c>
      <c r="D20" s="7">
        <v>12</v>
      </c>
      <c r="E20" s="7">
        <v>233.76</v>
      </c>
      <c r="F20" s="7">
        <v>26.28</v>
      </c>
      <c r="G20" s="7">
        <v>25.13</v>
      </c>
      <c r="H20" s="7">
        <v>16</v>
      </c>
      <c r="I20" s="7">
        <v>0</v>
      </c>
    </row>
    <row r="21" spans="1:9" x14ac:dyDescent="0.2">
      <c r="A21" s="47">
        <v>7501032926359</v>
      </c>
      <c r="B21" s="7" t="s">
        <v>629</v>
      </c>
      <c r="C21" s="7" t="s">
        <v>611</v>
      </c>
      <c r="D21" s="7">
        <v>12</v>
      </c>
      <c r="E21" s="7">
        <v>320.39999999999998</v>
      </c>
      <c r="F21" s="7">
        <v>36.01</v>
      </c>
      <c r="G21" s="7">
        <v>34.46</v>
      </c>
      <c r="H21" s="7">
        <v>16</v>
      </c>
      <c r="I21" s="7">
        <v>0</v>
      </c>
    </row>
    <row r="22" spans="1:9" x14ac:dyDescent="0.2">
      <c r="A22" s="47">
        <v>7501032907600</v>
      </c>
      <c r="B22" s="7" t="s">
        <v>630</v>
      </c>
      <c r="C22" s="7" t="s">
        <v>611</v>
      </c>
      <c r="D22" s="7">
        <v>24</v>
      </c>
      <c r="E22" s="7">
        <v>792</v>
      </c>
      <c r="F22" s="7">
        <v>44.48</v>
      </c>
      <c r="G22" s="7">
        <v>42.58</v>
      </c>
      <c r="H22" s="7">
        <v>16</v>
      </c>
      <c r="I22" s="7">
        <v>0</v>
      </c>
    </row>
    <row r="23" spans="1:9" x14ac:dyDescent="0.2">
      <c r="A23" s="47">
        <v>7501032918392</v>
      </c>
      <c r="B23" s="7" t="s">
        <v>631</v>
      </c>
      <c r="C23" s="7" t="s">
        <v>611</v>
      </c>
      <c r="D23" s="7">
        <v>12</v>
      </c>
      <c r="E23" s="7">
        <v>504.62040000000002</v>
      </c>
      <c r="F23" s="7">
        <v>56.7</v>
      </c>
      <c r="G23" s="7">
        <v>54.25</v>
      </c>
      <c r="H23" s="7">
        <v>16</v>
      </c>
      <c r="I23" s="7">
        <v>0</v>
      </c>
    </row>
    <row r="24" spans="1:9" x14ac:dyDescent="0.2">
      <c r="A24" s="47">
        <v>7501032907471</v>
      </c>
      <c r="B24" s="7" t="s">
        <v>632</v>
      </c>
      <c r="C24" s="7" t="s">
        <v>611</v>
      </c>
      <c r="D24" s="7">
        <v>12</v>
      </c>
      <c r="E24" s="7">
        <v>312.51960000000003</v>
      </c>
      <c r="F24" s="7">
        <v>35.1</v>
      </c>
      <c r="G24" s="7">
        <v>33.6</v>
      </c>
      <c r="H24" s="7">
        <v>16</v>
      </c>
      <c r="I24" s="7">
        <v>0</v>
      </c>
    </row>
    <row r="25" spans="1:9" x14ac:dyDescent="0.2">
      <c r="A25" s="47">
        <v>7501032907495</v>
      </c>
      <c r="B25" s="7" t="s">
        <v>633</v>
      </c>
      <c r="C25" s="7" t="s">
        <v>611</v>
      </c>
      <c r="D25" s="7">
        <v>12</v>
      </c>
      <c r="E25" s="7">
        <v>237</v>
      </c>
      <c r="F25" s="7">
        <v>26.63</v>
      </c>
      <c r="G25" s="7">
        <v>25.48</v>
      </c>
      <c r="H25" s="7">
        <v>16</v>
      </c>
      <c r="I25" s="7">
        <v>0</v>
      </c>
    </row>
    <row r="26" spans="1:9" x14ac:dyDescent="0.2">
      <c r="A26" s="47">
        <v>7501032907716</v>
      </c>
      <c r="B26" s="7" t="s">
        <v>634</v>
      </c>
      <c r="C26" s="7" t="s">
        <v>611</v>
      </c>
      <c r="D26" s="7">
        <v>12</v>
      </c>
      <c r="E26" s="7">
        <v>239.28</v>
      </c>
      <c r="F26" s="7">
        <v>26.88</v>
      </c>
      <c r="G26" s="7">
        <v>25.73</v>
      </c>
      <c r="H26" s="7">
        <v>16</v>
      </c>
      <c r="I26" s="7">
        <v>0</v>
      </c>
    </row>
    <row r="27" spans="1:9" x14ac:dyDescent="0.2">
      <c r="A27" s="47">
        <v>7501032926809</v>
      </c>
      <c r="B27" s="7" t="s">
        <v>635</v>
      </c>
      <c r="C27" s="7" t="s">
        <v>611</v>
      </c>
      <c r="D27" s="7">
        <v>12</v>
      </c>
      <c r="E27" s="7">
        <v>485.28</v>
      </c>
      <c r="F27" s="7">
        <v>54.52</v>
      </c>
      <c r="G27" s="7">
        <v>52.17</v>
      </c>
      <c r="H27" s="7">
        <v>16</v>
      </c>
      <c r="I27" s="7">
        <v>0</v>
      </c>
    </row>
    <row r="28" spans="1:9" x14ac:dyDescent="0.2">
      <c r="A28" s="47">
        <v>46500005602</v>
      </c>
      <c r="B28" s="7" t="s">
        <v>636</v>
      </c>
      <c r="C28" s="7" t="s">
        <v>611</v>
      </c>
      <c r="D28" s="7">
        <v>12</v>
      </c>
      <c r="E28" s="7">
        <v>291.43439999999998</v>
      </c>
      <c r="F28" s="7">
        <v>32.75</v>
      </c>
      <c r="G28" s="7">
        <v>31.35</v>
      </c>
      <c r="H28" s="7">
        <v>16</v>
      </c>
      <c r="I28" s="7">
        <v>0</v>
      </c>
    </row>
    <row r="29" spans="1:9" x14ac:dyDescent="0.2">
      <c r="A29" s="47">
        <v>46500006210</v>
      </c>
      <c r="B29" s="7" t="s">
        <v>637</v>
      </c>
      <c r="C29" s="7" t="s">
        <v>611</v>
      </c>
      <c r="D29" s="7">
        <v>12</v>
      </c>
      <c r="E29" s="7">
        <v>291.43439999999998</v>
      </c>
      <c r="F29" s="7">
        <v>32.75</v>
      </c>
      <c r="G29" s="7">
        <v>31.35</v>
      </c>
      <c r="H29" s="7">
        <v>16</v>
      </c>
      <c r="I29" s="7">
        <v>0</v>
      </c>
    </row>
    <row r="30" spans="1:9" x14ac:dyDescent="0.2">
      <c r="A30" s="47">
        <v>7501032900243</v>
      </c>
      <c r="B30" s="7" t="s">
        <v>638</v>
      </c>
      <c r="C30" s="7" t="s">
        <v>611</v>
      </c>
      <c r="D30" s="7">
        <v>12</v>
      </c>
      <c r="E30" s="7">
        <v>291.43439999999998</v>
      </c>
      <c r="F30" s="7">
        <v>32.75</v>
      </c>
      <c r="G30" s="7">
        <v>31.35</v>
      </c>
      <c r="H30" s="7">
        <v>16</v>
      </c>
      <c r="I30" s="7">
        <v>0</v>
      </c>
    </row>
    <row r="31" spans="1:9" x14ac:dyDescent="0.2">
      <c r="A31" s="47">
        <v>7501032902803</v>
      </c>
      <c r="B31" s="7" t="s">
        <v>639</v>
      </c>
      <c r="C31" s="7" t="s">
        <v>611</v>
      </c>
      <c r="D31" s="7">
        <v>12</v>
      </c>
      <c r="E31" s="7">
        <v>291.43439999999998</v>
      </c>
      <c r="F31" s="7">
        <v>32.75</v>
      </c>
      <c r="G31" s="7">
        <v>31.35</v>
      </c>
      <c r="H31" s="7">
        <v>16</v>
      </c>
      <c r="I31" s="7">
        <v>0</v>
      </c>
    </row>
    <row r="32" spans="1:9" x14ac:dyDescent="0.2">
      <c r="A32" s="47">
        <v>7501032915742</v>
      </c>
      <c r="B32" s="7" t="s">
        <v>640</v>
      </c>
      <c r="C32" s="7" t="s">
        <v>611</v>
      </c>
      <c r="D32" s="7">
        <v>12</v>
      </c>
      <c r="E32" s="7">
        <v>700.9896</v>
      </c>
      <c r="F32" s="7">
        <v>83.65</v>
      </c>
      <c r="G32" s="7">
        <v>80.5</v>
      </c>
      <c r="H32" s="7">
        <v>16</v>
      </c>
      <c r="I32" s="7">
        <v>0</v>
      </c>
    </row>
    <row r="33" spans="1:9" x14ac:dyDescent="0.2">
      <c r="A33" s="47">
        <v>7501032916664</v>
      </c>
      <c r="B33" s="7" t="s">
        <v>641</v>
      </c>
      <c r="C33" s="7" t="s">
        <v>611</v>
      </c>
      <c r="D33" s="7">
        <v>9</v>
      </c>
      <c r="E33" s="7">
        <v>247.7997</v>
      </c>
      <c r="F33" s="7">
        <v>37.85</v>
      </c>
      <c r="G33" s="7">
        <v>36.200000000000003</v>
      </c>
      <c r="H33" s="7">
        <v>16</v>
      </c>
      <c r="I33" s="7">
        <v>0</v>
      </c>
    </row>
    <row r="34" spans="1:9" x14ac:dyDescent="0.2">
      <c r="A34" s="47">
        <v>7501032916671</v>
      </c>
      <c r="B34" s="7" t="s">
        <v>642</v>
      </c>
      <c r="C34" s="7" t="s">
        <v>611</v>
      </c>
      <c r="D34" s="7">
        <v>9</v>
      </c>
      <c r="E34" s="7">
        <v>247.7997</v>
      </c>
      <c r="F34" s="7">
        <v>37.85</v>
      </c>
      <c r="G34" s="7">
        <v>36.200000000000003</v>
      </c>
      <c r="H34" s="7">
        <v>16</v>
      </c>
      <c r="I34" s="7">
        <v>0</v>
      </c>
    </row>
    <row r="35" spans="1:9" x14ac:dyDescent="0.2">
      <c r="A35" s="47">
        <v>7501032916695</v>
      </c>
      <c r="B35" s="7" t="s">
        <v>643</v>
      </c>
      <c r="C35" s="7" t="s">
        <v>611</v>
      </c>
      <c r="D35" s="7">
        <v>6</v>
      </c>
      <c r="E35" s="7">
        <v>311.7996</v>
      </c>
      <c r="F35" s="7">
        <v>76.5</v>
      </c>
      <c r="G35" s="7">
        <v>73.2</v>
      </c>
      <c r="H35" s="7">
        <v>16</v>
      </c>
      <c r="I35" s="7">
        <v>0</v>
      </c>
    </row>
    <row r="36" spans="1:9" x14ac:dyDescent="0.2">
      <c r="A36" s="47">
        <v>7501032932510</v>
      </c>
      <c r="B36" s="7" t="s">
        <v>644</v>
      </c>
      <c r="C36" s="7" t="s">
        <v>611</v>
      </c>
      <c r="D36" s="7">
        <v>24</v>
      </c>
      <c r="E36" s="7">
        <v>462</v>
      </c>
      <c r="F36" s="7">
        <v>25.97</v>
      </c>
      <c r="G36" s="7">
        <v>24.82</v>
      </c>
      <c r="H36" s="7">
        <v>16</v>
      </c>
      <c r="I36" s="7">
        <v>0</v>
      </c>
    </row>
    <row r="37" spans="1:9" x14ac:dyDescent="0.2">
      <c r="A37" s="47">
        <v>7501032932558</v>
      </c>
      <c r="B37" s="7" t="s">
        <v>645</v>
      </c>
      <c r="C37" s="7" t="s">
        <v>611</v>
      </c>
      <c r="D37" s="7">
        <v>24</v>
      </c>
      <c r="E37" s="7">
        <v>462</v>
      </c>
      <c r="F37" s="7">
        <v>25.97</v>
      </c>
      <c r="G37" s="7">
        <v>24.82</v>
      </c>
      <c r="H37" s="7">
        <v>16</v>
      </c>
      <c r="I37" s="7">
        <v>0</v>
      </c>
    </row>
    <row r="38" spans="1:9" x14ac:dyDescent="0.2">
      <c r="A38" s="47">
        <v>7501032932718</v>
      </c>
      <c r="B38" s="7" t="s">
        <v>646</v>
      </c>
      <c r="C38" s="7" t="s">
        <v>611</v>
      </c>
      <c r="D38" s="7">
        <v>24</v>
      </c>
      <c r="E38" s="7">
        <v>462</v>
      </c>
      <c r="F38" s="7">
        <v>25.97</v>
      </c>
      <c r="G38" s="7">
        <v>24.82</v>
      </c>
      <c r="H38" s="7">
        <v>16</v>
      </c>
      <c r="I38" s="7">
        <v>0</v>
      </c>
    </row>
    <row r="39" spans="1:9" x14ac:dyDescent="0.2">
      <c r="A39" s="47">
        <v>7501032938215</v>
      </c>
      <c r="B39" s="7" t="s">
        <v>647</v>
      </c>
      <c r="C39" s="7" t="s">
        <v>611</v>
      </c>
      <c r="D39" s="7">
        <v>12</v>
      </c>
      <c r="E39" s="7">
        <v>288.55919999999998</v>
      </c>
      <c r="F39" s="7">
        <v>32.75</v>
      </c>
      <c r="G39" s="7">
        <v>31.3</v>
      </c>
      <c r="H39" s="7">
        <v>16</v>
      </c>
      <c r="I39" s="7">
        <v>0</v>
      </c>
    </row>
    <row r="40" spans="1:9" x14ac:dyDescent="0.2">
      <c r="A40" s="47">
        <v>7501032900649</v>
      </c>
      <c r="B40" s="7" t="s">
        <v>648</v>
      </c>
      <c r="C40" s="7" t="s">
        <v>611</v>
      </c>
      <c r="D40" s="7">
        <v>12</v>
      </c>
      <c r="E40" s="7">
        <v>356.55959999999999</v>
      </c>
      <c r="F40" s="7">
        <v>47.85</v>
      </c>
      <c r="G40" s="7">
        <v>45.8</v>
      </c>
      <c r="H40" s="7">
        <v>16</v>
      </c>
      <c r="I40" s="7">
        <v>0</v>
      </c>
    </row>
    <row r="41" spans="1:9" x14ac:dyDescent="0.2">
      <c r="A41" s="47">
        <v>7501032901608</v>
      </c>
      <c r="B41" s="7" t="s">
        <v>649</v>
      </c>
      <c r="C41" s="7" t="s">
        <v>611</v>
      </c>
      <c r="D41" s="7">
        <v>12</v>
      </c>
      <c r="E41" s="7">
        <v>214.9992</v>
      </c>
      <c r="F41" s="7">
        <v>26.45</v>
      </c>
      <c r="G41" s="7">
        <v>25.35</v>
      </c>
      <c r="H41" s="7">
        <v>16</v>
      </c>
      <c r="I41" s="7">
        <v>0</v>
      </c>
    </row>
    <row r="42" spans="1:9" x14ac:dyDescent="0.2">
      <c r="A42" s="47">
        <v>7501032902698</v>
      </c>
      <c r="B42" s="7" t="s">
        <v>650</v>
      </c>
      <c r="C42" s="7" t="s">
        <v>611</v>
      </c>
      <c r="D42" s="7">
        <v>12</v>
      </c>
      <c r="E42" s="7">
        <v>327.12959999999998</v>
      </c>
      <c r="F42" s="7">
        <v>47.85</v>
      </c>
      <c r="G42" s="7">
        <v>45.75</v>
      </c>
      <c r="H42" s="7">
        <v>16</v>
      </c>
      <c r="I42" s="7">
        <v>0</v>
      </c>
    </row>
    <row r="43" spans="1:9" x14ac:dyDescent="0.2">
      <c r="A43" s="47">
        <v>7501032902827</v>
      </c>
      <c r="B43" s="7" t="s">
        <v>651</v>
      </c>
      <c r="C43" s="7" t="s">
        <v>611</v>
      </c>
      <c r="D43" s="7">
        <v>12</v>
      </c>
      <c r="E43" s="7">
        <v>359.97</v>
      </c>
      <c r="F43" s="7">
        <v>42.7</v>
      </c>
      <c r="G43" s="7">
        <v>40.85</v>
      </c>
      <c r="H43" s="7">
        <v>16</v>
      </c>
      <c r="I43" s="7">
        <v>0</v>
      </c>
    </row>
    <row r="44" spans="1:9" x14ac:dyDescent="0.2">
      <c r="A44" s="47">
        <v>7501032902865</v>
      </c>
      <c r="B44" s="7" t="s">
        <v>652</v>
      </c>
      <c r="C44" s="7" t="s">
        <v>611</v>
      </c>
      <c r="D44" s="7">
        <v>12</v>
      </c>
      <c r="E44" s="7">
        <v>359.97</v>
      </c>
      <c r="F44" s="7">
        <v>42.7</v>
      </c>
      <c r="G44" s="7">
        <v>40.85</v>
      </c>
      <c r="H44" s="7">
        <v>16</v>
      </c>
      <c r="I44" s="7">
        <v>0</v>
      </c>
    </row>
    <row r="45" spans="1:9" x14ac:dyDescent="0.2">
      <c r="A45" s="47">
        <v>7501032903800</v>
      </c>
      <c r="B45" s="7" t="s">
        <v>653</v>
      </c>
      <c r="C45" s="7" t="s">
        <v>611</v>
      </c>
      <c r="D45" s="7">
        <v>12</v>
      </c>
      <c r="E45" s="7">
        <v>700.9896</v>
      </c>
      <c r="F45" s="7">
        <v>83.65</v>
      </c>
      <c r="G45" s="7">
        <v>80.05</v>
      </c>
      <c r="H45" s="7">
        <v>16</v>
      </c>
      <c r="I45" s="7">
        <v>0</v>
      </c>
    </row>
    <row r="46" spans="1:9" x14ac:dyDescent="0.2">
      <c r="A46" s="47">
        <v>7501032904883</v>
      </c>
      <c r="B46" s="7" t="s">
        <v>654</v>
      </c>
      <c r="C46" s="7" t="s">
        <v>611</v>
      </c>
      <c r="D46" s="7">
        <v>12</v>
      </c>
      <c r="E46" s="7">
        <v>518.4</v>
      </c>
      <c r="F46" s="7">
        <v>62.65</v>
      </c>
      <c r="G46" s="7">
        <v>59.95</v>
      </c>
      <c r="H46" s="7">
        <v>16</v>
      </c>
      <c r="I46" s="7">
        <v>0</v>
      </c>
    </row>
    <row r="47" spans="1:9" x14ac:dyDescent="0.2">
      <c r="A47" s="47">
        <v>7501032913199</v>
      </c>
      <c r="B47" s="7" t="s">
        <v>655</v>
      </c>
      <c r="C47" s="7" t="s">
        <v>611</v>
      </c>
      <c r="D47" s="7">
        <v>12</v>
      </c>
      <c r="E47" s="7">
        <v>286.99919999999997</v>
      </c>
      <c r="F47" s="7">
        <v>32.25</v>
      </c>
      <c r="G47" s="7">
        <v>30.85</v>
      </c>
      <c r="H47" s="7">
        <v>16</v>
      </c>
      <c r="I47" s="7">
        <v>0</v>
      </c>
    </row>
    <row r="48" spans="1:9" x14ac:dyDescent="0.2">
      <c r="A48" s="47">
        <v>7501032928650</v>
      </c>
      <c r="B48" s="7" t="s">
        <v>656</v>
      </c>
      <c r="C48" s="7" t="s">
        <v>611</v>
      </c>
      <c r="D48" s="7">
        <v>12</v>
      </c>
      <c r="E48" s="7">
        <v>330</v>
      </c>
      <c r="F48" s="7">
        <v>37.1</v>
      </c>
      <c r="G48" s="7">
        <v>35.5</v>
      </c>
      <c r="H48" s="7">
        <v>16</v>
      </c>
      <c r="I48" s="7">
        <v>0</v>
      </c>
    </row>
    <row r="49" spans="1:9" x14ac:dyDescent="0.2">
      <c r="A49" s="47">
        <v>7501032997588</v>
      </c>
      <c r="B49" s="7" t="s">
        <v>657</v>
      </c>
      <c r="C49" s="7" t="s">
        <v>611</v>
      </c>
      <c r="D49" s="7">
        <v>12</v>
      </c>
      <c r="E49" s="7">
        <v>700.9896</v>
      </c>
      <c r="F49" s="7">
        <v>83.65</v>
      </c>
      <c r="G49" s="7">
        <v>80.05</v>
      </c>
      <c r="H49" s="7">
        <v>16</v>
      </c>
      <c r="I49" s="7">
        <v>0</v>
      </c>
    </row>
    <row r="50" spans="1:9" x14ac:dyDescent="0.2">
      <c r="A50" s="47">
        <v>7501032905057</v>
      </c>
      <c r="B50" s="7" t="s">
        <v>658</v>
      </c>
      <c r="C50" s="7" t="s">
        <v>611</v>
      </c>
      <c r="D50" s="7">
        <v>12</v>
      </c>
      <c r="E50" s="7">
        <v>313.60919999999999</v>
      </c>
      <c r="F50" s="7">
        <v>37.9</v>
      </c>
      <c r="G50" s="7">
        <v>36.25</v>
      </c>
      <c r="H50" s="7">
        <v>16</v>
      </c>
      <c r="I50" s="7">
        <v>0</v>
      </c>
    </row>
    <row r="51" spans="1:9" x14ac:dyDescent="0.2">
      <c r="A51" s="47">
        <v>7501032916633</v>
      </c>
      <c r="B51" s="7" t="s">
        <v>659</v>
      </c>
      <c r="C51" s="7" t="s">
        <v>611</v>
      </c>
      <c r="D51" s="7">
        <v>6</v>
      </c>
      <c r="E51" s="7">
        <v>123.78</v>
      </c>
      <c r="F51" s="7">
        <v>29.9</v>
      </c>
      <c r="G51" s="7">
        <v>28.6</v>
      </c>
      <c r="H51" s="7">
        <v>16</v>
      </c>
      <c r="I51" s="7">
        <v>0</v>
      </c>
    </row>
    <row r="52" spans="1:9" x14ac:dyDescent="0.2">
      <c r="A52" s="47">
        <v>7501032935726</v>
      </c>
      <c r="B52" s="7" t="s">
        <v>660</v>
      </c>
      <c r="C52" s="7" t="s">
        <v>611</v>
      </c>
      <c r="D52" s="7">
        <v>12</v>
      </c>
      <c r="E52" s="7">
        <v>272.16000000000003</v>
      </c>
      <c r="F52" s="7">
        <v>30.56</v>
      </c>
      <c r="G52" s="7">
        <v>29.26</v>
      </c>
      <c r="H52" s="7">
        <v>16</v>
      </c>
      <c r="I52" s="7">
        <v>0</v>
      </c>
    </row>
    <row r="53" spans="1:9" x14ac:dyDescent="0.2">
      <c r="A53" s="47">
        <v>7501032935733</v>
      </c>
      <c r="B53" s="7" t="s">
        <v>661</v>
      </c>
      <c r="C53" s="7" t="s">
        <v>611</v>
      </c>
      <c r="D53" s="7">
        <v>12</v>
      </c>
      <c r="E53" s="7">
        <v>341.64</v>
      </c>
      <c r="F53" s="7">
        <v>38.380000000000003</v>
      </c>
      <c r="G53" s="7">
        <v>36.729999999999997</v>
      </c>
      <c r="H53" s="7">
        <v>16</v>
      </c>
      <c r="I53" s="7">
        <v>0</v>
      </c>
    </row>
    <row r="54" spans="1:9" x14ac:dyDescent="0.2">
      <c r="A54" s="47">
        <v>7501032971083</v>
      </c>
      <c r="B54" s="7" t="s">
        <v>662</v>
      </c>
      <c r="C54" s="7" t="s">
        <v>611</v>
      </c>
      <c r="D54" s="7">
        <v>12</v>
      </c>
      <c r="E54" s="7">
        <v>276</v>
      </c>
      <c r="F54" s="7">
        <v>31.02</v>
      </c>
      <c r="G54" s="7">
        <v>29.67</v>
      </c>
      <c r="H54" s="7">
        <v>16</v>
      </c>
      <c r="I54" s="7">
        <v>0</v>
      </c>
    </row>
    <row r="55" spans="1:9" x14ac:dyDescent="0.2">
      <c r="A55" s="47">
        <v>7501032902896</v>
      </c>
      <c r="B55" s="7" t="s">
        <v>663</v>
      </c>
      <c r="C55" s="7" t="s">
        <v>611</v>
      </c>
      <c r="D55" s="7">
        <v>12</v>
      </c>
      <c r="E55" s="7">
        <v>328.05959999999999</v>
      </c>
      <c r="F55" s="7">
        <v>42.3</v>
      </c>
      <c r="G55" s="7">
        <v>40.450000000000003</v>
      </c>
      <c r="H55" s="7">
        <v>16</v>
      </c>
      <c r="I55" s="7">
        <v>0</v>
      </c>
    </row>
    <row r="56" spans="1:9" x14ac:dyDescent="0.2">
      <c r="A56" s="47">
        <v>7501032903886</v>
      </c>
      <c r="B56" s="7" t="s">
        <v>664</v>
      </c>
      <c r="C56" s="7" t="s">
        <v>611</v>
      </c>
      <c r="D56" s="7">
        <v>12</v>
      </c>
      <c r="E56" s="7">
        <v>155.87880000000001</v>
      </c>
      <c r="F56" s="7">
        <v>17.95</v>
      </c>
      <c r="G56" s="7">
        <v>17.149999999999999</v>
      </c>
      <c r="H56" s="7">
        <v>16</v>
      </c>
      <c r="I56" s="7">
        <v>0</v>
      </c>
    </row>
    <row r="57" spans="1:9" x14ac:dyDescent="0.2">
      <c r="A57" s="47">
        <v>7501032905613</v>
      </c>
      <c r="B57" s="7" t="s">
        <v>665</v>
      </c>
      <c r="C57" s="7" t="s">
        <v>611</v>
      </c>
      <c r="D57" s="7">
        <v>6</v>
      </c>
      <c r="E57" s="7">
        <v>151.80000000000001</v>
      </c>
      <c r="F57" s="7">
        <v>59.45</v>
      </c>
      <c r="G57" s="7">
        <v>56.9</v>
      </c>
      <c r="H57" s="7">
        <v>16</v>
      </c>
      <c r="I57" s="7">
        <v>0</v>
      </c>
    </row>
    <row r="58" spans="1:9" x14ac:dyDescent="0.2">
      <c r="A58" s="47">
        <v>7501032971106</v>
      </c>
      <c r="B58" s="7" t="s">
        <v>666</v>
      </c>
      <c r="C58" s="7" t="s">
        <v>611</v>
      </c>
      <c r="D58" s="7">
        <v>12</v>
      </c>
      <c r="E58" s="7">
        <v>295.02960000000002</v>
      </c>
      <c r="F58" s="7">
        <v>38.549999999999997</v>
      </c>
      <c r="G58" s="7">
        <v>36.85</v>
      </c>
      <c r="H58" s="7">
        <v>16</v>
      </c>
      <c r="I58" s="7">
        <v>0</v>
      </c>
    </row>
    <row r="59" spans="1:9" x14ac:dyDescent="0.2">
      <c r="A59" s="47">
        <v>7501032900113</v>
      </c>
      <c r="B59" s="7" t="s">
        <v>667</v>
      </c>
      <c r="C59" s="7" t="s">
        <v>611</v>
      </c>
      <c r="D59" s="7">
        <v>12</v>
      </c>
      <c r="E59" s="7">
        <v>259.26960000000003</v>
      </c>
      <c r="F59" s="7">
        <v>29.15</v>
      </c>
      <c r="G59" s="7">
        <v>27.9</v>
      </c>
      <c r="H59" s="7">
        <v>16</v>
      </c>
      <c r="I59" s="7">
        <v>0</v>
      </c>
    </row>
    <row r="60" spans="1:9" x14ac:dyDescent="0.2">
      <c r="A60" s="47">
        <v>7501032900120</v>
      </c>
      <c r="B60" s="7" t="s">
        <v>668</v>
      </c>
      <c r="C60" s="7" t="s">
        <v>611</v>
      </c>
      <c r="D60" s="7">
        <v>12</v>
      </c>
      <c r="E60" s="7">
        <v>192.6396</v>
      </c>
      <c r="F60" s="7">
        <v>21.65</v>
      </c>
      <c r="G60" s="7">
        <v>20.7</v>
      </c>
      <c r="H60" s="7">
        <v>16</v>
      </c>
      <c r="I60" s="7">
        <v>0</v>
      </c>
    </row>
    <row r="61" spans="1:9" x14ac:dyDescent="0.2">
      <c r="A61" s="47">
        <v>7501032901868</v>
      </c>
      <c r="B61" s="7" t="s">
        <v>669</v>
      </c>
      <c r="C61" s="7" t="s">
        <v>611</v>
      </c>
      <c r="D61" s="7">
        <v>12</v>
      </c>
      <c r="E61" s="7">
        <v>290.29919999999998</v>
      </c>
      <c r="F61" s="7">
        <v>41.9</v>
      </c>
      <c r="G61" s="7">
        <v>40.049999999999997</v>
      </c>
      <c r="H61" s="7">
        <v>16</v>
      </c>
      <c r="I61" s="7">
        <v>0</v>
      </c>
    </row>
    <row r="62" spans="1:9" x14ac:dyDescent="0.2">
      <c r="A62" s="47">
        <v>7501032903909</v>
      </c>
      <c r="B62" s="7" t="s">
        <v>670</v>
      </c>
      <c r="C62" s="7" t="s">
        <v>611</v>
      </c>
      <c r="D62" s="7">
        <v>12</v>
      </c>
      <c r="E62" s="7">
        <v>135.57</v>
      </c>
      <c r="F62" s="7">
        <v>17.25</v>
      </c>
      <c r="G62" s="7">
        <v>16.5</v>
      </c>
      <c r="H62" s="7">
        <v>16</v>
      </c>
      <c r="I62" s="7">
        <v>0</v>
      </c>
    </row>
    <row r="63" spans="1:9" x14ac:dyDescent="0.2">
      <c r="A63" s="47">
        <v>7501032904005</v>
      </c>
      <c r="B63" s="7" t="s">
        <v>671</v>
      </c>
      <c r="C63" s="7" t="s">
        <v>611</v>
      </c>
      <c r="D63" s="7">
        <v>6</v>
      </c>
      <c r="E63" s="7">
        <v>129.63</v>
      </c>
      <c r="F63" s="7">
        <v>29.45</v>
      </c>
      <c r="G63" s="7">
        <v>28.2</v>
      </c>
      <c r="H63" s="7">
        <v>16</v>
      </c>
      <c r="I63" s="7">
        <v>0</v>
      </c>
    </row>
    <row r="64" spans="1:9" x14ac:dyDescent="0.2">
      <c r="A64" s="47">
        <v>7501032971052</v>
      </c>
      <c r="B64" s="7" t="s">
        <v>672</v>
      </c>
      <c r="C64" s="7" t="s">
        <v>611</v>
      </c>
      <c r="D64" s="7">
        <v>12</v>
      </c>
      <c r="E64" s="7">
        <v>303.60000000000002</v>
      </c>
      <c r="F64" s="7">
        <v>34.14</v>
      </c>
      <c r="G64" s="7">
        <v>32.64</v>
      </c>
      <c r="H64" s="7">
        <v>16</v>
      </c>
      <c r="I64" s="7">
        <v>0</v>
      </c>
    </row>
    <row r="65" spans="1:9" x14ac:dyDescent="0.2">
      <c r="A65" s="47">
        <v>7501032971069</v>
      </c>
      <c r="B65" s="7" t="s">
        <v>673</v>
      </c>
      <c r="C65" s="7" t="s">
        <v>611</v>
      </c>
      <c r="D65" s="7">
        <v>12</v>
      </c>
      <c r="E65" s="7">
        <v>348.05399999999997</v>
      </c>
      <c r="F65" s="7">
        <v>45.45</v>
      </c>
      <c r="G65" s="7">
        <v>43.5</v>
      </c>
      <c r="H65" s="7">
        <v>16</v>
      </c>
      <c r="I65" s="7">
        <v>0</v>
      </c>
    </row>
    <row r="66" spans="1:9" x14ac:dyDescent="0.2">
      <c r="A66" s="47">
        <v>7501032971090</v>
      </c>
      <c r="B66" s="7" t="s">
        <v>674</v>
      </c>
      <c r="C66" s="7" t="s">
        <v>611</v>
      </c>
      <c r="D66" s="7">
        <v>12</v>
      </c>
      <c r="E66" s="7">
        <v>221.52</v>
      </c>
      <c r="F66" s="7">
        <v>24.91</v>
      </c>
      <c r="G66" s="7">
        <v>23.81</v>
      </c>
      <c r="H66" s="7">
        <v>16</v>
      </c>
      <c r="I66" s="7">
        <v>0</v>
      </c>
    </row>
    <row r="67" spans="1:9" x14ac:dyDescent="0.2">
      <c r="A67" s="47">
        <v>7501032900021</v>
      </c>
      <c r="B67" s="7" t="s">
        <v>675</v>
      </c>
      <c r="C67" s="7" t="s">
        <v>611</v>
      </c>
      <c r="D67" s="7">
        <v>12</v>
      </c>
      <c r="E67" s="7">
        <v>413.5992</v>
      </c>
      <c r="F67" s="7">
        <v>46.5</v>
      </c>
      <c r="G67" s="7">
        <v>44.5</v>
      </c>
      <c r="H67" s="7">
        <v>16</v>
      </c>
      <c r="I67" s="7">
        <v>0</v>
      </c>
    </row>
    <row r="68" spans="1:9" x14ac:dyDescent="0.2">
      <c r="A68" s="47">
        <v>7501032900847</v>
      </c>
      <c r="B68" s="7" t="s">
        <v>676</v>
      </c>
      <c r="C68" s="7" t="s">
        <v>611</v>
      </c>
      <c r="D68" s="7">
        <v>12</v>
      </c>
      <c r="E68" s="7">
        <v>372.99959999999999</v>
      </c>
      <c r="F68" s="7">
        <v>41.9</v>
      </c>
      <c r="G68" s="7">
        <v>40.1</v>
      </c>
      <c r="H68" s="7">
        <v>16</v>
      </c>
      <c r="I68" s="7">
        <v>0</v>
      </c>
    </row>
    <row r="69" spans="1:9" x14ac:dyDescent="0.2">
      <c r="A69" s="47">
        <v>7501032905866</v>
      </c>
      <c r="B69" s="7" t="s">
        <v>677</v>
      </c>
      <c r="C69" s="7" t="s">
        <v>611</v>
      </c>
      <c r="D69" s="7">
        <v>12</v>
      </c>
      <c r="E69" s="7">
        <v>231.6696</v>
      </c>
      <c r="F69" s="7">
        <v>29.5</v>
      </c>
      <c r="G69" s="7">
        <v>28.25</v>
      </c>
      <c r="H69" s="7">
        <v>16</v>
      </c>
      <c r="I69" s="7">
        <v>0</v>
      </c>
    </row>
    <row r="70" spans="1:9" x14ac:dyDescent="0.2">
      <c r="A70" s="47">
        <v>7501032915155</v>
      </c>
      <c r="B70" s="7" t="s">
        <v>678</v>
      </c>
      <c r="C70" s="7" t="s">
        <v>611</v>
      </c>
      <c r="D70" s="7">
        <v>12</v>
      </c>
      <c r="E70" s="7">
        <v>367.32</v>
      </c>
      <c r="F70" s="7">
        <v>47.35</v>
      </c>
      <c r="G70" s="7">
        <v>45.3</v>
      </c>
      <c r="H70" s="7">
        <v>16</v>
      </c>
      <c r="I70" s="7">
        <v>0</v>
      </c>
    </row>
    <row r="71" spans="1:9" x14ac:dyDescent="0.2">
      <c r="A71" s="47">
        <v>7501032915179</v>
      </c>
      <c r="B71" s="7" t="s">
        <v>679</v>
      </c>
      <c r="C71" s="7" t="s">
        <v>611</v>
      </c>
      <c r="D71" s="7">
        <v>12</v>
      </c>
      <c r="E71" s="7">
        <v>413.5992</v>
      </c>
      <c r="F71" s="7">
        <v>49.95</v>
      </c>
      <c r="G71" s="7">
        <v>47.8</v>
      </c>
      <c r="H71" s="7">
        <v>16</v>
      </c>
      <c r="I71" s="7">
        <v>0</v>
      </c>
    </row>
    <row r="72" spans="1:9" x14ac:dyDescent="0.2">
      <c r="A72" s="47">
        <v>7501032915193</v>
      </c>
      <c r="B72" s="7" t="s">
        <v>680</v>
      </c>
      <c r="C72" s="7" t="s">
        <v>611</v>
      </c>
      <c r="D72" s="7">
        <v>12</v>
      </c>
      <c r="E72" s="7">
        <v>367.32</v>
      </c>
      <c r="F72" s="7">
        <v>53</v>
      </c>
      <c r="G72" s="7">
        <v>50.7</v>
      </c>
      <c r="H72" s="7">
        <v>16</v>
      </c>
      <c r="I72" s="7">
        <v>0</v>
      </c>
    </row>
    <row r="73" spans="1:9" x14ac:dyDescent="0.2">
      <c r="A73" s="47">
        <v>7501032915254</v>
      </c>
      <c r="B73" s="7" t="s">
        <v>681</v>
      </c>
      <c r="C73" s="7" t="s">
        <v>611</v>
      </c>
      <c r="D73" s="7">
        <v>12</v>
      </c>
      <c r="E73" s="7">
        <v>413.5992</v>
      </c>
      <c r="F73" s="7">
        <v>47.6</v>
      </c>
      <c r="G73" s="7">
        <v>45.55</v>
      </c>
      <c r="H73" s="7">
        <v>16</v>
      </c>
      <c r="I73" s="7">
        <v>0</v>
      </c>
    </row>
    <row r="74" spans="1:9" x14ac:dyDescent="0.2">
      <c r="A74" s="47">
        <v>7501032915261</v>
      </c>
      <c r="B74" s="7" t="s">
        <v>682</v>
      </c>
      <c r="C74" s="7" t="s">
        <v>611</v>
      </c>
      <c r="D74" s="7">
        <v>12</v>
      </c>
      <c r="E74" s="7">
        <v>319.99919999999997</v>
      </c>
      <c r="F74" s="7">
        <v>35.950000000000003</v>
      </c>
      <c r="G74" s="7">
        <v>34.4</v>
      </c>
      <c r="H74" s="7">
        <v>16</v>
      </c>
      <c r="I74" s="7">
        <v>0</v>
      </c>
    </row>
    <row r="75" spans="1:9" x14ac:dyDescent="0.2">
      <c r="A75" s="47">
        <v>7501032935887</v>
      </c>
      <c r="B75" s="7" t="s">
        <v>683</v>
      </c>
      <c r="C75" s="7" t="s">
        <v>611</v>
      </c>
      <c r="D75" s="7">
        <v>12</v>
      </c>
      <c r="E75" s="7">
        <v>323.13959999999997</v>
      </c>
      <c r="F75" s="7">
        <v>36.75</v>
      </c>
      <c r="G75" s="7">
        <v>35.15</v>
      </c>
      <c r="H75" s="7">
        <v>16</v>
      </c>
      <c r="I75" s="7">
        <v>0</v>
      </c>
    </row>
    <row r="76" spans="1:9" x14ac:dyDescent="0.2">
      <c r="A76" s="47">
        <v>7501032970031</v>
      </c>
      <c r="B76" s="7" t="s">
        <v>684</v>
      </c>
      <c r="C76" s="7" t="s">
        <v>611</v>
      </c>
      <c r="D76" s="7">
        <v>12</v>
      </c>
      <c r="E76" s="7">
        <v>457.02960000000002</v>
      </c>
      <c r="F76" s="7">
        <v>51.35</v>
      </c>
      <c r="G76" s="7">
        <v>49.15</v>
      </c>
      <c r="H76" s="7">
        <v>16</v>
      </c>
      <c r="I76" s="7">
        <v>0</v>
      </c>
    </row>
    <row r="77" spans="1:9" x14ac:dyDescent="0.2">
      <c r="A77" s="47">
        <v>7501032970079</v>
      </c>
      <c r="B77" s="7" t="s">
        <v>685</v>
      </c>
      <c r="C77" s="7" t="s">
        <v>611</v>
      </c>
      <c r="D77" s="7">
        <v>12</v>
      </c>
      <c r="E77" s="7">
        <v>564.33960000000002</v>
      </c>
      <c r="F77" s="7">
        <v>64.150000000000006</v>
      </c>
      <c r="G77" s="7">
        <v>61.4</v>
      </c>
      <c r="H77" s="7">
        <v>16</v>
      </c>
      <c r="I77" s="7">
        <v>0</v>
      </c>
    </row>
    <row r="78" spans="1:9" x14ac:dyDescent="0.2">
      <c r="A78" s="47">
        <v>7501032900724</v>
      </c>
      <c r="B78" s="7" t="s">
        <v>686</v>
      </c>
      <c r="C78" s="7" t="s">
        <v>611</v>
      </c>
      <c r="D78" s="7">
        <v>24</v>
      </c>
      <c r="E78" s="7">
        <v>527.09040000000005</v>
      </c>
      <c r="F78" s="7">
        <v>29.6</v>
      </c>
      <c r="G78" s="7">
        <v>28.35</v>
      </c>
      <c r="H78" s="7">
        <v>16</v>
      </c>
      <c r="I78" s="7">
        <v>0</v>
      </c>
    </row>
    <row r="79" spans="1:9" x14ac:dyDescent="0.2">
      <c r="A79" s="47">
        <v>7501032901882</v>
      </c>
      <c r="B79" s="7" t="s">
        <v>687</v>
      </c>
      <c r="C79" s="7" t="s">
        <v>611</v>
      </c>
      <c r="D79" s="7">
        <v>12</v>
      </c>
      <c r="E79" s="7">
        <v>192</v>
      </c>
      <c r="F79" s="7">
        <v>21.6</v>
      </c>
      <c r="G79" s="7">
        <v>20.65</v>
      </c>
      <c r="H79" s="7">
        <v>16</v>
      </c>
      <c r="I79" s="7">
        <v>0</v>
      </c>
    </row>
    <row r="80" spans="1:9" x14ac:dyDescent="0.2">
      <c r="A80" s="47">
        <v>7501032915629</v>
      </c>
      <c r="B80" s="7" t="s">
        <v>688</v>
      </c>
      <c r="C80" s="7" t="s">
        <v>611</v>
      </c>
      <c r="D80" s="7">
        <v>12</v>
      </c>
      <c r="E80" s="7">
        <v>211.98840000000001</v>
      </c>
      <c r="F80" s="7">
        <v>24.7</v>
      </c>
      <c r="G80" s="7">
        <v>23.6</v>
      </c>
      <c r="H80" s="7">
        <v>16</v>
      </c>
      <c r="I80" s="7">
        <v>0</v>
      </c>
    </row>
    <row r="81" spans="1:9" x14ac:dyDescent="0.2">
      <c r="A81" s="47">
        <v>7501032915636</v>
      </c>
      <c r="B81" s="7" t="s">
        <v>689</v>
      </c>
      <c r="C81" s="7" t="s">
        <v>611</v>
      </c>
      <c r="D81" s="7">
        <v>12</v>
      </c>
      <c r="E81" s="7">
        <v>211.98840000000001</v>
      </c>
      <c r="F81" s="7">
        <v>24.7</v>
      </c>
      <c r="G81" s="7">
        <v>23.6</v>
      </c>
      <c r="H81" s="7">
        <v>16</v>
      </c>
      <c r="I81" s="7">
        <v>0</v>
      </c>
    </row>
    <row r="82" spans="1:9" x14ac:dyDescent="0.2">
      <c r="A82" s="47">
        <v>7501032935603</v>
      </c>
      <c r="B82" s="7" t="s">
        <v>690</v>
      </c>
      <c r="C82" s="7" t="s">
        <v>611</v>
      </c>
      <c r="D82" s="7">
        <v>48</v>
      </c>
      <c r="E82" s="7">
        <v>625.44000000000005</v>
      </c>
      <c r="F82" s="7">
        <v>17.55</v>
      </c>
      <c r="G82" s="7">
        <v>16.8</v>
      </c>
      <c r="H82" s="7">
        <v>16</v>
      </c>
      <c r="I82" s="7">
        <v>0</v>
      </c>
    </row>
    <row r="83" spans="1:9" x14ac:dyDescent="0.2">
      <c r="A83" s="47">
        <v>7501032935610</v>
      </c>
      <c r="B83" s="7" t="s">
        <v>691</v>
      </c>
      <c r="C83" s="7" t="s">
        <v>611</v>
      </c>
      <c r="D83" s="7">
        <v>48</v>
      </c>
      <c r="E83" s="7">
        <v>621.6</v>
      </c>
      <c r="F83" s="7">
        <v>17.45</v>
      </c>
      <c r="G83" s="7">
        <v>16.7</v>
      </c>
      <c r="H83" s="7">
        <v>16</v>
      </c>
      <c r="I83" s="7">
        <v>0</v>
      </c>
    </row>
    <row r="84" spans="1:9" x14ac:dyDescent="0.2">
      <c r="A84" s="47">
        <v>7501032935672</v>
      </c>
      <c r="B84" s="7" t="s">
        <v>692</v>
      </c>
      <c r="C84" s="7" t="s">
        <v>611</v>
      </c>
      <c r="D84" s="7">
        <v>24</v>
      </c>
      <c r="E84" s="7">
        <v>341.76</v>
      </c>
      <c r="F84" s="7">
        <v>19.22</v>
      </c>
      <c r="G84" s="7">
        <v>18.37</v>
      </c>
      <c r="H84" s="7">
        <v>16</v>
      </c>
      <c r="I84" s="7">
        <v>0</v>
      </c>
    </row>
    <row r="85" spans="1:9" x14ac:dyDescent="0.2">
      <c r="A85" s="47">
        <v>7501032935764</v>
      </c>
      <c r="B85" s="7" t="s">
        <v>693</v>
      </c>
      <c r="C85" s="7" t="s">
        <v>611</v>
      </c>
      <c r="D85" s="7">
        <v>24</v>
      </c>
      <c r="E85" s="7">
        <v>768</v>
      </c>
      <c r="F85" s="7">
        <v>43.15</v>
      </c>
      <c r="G85" s="7">
        <v>41.3</v>
      </c>
      <c r="H85" s="7">
        <v>16</v>
      </c>
      <c r="I85" s="7">
        <v>0</v>
      </c>
    </row>
    <row r="86" spans="1:9" x14ac:dyDescent="0.2">
      <c r="A86" s="47">
        <v>7501032935818</v>
      </c>
      <c r="B86" s="7" t="s">
        <v>694</v>
      </c>
      <c r="C86" s="7" t="s">
        <v>611</v>
      </c>
      <c r="D86" s="7">
        <v>24</v>
      </c>
      <c r="E86" s="7">
        <v>478.56</v>
      </c>
      <c r="F86" s="7">
        <v>26.93</v>
      </c>
      <c r="G86" s="7">
        <v>25.78</v>
      </c>
      <c r="H86" s="7">
        <v>16</v>
      </c>
      <c r="I86" s="7">
        <v>0</v>
      </c>
    </row>
    <row r="87" spans="1:9" x14ac:dyDescent="0.2">
      <c r="A87" s="47">
        <v>7501032902735</v>
      </c>
      <c r="B87" s="7" t="s">
        <v>695</v>
      </c>
      <c r="C87" s="7" t="s">
        <v>611</v>
      </c>
      <c r="D87" s="7">
        <v>12</v>
      </c>
      <c r="E87" s="7">
        <v>165</v>
      </c>
      <c r="F87" s="7">
        <v>18.55</v>
      </c>
      <c r="G87" s="7">
        <v>17.75</v>
      </c>
      <c r="H87" s="7">
        <v>16</v>
      </c>
      <c r="I87" s="7">
        <v>0</v>
      </c>
    </row>
    <row r="88" spans="1:9" x14ac:dyDescent="0.2">
      <c r="A88" s="47">
        <v>7501032935702</v>
      </c>
      <c r="B88" s="7" t="s">
        <v>696</v>
      </c>
      <c r="C88" s="7" t="s">
        <v>611</v>
      </c>
      <c r="D88" s="7">
        <v>12</v>
      </c>
      <c r="E88" s="7">
        <v>313.92</v>
      </c>
      <c r="F88" s="7">
        <v>35.299999999999997</v>
      </c>
      <c r="G88" s="7">
        <v>33.75</v>
      </c>
      <c r="H88" s="7">
        <v>16</v>
      </c>
      <c r="I88" s="7">
        <v>0</v>
      </c>
    </row>
    <row r="89" spans="1:9" x14ac:dyDescent="0.2">
      <c r="A89" s="47">
        <v>7501032940102</v>
      </c>
      <c r="B89" s="7" t="s">
        <v>697</v>
      </c>
      <c r="C89" s="7" t="s">
        <v>611</v>
      </c>
      <c r="D89" s="7">
        <v>12</v>
      </c>
      <c r="E89" s="7">
        <v>83.64</v>
      </c>
      <c r="F89" s="7">
        <v>9.3800000000000008</v>
      </c>
      <c r="G89" s="7">
        <v>8.98</v>
      </c>
      <c r="H89" s="7">
        <v>16</v>
      </c>
      <c r="I89" s="7">
        <v>0</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0"/>
  <dimension ref="B2:O25"/>
  <sheetViews>
    <sheetView showGridLines="0" topLeftCell="A7" workbookViewId="0">
      <selection activeCell="D18" sqref="D18"/>
    </sheetView>
  </sheetViews>
  <sheetFormatPr baseColWidth="10" defaultColWidth="8.85546875" defaultRowHeight="12.75" x14ac:dyDescent="0.2"/>
  <cols>
    <col min="1" max="1" width="3.85546875" customWidth="1"/>
    <col min="9" max="9" width="9" customWidth="1"/>
    <col min="10" max="10" width="12.42578125" customWidth="1"/>
  </cols>
  <sheetData>
    <row r="2" spans="2:15" ht="18" x14ac:dyDescent="0.25">
      <c r="B2" s="61"/>
    </row>
    <row r="4" spans="2:15" ht="15" x14ac:dyDescent="0.2">
      <c r="B4" s="67"/>
    </row>
    <row r="5" spans="2:15" ht="14.25" x14ac:dyDescent="0.2">
      <c r="B5" s="66"/>
    </row>
    <row r="6" spans="2:15" ht="14.25" x14ac:dyDescent="0.2">
      <c r="B6" s="66"/>
    </row>
    <row r="7" spans="2:15" ht="14.25" x14ac:dyDescent="0.2">
      <c r="B7" s="66"/>
    </row>
    <row r="9" spans="2:15" ht="18" x14ac:dyDescent="0.25">
      <c r="B9" s="61" t="s">
        <v>501</v>
      </c>
      <c r="C9" s="16"/>
      <c r="D9" s="16"/>
      <c r="E9" s="16"/>
      <c r="F9" s="16"/>
      <c r="G9" s="16"/>
      <c r="H9" s="16"/>
      <c r="I9" s="16"/>
      <c r="J9" s="16"/>
    </row>
    <row r="10" spans="2:15" ht="6.75" customHeight="1" x14ac:dyDescent="0.25">
      <c r="B10" s="46"/>
      <c r="C10" s="16"/>
      <c r="D10" s="16"/>
      <c r="E10" s="16"/>
      <c r="F10" s="16"/>
      <c r="G10" s="16"/>
      <c r="H10" s="16"/>
      <c r="I10" s="16"/>
      <c r="J10" s="16"/>
    </row>
    <row r="11" spans="2:15" ht="4.5" customHeight="1" x14ac:dyDescent="0.2"/>
    <row r="12" spans="2:15" ht="19.5" customHeight="1" x14ac:dyDescent="0.2">
      <c r="B12" s="165" t="s">
        <v>511</v>
      </c>
      <c r="C12" s="165"/>
      <c r="D12" s="165"/>
      <c r="E12" s="165"/>
      <c r="F12" s="165"/>
      <c r="G12" s="165"/>
      <c r="H12" s="165"/>
      <c r="I12" s="165"/>
      <c r="J12" s="165"/>
      <c r="K12" s="165"/>
      <c r="L12" s="165"/>
      <c r="M12" s="165"/>
      <c r="N12" s="165"/>
      <c r="O12" s="165"/>
    </row>
    <row r="13" spans="2:15" ht="15" x14ac:dyDescent="0.2">
      <c r="B13" s="165"/>
      <c r="C13" s="165"/>
      <c r="D13" s="165"/>
      <c r="E13" s="165"/>
      <c r="F13" s="165"/>
      <c r="G13" s="165"/>
      <c r="H13" s="165"/>
      <c r="I13" s="165"/>
      <c r="J13" s="165"/>
      <c r="K13" s="165"/>
      <c r="L13" s="165"/>
      <c r="M13" s="165"/>
      <c r="N13" s="165"/>
      <c r="O13" s="165"/>
    </row>
    <row r="14" spans="2:15" ht="14.25" x14ac:dyDescent="0.2">
      <c r="B14" s="66" t="s">
        <v>528</v>
      </c>
    </row>
    <row r="15" spans="2:15" ht="14.25" x14ac:dyDescent="0.2">
      <c r="B15" s="66" t="s">
        <v>507</v>
      </c>
    </row>
    <row r="16" spans="2:15" ht="14.25" x14ac:dyDescent="0.2">
      <c r="B16" s="66" t="s">
        <v>503</v>
      </c>
    </row>
    <row r="17" spans="2:15" ht="14.25" x14ac:dyDescent="0.2">
      <c r="B17" s="66" t="s">
        <v>508</v>
      </c>
    </row>
    <row r="18" spans="2:15" ht="14.25" x14ac:dyDescent="0.2">
      <c r="B18" s="66" t="s">
        <v>502</v>
      </c>
    </row>
    <row r="19" spans="2:15" ht="14.25" x14ac:dyDescent="0.2">
      <c r="B19" s="66" t="s">
        <v>504</v>
      </c>
    </row>
    <row r="20" spans="2:15" ht="14.25" x14ac:dyDescent="0.2">
      <c r="B20" s="66" t="s">
        <v>505</v>
      </c>
    </row>
    <row r="21" spans="2:15" ht="14.25" x14ac:dyDescent="0.2">
      <c r="B21" s="66" t="s">
        <v>509</v>
      </c>
    </row>
    <row r="22" spans="2:15" ht="14.25" x14ac:dyDescent="0.2">
      <c r="B22" s="66" t="s">
        <v>506</v>
      </c>
    </row>
    <row r="23" spans="2:15" ht="15" x14ac:dyDescent="0.25">
      <c r="B23" s="65" t="s">
        <v>319</v>
      </c>
    </row>
    <row r="24" spans="2:15" ht="15" x14ac:dyDescent="0.25">
      <c r="B24" s="68"/>
    </row>
    <row r="25" spans="2:15" ht="15" x14ac:dyDescent="0.2">
      <c r="B25" s="165"/>
      <c r="C25" s="165"/>
      <c r="D25" s="165"/>
      <c r="E25" s="165"/>
      <c r="F25" s="165"/>
      <c r="G25" s="165"/>
      <c r="H25" s="165"/>
      <c r="I25" s="165"/>
      <c r="J25" s="165"/>
      <c r="K25" s="165"/>
      <c r="L25" s="165"/>
      <c r="M25" s="165"/>
      <c r="N25" s="165"/>
      <c r="O25" s="165"/>
    </row>
  </sheetData>
  <mergeCells count="3">
    <mergeCell ref="B12:O12"/>
    <mergeCell ref="B25:O25"/>
    <mergeCell ref="B13:O13"/>
  </mergeCells>
  <phoneticPr fontId="8" type="noConversion"/>
  <printOptions horizontalCentered="1"/>
  <pageMargins left="0.91" right="0.74803149606299213" top="0.98425196850393704" bottom="0.98425196850393704" header="0.51181102362204722" footer="0.51181102362204722"/>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25</vt:i4>
      </vt:variant>
      <vt:variant>
        <vt:lpstr>Rangos con nombre</vt:lpstr>
      </vt:variant>
      <vt:variant>
        <vt:i4>2</vt:i4>
      </vt:variant>
    </vt:vector>
  </HeadingPairs>
  <TitlesOfParts>
    <vt:vector size="27" baseType="lpstr">
      <vt:lpstr>Instrucciones</vt:lpstr>
      <vt:lpstr>1.BUSCARV</vt:lpstr>
      <vt:lpstr>R2</vt:lpstr>
      <vt:lpstr>cjas </vt:lpstr>
      <vt:lpstr>2.BASE (2)</vt:lpstr>
      <vt:lpstr>R3</vt:lpstr>
      <vt:lpstr>R4</vt:lpstr>
      <vt:lpstr>Sheet14</vt:lpstr>
      <vt:lpstr>Hoja2</vt:lpstr>
      <vt:lpstr>R5</vt:lpstr>
      <vt:lpstr>PART5</vt:lpstr>
      <vt:lpstr>2.BASE</vt:lpstr>
      <vt:lpstr>2.1 BASE Formato</vt:lpstr>
      <vt:lpstr>2.2 BASE Texto</vt:lpstr>
      <vt:lpstr>BASE3IF</vt:lpstr>
      <vt:lpstr>3.SUMAR.SI</vt:lpstr>
      <vt:lpstr>4.IF</vt:lpstr>
      <vt:lpstr>5.SUBTOTALES</vt:lpstr>
      <vt:lpstr>6.MACROS</vt:lpstr>
      <vt:lpstr>6.1 Funciones de TExto</vt:lpstr>
      <vt:lpstr>7.TABLA DINAMICA</vt:lpstr>
      <vt:lpstr>R10</vt:lpstr>
      <vt:lpstr>R11</vt:lpstr>
      <vt:lpstr>8. Texto en columnas</vt:lpstr>
      <vt:lpstr>9. Instrucciones EX. 2</vt:lpstr>
      <vt:lpstr>'R11'!Área_de_impresión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SCJ Wax</dc:creator>
  <cp:lastModifiedBy>eliot reyes</cp:lastModifiedBy>
  <cp:lastPrinted>2022-05-24T20:05:31Z</cp:lastPrinted>
  <dcterms:created xsi:type="dcterms:W3CDTF">1999-05-28T19:45:36Z</dcterms:created>
  <dcterms:modified xsi:type="dcterms:W3CDTF">2022-06-16T16:51:43Z</dcterms:modified>
</cp:coreProperties>
</file>